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39B37349-0428-42C2-9AF4-A99A62EF5CE6}" xr6:coauthVersionLast="47" xr6:coauthVersionMax="47" xr10:uidLastSave="{00000000-0000-0000-0000-000000000000}"/>
  <bookViews>
    <workbookView xWindow="14625" yWindow="2625" windowWidth="21600" windowHeight="13500" tabRatio="542" activeTab="1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7" i="46" l="1"/>
  <c r="N46" i="46"/>
  <c r="AH42" i="46" l="1"/>
  <c r="AH41" i="46"/>
  <c r="AH40" i="46"/>
  <c r="AH39" i="46"/>
  <c r="AH38" i="46"/>
  <c r="AH37" i="46"/>
  <c r="AH36" i="46"/>
  <c r="AH35" i="46"/>
  <c r="AH34" i="46"/>
  <c r="AH33" i="46"/>
  <c r="AH32" i="46"/>
  <c r="AH31" i="46"/>
  <c r="AH30" i="46"/>
  <c r="AH29" i="46"/>
  <c r="AH28" i="46"/>
  <c r="AH27" i="46"/>
  <c r="AH26" i="46"/>
  <c r="AH25" i="46"/>
  <c r="AH24" i="46"/>
  <c r="AH23" i="46"/>
  <c r="AH22" i="46"/>
  <c r="AH21" i="46"/>
  <c r="AH20" i="46"/>
  <c r="AH19" i="46"/>
  <c r="AH18" i="46"/>
  <c r="AA43" i="38"/>
  <c r="AA42" i="38"/>
  <c r="AA41" i="38"/>
  <c r="AA40" i="38"/>
  <c r="AA39" i="38"/>
  <c r="AA38" i="38"/>
  <c r="AA37" i="38"/>
  <c r="AA36" i="38"/>
  <c r="AA35" i="38"/>
  <c r="AA34" i="38"/>
  <c r="AA33" i="38"/>
  <c r="AA32" i="38"/>
  <c r="AA31" i="38"/>
  <c r="AA44" i="38"/>
  <c r="AA58" i="38"/>
  <c r="AA57" i="38"/>
  <c r="AA56" i="38"/>
  <c r="AA55" i="38"/>
  <c r="AA54" i="38"/>
  <c r="AA53" i="38"/>
  <c r="AA52" i="38"/>
  <c r="AA51" i="38"/>
  <c r="AA50" i="38"/>
  <c r="AA49" i="38"/>
  <c r="AA48" i="38"/>
  <c r="AA47" i="38"/>
  <c r="AA46" i="38"/>
  <c r="AA45" i="38"/>
  <c r="X42" i="46"/>
  <c r="X41" i="46"/>
  <c r="X40" i="46"/>
  <c r="X39" i="46"/>
  <c r="X38" i="46"/>
  <c r="X37" i="46"/>
  <c r="X36" i="46"/>
  <c r="X35" i="46"/>
  <c r="X34" i="46"/>
  <c r="X33" i="46"/>
  <c r="X32" i="46"/>
  <c r="X31" i="46"/>
  <c r="X30" i="46"/>
  <c r="X29" i="46"/>
  <c r="X28" i="46"/>
  <c r="X27" i="46"/>
  <c r="X26" i="46"/>
  <c r="X25" i="46"/>
  <c r="X24" i="46"/>
  <c r="X23" i="46"/>
  <c r="X22" i="46"/>
  <c r="X21" i="46"/>
  <c r="X20" i="46"/>
  <c r="X19" i="46"/>
  <c r="X18" i="46"/>
  <c r="AO13" i="46" l="1"/>
  <c r="AP13" i="46"/>
  <c r="AA42" i="46"/>
  <c r="AA41" i="46"/>
  <c r="AA40" i="46"/>
  <c r="AA39" i="46"/>
  <c r="AA38" i="46"/>
  <c r="AA37" i="46"/>
  <c r="AA36" i="46"/>
  <c r="AA35" i="46"/>
  <c r="AA34" i="46"/>
  <c r="AA33" i="46"/>
  <c r="AA32" i="46"/>
  <c r="AA31" i="46"/>
  <c r="AA30" i="46"/>
  <c r="AA29" i="46"/>
  <c r="AA28" i="46"/>
  <c r="AA27" i="46"/>
  <c r="AA26" i="46"/>
  <c r="AA25" i="46"/>
  <c r="AA24" i="46"/>
  <c r="AA23" i="46"/>
  <c r="AA22" i="46"/>
  <c r="AA21" i="46"/>
  <c r="AA20" i="46"/>
  <c r="AA19" i="46"/>
  <c r="AA18" i="46"/>
  <c r="AA17" i="46"/>
  <c r="AA16" i="46"/>
  <c r="AA15" i="46"/>
  <c r="AA14" i="46"/>
  <c r="AA13" i="46"/>
  <c r="AA12" i="46"/>
  <c r="AA11" i="46"/>
  <c r="AA10" i="46"/>
  <c r="AA9" i="46"/>
  <c r="AA8" i="46"/>
  <c r="AA7" i="46"/>
  <c r="AA6" i="46"/>
  <c r="AA5" i="46"/>
  <c r="AA4" i="46"/>
  <c r="AA3" i="46"/>
  <c r="Q42" i="46"/>
  <c r="Q41" i="46"/>
  <c r="Q40" i="46"/>
  <c r="Q39" i="46"/>
  <c r="Q38" i="46"/>
  <c r="Q37" i="46"/>
  <c r="Q36" i="46"/>
  <c r="Q35" i="46"/>
  <c r="Q34" i="46"/>
  <c r="Q33" i="46"/>
  <c r="Q32" i="46"/>
  <c r="Q31" i="46"/>
  <c r="Q30" i="46"/>
  <c r="Q29" i="46"/>
  <c r="Q28" i="46"/>
  <c r="Q27" i="46"/>
  <c r="Q26" i="46"/>
  <c r="Q25" i="46"/>
  <c r="Q24" i="46"/>
  <c r="Q23" i="46"/>
  <c r="Q22" i="46"/>
  <c r="Q21" i="46"/>
  <c r="Q20" i="46"/>
  <c r="Q19" i="46"/>
  <c r="Q18" i="46"/>
  <c r="Q17" i="46"/>
  <c r="Q16" i="46"/>
  <c r="Q15" i="46"/>
  <c r="Q14" i="46"/>
  <c r="Q13" i="46"/>
  <c r="Q12" i="46"/>
  <c r="Q11" i="46"/>
  <c r="Q10" i="46"/>
  <c r="Q9" i="46"/>
  <c r="Q8" i="46"/>
  <c r="Q7" i="46"/>
  <c r="Q6" i="46"/>
  <c r="Q5" i="46"/>
  <c r="Q4" i="46"/>
  <c r="Q3" i="46"/>
  <c r="AG42" i="46" l="1"/>
  <c r="AG41" i="46"/>
  <c r="AG40" i="46"/>
  <c r="AG39" i="46"/>
  <c r="AG38" i="46"/>
  <c r="AG37" i="46"/>
  <c r="AG36" i="46"/>
  <c r="AG35" i="46"/>
  <c r="AG34" i="46"/>
  <c r="AG33" i="46"/>
  <c r="AG32" i="46"/>
  <c r="AG31" i="46"/>
  <c r="AG30" i="46"/>
  <c r="AG29" i="46"/>
  <c r="AG28" i="46"/>
  <c r="AG27" i="46"/>
  <c r="AG26" i="46"/>
  <c r="AG25" i="46"/>
  <c r="AG24" i="46"/>
  <c r="AG23" i="46"/>
  <c r="AG22" i="46"/>
  <c r="AG21" i="46"/>
  <c r="AG20" i="46"/>
  <c r="AG19" i="46"/>
  <c r="AG18" i="46"/>
  <c r="W42" i="46"/>
  <c r="W41" i="46"/>
  <c r="W40" i="46"/>
  <c r="W39" i="46"/>
  <c r="W38" i="46"/>
  <c r="W37" i="46"/>
  <c r="W36" i="46"/>
  <c r="W35" i="46"/>
  <c r="W34" i="46"/>
  <c r="W33" i="46"/>
  <c r="W32" i="46"/>
  <c r="W31" i="46"/>
  <c r="W30" i="46"/>
  <c r="W29" i="46"/>
  <c r="W28" i="46"/>
  <c r="W27" i="46"/>
  <c r="W26" i="46"/>
  <c r="W25" i="46"/>
  <c r="W24" i="46"/>
  <c r="W23" i="46"/>
  <c r="W22" i="46"/>
  <c r="W21" i="46"/>
  <c r="W20" i="46"/>
  <c r="W19" i="46"/>
  <c r="W18" i="46"/>
  <c r="G72" i="46"/>
  <c r="G71" i="46"/>
  <c r="G70" i="46"/>
  <c r="G69" i="46"/>
  <c r="G68" i="46"/>
  <c r="G67" i="46"/>
  <c r="G66" i="46"/>
  <c r="G65" i="46"/>
  <c r="G64" i="46"/>
  <c r="G63" i="46"/>
  <c r="G62" i="46"/>
  <c r="G61" i="46"/>
  <c r="G60" i="46"/>
  <c r="G59" i="46"/>
  <c r="G58" i="46"/>
  <c r="G57" i="46"/>
  <c r="G56" i="46"/>
  <c r="G55" i="46"/>
  <c r="G54" i="46"/>
  <c r="G53" i="46"/>
  <c r="G37" i="46"/>
  <c r="G36" i="46"/>
  <c r="G35" i="46"/>
  <c r="G34" i="46"/>
  <c r="G33" i="46"/>
  <c r="G32" i="46"/>
  <c r="G31" i="46"/>
  <c r="G30" i="46"/>
  <c r="G29" i="46"/>
  <c r="G28" i="46"/>
  <c r="G27" i="46"/>
  <c r="G26" i="46"/>
  <c r="G25" i="46"/>
  <c r="G24" i="46"/>
  <c r="G23" i="46"/>
  <c r="G22" i="46"/>
  <c r="G21" i="46"/>
  <c r="G20" i="46"/>
  <c r="G19" i="46"/>
  <c r="G18" i="46"/>
  <c r="AS4" i="38"/>
  <c r="N48" i="46" s="1"/>
  <c r="AI1" i="38"/>
  <c r="AE18" i="46"/>
  <c r="AE19" i="46"/>
  <c r="AE20" i="46"/>
  <c r="AE21" i="46"/>
  <c r="AE22" i="46"/>
  <c r="U18" i="46"/>
  <c r="V18" i="46" s="1"/>
  <c r="U19" i="46"/>
  <c r="U20" i="46"/>
  <c r="U21" i="46"/>
  <c r="V21" i="46" s="1"/>
  <c r="U22" i="46"/>
  <c r="U23" i="46"/>
  <c r="U24" i="46"/>
  <c r="U25" i="46"/>
  <c r="U26" i="46"/>
  <c r="U27" i="46"/>
  <c r="U28" i="46"/>
  <c r="U29" i="46"/>
  <c r="V29" i="46" s="1"/>
  <c r="U30" i="46"/>
  <c r="U31" i="46"/>
  <c r="U32" i="46"/>
  <c r="U33" i="46"/>
  <c r="U34" i="46"/>
  <c r="V34" i="46" s="1"/>
  <c r="U35" i="46"/>
  <c r="V35" i="46" s="1"/>
  <c r="U36" i="46"/>
  <c r="U37" i="46"/>
  <c r="V37" i="46" s="1"/>
  <c r="U38" i="46"/>
  <c r="V38" i="46" s="1"/>
  <c r="U39" i="46"/>
  <c r="U40" i="46"/>
  <c r="U41" i="46"/>
  <c r="U42" i="46"/>
  <c r="V42" i="46" s="1"/>
  <c r="AE23" i="46"/>
  <c r="AE24" i="46"/>
  <c r="AE25" i="46"/>
  <c r="AE26" i="46"/>
  <c r="AE27" i="46"/>
  <c r="AE28" i="46"/>
  <c r="AE29" i="46"/>
  <c r="AE30" i="46"/>
  <c r="AE31" i="46"/>
  <c r="AE32" i="46"/>
  <c r="AE33" i="46"/>
  <c r="AE34" i="46"/>
  <c r="AE35" i="46"/>
  <c r="AE36" i="46"/>
  <c r="AE37" i="46"/>
  <c r="AE38" i="46"/>
  <c r="AE39" i="46"/>
  <c r="AE40" i="46"/>
  <c r="AE41" i="46"/>
  <c r="AE42" i="46"/>
  <c r="AD4" i="46"/>
  <c r="AE4" i="46" s="1"/>
  <c r="AD5" i="46"/>
  <c r="AE5" i="46" s="1"/>
  <c r="AD6" i="46"/>
  <c r="AE6" i="46" s="1"/>
  <c r="AF6" i="46" s="1"/>
  <c r="AD7" i="46"/>
  <c r="AE7" i="46" s="1"/>
  <c r="AD8" i="46"/>
  <c r="AE8" i="46" s="1"/>
  <c r="AD9" i="46"/>
  <c r="AE9" i="46" s="1"/>
  <c r="AD10" i="46"/>
  <c r="AE10" i="46" s="1"/>
  <c r="AF10" i="46" s="1"/>
  <c r="AD11" i="46"/>
  <c r="AE11" i="46" s="1"/>
  <c r="AD12" i="46"/>
  <c r="AE12" i="46" s="1"/>
  <c r="AD13" i="46"/>
  <c r="AD14" i="46"/>
  <c r="AD15" i="46"/>
  <c r="AD16" i="46"/>
  <c r="AD17" i="46"/>
  <c r="AD18" i="46"/>
  <c r="AD19" i="46"/>
  <c r="AD20" i="46"/>
  <c r="AD21" i="46"/>
  <c r="AD22" i="46"/>
  <c r="AD23" i="46"/>
  <c r="AD24" i="46"/>
  <c r="AD25" i="46"/>
  <c r="AD26" i="46"/>
  <c r="AD27" i="46"/>
  <c r="AD28" i="46"/>
  <c r="AD29" i="46"/>
  <c r="AD30" i="46"/>
  <c r="AD31" i="46"/>
  <c r="AD32" i="46"/>
  <c r="AD33" i="46"/>
  <c r="AD34" i="46"/>
  <c r="AD35" i="46"/>
  <c r="AD36" i="46"/>
  <c r="AD37" i="46"/>
  <c r="AD38" i="46"/>
  <c r="AD39" i="46"/>
  <c r="AD40" i="46"/>
  <c r="AD41" i="46"/>
  <c r="AD42" i="46"/>
  <c r="AD3" i="46"/>
  <c r="AE3" i="46" s="1"/>
  <c r="T4" i="46"/>
  <c r="U4" i="46" s="1"/>
  <c r="T5" i="46"/>
  <c r="U5" i="46" s="1"/>
  <c r="T6" i="46"/>
  <c r="U6" i="46" s="1"/>
  <c r="T7" i="46"/>
  <c r="U7" i="46" s="1"/>
  <c r="T8" i="46"/>
  <c r="U8" i="46" s="1"/>
  <c r="T9" i="46"/>
  <c r="U9" i="46" s="1"/>
  <c r="T10" i="46"/>
  <c r="U10" i="46" s="1"/>
  <c r="T11" i="46"/>
  <c r="U11" i="46" s="1"/>
  <c r="T12" i="46"/>
  <c r="U12" i="46" s="1"/>
  <c r="T13" i="46"/>
  <c r="U13" i="46" s="1"/>
  <c r="T14" i="46"/>
  <c r="U14" i="46" s="1"/>
  <c r="T15" i="46"/>
  <c r="U15" i="46" s="1"/>
  <c r="T16" i="46"/>
  <c r="U16" i="46" s="1"/>
  <c r="T17" i="46"/>
  <c r="U17" i="46" s="1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AS6" i="38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AA30" i="38" s="1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AA130" i="38"/>
  <c r="AA127" i="38"/>
  <c r="AA126" i="38"/>
  <c r="AA125" i="38"/>
  <c r="AA124" i="38"/>
  <c r="AA121" i="38"/>
  <c r="AA120" i="38"/>
  <c r="AA119" i="38"/>
  <c r="AA118" i="38"/>
  <c r="AA115" i="38"/>
  <c r="AA114" i="38"/>
  <c r="AA113" i="38"/>
  <c r="Z113" i="38"/>
  <c r="AA112" i="38"/>
  <c r="AA109" i="38"/>
  <c r="AA108" i="38"/>
  <c r="AA107" i="38"/>
  <c r="AA106" i="38"/>
  <c r="AA103" i="38"/>
  <c r="AA102" i="38"/>
  <c r="AA101" i="38"/>
  <c r="AA100" i="38"/>
  <c r="AA97" i="38"/>
  <c r="AA96" i="38"/>
  <c r="AA95" i="38"/>
  <c r="AA94" i="38"/>
  <c r="AA91" i="38"/>
  <c r="AA90" i="38"/>
  <c r="AA89" i="38"/>
  <c r="AA88" i="38"/>
  <c r="AA85" i="38"/>
  <c r="AA84" i="38"/>
  <c r="AA83" i="38"/>
  <c r="Z83" i="38"/>
  <c r="AA82" i="38"/>
  <c r="AA73" i="38"/>
  <c r="AA72" i="38"/>
  <c r="AA71" i="38"/>
  <c r="AA70" i="38"/>
  <c r="AA79" i="38"/>
  <c r="AA78" i="38"/>
  <c r="AA77" i="38"/>
  <c r="AA76" i="38"/>
  <c r="AA64" i="38"/>
  <c r="AA66" i="38"/>
  <c r="AA67" i="38"/>
  <c r="W63" i="38"/>
  <c r="W62" i="38"/>
  <c r="Y163" i="38"/>
  <c r="W163" i="38"/>
  <c r="Y162" i="38"/>
  <c r="W162" i="38"/>
  <c r="Y63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O29" i="38"/>
  <c r="N29" i="38"/>
  <c r="O28" i="38"/>
  <c r="N28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BA76" i="46"/>
  <c r="AZ76" i="46"/>
  <c r="AV76" i="46"/>
  <c r="AU76" i="46"/>
  <c r="AP76" i="46"/>
  <c r="AO76" i="46"/>
  <c r="BA75" i="46"/>
  <c r="AZ75" i="46"/>
  <c r="AV75" i="46"/>
  <c r="AU75" i="46"/>
  <c r="AP75" i="46"/>
  <c r="AO75" i="46"/>
  <c r="F75" i="46"/>
  <c r="E75" i="46"/>
  <c r="BA74" i="46"/>
  <c r="AZ74" i="46"/>
  <c r="AV74" i="46"/>
  <c r="AU74" i="46"/>
  <c r="AP74" i="46"/>
  <c r="AO74" i="46"/>
  <c r="F74" i="46"/>
  <c r="E74" i="46"/>
  <c r="BA73" i="46"/>
  <c r="AZ73" i="46"/>
  <c r="AV73" i="46"/>
  <c r="AU73" i="46"/>
  <c r="AP73" i="46"/>
  <c r="AO73" i="46"/>
  <c r="F73" i="46"/>
  <c r="E73" i="46"/>
  <c r="BA72" i="46"/>
  <c r="AZ72" i="46"/>
  <c r="AV72" i="46"/>
  <c r="AU72" i="46"/>
  <c r="AP72" i="46"/>
  <c r="AO72" i="46"/>
  <c r="F72" i="46"/>
  <c r="E72" i="46"/>
  <c r="BA71" i="46"/>
  <c r="AZ71" i="46"/>
  <c r="AV71" i="46"/>
  <c r="AU71" i="46"/>
  <c r="AP71" i="46"/>
  <c r="AO71" i="46"/>
  <c r="F71" i="46"/>
  <c r="E71" i="46"/>
  <c r="BA70" i="46"/>
  <c r="AZ70" i="46"/>
  <c r="AV70" i="46"/>
  <c r="AU70" i="46"/>
  <c r="AP70" i="46"/>
  <c r="AO70" i="46"/>
  <c r="F70" i="46"/>
  <c r="E70" i="46"/>
  <c r="BA69" i="46"/>
  <c r="AZ69" i="46"/>
  <c r="AV69" i="46"/>
  <c r="AU69" i="46"/>
  <c r="AP69" i="46"/>
  <c r="AO69" i="46"/>
  <c r="F69" i="46"/>
  <c r="E69" i="46"/>
  <c r="BA68" i="46"/>
  <c r="AZ68" i="46"/>
  <c r="AV68" i="46"/>
  <c r="AU68" i="46"/>
  <c r="AP68" i="46"/>
  <c r="AO68" i="46"/>
  <c r="F68" i="46"/>
  <c r="E68" i="46"/>
  <c r="BA67" i="46"/>
  <c r="AZ67" i="46"/>
  <c r="AV67" i="46"/>
  <c r="AU67" i="46"/>
  <c r="AP67" i="46"/>
  <c r="AO67" i="46"/>
  <c r="F67" i="46"/>
  <c r="E67" i="46"/>
  <c r="BA66" i="46"/>
  <c r="AZ66" i="46"/>
  <c r="AV66" i="46"/>
  <c r="AU66" i="46"/>
  <c r="AP66" i="46"/>
  <c r="AO66" i="46"/>
  <c r="F66" i="46"/>
  <c r="E66" i="46"/>
  <c r="BA65" i="46"/>
  <c r="AZ65" i="46"/>
  <c r="AV65" i="46"/>
  <c r="AU65" i="46"/>
  <c r="AP65" i="46"/>
  <c r="AO65" i="46"/>
  <c r="F65" i="46"/>
  <c r="E65" i="46"/>
  <c r="BA64" i="46"/>
  <c r="AZ64" i="46"/>
  <c r="AV64" i="46"/>
  <c r="AU64" i="46"/>
  <c r="AP64" i="46"/>
  <c r="AO64" i="46"/>
  <c r="F64" i="46"/>
  <c r="E64" i="46"/>
  <c r="BA63" i="46"/>
  <c r="AZ63" i="46"/>
  <c r="AV63" i="46"/>
  <c r="AU63" i="46"/>
  <c r="AP63" i="46"/>
  <c r="AO63" i="46"/>
  <c r="F63" i="46"/>
  <c r="E63" i="46"/>
  <c r="BA62" i="46"/>
  <c r="AZ62" i="46"/>
  <c r="AV62" i="46"/>
  <c r="AU62" i="46"/>
  <c r="AP62" i="46"/>
  <c r="AO62" i="46"/>
  <c r="F62" i="46"/>
  <c r="E62" i="46"/>
  <c r="BA61" i="46"/>
  <c r="AZ61" i="46"/>
  <c r="AV61" i="46"/>
  <c r="AU61" i="46"/>
  <c r="AP61" i="46"/>
  <c r="AO61" i="46"/>
  <c r="F61" i="46"/>
  <c r="E61" i="46"/>
  <c r="BA60" i="46"/>
  <c r="AZ60" i="46"/>
  <c r="AV60" i="46"/>
  <c r="AU60" i="46"/>
  <c r="AP60" i="46"/>
  <c r="AO60" i="46"/>
  <c r="F60" i="46"/>
  <c r="E60" i="46"/>
  <c r="BA59" i="46"/>
  <c r="AZ59" i="46"/>
  <c r="AV59" i="46"/>
  <c r="AU59" i="46"/>
  <c r="AP59" i="46"/>
  <c r="AO59" i="46"/>
  <c r="F59" i="46"/>
  <c r="E59" i="46"/>
  <c r="BA58" i="46"/>
  <c r="AZ58" i="46"/>
  <c r="AV58" i="46"/>
  <c r="AU58" i="46"/>
  <c r="AP58" i="46"/>
  <c r="AO58" i="46"/>
  <c r="F58" i="46"/>
  <c r="E58" i="46"/>
  <c r="BA57" i="46"/>
  <c r="AZ57" i="46"/>
  <c r="AV57" i="46"/>
  <c r="AU57" i="46"/>
  <c r="AP57" i="46"/>
  <c r="AO57" i="46"/>
  <c r="F57" i="46"/>
  <c r="E57" i="46"/>
  <c r="BA56" i="46"/>
  <c r="AZ56" i="46"/>
  <c r="AV56" i="46"/>
  <c r="AU56" i="46"/>
  <c r="AP56" i="46"/>
  <c r="AO56" i="46"/>
  <c r="F56" i="46"/>
  <c r="E56" i="46"/>
  <c r="BA55" i="46"/>
  <c r="AZ55" i="46"/>
  <c r="AV55" i="46"/>
  <c r="AU55" i="46"/>
  <c r="AP55" i="46"/>
  <c r="AO55" i="46"/>
  <c r="F55" i="46"/>
  <c r="E55" i="46"/>
  <c r="BA54" i="46"/>
  <c r="AZ54" i="46"/>
  <c r="AV54" i="46"/>
  <c r="AU54" i="46"/>
  <c r="AP54" i="46"/>
  <c r="AO54" i="46"/>
  <c r="F54" i="46"/>
  <c r="E54" i="46"/>
  <c r="BA53" i="46"/>
  <c r="AZ53" i="46"/>
  <c r="AV53" i="46"/>
  <c r="AU53" i="46"/>
  <c r="AP53" i="46"/>
  <c r="AO53" i="46"/>
  <c r="F53" i="46"/>
  <c r="E53" i="46"/>
  <c r="BA52" i="46"/>
  <c r="AZ52" i="46"/>
  <c r="AV52" i="46"/>
  <c r="AU52" i="46"/>
  <c r="AP52" i="46"/>
  <c r="AO52" i="46"/>
  <c r="F52" i="46"/>
  <c r="E52" i="46"/>
  <c r="BA51" i="46"/>
  <c r="AZ51" i="46"/>
  <c r="AV51" i="46"/>
  <c r="AU51" i="46"/>
  <c r="AP51" i="46"/>
  <c r="AO51" i="46"/>
  <c r="F51" i="46"/>
  <c r="E51" i="46"/>
  <c r="BA50" i="46"/>
  <c r="AZ50" i="46"/>
  <c r="AV50" i="46"/>
  <c r="AU50" i="46"/>
  <c r="AP50" i="46"/>
  <c r="AO50" i="46"/>
  <c r="F50" i="46"/>
  <c r="E50" i="46"/>
  <c r="BA49" i="46"/>
  <c r="AZ49" i="46"/>
  <c r="AV49" i="46"/>
  <c r="AU49" i="46"/>
  <c r="AP49" i="46"/>
  <c r="AO49" i="46"/>
  <c r="F49" i="46"/>
  <c r="E49" i="46"/>
  <c r="BA48" i="46"/>
  <c r="AZ48" i="46"/>
  <c r="AV48" i="46"/>
  <c r="AU48" i="46"/>
  <c r="AP48" i="46"/>
  <c r="AO48" i="46"/>
  <c r="F48" i="46"/>
  <c r="E48" i="46"/>
  <c r="BA47" i="46"/>
  <c r="AZ47" i="46"/>
  <c r="AV47" i="46"/>
  <c r="AU47" i="46"/>
  <c r="AP47" i="46"/>
  <c r="AO47" i="46"/>
  <c r="F47" i="46"/>
  <c r="E47" i="46"/>
  <c r="BA46" i="46"/>
  <c r="AZ46" i="46"/>
  <c r="AV46" i="46"/>
  <c r="AU46" i="46"/>
  <c r="AP46" i="46"/>
  <c r="AO46" i="46"/>
  <c r="F46" i="46"/>
  <c r="E46" i="46"/>
  <c r="BA45" i="46"/>
  <c r="AZ45" i="46"/>
  <c r="AV45" i="46"/>
  <c r="AU45" i="46"/>
  <c r="AP45" i="46"/>
  <c r="AO45" i="46"/>
  <c r="F45" i="46"/>
  <c r="E45" i="46"/>
  <c r="BA44" i="46"/>
  <c r="AZ44" i="46"/>
  <c r="AV44" i="46"/>
  <c r="AU44" i="46"/>
  <c r="AP44" i="46"/>
  <c r="AO44" i="46"/>
  <c r="F44" i="46"/>
  <c r="E44" i="46"/>
  <c r="BA43" i="46"/>
  <c r="AZ43" i="46"/>
  <c r="AV43" i="46"/>
  <c r="AU43" i="46"/>
  <c r="AP43" i="46"/>
  <c r="AO43" i="46"/>
  <c r="N40" i="46"/>
  <c r="F43" i="46"/>
  <c r="E43" i="46"/>
  <c r="BA42" i="46"/>
  <c r="AZ42" i="46"/>
  <c r="AV42" i="46"/>
  <c r="AU42" i="46"/>
  <c r="AP42" i="46"/>
  <c r="AO42" i="46"/>
  <c r="F42" i="46"/>
  <c r="E42" i="46"/>
  <c r="BA41" i="46"/>
  <c r="AZ41" i="46"/>
  <c r="AV41" i="46"/>
  <c r="AU41" i="46"/>
  <c r="AP41" i="46"/>
  <c r="AO41" i="46"/>
  <c r="F41" i="46"/>
  <c r="E41" i="46"/>
  <c r="BA40" i="46"/>
  <c r="AZ40" i="46"/>
  <c r="AV40" i="46"/>
  <c r="AU40" i="46"/>
  <c r="AP40" i="46"/>
  <c r="AO40" i="46"/>
  <c r="F40" i="46"/>
  <c r="E40" i="46"/>
  <c r="BA39" i="46"/>
  <c r="AZ39" i="46"/>
  <c r="AV39" i="46"/>
  <c r="AU39" i="46"/>
  <c r="AP39" i="46"/>
  <c r="AO39" i="46"/>
  <c r="F39" i="46"/>
  <c r="E39" i="46"/>
  <c r="BA38" i="46"/>
  <c r="AZ38" i="46"/>
  <c r="AV38" i="46"/>
  <c r="AU38" i="46"/>
  <c r="AP38" i="46"/>
  <c r="AO38" i="46"/>
  <c r="F38" i="46"/>
  <c r="E38" i="46"/>
  <c r="BA37" i="46"/>
  <c r="AZ37" i="46"/>
  <c r="AV37" i="46"/>
  <c r="AU37" i="46"/>
  <c r="AP37" i="46"/>
  <c r="AO37" i="46"/>
  <c r="F37" i="46"/>
  <c r="E37" i="46"/>
  <c r="BA36" i="46"/>
  <c r="AZ36" i="46"/>
  <c r="AV36" i="46"/>
  <c r="AU36" i="46"/>
  <c r="AP36" i="46"/>
  <c r="AO36" i="46"/>
  <c r="F36" i="46"/>
  <c r="E36" i="46"/>
  <c r="BA35" i="46"/>
  <c r="AZ35" i="46"/>
  <c r="AV35" i="46"/>
  <c r="AU35" i="46"/>
  <c r="AP35" i="46"/>
  <c r="AO35" i="46"/>
  <c r="F35" i="46"/>
  <c r="E35" i="46"/>
  <c r="BA34" i="46"/>
  <c r="AZ34" i="46"/>
  <c r="AV34" i="46"/>
  <c r="AU34" i="46"/>
  <c r="AP34" i="46"/>
  <c r="AO34" i="46"/>
  <c r="F34" i="46"/>
  <c r="E34" i="46"/>
  <c r="BA33" i="46"/>
  <c r="AZ33" i="46"/>
  <c r="AV33" i="46"/>
  <c r="AU33" i="46"/>
  <c r="AP33" i="46"/>
  <c r="AO33" i="46"/>
  <c r="F33" i="46"/>
  <c r="E33" i="46"/>
  <c r="BA32" i="46"/>
  <c r="AZ32" i="46"/>
  <c r="AV32" i="46"/>
  <c r="AU32" i="46"/>
  <c r="AP32" i="46"/>
  <c r="AO32" i="46"/>
  <c r="F32" i="46"/>
  <c r="E32" i="46"/>
  <c r="BA31" i="46"/>
  <c r="AZ31" i="46"/>
  <c r="AV31" i="46"/>
  <c r="AU31" i="46"/>
  <c r="AP31" i="46"/>
  <c r="AO31" i="46"/>
  <c r="F31" i="46"/>
  <c r="E31" i="46"/>
  <c r="BA30" i="46"/>
  <c r="AZ30" i="46"/>
  <c r="AV30" i="46"/>
  <c r="AU30" i="46"/>
  <c r="AP30" i="46"/>
  <c r="AO30" i="46"/>
  <c r="F30" i="46"/>
  <c r="E30" i="46"/>
  <c r="BA29" i="46"/>
  <c r="AZ29" i="46"/>
  <c r="AV29" i="46"/>
  <c r="AU29" i="46"/>
  <c r="AP29" i="46"/>
  <c r="AO29" i="46"/>
  <c r="F29" i="46"/>
  <c r="E29" i="46"/>
  <c r="BA28" i="46"/>
  <c r="AZ28" i="46"/>
  <c r="AV28" i="46"/>
  <c r="AU28" i="46"/>
  <c r="AP28" i="46"/>
  <c r="AO28" i="46"/>
  <c r="F28" i="46"/>
  <c r="E28" i="46"/>
  <c r="BA27" i="46"/>
  <c r="AZ27" i="46"/>
  <c r="AV27" i="46"/>
  <c r="AU27" i="46"/>
  <c r="AP27" i="46"/>
  <c r="AO27" i="46"/>
  <c r="F27" i="46"/>
  <c r="E27" i="46"/>
  <c r="BA26" i="46"/>
  <c r="AZ26" i="46"/>
  <c r="AV26" i="46"/>
  <c r="AU26" i="46"/>
  <c r="AP26" i="46"/>
  <c r="AO26" i="46"/>
  <c r="F26" i="46"/>
  <c r="E26" i="46"/>
  <c r="BA25" i="46"/>
  <c r="AZ25" i="46"/>
  <c r="AV25" i="46"/>
  <c r="AU25" i="46"/>
  <c r="AP25" i="46"/>
  <c r="AO25" i="46"/>
  <c r="F25" i="46"/>
  <c r="E25" i="46"/>
  <c r="BA24" i="46"/>
  <c r="AZ24" i="46"/>
  <c r="AV24" i="46"/>
  <c r="AU24" i="46"/>
  <c r="AP24" i="46"/>
  <c r="AO24" i="46"/>
  <c r="F24" i="46"/>
  <c r="E24" i="46"/>
  <c r="BA23" i="46"/>
  <c r="AZ23" i="46"/>
  <c r="AV23" i="46"/>
  <c r="AU23" i="46"/>
  <c r="AP23" i="46"/>
  <c r="AO23" i="46"/>
  <c r="F23" i="46"/>
  <c r="E23" i="46"/>
  <c r="BA22" i="46"/>
  <c r="AZ22" i="46"/>
  <c r="AV22" i="46"/>
  <c r="AU22" i="46"/>
  <c r="AP22" i="46"/>
  <c r="AO22" i="46"/>
  <c r="F22" i="46"/>
  <c r="E22" i="46"/>
  <c r="BA21" i="46"/>
  <c r="AZ21" i="46"/>
  <c r="AV21" i="46"/>
  <c r="AU21" i="46"/>
  <c r="AP21" i="46"/>
  <c r="AO21" i="46"/>
  <c r="F21" i="46"/>
  <c r="E21" i="46"/>
  <c r="BA20" i="46"/>
  <c r="AZ20" i="46"/>
  <c r="AV20" i="46"/>
  <c r="AU20" i="46"/>
  <c r="AP20" i="46"/>
  <c r="AO20" i="46"/>
  <c r="F20" i="46"/>
  <c r="E20" i="46"/>
  <c r="BA19" i="46"/>
  <c r="AZ19" i="46"/>
  <c r="AV19" i="46"/>
  <c r="AU19" i="46"/>
  <c r="AP19" i="46"/>
  <c r="AO19" i="46"/>
  <c r="F19" i="46"/>
  <c r="E19" i="46"/>
  <c r="BA18" i="46"/>
  <c r="AZ18" i="46"/>
  <c r="AV18" i="46"/>
  <c r="AU18" i="46"/>
  <c r="AP18" i="46"/>
  <c r="AO18" i="46"/>
  <c r="F18" i="46"/>
  <c r="E18" i="46"/>
  <c r="BA17" i="46"/>
  <c r="AZ17" i="46"/>
  <c r="AV17" i="46"/>
  <c r="AU17" i="46"/>
  <c r="AP17" i="46"/>
  <c r="AO17" i="46"/>
  <c r="F17" i="46"/>
  <c r="E17" i="46"/>
  <c r="BA16" i="46"/>
  <c r="AZ16" i="46"/>
  <c r="AV16" i="46"/>
  <c r="AU16" i="46"/>
  <c r="AP16" i="46"/>
  <c r="AO16" i="46"/>
  <c r="F16" i="46"/>
  <c r="E16" i="46"/>
  <c r="BA15" i="46"/>
  <c r="AZ15" i="46"/>
  <c r="AV15" i="46"/>
  <c r="AU15" i="46"/>
  <c r="AP15" i="46"/>
  <c r="AO15" i="46"/>
  <c r="F15" i="46"/>
  <c r="E15" i="46"/>
  <c r="BA14" i="46"/>
  <c r="AZ14" i="46"/>
  <c r="AV14" i="46"/>
  <c r="AU14" i="46"/>
  <c r="AP14" i="46"/>
  <c r="AO14" i="46"/>
  <c r="F14" i="46"/>
  <c r="E14" i="46"/>
  <c r="BA13" i="46"/>
  <c r="AZ13" i="46"/>
  <c r="AV13" i="46"/>
  <c r="AU13" i="46"/>
  <c r="F13" i="46"/>
  <c r="E13" i="46"/>
  <c r="BA12" i="46"/>
  <c r="AZ12" i="46"/>
  <c r="AV12" i="46"/>
  <c r="AU12" i="46"/>
  <c r="AP12" i="46"/>
  <c r="AO12" i="46"/>
  <c r="F12" i="46"/>
  <c r="E12" i="46"/>
  <c r="BA11" i="46"/>
  <c r="AZ11" i="46"/>
  <c r="AV11" i="46"/>
  <c r="AU11" i="46"/>
  <c r="AP11" i="46"/>
  <c r="AO11" i="46"/>
  <c r="F11" i="46"/>
  <c r="E11" i="46"/>
  <c r="BA10" i="46"/>
  <c r="AZ10" i="46"/>
  <c r="AV10" i="46"/>
  <c r="AU10" i="46"/>
  <c r="AP10" i="46"/>
  <c r="AO10" i="46"/>
  <c r="F10" i="46"/>
  <c r="E10" i="46"/>
  <c r="BA9" i="46"/>
  <c r="AZ9" i="46"/>
  <c r="AV9" i="46"/>
  <c r="AU9" i="46"/>
  <c r="AP9" i="46"/>
  <c r="AO9" i="46"/>
  <c r="F9" i="46"/>
  <c r="E9" i="46"/>
  <c r="BA8" i="46"/>
  <c r="AZ8" i="46"/>
  <c r="AV8" i="46"/>
  <c r="AU8" i="46"/>
  <c r="AP8" i="46"/>
  <c r="AO8" i="46"/>
  <c r="F8" i="46"/>
  <c r="E8" i="46"/>
  <c r="BA7" i="46"/>
  <c r="AZ7" i="46"/>
  <c r="AV7" i="46"/>
  <c r="AU7" i="46"/>
  <c r="AP7" i="46"/>
  <c r="AO7" i="46"/>
  <c r="F7" i="46"/>
  <c r="E7" i="46"/>
  <c r="BA6" i="46"/>
  <c r="AZ6" i="46"/>
  <c r="AV6" i="46"/>
  <c r="AU6" i="46"/>
  <c r="AP6" i="46"/>
  <c r="AO6" i="46"/>
  <c r="F6" i="46"/>
  <c r="E6" i="46"/>
  <c r="BA5" i="46"/>
  <c r="AZ5" i="46"/>
  <c r="AV5" i="46"/>
  <c r="AU5" i="46"/>
  <c r="AP5" i="46"/>
  <c r="AO5" i="46"/>
  <c r="F5" i="46"/>
  <c r="E5" i="46"/>
  <c r="BA4" i="46"/>
  <c r="AZ4" i="46"/>
  <c r="AV4" i="46"/>
  <c r="AU4" i="46"/>
  <c r="AP4" i="46"/>
  <c r="AO4" i="46"/>
  <c r="F4" i="46"/>
  <c r="E4" i="46"/>
  <c r="BA3" i="46"/>
  <c r="AZ3" i="46"/>
  <c r="AV3" i="46"/>
  <c r="AU3" i="46"/>
  <c r="AP3" i="46"/>
  <c r="AO3" i="46"/>
  <c r="F3" i="46"/>
  <c r="E3" i="46"/>
  <c r="G45" i="46" l="1"/>
  <c r="G41" i="46"/>
  <c r="Z57" i="38"/>
  <c r="Z36" i="38"/>
  <c r="Z54" i="38"/>
  <c r="Z37" i="38"/>
  <c r="Z50" i="38"/>
  <c r="Z32" i="38"/>
  <c r="Z40" i="38"/>
  <c r="Z33" i="38"/>
  <c r="Z41" i="38"/>
  <c r="Z58" i="38"/>
  <c r="Z34" i="38"/>
  <c r="Z38" i="38"/>
  <c r="Z42" i="38"/>
  <c r="Z46" i="38"/>
  <c r="Z31" i="38"/>
  <c r="Z35" i="38"/>
  <c r="Z39" i="38"/>
  <c r="Z43" i="38"/>
  <c r="Z44" i="38"/>
  <c r="Z47" i="38"/>
  <c r="Z51" i="38"/>
  <c r="Z55" i="38"/>
  <c r="Z59" i="38"/>
  <c r="Z48" i="38"/>
  <c r="Z52" i="38"/>
  <c r="Z56" i="38"/>
  <c r="Z45" i="38"/>
  <c r="Z49" i="38"/>
  <c r="Z53" i="38"/>
  <c r="AF21" i="46"/>
  <c r="AF19" i="46"/>
  <c r="AE14" i="46"/>
  <c r="AE17" i="46"/>
  <c r="AE13" i="46"/>
  <c r="AE16" i="46"/>
  <c r="AF16" i="46" s="1"/>
  <c r="AE15" i="46"/>
  <c r="Z30" i="38"/>
  <c r="V14" i="46"/>
  <c r="V10" i="46"/>
  <c r="V6" i="46"/>
  <c r="V12" i="46"/>
  <c r="V8" i="46"/>
  <c r="V4" i="46"/>
  <c r="V41" i="46"/>
  <c r="Z27" i="38"/>
  <c r="Z26" i="38"/>
  <c r="V27" i="46"/>
  <c r="V20" i="46"/>
  <c r="V26" i="46"/>
  <c r="V22" i="46"/>
  <c r="V16" i="46"/>
  <c r="V17" i="46"/>
  <c r="X17" i="46" s="1"/>
  <c r="V30" i="46"/>
  <c r="V13" i="46"/>
  <c r="V19" i="46"/>
  <c r="V39" i="46"/>
  <c r="V23" i="46"/>
  <c r="V31" i="46"/>
  <c r="V33" i="46"/>
  <c r="V25" i="46"/>
  <c r="AA1" i="38"/>
  <c r="Z101" i="38"/>
  <c r="Z142" i="38"/>
  <c r="Z106" i="38"/>
  <c r="Z107" i="38"/>
  <c r="V15" i="46"/>
  <c r="AF3" i="46"/>
  <c r="AF42" i="46"/>
  <c r="AF40" i="46"/>
  <c r="AF38" i="46"/>
  <c r="AF36" i="46"/>
  <c r="AF34" i="46"/>
  <c r="AF32" i="46"/>
  <c r="AF30" i="46"/>
  <c r="AF28" i="46"/>
  <c r="AF26" i="46"/>
  <c r="AF24" i="46"/>
  <c r="AF9" i="46"/>
  <c r="AF5" i="46"/>
  <c r="AH6" i="46" s="1"/>
  <c r="V11" i="46"/>
  <c r="V9" i="46"/>
  <c r="V7" i="46"/>
  <c r="V5" i="46"/>
  <c r="AF12" i="46"/>
  <c r="AF8" i="46"/>
  <c r="AF4" i="46"/>
  <c r="AF41" i="46"/>
  <c r="AF39" i="46"/>
  <c r="AF37" i="46"/>
  <c r="AF35" i="46"/>
  <c r="AF33" i="46"/>
  <c r="AF31" i="46"/>
  <c r="AF29" i="46"/>
  <c r="AF27" i="46"/>
  <c r="AF25" i="46"/>
  <c r="AF23" i="46"/>
  <c r="AF11" i="46"/>
  <c r="AH11" i="46" s="1"/>
  <c r="AF7" i="46"/>
  <c r="AH7" i="46" s="1"/>
  <c r="V40" i="46"/>
  <c r="V36" i="46"/>
  <c r="V32" i="46"/>
  <c r="V28" i="46"/>
  <c r="V24" i="46"/>
  <c r="AF22" i="46"/>
  <c r="AF20" i="46"/>
  <c r="AF18" i="46"/>
  <c r="AF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9" i="46"/>
  <c r="E76" i="46"/>
  <c r="F76" i="46"/>
  <c r="X7" i="46" l="1"/>
  <c r="X13" i="46"/>
  <c r="AH4" i="46"/>
  <c r="X9" i="46"/>
  <c r="X12" i="46"/>
  <c r="AH12" i="46"/>
  <c r="AH5" i="46"/>
  <c r="AH9" i="46"/>
  <c r="AH10" i="46"/>
  <c r="AH8" i="46"/>
  <c r="X5" i="46"/>
  <c r="X16" i="46"/>
  <c r="X11" i="46"/>
  <c r="X6" i="46"/>
  <c r="X4" i="46"/>
  <c r="X10" i="46"/>
  <c r="X15" i="46"/>
  <c r="X8" i="46"/>
  <c r="X14" i="46"/>
  <c r="Z94" i="38"/>
  <c r="Z125" i="38"/>
  <c r="G38" i="46"/>
  <c r="G46" i="46"/>
  <c r="AG11" i="46"/>
  <c r="G43" i="46"/>
  <c r="AG9" i="46"/>
  <c r="G47" i="46"/>
  <c r="G42" i="46"/>
  <c r="AG8" i="46"/>
  <c r="AG7" i="46"/>
  <c r="G44" i="46"/>
  <c r="AG10" i="46"/>
  <c r="G51" i="46"/>
  <c r="G49" i="46"/>
  <c r="G40" i="46"/>
  <c r="AG6" i="46"/>
  <c r="G39" i="46"/>
  <c r="AG5" i="46"/>
  <c r="AG4" i="46"/>
  <c r="W12" i="46"/>
  <c r="W6" i="46"/>
  <c r="W17" i="46"/>
  <c r="W5" i="46"/>
  <c r="W11" i="46"/>
  <c r="W7" i="46"/>
  <c r="W14" i="46"/>
  <c r="W9" i="46"/>
  <c r="W15" i="46"/>
  <c r="W8" i="46"/>
  <c r="W16" i="46"/>
  <c r="W10" i="46"/>
  <c r="W13" i="46"/>
  <c r="G6" i="46"/>
  <c r="G5" i="46"/>
  <c r="G16" i="46"/>
  <c r="G4" i="46"/>
  <c r="G10" i="46"/>
  <c r="G17" i="46"/>
  <c r="G7" i="46"/>
  <c r="G15" i="46"/>
  <c r="G13" i="46"/>
  <c r="G8" i="46"/>
  <c r="G14" i="46"/>
  <c r="G11" i="46"/>
  <c r="G9" i="46"/>
  <c r="G12" i="46"/>
  <c r="AF13" i="46"/>
  <c r="AH13" i="46" s="1"/>
  <c r="AF15" i="46"/>
  <c r="AH15" i="46" s="1"/>
  <c r="AF17" i="46"/>
  <c r="AH17" i="46" s="1"/>
  <c r="Z130" i="38"/>
  <c r="Z149" i="38"/>
  <c r="Z85" i="38"/>
  <c r="Z124" i="38"/>
  <c r="Z77" i="38"/>
  <c r="Z112" i="38"/>
  <c r="Z89" i="38"/>
  <c r="Z84" i="38"/>
  <c r="Y2" i="38"/>
  <c r="Y10" i="38"/>
  <c r="Y14" i="38"/>
  <c r="Y22" i="38"/>
  <c r="Z22" i="38" s="1"/>
  <c r="Y23" i="38" s="1"/>
  <c r="Y24" i="38" s="1"/>
  <c r="Z24" i="38" s="1"/>
  <c r="Y25" i="38" s="1"/>
  <c r="Y18" i="38"/>
  <c r="Z18" i="38" s="1"/>
  <c r="Y19" i="38" s="1"/>
  <c r="Y20" i="38" s="1"/>
  <c r="Z20" i="38" s="1"/>
  <c r="Y6" i="38"/>
  <c r="Z95" i="38"/>
  <c r="Z143" i="38"/>
  <c r="Z131" i="38"/>
  <c r="Z82" i="38"/>
  <c r="Z88" i="38"/>
  <c r="Z138" i="38"/>
  <c r="Z100" i="38"/>
  <c r="Z157" i="38"/>
  <c r="Z145" i="38"/>
  <c r="Z144" i="38"/>
  <c r="Z156" i="38"/>
  <c r="Z118" i="38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Z119" i="38"/>
  <c r="N36" i="46"/>
  <c r="AH16" i="46" l="1"/>
  <c r="AH14" i="46"/>
  <c r="G48" i="46"/>
  <c r="AG14" i="46"/>
  <c r="G50" i="46"/>
  <c r="AG16" i="46"/>
  <c r="AG15" i="46"/>
  <c r="AG13" i="46"/>
  <c r="AG12" i="46"/>
  <c r="G52" i="46"/>
  <c r="AG17" i="46"/>
  <c r="Z19" i="38"/>
  <c r="AA18" i="38" s="1"/>
  <c r="Z23" i="38"/>
  <c r="AA22" i="38" s="1"/>
  <c r="Y21" i="38"/>
  <c r="Z21" i="38" s="1"/>
  <c r="AA20" i="38" s="1"/>
  <c r="Z25" i="38"/>
  <c r="AA24" i="38" s="1"/>
  <c r="GB3" i="46"/>
  <c r="EK3" i="46"/>
  <c r="Z2" i="38" l="1"/>
  <c r="Y3" i="38" s="1"/>
  <c r="Y4" i="38" l="1"/>
  <c r="Z4" i="38" s="1"/>
  <c r="Z3" i="38"/>
  <c r="AA2" i="38" s="1"/>
  <c r="Y5" i="38" l="1"/>
  <c r="Z5" i="38" s="1"/>
  <c r="AA4" i="38" s="1"/>
  <c r="H39" i="46"/>
  <c r="I39" i="46" s="1"/>
  <c r="L18" i="46"/>
  <c r="G73" i="46"/>
  <c r="H67" i="46" l="1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C3" i="46"/>
  <c r="AC13" i="46"/>
  <c r="S5" i="46"/>
  <c r="AC14" i="46"/>
  <c r="AC4" i="46"/>
  <c r="AC10" i="46"/>
  <c r="S17" i="46"/>
  <c r="S13" i="46"/>
  <c r="AC6" i="46"/>
  <c r="S6" i="46"/>
  <c r="AC5" i="46"/>
  <c r="AC8" i="46"/>
  <c r="S7" i="46"/>
  <c r="S12" i="46"/>
  <c r="S15" i="46"/>
  <c r="S9" i="46"/>
  <c r="S11" i="46"/>
  <c r="S8" i="46"/>
  <c r="S37" i="46"/>
  <c r="AC7" i="46"/>
  <c r="S16" i="46"/>
  <c r="AC20" i="46"/>
  <c r="AC15" i="46"/>
  <c r="AC40" i="46"/>
  <c r="S36" i="46"/>
  <c r="S28" i="46"/>
  <c r="S22" i="46"/>
  <c r="S18" i="46"/>
  <c r="S41" i="46"/>
  <c r="S35" i="46"/>
  <c r="AC29" i="46"/>
  <c r="AC23" i="46"/>
  <c r="AC39" i="46"/>
  <c r="S31" i="46"/>
  <c r="AC26" i="46"/>
  <c r="EO18" i="46"/>
  <c r="AC12" i="46"/>
  <c r="S39" i="46"/>
  <c r="S29" i="46"/>
  <c r="S21" i="46"/>
  <c r="L17" i="46"/>
  <c r="K17" i="46" s="1"/>
  <c r="AC36" i="46"/>
  <c r="AC28" i="46"/>
  <c r="AC21" i="46"/>
  <c r="AC34" i="46"/>
  <c r="AC31" i="46"/>
  <c r="AC19" i="46"/>
  <c r="S32" i="46"/>
  <c r="AC42" i="46"/>
  <c r="S33" i="46"/>
  <c r="S24" i="46"/>
  <c r="S40" i="46"/>
  <c r="AC33" i="46"/>
  <c r="AC24" i="46"/>
  <c r="S26" i="46"/>
  <c r="AC11" i="46"/>
  <c r="AC32" i="46"/>
  <c r="AC17" i="46"/>
  <c r="AC22" i="46"/>
  <c r="AC25" i="46"/>
  <c r="L19" i="46"/>
  <c r="K19" i="46" s="1"/>
  <c r="S4" i="46"/>
  <c r="AC38" i="46"/>
  <c r="AC27" i="46"/>
  <c r="S20" i="46"/>
  <c r="AC16" i="46"/>
  <c r="S34" i="46"/>
  <c r="S25" i="46"/>
  <c r="S42" i="46"/>
  <c r="AC30" i="46"/>
  <c r="AC18" i="46"/>
  <c r="AC9" i="46"/>
  <c r="S10" i="46"/>
  <c r="S14" i="46"/>
  <c r="S38" i="46"/>
  <c r="CX18" i="46"/>
  <c r="S27" i="46"/>
  <c r="AC41" i="46"/>
  <c r="S23" i="46"/>
  <c r="S30" i="46"/>
  <c r="AC35" i="46"/>
  <c r="S19" i="46"/>
  <c r="AC37" i="46"/>
  <c r="H38" i="46"/>
  <c r="I38" i="46" s="1"/>
  <c r="G74" i="46"/>
  <c r="H73" i="46"/>
  <c r="I73" i="46" s="1"/>
  <c r="G75" i="46" l="1"/>
  <c r="H75" i="46" s="1"/>
  <c r="I75" i="46" s="1"/>
  <c r="H74" i="46"/>
  <c r="I74" i="46" s="1"/>
  <c r="EC18" i="46"/>
  <c r="DM18" i="46"/>
  <c r="CX51" i="46"/>
  <c r="DO18" i="46"/>
  <c r="ED18" i="46"/>
  <c r="DH18" i="46"/>
  <c r="DV18" i="46"/>
  <c r="CZ18" i="46"/>
  <c r="DG18" i="46"/>
  <c r="CX85" i="46"/>
  <c r="DE18" i="46"/>
  <c r="DD18" i="46"/>
  <c r="EF18" i="46"/>
  <c r="DB18" i="46"/>
  <c r="EG18" i="46"/>
  <c r="CX118" i="46"/>
  <c r="DY18" i="46"/>
  <c r="DI18" i="46"/>
  <c r="EE18" i="46"/>
  <c r="DJ18" i="46"/>
  <c r="DX18" i="46"/>
  <c r="DC18" i="46"/>
  <c r="DP18" i="46"/>
  <c r="DR18" i="46"/>
  <c r="DW18" i="46"/>
  <c r="DU18" i="46"/>
  <c r="DZ18" i="46"/>
  <c r="DS18" i="46"/>
  <c r="DK18" i="46"/>
  <c r="DL18" i="46"/>
  <c r="DQ18" i="46"/>
  <c r="DT18" i="46"/>
  <c r="DA18" i="46"/>
  <c r="DF18" i="46"/>
  <c r="EB18" i="46"/>
  <c r="EA18" i="46"/>
  <c r="CY18" i="46"/>
  <c r="DN18" i="46"/>
  <c r="EO118" i="46"/>
  <c r="FN18" i="46"/>
  <c r="EX18" i="46"/>
  <c r="FP18" i="46"/>
  <c r="EU18" i="46"/>
  <c r="FD18" i="46"/>
  <c r="FQ18" i="46"/>
  <c r="EV18" i="46"/>
  <c r="FH18" i="46"/>
  <c r="EW18" i="46"/>
  <c r="FV18" i="46"/>
  <c r="FF18" i="46"/>
  <c r="EP18" i="46"/>
  <c r="FE18" i="46"/>
  <c r="ES18" i="46"/>
  <c r="FM18" i="46"/>
  <c r="EO85" i="46"/>
  <c r="FB18" i="46"/>
  <c r="EZ18" i="46"/>
  <c r="FW18" i="46"/>
  <c r="FA18" i="46"/>
  <c r="FS18" i="46"/>
  <c r="EO51" i="46"/>
  <c r="FJ18" i="46"/>
  <c r="ET18" i="46"/>
  <c r="FK18" i="46"/>
  <c r="FT18" i="46"/>
  <c r="EY18" i="46"/>
  <c r="FL18" i="46"/>
  <c r="EQ18" i="46"/>
  <c r="FX18" i="46"/>
  <c r="FO18" i="46"/>
  <c r="FG18" i="46"/>
  <c r="FC18" i="46"/>
  <c r="FR18" i="46"/>
  <c r="FU18" i="46"/>
  <c r="FI18" i="46"/>
  <c r="ER18" i="46"/>
  <c r="L20" i="46"/>
  <c r="K20" i="46" s="1"/>
  <c r="CX19" i="46"/>
  <c r="EO19" i="46"/>
  <c r="CX17" i="46"/>
  <c r="EO17" i="46"/>
  <c r="L16" i="46"/>
  <c r="K16" i="46" s="1"/>
  <c r="EI18" i="46" l="1"/>
  <c r="EO16" i="46"/>
  <c r="L15" i="46"/>
  <c r="K15" i="46" s="1"/>
  <c r="CX16" i="46"/>
  <c r="EO52" i="46"/>
  <c r="FJ19" i="46"/>
  <c r="ET19" i="46"/>
  <c r="FI19" i="46"/>
  <c r="FX19" i="46"/>
  <c r="FC19" i="46"/>
  <c r="FP19" i="46"/>
  <c r="EU19" i="46"/>
  <c r="FW19" i="46"/>
  <c r="FL19" i="46"/>
  <c r="FA19" i="46"/>
  <c r="FV19" i="46"/>
  <c r="FF19" i="46"/>
  <c r="EP19" i="46"/>
  <c r="FD19" i="46"/>
  <c r="FS19" i="46"/>
  <c r="EW19" i="46"/>
  <c r="FK19" i="46"/>
  <c r="EO119" i="46"/>
  <c r="FR19" i="46"/>
  <c r="FB19" i="46"/>
  <c r="FT19" i="46"/>
  <c r="EY19" i="46"/>
  <c r="FM19" i="46"/>
  <c r="ER19" i="46"/>
  <c r="FE19" i="46"/>
  <c r="EQ19" i="46"/>
  <c r="FQ19" i="46"/>
  <c r="EO86" i="46"/>
  <c r="FN19" i="46"/>
  <c r="EX19" i="46"/>
  <c r="FO19" i="46"/>
  <c r="ES19" i="46"/>
  <c r="FH19" i="46"/>
  <c r="FU19" i="46"/>
  <c r="EZ19" i="46"/>
  <c r="FG19" i="46"/>
  <c r="EV19" i="46"/>
  <c r="EL118" i="46"/>
  <c r="DV118" i="46"/>
  <c r="DF118" i="46"/>
  <c r="EC118" i="46"/>
  <c r="DM118" i="46"/>
  <c r="EJ118" i="46"/>
  <c r="DT118" i="46"/>
  <c r="DD118" i="46"/>
  <c r="DC118" i="46"/>
  <c r="EA118" i="46"/>
  <c r="EH118" i="46"/>
  <c r="DB118" i="46"/>
  <c r="DI118" i="46"/>
  <c r="EF118" i="46"/>
  <c r="CZ118" i="46"/>
  <c r="DZ118" i="46"/>
  <c r="DQ118" i="46"/>
  <c r="DX118" i="46"/>
  <c r="CY118" i="46"/>
  <c r="DR118" i="46"/>
  <c r="DY118" i="46"/>
  <c r="DP118" i="46"/>
  <c r="EE118" i="46"/>
  <c r="DK118" i="46"/>
  <c r="EG118" i="46"/>
  <c r="DH118" i="46"/>
  <c r="ED118" i="46"/>
  <c r="DN118" i="46"/>
  <c r="EK118" i="46"/>
  <c r="DU118" i="46"/>
  <c r="DE118" i="46"/>
  <c r="EB118" i="46"/>
  <c r="DL118" i="46"/>
  <c r="EI118" i="46"/>
  <c r="DO118" i="46"/>
  <c r="DW118" i="46"/>
  <c r="DJ118" i="46"/>
  <c r="DA118" i="46"/>
  <c r="DS118" i="46"/>
  <c r="DG118" i="46"/>
  <c r="FU17" i="46"/>
  <c r="FE17" i="46"/>
  <c r="FX17" i="46"/>
  <c r="FC17" i="46"/>
  <c r="FR17" i="46"/>
  <c r="EV17" i="46"/>
  <c r="EU17" i="46"/>
  <c r="FV17" i="46"/>
  <c r="FT17" i="46"/>
  <c r="EO117" i="46"/>
  <c r="FQ17" i="46"/>
  <c r="FA17" i="46"/>
  <c r="FS17" i="46"/>
  <c r="EX17" i="46"/>
  <c r="FL17" i="46"/>
  <c r="FO17" i="46"/>
  <c r="FK17" i="46"/>
  <c r="FJ17" i="46"/>
  <c r="EQ17" i="46"/>
  <c r="EO84" i="46"/>
  <c r="FM17" i="46"/>
  <c r="EW17" i="46"/>
  <c r="FN17" i="46"/>
  <c r="ER17" i="46"/>
  <c r="FG17" i="46"/>
  <c r="FP17" i="46"/>
  <c r="FD17" i="46"/>
  <c r="EZ17" i="46"/>
  <c r="EY17" i="46"/>
  <c r="EO50" i="46"/>
  <c r="FI17" i="46"/>
  <c r="ES17" i="46"/>
  <c r="FH17" i="46"/>
  <c r="FW17" i="46"/>
  <c r="FB17" i="46"/>
  <c r="FF17" i="46"/>
  <c r="ET17" i="46"/>
  <c r="EP17" i="46"/>
  <c r="CX119" i="46"/>
  <c r="EC19" i="46"/>
  <c r="DM19" i="46"/>
  <c r="ED19" i="46"/>
  <c r="DH19" i="46"/>
  <c r="DR19" i="46"/>
  <c r="EE19" i="46"/>
  <c r="DJ19" i="46"/>
  <c r="EF19" i="46"/>
  <c r="DV19" i="46"/>
  <c r="DY19" i="46"/>
  <c r="DX19" i="46"/>
  <c r="DC19" i="46"/>
  <c r="DZ19" i="46"/>
  <c r="DD19" i="46"/>
  <c r="DK19" i="46"/>
  <c r="DQ19" i="46"/>
  <c r="DA19" i="46"/>
  <c r="DW19" i="46"/>
  <c r="DP19" i="46"/>
  <c r="CX86" i="46"/>
  <c r="DI19" i="46"/>
  <c r="DL19" i="46"/>
  <c r="CZ19" i="46"/>
  <c r="EG19" i="46"/>
  <c r="DN19" i="46"/>
  <c r="DB19" i="46"/>
  <c r="DF19" i="46"/>
  <c r="CX52" i="46"/>
  <c r="DU19" i="46"/>
  <c r="DE19" i="46"/>
  <c r="DS19" i="46"/>
  <c r="EB19" i="46"/>
  <c r="DG19" i="46"/>
  <c r="DT19" i="46"/>
  <c r="CY19" i="46"/>
  <c r="EA19" i="46"/>
  <c r="DO19" i="46"/>
  <c r="FQ85" i="46"/>
  <c r="FA85" i="46"/>
  <c r="FX85" i="46"/>
  <c r="FH85" i="46"/>
  <c r="ER85" i="46"/>
  <c r="FO85" i="46"/>
  <c r="EY85" i="46"/>
  <c r="FB85" i="46"/>
  <c r="FJ85" i="46"/>
  <c r="GC85" i="46"/>
  <c r="FM85" i="46"/>
  <c r="EW85" i="46"/>
  <c r="FT85" i="46"/>
  <c r="FD85" i="46"/>
  <c r="GA85" i="46"/>
  <c r="FK85" i="46"/>
  <c r="EU85" i="46"/>
  <c r="ET85" i="46"/>
  <c r="FN85" i="46"/>
  <c r="FY85" i="46"/>
  <c r="FI85" i="46"/>
  <c r="ES85" i="46"/>
  <c r="FP85" i="46"/>
  <c r="EZ85" i="46"/>
  <c r="FW85" i="46"/>
  <c r="FG85" i="46"/>
  <c r="EQ85" i="46"/>
  <c r="EX85" i="46"/>
  <c r="FV85" i="46"/>
  <c r="FU85" i="46"/>
  <c r="FE85" i="46"/>
  <c r="GB85" i="46"/>
  <c r="FL85" i="46"/>
  <c r="EV85" i="46"/>
  <c r="FS85" i="46"/>
  <c r="FC85" i="46"/>
  <c r="FR85" i="46"/>
  <c r="FZ85" i="46"/>
  <c r="FF85" i="46"/>
  <c r="FZ18" i="46"/>
  <c r="FS118" i="46"/>
  <c r="FC118" i="46"/>
  <c r="FY118" i="46"/>
  <c r="FD118" i="46"/>
  <c r="FX118" i="46"/>
  <c r="FB118" i="46"/>
  <c r="FV118" i="46"/>
  <c r="FA118" i="46"/>
  <c r="FE118" i="46"/>
  <c r="ET118" i="46"/>
  <c r="FO118" i="46"/>
  <c r="EY118" i="46"/>
  <c r="FT118" i="46"/>
  <c r="EX118" i="46"/>
  <c r="FR118" i="46"/>
  <c r="EW118" i="46"/>
  <c r="FQ118" i="46"/>
  <c r="EV118" i="46"/>
  <c r="FU118" i="46"/>
  <c r="FJ118" i="46"/>
  <c r="GA118" i="46"/>
  <c r="FK118" i="46"/>
  <c r="EU118" i="46"/>
  <c r="FN118" i="46"/>
  <c r="ES118" i="46"/>
  <c r="FM118" i="46"/>
  <c r="ER118" i="46"/>
  <c r="FL118" i="46"/>
  <c r="EP118" i="46"/>
  <c r="EZ118" i="46"/>
  <c r="FW118" i="46"/>
  <c r="FG118" i="46"/>
  <c r="EQ118" i="46"/>
  <c r="FI118" i="46"/>
  <c r="GC118" i="46"/>
  <c r="FH118" i="46"/>
  <c r="GB118" i="46"/>
  <c r="FF118" i="46"/>
  <c r="FZ118" i="46"/>
  <c r="FP118" i="46"/>
  <c r="EG51" i="46"/>
  <c r="DQ51" i="46"/>
  <c r="DA51" i="46"/>
  <c r="DX51" i="46"/>
  <c r="DH51" i="46"/>
  <c r="EE51" i="46"/>
  <c r="DO51" i="46"/>
  <c r="CY51" i="46"/>
  <c r="DR51" i="46"/>
  <c r="DZ51" i="46"/>
  <c r="EC51" i="46"/>
  <c r="DM51" i="46"/>
  <c r="EJ51" i="46"/>
  <c r="DT51" i="46"/>
  <c r="DD51" i="46"/>
  <c r="EA51" i="46"/>
  <c r="DK51" i="46"/>
  <c r="DV51" i="46"/>
  <c r="DB51" i="46"/>
  <c r="DJ51" i="46"/>
  <c r="DY51" i="46"/>
  <c r="DI51" i="46"/>
  <c r="EF51" i="46"/>
  <c r="DP51" i="46"/>
  <c r="CZ51" i="46"/>
  <c r="DW51" i="46"/>
  <c r="DG51" i="46"/>
  <c r="DF51" i="46"/>
  <c r="ED51" i="46"/>
  <c r="EK51" i="46"/>
  <c r="DU51" i="46"/>
  <c r="DE51" i="46"/>
  <c r="EB51" i="46"/>
  <c r="DL51" i="46"/>
  <c r="EI51" i="46"/>
  <c r="DS51" i="46"/>
  <c r="DC51" i="46"/>
  <c r="EH51" i="46"/>
  <c r="DN51" i="46"/>
  <c r="EF85" i="46"/>
  <c r="DP85" i="46"/>
  <c r="CZ85" i="46"/>
  <c r="DW85" i="46"/>
  <c r="DG85" i="46"/>
  <c r="EH85" i="46"/>
  <c r="DR85" i="46"/>
  <c r="DB85" i="46"/>
  <c r="EG85" i="46"/>
  <c r="DM85" i="46"/>
  <c r="EB85" i="46"/>
  <c r="EI85" i="46"/>
  <c r="DS85" i="46"/>
  <c r="ED85" i="46"/>
  <c r="DN85" i="46"/>
  <c r="DQ85" i="46"/>
  <c r="DY85" i="46"/>
  <c r="EA85" i="46"/>
  <c r="DE85" i="46"/>
  <c r="DL85" i="46"/>
  <c r="DC85" i="46"/>
  <c r="EK85" i="46"/>
  <c r="DK85" i="46"/>
  <c r="DX85" i="46"/>
  <c r="DH85" i="46"/>
  <c r="EE85" i="46"/>
  <c r="DO85" i="46"/>
  <c r="DZ85" i="46"/>
  <c r="DJ85" i="46"/>
  <c r="DU85" i="46"/>
  <c r="DA85" i="46"/>
  <c r="DI85" i="46"/>
  <c r="EJ85" i="46"/>
  <c r="DT85" i="46"/>
  <c r="DD85" i="46"/>
  <c r="EL85" i="46"/>
  <c r="DV85" i="46"/>
  <c r="DF85" i="46"/>
  <c r="EC85" i="46"/>
  <c r="CX50" i="46"/>
  <c r="DT17" i="46"/>
  <c r="DD17" i="46"/>
  <c r="DR17" i="46"/>
  <c r="EG17" i="46"/>
  <c r="DK17" i="46"/>
  <c r="DU17" i="46"/>
  <c r="DS17" i="46"/>
  <c r="DE17" i="46"/>
  <c r="EF17" i="46"/>
  <c r="DP17" i="46"/>
  <c r="DM17" i="46"/>
  <c r="EA17" i="46"/>
  <c r="DJ17" i="46"/>
  <c r="DI17" i="46"/>
  <c r="CX84" i="46"/>
  <c r="DH17" i="46"/>
  <c r="DQ17" i="46"/>
  <c r="ED17" i="46"/>
  <c r="CZ17" i="46"/>
  <c r="DF17" i="46"/>
  <c r="DY17" i="46"/>
  <c r="DW17" i="46"/>
  <c r="DO17" i="46"/>
  <c r="CX117" i="46"/>
  <c r="EB17" i="46"/>
  <c r="DL17" i="46"/>
  <c r="EC17" i="46"/>
  <c r="DG17" i="46"/>
  <c r="DV17" i="46"/>
  <c r="DA17" i="46"/>
  <c r="CY17" i="46"/>
  <c r="DZ17" i="46"/>
  <c r="DN17" i="46"/>
  <c r="DX17" i="46"/>
  <c r="DB17" i="46"/>
  <c r="EE17" i="46"/>
  <c r="DC17" i="46"/>
  <c r="EO20" i="46"/>
  <c r="CX20" i="46"/>
  <c r="L21" i="46"/>
  <c r="K21" i="46" s="1"/>
  <c r="GA51" i="46"/>
  <c r="FK51" i="46"/>
  <c r="EU51" i="46"/>
  <c r="FR51" i="46"/>
  <c r="FB51" i="46"/>
  <c r="FY51" i="46"/>
  <c r="FI51" i="46"/>
  <c r="ES51" i="46"/>
  <c r="EZ51" i="46"/>
  <c r="ER51" i="46"/>
  <c r="FW51" i="46"/>
  <c r="EQ51" i="46"/>
  <c r="EX51" i="46"/>
  <c r="FU51" i="46"/>
  <c r="FT51" i="46"/>
  <c r="FX51" i="46"/>
  <c r="FO51" i="46"/>
  <c r="FF51" i="46"/>
  <c r="EW51" i="46"/>
  <c r="FG51" i="46"/>
  <c r="FN51" i="46"/>
  <c r="FE51" i="46"/>
  <c r="GB51" i="46"/>
  <c r="EY51" i="46"/>
  <c r="FM51" i="46"/>
  <c r="FS51" i="46"/>
  <c r="FC51" i="46"/>
  <c r="FZ51" i="46"/>
  <c r="FJ51" i="46"/>
  <c r="ET51" i="46"/>
  <c r="FQ51" i="46"/>
  <c r="FA51" i="46"/>
  <c r="FD51" i="46"/>
  <c r="FL51" i="46"/>
  <c r="FH51" i="46"/>
  <c r="FV51" i="46"/>
  <c r="EP51" i="46"/>
  <c r="FP51" i="46"/>
  <c r="EV51" i="46"/>
  <c r="EO21" i="46" l="1"/>
  <c r="CX21" i="46"/>
  <c r="L22" i="46"/>
  <c r="K22" i="46" s="1"/>
  <c r="GD118" i="46"/>
  <c r="EI19" i="46"/>
  <c r="FZ17" i="46"/>
  <c r="FY50" i="46"/>
  <c r="FI50" i="46"/>
  <c r="ES50" i="46"/>
  <c r="FP50" i="46"/>
  <c r="EZ50" i="46"/>
  <c r="FW50" i="46"/>
  <c r="FG50" i="46"/>
  <c r="EQ50" i="46"/>
  <c r="FV50" i="46"/>
  <c r="FB50" i="46"/>
  <c r="FU50" i="46"/>
  <c r="FE50" i="46"/>
  <c r="GB50" i="46"/>
  <c r="FL50" i="46"/>
  <c r="EV50" i="46"/>
  <c r="FS50" i="46"/>
  <c r="FC50" i="46"/>
  <c r="FZ50" i="46"/>
  <c r="FF50" i="46"/>
  <c r="EX50" i="46"/>
  <c r="FQ50" i="46"/>
  <c r="FA50" i="46"/>
  <c r="FX50" i="46"/>
  <c r="FH50" i="46"/>
  <c r="ER50" i="46"/>
  <c r="FO50" i="46"/>
  <c r="EY50" i="46"/>
  <c r="FJ50" i="46"/>
  <c r="EP50" i="46"/>
  <c r="FN50" i="46"/>
  <c r="FM50" i="46"/>
  <c r="GA50" i="46"/>
  <c r="FR50" i="46"/>
  <c r="FT50" i="46"/>
  <c r="ET50" i="46"/>
  <c r="EW50" i="46"/>
  <c r="FK50" i="46"/>
  <c r="EU50" i="46"/>
  <c r="FD50" i="46"/>
  <c r="GA117" i="46"/>
  <c r="FK117" i="46"/>
  <c r="EU117" i="46"/>
  <c r="FR117" i="46"/>
  <c r="FB117" i="46"/>
  <c r="GC117" i="46"/>
  <c r="FM117" i="46"/>
  <c r="EW117" i="46"/>
  <c r="FP117" i="46"/>
  <c r="EV117" i="46"/>
  <c r="FG117" i="46"/>
  <c r="FN117" i="46"/>
  <c r="EX117" i="46"/>
  <c r="FI117" i="46"/>
  <c r="EZ117" i="46"/>
  <c r="FW117" i="46"/>
  <c r="EQ117" i="46"/>
  <c r="FY117" i="46"/>
  <c r="ES117" i="46"/>
  <c r="ER117" i="46"/>
  <c r="FS117" i="46"/>
  <c r="FC117" i="46"/>
  <c r="FZ117" i="46"/>
  <c r="FJ117" i="46"/>
  <c r="ET117" i="46"/>
  <c r="FU117" i="46"/>
  <c r="FE117" i="46"/>
  <c r="FT117" i="46"/>
  <c r="GB117" i="46"/>
  <c r="FX117" i="46"/>
  <c r="FF117" i="46"/>
  <c r="FD117" i="46"/>
  <c r="EY117" i="46"/>
  <c r="FA117" i="46"/>
  <c r="FO117" i="46"/>
  <c r="EP117" i="46"/>
  <c r="FL117" i="46"/>
  <c r="FH117" i="46"/>
  <c r="FQ117" i="46"/>
  <c r="FV117" i="46"/>
  <c r="EL117" i="46"/>
  <c r="DV117" i="46"/>
  <c r="DF117" i="46"/>
  <c r="EC117" i="46"/>
  <c r="DM117" i="46"/>
  <c r="EJ117" i="46"/>
  <c r="DT117" i="46"/>
  <c r="DD117" i="46"/>
  <c r="EI117" i="46"/>
  <c r="DO117" i="46"/>
  <c r="EH117" i="46"/>
  <c r="DR117" i="46"/>
  <c r="DB117" i="46"/>
  <c r="DY117" i="46"/>
  <c r="DI117" i="46"/>
  <c r="EF117" i="46"/>
  <c r="DP117" i="46"/>
  <c r="CZ117" i="46"/>
  <c r="DS117" i="46"/>
  <c r="CY117" i="46"/>
  <c r="ED117" i="46"/>
  <c r="DN117" i="46"/>
  <c r="EK117" i="46"/>
  <c r="DU117" i="46"/>
  <c r="DE117" i="46"/>
  <c r="EB117" i="46"/>
  <c r="DL117" i="46"/>
  <c r="DW117" i="46"/>
  <c r="DC117" i="46"/>
  <c r="EA117" i="46"/>
  <c r="DQ117" i="46"/>
  <c r="DG117" i="46"/>
  <c r="DK117" i="46"/>
  <c r="EG117" i="46"/>
  <c r="DZ117" i="46"/>
  <c r="DA117" i="46"/>
  <c r="EE117" i="46"/>
  <c r="DX117" i="46"/>
  <c r="DJ117" i="46"/>
  <c r="DH117" i="46"/>
  <c r="DW50" i="46"/>
  <c r="DG50" i="46"/>
  <c r="ED50" i="46"/>
  <c r="DN50" i="46"/>
  <c r="EK50" i="46"/>
  <c r="DU50" i="46"/>
  <c r="DE50" i="46"/>
  <c r="DX50" i="46"/>
  <c r="DD50" i="46"/>
  <c r="EI50" i="46"/>
  <c r="DS50" i="46"/>
  <c r="DC50" i="46"/>
  <c r="DZ50" i="46"/>
  <c r="DJ50" i="46"/>
  <c r="EG50" i="46"/>
  <c r="DQ50" i="46"/>
  <c r="DA50" i="46"/>
  <c r="DH50" i="46"/>
  <c r="EF50" i="46"/>
  <c r="EE50" i="46"/>
  <c r="DO50" i="46"/>
  <c r="CY50" i="46"/>
  <c r="DV50" i="46"/>
  <c r="DF50" i="46"/>
  <c r="EC50" i="46"/>
  <c r="DM50" i="46"/>
  <c r="EB50" i="46"/>
  <c r="EJ50" i="46"/>
  <c r="DP50" i="46"/>
  <c r="EA50" i="46"/>
  <c r="DB50" i="46"/>
  <c r="DT50" i="46"/>
  <c r="DR50" i="46"/>
  <c r="DK50" i="46"/>
  <c r="DY50" i="46"/>
  <c r="CZ50" i="46"/>
  <c r="DL50" i="46"/>
  <c r="EH50" i="46"/>
  <c r="DI50" i="46"/>
  <c r="EM51" i="46"/>
  <c r="FW119" i="46"/>
  <c r="FG119" i="46"/>
  <c r="EQ119" i="46"/>
  <c r="FN119" i="46"/>
  <c r="EX119" i="46"/>
  <c r="FY119" i="46"/>
  <c r="FI119" i="46"/>
  <c r="ES119" i="46"/>
  <c r="FL119" i="46"/>
  <c r="ER119" i="46"/>
  <c r="FT119" i="46"/>
  <c r="FS119" i="46"/>
  <c r="FC119" i="46"/>
  <c r="FZ119" i="46"/>
  <c r="FJ119" i="46"/>
  <c r="ET119" i="46"/>
  <c r="FU119" i="46"/>
  <c r="FE119" i="46"/>
  <c r="FP119" i="46"/>
  <c r="EV119" i="46"/>
  <c r="FO119" i="46"/>
  <c r="EY119" i="46"/>
  <c r="FV119" i="46"/>
  <c r="FF119" i="46"/>
  <c r="EP119" i="46"/>
  <c r="FQ119" i="46"/>
  <c r="FA119" i="46"/>
  <c r="EZ119" i="46"/>
  <c r="FX119" i="46"/>
  <c r="FD119" i="46"/>
  <c r="GA119" i="46"/>
  <c r="FB119" i="46"/>
  <c r="GB119" i="46"/>
  <c r="EU119" i="46"/>
  <c r="FR119" i="46"/>
  <c r="FK119" i="46"/>
  <c r="GC119" i="46"/>
  <c r="FH119" i="46"/>
  <c r="FM119" i="46"/>
  <c r="EW119" i="46"/>
  <c r="EB16" i="46"/>
  <c r="DL16" i="46"/>
  <c r="CX49" i="46"/>
  <c r="DQ16" i="46"/>
  <c r="EE16" i="46"/>
  <c r="DJ16" i="46"/>
  <c r="DS16" i="46"/>
  <c r="DG16" i="46"/>
  <c r="DW16" i="46"/>
  <c r="CX116" i="46"/>
  <c r="DX16" i="46"/>
  <c r="DH16" i="46"/>
  <c r="EG16" i="46"/>
  <c r="DK16" i="46"/>
  <c r="DZ16" i="46"/>
  <c r="DE16" i="46"/>
  <c r="DI16" i="46"/>
  <c r="DY16" i="46"/>
  <c r="DM16" i="46"/>
  <c r="CX83" i="46"/>
  <c r="DT16" i="46"/>
  <c r="DD16" i="46"/>
  <c r="EA16" i="46"/>
  <c r="DF16" i="46"/>
  <c r="DU16" i="46"/>
  <c r="CY16" i="46"/>
  <c r="EC16" i="46"/>
  <c r="DN16" i="46"/>
  <c r="DB16" i="46"/>
  <c r="DP16" i="46"/>
  <c r="DO16" i="46"/>
  <c r="EF16" i="46"/>
  <c r="CZ16" i="46"/>
  <c r="ED16" i="46"/>
  <c r="DR16" i="46"/>
  <c r="DC16" i="46"/>
  <c r="DV16" i="46"/>
  <c r="DA16" i="46"/>
  <c r="EG20" i="46"/>
  <c r="DQ20" i="46"/>
  <c r="DA20" i="46"/>
  <c r="DT20" i="46"/>
  <c r="DD20" i="46"/>
  <c r="DK20" i="46"/>
  <c r="DJ20" i="46"/>
  <c r="DN20" i="46"/>
  <c r="EE20" i="46"/>
  <c r="CX87" i="46"/>
  <c r="DY20" i="46"/>
  <c r="DI20" i="46"/>
  <c r="EB20" i="46"/>
  <c r="DL20" i="46"/>
  <c r="EA20" i="46"/>
  <c r="DZ20" i="46"/>
  <c r="ED20" i="46"/>
  <c r="DO20" i="46"/>
  <c r="DW20" i="46"/>
  <c r="CX120" i="46"/>
  <c r="DM20" i="46"/>
  <c r="DP20" i="46"/>
  <c r="DC20" i="46"/>
  <c r="DF20" i="46"/>
  <c r="DG20" i="46"/>
  <c r="EC20" i="46"/>
  <c r="CZ20" i="46"/>
  <c r="DB20" i="46"/>
  <c r="DU20" i="46"/>
  <c r="DV20" i="46"/>
  <c r="CX53" i="46"/>
  <c r="DE20" i="46"/>
  <c r="DH20" i="46"/>
  <c r="DR20" i="46"/>
  <c r="EF20" i="46"/>
  <c r="CY20" i="46"/>
  <c r="DS20" i="46"/>
  <c r="DX20" i="46"/>
  <c r="EI17" i="46"/>
  <c r="EF84" i="46"/>
  <c r="DP84" i="46"/>
  <c r="CZ84" i="46"/>
  <c r="DW84" i="46"/>
  <c r="DG84" i="46"/>
  <c r="EH84" i="46"/>
  <c r="DR84" i="46"/>
  <c r="DB84" i="46"/>
  <c r="DU84" i="46"/>
  <c r="DA84" i="46"/>
  <c r="EB84" i="46"/>
  <c r="DL84" i="46"/>
  <c r="EI84" i="46"/>
  <c r="DS84" i="46"/>
  <c r="DC84" i="46"/>
  <c r="ED84" i="46"/>
  <c r="DN84" i="46"/>
  <c r="DY84" i="46"/>
  <c r="DE84" i="46"/>
  <c r="EC84" i="46"/>
  <c r="DX84" i="46"/>
  <c r="DH84" i="46"/>
  <c r="EE84" i="46"/>
  <c r="DO84" i="46"/>
  <c r="DZ84" i="46"/>
  <c r="DJ84" i="46"/>
  <c r="DI84" i="46"/>
  <c r="EG84" i="46"/>
  <c r="DM84" i="46"/>
  <c r="EA84" i="46"/>
  <c r="DF84" i="46"/>
  <c r="DV84" i="46"/>
  <c r="EJ84" i="46"/>
  <c r="DK84" i="46"/>
  <c r="EK84" i="46"/>
  <c r="DT84" i="46"/>
  <c r="EL84" i="46"/>
  <c r="DQ84" i="46"/>
  <c r="DD84" i="46"/>
  <c r="FQ84" i="46"/>
  <c r="FA84" i="46"/>
  <c r="FX84" i="46"/>
  <c r="FH84" i="46"/>
  <c r="ER84" i="46"/>
  <c r="FO84" i="46"/>
  <c r="EY84" i="46"/>
  <c r="FF84" i="46"/>
  <c r="FN84" i="46"/>
  <c r="ET84" i="46"/>
  <c r="GC84" i="46"/>
  <c r="FM84" i="46"/>
  <c r="EW84" i="46"/>
  <c r="FT84" i="46"/>
  <c r="FD84" i="46"/>
  <c r="GA84" i="46"/>
  <c r="FK84" i="46"/>
  <c r="EU84" i="46"/>
  <c r="EX84" i="46"/>
  <c r="FY84" i="46"/>
  <c r="FI84" i="46"/>
  <c r="ES84" i="46"/>
  <c r="FP84" i="46"/>
  <c r="EZ84" i="46"/>
  <c r="FW84" i="46"/>
  <c r="FG84" i="46"/>
  <c r="EQ84" i="46"/>
  <c r="FR84" i="46"/>
  <c r="FZ84" i="46"/>
  <c r="FL84" i="46"/>
  <c r="FV84" i="46"/>
  <c r="FE84" i="46"/>
  <c r="FJ84" i="46"/>
  <c r="GB84" i="46"/>
  <c r="FU84" i="46"/>
  <c r="EV84" i="46"/>
  <c r="FB84" i="46"/>
  <c r="FS84" i="46"/>
  <c r="FC84" i="46"/>
  <c r="FZ19" i="46"/>
  <c r="EO15" i="46"/>
  <c r="L14" i="46"/>
  <c r="K14" i="46" s="1"/>
  <c r="CX15" i="46"/>
  <c r="GD51" i="46"/>
  <c r="EO87" i="46"/>
  <c r="FN20" i="46"/>
  <c r="EX20" i="46"/>
  <c r="FQ20" i="46"/>
  <c r="FA20" i="46"/>
  <c r="FL20" i="46"/>
  <c r="FK20" i="46"/>
  <c r="FO20" i="46"/>
  <c r="EZ20" i="46"/>
  <c r="FH20" i="46"/>
  <c r="EO53" i="46"/>
  <c r="FJ20" i="46"/>
  <c r="ET20" i="46"/>
  <c r="FM20" i="46"/>
  <c r="EW20" i="46"/>
  <c r="FD20" i="46"/>
  <c r="FC20" i="46"/>
  <c r="FG20" i="46"/>
  <c r="FX20" i="46"/>
  <c r="FV20" i="46"/>
  <c r="FF20" i="46"/>
  <c r="EP20" i="46"/>
  <c r="FI20" i="46"/>
  <c r="ES20" i="46"/>
  <c r="EV20" i="46"/>
  <c r="EU20" i="46"/>
  <c r="EY20" i="46"/>
  <c r="ER20" i="46"/>
  <c r="FR20" i="46"/>
  <c r="FT20" i="46"/>
  <c r="FP20" i="46"/>
  <c r="FW20" i="46"/>
  <c r="EO120" i="46"/>
  <c r="FE20" i="46"/>
  <c r="FB20" i="46"/>
  <c r="FS20" i="46"/>
  <c r="EQ20" i="46"/>
  <c r="FU20" i="46"/>
  <c r="DX52" i="46"/>
  <c r="DH52" i="46"/>
  <c r="EE52" i="46"/>
  <c r="DO52" i="46"/>
  <c r="CY52" i="46"/>
  <c r="DV52" i="46"/>
  <c r="DF52" i="46"/>
  <c r="DA52" i="46"/>
  <c r="DI52" i="46"/>
  <c r="EJ52" i="46"/>
  <c r="DT52" i="46"/>
  <c r="DD52" i="46"/>
  <c r="EA52" i="46"/>
  <c r="DK52" i="46"/>
  <c r="EH52" i="46"/>
  <c r="DR52" i="46"/>
  <c r="DB52" i="46"/>
  <c r="EC52" i="46"/>
  <c r="DE52" i="46"/>
  <c r="EF52" i="46"/>
  <c r="DP52" i="46"/>
  <c r="CZ52" i="46"/>
  <c r="DW52" i="46"/>
  <c r="DG52" i="46"/>
  <c r="ED52" i="46"/>
  <c r="DN52" i="46"/>
  <c r="EG52" i="46"/>
  <c r="DM52" i="46"/>
  <c r="EK52" i="46"/>
  <c r="DL52" i="46"/>
  <c r="DZ52" i="46"/>
  <c r="DU52" i="46"/>
  <c r="DS52" i="46"/>
  <c r="DC52" i="46"/>
  <c r="EI52" i="46"/>
  <c r="DJ52" i="46"/>
  <c r="DQ52" i="46"/>
  <c r="EB52" i="46"/>
  <c r="DY52" i="46"/>
  <c r="EL86" i="46"/>
  <c r="DV86" i="46"/>
  <c r="EI86" i="46"/>
  <c r="DM86" i="46"/>
  <c r="EG86" i="46"/>
  <c r="DL86" i="46"/>
  <c r="EK86" i="46"/>
  <c r="DP86" i="46"/>
  <c r="DT86" i="46"/>
  <c r="EE86" i="46"/>
  <c r="DA86" i="46"/>
  <c r="EH86" i="46"/>
  <c r="DR86" i="46"/>
  <c r="EC86" i="46"/>
  <c r="DH86" i="46"/>
  <c r="EB86" i="46"/>
  <c r="DG86" i="46"/>
  <c r="EF86" i="46"/>
  <c r="DK86" i="46"/>
  <c r="DI86" i="46"/>
  <c r="ED86" i="46"/>
  <c r="DN86" i="46"/>
  <c r="DX86" i="46"/>
  <c r="DD86" i="46"/>
  <c r="DW86" i="46"/>
  <c r="DC86" i="46"/>
  <c r="EA86" i="46"/>
  <c r="DF86" i="46"/>
  <c r="EJ86" i="46"/>
  <c r="DY86" i="46"/>
  <c r="DJ86" i="46"/>
  <c r="DE86" i="46"/>
  <c r="DQ86" i="46"/>
  <c r="DS86" i="46"/>
  <c r="DU86" i="46"/>
  <c r="CZ86" i="46"/>
  <c r="DB86" i="46"/>
  <c r="DO86" i="46"/>
  <c r="DZ86" i="46"/>
  <c r="EL119" i="46"/>
  <c r="DV119" i="46"/>
  <c r="DF119" i="46"/>
  <c r="EC119" i="46"/>
  <c r="DM119" i="46"/>
  <c r="EJ119" i="46"/>
  <c r="DT119" i="46"/>
  <c r="EI119" i="46"/>
  <c r="DO119" i="46"/>
  <c r="CZ119" i="46"/>
  <c r="EH119" i="46"/>
  <c r="DR119" i="46"/>
  <c r="DB119" i="46"/>
  <c r="DY119" i="46"/>
  <c r="DI119" i="46"/>
  <c r="EF119" i="46"/>
  <c r="DP119" i="46"/>
  <c r="DS119" i="46"/>
  <c r="DC119" i="46"/>
  <c r="DW119" i="46"/>
  <c r="ED119" i="46"/>
  <c r="DN119" i="46"/>
  <c r="EK119" i="46"/>
  <c r="DU119" i="46"/>
  <c r="DE119" i="46"/>
  <c r="EB119" i="46"/>
  <c r="DL119" i="46"/>
  <c r="DD119" i="46"/>
  <c r="EA119" i="46"/>
  <c r="DG119" i="46"/>
  <c r="EG119" i="46"/>
  <c r="DH119" i="46"/>
  <c r="CY119" i="46"/>
  <c r="DQ119" i="46"/>
  <c r="EE119" i="46"/>
  <c r="DX119" i="46"/>
  <c r="DZ119" i="46"/>
  <c r="DA119" i="46"/>
  <c r="DK119" i="46"/>
  <c r="DJ119" i="46"/>
  <c r="EM118" i="46"/>
  <c r="FX86" i="46"/>
  <c r="FH86" i="46"/>
  <c r="ER86" i="46"/>
  <c r="FO86" i="46"/>
  <c r="EY86" i="46"/>
  <c r="FU86" i="46"/>
  <c r="FZ86" i="46"/>
  <c r="ET86" i="46"/>
  <c r="FA86" i="46"/>
  <c r="FN86" i="46"/>
  <c r="FT86" i="46"/>
  <c r="FD86" i="46"/>
  <c r="GA86" i="46"/>
  <c r="FK86" i="46"/>
  <c r="EU86" i="46"/>
  <c r="FM86" i="46"/>
  <c r="FR86" i="46"/>
  <c r="FY86" i="46"/>
  <c r="ES86" i="46"/>
  <c r="FF86" i="46"/>
  <c r="FP86" i="46"/>
  <c r="EZ86" i="46"/>
  <c r="FW86" i="46"/>
  <c r="FG86" i="46"/>
  <c r="EQ86" i="46"/>
  <c r="FE86" i="46"/>
  <c r="FJ86" i="46"/>
  <c r="FQ86" i="46"/>
  <c r="FV86" i="46"/>
  <c r="EX86" i="46"/>
  <c r="FS86" i="46"/>
  <c r="FB86" i="46"/>
  <c r="FL86" i="46"/>
  <c r="EW86" i="46"/>
  <c r="GB86" i="46"/>
  <c r="FC86" i="46"/>
  <c r="FI86" i="46"/>
  <c r="GC86" i="46"/>
  <c r="EV86" i="46"/>
  <c r="FV52" i="46"/>
  <c r="FF52" i="46"/>
  <c r="EP52" i="46"/>
  <c r="FM52" i="46"/>
  <c r="EW52" i="46"/>
  <c r="FT52" i="46"/>
  <c r="FD52" i="46"/>
  <c r="FO52" i="46"/>
  <c r="EU52" i="46"/>
  <c r="FS52" i="46"/>
  <c r="FR52" i="46"/>
  <c r="FB52" i="46"/>
  <c r="FY52" i="46"/>
  <c r="FI52" i="46"/>
  <c r="ES52" i="46"/>
  <c r="FP52" i="46"/>
  <c r="EZ52" i="46"/>
  <c r="EY52" i="46"/>
  <c r="FW52" i="46"/>
  <c r="FC52" i="46"/>
  <c r="FN52" i="46"/>
  <c r="EX52" i="46"/>
  <c r="FU52" i="46"/>
  <c r="FE52" i="46"/>
  <c r="GB52" i="46"/>
  <c r="FL52" i="46"/>
  <c r="EV52" i="46"/>
  <c r="GA52" i="46"/>
  <c r="FG52" i="46"/>
  <c r="FQ52" i="46"/>
  <c r="ER52" i="46"/>
  <c r="EQ52" i="46"/>
  <c r="FZ52" i="46"/>
  <c r="FA52" i="46"/>
  <c r="FK52" i="46"/>
  <c r="FX52" i="46"/>
  <c r="FH52" i="46"/>
  <c r="FJ52" i="46"/>
  <c r="ET52" i="46"/>
  <c r="FU16" i="46"/>
  <c r="FE16" i="46"/>
  <c r="FW16" i="46"/>
  <c r="FB16" i="46"/>
  <c r="FP16" i="46"/>
  <c r="EU16" i="46"/>
  <c r="ET16" i="46"/>
  <c r="ER16" i="46"/>
  <c r="FS16" i="46"/>
  <c r="EO116" i="46"/>
  <c r="FQ16" i="46"/>
  <c r="FA16" i="46"/>
  <c r="FR16" i="46"/>
  <c r="EV16" i="46"/>
  <c r="FK16" i="46"/>
  <c r="EP16" i="46"/>
  <c r="FX16" i="46"/>
  <c r="FT16" i="46"/>
  <c r="FH16" i="46"/>
  <c r="EO83" i="46"/>
  <c r="FM16" i="46"/>
  <c r="EW16" i="46"/>
  <c r="FL16" i="46"/>
  <c r="EQ16" i="46"/>
  <c r="FF16" i="46"/>
  <c r="FO16" i="46"/>
  <c r="FN16" i="46"/>
  <c r="FJ16" i="46"/>
  <c r="EX16" i="46"/>
  <c r="EO49" i="46"/>
  <c r="FV16" i="46"/>
  <c r="EY16" i="46"/>
  <c r="FC16" i="46"/>
  <c r="FI16" i="46"/>
  <c r="EZ16" i="46"/>
  <c r="FG16" i="46"/>
  <c r="ES16" i="46"/>
  <c r="FD16" i="46"/>
  <c r="EO82" i="46" l="1"/>
  <c r="FN15" i="46"/>
  <c r="EX15" i="46"/>
  <c r="FQ15" i="46"/>
  <c r="FA15" i="46"/>
  <c r="FO15" i="46"/>
  <c r="FT15" i="46"/>
  <c r="FS15" i="46"/>
  <c r="FX15" i="46"/>
  <c r="ER15" i="46"/>
  <c r="EO115" i="46"/>
  <c r="FB15" i="46"/>
  <c r="FE15" i="46"/>
  <c r="EV15" i="46"/>
  <c r="EU15" i="46"/>
  <c r="EO48" i="46"/>
  <c r="FJ15" i="46"/>
  <c r="ET15" i="46"/>
  <c r="FM15" i="46"/>
  <c r="EW15" i="46"/>
  <c r="FG15" i="46"/>
  <c r="FL15" i="46"/>
  <c r="FK15" i="46"/>
  <c r="FP15" i="46"/>
  <c r="FW15" i="46"/>
  <c r="FV15" i="46"/>
  <c r="FF15" i="46"/>
  <c r="EP15" i="46"/>
  <c r="FI15" i="46"/>
  <c r="ES15" i="46"/>
  <c r="EY15" i="46"/>
  <c r="FD15" i="46"/>
  <c r="FC15" i="46"/>
  <c r="FH15" i="46"/>
  <c r="FR15" i="46"/>
  <c r="FU15" i="46"/>
  <c r="EQ15" i="46"/>
  <c r="EZ15" i="46"/>
  <c r="EE87" i="46"/>
  <c r="DO87" i="46"/>
  <c r="DZ87" i="46"/>
  <c r="DJ87" i="46"/>
  <c r="EB87" i="46"/>
  <c r="EG87" i="46"/>
  <c r="DA87" i="46"/>
  <c r="DH87" i="46"/>
  <c r="EK87" i="46"/>
  <c r="EI87" i="46"/>
  <c r="DC87" i="46"/>
  <c r="EJ87" i="46"/>
  <c r="DP87" i="46"/>
  <c r="EA87" i="46"/>
  <c r="DK87" i="46"/>
  <c r="EL87" i="46"/>
  <c r="DV87" i="46"/>
  <c r="DF87" i="46"/>
  <c r="DT87" i="46"/>
  <c r="DY87" i="46"/>
  <c r="EF87" i="46"/>
  <c r="CZ87" i="46"/>
  <c r="DE87" i="46"/>
  <c r="DN87" i="46"/>
  <c r="DM87" i="46"/>
  <c r="DW87" i="46"/>
  <c r="DG87" i="46"/>
  <c r="EH87" i="46"/>
  <c r="DR87" i="46"/>
  <c r="DB87" i="46"/>
  <c r="DL87" i="46"/>
  <c r="DQ87" i="46"/>
  <c r="DX87" i="46"/>
  <c r="DU87" i="46"/>
  <c r="EC87" i="46"/>
  <c r="DS87" i="46"/>
  <c r="ED87" i="46"/>
  <c r="DD87" i="46"/>
  <c r="DI87" i="46"/>
  <c r="EF83" i="46"/>
  <c r="DP83" i="46"/>
  <c r="CZ83" i="46"/>
  <c r="DW83" i="46"/>
  <c r="DG83" i="46"/>
  <c r="EH83" i="46"/>
  <c r="DR83" i="46"/>
  <c r="DB83" i="46"/>
  <c r="DI83" i="46"/>
  <c r="EG83" i="46"/>
  <c r="EJ83" i="46"/>
  <c r="EA83" i="46"/>
  <c r="DV83" i="46"/>
  <c r="DE83" i="46"/>
  <c r="EB83" i="46"/>
  <c r="DL83" i="46"/>
  <c r="EI83" i="46"/>
  <c r="DS83" i="46"/>
  <c r="DC83" i="46"/>
  <c r="ED83" i="46"/>
  <c r="DN83" i="46"/>
  <c r="EC83" i="46"/>
  <c r="EK83" i="46"/>
  <c r="DQ83" i="46"/>
  <c r="DD83" i="46"/>
  <c r="DX83" i="46"/>
  <c r="DH83" i="46"/>
  <c r="EE83" i="46"/>
  <c r="DO83" i="46"/>
  <c r="DZ83" i="46"/>
  <c r="DJ83" i="46"/>
  <c r="DM83" i="46"/>
  <c r="DU83" i="46"/>
  <c r="DA83" i="46"/>
  <c r="DT83" i="46"/>
  <c r="DK83" i="46"/>
  <c r="EL83" i="46"/>
  <c r="DY83" i="46"/>
  <c r="DF83" i="46"/>
  <c r="L23" i="46"/>
  <c r="K23" i="46" s="1"/>
  <c r="EO22" i="46"/>
  <c r="CX22" i="46"/>
  <c r="FS49" i="46"/>
  <c r="FC49" i="46"/>
  <c r="FZ49" i="46"/>
  <c r="FJ49" i="46"/>
  <c r="ET49" i="46"/>
  <c r="FQ49" i="46"/>
  <c r="FA49" i="46"/>
  <c r="FD49" i="46"/>
  <c r="FL49" i="46"/>
  <c r="FH49" i="46"/>
  <c r="FW49" i="46"/>
  <c r="EQ49" i="46"/>
  <c r="FU49" i="46"/>
  <c r="FT49" i="46"/>
  <c r="FO49" i="46"/>
  <c r="EY49" i="46"/>
  <c r="FV49" i="46"/>
  <c r="FF49" i="46"/>
  <c r="EP49" i="46"/>
  <c r="FM49" i="46"/>
  <c r="EW49" i="46"/>
  <c r="FP49" i="46"/>
  <c r="EV49" i="46"/>
  <c r="EX49" i="46"/>
  <c r="FX49" i="46"/>
  <c r="GA49" i="46"/>
  <c r="FK49" i="46"/>
  <c r="EU49" i="46"/>
  <c r="FR49" i="46"/>
  <c r="FB49" i="46"/>
  <c r="FY49" i="46"/>
  <c r="FI49" i="46"/>
  <c r="ES49" i="46"/>
  <c r="EZ49" i="46"/>
  <c r="ER49" i="46"/>
  <c r="FG49" i="46"/>
  <c r="FN49" i="46"/>
  <c r="FE49" i="46"/>
  <c r="GB49" i="46"/>
  <c r="FS116" i="46"/>
  <c r="FC116" i="46"/>
  <c r="FZ116" i="46"/>
  <c r="FJ116" i="46"/>
  <c r="ET116" i="46"/>
  <c r="FU116" i="46"/>
  <c r="FE116" i="46"/>
  <c r="FX116" i="46"/>
  <c r="FD116" i="46"/>
  <c r="EV116" i="46"/>
  <c r="EY116" i="46"/>
  <c r="FF116" i="46"/>
  <c r="FQ116" i="46"/>
  <c r="FA116" i="46"/>
  <c r="FP116" i="46"/>
  <c r="FO116" i="46"/>
  <c r="FV116" i="46"/>
  <c r="EP116" i="46"/>
  <c r="FH116" i="46"/>
  <c r="GB116" i="46"/>
  <c r="GA116" i="46"/>
  <c r="FK116" i="46"/>
  <c r="EU116" i="46"/>
  <c r="FR116" i="46"/>
  <c r="FB116" i="46"/>
  <c r="GC116" i="46"/>
  <c r="FM116" i="46"/>
  <c r="EW116" i="46"/>
  <c r="ER116" i="46"/>
  <c r="EZ116" i="46"/>
  <c r="FG116" i="46"/>
  <c r="FY116" i="46"/>
  <c r="FL116" i="46"/>
  <c r="EQ116" i="46"/>
  <c r="FI116" i="46"/>
  <c r="ES116" i="46"/>
  <c r="FN116" i="46"/>
  <c r="FW116" i="46"/>
  <c r="EX116" i="46"/>
  <c r="FT116" i="46"/>
  <c r="EM52" i="46"/>
  <c r="FQ53" i="46"/>
  <c r="FA53" i="46"/>
  <c r="FX53" i="46"/>
  <c r="FH53" i="46"/>
  <c r="ER53" i="46"/>
  <c r="FO53" i="46"/>
  <c r="EY53" i="46"/>
  <c r="EX53" i="46"/>
  <c r="FV53" i="46"/>
  <c r="FR53" i="46"/>
  <c r="FM53" i="46"/>
  <c r="FT53" i="46"/>
  <c r="FD53" i="46"/>
  <c r="GA53" i="46"/>
  <c r="EU53" i="46"/>
  <c r="FF53" i="46"/>
  <c r="EW53" i="46"/>
  <c r="FK53" i="46"/>
  <c r="FZ53" i="46"/>
  <c r="FY53" i="46"/>
  <c r="FI53" i="46"/>
  <c r="ES53" i="46"/>
  <c r="FP53" i="46"/>
  <c r="EZ53" i="46"/>
  <c r="FW53" i="46"/>
  <c r="FG53" i="46"/>
  <c r="EQ53" i="46"/>
  <c r="FJ53" i="46"/>
  <c r="EP53" i="46"/>
  <c r="FL53" i="46"/>
  <c r="FN53" i="46"/>
  <c r="FU53" i="46"/>
  <c r="EV53" i="46"/>
  <c r="ET53" i="46"/>
  <c r="FE53" i="46"/>
  <c r="FS53" i="46"/>
  <c r="FB53" i="46"/>
  <c r="GB53" i="46"/>
  <c r="FC53" i="46"/>
  <c r="DY49" i="46"/>
  <c r="DI49" i="46"/>
  <c r="EF49" i="46"/>
  <c r="DP49" i="46"/>
  <c r="CZ49" i="46"/>
  <c r="DW49" i="46"/>
  <c r="DG49" i="46"/>
  <c r="DF49" i="46"/>
  <c r="ED49" i="46"/>
  <c r="DM49" i="46"/>
  <c r="EA49" i="46"/>
  <c r="DK49" i="46"/>
  <c r="DJ49" i="46"/>
  <c r="EK49" i="46"/>
  <c r="DU49" i="46"/>
  <c r="DE49" i="46"/>
  <c r="EB49" i="46"/>
  <c r="DL49" i="46"/>
  <c r="EI49" i="46"/>
  <c r="DS49" i="46"/>
  <c r="DC49" i="46"/>
  <c r="EH49" i="46"/>
  <c r="DN49" i="46"/>
  <c r="EC49" i="46"/>
  <c r="DT49" i="46"/>
  <c r="DV49" i="46"/>
  <c r="EG49" i="46"/>
  <c r="DQ49" i="46"/>
  <c r="DA49" i="46"/>
  <c r="DX49" i="46"/>
  <c r="DH49" i="46"/>
  <c r="EE49" i="46"/>
  <c r="DO49" i="46"/>
  <c r="CY49" i="46"/>
  <c r="DR49" i="46"/>
  <c r="DZ49" i="46"/>
  <c r="EJ49" i="46"/>
  <c r="DD49" i="46"/>
  <c r="DB49" i="46"/>
  <c r="EM117" i="46"/>
  <c r="GD117" i="46"/>
  <c r="CX88" i="46"/>
  <c r="DY21" i="46"/>
  <c r="DI21" i="46"/>
  <c r="EB21" i="46"/>
  <c r="DL21" i="46"/>
  <c r="DZ21" i="46"/>
  <c r="EE21" i="46"/>
  <c r="CY21" i="46"/>
  <c r="DC21" i="46"/>
  <c r="DF21" i="46"/>
  <c r="EC21" i="46"/>
  <c r="CX54" i="46"/>
  <c r="DU21" i="46"/>
  <c r="DE21" i="46"/>
  <c r="DX21" i="46"/>
  <c r="DH21" i="46"/>
  <c r="DR21" i="46"/>
  <c r="DW21" i="46"/>
  <c r="EA21" i="46"/>
  <c r="ED21" i="46"/>
  <c r="EG21" i="46"/>
  <c r="DQ21" i="46"/>
  <c r="DA21" i="46"/>
  <c r="DT21" i="46"/>
  <c r="DD21" i="46"/>
  <c r="DJ21" i="46"/>
  <c r="DO21" i="46"/>
  <c r="DS21" i="46"/>
  <c r="DV21" i="46"/>
  <c r="CX121" i="46"/>
  <c r="CZ21" i="46"/>
  <c r="DN21" i="46"/>
  <c r="DM21" i="46"/>
  <c r="DB21" i="46"/>
  <c r="EF21" i="46"/>
  <c r="DG21" i="46"/>
  <c r="DP21" i="46"/>
  <c r="DK21" i="46"/>
  <c r="EM119" i="46"/>
  <c r="FZ20" i="46"/>
  <c r="CX82" i="46"/>
  <c r="DY15" i="46"/>
  <c r="DI15" i="46"/>
  <c r="EB15" i="46"/>
  <c r="DL15" i="46"/>
  <c r="ED15" i="46"/>
  <c r="EA15" i="46"/>
  <c r="DZ15" i="46"/>
  <c r="EE15" i="46"/>
  <c r="CY15" i="46"/>
  <c r="EC15" i="46"/>
  <c r="DM15" i="46"/>
  <c r="DF15" i="46"/>
  <c r="DB15" i="46"/>
  <c r="CX48" i="46"/>
  <c r="DU15" i="46"/>
  <c r="DE15" i="46"/>
  <c r="DX15" i="46"/>
  <c r="DH15" i="46"/>
  <c r="DV15" i="46"/>
  <c r="DS15" i="46"/>
  <c r="DR15" i="46"/>
  <c r="DW15" i="46"/>
  <c r="DP15" i="46"/>
  <c r="DG15" i="46"/>
  <c r="EG15" i="46"/>
  <c r="DQ15" i="46"/>
  <c r="DA15" i="46"/>
  <c r="DT15" i="46"/>
  <c r="DD15" i="46"/>
  <c r="DN15" i="46"/>
  <c r="DK15" i="46"/>
  <c r="DJ15" i="46"/>
  <c r="DO15" i="46"/>
  <c r="CX115" i="46"/>
  <c r="EF15" i="46"/>
  <c r="CZ15" i="46"/>
  <c r="DC15" i="46"/>
  <c r="EI20" i="46"/>
  <c r="EH120" i="46"/>
  <c r="DR120" i="46"/>
  <c r="DB120" i="46"/>
  <c r="DY120" i="46"/>
  <c r="DI120" i="46"/>
  <c r="EF120" i="46"/>
  <c r="DP120" i="46"/>
  <c r="CZ120" i="46"/>
  <c r="EA120" i="46"/>
  <c r="DS120" i="46"/>
  <c r="DV120" i="46"/>
  <c r="ED120" i="46"/>
  <c r="DN120" i="46"/>
  <c r="EK120" i="46"/>
  <c r="DU120" i="46"/>
  <c r="DE120" i="46"/>
  <c r="EB120" i="46"/>
  <c r="DL120" i="46"/>
  <c r="EE120" i="46"/>
  <c r="DK120" i="46"/>
  <c r="DC120" i="46"/>
  <c r="DF120" i="46"/>
  <c r="DZ120" i="46"/>
  <c r="DJ120" i="46"/>
  <c r="EG120" i="46"/>
  <c r="DQ120" i="46"/>
  <c r="DA120" i="46"/>
  <c r="DX120" i="46"/>
  <c r="DH120" i="46"/>
  <c r="DO120" i="46"/>
  <c r="DW120" i="46"/>
  <c r="EI120" i="46"/>
  <c r="EL120" i="46"/>
  <c r="EC120" i="46"/>
  <c r="DM120" i="46"/>
  <c r="EJ120" i="46"/>
  <c r="DT120" i="46"/>
  <c r="DD120" i="46"/>
  <c r="CY120" i="46"/>
  <c r="DG120" i="46"/>
  <c r="EI16" i="46"/>
  <c r="EH116" i="46"/>
  <c r="DR116" i="46"/>
  <c r="DB116" i="46"/>
  <c r="DY116" i="46"/>
  <c r="DI116" i="46"/>
  <c r="EF116" i="46"/>
  <c r="DP116" i="46"/>
  <c r="CZ116" i="46"/>
  <c r="DG116" i="46"/>
  <c r="CY116" i="46"/>
  <c r="EC116" i="46"/>
  <c r="EJ116" i="46"/>
  <c r="DD116" i="46"/>
  <c r="DC116" i="46"/>
  <c r="ED116" i="46"/>
  <c r="DN116" i="46"/>
  <c r="EK116" i="46"/>
  <c r="DU116" i="46"/>
  <c r="DE116" i="46"/>
  <c r="EB116" i="46"/>
  <c r="DL116" i="46"/>
  <c r="EA116" i="46"/>
  <c r="EI116" i="46"/>
  <c r="EE116" i="46"/>
  <c r="DZ116" i="46"/>
  <c r="DJ116" i="46"/>
  <c r="EG116" i="46"/>
  <c r="DQ116" i="46"/>
  <c r="DA116" i="46"/>
  <c r="DX116" i="46"/>
  <c r="DH116" i="46"/>
  <c r="DK116" i="46"/>
  <c r="DS116" i="46"/>
  <c r="DO116" i="46"/>
  <c r="EL116" i="46"/>
  <c r="DV116" i="46"/>
  <c r="DF116" i="46"/>
  <c r="DM116" i="46"/>
  <c r="DT116" i="46"/>
  <c r="DW116" i="46"/>
  <c r="GC83" i="46"/>
  <c r="FM83" i="46"/>
  <c r="EW83" i="46"/>
  <c r="FT83" i="46"/>
  <c r="FD83" i="46"/>
  <c r="GA83" i="46"/>
  <c r="FK83" i="46"/>
  <c r="EU83" i="46"/>
  <c r="ET83" i="46"/>
  <c r="FR83" i="46"/>
  <c r="FB83" i="46"/>
  <c r="FY83" i="46"/>
  <c r="FI83" i="46"/>
  <c r="ES83" i="46"/>
  <c r="FP83" i="46"/>
  <c r="EZ83" i="46"/>
  <c r="FW83" i="46"/>
  <c r="FG83" i="46"/>
  <c r="EQ83" i="46"/>
  <c r="FV83" i="46"/>
  <c r="FU83" i="46"/>
  <c r="FE83" i="46"/>
  <c r="GB83" i="46"/>
  <c r="FL83" i="46"/>
  <c r="EV83" i="46"/>
  <c r="FS83" i="46"/>
  <c r="FC83" i="46"/>
  <c r="FZ83" i="46"/>
  <c r="FF83" i="46"/>
  <c r="FN83" i="46"/>
  <c r="FX83" i="46"/>
  <c r="EY83" i="46"/>
  <c r="FH83" i="46"/>
  <c r="FJ83" i="46"/>
  <c r="FQ83" i="46"/>
  <c r="ER83" i="46"/>
  <c r="FA83" i="46"/>
  <c r="FO83" i="46"/>
  <c r="EX83" i="46"/>
  <c r="FZ16" i="46"/>
  <c r="GD52" i="46"/>
  <c r="FS120" i="46"/>
  <c r="FC120" i="46"/>
  <c r="FZ120" i="46"/>
  <c r="FJ120" i="46"/>
  <c r="ET120" i="46"/>
  <c r="FU120" i="46"/>
  <c r="FE120" i="46"/>
  <c r="GB120" i="46"/>
  <c r="FH120" i="46"/>
  <c r="FP120" i="46"/>
  <c r="FW120" i="46"/>
  <c r="EQ120" i="46"/>
  <c r="FY120" i="46"/>
  <c r="ES120" i="46"/>
  <c r="FO120" i="46"/>
  <c r="EY120" i="46"/>
  <c r="FV120" i="46"/>
  <c r="FF120" i="46"/>
  <c r="EP120" i="46"/>
  <c r="FQ120" i="46"/>
  <c r="FA120" i="46"/>
  <c r="FL120" i="46"/>
  <c r="ER120" i="46"/>
  <c r="EZ120" i="46"/>
  <c r="EX120" i="46"/>
  <c r="FD120" i="46"/>
  <c r="GA120" i="46"/>
  <c r="FK120" i="46"/>
  <c r="EU120" i="46"/>
  <c r="FR120" i="46"/>
  <c r="FB120" i="46"/>
  <c r="GC120" i="46"/>
  <c r="FM120" i="46"/>
  <c r="EW120" i="46"/>
  <c r="EV120" i="46"/>
  <c r="FT120" i="46"/>
  <c r="FG120" i="46"/>
  <c r="FN120" i="46"/>
  <c r="FI120" i="46"/>
  <c r="FX120" i="46"/>
  <c r="FT87" i="46"/>
  <c r="FD87" i="46"/>
  <c r="GA87" i="46"/>
  <c r="FK87" i="46"/>
  <c r="EU87" i="46"/>
  <c r="FI87" i="46"/>
  <c r="FN87" i="46"/>
  <c r="GC87" i="46"/>
  <c r="EW87" i="46"/>
  <c r="FR87" i="46"/>
  <c r="FH87" i="46"/>
  <c r="FO87" i="46"/>
  <c r="FV87" i="46"/>
  <c r="FE87" i="46"/>
  <c r="FP87" i="46"/>
  <c r="EZ87" i="46"/>
  <c r="FW87" i="46"/>
  <c r="FG87" i="46"/>
  <c r="EQ87" i="46"/>
  <c r="FA87" i="46"/>
  <c r="FF87" i="46"/>
  <c r="FU87" i="46"/>
  <c r="FB87" i="46"/>
  <c r="FJ87" i="46"/>
  <c r="FQ87" i="46"/>
  <c r="GB87" i="46"/>
  <c r="FL87" i="46"/>
  <c r="EV87" i="46"/>
  <c r="FS87" i="46"/>
  <c r="FC87" i="46"/>
  <c r="FY87" i="46"/>
  <c r="ES87" i="46"/>
  <c r="EX87" i="46"/>
  <c r="FM87" i="46"/>
  <c r="FZ87" i="46"/>
  <c r="FX87" i="46"/>
  <c r="ER87" i="46"/>
  <c r="EY87" i="46"/>
  <c r="ET87" i="46"/>
  <c r="CX14" i="46"/>
  <c r="EO14" i="46"/>
  <c r="L13" i="46"/>
  <c r="K13" i="46" s="1"/>
  <c r="EI53" i="46"/>
  <c r="DS53" i="46"/>
  <c r="DC53" i="46"/>
  <c r="DZ53" i="46"/>
  <c r="DJ53" i="46"/>
  <c r="EG53" i="46"/>
  <c r="DQ53" i="46"/>
  <c r="DA53" i="46"/>
  <c r="EB53" i="46"/>
  <c r="EJ53" i="46"/>
  <c r="ED53" i="46"/>
  <c r="EK53" i="46"/>
  <c r="DH53" i="46"/>
  <c r="EE53" i="46"/>
  <c r="DO53" i="46"/>
  <c r="CY53" i="46"/>
  <c r="DV53" i="46"/>
  <c r="DF53" i="46"/>
  <c r="EC53" i="46"/>
  <c r="DM53" i="46"/>
  <c r="EF53" i="46"/>
  <c r="DL53" i="46"/>
  <c r="DT53" i="46"/>
  <c r="DW53" i="46"/>
  <c r="DN53" i="46"/>
  <c r="DE53" i="46"/>
  <c r="EA53" i="46"/>
  <c r="DK53" i="46"/>
  <c r="EH53" i="46"/>
  <c r="DR53" i="46"/>
  <c r="DB53" i="46"/>
  <c r="DY53" i="46"/>
  <c r="DI53" i="46"/>
  <c r="DP53" i="46"/>
  <c r="DX53" i="46"/>
  <c r="DD53" i="46"/>
  <c r="DG53" i="46"/>
  <c r="DU53" i="46"/>
  <c r="CZ53" i="46"/>
  <c r="GD119" i="46"/>
  <c r="EM50" i="46"/>
  <c r="GD50" i="46"/>
  <c r="EO121" i="46"/>
  <c r="FN21" i="46"/>
  <c r="EX21" i="46"/>
  <c r="FQ21" i="46"/>
  <c r="FA21" i="46"/>
  <c r="FK21" i="46"/>
  <c r="FX21" i="46"/>
  <c r="ER21" i="46"/>
  <c r="EV21" i="46"/>
  <c r="FW21" i="46"/>
  <c r="FR21" i="46"/>
  <c r="FU21" i="46"/>
  <c r="FS21" i="46"/>
  <c r="EZ21" i="46"/>
  <c r="EY21" i="46"/>
  <c r="EO88" i="46"/>
  <c r="FJ21" i="46"/>
  <c r="ET21" i="46"/>
  <c r="FM21" i="46"/>
  <c r="EW21" i="46"/>
  <c r="FC21" i="46"/>
  <c r="FP21" i="46"/>
  <c r="FT21" i="46"/>
  <c r="FO21" i="46"/>
  <c r="EQ21" i="46"/>
  <c r="FV21" i="46"/>
  <c r="FF21" i="46"/>
  <c r="EP21" i="46"/>
  <c r="FI21" i="46"/>
  <c r="ES21" i="46"/>
  <c r="EU21" i="46"/>
  <c r="FH21" i="46"/>
  <c r="FL21" i="46"/>
  <c r="FG21" i="46"/>
  <c r="FB21" i="46"/>
  <c r="FE21" i="46"/>
  <c r="EO54" i="46"/>
  <c r="FD21" i="46"/>
  <c r="GB54" i="46" l="1"/>
  <c r="FL54" i="46"/>
  <c r="EV54" i="46"/>
  <c r="FS54" i="46"/>
  <c r="FC54" i="46"/>
  <c r="FZ54" i="46"/>
  <c r="FJ54" i="46"/>
  <c r="ET54" i="46"/>
  <c r="FM54" i="46"/>
  <c r="ES54" i="46"/>
  <c r="FX54" i="46"/>
  <c r="FH54" i="46"/>
  <c r="ER54" i="46"/>
  <c r="FO54" i="46"/>
  <c r="EY54" i="46"/>
  <c r="FV54" i="46"/>
  <c r="FF54" i="46"/>
  <c r="EP54" i="46"/>
  <c r="EW54" i="46"/>
  <c r="FE54" i="46"/>
  <c r="FT54" i="46"/>
  <c r="FD54" i="46"/>
  <c r="GA54" i="46"/>
  <c r="FK54" i="46"/>
  <c r="EU54" i="46"/>
  <c r="FR54" i="46"/>
  <c r="FB54" i="46"/>
  <c r="FQ54" i="46"/>
  <c r="FY54" i="46"/>
  <c r="FU54" i="46"/>
  <c r="FP54" i="46"/>
  <c r="EZ54" i="46"/>
  <c r="FW54" i="46"/>
  <c r="FG54" i="46"/>
  <c r="EQ54" i="46"/>
  <c r="FN54" i="46"/>
  <c r="EX54" i="46"/>
  <c r="FA54" i="46"/>
  <c r="FI54" i="46"/>
  <c r="FO121" i="46"/>
  <c r="EY121" i="46"/>
  <c r="FV121" i="46"/>
  <c r="FF121" i="46"/>
  <c r="EP121" i="46"/>
  <c r="FQ121" i="46"/>
  <c r="FA121" i="46"/>
  <c r="FH121" i="46"/>
  <c r="FP121" i="46"/>
  <c r="GB121" i="46"/>
  <c r="GA121" i="46"/>
  <c r="FK121" i="46"/>
  <c r="EU121" i="46"/>
  <c r="FR121" i="46"/>
  <c r="FB121" i="46"/>
  <c r="GC121" i="46"/>
  <c r="FM121" i="46"/>
  <c r="EW121" i="46"/>
  <c r="ER121" i="46"/>
  <c r="EZ121" i="46"/>
  <c r="FW121" i="46"/>
  <c r="FG121" i="46"/>
  <c r="EQ121" i="46"/>
  <c r="FN121" i="46"/>
  <c r="EX121" i="46"/>
  <c r="FY121" i="46"/>
  <c r="FI121" i="46"/>
  <c r="ES121" i="46"/>
  <c r="FT121" i="46"/>
  <c r="FL121" i="46"/>
  <c r="FS121" i="46"/>
  <c r="FC121" i="46"/>
  <c r="FZ121" i="46"/>
  <c r="FJ121" i="46"/>
  <c r="ET121" i="46"/>
  <c r="FU121" i="46"/>
  <c r="FE121" i="46"/>
  <c r="FX121" i="46"/>
  <c r="FD121" i="46"/>
  <c r="EV121" i="46"/>
  <c r="CX81" i="46"/>
  <c r="DY14" i="46"/>
  <c r="DI14" i="46"/>
  <c r="EB14" i="46"/>
  <c r="DL14" i="46"/>
  <c r="EA14" i="46"/>
  <c r="DZ14" i="46"/>
  <c r="EE14" i="46"/>
  <c r="CY14" i="46"/>
  <c r="DF14" i="46"/>
  <c r="CX47" i="46"/>
  <c r="DU14" i="46"/>
  <c r="DE14" i="46"/>
  <c r="DX14" i="46"/>
  <c r="DH14" i="46"/>
  <c r="DS14" i="46"/>
  <c r="DR14" i="46"/>
  <c r="DW14" i="46"/>
  <c r="ED14" i="46"/>
  <c r="EG14" i="46"/>
  <c r="DQ14" i="46"/>
  <c r="DA14" i="46"/>
  <c r="DT14" i="46"/>
  <c r="DD14" i="46"/>
  <c r="DK14" i="46"/>
  <c r="DJ14" i="46"/>
  <c r="DO14" i="46"/>
  <c r="DV14" i="46"/>
  <c r="CX114" i="46"/>
  <c r="EC14" i="46"/>
  <c r="DM14" i="46"/>
  <c r="EF14" i="46"/>
  <c r="DP14" i="46"/>
  <c r="CZ14" i="46"/>
  <c r="DC14" i="46"/>
  <c r="DB14" i="46"/>
  <c r="DG14" i="46"/>
  <c r="DN14" i="46"/>
  <c r="EJ82" i="46"/>
  <c r="DT82" i="46"/>
  <c r="DD82" i="46"/>
  <c r="EA82" i="46"/>
  <c r="DK82" i="46"/>
  <c r="EL82" i="46"/>
  <c r="DV82" i="46"/>
  <c r="DF82" i="46"/>
  <c r="DA82" i="46"/>
  <c r="DI82" i="46"/>
  <c r="EF82" i="46"/>
  <c r="DP82" i="46"/>
  <c r="CZ82" i="46"/>
  <c r="DW82" i="46"/>
  <c r="DG82" i="46"/>
  <c r="EH82" i="46"/>
  <c r="DR82" i="46"/>
  <c r="DB82" i="46"/>
  <c r="EC82" i="46"/>
  <c r="EK82" i="46"/>
  <c r="EB82" i="46"/>
  <c r="DL82" i="46"/>
  <c r="EI82" i="46"/>
  <c r="DS82" i="46"/>
  <c r="DC82" i="46"/>
  <c r="ED82" i="46"/>
  <c r="DN82" i="46"/>
  <c r="EG82" i="46"/>
  <c r="DM82" i="46"/>
  <c r="DU82" i="46"/>
  <c r="DX82" i="46"/>
  <c r="DH82" i="46"/>
  <c r="EE82" i="46"/>
  <c r="DO82" i="46"/>
  <c r="DZ82" i="46"/>
  <c r="DJ82" i="46"/>
  <c r="DQ82" i="46"/>
  <c r="DY82" i="46"/>
  <c r="DE82" i="46"/>
  <c r="EE88" i="46"/>
  <c r="DO88" i="46"/>
  <c r="DZ88" i="46"/>
  <c r="DJ88" i="46"/>
  <c r="DX88" i="46"/>
  <c r="EK88" i="46"/>
  <c r="DE88" i="46"/>
  <c r="DL88" i="46"/>
  <c r="DY88" i="46"/>
  <c r="EA88" i="46"/>
  <c r="DK88" i="46"/>
  <c r="EL88" i="46"/>
  <c r="DV88" i="46"/>
  <c r="DF88" i="46"/>
  <c r="DP88" i="46"/>
  <c r="EC88" i="46"/>
  <c r="EJ88" i="46"/>
  <c r="DD88" i="46"/>
  <c r="DQ88" i="46"/>
  <c r="DW88" i="46"/>
  <c r="DG88" i="46"/>
  <c r="EH88" i="46"/>
  <c r="DR88" i="46"/>
  <c r="DB88" i="46"/>
  <c r="DH88" i="46"/>
  <c r="DU88" i="46"/>
  <c r="EB88" i="46"/>
  <c r="EG88" i="46"/>
  <c r="DI88" i="46"/>
  <c r="EI88" i="46"/>
  <c r="DS88" i="46"/>
  <c r="DC88" i="46"/>
  <c r="ED88" i="46"/>
  <c r="DN88" i="46"/>
  <c r="EF88" i="46"/>
  <c r="CZ88" i="46"/>
  <c r="DM88" i="46"/>
  <c r="DT88" i="46"/>
  <c r="DA88" i="46"/>
  <c r="CX89" i="46"/>
  <c r="DY22" i="46"/>
  <c r="DI22" i="46"/>
  <c r="EB22" i="46"/>
  <c r="DL22" i="46"/>
  <c r="EE22" i="46"/>
  <c r="DO22" i="46"/>
  <c r="CY22" i="46"/>
  <c r="DB22" i="46"/>
  <c r="DJ22" i="46"/>
  <c r="CX55" i="46"/>
  <c r="DU22" i="46"/>
  <c r="DE22" i="46"/>
  <c r="DX22" i="46"/>
  <c r="DH22" i="46"/>
  <c r="EA22" i="46"/>
  <c r="DK22" i="46"/>
  <c r="DV22" i="46"/>
  <c r="ED22" i="46"/>
  <c r="EG22" i="46"/>
  <c r="DQ22" i="46"/>
  <c r="DA22" i="46"/>
  <c r="DT22" i="46"/>
  <c r="DD22" i="46"/>
  <c r="DW22" i="46"/>
  <c r="DG22" i="46"/>
  <c r="DF22" i="46"/>
  <c r="DN22" i="46"/>
  <c r="CX122" i="46"/>
  <c r="EC22" i="46"/>
  <c r="DM22" i="46"/>
  <c r="EF22" i="46"/>
  <c r="DP22" i="46"/>
  <c r="CZ22" i="46"/>
  <c r="DS22" i="46"/>
  <c r="DC22" i="46"/>
  <c r="DR22" i="46"/>
  <c r="DZ22" i="46"/>
  <c r="FO115" i="46"/>
  <c r="EY115" i="46"/>
  <c r="FV115" i="46"/>
  <c r="GA115" i="46"/>
  <c r="FK115" i="46"/>
  <c r="EU115" i="46"/>
  <c r="FR115" i="46"/>
  <c r="FW115" i="46"/>
  <c r="FG115" i="46"/>
  <c r="EQ115" i="46"/>
  <c r="FS115" i="46"/>
  <c r="FC115" i="46"/>
  <c r="FZ115" i="46"/>
  <c r="FN115" i="46"/>
  <c r="EX115" i="46"/>
  <c r="FY115" i="46"/>
  <c r="FI115" i="46"/>
  <c r="ES115" i="46"/>
  <c r="FX115" i="46"/>
  <c r="FD115" i="46"/>
  <c r="FJ115" i="46"/>
  <c r="ET115" i="46"/>
  <c r="FU115" i="46"/>
  <c r="FE115" i="46"/>
  <c r="GB115" i="46"/>
  <c r="FH115" i="46"/>
  <c r="FP115" i="46"/>
  <c r="FF115" i="46"/>
  <c r="EP115" i="46"/>
  <c r="FQ115" i="46"/>
  <c r="FA115" i="46"/>
  <c r="FL115" i="46"/>
  <c r="ER115" i="46"/>
  <c r="EZ115" i="46"/>
  <c r="FB115" i="46"/>
  <c r="GC115" i="46"/>
  <c r="FM115" i="46"/>
  <c r="EW115" i="46"/>
  <c r="EV115" i="46"/>
  <c r="FT115" i="46"/>
  <c r="FZ21" i="46"/>
  <c r="FT88" i="46"/>
  <c r="FD88" i="46"/>
  <c r="GA88" i="46"/>
  <c r="FK88" i="46"/>
  <c r="EU88" i="46"/>
  <c r="FM88" i="46"/>
  <c r="FR88" i="46"/>
  <c r="FY88" i="46"/>
  <c r="ES88" i="46"/>
  <c r="FV88" i="46"/>
  <c r="FP88" i="46"/>
  <c r="EZ88" i="46"/>
  <c r="FW88" i="46"/>
  <c r="FG88" i="46"/>
  <c r="EQ88" i="46"/>
  <c r="FE88" i="46"/>
  <c r="FJ88" i="46"/>
  <c r="FQ88" i="46"/>
  <c r="FN88" i="46"/>
  <c r="GB88" i="46"/>
  <c r="FL88" i="46"/>
  <c r="EV88" i="46"/>
  <c r="FS88" i="46"/>
  <c r="FC88" i="46"/>
  <c r="GC88" i="46"/>
  <c r="EW88" i="46"/>
  <c r="FB88" i="46"/>
  <c r="FI88" i="46"/>
  <c r="FF88" i="46"/>
  <c r="FX88" i="46"/>
  <c r="FH88" i="46"/>
  <c r="ER88" i="46"/>
  <c r="FO88" i="46"/>
  <c r="EY88" i="46"/>
  <c r="FU88" i="46"/>
  <c r="FZ88" i="46"/>
  <c r="ET88" i="46"/>
  <c r="FA88" i="46"/>
  <c r="EX88" i="46"/>
  <c r="EO13" i="46"/>
  <c r="CX13" i="46"/>
  <c r="L12" i="46"/>
  <c r="K12" i="46" s="1"/>
  <c r="DZ54" i="46"/>
  <c r="DJ54" i="46"/>
  <c r="EG54" i="46"/>
  <c r="DQ54" i="46"/>
  <c r="DA54" i="46"/>
  <c r="DX54" i="46"/>
  <c r="DH54" i="46"/>
  <c r="DS54" i="46"/>
  <c r="CY54" i="46"/>
  <c r="DG54" i="46"/>
  <c r="DV54" i="46"/>
  <c r="DF54" i="46"/>
  <c r="EC54" i="46"/>
  <c r="DM54" i="46"/>
  <c r="EJ54" i="46"/>
  <c r="DT54" i="46"/>
  <c r="DD54" i="46"/>
  <c r="DC54" i="46"/>
  <c r="EA54" i="46"/>
  <c r="EH54" i="46"/>
  <c r="DR54" i="46"/>
  <c r="DB54" i="46"/>
  <c r="DY54" i="46"/>
  <c r="DI54" i="46"/>
  <c r="EF54" i="46"/>
  <c r="DP54" i="46"/>
  <c r="CZ54" i="46"/>
  <c r="EE54" i="46"/>
  <c r="DK54" i="46"/>
  <c r="ED54" i="46"/>
  <c r="DN54" i="46"/>
  <c r="EK54" i="46"/>
  <c r="DU54" i="46"/>
  <c r="DE54" i="46"/>
  <c r="EB54" i="46"/>
  <c r="DL54" i="46"/>
  <c r="EI54" i="46"/>
  <c r="DO54" i="46"/>
  <c r="DW54" i="46"/>
  <c r="EI21" i="46"/>
  <c r="GD49" i="46"/>
  <c r="EO55" i="46"/>
  <c r="FJ22" i="46"/>
  <c r="ET22" i="46"/>
  <c r="FM22" i="46"/>
  <c r="EW22" i="46"/>
  <c r="FP22" i="46"/>
  <c r="EZ22" i="46"/>
  <c r="FG22" i="46"/>
  <c r="FO22" i="46"/>
  <c r="FV22" i="46"/>
  <c r="FF22" i="46"/>
  <c r="EP22" i="46"/>
  <c r="FI22" i="46"/>
  <c r="ES22" i="46"/>
  <c r="FL22" i="46"/>
  <c r="EV22" i="46"/>
  <c r="EQ22" i="46"/>
  <c r="EY22" i="46"/>
  <c r="EO122" i="46"/>
  <c r="FR22" i="46"/>
  <c r="FB22" i="46"/>
  <c r="FU22" i="46"/>
  <c r="FE22" i="46"/>
  <c r="FX22" i="46"/>
  <c r="FH22" i="46"/>
  <c r="ER22" i="46"/>
  <c r="FS22" i="46"/>
  <c r="FK22" i="46"/>
  <c r="EO89" i="46"/>
  <c r="FN22" i="46"/>
  <c r="EX22" i="46"/>
  <c r="FQ22" i="46"/>
  <c r="FA22" i="46"/>
  <c r="FT22" i="46"/>
  <c r="FD22" i="46"/>
  <c r="FW22" i="46"/>
  <c r="FC22" i="46"/>
  <c r="EU22" i="46"/>
  <c r="GD120" i="46"/>
  <c r="EM116" i="46"/>
  <c r="EM120" i="46"/>
  <c r="EH115" i="46"/>
  <c r="DR115" i="46"/>
  <c r="DB115" i="46"/>
  <c r="DY115" i="46"/>
  <c r="DI115" i="46"/>
  <c r="EF115" i="46"/>
  <c r="DP115" i="46"/>
  <c r="CZ115" i="46"/>
  <c r="EA115" i="46"/>
  <c r="DS115" i="46"/>
  <c r="ED115" i="46"/>
  <c r="DN115" i="46"/>
  <c r="EK115" i="46"/>
  <c r="DU115" i="46"/>
  <c r="DE115" i="46"/>
  <c r="EB115" i="46"/>
  <c r="DL115" i="46"/>
  <c r="EE115" i="46"/>
  <c r="DK115" i="46"/>
  <c r="DC115" i="46"/>
  <c r="DZ115" i="46"/>
  <c r="DJ115" i="46"/>
  <c r="EG115" i="46"/>
  <c r="DQ115" i="46"/>
  <c r="DA115" i="46"/>
  <c r="DX115" i="46"/>
  <c r="DH115" i="46"/>
  <c r="DO115" i="46"/>
  <c r="DW115" i="46"/>
  <c r="EI115" i="46"/>
  <c r="EL115" i="46"/>
  <c r="DV115" i="46"/>
  <c r="DF115" i="46"/>
  <c r="EC115" i="46"/>
  <c r="DM115" i="46"/>
  <c r="EJ115" i="46"/>
  <c r="DT115" i="46"/>
  <c r="DD115" i="46"/>
  <c r="CY115" i="46"/>
  <c r="DG115" i="46"/>
  <c r="DV48" i="46"/>
  <c r="DF48" i="46"/>
  <c r="EC48" i="46"/>
  <c r="DM48" i="46"/>
  <c r="EJ48" i="46"/>
  <c r="DT48" i="46"/>
  <c r="DD48" i="46"/>
  <c r="DW48" i="46"/>
  <c r="DC48" i="46"/>
  <c r="EH48" i="46"/>
  <c r="DR48" i="46"/>
  <c r="DB48" i="46"/>
  <c r="DY48" i="46"/>
  <c r="DI48" i="46"/>
  <c r="EF48" i="46"/>
  <c r="DP48" i="46"/>
  <c r="CZ48" i="46"/>
  <c r="DG48" i="46"/>
  <c r="CY48" i="46"/>
  <c r="ED48" i="46"/>
  <c r="DN48" i="46"/>
  <c r="EK48" i="46"/>
  <c r="DU48" i="46"/>
  <c r="DE48" i="46"/>
  <c r="EB48" i="46"/>
  <c r="DL48" i="46"/>
  <c r="EA48" i="46"/>
  <c r="EI48" i="46"/>
  <c r="EE48" i="46"/>
  <c r="DZ48" i="46"/>
  <c r="DJ48" i="46"/>
  <c r="EG48" i="46"/>
  <c r="DQ48" i="46"/>
  <c r="DA48" i="46"/>
  <c r="DX48" i="46"/>
  <c r="DH48" i="46"/>
  <c r="DK48" i="46"/>
  <c r="DS48" i="46"/>
  <c r="DO48" i="46"/>
  <c r="EM49" i="46"/>
  <c r="CX23" i="46"/>
  <c r="L24" i="46"/>
  <c r="K24" i="46" s="1"/>
  <c r="EO23" i="46"/>
  <c r="FQ82" i="46"/>
  <c r="FA82" i="46"/>
  <c r="FX82" i="46"/>
  <c r="FH82" i="46"/>
  <c r="ER82" i="46"/>
  <c r="FO82" i="46"/>
  <c r="EY82" i="46"/>
  <c r="EX82" i="46"/>
  <c r="FV82" i="46"/>
  <c r="FB82" i="46"/>
  <c r="GC82" i="46"/>
  <c r="FM82" i="46"/>
  <c r="EW82" i="46"/>
  <c r="FT82" i="46"/>
  <c r="FD82" i="46"/>
  <c r="GA82" i="46"/>
  <c r="FK82" i="46"/>
  <c r="EU82" i="46"/>
  <c r="FZ82" i="46"/>
  <c r="FF82" i="46"/>
  <c r="FY82" i="46"/>
  <c r="FI82" i="46"/>
  <c r="ES82" i="46"/>
  <c r="FP82" i="46"/>
  <c r="EZ82" i="46"/>
  <c r="FW82" i="46"/>
  <c r="FG82" i="46"/>
  <c r="EQ82" i="46"/>
  <c r="FJ82" i="46"/>
  <c r="FU82" i="46"/>
  <c r="FE82" i="46"/>
  <c r="GB82" i="46"/>
  <c r="FL82" i="46"/>
  <c r="EV82" i="46"/>
  <c r="FS82" i="46"/>
  <c r="FC82" i="46"/>
  <c r="FN82" i="46"/>
  <c r="ET82" i="46"/>
  <c r="FR82" i="46"/>
  <c r="EM53" i="46"/>
  <c r="EO114" i="46"/>
  <c r="FR14" i="46"/>
  <c r="FB14" i="46"/>
  <c r="FU14" i="46"/>
  <c r="FE14" i="46"/>
  <c r="FT14" i="46"/>
  <c r="FS14" i="46"/>
  <c r="FX14" i="46"/>
  <c r="ER14" i="46"/>
  <c r="EY14" i="46"/>
  <c r="EO81" i="46"/>
  <c r="FN14" i="46"/>
  <c r="EX14" i="46"/>
  <c r="FQ14" i="46"/>
  <c r="FA14" i="46"/>
  <c r="FL14" i="46"/>
  <c r="FK14" i="46"/>
  <c r="FP14" i="46"/>
  <c r="FW14" i="46"/>
  <c r="EQ14" i="46"/>
  <c r="EO47" i="46"/>
  <c r="FJ14" i="46"/>
  <c r="ET14" i="46"/>
  <c r="FM14" i="46"/>
  <c r="EW14" i="46"/>
  <c r="FD14" i="46"/>
  <c r="FC14" i="46"/>
  <c r="FH14" i="46"/>
  <c r="FO14" i="46"/>
  <c r="FV14" i="46"/>
  <c r="FF14" i="46"/>
  <c r="EP14" i="46"/>
  <c r="FI14" i="46"/>
  <c r="ES14" i="46"/>
  <c r="EV14" i="46"/>
  <c r="EU14" i="46"/>
  <c r="EZ14" i="46"/>
  <c r="FG14" i="46"/>
  <c r="EI15" i="46"/>
  <c r="EH121" i="46"/>
  <c r="DR121" i="46"/>
  <c r="DB121" i="46"/>
  <c r="DY121" i="46"/>
  <c r="DI121" i="46"/>
  <c r="EF121" i="46"/>
  <c r="DP121" i="46"/>
  <c r="CZ121" i="46"/>
  <c r="DG121" i="46"/>
  <c r="CY121" i="46"/>
  <c r="ED121" i="46"/>
  <c r="DN121" i="46"/>
  <c r="EK121" i="46"/>
  <c r="DU121" i="46"/>
  <c r="DE121" i="46"/>
  <c r="EB121" i="46"/>
  <c r="DL121" i="46"/>
  <c r="EA121" i="46"/>
  <c r="EI121" i="46"/>
  <c r="EE121" i="46"/>
  <c r="DZ121" i="46"/>
  <c r="DJ121" i="46"/>
  <c r="EG121" i="46"/>
  <c r="DQ121" i="46"/>
  <c r="DA121" i="46"/>
  <c r="DX121" i="46"/>
  <c r="DH121" i="46"/>
  <c r="DK121" i="46"/>
  <c r="DS121" i="46"/>
  <c r="DO121" i="46"/>
  <c r="EL121" i="46"/>
  <c r="DV121" i="46"/>
  <c r="DF121" i="46"/>
  <c r="EC121" i="46"/>
  <c r="DM121" i="46"/>
  <c r="EJ121" i="46"/>
  <c r="DT121" i="46"/>
  <c r="DD121" i="46"/>
  <c r="DW121" i="46"/>
  <c r="DC121" i="46"/>
  <c r="GD53" i="46"/>
  <c r="GD116" i="46"/>
  <c r="FZ15" i="46"/>
  <c r="FX48" i="46"/>
  <c r="FH48" i="46"/>
  <c r="ER48" i="46"/>
  <c r="FO48" i="46"/>
  <c r="EY48" i="46"/>
  <c r="FV48" i="46"/>
  <c r="FF48" i="46"/>
  <c r="EP48" i="46"/>
  <c r="FU48" i="46"/>
  <c r="FM48" i="46"/>
  <c r="FT48" i="46"/>
  <c r="FD48" i="46"/>
  <c r="GA48" i="46"/>
  <c r="FK48" i="46"/>
  <c r="EU48" i="46"/>
  <c r="FR48" i="46"/>
  <c r="FB48" i="46"/>
  <c r="FY48" i="46"/>
  <c r="FE48" i="46"/>
  <c r="EW48" i="46"/>
  <c r="FP48" i="46"/>
  <c r="EZ48" i="46"/>
  <c r="FW48" i="46"/>
  <c r="FG48" i="46"/>
  <c r="EQ48" i="46"/>
  <c r="FN48" i="46"/>
  <c r="EX48" i="46"/>
  <c r="FI48" i="46"/>
  <c r="FQ48" i="46"/>
  <c r="GB48" i="46"/>
  <c r="FL48" i="46"/>
  <c r="EV48" i="46"/>
  <c r="FS48" i="46"/>
  <c r="FC48" i="46"/>
  <c r="FZ48" i="46"/>
  <c r="FJ48" i="46"/>
  <c r="ET48" i="46"/>
  <c r="ES48" i="46"/>
  <c r="FA48" i="46"/>
  <c r="GD48" i="46" l="1"/>
  <c r="FZ14" i="46"/>
  <c r="CX56" i="46"/>
  <c r="DU23" i="46"/>
  <c r="DE23" i="46"/>
  <c r="DX23" i="46"/>
  <c r="DH23" i="46"/>
  <c r="EA23" i="46"/>
  <c r="DK23" i="46"/>
  <c r="DR23" i="46"/>
  <c r="DZ23" i="46"/>
  <c r="EG23" i="46"/>
  <c r="DQ23" i="46"/>
  <c r="DA23" i="46"/>
  <c r="DT23" i="46"/>
  <c r="DD23" i="46"/>
  <c r="DW23" i="46"/>
  <c r="DG23" i="46"/>
  <c r="DB23" i="46"/>
  <c r="DJ23" i="46"/>
  <c r="CX123" i="46"/>
  <c r="EC23" i="46"/>
  <c r="DM23" i="46"/>
  <c r="EF23" i="46"/>
  <c r="DP23" i="46"/>
  <c r="CZ23" i="46"/>
  <c r="DS23" i="46"/>
  <c r="DC23" i="46"/>
  <c r="ED23" i="46"/>
  <c r="DV23" i="46"/>
  <c r="CX90" i="46"/>
  <c r="DY23" i="46"/>
  <c r="DI23" i="46"/>
  <c r="EB23" i="46"/>
  <c r="DL23" i="46"/>
  <c r="EE23" i="46"/>
  <c r="DO23" i="46"/>
  <c r="CY23" i="46"/>
  <c r="DN23" i="46"/>
  <c r="DF23" i="46"/>
  <c r="FZ22" i="46"/>
  <c r="EM54" i="46"/>
  <c r="CX113" i="46"/>
  <c r="EC13" i="46"/>
  <c r="DM13" i="46"/>
  <c r="ED13" i="46"/>
  <c r="DH13" i="46"/>
  <c r="DR13" i="46"/>
  <c r="EF13" i="46"/>
  <c r="DK13" i="46"/>
  <c r="DZ13" i="46"/>
  <c r="DD13" i="46"/>
  <c r="CX80" i="46"/>
  <c r="DY13" i="46"/>
  <c r="DI13" i="46"/>
  <c r="DX13" i="46"/>
  <c r="DC13" i="46"/>
  <c r="DL13" i="46"/>
  <c r="EA13" i="46"/>
  <c r="DF13" i="46"/>
  <c r="DT13" i="46"/>
  <c r="CY13" i="46"/>
  <c r="CX46" i="46"/>
  <c r="DU13" i="46"/>
  <c r="DE13" i="46"/>
  <c r="DS13" i="46"/>
  <c r="EB13" i="46"/>
  <c r="DG13" i="46"/>
  <c r="DV13" i="46"/>
  <c r="CZ13" i="46"/>
  <c r="DO13" i="46"/>
  <c r="EG13" i="46"/>
  <c r="DQ13" i="46"/>
  <c r="DA13" i="46"/>
  <c r="DN13" i="46"/>
  <c r="DW13" i="46"/>
  <c r="DB13" i="46"/>
  <c r="DP13" i="46"/>
  <c r="EE13" i="46"/>
  <c r="DJ13" i="46"/>
  <c r="EK114" i="46"/>
  <c r="DU114" i="46"/>
  <c r="DE114" i="46"/>
  <c r="EB114" i="46"/>
  <c r="EL114" i="46"/>
  <c r="DK114" i="46"/>
  <c r="EE114" i="46"/>
  <c r="EG114" i="46"/>
  <c r="DQ114" i="46"/>
  <c r="DA114" i="46"/>
  <c r="DX114" i="46"/>
  <c r="DH114" i="46"/>
  <c r="ED114" i="46"/>
  <c r="EI114" i="46"/>
  <c r="DC114" i="46"/>
  <c r="DJ114" i="46"/>
  <c r="CY114" i="46"/>
  <c r="DT114" i="46"/>
  <c r="EA114" i="46"/>
  <c r="DB114" i="46"/>
  <c r="EC114" i="46"/>
  <c r="DM114" i="46"/>
  <c r="EJ114" i="46"/>
  <c r="DD114" i="46"/>
  <c r="DV114" i="46"/>
  <c r="EH114" i="46"/>
  <c r="DW114" i="46"/>
  <c r="DY114" i="46"/>
  <c r="DI114" i="46"/>
  <c r="EF114" i="46"/>
  <c r="DP114" i="46"/>
  <c r="CZ114" i="46"/>
  <c r="DN114" i="46"/>
  <c r="DS114" i="46"/>
  <c r="DZ114" i="46"/>
  <c r="DG114" i="46"/>
  <c r="DO114" i="46"/>
  <c r="DL114" i="46"/>
  <c r="DF114" i="46"/>
  <c r="DR114" i="46"/>
  <c r="EI14" i="46"/>
  <c r="EJ81" i="46"/>
  <c r="DT81" i="46"/>
  <c r="DD81" i="46"/>
  <c r="EA81" i="46"/>
  <c r="DK81" i="46"/>
  <c r="EL81" i="46"/>
  <c r="DV81" i="46"/>
  <c r="DF81" i="46"/>
  <c r="DE81" i="46"/>
  <c r="EC81" i="46"/>
  <c r="EF81" i="46"/>
  <c r="DP81" i="46"/>
  <c r="CZ81" i="46"/>
  <c r="DW81" i="46"/>
  <c r="DG81" i="46"/>
  <c r="EH81" i="46"/>
  <c r="DR81" i="46"/>
  <c r="DB81" i="46"/>
  <c r="EG81" i="46"/>
  <c r="DM81" i="46"/>
  <c r="EB81" i="46"/>
  <c r="DL81" i="46"/>
  <c r="EI81" i="46"/>
  <c r="DS81" i="46"/>
  <c r="DC81" i="46"/>
  <c r="ED81" i="46"/>
  <c r="DN81" i="46"/>
  <c r="EK81" i="46"/>
  <c r="DQ81" i="46"/>
  <c r="DY81" i="46"/>
  <c r="DX81" i="46"/>
  <c r="DH81" i="46"/>
  <c r="EE81" i="46"/>
  <c r="DO81" i="46"/>
  <c r="DZ81" i="46"/>
  <c r="DJ81" i="46"/>
  <c r="DU81" i="46"/>
  <c r="DA81" i="46"/>
  <c r="DI81" i="46"/>
  <c r="GD121" i="46"/>
  <c r="FQ81" i="46"/>
  <c r="FA81" i="46"/>
  <c r="FX81" i="46"/>
  <c r="FH81" i="46"/>
  <c r="ER81" i="46"/>
  <c r="FO81" i="46"/>
  <c r="EY81" i="46"/>
  <c r="FB81" i="46"/>
  <c r="FJ81" i="46"/>
  <c r="GC81" i="46"/>
  <c r="FM81" i="46"/>
  <c r="EW81" i="46"/>
  <c r="FT81" i="46"/>
  <c r="FD81" i="46"/>
  <c r="GA81" i="46"/>
  <c r="FK81" i="46"/>
  <c r="EU81" i="46"/>
  <c r="FN81" i="46"/>
  <c r="ET81" i="46"/>
  <c r="FY81" i="46"/>
  <c r="FI81" i="46"/>
  <c r="ES81" i="46"/>
  <c r="FP81" i="46"/>
  <c r="EZ81" i="46"/>
  <c r="FW81" i="46"/>
  <c r="FG81" i="46"/>
  <c r="EQ81" i="46"/>
  <c r="EX81" i="46"/>
  <c r="FV81" i="46"/>
  <c r="FU81" i="46"/>
  <c r="FE81" i="46"/>
  <c r="GB81" i="46"/>
  <c r="FL81" i="46"/>
  <c r="EV81" i="46"/>
  <c r="FS81" i="46"/>
  <c r="FC81" i="46"/>
  <c r="FR81" i="46"/>
  <c r="FZ81" i="46"/>
  <c r="FF81" i="46"/>
  <c r="FO122" i="46"/>
  <c r="EY122" i="46"/>
  <c r="FV122" i="46"/>
  <c r="FF122" i="46"/>
  <c r="EP122" i="46"/>
  <c r="FQ122" i="46"/>
  <c r="FA122" i="46"/>
  <c r="FD122" i="46"/>
  <c r="FL122" i="46"/>
  <c r="FH122" i="46"/>
  <c r="GA122" i="46"/>
  <c r="FK122" i="46"/>
  <c r="EU122" i="46"/>
  <c r="FR122" i="46"/>
  <c r="FB122" i="46"/>
  <c r="GC122" i="46"/>
  <c r="FM122" i="46"/>
  <c r="EW122" i="46"/>
  <c r="FP122" i="46"/>
  <c r="EV122" i="46"/>
  <c r="FW122" i="46"/>
  <c r="FG122" i="46"/>
  <c r="EQ122" i="46"/>
  <c r="FN122" i="46"/>
  <c r="EX122" i="46"/>
  <c r="FY122" i="46"/>
  <c r="FI122" i="46"/>
  <c r="ES122" i="46"/>
  <c r="EZ122" i="46"/>
  <c r="ER122" i="46"/>
  <c r="FS122" i="46"/>
  <c r="FC122" i="46"/>
  <c r="FZ122" i="46"/>
  <c r="FJ122" i="46"/>
  <c r="ET122" i="46"/>
  <c r="FU122" i="46"/>
  <c r="FE122" i="46"/>
  <c r="FT122" i="46"/>
  <c r="GB122" i="46"/>
  <c r="FX122" i="46"/>
  <c r="EO113" i="46"/>
  <c r="FR13" i="46"/>
  <c r="FB13" i="46"/>
  <c r="FU13" i="46"/>
  <c r="FS13" i="46"/>
  <c r="ES13" i="46"/>
  <c r="FC13" i="46"/>
  <c r="FO13" i="46"/>
  <c r="EQ13" i="46"/>
  <c r="EZ13" i="46"/>
  <c r="EO80" i="46"/>
  <c r="FN13" i="46"/>
  <c r="EX13" i="46"/>
  <c r="FQ13" i="46"/>
  <c r="FK13" i="46"/>
  <c r="FX13" i="46"/>
  <c r="EW13" i="46"/>
  <c r="FG13" i="46"/>
  <c r="FT13" i="46"/>
  <c r="EU13" i="46"/>
  <c r="EO46" i="46"/>
  <c r="FJ13" i="46"/>
  <c r="ET13" i="46"/>
  <c r="FM13" i="46"/>
  <c r="FD13" i="46"/>
  <c r="FP13" i="46"/>
  <c r="ER13" i="46"/>
  <c r="FA13" i="46"/>
  <c r="FL13" i="46"/>
  <c r="FV13" i="46"/>
  <c r="FF13" i="46"/>
  <c r="EP13" i="46"/>
  <c r="FI13" i="46"/>
  <c r="EY13" i="46"/>
  <c r="FH13" i="46"/>
  <c r="FW13" i="46"/>
  <c r="EV13" i="46"/>
  <c r="FE13" i="46"/>
  <c r="EL122" i="46"/>
  <c r="DV122" i="46"/>
  <c r="DF122" i="46"/>
  <c r="EC122" i="46"/>
  <c r="DM122" i="46"/>
  <c r="EJ122" i="46"/>
  <c r="DT122" i="46"/>
  <c r="DD122" i="46"/>
  <c r="EI122" i="46"/>
  <c r="DO122" i="46"/>
  <c r="EH122" i="46"/>
  <c r="DR122" i="46"/>
  <c r="DB122" i="46"/>
  <c r="DY122" i="46"/>
  <c r="DI122" i="46"/>
  <c r="EF122" i="46"/>
  <c r="DP122" i="46"/>
  <c r="CZ122" i="46"/>
  <c r="DS122" i="46"/>
  <c r="CY122" i="46"/>
  <c r="ED122" i="46"/>
  <c r="DN122" i="46"/>
  <c r="EK122" i="46"/>
  <c r="DU122" i="46"/>
  <c r="DE122" i="46"/>
  <c r="EB122" i="46"/>
  <c r="DL122" i="46"/>
  <c r="DW122" i="46"/>
  <c r="DC122" i="46"/>
  <c r="EA122" i="46"/>
  <c r="DZ122" i="46"/>
  <c r="DJ122" i="46"/>
  <c r="EG122" i="46"/>
  <c r="DQ122" i="46"/>
  <c r="DA122" i="46"/>
  <c r="DX122" i="46"/>
  <c r="DH122" i="46"/>
  <c r="DG122" i="46"/>
  <c r="EE122" i="46"/>
  <c r="DK122" i="46"/>
  <c r="EF89" i="46"/>
  <c r="DP89" i="46"/>
  <c r="EA89" i="46"/>
  <c r="DK89" i="46"/>
  <c r="EL89" i="46"/>
  <c r="DV89" i="46"/>
  <c r="DF89" i="46"/>
  <c r="DD89" i="46"/>
  <c r="EK89" i="46"/>
  <c r="DQ89" i="46"/>
  <c r="EB89" i="46"/>
  <c r="DL89" i="46"/>
  <c r="DW89" i="46"/>
  <c r="DG89" i="46"/>
  <c r="EH89" i="46"/>
  <c r="DR89" i="46"/>
  <c r="DB89" i="46"/>
  <c r="DY89" i="46"/>
  <c r="DU89" i="46"/>
  <c r="DE89" i="46"/>
  <c r="DX89" i="46"/>
  <c r="EI89" i="46"/>
  <c r="DS89" i="46"/>
  <c r="DC89" i="46"/>
  <c r="ED89" i="46"/>
  <c r="DN89" i="46"/>
  <c r="EC89" i="46"/>
  <c r="DI89" i="46"/>
  <c r="DH89" i="46"/>
  <c r="EG89" i="46"/>
  <c r="EJ89" i="46"/>
  <c r="DT89" i="46"/>
  <c r="EE89" i="46"/>
  <c r="DO89" i="46"/>
  <c r="DZ89" i="46"/>
  <c r="DJ89" i="46"/>
  <c r="DM89" i="46"/>
  <c r="DA89" i="46"/>
  <c r="CZ89" i="46"/>
  <c r="EM121" i="46"/>
  <c r="FV23" i="46"/>
  <c r="FF23" i="46"/>
  <c r="EP23" i="46"/>
  <c r="FI23" i="46"/>
  <c r="ES23" i="46"/>
  <c r="FL23" i="46"/>
  <c r="EV23" i="46"/>
  <c r="FO23" i="46"/>
  <c r="FW23" i="46"/>
  <c r="EO123" i="46"/>
  <c r="FR23" i="46"/>
  <c r="FB23" i="46"/>
  <c r="FU23" i="46"/>
  <c r="FE23" i="46"/>
  <c r="FX23" i="46"/>
  <c r="FH23" i="46"/>
  <c r="ER23" i="46"/>
  <c r="EY23" i="46"/>
  <c r="FG23" i="46"/>
  <c r="EO90" i="46"/>
  <c r="FN23" i="46"/>
  <c r="EX23" i="46"/>
  <c r="FQ23" i="46"/>
  <c r="FA23" i="46"/>
  <c r="FT23" i="46"/>
  <c r="FD23" i="46"/>
  <c r="FS23" i="46"/>
  <c r="FK23" i="46"/>
  <c r="EQ23" i="46"/>
  <c r="EO56" i="46"/>
  <c r="FJ23" i="46"/>
  <c r="ET23" i="46"/>
  <c r="FM23" i="46"/>
  <c r="EW23" i="46"/>
  <c r="FP23" i="46"/>
  <c r="EZ23" i="46"/>
  <c r="FC23" i="46"/>
  <c r="EU23" i="46"/>
  <c r="EI22" i="46"/>
  <c r="EB47" i="46"/>
  <c r="DL47" i="46"/>
  <c r="EI47" i="46"/>
  <c r="DS47" i="46"/>
  <c r="DC47" i="46"/>
  <c r="DZ47" i="46"/>
  <c r="DJ47" i="46"/>
  <c r="DM47" i="46"/>
  <c r="DU47" i="46"/>
  <c r="EG47" i="46"/>
  <c r="DX47" i="46"/>
  <c r="DH47" i="46"/>
  <c r="EE47" i="46"/>
  <c r="DO47" i="46"/>
  <c r="CY47" i="46"/>
  <c r="DV47" i="46"/>
  <c r="DF47" i="46"/>
  <c r="DY47" i="46"/>
  <c r="DE47" i="46"/>
  <c r="EJ47" i="46"/>
  <c r="DT47" i="46"/>
  <c r="DD47" i="46"/>
  <c r="EA47" i="46"/>
  <c r="DK47" i="46"/>
  <c r="EH47" i="46"/>
  <c r="DR47" i="46"/>
  <c r="DB47" i="46"/>
  <c r="DI47" i="46"/>
  <c r="DQ47" i="46"/>
  <c r="EF47" i="46"/>
  <c r="DP47" i="46"/>
  <c r="CZ47" i="46"/>
  <c r="DW47" i="46"/>
  <c r="DG47" i="46"/>
  <c r="ED47" i="46"/>
  <c r="DN47" i="46"/>
  <c r="EC47" i="46"/>
  <c r="EK47" i="46"/>
  <c r="DA47" i="46"/>
  <c r="GD54" i="46"/>
  <c r="FZ47" i="46"/>
  <c r="FJ47" i="46"/>
  <c r="ET47" i="46"/>
  <c r="FQ47" i="46"/>
  <c r="FA47" i="46"/>
  <c r="FX47" i="46"/>
  <c r="FH47" i="46"/>
  <c r="ER47" i="46"/>
  <c r="FW47" i="46"/>
  <c r="FC47" i="46"/>
  <c r="FV47" i="46"/>
  <c r="FF47" i="46"/>
  <c r="EP47" i="46"/>
  <c r="FM47" i="46"/>
  <c r="EW47" i="46"/>
  <c r="FT47" i="46"/>
  <c r="FD47" i="46"/>
  <c r="GA47" i="46"/>
  <c r="FG47" i="46"/>
  <c r="FO47" i="46"/>
  <c r="FR47" i="46"/>
  <c r="FB47" i="46"/>
  <c r="FY47" i="46"/>
  <c r="FI47" i="46"/>
  <c r="ES47" i="46"/>
  <c r="FP47" i="46"/>
  <c r="EZ47" i="46"/>
  <c r="FK47" i="46"/>
  <c r="EQ47" i="46"/>
  <c r="EY47" i="46"/>
  <c r="FN47" i="46"/>
  <c r="EX47" i="46"/>
  <c r="FU47" i="46"/>
  <c r="FE47" i="46"/>
  <c r="GB47" i="46"/>
  <c r="FL47" i="46"/>
  <c r="EV47" i="46"/>
  <c r="EU47" i="46"/>
  <c r="FS47" i="46"/>
  <c r="GA114" i="46"/>
  <c r="FK114" i="46"/>
  <c r="EU114" i="46"/>
  <c r="FR114" i="46"/>
  <c r="FB114" i="46"/>
  <c r="GC114" i="46"/>
  <c r="FM114" i="46"/>
  <c r="EW114" i="46"/>
  <c r="GB114" i="46"/>
  <c r="FH114" i="46"/>
  <c r="FW114" i="46"/>
  <c r="FG114" i="46"/>
  <c r="EQ114" i="46"/>
  <c r="FN114" i="46"/>
  <c r="EX114" i="46"/>
  <c r="FY114" i="46"/>
  <c r="FI114" i="46"/>
  <c r="ES114" i="46"/>
  <c r="FL114" i="46"/>
  <c r="ER114" i="46"/>
  <c r="FS114" i="46"/>
  <c r="FC114" i="46"/>
  <c r="FZ114" i="46"/>
  <c r="FJ114" i="46"/>
  <c r="ET114" i="46"/>
  <c r="FU114" i="46"/>
  <c r="FE114" i="46"/>
  <c r="FP114" i="46"/>
  <c r="EV114" i="46"/>
  <c r="FT114" i="46"/>
  <c r="FO114" i="46"/>
  <c r="EY114" i="46"/>
  <c r="FV114" i="46"/>
  <c r="FF114" i="46"/>
  <c r="EP114" i="46"/>
  <c r="FQ114" i="46"/>
  <c r="FA114" i="46"/>
  <c r="EZ114" i="46"/>
  <c r="FX114" i="46"/>
  <c r="FD114" i="46"/>
  <c r="EO24" i="46"/>
  <c r="L25" i="46"/>
  <c r="CX24" i="46"/>
  <c r="EM48" i="46"/>
  <c r="EM115" i="46"/>
  <c r="FY89" i="46"/>
  <c r="FI89" i="46"/>
  <c r="ES89" i="46"/>
  <c r="FP89" i="46"/>
  <c r="EZ89" i="46"/>
  <c r="FW89" i="46"/>
  <c r="FG89" i="46"/>
  <c r="EQ89" i="46"/>
  <c r="FV89" i="46"/>
  <c r="FB89" i="46"/>
  <c r="FU89" i="46"/>
  <c r="FE89" i="46"/>
  <c r="GB89" i="46"/>
  <c r="FL89" i="46"/>
  <c r="EV89" i="46"/>
  <c r="FS89" i="46"/>
  <c r="FC89" i="46"/>
  <c r="FZ89" i="46"/>
  <c r="FF89" i="46"/>
  <c r="FN89" i="46"/>
  <c r="FQ89" i="46"/>
  <c r="FA89" i="46"/>
  <c r="FX89" i="46"/>
  <c r="FH89" i="46"/>
  <c r="ER89" i="46"/>
  <c r="FO89" i="46"/>
  <c r="EY89" i="46"/>
  <c r="FJ89" i="46"/>
  <c r="EX89" i="46"/>
  <c r="GC89" i="46"/>
  <c r="FM89" i="46"/>
  <c r="EW89" i="46"/>
  <c r="FT89" i="46"/>
  <c r="FD89" i="46"/>
  <c r="GA89" i="46"/>
  <c r="FK89" i="46"/>
  <c r="EU89" i="46"/>
  <c r="ET89" i="46"/>
  <c r="FR89" i="46"/>
  <c r="GA55" i="46"/>
  <c r="FK55" i="46"/>
  <c r="EU55" i="46"/>
  <c r="FR55" i="46"/>
  <c r="FB55" i="46"/>
  <c r="FY55" i="46"/>
  <c r="FI55" i="46"/>
  <c r="ES55" i="46"/>
  <c r="FX55" i="46"/>
  <c r="FD55" i="46"/>
  <c r="FW55" i="46"/>
  <c r="FG55" i="46"/>
  <c r="EQ55" i="46"/>
  <c r="FN55" i="46"/>
  <c r="EX55" i="46"/>
  <c r="FU55" i="46"/>
  <c r="FE55" i="46"/>
  <c r="GB55" i="46"/>
  <c r="FH55" i="46"/>
  <c r="FP55" i="46"/>
  <c r="FS55" i="46"/>
  <c r="FC55" i="46"/>
  <c r="FZ55" i="46"/>
  <c r="FJ55" i="46"/>
  <c r="ET55" i="46"/>
  <c r="FQ55" i="46"/>
  <c r="FA55" i="46"/>
  <c r="FL55" i="46"/>
  <c r="ER55" i="46"/>
  <c r="EZ55" i="46"/>
  <c r="FO55" i="46"/>
  <c r="EY55" i="46"/>
  <c r="FV55" i="46"/>
  <c r="FF55" i="46"/>
  <c r="EP55" i="46"/>
  <c r="FM55" i="46"/>
  <c r="EW55" i="46"/>
  <c r="EV55" i="46"/>
  <c r="FT55" i="46"/>
  <c r="L11" i="46"/>
  <c r="EO12" i="46"/>
  <c r="CX12" i="46"/>
  <c r="GD115" i="46"/>
  <c r="DY55" i="46"/>
  <c r="DI55" i="46"/>
  <c r="EF55" i="46"/>
  <c r="DP55" i="46"/>
  <c r="CZ55" i="46"/>
  <c r="DW55" i="46"/>
  <c r="DG55" i="46"/>
  <c r="DN55" i="46"/>
  <c r="DF55" i="46"/>
  <c r="EK55" i="46"/>
  <c r="DU55" i="46"/>
  <c r="DE55" i="46"/>
  <c r="EB55" i="46"/>
  <c r="DL55" i="46"/>
  <c r="EI55" i="46"/>
  <c r="DS55" i="46"/>
  <c r="DC55" i="46"/>
  <c r="DZ55" i="46"/>
  <c r="EH55" i="46"/>
  <c r="EG55" i="46"/>
  <c r="DQ55" i="46"/>
  <c r="DA55" i="46"/>
  <c r="DX55" i="46"/>
  <c r="DH55" i="46"/>
  <c r="EE55" i="46"/>
  <c r="DO55" i="46"/>
  <c r="CY55" i="46"/>
  <c r="DJ55" i="46"/>
  <c r="DR55" i="46"/>
  <c r="EC55" i="46"/>
  <c r="DM55" i="46"/>
  <c r="EJ55" i="46"/>
  <c r="DT55" i="46"/>
  <c r="DD55" i="46"/>
  <c r="EA55" i="46"/>
  <c r="DK55" i="46"/>
  <c r="ED55" i="46"/>
  <c r="DV55" i="46"/>
  <c r="DB55" i="46"/>
  <c r="EI23" i="46" l="1"/>
  <c r="GD55" i="46"/>
  <c r="EO124" i="46"/>
  <c r="FR24" i="46"/>
  <c r="FB24" i="46"/>
  <c r="FU24" i="46"/>
  <c r="FE24" i="46"/>
  <c r="FX24" i="46"/>
  <c r="FH24" i="46"/>
  <c r="ER24" i="46"/>
  <c r="EU24" i="46"/>
  <c r="FS24" i="46"/>
  <c r="EO91" i="46"/>
  <c r="FN24" i="46"/>
  <c r="EX24" i="46"/>
  <c r="FQ24" i="46"/>
  <c r="FA24" i="46"/>
  <c r="FT24" i="46"/>
  <c r="FD24" i="46"/>
  <c r="FO24" i="46"/>
  <c r="FW24" i="46"/>
  <c r="FC24" i="46"/>
  <c r="EO57" i="46"/>
  <c r="FJ24" i="46"/>
  <c r="ET24" i="46"/>
  <c r="FM24" i="46"/>
  <c r="EW24" i="46"/>
  <c r="FP24" i="46"/>
  <c r="EZ24" i="46"/>
  <c r="EY24" i="46"/>
  <c r="FG24" i="46"/>
  <c r="FV24" i="46"/>
  <c r="FF24" i="46"/>
  <c r="EP24" i="46"/>
  <c r="FI24" i="46"/>
  <c r="ES24" i="46"/>
  <c r="FL24" i="46"/>
  <c r="EV24" i="46"/>
  <c r="FK24" i="46"/>
  <c r="EQ24" i="46"/>
  <c r="GD47" i="46"/>
  <c r="FQ90" i="46"/>
  <c r="FA90" i="46"/>
  <c r="FX90" i="46"/>
  <c r="FH90" i="46"/>
  <c r="ER90" i="46"/>
  <c r="FO90" i="46"/>
  <c r="EY90" i="46"/>
  <c r="FF90" i="46"/>
  <c r="FN90" i="46"/>
  <c r="FZ90" i="46"/>
  <c r="GC90" i="46"/>
  <c r="FM90" i="46"/>
  <c r="EW90" i="46"/>
  <c r="FT90" i="46"/>
  <c r="FD90" i="46"/>
  <c r="GA90" i="46"/>
  <c r="FK90" i="46"/>
  <c r="EU90" i="46"/>
  <c r="EX90" i="46"/>
  <c r="FY90" i="46"/>
  <c r="FI90" i="46"/>
  <c r="ES90" i="46"/>
  <c r="FP90" i="46"/>
  <c r="EZ90" i="46"/>
  <c r="FW90" i="46"/>
  <c r="FG90" i="46"/>
  <c r="EQ90" i="46"/>
  <c r="FR90" i="46"/>
  <c r="FJ90" i="46"/>
  <c r="FU90" i="46"/>
  <c r="FE90" i="46"/>
  <c r="GB90" i="46"/>
  <c r="FL90" i="46"/>
  <c r="EV90" i="46"/>
  <c r="FS90" i="46"/>
  <c r="FC90" i="46"/>
  <c r="FV90" i="46"/>
  <c r="FB90" i="46"/>
  <c r="ET90" i="46"/>
  <c r="FQ80" i="46"/>
  <c r="FA80" i="46"/>
  <c r="FX80" i="46"/>
  <c r="FH80" i="46"/>
  <c r="ER80" i="46"/>
  <c r="FO80" i="46"/>
  <c r="EY80" i="46"/>
  <c r="FF80" i="46"/>
  <c r="FN80" i="46"/>
  <c r="ET80" i="46"/>
  <c r="GC80" i="46"/>
  <c r="FM80" i="46"/>
  <c r="EW80" i="46"/>
  <c r="FT80" i="46"/>
  <c r="FD80" i="46"/>
  <c r="GA80" i="46"/>
  <c r="FK80" i="46"/>
  <c r="EU80" i="46"/>
  <c r="EX80" i="46"/>
  <c r="FY80" i="46"/>
  <c r="FI80" i="46"/>
  <c r="ES80" i="46"/>
  <c r="FP80" i="46"/>
  <c r="EZ80" i="46"/>
  <c r="FW80" i="46"/>
  <c r="FG80" i="46"/>
  <c r="EQ80" i="46"/>
  <c r="FR80" i="46"/>
  <c r="FZ80" i="46"/>
  <c r="FU80" i="46"/>
  <c r="FE80" i="46"/>
  <c r="GB80" i="46"/>
  <c r="FL80" i="46"/>
  <c r="EV80" i="46"/>
  <c r="FS80" i="46"/>
  <c r="FC80" i="46"/>
  <c r="FV80" i="46"/>
  <c r="FB80" i="46"/>
  <c r="FJ80" i="46"/>
  <c r="EI13" i="46"/>
  <c r="CX45" i="46"/>
  <c r="DU12" i="46"/>
  <c r="DE12" i="46"/>
  <c r="DV12" i="46"/>
  <c r="CZ12" i="46"/>
  <c r="DO12" i="46"/>
  <c r="ED12" i="46"/>
  <c r="DH12" i="46"/>
  <c r="DR12" i="46"/>
  <c r="EG12" i="46"/>
  <c r="DQ12" i="46"/>
  <c r="DA12" i="46"/>
  <c r="DP12" i="46"/>
  <c r="EE12" i="46"/>
  <c r="DJ12" i="46"/>
  <c r="DX12" i="46"/>
  <c r="DC12" i="46"/>
  <c r="DL12" i="46"/>
  <c r="CX112" i="46"/>
  <c r="EC12" i="46"/>
  <c r="DM12" i="46"/>
  <c r="EF12" i="46"/>
  <c r="DK12" i="46"/>
  <c r="DZ12" i="46"/>
  <c r="DD12" i="46"/>
  <c r="DS12" i="46"/>
  <c r="EB12" i="46"/>
  <c r="DG12" i="46"/>
  <c r="CX79" i="46"/>
  <c r="DY12" i="46"/>
  <c r="DI12" i="46"/>
  <c r="EA12" i="46"/>
  <c r="DF12" i="46"/>
  <c r="DT12" i="46"/>
  <c r="CY12" i="46"/>
  <c r="DN12" i="46"/>
  <c r="DW12" i="46"/>
  <c r="DB12" i="46"/>
  <c r="CX124" i="46"/>
  <c r="EC24" i="46"/>
  <c r="DM24" i="46"/>
  <c r="EF24" i="46"/>
  <c r="DP24" i="46"/>
  <c r="CZ24" i="46"/>
  <c r="DS24" i="46"/>
  <c r="DC24" i="46"/>
  <c r="DZ24" i="46"/>
  <c r="DR24" i="46"/>
  <c r="CX91" i="46"/>
  <c r="DY24" i="46"/>
  <c r="DI24" i="46"/>
  <c r="EB24" i="46"/>
  <c r="DL24" i="46"/>
  <c r="EE24" i="46"/>
  <c r="DO24" i="46"/>
  <c r="CY24" i="46"/>
  <c r="DJ24" i="46"/>
  <c r="DB24" i="46"/>
  <c r="CX57" i="46"/>
  <c r="DU24" i="46"/>
  <c r="DE24" i="46"/>
  <c r="DX24" i="46"/>
  <c r="DH24" i="46"/>
  <c r="EA24" i="46"/>
  <c r="DK24" i="46"/>
  <c r="ED24" i="46"/>
  <c r="DV24" i="46"/>
  <c r="EG24" i="46"/>
  <c r="DQ24" i="46"/>
  <c r="DA24" i="46"/>
  <c r="DT24" i="46"/>
  <c r="DD24" i="46"/>
  <c r="DW24" i="46"/>
  <c r="DG24" i="46"/>
  <c r="DN24" i="46"/>
  <c r="DF24" i="46"/>
  <c r="FZ23" i="46"/>
  <c r="EM122" i="46"/>
  <c r="EM114" i="46"/>
  <c r="DX80" i="46"/>
  <c r="DH80" i="46"/>
  <c r="EE80" i="46"/>
  <c r="DO80" i="46"/>
  <c r="DZ80" i="46"/>
  <c r="DJ80" i="46"/>
  <c r="DI80" i="46"/>
  <c r="EG80" i="46"/>
  <c r="DM80" i="46"/>
  <c r="EJ80" i="46"/>
  <c r="DT80" i="46"/>
  <c r="DD80" i="46"/>
  <c r="EA80" i="46"/>
  <c r="DK80" i="46"/>
  <c r="EL80" i="46"/>
  <c r="DV80" i="46"/>
  <c r="DF80" i="46"/>
  <c r="EK80" i="46"/>
  <c r="DQ80" i="46"/>
  <c r="EF80" i="46"/>
  <c r="DP80" i="46"/>
  <c r="CZ80" i="46"/>
  <c r="DW80" i="46"/>
  <c r="DG80" i="46"/>
  <c r="EH80" i="46"/>
  <c r="DR80" i="46"/>
  <c r="DB80" i="46"/>
  <c r="DU80" i="46"/>
  <c r="DA80" i="46"/>
  <c r="EB80" i="46"/>
  <c r="DL80" i="46"/>
  <c r="EI80" i="46"/>
  <c r="DS80" i="46"/>
  <c r="DC80" i="46"/>
  <c r="ED80" i="46"/>
  <c r="DN80" i="46"/>
  <c r="DY80" i="46"/>
  <c r="DE80" i="46"/>
  <c r="EC80" i="46"/>
  <c r="DZ123" i="46"/>
  <c r="DJ123" i="46"/>
  <c r="EG123" i="46"/>
  <c r="DQ123" i="46"/>
  <c r="DA123" i="46"/>
  <c r="DX123" i="46"/>
  <c r="DH123" i="46"/>
  <c r="DS123" i="46"/>
  <c r="CY123" i="46"/>
  <c r="DG123" i="46"/>
  <c r="EL123" i="46"/>
  <c r="DV123" i="46"/>
  <c r="DF123" i="46"/>
  <c r="EC123" i="46"/>
  <c r="DM123" i="46"/>
  <c r="EJ123" i="46"/>
  <c r="DT123" i="46"/>
  <c r="DD123" i="46"/>
  <c r="DC123" i="46"/>
  <c r="EA123" i="46"/>
  <c r="EH123" i="46"/>
  <c r="DR123" i="46"/>
  <c r="DB123" i="46"/>
  <c r="DY123" i="46"/>
  <c r="DI123" i="46"/>
  <c r="EF123" i="46"/>
  <c r="DP123" i="46"/>
  <c r="CZ123" i="46"/>
  <c r="EE123" i="46"/>
  <c r="DK123" i="46"/>
  <c r="ED123" i="46"/>
  <c r="DN123" i="46"/>
  <c r="EK123" i="46"/>
  <c r="DU123" i="46"/>
  <c r="DE123" i="46"/>
  <c r="EB123" i="46"/>
  <c r="DL123" i="46"/>
  <c r="EI123" i="46"/>
  <c r="DO123" i="46"/>
  <c r="DW123" i="46"/>
  <c r="EO11" i="46"/>
  <c r="CX11" i="46"/>
  <c r="L10" i="46"/>
  <c r="EM55" i="46"/>
  <c r="FV12" i="46"/>
  <c r="FF12" i="46"/>
  <c r="EP12" i="46"/>
  <c r="FG12" i="46"/>
  <c r="FM12" i="46"/>
  <c r="FE12" i="46"/>
  <c r="FT12" i="46"/>
  <c r="EY12" i="46"/>
  <c r="FC12" i="46"/>
  <c r="EO112" i="46"/>
  <c r="FR12" i="46"/>
  <c r="FB12" i="46"/>
  <c r="FW12" i="46"/>
  <c r="FA12" i="46"/>
  <c r="FU12" i="46"/>
  <c r="EZ12" i="46"/>
  <c r="FO12" i="46"/>
  <c r="ES12" i="46"/>
  <c r="EW12" i="46"/>
  <c r="EO79" i="46"/>
  <c r="FN12" i="46"/>
  <c r="EX12" i="46"/>
  <c r="FQ12" i="46"/>
  <c r="EV12" i="46"/>
  <c r="FP12" i="46"/>
  <c r="EU12" i="46"/>
  <c r="FI12" i="46"/>
  <c r="FX12" i="46"/>
  <c r="ER12" i="46"/>
  <c r="EO45" i="46"/>
  <c r="FJ12" i="46"/>
  <c r="ET12" i="46"/>
  <c r="FL12" i="46"/>
  <c r="EQ12" i="46"/>
  <c r="FK12" i="46"/>
  <c r="FS12" i="46"/>
  <c r="FD12" i="46"/>
  <c r="FH12" i="46"/>
  <c r="EM47" i="46"/>
  <c r="FZ56" i="46"/>
  <c r="FJ56" i="46"/>
  <c r="ET56" i="46"/>
  <c r="FQ56" i="46"/>
  <c r="FA56" i="46"/>
  <c r="FX56" i="46"/>
  <c r="FH56" i="46"/>
  <c r="ER56" i="46"/>
  <c r="FS56" i="46"/>
  <c r="GA56" i="46"/>
  <c r="FV56" i="46"/>
  <c r="FF56" i="46"/>
  <c r="EP56" i="46"/>
  <c r="FM56" i="46"/>
  <c r="EW56" i="46"/>
  <c r="FT56" i="46"/>
  <c r="FD56" i="46"/>
  <c r="FW56" i="46"/>
  <c r="FC56" i="46"/>
  <c r="FK56" i="46"/>
  <c r="FR56" i="46"/>
  <c r="FB56" i="46"/>
  <c r="FY56" i="46"/>
  <c r="FI56" i="46"/>
  <c r="ES56" i="46"/>
  <c r="FP56" i="46"/>
  <c r="EZ56" i="46"/>
  <c r="FG56" i="46"/>
  <c r="FO56" i="46"/>
  <c r="EU56" i="46"/>
  <c r="FN56" i="46"/>
  <c r="EX56" i="46"/>
  <c r="FU56" i="46"/>
  <c r="FE56" i="46"/>
  <c r="GB56" i="46"/>
  <c r="FL56" i="46"/>
  <c r="EV56" i="46"/>
  <c r="EQ56" i="46"/>
  <c r="EY56" i="46"/>
  <c r="GA123" i="46"/>
  <c r="FK123" i="46"/>
  <c r="EU123" i="46"/>
  <c r="FR123" i="46"/>
  <c r="FB123" i="46"/>
  <c r="GC123" i="46"/>
  <c r="FM123" i="46"/>
  <c r="EW123" i="46"/>
  <c r="GB123" i="46"/>
  <c r="FH123" i="46"/>
  <c r="FW123" i="46"/>
  <c r="FG123" i="46"/>
  <c r="EQ123" i="46"/>
  <c r="FN123" i="46"/>
  <c r="EX123" i="46"/>
  <c r="FY123" i="46"/>
  <c r="FI123" i="46"/>
  <c r="ES123" i="46"/>
  <c r="FL123" i="46"/>
  <c r="ER123" i="46"/>
  <c r="FS123" i="46"/>
  <c r="FC123" i="46"/>
  <c r="FZ123" i="46"/>
  <c r="FJ123" i="46"/>
  <c r="ET123" i="46"/>
  <c r="FU123" i="46"/>
  <c r="FE123" i="46"/>
  <c r="FP123" i="46"/>
  <c r="EV123" i="46"/>
  <c r="FT123" i="46"/>
  <c r="FO123" i="46"/>
  <c r="EY123" i="46"/>
  <c r="FV123" i="46"/>
  <c r="FF123" i="46"/>
  <c r="EP123" i="46"/>
  <c r="FQ123" i="46"/>
  <c r="FA123" i="46"/>
  <c r="EZ123" i="46"/>
  <c r="FX123" i="46"/>
  <c r="FD123" i="46"/>
  <c r="FP46" i="46"/>
  <c r="EZ46" i="46"/>
  <c r="FW46" i="46"/>
  <c r="FG46" i="46"/>
  <c r="EQ46" i="46"/>
  <c r="FN46" i="46"/>
  <c r="EX46" i="46"/>
  <c r="EW46" i="46"/>
  <c r="FU46" i="46"/>
  <c r="GB46" i="46"/>
  <c r="FL46" i="46"/>
  <c r="EV46" i="46"/>
  <c r="FS46" i="46"/>
  <c r="FC46" i="46"/>
  <c r="FZ46" i="46"/>
  <c r="FJ46" i="46"/>
  <c r="ET46" i="46"/>
  <c r="FY46" i="46"/>
  <c r="FE46" i="46"/>
  <c r="FX46" i="46"/>
  <c r="FH46" i="46"/>
  <c r="ER46" i="46"/>
  <c r="FO46" i="46"/>
  <c r="EY46" i="46"/>
  <c r="FV46" i="46"/>
  <c r="FF46" i="46"/>
  <c r="EP46" i="46"/>
  <c r="FI46" i="46"/>
  <c r="FQ46" i="46"/>
  <c r="FT46" i="46"/>
  <c r="FD46" i="46"/>
  <c r="GA46" i="46"/>
  <c r="FK46" i="46"/>
  <c r="EU46" i="46"/>
  <c r="FR46" i="46"/>
  <c r="FB46" i="46"/>
  <c r="FM46" i="46"/>
  <c r="ES46" i="46"/>
  <c r="FA46" i="46"/>
  <c r="FV113" i="46"/>
  <c r="FF113" i="46"/>
  <c r="EP113" i="46"/>
  <c r="FQ113" i="46"/>
  <c r="FA113" i="46"/>
  <c r="FO113" i="46"/>
  <c r="GB113" i="46"/>
  <c r="EV113" i="46"/>
  <c r="FC113" i="46"/>
  <c r="FX113" i="46"/>
  <c r="FR113" i="46"/>
  <c r="FB113" i="46"/>
  <c r="GC113" i="46"/>
  <c r="FM113" i="46"/>
  <c r="EW113" i="46"/>
  <c r="FG113" i="46"/>
  <c r="FT113" i="46"/>
  <c r="GA113" i="46"/>
  <c r="EU113" i="46"/>
  <c r="ER113" i="46"/>
  <c r="FN113" i="46"/>
  <c r="EX113" i="46"/>
  <c r="FY113" i="46"/>
  <c r="FI113" i="46"/>
  <c r="ES113" i="46"/>
  <c r="EY113" i="46"/>
  <c r="FL113" i="46"/>
  <c r="FS113" i="46"/>
  <c r="FH113" i="46"/>
  <c r="FP113" i="46"/>
  <c r="FZ113" i="46"/>
  <c r="FJ113" i="46"/>
  <c r="ET113" i="46"/>
  <c r="FU113" i="46"/>
  <c r="FE113" i="46"/>
  <c r="FW113" i="46"/>
  <c r="EQ113" i="46"/>
  <c r="FD113" i="46"/>
  <c r="FK113" i="46"/>
  <c r="EZ113" i="46"/>
  <c r="CX25" i="46"/>
  <c r="EO25" i="46"/>
  <c r="L26" i="46"/>
  <c r="GD114" i="46"/>
  <c r="FZ13" i="46"/>
  <c r="GD122" i="46"/>
  <c r="ED46" i="46"/>
  <c r="DN46" i="46"/>
  <c r="EK46" i="46"/>
  <c r="DU46" i="46"/>
  <c r="DE46" i="46"/>
  <c r="EB46" i="46"/>
  <c r="DL46" i="46"/>
  <c r="EE46" i="46"/>
  <c r="DK46" i="46"/>
  <c r="DC46" i="46"/>
  <c r="DZ46" i="46"/>
  <c r="DJ46" i="46"/>
  <c r="EG46" i="46"/>
  <c r="DQ46" i="46"/>
  <c r="DA46" i="46"/>
  <c r="DX46" i="46"/>
  <c r="DH46" i="46"/>
  <c r="DO46" i="46"/>
  <c r="DW46" i="46"/>
  <c r="EI46" i="46"/>
  <c r="DV46" i="46"/>
  <c r="DF46" i="46"/>
  <c r="EC46" i="46"/>
  <c r="DM46" i="46"/>
  <c r="EJ46" i="46"/>
  <c r="DT46" i="46"/>
  <c r="DD46" i="46"/>
  <c r="CY46" i="46"/>
  <c r="DG46" i="46"/>
  <c r="EH46" i="46"/>
  <c r="DR46" i="46"/>
  <c r="DB46" i="46"/>
  <c r="DY46" i="46"/>
  <c r="DI46" i="46"/>
  <c r="EF46" i="46"/>
  <c r="DP46" i="46"/>
  <c r="CZ46" i="46"/>
  <c r="EA46" i="46"/>
  <c r="DS46" i="46"/>
  <c r="DY113" i="46"/>
  <c r="DI113" i="46"/>
  <c r="EF113" i="46"/>
  <c r="DP113" i="46"/>
  <c r="CZ113" i="46"/>
  <c r="DJ113" i="46"/>
  <c r="DO113" i="46"/>
  <c r="ED113" i="46"/>
  <c r="EA113" i="46"/>
  <c r="EK113" i="46"/>
  <c r="DU113" i="46"/>
  <c r="DE113" i="46"/>
  <c r="EB113" i="46"/>
  <c r="DL113" i="46"/>
  <c r="EH113" i="46"/>
  <c r="DB113" i="46"/>
  <c r="DG113" i="46"/>
  <c r="DV113" i="46"/>
  <c r="DS113" i="46"/>
  <c r="EG113" i="46"/>
  <c r="DQ113" i="46"/>
  <c r="DA113" i="46"/>
  <c r="DX113" i="46"/>
  <c r="DH113" i="46"/>
  <c r="DZ113" i="46"/>
  <c r="EE113" i="46"/>
  <c r="CY113" i="46"/>
  <c r="DN113" i="46"/>
  <c r="DK113" i="46"/>
  <c r="EC113" i="46"/>
  <c r="DM113" i="46"/>
  <c r="EJ113" i="46"/>
  <c r="DT113" i="46"/>
  <c r="DD113" i="46"/>
  <c r="DR113" i="46"/>
  <c r="DW113" i="46"/>
  <c r="EL113" i="46"/>
  <c r="DF113" i="46"/>
  <c r="EI113" i="46"/>
  <c r="DC113" i="46"/>
  <c r="EJ90" i="46"/>
  <c r="DT90" i="46"/>
  <c r="DD90" i="46"/>
  <c r="EA90" i="46"/>
  <c r="DK90" i="46"/>
  <c r="EL90" i="46"/>
  <c r="DV90" i="46"/>
  <c r="DF90" i="46"/>
  <c r="EK90" i="46"/>
  <c r="DQ90" i="46"/>
  <c r="EF90" i="46"/>
  <c r="DP90" i="46"/>
  <c r="CZ90" i="46"/>
  <c r="DW90" i="46"/>
  <c r="DG90" i="46"/>
  <c r="EH90" i="46"/>
  <c r="DR90" i="46"/>
  <c r="DB90" i="46"/>
  <c r="DU90" i="46"/>
  <c r="DA90" i="46"/>
  <c r="EB90" i="46"/>
  <c r="DL90" i="46"/>
  <c r="EI90" i="46"/>
  <c r="DS90" i="46"/>
  <c r="DC90" i="46"/>
  <c r="ED90" i="46"/>
  <c r="DN90" i="46"/>
  <c r="DY90" i="46"/>
  <c r="DE90" i="46"/>
  <c r="EC90" i="46"/>
  <c r="DX90" i="46"/>
  <c r="DH90" i="46"/>
  <c r="EE90" i="46"/>
  <c r="DO90" i="46"/>
  <c r="DZ90" i="46"/>
  <c r="DJ90" i="46"/>
  <c r="DI90" i="46"/>
  <c r="EG90" i="46"/>
  <c r="DM90" i="46"/>
  <c r="EB56" i="46"/>
  <c r="DL56" i="46"/>
  <c r="EI56" i="46"/>
  <c r="DS56" i="46"/>
  <c r="DC56" i="46"/>
  <c r="DZ56" i="46"/>
  <c r="DJ56" i="46"/>
  <c r="DI56" i="46"/>
  <c r="EG56" i="46"/>
  <c r="EC56" i="46"/>
  <c r="DX56" i="46"/>
  <c r="DH56" i="46"/>
  <c r="EE56" i="46"/>
  <c r="DO56" i="46"/>
  <c r="CY56" i="46"/>
  <c r="DV56" i="46"/>
  <c r="DF56" i="46"/>
  <c r="EK56" i="46"/>
  <c r="DQ56" i="46"/>
  <c r="EJ56" i="46"/>
  <c r="DT56" i="46"/>
  <c r="DD56" i="46"/>
  <c r="EA56" i="46"/>
  <c r="DK56" i="46"/>
  <c r="EH56" i="46"/>
  <c r="DR56" i="46"/>
  <c r="DB56" i="46"/>
  <c r="DU56" i="46"/>
  <c r="DA56" i="46"/>
  <c r="EF56" i="46"/>
  <c r="DP56" i="46"/>
  <c r="CZ56" i="46"/>
  <c r="DW56" i="46"/>
  <c r="DG56" i="46"/>
  <c r="ED56" i="46"/>
  <c r="DN56" i="46"/>
  <c r="DY56" i="46"/>
  <c r="DE56" i="46"/>
  <c r="DM56" i="46"/>
  <c r="EM46" i="46" l="1"/>
  <c r="EO125" i="46"/>
  <c r="FS25" i="46"/>
  <c r="FC25" i="46"/>
  <c r="FV25" i="46"/>
  <c r="FF25" i="46"/>
  <c r="EP25" i="46"/>
  <c r="FI25" i="46"/>
  <c r="ES25" i="46"/>
  <c r="EV25" i="46"/>
  <c r="FT25" i="46"/>
  <c r="EO92" i="46"/>
  <c r="FO25" i="46"/>
  <c r="EY25" i="46"/>
  <c r="FR25" i="46"/>
  <c r="FB25" i="46"/>
  <c r="FU25" i="46"/>
  <c r="FE25" i="46"/>
  <c r="FP25" i="46"/>
  <c r="FX25" i="46"/>
  <c r="FD25" i="46"/>
  <c r="EO58" i="46"/>
  <c r="FK25" i="46"/>
  <c r="EU25" i="46"/>
  <c r="FN25" i="46"/>
  <c r="EX25" i="46"/>
  <c r="FQ25" i="46"/>
  <c r="FA25" i="46"/>
  <c r="EZ25" i="46"/>
  <c r="FH25" i="46"/>
  <c r="FW25" i="46"/>
  <c r="FG25" i="46"/>
  <c r="EQ25" i="46"/>
  <c r="FJ25" i="46"/>
  <c r="ET25" i="46"/>
  <c r="FM25" i="46"/>
  <c r="EW25" i="46"/>
  <c r="FL25" i="46"/>
  <c r="ER25" i="46"/>
  <c r="GD46" i="46"/>
  <c r="FZ12" i="46"/>
  <c r="EO10" i="46"/>
  <c r="CX10" i="46"/>
  <c r="L9" i="46"/>
  <c r="EF91" i="46"/>
  <c r="DP91" i="46"/>
  <c r="CZ91" i="46"/>
  <c r="DW91" i="46"/>
  <c r="DG91" i="46"/>
  <c r="EH91" i="46"/>
  <c r="DR91" i="46"/>
  <c r="DB91" i="46"/>
  <c r="EG91" i="46"/>
  <c r="DM91" i="46"/>
  <c r="EB91" i="46"/>
  <c r="DL91" i="46"/>
  <c r="EI91" i="46"/>
  <c r="DS91" i="46"/>
  <c r="DC91" i="46"/>
  <c r="ED91" i="46"/>
  <c r="DN91" i="46"/>
  <c r="EK91" i="46"/>
  <c r="DQ91" i="46"/>
  <c r="DY91" i="46"/>
  <c r="DX91" i="46"/>
  <c r="DH91" i="46"/>
  <c r="EE91" i="46"/>
  <c r="DO91" i="46"/>
  <c r="DZ91" i="46"/>
  <c r="DJ91" i="46"/>
  <c r="DU91" i="46"/>
  <c r="DA91" i="46"/>
  <c r="DI91" i="46"/>
  <c r="EJ91" i="46"/>
  <c r="DT91" i="46"/>
  <c r="DD91" i="46"/>
  <c r="EA91" i="46"/>
  <c r="DK91" i="46"/>
  <c r="EL91" i="46"/>
  <c r="DV91" i="46"/>
  <c r="DF91" i="46"/>
  <c r="DE91" i="46"/>
  <c r="EC91" i="46"/>
  <c r="DX79" i="46"/>
  <c r="DH79" i="46"/>
  <c r="EE79" i="46"/>
  <c r="DO79" i="46"/>
  <c r="DZ79" i="46"/>
  <c r="DJ79" i="46"/>
  <c r="DM79" i="46"/>
  <c r="DU79" i="46"/>
  <c r="DA79" i="46"/>
  <c r="EJ79" i="46"/>
  <c r="DT79" i="46"/>
  <c r="DD79" i="46"/>
  <c r="EA79" i="46"/>
  <c r="DK79" i="46"/>
  <c r="EL79" i="46"/>
  <c r="DV79" i="46"/>
  <c r="DF79" i="46"/>
  <c r="DY79" i="46"/>
  <c r="DE79" i="46"/>
  <c r="EF79" i="46"/>
  <c r="DP79" i="46"/>
  <c r="CZ79" i="46"/>
  <c r="DW79" i="46"/>
  <c r="DG79" i="46"/>
  <c r="EH79" i="46"/>
  <c r="DR79" i="46"/>
  <c r="DB79" i="46"/>
  <c r="DI79" i="46"/>
  <c r="EG79" i="46"/>
  <c r="EB79" i="46"/>
  <c r="DL79" i="46"/>
  <c r="EI79" i="46"/>
  <c r="DS79" i="46"/>
  <c r="DC79" i="46"/>
  <c r="ED79" i="46"/>
  <c r="DN79" i="46"/>
  <c r="EC79" i="46"/>
  <c r="EK79" i="46"/>
  <c r="DQ79" i="46"/>
  <c r="EJ45" i="46"/>
  <c r="DT45" i="46"/>
  <c r="DD45" i="46"/>
  <c r="EA45" i="46"/>
  <c r="DK45" i="46"/>
  <c r="EH45" i="46"/>
  <c r="DR45" i="46"/>
  <c r="DB45" i="46"/>
  <c r="EC45" i="46"/>
  <c r="EK45" i="46"/>
  <c r="EF45" i="46"/>
  <c r="DP45" i="46"/>
  <c r="CZ45" i="46"/>
  <c r="DW45" i="46"/>
  <c r="DG45" i="46"/>
  <c r="ED45" i="46"/>
  <c r="DN45" i="46"/>
  <c r="EG45" i="46"/>
  <c r="DM45" i="46"/>
  <c r="DU45" i="46"/>
  <c r="EB45" i="46"/>
  <c r="DL45" i="46"/>
  <c r="EI45" i="46"/>
  <c r="DS45" i="46"/>
  <c r="DC45" i="46"/>
  <c r="DZ45" i="46"/>
  <c r="DJ45" i="46"/>
  <c r="DQ45" i="46"/>
  <c r="DY45" i="46"/>
  <c r="DE45" i="46"/>
  <c r="DX45" i="46"/>
  <c r="DH45" i="46"/>
  <c r="EE45" i="46"/>
  <c r="DO45" i="46"/>
  <c r="CY45" i="46"/>
  <c r="DV45" i="46"/>
  <c r="DF45" i="46"/>
  <c r="DA45" i="46"/>
  <c r="DI45" i="46"/>
  <c r="GC91" i="46"/>
  <c r="FM91" i="46"/>
  <c r="EW91" i="46"/>
  <c r="FT91" i="46"/>
  <c r="FD91" i="46"/>
  <c r="GA91" i="46"/>
  <c r="FK91" i="46"/>
  <c r="EU91" i="46"/>
  <c r="FN91" i="46"/>
  <c r="ET91" i="46"/>
  <c r="FY91" i="46"/>
  <c r="FI91" i="46"/>
  <c r="ES91" i="46"/>
  <c r="FP91" i="46"/>
  <c r="EZ91" i="46"/>
  <c r="FW91" i="46"/>
  <c r="FG91" i="46"/>
  <c r="EQ91" i="46"/>
  <c r="EX91" i="46"/>
  <c r="FU91" i="46"/>
  <c r="FE91" i="46"/>
  <c r="GB91" i="46"/>
  <c r="FL91" i="46"/>
  <c r="EV91" i="46"/>
  <c r="FS91" i="46"/>
  <c r="FC91" i="46"/>
  <c r="FR91" i="46"/>
  <c r="FZ91" i="46"/>
  <c r="FV91" i="46"/>
  <c r="FQ91" i="46"/>
  <c r="FA91" i="46"/>
  <c r="FX91" i="46"/>
  <c r="FH91" i="46"/>
  <c r="ER91" i="46"/>
  <c r="FO91" i="46"/>
  <c r="EY91" i="46"/>
  <c r="FB91" i="46"/>
  <c r="FJ91" i="46"/>
  <c r="FF91" i="46"/>
  <c r="GD113" i="46"/>
  <c r="GD123" i="46"/>
  <c r="FR45" i="46"/>
  <c r="FB45" i="46"/>
  <c r="FY45" i="46"/>
  <c r="FI45" i="46"/>
  <c r="ES45" i="46"/>
  <c r="FP45" i="46"/>
  <c r="EZ45" i="46"/>
  <c r="EY45" i="46"/>
  <c r="FW45" i="46"/>
  <c r="FC45" i="46"/>
  <c r="FN45" i="46"/>
  <c r="EX45" i="46"/>
  <c r="FU45" i="46"/>
  <c r="FE45" i="46"/>
  <c r="GB45" i="46"/>
  <c r="FL45" i="46"/>
  <c r="EV45" i="46"/>
  <c r="GA45" i="46"/>
  <c r="FG45" i="46"/>
  <c r="FZ45" i="46"/>
  <c r="FJ45" i="46"/>
  <c r="ET45" i="46"/>
  <c r="FQ45" i="46"/>
  <c r="FA45" i="46"/>
  <c r="FX45" i="46"/>
  <c r="FH45" i="46"/>
  <c r="ER45" i="46"/>
  <c r="FK45" i="46"/>
  <c r="EQ45" i="46"/>
  <c r="FV45" i="46"/>
  <c r="FF45" i="46"/>
  <c r="EP45" i="46"/>
  <c r="FM45" i="46"/>
  <c r="EW45" i="46"/>
  <c r="FT45" i="46"/>
  <c r="FD45" i="46"/>
  <c r="FO45" i="46"/>
  <c r="EU45" i="46"/>
  <c r="FS45" i="46"/>
  <c r="FR112" i="46"/>
  <c r="GC112" i="46"/>
  <c r="FM112" i="46"/>
  <c r="FS112" i="46"/>
  <c r="EU112" i="46"/>
  <c r="FH112" i="46"/>
  <c r="EP112" i="46"/>
  <c r="FA112" i="46"/>
  <c r="EZ112" i="46"/>
  <c r="ER112" i="46"/>
  <c r="FN112" i="46"/>
  <c r="FY112" i="46"/>
  <c r="FI112" i="46"/>
  <c r="FK112" i="46"/>
  <c r="EQ112" i="46"/>
  <c r="FB112" i="46"/>
  <c r="FW112" i="46"/>
  <c r="EW112" i="46"/>
  <c r="FT112" i="46"/>
  <c r="FD112" i="46"/>
  <c r="FZ112" i="46"/>
  <c r="FJ112" i="46"/>
  <c r="FU112" i="46"/>
  <c r="FE112" i="46"/>
  <c r="FC112" i="46"/>
  <c r="FX112" i="46"/>
  <c r="EX112" i="46"/>
  <c r="FO112" i="46"/>
  <c r="ES112" i="46"/>
  <c r="EV112" i="46"/>
  <c r="FV112" i="46"/>
  <c r="FF112" i="46"/>
  <c r="FQ112" i="46"/>
  <c r="GA112" i="46"/>
  <c r="EY112" i="46"/>
  <c r="FP112" i="46"/>
  <c r="ET112" i="46"/>
  <c r="FG112" i="46"/>
  <c r="GB112" i="46"/>
  <c r="FL112" i="46"/>
  <c r="CX44" i="46"/>
  <c r="DU11" i="46"/>
  <c r="DE11" i="46"/>
  <c r="DT11" i="46"/>
  <c r="CY11" i="46"/>
  <c r="ED11" i="46"/>
  <c r="DH11" i="46"/>
  <c r="CZ11" i="46"/>
  <c r="DL11" i="46"/>
  <c r="EG11" i="46"/>
  <c r="DQ11" i="46"/>
  <c r="DA11" i="46"/>
  <c r="DO11" i="46"/>
  <c r="EF11" i="46"/>
  <c r="DX11" i="46"/>
  <c r="DC11" i="46"/>
  <c r="EB11" i="46"/>
  <c r="DG11" i="46"/>
  <c r="CX111" i="46"/>
  <c r="EC11" i="46"/>
  <c r="DM11" i="46"/>
  <c r="EE11" i="46"/>
  <c r="DJ11" i="46"/>
  <c r="DP11" i="46"/>
  <c r="DS11" i="46"/>
  <c r="DV11" i="46"/>
  <c r="DW11" i="46"/>
  <c r="DB11" i="46"/>
  <c r="CX78" i="46"/>
  <c r="DY11" i="46"/>
  <c r="DI11" i="46"/>
  <c r="DZ11" i="46"/>
  <c r="DD11" i="46"/>
  <c r="DF11" i="46"/>
  <c r="DN11" i="46"/>
  <c r="DK11" i="46"/>
  <c r="DR11" i="46"/>
  <c r="EA11" i="46"/>
  <c r="EI24" i="46"/>
  <c r="CX125" i="46"/>
  <c r="DV25" i="46"/>
  <c r="DF25" i="46"/>
  <c r="DY25" i="46"/>
  <c r="DI25" i="46"/>
  <c r="EB25" i="46"/>
  <c r="DL25" i="46"/>
  <c r="EE25" i="46"/>
  <c r="EA25" i="46"/>
  <c r="DS25" i="46"/>
  <c r="CX92" i="46"/>
  <c r="DR25" i="46"/>
  <c r="DB25" i="46"/>
  <c r="DU25" i="46"/>
  <c r="DE25" i="46"/>
  <c r="DX25" i="46"/>
  <c r="DH25" i="46"/>
  <c r="DO25" i="46"/>
  <c r="DK25" i="46"/>
  <c r="DC25" i="46"/>
  <c r="ED25" i="46"/>
  <c r="DN25" i="46"/>
  <c r="EG25" i="46"/>
  <c r="DQ25" i="46"/>
  <c r="DA25" i="46"/>
  <c r="DT25" i="46"/>
  <c r="DD25" i="46"/>
  <c r="CY25" i="46"/>
  <c r="DW25" i="46"/>
  <c r="DZ25" i="46"/>
  <c r="DJ25" i="46"/>
  <c r="EC25" i="46"/>
  <c r="DM25" i="46"/>
  <c r="EF25" i="46"/>
  <c r="DP25" i="46"/>
  <c r="CZ25" i="46"/>
  <c r="CX58" i="46"/>
  <c r="DG25" i="46"/>
  <c r="EM56" i="46"/>
  <c r="EM113" i="46"/>
  <c r="GD56" i="46"/>
  <c r="EO111" i="46"/>
  <c r="FR11" i="46"/>
  <c r="FB11" i="46"/>
  <c r="FU11" i="46"/>
  <c r="EZ11" i="46"/>
  <c r="FL11" i="46"/>
  <c r="EQ11" i="46"/>
  <c r="FD11" i="46"/>
  <c r="FS11" i="46"/>
  <c r="EW11" i="46"/>
  <c r="EO78" i="46"/>
  <c r="FN11" i="46"/>
  <c r="EX11" i="46"/>
  <c r="FP11" i="46"/>
  <c r="EU11" i="46"/>
  <c r="FG11" i="46"/>
  <c r="FT11" i="46"/>
  <c r="EY11" i="46"/>
  <c r="FM11" i="46"/>
  <c r="ER11" i="46"/>
  <c r="EO44" i="46"/>
  <c r="FJ11" i="46"/>
  <c r="ET11" i="46"/>
  <c r="FK11" i="46"/>
  <c r="FW11" i="46"/>
  <c r="FA11" i="46"/>
  <c r="FO11" i="46"/>
  <c r="ES11" i="46"/>
  <c r="FH11" i="46"/>
  <c r="FV11" i="46"/>
  <c r="FF11" i="46"/>
  <c r="EP11" i="46"/>
  <c r="FE11" i="46"/>
  <c r="FQ11" i="46"/>
  <c r="EV11" i="46"/>
  <c r="FI11" i="46"/>
  <c r="FX11" i="46"/>
  <c r="FC11" i="46"/>
  <c r="EM123" i="46"/>
  <c r="DV57" i="46"/>
  <c r="EK57" i="46"/>
  <c r="DU57" i="46"/>
  <c r="EB57" i="46"/>
  <c r="DC57" i="46"/>
  <c r="DS57" i="46"/>
  <c r="EF57" i="46"/>
  <c r="DE57" i="46"/>
  <c r="DD57" i="46"/>
  <c r="EH57" i="46"/>
  <c r="DR57" i="46"/>
  <c r="EG57" i="46"/>
  <c r="DQ57" i="46"/>
  <c r="DT57" i="46"/>
  <c r="CY57" i="46"/>
  <c r="DK57" i="46"/>
  <c r="DX57" i="46"/>
  <c r="DA57" i="46"/>
  <c r="DW57" i="46"/>
  <c r="ED57" i="46"/>
  <c r="DN57" i="46"/>
  <c r="EC57" i="46"/>
  <c r="DM57" i="46"/>
  <c r="DL57" i="46"/>
  <c r="EI57" i="46"/>
  <c r="DF57" i="46"/>
  <c r="DP57" i="46"/>
  <c r="DH57" i="46"/>
  <c r="CZ57" i="46"/>
  <c r="DZ57" i="46"/>
  <c r="DJ57" i="46"/>
  <c r="DY57" i="46"/>
  <c r="EJ57" i="46"/>
  <c r="DG57" i="46"/>
  <c r="EA57" i="46"/>
  <c r="DB57" i="46"/>
  <c r="DI57" i="46"/>
  <c r="EE57" i="46"/>
  <c r="DO57" i="46"/>
  <c r="EL124" i="46"/>
  <c r="DV124" i="46"/>
  <c r="DF124" i="46"/>
  <c r="EC124" i="46"/>
  <c r="DM124" i="46"/>
  <c r="EJ124" i="46"/>
  <c r="DT124" i="46"/>
  <c r="DD124" i="46"/>
  <c r="CY124" i="46"/>
  <c r="DG124" i="46"/>
  <c r="EH124" i="46"/>
  <c r="DR124" i="46"/>
  <c r="DB124" i="46"/>
  <c r="DY124" i="46"/>
  <c r="DI124" i="46"/>
  <c r="EF124" i="46"/>
  <c r="DP124" i="46"/>
  <c r="CZ124" i="46"/>
  <c r="EA124" i="46"/>
  <c r="DC124" i="46"/>
  <c r="ED124" i="46"/>
  <c r="DN124" i="46"/>
  <c r="EK124" i="46"/>
  <c r="DU124" i="46"/>
  <c r="DE124" i="46"/>
  <c r="EB124" i="46"/>
  <c r="DL124" i="46"/>
  <c r="EE124" i="46"/>
  <c r="DK124" i="46"/>
  <c r="EI124" i="46"/>
  <c r="DZ124" i="46"/>
  <c r="DJ124" i="46"/>
  <c r="EG124" i="46"/>
  <c r="DQ124" i="46"/>
  <c r="DA124" i="46"/>
  <c r="DX124" i="46"/>
  <c r="DH124" i="46"/>
  <c r="DO124" i="46"/>
  <c r="DW124" i="46"/>
  <c r="DS124" i="46"/>
  <c r="EI12" i="46"/>
  <c r="ED112" i="46"/>
  <c r="DN112" i="46"/>
  <c r="EK112" i="46"/>
  <c r="DU112" i="46"/>
  <c r="DE112" i="46"/>
  <c r="EB112" i="46"/>
  <c r="DL112" i="46"/>
  <c r="EI112" i="46"/>
  <c r="DO112" i="46"/>
  <c r="DW112" i="46"/>
  <c r="DZ112" i="46"/>
  <c r="DJ112" i="46"/>
  <c r="EG112" i="46"/>
  <c r="DQ112" i="46"/>
  <c r="DA112" i="46"/>
  <c r="DX112" i="46"/>
  <c r="DH112" i="46"/>
  <c r="DS112" i="46"/>
  <c r="CY112" i="46"/>
  <c r="DG112" i="46"/>
  <c r="EL112" i="46"/>
  <c r="DV112" i="46"/>
  <c r="DF112" i="46"/>
  <c r="EC112" i="46"/>
  <c r="DM112" i="46"/>
  <c r="EJ112" i="46"/>
  <c r="DT112" i="46"/>
  <c r="DD112" i="46"/>
  <c r="DC112" i="46"/>
  <c r="EA112" i="46"/>
  <c r="EH112" i="46"/>
  <c r="DR112" i="46"/>
  <c r="DB112" i="46"/>
  <c r="DY112" i="46"/>
  <c r="DI112" i="46"/>
  <c r="EF112" i="46"/>
  <c r="DP112" i="46"/>
  <c r="CZ112" i="46"/>
  <c r="EE112" i="46"/>
  <c r="DK112" i="46"/>
  <c r="FX57" i="46"/>
  <c r="FH57" i="46"/>
  <c r="ER57" i="46"/>
  <c r="FO57" i="46"/>
  <c r="EY57" i="46"/>
  <c r="FR57" i="46"/>
  <c r="FY57" i="46"/>
  <c r="ES57" i="46"/>
  <c r="EX57" i="46"/>
  <c r="FE57" i="46"/>
  <c r="FT57" i="46"/>
  <c r="FD57" i="46"/>
  <c r="GA57" i="46"/>
  <c r="FK57" i="46"/>
  <c r="EU57" i="46"/>
  <c r="FJ57" i="46"/>
  <c r="FQ57" i="46"/>
  <c r="FV57" i="46"/>
  <c r="EP57" i="46"/>
  <c r="EW57" i="46"/>
  <c r="FP57" i="46"/>
  <c r="EZ57" i="46"/>
  <c r="FW57" i="46"/>
  <c r="FG57" i="46"/>
  <c r="EQ57" i="46"/>
  <c r="FB57" i="46"/>
  <c r="FI57" i="46"/>
  <c r="FN57" i="46"/>
  <c r="FU57" i="46"/>
  <c r="GB57" i="46"/>
  <c r="FL57" i="46"/>
  <c r="EV57" i="46"/>
  <c r="FS57" i="46"/>
  <c r="FC57" i="46"/>
  <c r="FZ57" i="46"/>
  <c r="ET57" i="46"/>
  <c r="FA57" i="46"/>
  <c r="FF57" i="46"/>
  <c r="FM57" i="46"/>
  <c r="GA124" i="46"/>
  <c r="FK124" i="46"/>
  <c r="EU124" i="46"/>
  <c r="FR124" i="46"/>
  <c r="FB124" i="46"/>
  <c r="GC124" i="46"/>
  <c r="FM124" i="46"/>
  <c r="EW124" i="46"/>
  <c r="EV124" i="46"/>
  <c r="FT124" i="46"/>
  <c r="FW124" i="46"/>
  <c r="FG124" i="46"/>
  <c r="EQ124" i="46"/>
  <c r="FN124" i="46"/>
  <c r="EX124" i="46"/>
  <c r="FY124" i="46"/>
  <c r="FI124" i="46"/>
  <c r="ES124" i="46"/>
  <c r="FX124" i="46"/>
  <c r="FD124" i="46"/>
  <c r="FS124" i="46"/>
  <c r="FC124" i="46"/>
  <c r="FZ124" i="46"/>
  <c r="FJ124" i="46"/>
  <c r="ET124" i="46"/>
  <c r="FU124" i="46"/>
  <c r="FE124" i="46"/>
  <c r="GB124" i="46"/>
  <c r="FH124" i="46"/>
  <c r="FP124" i="46"/>
  <c r="FO124" i="46"/>
  <c r="EY124" i="46"/>
  <c r="FV124" i="46"/>
  <c r="FF124" i="46"/>
  <c r="EP124" i="46"/>
  <c r="FQ124" i="46"/>
  <c r="FA124" i="46"/>
  <c r="FL124" i="46"/>
  <c r="ER124" i="46"/>
  <c r="EZ124" i="46"/>
  <c r="L27" i="46"/>
  <c r="CX26" i="46"/>
  <c r="EO26" i="46"/>
  <c r="FY79" i="46"/>
  <c r="FI79" i="46"/>
  <c r="ES79" i="46"/>
  <c r="FP79" i="46"/>
  <c r="EZ79" i="46"/>
  <c r="FW79" i="46"/>
  <c r="FG79" i="46"/>
  <c r="EQ79" i="46"/>
  <c r="FV79" i="46"/>
  <c r="FB79" i="46"/>
  <c r="FU79" i="46"/>
  <c r="FE79" i="46"/>
  <c r="GB79" i="46"/>
  <c r="FL79" i="46"/>
  <c r="EV79" i="46"/>
  <c r="FS79" i="46"/>
  <c r="FC79" i="46"/>
  <c r="FZ79" i="46"/>
  <c r="FF79" i="46"/>
  <c r="FN79" i="46"/>
  <c r="FQ79" i="46"/>
  <c r="FA79" i="46"/>
  <c r="FX79" i="46"/>
  <c r="FH79" i="46"/>
  <c r="ER79" i="46"/>
  <c r="FO79" i="46"/>
  <c r="EY79" i="46"/>
  <c r="FJ79" i="46"/>
  <c r="EX79" i="46"/>
  <c r="GC79" i="46"/>
  <c r="FM79" i="46"/>
  <c r="EW79" i="46"/>
  <c r="FT79" i="46"/>
  <c r="FD79" i="46"/>
  <c r="GA79" i="46"/>
  <c r="FK79" i="46"/>
  <c r="EU79" i="46"/>
  <c r="ET79" i="46"/>
  <c r="FR79" i="46"/>
  <c r="FZ24" i="46"/>
  <c r="CX59" i="46" l="1"/>
  <c r="DS26" i="46"/>
  <c r="DC26" i="46"/>
  <c r="DV26" i="46"/>
  <c r="DF26" i="46"/>
  <c r="DY26" i="46"/>
  <c r="DI26" i="46"/>
  <c r="DP26" i="46"/>
  <c r="DX26" i="46"/>
  <c r="EE26" i="46"/>
  <c r="DO26" i="46"/>
  <c r="CY26" i="46"/>
  <c r="DR26" i="46"/>
  <c r="DB26" i="46"/>
  <c r="DU26" i="46"/>
  <c r="DE26" i="46"/>
  <c r="CZ26" i="46"/>
  <c r="DH26" i="46"/>
  <c r="CX126" i="46"/>
  <c r="EA26" i="46"/>
  <c r="DK26" i="46"/>
  <c r="ED26" i="46"/>
  <c r="DN26" i="46"/>
  <c r="EG26" i="46"/>
  <c r="DQ26" i="46"/>
  <c r="DA26" i="46"/>
  <c r="EB26" i="46"/>
  <c r="DT26" i="46"/>
  <c r="CX93" i="46"/>
  <c r="DW26" i="46"/>
  <c r="DG26" i="46"/>
  <c r="DZ26" i="46"/>
  <c r="DJ26" i="46"/>
  <c r="EC26" i="46"/>
  <c r="DM26" i="46"/>
  <c r="EF26" i="46"/>
  <c r="DL26" i="46"/>
  <c r="DD26" i="46"/>
  <c r="FZ11" i="46"/>
  <c r="EO9" i="46"/>
  <c r="CX9" i="46"/>
  <c r="L8" i="46"/>
  <c r="FQ92" i="46"/>
  <c r="FA92" i="46"/>
  <c r="FX92" i="46"/>
  <c r="FH92" i="46"/>
  <c r="ER92" i="46"/>
  <c r="FO92" i="46"/>
  <c r="EY92" i="46"/>
  <c r="EX92" i="46"/>
  <c r="FV92" i="46"/>
  <c r="FB92" i="46"/>
  <c r="GC92" i="46"/>
  <c r="FM92" i="46"/>
  <c r="EW92" i="46"/>
  <c r="FT92" i="46"/>
  <c r="FD92" i="46"/>
  <c r="GA92" i="46"/>
  <c r="FK92" i="46"/>
  <c r="EU92" i="46"/>
  <c r="FZ92" i="46"/>
  <c r="FF92" i="46"/>
  <c r="FY92" i="46"/>
  <c r="FI92" i="46"/>
  <c r="ES92" i="46"/>
  <c r="FP92" i="46"/>
  <c r="EZ92" i="46"/>
  <c r="FW92" i="46"/>
  <c r="FG92" i="46"/>
  <c r="EQ92" i="46"/>
  <c r="FJ92" i="46"/>
  <c r="FU92" i="46"/>
  <c r="FE92" i="46"/>
  <c r="GB92" i="46"/>
  <c r="FL92" i="46"/>
  <c r="EV92" i="46"/>
  <c r="FS92" i="46"/>
  <c r="FC92" i="46"/>
  <c r="FN92" i="46"/>
  <c r="ET92" i="46"/>
  <c r="FR92" i="46"/>
  <c r="L28" i="46"/>
  <c r="CX27" i="46"/>
  <c r="EO27" i="46"/>
  <c r="EM124" i="46"/>
  <c r="FQ78" i="46"/>
  <c r="FA78" i="46"/>
  <c r="FX78" i="46"/>
  <c r="FH78" i="46"/>
  <c r="ER78" i="46"/>
  <c r="FO78" i="46"/>
  <c r="EY78" i="46"/>
  <c r="EX78" i="46"/>
  <c r="FV78" i="46"/>
  <c r="FB78" i="46"/>
  <c r="GC78" i="46"/>
  <c r="FM78" i="46"/>
  <c r="EW78" i="46"/>
  <c r="FT78" i="46"/>
  <c r="FD78" i="46"/>
  <c r="GA78" i="46"/>
  <c r="FK78" i="46"/>
  <c r="EU78" i="46"/>
  <c r="FZ78" i="46"/>
  <c r="FF78" i="46"/>
  <c r="FY78" i="46"/>
  <c r="FI78" i="46"/>
  <c r="ES78" i="46"/>
  <c r="FP78" i="46"/>
  <c r="EZ78" i="46"/>
  <c r="FW78" i="46"/>
  <c r="FG78" i="46"/>
  <c r="EQ78" i="46"/>
  <c r="FJ78" i="46"/>
  <c r="FU78" i="46"/>
  <c r="FE78" i="46"/>
  <c r="GB78" i="46"/>
  <c r="FL78" i="46"/>
  <c r="EV78" i="46"/>
  <c r="FS78" i="46"/>
  <c r="FC78" i="46"/>
  <c r="FN78" i="46"/>
  <c r="ET78" i="46"/>
  <c r="FR78" i="46"/>
  <c r="EC58" i="46"/>
  <c r="DM58" i="46"/>
  <c r="EJ58" i="46"/>
  <c r="DT58" i="46"/>
  <c r="DD58" i="46"/>
  <c r="DS58" i="46"/>
  <c r="DZ58" i="46"/>
  <c r="EE58" i="46"/>
  <c r="CY58" i="46"/>
  <c r="ED58" i="46"/>
  <c r="DY58" i="46"/>
  <c r="DI58" i="46"/>
  <c r="EF58" i="46"/>
  <c r="DP58" i="46"/>
  <c r="CZ58" i="46"/>
  <c r="DK58" i="46"/>
  <c r="DR58" i="46"/>
  <c r="DW58" i="46"/>
  <c r="DV58" i="46"/>
  <c r="EK58" i="46"/>
  <c r="DU58" i="46"/>
  <c r="DE58" i="46"/>
  <c r="EB58" i="46"/>
  <c r="DL58" i="46"/>
  <c r="EI58" i="46"/>
  <c r="DC58" i="46"/>
  <c r="DJ58" i="46"/>
  <c r="DO58" i="46"/>
  <c r="DN58" i="46"/>
  <c r="EG58" i="46"/>
  <c r="DQ58" i="46"/>
  <c r="DA58" i="46"/>
  <c r="DX58" i="46"/>
  <c r="DH58" i="46"/>
  <c r="EA58" i="46"/>
  <c r="EH58" i="46"/>
  <c r="DB58" i="46"/>
  <c r="DG58" i="46"/>
  <c r="DF58" i="46"/>
  <c r="DX125" i="46"/>
  <c r="DH125" i="46"/>
  <c r="DW125" i="46"/>
  <c r="DQ125" i="46"/>
  <c r="EL125" i="46"/>
  <c r="DJ125" i="46"/>
  <c r="EC125" i="46"/>
  <c r="DD125" i="46"/>
  <c r="DG125" i="46"/>
  <c r="CY125" i="46"/>
  <c r="EJ125" i="46"/>
  <c r="DT125" i="46"/>
  <c r="EI125" i="46"/>
  <c r="DS125" i="46"/>
  <c r="DK125" i="46"/>
  <c r="ED125" i="46"/>
  <c r="DE125" i="46"/>
  <c r="DU125" i="46"/>
  <c r="CZ125" i="46"/>
  <c r="DZ125" i="46"/>
  <c r="EF125" i="46"/>
  <c r="DP125" i="46"/>
  <c r="EE125" i="46"/>
  <c r="EG125" i="46"/>
  <c r="DF125" i="46"/>
  <c r="DV125" i="46"/>
  <c r="DA125" i="46"/>
  <c r="DN125" i="46"/>
  <c r="DM125" i="46"/>
  <c r="DC125" i="46"/>
  <c r="EB125" i="46"/>
  <c r="DL125" i="46"/>
  <c r="EA125" i="46"/>
  <c r="DY125" i="46"/>
  <c r="DB125" i="46"/>
  <c r="DO125" i="46"/>
  <c r="EK125" i="46"/>
  <c r="DI125" i="46"/>
  <c r="EH125" i="46"/>
  <c r="DR125" i="46"/>
  <c r="ED111" i="46"/>
  <c r="DN111" i="46"/>
  <c r="EK111" i="46"/>
  <c r="DU111" i="46"/>
  <c r="DE111" i="46"/>
  <c r="EB111" i="46"/>
  <c r="DL111" i="46"/>
  <c r="DW111" i="46"/>
  <c r="DC111" i="46"/>
  <c r="DK111" i="46"/>
  <c r="DZ111" i="46"/>
  <c r="DJ111" i="46"/>
  <c r="EG111" i="46"/>
  <c r="DQ111" i="46"/>
  <c r="DA111" i="46"/>
  <c r="DX111" i="46"/>
  <c r="DH111" i="46"/>
  <c r="DG111" i="46"/>
  <c r="EE111" i="46"/>
  <c r="EA111" i="46"/>
  <c r="EL111" i="46"/>
  <c r="DV111" i="46"/>
  <c r="DF111" i="46"/>
  <c r="EC111" i="46"/>
  <c r="DM111" i="46"/>
  <c r="EJ111" i="46"/>
  <c r="DT111" i="46"/>
  <c r="DD111" i="46"/>
  <c r="EI111" i="46"/>
  <c r="DO111" i="46"/>
  <c r="EH111" i="46"/>
  <c r="DR111" i="46"/>
  <c r="DB111" i="46"/>
  <c r="DY111" i="46"/>
  <c r="DI111" i="46"/>
  <c r="EF111" i="46"/>
  <c r="DP111" i="46"/>
  <c r="CZ111" i="46"/>
  <c r="DS111" i="46"/>
  <c r="CY111" i="46"/>
  <c r="GD112" i="46"/>
  <c r="EM45" i="46"/>
  <c r="CX43" i="46"/>
  <c r="DR10" i="46"/>
  <c r="DB10" i="46"/>
  <c r="CY10" i="46"/>
  <c r="DU10" i="46"/>
  <c r="DE10" i="46"/>
  <c r="DK10" i="46"/>
  <c r="DX10" i="46"/>
  <c r="DH10" i="46"/>
  <c r="ED10" i="46"/>
  <c r="DN10" i="46"/>
  <c r="EA10" i="46"/>
  <c r="EG10" i="46"/>
  <c r="DQ10" i="46"/>
  <c r="DA10" i="46"/>
  <c r="DC10" i="46"/>
  <c r="DT10" i="46"/>
  <c r="DD10" i="46"/>
  <c r="CX110" i="46"/>
  <c r="DZ10" i="46"/>
  <c r="DJ10" i="46"/>
  <c r="DS10" i="46"/>
  <c r="EC10" i="46"/>
  <c r="DM10" i="46"/>
  <c r="DW10" i="46"/>
  <c r="EF10" i="46"/>
  <c r="DP10" i="46"/>
  <c r="CZ10" i="46"/>
  <c r="CX77" i="46"/>
  <c r="DV10" i="46"/>
  <c r="DF10" i="46"/>
  <c r="DG10" i="46"/>
  <c r="DY10" i="46"/>
  <c r="DI10" i="46"/>
  <c r="DO10" i="46"/>
  <c r="EB10" i="46"/>
  <c r="DL10" i="46"/>
  <c r="EE10" i="46"/>
  <c r="FZ25" i="46"/>
  <c r="GD57" i="46"/>
  <c r="EM112" i="46"/>
  <c r="EM57" i="46"/>
  <c r="EI25" i="46"/>
  <c r="EO43" i="46"/>
  <c r="FK10" i="46"/>
  <c r="EU10" i="46"/>
  <c r="FP10" i="46"/>
  <c r="ER10" i="46"/>
  <c r="FJ10" i="46"/>
  <c r="ET10" i="46"/>
  <c r="FQ10" i="46"/>
  <c r="FA10" i="46"/>
  <c r="FW10" i="46"/>
  <c r="FG10" i="46"/>
  <c r="EQ10" i="46"/>
  <c r="FL10" i="46"/>
  <c r="FV10" i="46"/>
  <c r="FF10" i="46"/>
  <c r="EP10" i="46"/>
  <c r="FM10" i="46"/>
  <c r="EW10" i="46"/>
  <c r="EO110" i="46"/>
  <c r="FS10" i="46"/>
  <c r="FC10" i="46"/>
  <c r="FX10" i="46"/>
  <c r="FD10" i="46"/>
  <c r="FR10" i="46"/>
  <c r="FB10" i="46"/>
  <c r="EV10" i="46"/>
  <c r="FI10" i="46"/>
  <c r="ES10" i="46"/>
  <c r="EO77" i="46"/>
  <c r="FO10" i="46"/>
  <c r="EY10" i="46"/>
  <c r="FT10" i="46"/>
  <c r="EZ10" i="46"/>
  <c r="FN10" i="46"/>
  <c r="EX10" i="46"/>
  <c r="FU10" i="46"/>
  <c r="FE10" i="46"/>
  <c r="FH10" i="46"/>
  <c r="FO58" i="46"/>
  <c r="EY58" i="46"/>
  <c r="FV58" i="46"/>
  <c r="FF58" i="46"/>
  <c r="EP58" i="46"/>
  <c r="FA58" i="46"/>
  <c r="FH58" i="46"/>
  <c r="FM58" i="46"/>
  <c r="GB58" i="46"/>
  <c r="GA58" i="46"/>
  <c r="FK58" i="46"/>
  <c r="EU58" i="46"/>
  <c r="FR58" i="46"/>
  <c r="FB58" i="46"/>
  <c r="FY58" i="46"/>
  <c r="ES58" i="46"/>
  <c r="EZ58" i="46"/>
  <c r="FE58" i="46"/>
  <c r="EV58" i="46"/>
  <c r="FW58" i="46"/>
  <c r="FG58" i="46"/>
  <c r="EQ58" i="46"/>
  <c r="FN58" i="46"/>
  <c r="EX58" i="46"/>
  <c r="FQ58" i="46"/>
  <c r="FX58" i="46"/>
  <c r="ER58" i="46"/>
  <c r="EW58" i="46"/>
  <c r="FT58" i="46"/>
  <c r="FS58" i="46"/>
  <c r="FC58" i="46"/>
  <c r="FZ58" i="46"/>
  <c r="FJ58" i="46"/>
  <c r="ET58" i="46"/>
  <c r="FI58" i="46"/>
  <c r="FP58" i="46"/>
  <c r="FU58" i="46"/>
  <c r="FD58" i="46"/>
  <c r="FL58" i="46"/>
  <c r="FU125" i="46"/>
  <c r="FE125" i="46"/>
  <c r="GB125" i="46"/>
  <c r="FL125" i="46"/>
  <c r="EV125" i="46"/>
  <c r="FF125" i="46"/>
  <c r="FS125" i="46"/>
  <c r="FZ125" i="46"/>
  <c r="ET125" i="46"/>
  <c r="FG125" i="46"/>
  <c r="FQ125" i="46"/>
  <c r="FA125" i="46"/>
  <c r="FX125" i="46"/>
  <c r="FH125" i="46"/>
  <c r="ER125" i="46"/>
  <c r="EX125" i="46"/>
  <c r="FK125" i="46"/>
  <c r="FR125" i="46"/>
  <c r="FW125" i="46"/>
  <c r="EY125" i="46"/>
  <c r="GC125" i="46"/>
  <c r="FM125" i="46"/>
  <c r="EW125" i="46"/>
  <c r="FT125" i="46"/>
  <c r="FD125" i="46"/>
  <c r="FV125" i="46"/>
  <c r="EP125" i="46"/>
  <c r="FC125" i="46"/>
  <c r="FJ125" i="46"/>
  <c r="EQ125" i="46"/>
  <c r="FY125" i="46"/>
  <c r="FI125" i="46"/>
  <c r="ES125" i="46"/>
  <c r="FP125" i="46"/>
  <c r="EZ125" i="46"/>
  <c r="FN125" i="46"/>
  <c r="GA125" i="46"/>
  <c r="EU125" i="46"/>
  <c r="FB125" i="46"/>
  <c r="FO125" i="46"/>
  <c r="EO126" i="46"/>
  <c r="FT26" i="46"/>
  <c r="FD26" i="46"/>
  <c r="FW26" i="46"/>
  <c r="FG26" i="46"/>
  <c r="EQ26" i="46"/>
  <c r="FJ26" i="46"/>
  <c r="ET26" i="46"/>
  <c r="FM26" i="46"/>
  <c r="FU26" i="46"/>
  <c r="EO93" i="46"/>
  <c r="FP26" i="46"/>
  <c r="EZ26" i="46"/>
  <c r="FS26" i="46"/>
  <c r="FC26" i="46"/>
  <c r="FV26" i="46"/>
  <c r="FF26" i="46"/>
  <c r="EP26" i="46"/>
  <c r="EW26" i="46"/>
  <c r="FE26" i="46"/>
  <c r="EO59" i="46"/>
  <c r="FL26" i="46"/>
  <c r="EV26" i="46"/>
  <c r="FO26" i="46"/>
  <c r="EY26" i="46"/>
  <c r="FR26" i="46"/>
  <c r="FB26" i="46"/>
  <c r="FQ26" i="46"/>
  <c r="FI26" i="46"/>
  <c r="FX26" i="46"/>
  <c r="FH26" i="46"/>
  <c r="ER26" i="46"/>
  <c r="FK26" i="46"/>
  <c r="EU26" i="46"/>
  <c r="FN26" i="46"/>
  <c r="EX26" i="46"/>
  <c r="FA26" i="46"/>
  <c r="ES26" i="46"/>
  <c r="GD124" i="46"/>
  <c r="GA44" i="46"/>
  <c r="FK44" i="46"/>
  <c r="EU44" i="46"/>
  <c r="FR44" i="46"/>
  <c r="FB44" i="46"/>
  <c r="FY44" i="46"/>
  <c r="FI44" i="46"/>
  <c r="ES44" i="46"/>
  <c r="FX44" i="46"/>
  <c r="FD44" i="46"/>
  <c r="FW44" i="46"/>
  <c r="FG44" i="46"/>
  <c r="EQ44" i="46"/>
  <c r="FN44" i="46"/>
  <c r="EX44" i="46"/>
  <c r="FU44" i="46"/>
  <c r="FE44" i="46"/>
  <c r="GB44" i="46"/>
  <c r="FH44" i="46"/>
  <c r="FP44" i="46"/>
  <c r="FS44" i="46"/>
  <c r="FC44" i="46"/>
  <c r="FZ44" i="46"/>
  <c r="FJ44" i="46"/>
  <c r="ET44" i="46"/>
  <c r="FQ44" i="46"/>
  <c r="FA44" i="46"/>
  <c r="FL44" i="46"/>
  <c r="ER44" i="46"/>
  <c r="EZ44" i="46"/>
  <c r="FO44" i="46"/>
  <c r="EY44" i="46"/>
  <c r="FV44" i="46"/>
  <c r="FF44" i="46"/>
  <c r="EP44" i="46"/>
  <c r="FM44" i="46"/>
  <c r="EW44" i="46"/>
  <c r="EV44" i="46"/>
  <c r="FT44" i="46"/>
  <c r="FS111" i="46"/>
  <c r="FC111" i="46"/>
  <c r="FZ111" i="46"/>
  <c r="FJ111" i="46"/>
  <c r="ET111" i="46"/>
  <c r="FU111" i="46"/>
  <c r="FE111" i="46"/>
  <c r="FT111" i="46"/>
  <c r="GB111" i="46"/>
  <c r="FH111" i="46"/>
  <c r="FO111" i="46"/>
  <c r="EY111" i="46"/>
  <c r="FV111" i="46"/>
  <c r="FF111" i="46"/>
  <c r="EP111" i="46"/>
  <c r="FQ111" i="46"/>
  <c r="FA111" i="46"/>
  <c r="FD111" i="46"/>
  <c r="FL111" i="46"/>
  <c r="ER111" i="46"/>
  <c r="GA111" i="46"/>
  <c r="FK111" i="46"/>
  <c r="EU111" i="46"/>
  <c r="FR111" i="46"/>
  <c r="FB111" i="46"/>
  <c r="GC111" i="46"/>
  <c r="FM111" i="46"/>
  <c r="EW111" i="46"/>
  <c r="FP111" i="46"/>
  <c r="EV111" i="46"/>
  <c r="FW111" i="46"/>
  <c r="FG111" i="46"/>
  <c r="EQ111" i="46"/>
  <c r="FN111" i="46"/>
  <c r="EX111" i="46"/>
  <c r="FY111" i="46"/>
  <c r="FI111" i="46"/>
  <c r="ES111" i="46"/>
  <c r="EZ111" i="46"/>
  <c r="FX111" i="46"/>
  <c r="DX92" i="46"/>
  <c r="DH92" i="46"/>
  <c r="EE92" i="46"/>
  <c r="DO92" i="46"/>
  <c r="DZ92" i="46"/>
  <c r="DJ92" i="46"/>
  <c r="DQ92" i="46"/>
  <c r="DY92" i="46"/>
  <c r="EK92" i="46"/>
  <c r="EJ92" i="46"/>
  <c r="DT92" i="46"/>
  <c r="DD92" i="46"/>
  <c r="EA92" i="46"/>
  <c r="DK92" i="46"/>
  <c r="EL92" i="46"/>
  <c r="DV92" i="46"/>
  <c r="DF92" i="46"/>
  <c r="DA92" i="46"/>
  <c r="DI92" i="46"/>
  <c r="EF92" i="46"/>
  <c r="DP92" i="46"/>
  <c r="CZ92" i="46"/>
  <c r="DW92" i="46"/>
  <c r="DG92" i="46"/>
  <c r="EH92" i="46"/>
  <c r="DR92" i="46"/>
  <c r="DB92" i="46"/>
  <c r="EC92" i="46"/>
  <c r="DU92" i="46"/>
  <c r="EB92" i="46"/>
  <c r="DL92" i="46"/>
  <c r="EI92" i="46"/>
  <c r="DS92" i="46"/>
  <c r="DC92" i="46"/>
  <c r="ED92" i="46"/>
  <c r="DN92" i="46"/>
  <c r="EG92" i="46"/>
  <c r="DM92" i="46"/>
  <c r="DE92" i="46"/>
  <c r="EF78" i="46"/>
  <c r="DP78" i="46"/>
  <c r="CZ78" i="46"/>
  <c r="DW78" i="46"/>
  <c r="DG78" i="46"/>
  <c r="EH78" i="46"/>
  <c r="DR78" i="46"/>
  <c r="DB78" i="46"/>
  <c r="EC78" i="46"/>
  <c r="EK78" i="46"/>
  <c r="EB78" i="46"/>
  <c r="DL78" i="46"/>
  <c r="EI78" i="46"/>
  <c r="DS78" i="46"/>
  <c r="DC78" i="46"/>
  <c r="ED78" i="46"/>
  <c r="DN78" i="46"/>
  <c r="EG78" i="46"/>
  <c r="DM78" i="46"/>
  <c r="DU78" i="46"/>
  <c r="DX78" i="46"/>
  <c r="DH78" i="46"/>
  <c r="EE78" i="46"/>
  <c r="DO78" i="46"/>
  <c r="DZ78" i="46"/>
  <c r="DJ78" i="46"/>
  <c r="DQ78" i="46"/>
  <c r="DY78" i="46"/>
  <c r="DE78" i="46"/>
  <c r="EJ78" i="46"/>
  <c r="DT78" i="46"/>
  <c r="DD78" i="46"/>
  <c r="EA78" i="46"/>
  <c r="DK78" i="46"/>
  <c r="EL78" i="46"/>
  <c r="DV78" i="46"/>
  <c r="DF78" i="46"/>
  <c r="DA78" i="46"/>
  <c r="DI78" i="46"/>
  <c r="EI11" i="46"/>
  <c r="EG44" i="46"/>
  <c r="DQ44" i="46"/>
  <c r="DA44" i="46"/>
  <c r="DX44" i="46"/>
  <c r="DH44" i="46"/>
  <c r="EE44" i="46"/>
  <c r="DO44" i="46"/>
  <c r="CY44" i="46"/>
  <c r="DJ44" i="46"/>
  <c r="DR44" i="46"/>
  <c r="EC44" i="46"/>
  <c r="DM44" i="46"/>
  <c r="EJ44" i="46"/>
  <c r="DT44" i="46"/>
  <c r="DD44" i="46"/>
  <c r="EA44" i="46"/>
  <c r="DK44" i="46"/>
  <c r="ED44" i="46"/>
  <c r="DV44" i="46"/>
  <c r="DB44" i="46"/>
  <c r="DY44" i="46"/>
  <c r="DI44" i="46"/>
  <c r="EF44" i="46"/>
  <c r="DP44" i="46"/>
  <c r="CZ44" i="46"/>
  <c r="DW44" i="46"/>
  <c r="DG44" i="46"/>
  <c r="DN44" i="46"/>
  <c r="DF44" i="46"/>
  <c r="EK44" i="46"/>
  <c r="DU44" i="46"/>
  <c r="DE44" i="46"/>
  <c r="EB44" i="46"/>
  <c r="DL44" i="46"/>
  <c r="EI44" i="46"/>
  <c r="DS44" i="46"/>
  <c r="DC44" i="46"/>
  <c r="DZ44" i="46"/>
  <c r="EH44" i="46"/>
  <c r="GD45" i="46"/>
  <c r="EM111" i="46" l="1"/>
  <c r="EM44" i="46"/>
  <c r="ED43" i="46"/>
  <c r="DN43" i="46"/>
  <c r="EK43" i="46"/>
  <c r="DU43" i="46"/>
  <c r="DE43" i="46"/>
  <c r="EB43" i="46"/>
  <c r="DL43" i="46"/>
  <c r="EA43" i="46"/>
  <c r="EI43" i="46"/>
  <c r="DO43" i="46"/>
  <c r="DZ43" i="46"/>
  <c r="DJ43" i="46"/>
  <c r="EG43" i="46"/>
  <c r="DQ43" i="46"/>
  <c r="DA43" i="46"/>
  <c r="DX43" i="46"/>
  <c r="DH43" i="46"/>
  <c r="DK43" i="46"/>
  <c r="DS43" i="46"/>
  <c r="CY43" i="46"/>
  <c r="DV43" i="46"/>
  <c r="DF43" i="46"/>
  <c r="EC43" i="46"/>
  <c r="DM43" i="46"/>
  <c r="EJ43" i="46"/>
  <c r="DT43" i="46"/>
  <c r="DD43" i="46"/>
  <c r="DW43" i="46"/>
  <c r="DC43" i="46"/>
  <c r="EH43" i="46"/>
  <c r="DR43" i="46"/>
  <c r="DB43" i="46"/>
  <c r="DY43" i="46"/>
  <c r="DI43" i="46"/>
  <c r="EF43" i="46"/>
  <c r="DP43" i="46"/>
  <c r="CZ43" i="46"/>
  <c r="DG43" i="46"/>
  <c r="EE43" i="46"/>
  <c r="FZ10" i="46"/>
  <c r="FZ26" i="46"/>
  <c r="GD58" i="46"/>
  <c r="FW110" i="46"/>
  <c r="FG110" i="46"/>
  <c r="EQ110" i="46"/>
  <c r="FN110" i="46"/>
  <c r="EX110" i="46"/>
  <c r="FY110" i="46"/>
  <c r="FI110" i="46"/>
  <c r="ES110" i="46"/>
  <c r="FT110" i="46"/>
  <c r="GB110" i="46"/>
  <c r="FS110" i="46"/>
  <c r="FC110" i="46"/>
  <c r="FZ110" i="46"/>
  <c r="FJ110" i="46"/>
  <c r="ET110" i="46"/>
  <c r="FU110" i="46"/>
  <c r="FE110" i="46"/>
  <c r="FX110" i="46"/>
  <c r="FD110" i="46"/>
  <c r="FL110" i="46"/>
  <c r="FO110" i="46"/>
  <c r="EY110" i="46"/>
  <c r="FV110" i="46"/>
  <c r="FF110" i="46"/>
  <c r="EP110" i="46"/>
  <c r="FQ110" i="46"/>
  <c r="FA110" i="46"/>
  <c r="FH110" i="46"/>
  <c r="FP110" i="46"/>
  <c r="EV110" i="46"/>
  <c r="GA110" i="46"/>
  <c r="FK110" i="46"/>
  <c r="EU110" i="46"/>
  <c r="FR110" i="46"/>
  <c r="FB110" i="46"/>
  <c r="GC110" i="46"/>
  <c r="FM110" i="46"/>
  <c r="EW110" i="46"/>
  <c r="ER110" i="46"/>
  <c r="EZ110" i="46"/>
  <c r="EL110" i="46"/>
  <c r="DV110" i="46"/>
  <c r="DF110" i="46"/>
  <c r="EC110" i="46"/>
  <c r="DM110" i="46"/>
  <c r="EJ110" i="46"/>
  <c r="DT110" i="46"/>
  <c r="DD110" i="46"/>
  <c r="DW110" i="46"/>
  <c r="DC110" i="46"/>
  <c r="EH110" i="46"/>
  <c r="DR110" i="46"/>
  <c r="DB110" i="46"/>
  <c r="DY110" i="46"/>
  <c r="DI110" i="46"/>
  <c r="EF110" i="46"/>
  <c r="DP110" i="46"/>
  <c r="CZ110" i="46"/>
  <c r="DG110" i="46"/>
  <c r="EE110" i="46"/>
  <c r="ED110" i="46"/>
  <c r="DN110" i="46"/>
  <c r="EK110" i="46"/>
  <c r="DU110" i="46"/>
  <c r="DE110" i="46"/>
  <c r="EB110" i="46"/>
  <c r="DL110" i="46"/>
  <c r="EA110" i="46"/>
  <c r="EI110" i="46"/>
  <c r="DO110" i="46"/>
  <c r="DZ110" i="46"/>
  <c r="DJ110" i="46"/>
  <c r="EG110" i="46"/>
  <c r="DQ110" i="46"/>
  <c r="DA110" i="46"/>
  <c r="DX110" i="46"/>
  <c r="DH110" i="46"/>
  <c r="DK110" i="46"/>
  <c r="DS110" i="46"/>
  <c r="CY110" i="46"/>
  <c r="FU27" i="46"/>
  <c r="FE27" i="46"/>
  <c r="FX27" i="46"/>
  <c r="FH27" i="46"/>
  <c r="ER27" i="46"/>
  <c r="FK27" i="46"/>
  <c r="EU27" i="46"/>
  <c r="FV27" i="46"/>
  <c r="FB27" i="46"/>
  <c r="EO127" i="46"/>
  <c r="FQ27" i="46"/>
  <c r="FA27" i="46"/>
  <c r="FT27" i="46"/>
  <c r="FD27" i="46"/>
  <c r="FW27" i="46"/>
  <c r="FG27" i="46"/>
  <c r="EQ27" i="46"/>
  <c r="FF27" i="46"/>
  <c r="FN27" i="46"/>
  <c r="EO94" i="46"/>
  <c r="FM27" i="46"/>
  <c r="EW27" i="46"/>
  <c r="FP27" i="46"/>
  <c r="EZ27" i="46"/>
  <c r="FS27" i="46"/>
  <c r="FC27" i="46"/>
  <c r="FJ27" i="46"/>
  <c r="EP27" i="46"/>
  <c r="EX27" i="46"/>
  <c r="EO60" i="46"/>
  <c r="FI27" i="46"/>
  <c r="ES27" i="46"/>
  <c r="FL27" i="46"/>
  <c r="EV27" i="46"/>
  <c r="FO27" i="46"/>
  <c r="EY27" i="46"/>
  <c r="ET27" i="46"/>
  <c r="FR27" i="46"/>
  <c r="EG9" i="46"/>
  <c r="DQ9" i="46"/>
  <c r="DA9" i="46"/>
  <c r="DT9" i="46"/>
  <c r="DD9" i="46"/>
  <c r="DW9" i="46"/>
  <c r="DG9" i="46"/>
  <c r="DJ9" i="46"/>
  <c r="DV9" i="46"/>
  <c r="CX109" i="46"/>
  <c r="EC9" i="46"/>
  <c r="DM9" i="46"/>
  <c r="EF9" i="46"/>
  <c r="DP9" i="46"/>
  <c r="CZ9" i="46"/>
  <c r="DS9" i="46"/>
  <c r="DC9" i="46"/>
  <c r="DB9" i="46"/>
  <c r="DN9" i="46"/>
  <c r="CX76" i="46"/>
  <c r="DY9" i="46"/>
  <c r="DI9" i="46"/>
  <c r="EB9" i="46"/>
  <c r="DL9" i="46"/>
  <c r="EE9" i="46"/>
  <c r="DO9" i="46"/>
  <c r="CY9" i="46"/>
  <c r="ED9" i="46"/>
  <c r="DF9" i="46"/>
  <c r="CX42" i="46"/>
  <c r="DU9" i="46"/>
  <c r="DE9" i="46"/>
  <c r="DX9" i="46"/>
  <c r="DH9" i="46"/>
  <c r="EA9" i="46"/>
  <c r="DK9" i="46"/>
  <c r="DR9" i="46"/>
  <c r="DZ9" i="46"/>
  <c r="EF93" i="46"/>
  <c r="DP93" i="46"/>
  <c r="CZ93" i="46"/>
  <c r="DW93" i="46"/>
  <c r="DG93" i="46"/>
  <c r="EH93" i="46"/>
  <c r="DR93" i="46"/>
  <c r="DB93" i="46"/>
  <c r="DI93" i="46"/>
  <c r="DA93" i="46"/>
  <c r="EB93" i="46"/>
  <c r="DL93" i="46"/>
  <c r="EI93" i="46"/>
  <c r="DS93" i="46"/>
  <c r="DC93" i="46"/>
  <c r="ED93" i="46"/>
  <c r="DN93" i="46"/>
  <c r="EC93" i="46"/>
  <c r="EK93" i="46"/>
  <c r="EG93" i="46"/>
  <c r="DX93" i="46"/>
  <c r="DH93" i="46"/>
  <c r="EE93" i="46"/>
  <c r="DO93" i="46"/>
  <c r="DZ93" i="46"/>
  <c r="DJ93" i="46"/>
  <c r="DM93" i="46"/>
  <c r="DU93" i="46"/>
  <c r="DQ93" i="46"/>
  <c r="EJ93" i="46"/>
  <c r="DT93" i="46"/>
  <c r="DD93" i="46"/>
  <c r="EA93" i="46"/>
  <c r="DK93" i="46"/>
  <c r="EL93" i="46"/>
  <c r="DV93" i="46"/>
  <c r="DF93" i="46"/>
  <c r="DY93" i="46"/>
  <c r="DE93" i="46"/>
  <c r="EB59" i="46"/>
  <c r="DL59" i="46"/>
  <c r="EI59" i="46"/>
  <c r="DS59" i="46"/>
  <c r="DC59" i="46"/>
  <c r="DN59" i="46"/>
  <c r="DU59" i="46"/>
  <c r="DZ59" i="46"/>
  <c r="DI59" i="46"/>
  <c r="DQ59" i="46"/>
  <c r="DX59" i="46"/>
  <c r="DH59" i="46"/>
  <c r="EE59" i="46"/>
  <c r="DO59" i="46"/>
  <c r="CY59" i="46"/>
  <c r="DF59" i="46"/>
  <c r="DM59" i="46"/>
  <c r="DR59" i="46"/>
  <c r="EG59" i="46"/>
  <c r="EJ59" i="46"/>
  <c r="DT59" i="46"/>
  <c r="DD59" i="46"/>
  <c r="EA59" i="46"/>
  <c r="DK59" i="46"/>
  <c r="ED59" i="46"/>
  <c r="EK59" i="46"/>
  <c r="DE59" i="46"/>
  <c r="DJ59" i="46"/>
  <c r="DA59" i="46"/>
  <c r="EF59" i="46"/>
  <c r="DP59" i="46"/>
  <c r="CZ59" i="46"/>
  <c r="DW59" i="46"/>
  <c r="DG59" i="46"/>
  <c r="DV59" i="46"/>
  <c r="EC59" i="46"/>
  <c r="EH59" i="46"/>
  <c r="DB59" i="46"/>
  <c r="DY59" i="46"/>
  <c r="FY77" i="46"/>
  <c r="FI77" i="46"/>
  <c r="ES77" i="46"/>
  <c r="FP77" i="46"/>
  <c r="EZ77" i="46"/>
  <c r="FW77" i="46"/>
  <c r="FG77" i="46"/>
  <c r="EQ77" i="46"/>
  <c r="EX77" i="46"/>
  <c r="FV77" i="46"/>
  <c r="FU77" i="46"/>
  <c r="FE77" i="46"/>
  <c r="GB77" i="46"/>
  <c r="FL77" i="46"/>
  <c r="EV77" i="46"/>
  <c r="FS77" i="46"/>
  <c r="FC77" i="46"/>
  <c r="FR77" i="46"/>
  <c r="FZ77" i="46"/>
  <c r="FF77" i="46"/>
  <c r="FQ77" i="46"/>
  <c r="FA77" i="46"/>
  <c r="FX77" i="46"/>
  <c r="FH77" i="46"/>
  <c r="ER77" i="46"/>
  <c r="FO77" i="46"/>
  <c r="EY77" i="46"/>
  <c r="FB77" i="46"/>
  <c r="FJ77" i="46"/>
  <c r="GC77" i="46"/>
  <c r="FM77" i="46"/>
  <c r="EW77" i="46"/>
  <c r="FT77" i="46"/>
  <c r="FD77" i="46"/>
  <c r="GA77" i="46"/>
  <c r="FK77" i="46"/>
  <c r="EU77" i="46"/>
  <c r="FN77" i="46"/>
  <c r="ET77" i="46"/>
  <c r="FX43" i="46"/>
  <c r="FH43" i="46"/>
  <c r="ER43" i="46"/>
  <c r="FO43" i="46"/>
  <c r="EY43" i="46"/>
  <c r="FV43" i="46"/>
  <c r="FF43" i="46"/>
  <c r="EP43" i="46"/>
  <c r="FU43" i="46"/>
  <c r="FM43" i="46"/>
  <c r="FT43" i="46"/>
  <c r="FD43" i="46"/>
  <c r="GA43" i="46"/>
  <c r="FK43" i="46"/>
  <c r="EU43" i="46"/>
  <c r="FR43" i="46"/>
  <c r="FB43" i="46"/>
  <c r="FY43" i="46"/>
  <c r="FE43" i="46"/>
  <c r="EW43" i="46"/>
  <c r="FP43" i="46"/>
  <c r="EZ43" i="46"/>
  <c r="FW43" i="46"/>
  <c r="FG43" i="46"/>
  <c r="EQ43" i="46"/>
  <c r="FN43" i="46"/>
  <c r="EX43" i="46"/>
  <c r="FI43" i="46"/>
  <c r="FQ43" i="46"/>
  <c r="GB43" i="46"/>
  <c r="FL43" i="46"/>
  <c r="EV43" i="46"/>
  <c r="FS43" i="46"/>
  <c r="FC43" i="46"/>
  <c r="FZ43" i="46"/>
  <c r="FJ43" i="46"/>
  <c r="ET43" i="46"/>
  <c r="ES43" i="46"/>
  <c r="FA43" i="46"/>
  <c r="DX77" i="46"/>
  <c r="DH77" i="46"/>
  <c r="EE77" i="46"/>
  <c r="DO77" i="46"/>
  <c r="DZ77" i="46"/>
  <c r="DJ77" i="46"/>
  <c r="DU77" i="46"/>
  <c r="DA77" i="46"/>
  <c r="DI77" i="46"/>
  <c r="EJ77" i="46"/>
  <c r="DT77" i="46"/>
  <c r="DD77" i="46"/>
  <c r="EA77" i="46"/>
  <c r="DK77" i="46"/>
  <c r="EL77" i="46"/>
  <c r="DV77" i="46"/>
  <c r="DF77" i="46"/>
  <c r="DE77" i="46"/>
  <c r="EC77" i="46"/>
  <c r="EF77" i="46"/>
  <c r="DP77" i="46"/>
  <c r="CZ77" i="46"/>
  <c r="DW77" i="46"/>
  <c r="DG77" i="46"/>
  <c r="EH77" i="46"/>
  <c r="DR77" i="46"/>
  <c r="DB77" i="46"/>
  <c r="EG77" i="46"/>
  <c r="DM77" i="46"/>
  <c r="EB77" i="46"/>
  <c r="DL77" i="46"/>
  <c r="EI77" i="46"/>
  <c r="DS77" i="46"/>
  <c r="DC77" i="46"/>
  <c r="ED77" i="46"/>
  <c r="DN77" i="46"/>
  <c r="EK77" i="46"/>
  <c r="DQ77" i="46"/>
  <c r="DY77" i="46"/>
  <c r="EO28" i="46"/>
  <c r="CX28" i="46"/>
  <c r="L29" i="46"/>
  <c r="K29" i="46" s="1"/>
  <c r="EF126" i="46"/>
  <c r="DP126" i="46"/>
  <c r="CZ126" i="46"/>
  <c r="DW126" i="46"/>
  <c r="DG126" i="46"/>
  <c r="EC126" i="46"/>
  <c r="EH126" i="46"/>
  <c r="DB126" i="46"/>
  <c r="DI126" i="46"/>
  <c r="EL126" i="46"/>
  <c r="EB126" i="46"/>
  <c r="DL126" i="46"/>
  <c r="EI126" i="46"/>
  <c r="DS126" i="46"/>
  <c r="DC126" i="46"/>
  <c r="DU126" i="46"/>
  <c r="DZ126" i="46"/>
  <c r="EG126" i="46"/>
  <c r="DA126" i="46"/>
  <c r="DF126" i="46"/>
  <c r="DX126" i="46"/>
  <c r="DH126" i="46"/>
  <c r="EE126" i="46"/>
  <c r="DO126" i="46"/>
  <c r="CY126" i="46"/>
  <c r="DM126" i="46"/>
  <c r="DR126" i="46"/>
  <c r="DY126" i="46"/>
  <c r="DV126" i="46"/>
  <c r="ED126" i="46"/>
  <c r="EJ126" i="46"/>
  <c r="DT126" i="46"/>
  <c r="DD126" i="46"/>
  <c r="EA126" i="46"/>
  <c r="DK126" i="46"/>
  <c r="EK126" i="46"/>
  <c r="DE126" i="46"/>
  <c r="DJ126" i="46"/>
  <c r="DQ126" i="46"/>
  <c r="DN126" i="46"/>
  <c r="GC93" i="46"/>
  <c r="FM93" i="46"/>
  <c r="EW93" i="46"/>
  <c r="FT93" i="46"/>
  <c r="FD93" i="46"/>
  <c r="GA93" i="46"/>
  <c r="FK93" i="46"/>
  <c r="EU93" i="46"/>
  <c r="ET93" i="46"/>
  <c r="FR93" i="46"/>
  <c r="FY93" i="46"/>
  <c r="FI93" i="46"/>
  <c r="ES93" i="46"/>
  <c r="FP93" i="46"/>
  <c r="EZ93" i="46"/>
  <c r="FW93" i="46"/>
  <c r="FG93" i="46"/>
  <c r="EQ93" i="46"/>
  <c r="FV93" i="46"/>
  <c r="FB93" i="46"/>
  <c r="FU93" i="46"/>
  <c r="FE93" i="46"/>
  <c r="GB93" i="46"/>
  <c r="FL93" i="46"/>
  <c r="EV93" i="46"/>
  <c r="FS93" i="46"/>
  <c r="FC93" i="46"/>
  <c r="FZ93" i="46"/>
  <c r="FF93" i="46"/>
  <c r="FN93" i="46"/>
  <c r="FQ93" i="46"/>
  <c r="FA93" i="46"/>
  <c r="FX93" i="46"/>
  <c r="FH93" i="46"/>
  <c r="ER93" i="46"/>
  <c r="FO93" i="46"/>
  <c r="EY93" i="46"/>
  <c r="FJ93" i="46"/>
  <c r="EX93" i="46"/>
  <c r="GD125" i="46"/>
  <c r="EI10" i="46"/>
  <c r="CX8" i="46"/>
  <c r="L7" i="46"/>
  <c r="K7" i="46" s="1"/>
  <c r="EO8" i="46"/>
  <c r="GD44" i="46"/>
  <c r="GD111" i="46"/>
  <c r="FV59" i="46"/>
  <c r="FF59" i="46"/>
  <c r="EP59" i="46"/>
  <c r="FM59" i="46"/>
  <c r="EW59" i="46"/>
  <c r="FL59" i="46"/>
  <c r="FS59" i="46"/>
  <c r="FX59" i="46"/>
  <c r="ER59" i="46"/>
  <c r="FG59" i="46"/>
  <c r="FR59" i="46"/>
  <c r="FB59" i="46"/>
  <c r="FY59" i="46"/>
  <c r="FI59" i="46"/>
  <c r="ES59" i="46"/>
  <c r="FD59" i="46"/>
  <c r="FK59" i="46"/>
  <c r="FP59" i="46"/>
  <c r="FW59" i="46"/>
  <c r="EY59" i="46"/>
  <c r="FN59" i="46"/>
  <c r="EX59" i="46"/>
  <c r="FU59" i="46"/>
  <c r="FE59" i="46"/>
  <c r="GB59" i="46"/>
  <c r="EV59" i="46"/>
  <c r="FC59" i="46"/>
  <c r="FH59" i="46"/>
  <c r="EQ59" i="46"/>
  <c r="FZ59" i="46"/>
  <c r="FJ59" i="46"/>
  <c r="ET59" i="46"/>
  <c r="FQ59" i="46"/>
  <c r="FA59" i="46"/>
  <c r="FT59" i="46"/>
  <c r="GA59" i="46"/>
  <c r="EU59" i="46"/>
  <c r="EZ59" i="46"/>
  <c r="FO59" i="46"/>
  <c r="FR126" i="46"/>
  <c r="FB126" i="46"/>
  <c r="FY126" i="46"/>
  <c r="FI126" i="46"/>
  <c r="ES126" i="46"/>
  <c r="FP126" i="46"/>
  <c r="EZ126" i="46"/>
  <c r="FK126" i="46"/>
  <c r="EQ126" i="46"/>
  <c r="FO126" i="46"/>
  <c r="FN126" i="46"/>
  <c r="EX126" i="46"/>
  <c r="FU126" i="46"/>
  <c r="FE126" i="46"/>
  <c r="GB126" i="46"/>
  <c r="FL126" i="46"/>
  <c r="EV126" i="46"/>
  <c r="EU126" i="46"/>
  <c r="FS126" i="46"/>
  <c r="EY126" i="46"/>
  <c r="FZ126" i="46"/>
  <c r="FJ126" i="46"/>
  <c r="ET126" i="46"/>
  <c r="FQ126" i="46"/>
  <c r="FA126" i="46"/>
  <c r="FX126" i="46"/>
  <c r="FH126" i="46"/>
  <c r="ER126" i="46"/>
  <c r="FW126" i="46"/>
  <c r="FC126" i="46"/>
  <c r="FV126" i="46"/>
  <c r="FF126" i="46"/>
  <c r="GC126" i="46"/>
  <c r="FM126" i="46"/>
  <c r="EW126" i="46"/>
  <c r="FT126" i="46"/>
  <c r="FD126" i="46"/>
  <c r="GA126" i="46"/>
  <c r="FG126" i="46"/>
  <c r="EP126" i="46"/>
  <c r="EM125" i="46"/>
  <c r="EM58" i="46"/>
  <c r="CX127" i="46"/>
  <c r="EB27" i="46"/>
  <c r="DL27" i="46"/>
  <c r="EE27" i="46"/>
  <c r="DO27" i="46"/>
  <c r="CY27" i="46"/>
  <c r="DR27" i="46"/>
  <c r="DB27" i="46"/>
  <c r="DE27" i="46"/>
  <c r="EC27" i="46"/>
  <c r="CX94" i="46"/>
  <c r="DX27" i="46"/>
  <c r="DH27" i="46"/>
  <c r="EA27" i="46"/>
  <c r="DK27" i="46"/>
  <c r="ED27" i="46"/>
  <c r="DN27" i="46"/>
  <c r="DY27" i="46"/>
  <c r="EG27" i="46"/>
  <c r="DM27" i="46"/>
  <c r="CX60" i="46"/>
  <c r="DT27" i="46"/>
  <c r="DD27" i="46"/>
  <c r="DW27" i="46"/>
  <c r="DG27" i="46"/>
  <c r="DZ27" i="46"/>
  <c r="DJ27" i="46"/>
  <c r="DI27" i="46"/>
  <c r="DQ27" i="46"/>
  <c r="EF27" i="46"/>
  <c r="DP27" i="46"/>
  <c r="CZ27" i="46"/>
  <c r="DS27" i="46"/>
  <c r="DC27" i="46"/>
  <c r="DV27" i="46"/>
  <c r="DF27" i="46"/>
  <c r="DU27" i="46"/>
  <c r="DA27" i="46"/>
  <c r="EO109" i="46"/>
  <c r="FR9" i="46"/>
  <c r="FB9" i="46"/>
  <c r="FU9" i="46"/>
  <c r="FE9" i="46"/>
  <c r="FX9" i="46"/>
  <c r="FH9" i="46"/>
  <c r="ER9" i="46"/>
  <c r="EY9" i="46"/>
  <c r="FC9" i="46"/>
  <c r="EO76" i="46"/>
  <c r="FN9" i="46"/>
  <c r="EX9" i="46"/>
  <c r="FQ9" i="46"/>
  <c r="FA9" i="46"/>
  <c r="FT9" i="46"/>
  <c r="FD9" i="46"/>
  <c r="FW9" i="46"/>
  <c r="EQ9" i="46"/>
  <c r="EU9" i="46"/>
  <c r="EO42" i="46"/>
  <c r="FJ9" i="46"/>
  <c r="ET9" i="46"/>
  <c r="FM9" i="46"/>
  <c r="EW9" i="46"/>
  <c r="FP9" i="46"/>
  <c r="EZ9" i="46"/>
  <c r="FS9" i="46"/>
  <c r="FO9" i="46"/>
  <c r="FV9" i="46"/>
  <c r="FF9" i="46"/>
  <c r="EP9" i="46"/>
  <c r="FI9" i="46"/>
  <c r="ES9" i="46"/>
  <c r="FL9" i="46"/>
  <c r="EV9" i="46"/>
  <c r="FG9" i="46"/>
  <c r="FK9" i="46"/>
  <c r="EI26" i="46"/>
  <c r="EF94" i="46" l="1"/>
  <c r="DP94" i="46"/>
  <c r="CZ94" i="46"/>
  <c r="DW94" i="46"/>
  <c r="DG94" i="46"/>
  <c r="EH94" i="46"/>
  <c r="DR94" i="46"/>
  <c r="DB94" i="46"/>
  <c r="DU94" i="46"/>
  <c r="DA94" i="46"/>
  <c r="EB94" i="46"/>
  <c r="DL94" i="46"/>
  <c r="EI94" i="46"/>
  <c r="DS94" i="46"/>
  <c r="DC94" i="46"/>
  <c r="ED94" i="46"/>
  <c r="DN94" i="46"/>
  <c r="DY94" i="46"/>
  <c r="DE94" i="46"/>
  <c r="EC94" i="46"/>
  <c r="DX94" i="46"/>
  <c r="DH94" i="46"/>
  <c r="EE94" i="46"/>
  <c r="DO94" i="46"/>
  <c r="DZ94" i="46"/>
  <c r="DJ94" i="46"/>
  <c r="DI94" i="46"/>
  <c r="EG94" i="46"/>
  <c r="DM94" i="46"/>
  <c r="EJ94" i="46"/>
  <c r="DT94" i="46"/>
  <c r="DD94" i="46"/>
  <c r="EA94" i="46"/>
  <c r="DK94" i="46"/>
  <c r="EL94" i="46"/>
  <c r="DV94" i="46"/>
  <c r="DF94" i="46"/>
  <c r="EK94" i="46"/>
  <c r="DQ94" i="46"/>
  <c r="CX75" i="46"/>
  <c r="DX8" i="46"/>
  <c r="DH8" i="46"/>
  <c r="DU8" i="46"/>
  <c r="EA8" i="46"/>
  <c r="DK8" i="46"/>
  <c r="DY8" i="46"/>
  <c r="DZ8" i="46"/>
  <c r="DJ8" i="46"/>
  <c r="DI8" i="46"/>
  <c r="CX41" i="46"/>
  <c r="DT8" i="46"/>
  <c r="DD8" i="46"/>
  <c r="DM8" i="46"/>
  <c r="DW8" i="46"/>
  <c r="DG8" i="46"/>
  <c r="DQ8" i="46"/>
  <c r="DV8" i="46"/>
  <c r="DF8" i="46"/>
  <c r="EF8" i="46"/>
  <c r="DP8" i="46"/>
  <c r="CZ8" i="46"/>
  <c r="DA8" i="46"/>
  <c r="DS8" i="46"/>
  <c r="DC8" i="46"/>
  <c r="DE8" i="46"/>
  <c r="DR8" i="46"/>
  <c r="DB8" i="46"/>
  <c r="CX108" i="46"/>
  <c r="EB8" i="46"/>
  <c r="DL8" i="46"/>
  <c r="EC8" i="46"/>
  <c r="EE8" i="46"/>
  <c r="DO8" i="46"/>
  <c r="CY8" i="46"/>
  <c r="ED8" i="46"/>
  <c r="DN8" i="46"/>
  <c r="EG8" i="46"/>
  <c r="CX128" i="46"/>
  <c r="EC28" i="46"/>
  <c r="DM28" i="46"/>
  <c r="EF28" i="46"/>
  <c r="DP28" i="46"/>
  <c r="CZ28" i="46"/>
  <c r="DS28" i="46"/>
  <c r="DC28" i="46"/>
  <c r="DR28" i="46"/>
  <c r="DZ28" i="46"/>
  <c r="CX95" i="46"/>
  <c r="DY28" i="46"/>
  <c r="DI28" i="46"/>
  <c r="EB28" i="46"/>
  <c r="DL28" i="46"/>
  <c r="EE28" i="46"/>
  <c r="DO28" i="46"/>
  <c r="CY28" i="46"/>
  <c r="DB28" i="46"/>
  <c r="DJ28" i="46"/>
  <c r="CX61" i="46"/>
  <c r="DU28" i="46"/>
  <c r="DE28" i="46"/>
  <c r="DX28" i="46"/>
  <c r="DH28" i="46"/>
  <c r="EA28" i="46"/>
  <c r="DK28" i="46"/>
  <c r="DV28" i="46"/>
  <c r="ED28" i="46"/>
  <c r="EG28" i="46"/>
  <c r="DQ28" i="46"/>
  <c r="DA28" i="46"/>
  <c r="DT28" i="46"/>
  <c r="DD28" i="46"/>
  <c r="DW28" i="46"/>
  <c r="DG28" i="46"/>
  <c r="DF28" i="46"/>
  <c r="DN28" i="46"/>
  <c r="EM59" i="46"/>
  <c r="EM110" i="46"/>
  <c r="GD110" i="46"/>
  <c r="EE60" i="46"/>
  <c r="DO60" i="46"/>
  <c r="CY60" i="46"/>
  <c r="DV60" i="46"/>
  <c r="DF60" i="46"/>
  <c r="DT60" i="46"/>
  <c r="DY60" i="46"/>
  <c r="EF60" i="46"/>
  <c r="CZ60" i="46"/>
  <c r="DE60" i="46"/>
  <c r="EA60" i="46"/>
  <c r="DK60" i="46"/>
  <c r="EH60" i="46"/>
  <c r="DR60" i="46"/>
  <c r="DB60" i="46"/>
  <c r="DL60" i="46"/>
  <c r="DQ60" i="46"/>
  <c r="DX60" i="46"/>
  <c r="DU60" i="46"/>
  <c r="EC60" i="46"/>
  <c r="DW60" i="46"/>
  <c r="DG60" i="46"/>
  <c r="ED60" i="46"/>
  <c r="DN60" i="46"/>
  <c r="EJ60" i="46"/>
  <c r="DD60" i="46"/>
  <c r="DI60" i="46"/>
  <c r="DP60" i="46"/>
  <c r="DM60" i="46"/>
  <c r="EI60" i="46"/>
  <c r="DS60" i="46"/>
  <c r="DC60" i="46"/>
  <c r="DZ60" i="46"/>
  <c r="DJ60" i="46"/>
  <c r="EB60" i="46"/>
  <c r="EG60" i="46"/>
  <c r="DA60" i="46"/>
  <c r="DH60" i="46"/>
  <c r="EK60" i="46"/>
  <c r="EG127" i="46"/>
  <c r="DQ127" i="46"/>
  <c r="DA127" i="46"/>
  <c r="DX127" i="46"/>
  <c r="DH127" i="46"/>
  <c r="EE127" i="46"/>
  <c r="DO127" i="46"/>
  <c r="CY127" i="46"/>
  <c r="DV127" i="46"/>
  <c r="DB127" i="46"/>
  <c r="EC127" i="46"/>
  <c r="DM127" i="46"/>
  <c r="EJ127" i="46"/>
  <c r="DT127" i="46"/>
  <c r="DD127" i="46"/>
  <c r="EA127" i="46"/>
  <c r="DK127" i="46"/>
  <c r="DZ127" i="46"/>
  <c r="DF127" i="46"/>
  <c r="ED127" i="46"/>
  <c r="DY127" i="46"/>
  <c r="DI127" i="46"/>
  <c r="EF127" i="46"/>
  <c r="DP127" i="46"/>
  <c r="CZ127" i="46"/>
  <c r="DW127" i="46"/>
  <c r="DG127" i="46"/>
  <c r="DJ127" i="46"/>
  <c r="EH127" i="46"/>
  <c r="DN127" i="46"/>
  <c r="EK127" i="46"/>
  <c r="DU127" i="46"/>
  <c r="DE127" i="46"/>
  <c r="EB127" i="46"/>
  <c r="DL127" i="46"/>
  <c r="EI127" i="46"/>
  <c r="DS127" i="46"/>
  <c r="DC127" i="46"/>
  <c r="EL127" i="46"/>
  <c r="DR127" i="46"/>
  <c r="EO41" i="46"/>
  <c r="FI8" i="46"/>
  <c r="ES8" i="46"/>
  <c r="FX8" i="46"/>
  <c r="FH8" i="46"/>
  <c r="ER8" i="46"/>
  <c r="FF8" i="46"/>
  <c r="FS8" i="46"/>
  <c r="FC8" i="46"/>
  <c r="FU8" i="46"/>
  <c r="FE8" i="46"/>
  <c r="FJ8" i="46"/>
  <c r="FT8" i="46"/>
  <c r="FD8" i="46"/>
  <c r="FV8" i="46"/>
  <c r="EX8" i="46"/>
  <c r="FO8" i="46"/>
  <c r="EY8" i="46"/>
  <c r="EO108" i="46"/>
  <c r="FQ8" i="46"/>
  <c r="FA8" i="46"/>
  <c r="FB8" i="46"/>
  <c r="FP8" i="46"/>
  <c r="EZ8" i="46"/>
  <c r="FR8" i="46"/>
  <c r="EP8" i="46"/>
  <c r="FK8" i="46"/>
  <c r="EU8" i="46"/>
  <c r="EO75" i="46"/>
  <c r="FM8" i="46"/>
  <c r="EW8" i="46"/>
  <c r="ET8" i="46"/>
  <c r="FL8" i="46"/>
  <c r="EV8" i="46"/>
  <c r="FN8" i="46"/>
  <c r="FW8" i="46"/>
  <c r="FG8" i="46"/>
  <c r="EQ8" i="46"/>
  <c r="EM126" i="46"/>
  <c r="EI9" i="46"/>
  <c r="FN42" i="46"/>
  <c r="EX42" i="46"/>
  <c r="FU42" i="46"/>
  <c r="FE42" i="46"/>
  <c r="GB42" i="46"/>
  <c r="FL42" i="46"/>
  <c r="EV42" i="46"/>
  <c r="GA42" i="46"/>
  <c r="FG42" i="46"/>
  <c r="FZ42" i="46"/>
  <c r="FJ42" i="46"/>
  <c r="ET42" i="46"/>
  <c r="FQ42" i="46"/>
  <c r="FA42" i="46"/>
  <c r="FX42" i="46"/>
  <c r="FH42" i="46"/>
  <c r="ER42" i="46"/>
  <c r="FK42" i="46"/>
  <c r="EQ42" i="46"/>
  <c r="FV42" i="46"/>
  <c r="FF42" i="46"/>
  <c r="EP42" i="46"/>
  <c r="FM42" i="46"/>
  <c r="EW42" i="46"/>
  <c r="FT42" i="46"/>
  <c r="FD42" i="46"/>
  <c r="FO42" i="46"/>
  <c r="EU42" i="46"/>
  <c r="FS42" i="46"/>
  <c r="FR42" i="46"/>
  <c r="FB42" i="46"/>
  <c r="FY42" i="46"/>
  <c r="FI42" i="46"/>
  <c r="ES42" i="46"/>
  <c r="FP42" i="46"/>
  <c r="EZ42" i="46"/>
  <c r="EY42" i="46"/>
  <c r="FW42" i="46"/>
  <c r="FC42" i="46"/>
  <c r="FW109" i="46"/>
  <c r="FG109" i="46"/>
  <c r="EQ109" i="46"/>
  <c r="FN109" i="46"/>
  <c r="EX109" i="46"/>
  <c r="FY109" i="46"/>
  <c r="FI109" i="46"/>
  <c r="ES109" i="46"/>
  <c r="FX109" i="46"/>
  <c r="FD109" i="46"/>
  <c r="FS109" i="46"/>
  <c r="FC109" i="46"/>
  <c r="FZ109" i="46"/>
  <c r="FJ109" i="46"/>
  <c r="ET109" i="46"/>
  <c r="FU109" i="46"/>
  <c r="FE109" i="46"/>
  <c r="GB109" i="46"/>
  <c r="FH109" i="46"/>
  <c r="EZ109" i="46"/>
  <c r="FO109" i="46"/>
  <c r="EY109" i="46"/>
  <c r="FV109" i="46"/>
  <c r="FF109" i="46"/>
  <c r="EP109" i="46"/>
  <c r="FQ109" i="46"/>
  <c r="FA109" i="46"/>
  <c r="FL109" i="46"/>
  <c r="ER109" i="46"/>
  <c r="FP109" i="46"/>
  <c r="GA109" i="46"/>
  <c r="FK109" i="46"/>
  <c r="EU109" i="46"/>
  <c r="FR109" i="46"/>
  <c r="FB109" i="46"/>
  <c r="GC109" i="46"/>
  <c r="FM109" i="46"/>
  <c r="EW109" i="46"/>
  <c r="EV109" i="46"/>
  <c r="FT109" i="46"/>
  <c r="CX7" i="46"/>
  <c r="EO7" i="46"/>
  <c r="L6" i="46"/>
  <c r="CX29" i="46"/>
  <c r="EO29" i="46"/>
  <c r="L30" i="46"/>
  <c r="EB42" i="46"/>
  <c r="DL42" i="46"/>
  <c r="EI42" i="46"/>
  <c r="DS42" i="46"/>
  <c r="DC42" i="46"/>
  <c r="DZ42" i="46"/>
  <c r="DJ42" i="46"/>
  <c r="DQ42" i="46"/>
  <c r="DY42" i="46"/>
  <c r="DU42" i="46"/>
  <c r="DX42" i="46"/>
  <c r="DH42" i="46"/>
  <c r="EE42" i="46"/>
  <c r="DO42" i="46"/>
  <c r="CY42" i="46"/>
  <c r="DV42" i="46"/>
  <c r="DF42" i="46"/>
  <c r="DA42" i="46"/>
  <c r="DI42" i="46"/>
  <c r="EJ42" i="46"/>
  <c r="DT42" i="46"/>
  <c r="DD42" i="46"/>
  <c r="EA42" i="46"/>
  <c r="DK42" i="46"/>
  <c r="EH42" i="46"/>
  <c r="DR42" i="46"/>
  <c r="DB42" i="46"/>
  <c r="EC42" i="46"/>
  <c r="DE42" i="46"/>
  <c r="EF42" i="46"/>
  <c r="DP42" i="46"/>
  <c r="CZ42" i="46"/>
  <c r="DW42" i="46"/>
  <c r="DG42" i="46"/>
  <c r="ED42" i="46"/>
  <c r="DN42" i="46"/>
  <c r="EG42" i="46"/>
  <c r="DM42" i="46"/>
  <c r="EK42" i="46"/>
  <c r="EH109" i="46"/>
  <c r="DR109" i="46"/>
  <c r="DB109" i="46"/>
  <c r="DY109" i="46"/>
  <c r="DI109" i="46"/>
  <c r="EF109" i="46"/>
  <c r="DP109" i="46"/>
  <c r="CZ109" i="46"/>
  <c r="EA109" i="46"/>
  <c r="EI109" i="46"/>
  <c r="ED109" i="46"/>
  <c r="DN109" i="46"/>
  <c r="EK109" i="46"/>
  <c r="DU109" i="46"/>
  <c r="DE109" i="46"/>
  <c r="EB109" i="46"/>
  <c r="DL109" i="46"/>
  <c r="EE109" i="46"/>
  <c r="DK109" i="46"/>
  <c r="DS109" i="46"/>
  <c r="DZ109" i="46"/>
  <c r="DJ109" i="46"/>
  <c r="EG109" i="46"/>
  <c r="DQ109" i="46"/>
  <c r="DA109" i="46"/>
  <c r="DX109" i="46"/>
  <c r="DH109" i="46"/>
  <c r="DO109" i="46"/>
  <c r="DW109" i="46"/>
  <c r="DC109" i="46"/>
  <c r="EL109" i="46"/>
  <c r="DV109" i="46"/>
  <c r="DF109" i="46"/>
  <c r="EC109" i="46"/>
  <c r="DM109" i="46"/>
  <c r="EJ109" i="46"/>
  <c r="DT109" i="46"/>
  <c r="DD109" i="46"/>
  <c r="CY109" i="46"/>
  <c r="DG109" i="46"/>
  <c r="FZ27" i="46"/>
  <c r="FQ94" i="46"/>
  <c r="FA94" i="46"/>
  <c r="FX94" i="46"/>
  <c r="FH94" i="46"/>
  <c r="ER94" i="46"/>
  <c r="FO94" i="46"/>
  <c r="EY94" i="46"/>
  <c r="FF94" i="46"/>
  <c r="FN94" i="46"/>
  <c r="FJ94" i="46"/>
  <c r="GC94" i="46"/>
  <c r="FM94" i="46"/>
  <c r="EW94" i="46"/>
  <c r="FT94" i="46"/>
  <c r="FD94" i="46"/>
  <c r="GA94" i="46"/>
  <c r="FK94" i="46"/>
  <c r="EU94" i="46"/>
  <c r="EX94" i="46"/>
  <c r="FY94" i="46"/>
  <c r="FI94" i="46"/>
  <c r="ES94" i="46"/>
  <c r="FP94" i="46"/>
  <c r="EZ94" i="46"/>
  <c r="FW94" i="46"/>
  <c r="FG94" i="46"/>
  <c r="EQ94" i="46"/>
  <c r="FR94" i="46"/>
  <c r="ET94" i="46"/>
  <c r="FU94" i="46"/>
  <c r="FE94" i="46"/>
  <c r="GB94" i="46"/>
  <c r="FL94" i="46"/>
  <c r="EV94" i="46"/>
  <c r="FS94" i="46"/>
  <c r="FC94" i="46"/>
  <c r="FV94" i="46"/>
  <c r="FB94" i="46"/>
  <c r="FZ94" i="46"/>
  <c r="FZ9" i="46"/>
  <c r="FY76" i="46"/>
  <c r="FI76" i="46"/>
  <c r="ES76" i="46"/>
  <c r="FP76" i="46"/>
  <c r="EZ76" i="46"/>
  <c r="FW76" i="46"/>
  <c r="FG76" i="46"/>
  <c r="EQ76" i="46"/>
  <c r="FR76" i="46"/>
  <c r="FZ76" i="46"/>
  <c r="FU76" i="46"/>
  <c r="FE76" i="46"/>
  <c r="GB76" i="46"/>
  <c r="FL76" i="46"/>
  <c r="EV76" i="46"/>
  <c r="FS76" i="46"/>
  <c r="FC76" i="46"/>
  <c r="FV76" i="46"/>
  <c r="FB76" i="46"/>
  <c r="FJ76" i="46"/>
  <c r="FQ76" i="46"/>
  <c r="FA76" i="46"/>
  <c r="FX76" i="46"/>
  <c r="FH76" i="46"/>
  <c r="ER76" i="46"/>
  <c r="FO76" i="46"/>
  <c r="EY76" i="46"/>
  <c r="FF76" i="46"/>
  <c r="FN76" i="46"/>
  <c r="ET76" i="46"/>
  <c r="GC76" i="46"/>
  <c r="FM76" i="46"/>
  <c r="EW76" i="46"/>
  <c r="FT76" i="46"/>
  <c r="FD76" i="46"/>
  <c r="GA76" i="46"/>
  <c r="FK76" i="46"/>
  <c r="EU76" i="46"/>
  <c r="EX76" i="46"/>
  <c r="EI27" i="46"/>
  <c r="GD126" i="46"/>
  <c r="GD59" i="46"/>
  <c r="EO128" i="46"/>
  <c r="FR28" i="46"/>
  <c r="FB28" i="46"/>
  <c r="FU28" i="46"/>
  <c r="FE28" i="46"/>
  <c r="FX28" i="46"/>
  <c r="FH28" i="46"/>
  <c r="ER28" i="46"/>
  <c r="FS28" i="46"/>
  <c r="FK28" i="46"/>
  <c r="EO95" i="46"/>
  <c r="FN28" i="46"/>
  <c r="EX28" i="46"/>
  <c r="FQ28" i="46"/>
  <c r="FA28" i="46"/>
  <c r="FT28" i="46"/>
  <c r="FD28" i="46"/>
  <c r="FW28" i="46"/>
  <c r="FC28" i="46"/>
  <c r="EU28" i="46"/>
  <c r="EO61" i="46"/>
  <c r="FJ28" i="46"/>
  <c r="ET28" i="46"/>
  <c r="FM28" i="46"/>
  <c r="EW28" i="46"/>
  <c r="FP28" i="46"/>
  <c r="EZ28" i="46"/>
  <c r="FG28" i="46"/>
  <c r="FO28" i="46"/>
  <c r="FV28" i="46"/>
  <c r="FF28" i="46"/>
  <c r="EP28" i="46"/>
  <c r="FI28" i="46"/>
  <c r="ES28" i="46"/>
  <c r="FL28" i="46"/>
  <c r="EV28" i="46"/>
  <c r="EQ28" i="46"/>
  <c r="EY28" i="46"/>
  <c r="GD43" i="46"/>
  <c r="EB76" i="46"/>
  <c r="DL76" i="46"/>
  <c r="EI76" i="46"/>
  <c r="DS76" i="46"/>
  <c r="DC76" i="46"/>
  <c r="ED76" i="46"/>
  <c r="DN76" i="46"/>
  <c r="DY76" i="46"/>
  <c r="DE76" i="46"/>
  <c r="EC76" i="46"/>
  <c r="DX76" i="46"/>
  <c r="DH76" i="46"/>
  <c r="EE76" i="46"/>
  <c r="DO76" i="46"/>
  <c r="DZ76" i="46"/>
  <c r="DJ76" i="46"/>
  <c r="DI76" i="46"/>
  <c r="EG76" i="46"/>
  <c r="DM76" i="46"/>
  <c r="EJ76" i="46"/>
  <c r="DT76" i="46"/>
  <c r="DD76" i="46"/>
  <c r="EA76" i="46"/>
  <c r="DK76" i="46"/>
  <c r="EL76" i="46"/>
  <c r="DV76" i="46"/>
  <c r="DF76" i="46"/>
  <c r="EK76" i="46"/>
  <c r="DQ76" i="46"/>
  <c r="EF76" i="46"/>
  <c r="DP76" i="46"/>
  <c r="CZ76" i="46"/>
  <c r="DW76" i="46"/>
  <c r="DG76" i="46"/>
  <c r="EH76" i="46"/>
  <c r="DR76" i="46"/>
  <c r="DB76" i="46"/>
  <c r="DU76" i="46"/>
  <c r="DA76" i="46"/>
  <c r="FY60" i="46"/>
  <c r="FI60" i="46"/>
  <c r="ES60" i="46"/>
  <c r="FP60" i="46"/>
  <c r="EZ60" i="46"/>
  <c r="FR60" i="46"/>
  <c r="FW60" i="46"/>
  <c r="EQ60" i="46"/>
  <c r="EX60" i="46"/>
  <c r="EU60" i="46"/>
  <c r="FU60" i="46"/>
  <c r="FE60" i="46"/>
  <c r="GB60" i="46"/>
  <c r="FL60" i="46"/>
  <c r="EV60" i="46"/>
  <c r="FJ60" i="46"/>
  <c r="FO60" i="46"/>
  <c r="FV60" i="46"/>
  <c r="EP60" i="46"/>
  <c r="FS60" i="46"/>
  <c r="FQ60" i="46"/>
  <c r="FA60" i="46"/>
  <c r="FX60" i="46"/>
  <c r="FH60" i="46"/>
  <c r="ER60" i="46"/>
  <c r="FB60" i="46"/>
  <c r="FG60" i="46"/>
  <c r="FN60" i="46"/>
  <c r="FC60" i="46"/>
  <c r="FK60" i="46"/>
  <c r="FM60" i="46"/>
  <c r="EW60" i="46"/>
  <c r="FT60" i="46"/>
  <c r="FD60" i="46"/>
  <c r="FZ60" i="46"/>
  <c r="ET60" i="46"/>
  <c r="EY60" i="46"/>
  <c r="FF60" i="46"/>
  <c r="GA60" i="46"/>
  <c r="FZ127" i="46"/>
  <c r="FJ127" i="46"/>
  <c r="ET127" i="46"/>
  <c r="FU127" i="46"/>
  <c r="FE127" i="46"/>
  <c r="GB127" i="46"/>
  <c r="FL127" i="46"/>
  <c r="EV127" i="46"/>
  <c r="EQ127" i="46"/>
  <c r="EY127" i="46"/>
  <c r="FV127" i="46"/>
  <c r="FF127" i="46"/>
  <c r="EP127" i="46"/>
  <c r="FQ127" i="46"/>
  <c r="FA127" i="46"/>
  <c r="FX127" i="46"/>
  <c r="FH127" i="46"/>
  <c r="ER127" i="46"/>
  <c r="FS127" i="46"/>
  <c r="EU127" i="46"/>
  <c r="FR127" i="46"/>
  <c r="FB127" i="46"/>
  <c r="GC127" i="46"/>
  <c r="FM127" i="46"/>
  <c r="EW127" i="46"/>
  <c r="FT127" i="46"/>
  <c r="FD127" i="46"/>
  <c r="FW127" i="46"/>
  <c r="FC127" i="46"/>
  <c r="GA127" i="46"/>
  <c r="FN127" i="46"/>
  <c r="EX127" i="46"/>
  <c r="FY127" i="46"/>
  <c r="FI127" i="46"/>
  <c r="ES127" i="46"/>
  <c r="FP127" i="46"/>
  <c r="EZ127" i="46"/>
  <c r="FG127" i="46"/>
  <c r="FO127" i="46"/>
  <c r="FK127" i="46"/>
  <c r="EM43" i="46"/>
  <c r="FS108" i="46" l="1"/>
  <c r="FC108" i="46"/>
  <c r="FZ108" i="46"/>
  <c r="FJ108" i="46"/>
  <c r="ET108" i="46"/>
  <c r="FU108" i="46"/>
  <c r="FE108" i="46"/>
  <c r="FP108" i="46"/>
  <c r="EV108" i="46"/>
  <c r="FT108" i="46"/>
  <c r="FO108" i="46"/>
  <c r="EY108" i="46"/>
  <c r="FV108" i="46"/>
  <c r="FF108" i="46"/>
  <c r="EP108" i="46"/>
  <c r="FQ108" i="46"/>
  <c r="FA108" i="46"/>
  <c r="EZ108" i="46"/>
  <c r="FX108" i="46"/>
  <c r="FD108" i="46"/>
  <c r="GA108" i="46"/>
  <c r="FK108" i="46"/>
  <c r="EU108" i="46"/>
  <c r="FR108" i="46"/>
  <c r="FB108" i="46"/>
  <c r="GC108" i="46"/>
  <c r="FM108" i="46"/>
  <c r="EW108" i="46"/>
  <c r="GB108" i="46"/>
  <c r="FH108" i="46"/>
  <c r="FW108" i="46"/>
  <c r="FG108" i="46"/>
  <c r="EQ108" i="46"/>
  <c r="FN108" i="46"/>
  <c r="EX108" i="46"/>
  <c r="FY108" i="46"/>
  <c r="FI108" i="46"/>
  <c r="ES108" i="46"/>
  <c r="FL108" i="46"/>
  <c r="ER108" i="46"/>
  <c r="EM42" i="46"/>
  <c r="CX6" i="46"/>
  <c r="L5" i="46"/>
  <c r="EO6" i="46"/>
  <c r="CX30" i="46"/>
  <c r="EO30" i="46"/>
  <c r="L31" i="46"/>
  <c r="FX7" i="46"/>
  <c r="FH7" i="46"/>
  <c r="ER7" i="46"/>
  <c r="FK7" i="46"/>
  <c r="EU7" i="46"/>
  <c r="FN7" i="46"/>
  <c r="EX7" i="46"/>
  <c r="FQ7" i="46"/>
  <c r="FA7" i="46"/>
  <c r="EO107" i="46"/>
  <c r="FT7" i="46"/>
  <c r="FD7" i="46"/>
  <c r="FW7" i="46"/>
  <c r="FG7" i="46"/>
  <c r="EQ7" i="46"/>
  <c r="FJ7" i="46"/>
  <c r="ET7" i="46"/>
  <c r="FM7" i="46"/>
  <c r="EW7" i="46"/>
  <c r="EO74" i="46"/>
  <c r="FP7" i="46"/>
  <c r="EZ7" i="46"/>
  <c r="FS7" i="46"/>
  <c r="FC7" i="46"/>
  <c r="FV7" i="46"/>
  <c r="FF7" i="46"/>
  <c r="EP7" i="46"/>
  <c r="FI7" i="46"/>
  <c r="ES7" i="46"/>
  <c r="EO40" i="46"/>
  <c r="FL7" i="46"/>
  <c r="EV7" i="46"/>
  <c r="FO7" i="46"/>
  <c r="EY7" i="46"/>
  <c r="FR7" i="46"/>
  <c r="FB7" i="46"/>
  <c r="FU7" i="46"/>
  <c r="FE7" i="46"/>
  <c r="GD42" i="46"/>
  <c r="FZ8" i="46"/>
  <c r="DX95" i="46"/>
  <c r="DH95" i="46"/>
  <c r="EE95" i="46"/>
  <c r="DO95" i="46"/>
  <c r="DZ95" i="46"/>
  <c r="DJ95" i="46"/>
  <c r="DU95" i="46"/>
  <c r="DA95" i="46"/>
  <c r="DI95" i="46"/>
  <c r="EJ95" i="46"/>
  <c r="DT95" i="46"/>
  <c r="DD95" i="46"/>
  <c r="EA95" i="46"/>
  <c r="DK95" i="46"/>
  <c r="EL95" i="46"/>
  <c r="DV95" i="46"/>
  <c r="DF95" i="46"/>
  <c r="DE95" i="46"/>
  <c r="EC95" i="46"/>
  <c r="EF95" i="46"/>
  <c r="DP95" i="46"/>
  <c r="CZ95" i="46"/>
  <c r="DW95" i="46"/>
  <c r="DG95" i="46"/>
  <c r="EH95" i="46"/>
  <c r="DR95" i="46"/>
  <c r="DB95" i="46"/>
  <c r="EG95" i="46"/>
  <c r="DM95" i="46"/>
  <c r="EB95" i="46"/>
  <c r="DL95" i="46"/>
  <c r="EI95" i="46"/>
  <c r="DS95" i="46"/>
  <c r="DC95" i="46"/>
  <c r="ED95" i="46"/>
  <c r="DN95" i="46"/>
  <c r="EK95" i="46"/>
  <c r="DQ95" i="46"/>
  <c r="DY95" i="46"/>
  <c r="EL108" i="46"/>
  <c r="DV108" i="46"/>
  <c r="DF108" i="46"/>
  <c r="EC108" i="46"/>
  <c r="DM108" i="46"/>
  <c r="EJ108" i="46"/>
  <c r="DT108" i="46"/>
  <c r="DD108" i="46"/>
  <c r="DC108" i="46"/>
  <c r="EA108" i="46"/>
  <c r="EH108" i="46"/>
  <c r="DR108" i="46"/>
  <c r="DB108" i="46"/>
  <c r="DY108" i="46"/>
  <c r="DI108" i="46"/>
  <c r="EF108" i="46"/>
  <c r="DP108" i="46"/>
  <c r="CZ108" i="46"/>
  <c r="EE108" i="46"/>
  <c r="DK108" i="46"/>
  <c r="ED108" i="46"/>
  <c r="DN108" i="46"/>
  <c r="EK108" i="46"/>
  <c r="DU108" i="46"/>
  <c r="DE108" i="46"/>
  <c r="EB108" i="46"/>
  <c r="DL108" i="46"/>
  <c r="EI108" i="46"/>
  <c r="DO108" i="46"/>
  <c r="DG108" i="46"/>
  <c r="DZ108" i="46"/>
  <c r="DJ108" i="46"/>
  <c r="EG108" i="46"/>
  <c r="DQ108" i="46"/>
  <c r="DA108" i="46"/>
  <c r="DX108" i="46"/>
  <c r="DH108" i="46"/>
  <c r="DS108" i="46"/>
  <c r="CY108" i="46"/>
  <c r="DW108" i="46"/>
  <c r="EH75" i="46"/>
  <c r="DR75" i="46"/>
  <c r="DB75" i="46"/>
  <c r="DY75" i="46"/>
  <c r="DI75" i="46"/>
  <c r="EF75" i="46"/>
  <c r="DP75" i="46"/>
  <c r="CZ75" i="46"/>
  <c r="DG75" i="46"/>
  <c r="EE75" i="46"/>
  <c r="ED75" i="46"/>
  <c r="DN75" i="46"/>
  <c r="EK75" i="46"/>
  <c r="DU75" i="46"/>
  <c r="DE75" i="46"/>
  <c r="EB75" i="46"/>
  <c r="DL75" i="46"/>
  <c r="EA75" i="46"/>
  <c r="EI75" i="46"/>
  <c r="DO75" i="46"/>
  <c r="DZ75" i="46"/>
  <c r="DJ75" i="46"/>
  <c r="EG75" i="46"/>
  <c r="DQ75" i="46"/>
  <c r="DA75" i="46"/>
  <c r="DX75" i="46"/>
  <c r="DH75" i="46"/>
  <c r="DK75" i="46"/>
  <c r="DS75" i="46"/>
  <c r="EL75" i="46"/>
  <c r="DV75" i="46"/>
  <c r="DF75" i="46"/>
  <c r="EC75" i="46"/>
  <c r="DM75" i="46"/>
  <c r="EJ75" i="46"/>
  <c r="DT75" i="46"/>
  <c r="DD75" i="46"/>
  <c r="DW75" i="46"/>
  <c r="DC75" i="46"/>
  <c r="GD127" i="46"/>
  <c r="FZ28" i="46"/>
  <c r="GD60" i="46"/>
  <c r="FQ95" i="46"/>
  <c r="FA95" i="46"/>
  <c r="FX95" i="46"/>
  <c r="FH95" i="46"/>
  <c r="ER95" i="46"/>
  <c r="FO95" i="46"/>
  <c r="EY95" i="46"/>
  <c r="FB95" i="46"/>
  <c r="FJ95" i="46"/>
  <c r="GC95" i="46"/>
  <c r="FM95" i="46"/>
  <c r="EW95" i="46"/>
  <c r="FT95" i="46"/>
  <c r="FD95" i="46"/>
  <c r="GA95" i="46"/>
  <c r="FK95" i="46"/>
  <c r="EU95" i="46"/>
  <c r="FN95" i="46"/>
  <c r="ET95" i="46"/>
  <c r="FY95" i="46"/>
  <c r="FI95" i="46"/>
  <c r="ES95" i="46"/>
  <c r="FP95" i="46"/>
  <c r="EZ95" i="46"/>
  <c r="FW95" i="46"/>
  <c r="FG95" i="46"/>
  <c r="EQ95" i="46"/>
  <c r="EX95" i="46"/>
  <c r="FV95" i="46"/>
  <c r="FU95" i="46"/>
  <c r="FE95" i="46"/>
  <c r="GB95" i="46"/>
  <c r="FL95" i="46"/>
  <c r="EV95" i="46"/>
  <c r="FS95" i="46"/>
  <c r="FC95" i="46"/>
  <c r="FR95" i="46"/>
  <c r="FZ95" i="46"/>
  <c r="FF95" i="46"/>
  <c r="EM109" i="46"/>
  <c r="EO62" i="46"/>
  <c r="FJ29" i="46"/>
  <c r="ET29" i="46"/>
  <c r="FM29" i="46"/>
  <c r="EW29" i="46"/>
  <c r="FP29" i="46"/>
  <c r="EZ29" i="46"/>
  <c r="FC29" i="46"/>
  <c r="EU29" i="46"/>
  <c r="FV29" i="46"/>
  <c r="FF29" i="46"/>
  <c r="EP29" i="46"/>
  <c r="FI29" i="46"/>
  <c r="ES29" i="46"/>
  <c r="FL29" i="46"/>
  <c r="EV29" i="46"/>
  <c r="FO29" i="46"/>
  <c r="FW29" i="46"/>
  <c r="EO129" i="46"/>
  <c r="FR29" i="46"/>
  <c r="FB29" i="46"/>
  <c r="FU29" i="46"/>
  <c r="FE29" i="46"/>
  <c r="FX29" i="46"/>
  <c r="FH29" i="46"/>
  <c r="ER29" i="46"/>
  <c r="EY29" i="46"/>
  <c r="FG29" i="46"/>
  <c r="EO96" i="46"/>
  <c r="FN29" i="46"/>
  <c r="EX29" i="46"/>
  <c r="FQ29" i="46"/>
  <c r="FA29" i="46"/>
  <c r="FT29" i="46"/>
  <c r="FD29" i="46"/>
  <c r="FS29" i="46"/>
  <c r="FK29" i="46"/>
  <c r="EQ29" i="46"/>
  <c r="EE7" i="46"/>
  <c r="DO7" i="46"/>
  <c r="CY7" i="46"/>
  <c r="DV7" i="46"/>
  <c r="DF7" i="46"/>
  <c r="EC7" i="46"/>
  <c r="DM7" i="46"/>
  <c r="EB7" i="46"/>
  <c r="DT7" i="46"/>
  <c r="CX107" i="46"/>
  <c r="EA7" i="46"/>
  <c r="DK7" i="46"/>
  <c r="DH7" i="46"/>
  <c r="DR7" i="46"/>
  <c r="DB7" i="46"/>
  <c r="DY7" i="46"/>
  <c r="DI7" i="46"/>
  <c r="DX7" i="46"/>
  <c r="DL7" i="46"/>
  <c r="CX74" i="46"/>
  <c r="DW7" i="46"/>
  <c r="DG7" i="46"/>
  <c r="ED7" i="46"/>
  <c r="DN7" i="46"/>
  <c r="EF7" i="46"/>
  <c r="DU7" i="46"/>
  <c r="DE7" i="46"/>
  <c r="DP7" i="46"/>
  <c r="CZ7" i="46"/>
  <c r="CX40" i="46"/>
  <c r="DS7" i="46"/>
  <c r="DC7" i="46"/>
  <c r="DZ7" i="46"/>
  <c r="DJ7" i="46"/>
  <c r="EG7" i="46"/>
  <c r="DQ7" i="46"/>
  <c r="DA7" i="46"/>
  <c r="DD7" i="46"/>
  <c r="FO75" i="46"/>
  <c r="EY75" i="46"/>
  <c r="FV75" i="46"/>
  <c r="FF75" i="46"/>
  <c r="FQ75" i="46"/>
  <c r="FA75" i="46"/>
  <c r="FH75" i="46"/>
  <c r="FP75" i="46"/>
  <c r="EV75" i="46"/>
  <c r="GA75" i="46"/>
  <c r="FK75" i="46"/>
  <c r="EU75" i="46"/>
  <c r="FR75" i="46"/>
  <c r="FB75" i="46"/>
  <c r="GC75" i="46"/>
  <c r="FM75" i="46"/>
  <c r="EW75" i="46"/>
  <c r="ER75" i="46"/>
  <c r="EZ75" i="46"/>
  <c r="FW75" i="46"/>
  <c r="FG75" i="46"/>
  <c r="EQ75" i="46"/>
  <c r="FN75" i="46"/>
  <c r="EX75" i="46"/>
  <c r="FY75" i="46"/>
  <c r="FI75" i="46"/>
  <c r="ES75" i="46"/>
  <c r="FT75" i="46"/>
  <c r="GB75" i="46"/>
  <c r="FS75" i="46"/>
  <c r="FC75" i="46"/>
  <c r="FZ75" i="46"/>
  <c r="FJ75" i="46"/>
  <c r="ET75" i="46"/>
  <c r="FU75" i="46"/>
  <c r="FE75" i="46"/>
  <c r="FX75" i="46"/>
  <c r="FD75" i="46"/>
  <c r="FL75" i="46"/>
  <c r="FT41" i="46"/>
  <c r="FD41" i="46"/>
  <c r="FZ41" i="46"/>
  <c r="FJ41" i="46"/>
  <c r="ET41" i="46"/>
  <c r="FG41" i="46"/>
  <c r="FM41" i="46"/>
  <c r="FS41" i="46"/>
  <c r="FI41" i="46"/>
  <c r="FQ41" i="46"/>
  <c r="FP41" i="46"/>
  <c r="EZ41" i="46"/>
  <c r="FV41" i="46"/>
  <c r="FF41" i="46"/>
  <c r="EP41" i="46"/>
  <c r="EY41" i="46"/>
  <c r="FE41" i="46"/>
  <c r="FK41" i="46"/>
  <c r="FA41" i="46"/>
  <c r="GB41" i="46"/>
  <c r="FL41" i="46"/>
  <c r="EV41" i="46"/>
  <c r="FR41" i="46"/>
  <c r="FB41" i="46"/>
  <c r="FW41" i="46"/>
  <c r="EQ41" i="46"/>
  <c r="EW41" i="46"/>
  <c r="FC41" i="46"/>
  <c r="FY41" i="46"/>
  <c r="FX41" i="46"/>
  <c r="FH41" i="46"/>
  <c r="ER41" i="46"/>
  <c r="FN41" i="46"/>
  <c r="EX41" i="46"/>
  <c r="FO41" i="46"/>
  <c r="FU41" i="46"/>
  <c r="GA41" i="46"/>
  <c r="EU41" i="46"/>
  <c r="ES41" i="46"/>
  <c r="EI28" i="46"/>
  <c r="FT61" i="46"/>
  <c r="FD61" i="46"/>
  <c r="GA61" i="46"/>
  <c r="FK61" i="46"/>
  <c r="EU61" i="46"/>
  <c r="FI61" i="46"/>
  <c r="FN61" i="46"/>
  <c r="FU61" i="46"/>
  <c r="FZ61" i="46"/>
  <c r="FB61" i="46"/>
  <c r="FP61" i="46"/>
  <c r="EZ61" i="46"/>
  <c r="FW61" i="46"/>
  <c r="FG61" i="46"/>
  <c r="EQ61" i="46"/>
  <c r="FA61" i="46"/>
  <c r="FF61" i="46"/>
  <c r="FM61" i="46"/>
  <c r="ET61" i="46"/>
  <c r="GB61" i="46"/>
  <c r="FL61" i="46"/>
  <c r="EV61" i="46"/>
  <c r="FS61" i="46"/>
  <c r="FC61" i="46"/>
  <c r="FY61" i="46"/>
  <c r="ES61" i="46"/>
  <c r="EX61" i="46"/>
  <c r="FE61" i="46"/>
  <c r="FR61" i="46"/>
  <c r="FX61" i="46"/>
  <c r="FH61" i="46"/>
  <c r="ER61" i="46"/>
  <c r="FO61" i="46"/>
  <c r="EY61" i="46"/>
  <c r="FQ61" i="46"/>
  <c r="FV61" i="46"/>
  <c r="EP61" i="46"/>
  <c r="EW61" i="46"/>
  <c r="FJ61" i="46"/>
  <c r="FX128" i="46"/>
  <c r="FH128" i="46"/>
  <c r="ER128" i="46"/>
  <c r="FO128" i="46"/>
  <c r="EY128" i="46"/>
  <c r="FV128" i="46"/>
  <c r="FI128" i="46"/>
  <c r="FF128" i="46"/>
  <c r="FM128" i="46"/>
  <c r="FJ128" i="46"/>
  <c r="FT128" i="46"/>
  <c r="FD128" i="46"/>
  <c r="GA128" i="46"/>
  <c r="FK128" i="46"/>
  <c r="EU128" i="46"/>
  <c r="FR128" i="46"/>
  <c r="FA128" i="46"/>
  <c r="EX128" i="46"/>
  <c r="FE128" i="46"/>
  <c r="FB128" i="46"/>
  <c r="FP128" i="46"/>
  <c r="EZ128" i="46"/>
  <c r="FW128" i="46"/>
  <c r="FG128" i="46"/>
  <c r="EQ128" i="46"/>
  <c r="FN128" i="46"/>
  <c r="ES128" i="46"/>
  <c r="EP128" i="46"/>
  <c r="EW128" i="46"/>
  <c r="ET128" i="46"/>
  <c r="GB128" i="46"/>
  <c r="FL128" i="46"/>
  <c r="EV128" i="46"/>
  <c r="FS128" i="46"/>
  <c r="FC128" i="46"/>
  <c r="FZ128" i="46"/>
  <c r="FU128" i="46"/>
  <c r="FQ128" i="46"/>
  <c r="GC128" i="46"/>
  <c r="FY128" i="46"/>
  <c r="EG29" i="46"/>
  <c r="DQ29" i="46"/>
  <c r="DA29" i="46"/>
  <c r="DT29" i="46"/>
  <c r="DD29" i="46"/>
  <c r="DW29" i="46"/>
  <c r="DG29" i="46"/>
  <c r="DB29" i="46"/>
  <c r="DJ29" i="46"/>
  <c r="CX129" i="46"/>
  <c r="EC29" i="46"/>
  <c r="DM29" i="46"/>
  <c r="EF29" i="46"/>
  <c r="DP29" i="46"/>
  <c r="CZ29" i="46"/>
  <c r="DS29" i="46"/>
  <c r="DC29" i="46"/>
  <c r="ED29" i="46"/>
  <c r="DV29" i="46"/>
  <c r="CX96" i="46"/>
  <c r="DY29" i="46"/>
  <c r="DI29" i="46"/>
  <c r="EB29" i="46"/>
  <c r="DL29" i="46"/>
  <c r="EE29" i="46"/>
  <c r="DO29" i="46"/>
  <c r="CY29" i="46"/>
  <c r="DN29" i="46"/>
  <c r="DF29" i="46"/>
  <c r="CX62" i="46"/>
  <c r="DU29" i="46"/>
  <c r="DE29" i="46"/>
  <c r="DX29" i="46"/>
  <c r="DH29" i="46"/>
  <c r="EA29" i="46"/>
  <c r="DK29" i="46"/>
  <c r="DR29" i="46"/>
  <c r="DZ29" i="46"/>
  <c r="GD109" i="46"/>
  <c r="EM127" i="46"/>
  <c r="EM60" i="46"/>
  <c r="ED61" i="46"/>
  <c r="DN61" i="46"/>
  <c r="EK61" i="46"/>
  <c r="DU61" i="46"/>
  <c r="DE61" i="46"/>
  <c r="DS61" i="46"/>
  <c r="DX61" i="46"/>
  <c r="EE61" i="46"/>
  <c r="CY61" i="46"/>
  <c r="EB61" i="46"/>
  <c r="DZ61" i="46"/>
  <c r="DJ61" i="46"/>
  <c r="EG61" i="46"/>
  <c r="DQ61" i="46"/>
  <c r="DA61" i="46"/>
  <c r="DK61" i="46"/>
  <c r="DP61" i="46"/>
  <c r="DW61" i="46"/>
  <c r="DL61" i="46"/>
  <c r="DT61" i="46"/>
  <c r="DV61" i="46"/>
  <c r="DF61" i="46"/>
  <c r="EC61" i="46"/>
  <c r="DM61" i="46"/>
  <c r="EI61" i="46"/>
  <c r="DC61" i="46"/>
  <c r="DH61" i="46"/>
  <c r="DO61" i="46"/>
  <c r="EJ61" i="46"/>
  <c r="EH61" i="46"/>
  <c r="DR61" i="46"/>
  <c r="DB61" i="46"/>
  <c r="DY61" i="46"/>
  <c r="DI61" i="46"/>
  <c r="EA61" i="46"/>
  <c r="EF61" i="46"/>
  <c r="CZ61" i="46"/>
  <c r="DG61" i="46"/>
  <c r="DD61" i="46"/>
  <c r="DW128" i="46"/>
  <c r="EL128" i="46"/>
  <c r="DV128" i="46"/>
  <c r="DF128" i="46"/>
  <c r="DL128" i="46"/>
  <c r="DY128" i="46"/>
  <c r="CZ128" i="46"/>
  <c r="DH128" i="46"/>
  <c r="DG128" i="46"/>
  <c r="DM128" i="46"/>
  <c r="EI128" i="46"/>
  <c r="DS128" i="46"/>
  <c r="EH128" i="46"/>
  <c r="DR128" i="46"/>
  <c r="EJ128" i="46"/>
  <c r="DE128" i="46"/>
  <c r="DQ128" i="46"/>
  <c r="EF128" i="46"/>
  <c r="DC128" i="46"/>
  <c r="EC128" i="46"/>
  <c r="EE128" i="46"/>
  <c r="DO128" i="46"/>
  <c r="ED128" i="46"/>
  <c r="DN128" i="46"/>
  <c r="EB128" i="46"/>
  <c r="DA128" i="46"/>
  <c r="DI128" i="46"/>
  <c r="DX128" i="46"/>
  <c r="CY128" i="46"/>
  <c r="DB128" i="46"/>
  <c r="EA128" i="46"/>
  <c r="DK128" i="46"/>
  <c r="DZ128" i="46"/>
  <c r="DJ128" i="46"/>
  <c r="DT128" i="46"/>
  <c r="EG128" i="46"/>
  <c r="DD128" i="46"/>
  <c r="DP128" i="46"/>
  <c r="EK128" i="46"/>
  <c r="DU128" i="46"/>
  <c r="EI8" i="46"/>
  <c r="EH41" i="46"/>
  <c r="DR41" i="46"/>
  <c r="DB41" i="46"/>
  <c r="DX41" i="46"/>
  <c r="DH41" i="46"/>
  <c r="DY41" i="46"/>
  <c r="EE41" i="46"/>
  <c r="CY41" i="46"/>
  <c r="DM41" i="46"/>
  <c r="DK41" i="46"/>
  <c r="ED41" i="46"/>
  <c r="DN41" i="46"/>
  <c r="EJ41" i="46"/>
  <c r="DT41" i="46"/>
  <c r="DD41" i="46"/>
  <c r="DQ41" i="46"/>
  <c r="DW41" i="46"/>
  <c r="EK41" i="46"/>
  <c r="DE41" i="46"/>
  <c r="EI41" i="46"/>
  <c r="DZ41" i="46"/>
  <c r="DJ41" i="46"/>
  <c r="EF41" i="46"/>
  <c r="DP41" i="46"/>
  <c r="CZ41" i="46"/>
  <c r="DI41" i="46"/>
  <c r="DO41" i="46"/>
  <c r="EC41" i="46"/>
  <c r="EA41" i="46"/>
  <c r="DC41" i="46"/>
  <c r="DV41" i="46"/>
  <c r="DF41" i="46"/>
  <c r="EB41" i="46"/>
  <c r="DL41" i="46"/>
  <c r="EG41" i="46"/>
  <c r="DA41" i="46"/>
  <c r="DG41" i="46"/>
  <c r="DU41" i="46"/>
  <c r="DS41" i="46"/>
  <c r="EI29" i="46" l="1"/>
  <c r="EB40" i="46"/>
  <c r="DL40" i="46"/>
  <c r="EH40" i="46"/>
  <c r="DR40" i="46"/>
  <c r="DB40" i="46"/>
  <c r="DM40" i="46"/>
  <c r="DS40" i="46"/>
  <c r="DY40" i="46"/>
  <c r="DG40" i="46"/>
  <c r="DO40" i="46"/>
  <c r="DX40" i="46"/>
  <c r="DH40" i="46"/>
  <c r="ED40" i="46"/>
  <c r="DN40" i="46"/>
  <c r="EK40" i="46"/>
  <c r="DE40" i="46"/>
  <c r="DK40" i="46"/>
  <c r="DQ40" i="46"/>
  <c r="EE40" i="46"/>
  <c r="EJ40" i="46"/>
  <c r="DT40" i="46"/>
  <c r="DD40" i="46"/>
  <c r="DZ40" i="46"/>
  <c r="DJ40" i="46"/>
  <c r="EC40" i="46"/>
  <c r="EI40" i="46"/>
  <c r="DC40" i="46"/>
  <c r="DI40" i="46"/>
  <c r="CY40" i="46"/>
  <c r="EF40" i="46"/>
  <c r="DP40" i="46"/>
  <c r="CZ40" i="46"/>
  <c r="DV40" i="46"/>
  <c r="DF40" i="46"/>
  <c r="DU40" i="46"/>
  <c r="EA40" i="46"/>
  <c r="EG40" i="46"/>
  <c r="DA40" i="46"/>
  <c r="DW40" i="46"/>
  <c r="ED107" i="46"/>
  <c r="DN107" i="46"/>
  <c r="EK107" i="46"/>
  <c r="DU107" i="46"/>
  <c r="DE107" i="46"/>
  <c r="EB107" i="46"/>
  <c r="DL107" i="46"/>
  <c r="DW107" i="46"/>
  <c r="DC107" i="46"/>
  <c r="EA107" i="46"/>
  <c r="DZ107" i="46"/>
  <c r="DJ107" i="46"/>
  <c r="EG107" i="46"/>
  <c r="DQ107" i="46"/>
  <c r="DA107" i="46"/>
  <c r="DX107" i="46"/>
  <c r="DH107" i="46"/>
  <c r="DG107" i="46"/>
  <c r="EE107" i="46"/>
  <c r="DK107" i="46"/>
  <c r="EL107" i="46"/>
  <c r="DV107" i="46"/>
  <c r="DF107" i="46"/>
  <c r="EC107" i="46"/>
  <c r="DM107" i="46"/>
  <c r="EJ107" i="46"/>
  <c r="DT107" i="46"/>
  <c r="DD107" i="46"/>
  <c r="EI107" i="46"/>
  <c r="DO107" i="46"/>
  <c r="EH107" i="46"/>
  <c r="DR107" i="46"/>
  <c r="DB107" i="46"/>
  <c r="DY107" i="46"/>
  <c r="DI107" i="46"/>
  <c r="EF107" i="46"/>
  <c r="DP107" i="46"/>
  <c r="CZ107" i="46"/>
  <c r="DS107" i="46"/>
  <c r="CY107" i="46"/>
  <c r="FZ29" i="46"/>
  <c r="FR74" i="46"/>
  <c r="FB74" i="46"/>
  <c r="GC74" i="46"/>
  <c r="FM74" i="46"/>
  <c r="EW74" i="46"/>
  <c r="FT74" i="46"/>
  <c r="FD74" i="46"/>
  <c r="FO74" i="46"/>
  <c r="EU74" i="46"/>
  <c r="FS74" i="46"/>
  <c r="FN74" i="46"/>
  <c r="EX74" i="46"/>
  <c r="FY74" i="46"/>
  <c r="FI74" i="46"/>
  <c r="ES74" i="46"/>
  <c r="FP74" i="46"/>
  <c r="EZ74" i="46"/>
  <c r="EY74" i="46"/>
  <c r="FW74" i="46"/>
  <c r="FC74" i="46"/>
  <c r="FZ74" i="46"/>
  <c r="FJ74" i="46"/>
  <c r="ET74" i="46"/>
  <c r="FU74" i="46"/>
  <c r="FE74" i="46"/>
  <c r="GB74" i="46"/>
  <c r="FL74" i="46"/>
  <c r="EV74" i="46"/>
  <c r="GA74" i="46"/>
  <c r="FG74" i="46"/>
  <c r="FV74" i="46"/>
  <c r="FF74" i="46"/>
  <c r="FQ74" i="46"/>
  <c r="FA74" i="46"/>
  <c r="FX74" i="46"/>
  <c r="FH74" i="46"/>
  <c r="ER74" i="46"/>
  <c r="FK74" i="46"/>
  <c r="EQ74" i="46"/>
  <c r="EO31" i="46"/>
  <c r="L32" i="46"/>
  <c r="CX31" i="46"/>
  <c r="EO106" i="46"/>
  <c r="FT6" i="46"/>
  <c r="FD6" i="46"/>
  <c r="FW6" i="46"/>
  <c r="FG6" i="46"/>
  <c r="EQ6" i="46"/>
  <c r="FJ6" i="46"/>
  <c r="ET6" i="46"/>
  <c r="FM6" i="46"/>
  <c r="FA6" i="46"/>
  <c r="EO73" i="46"/>
  <c r="FP6" i="46"/>
  <c r="EZ6" i="46"/>
  <c r="FS6" i="46"/>
  <c r="FC6" i="46"/>
  <c r="FV6" i="46"/>
  <c r="FF6" i="46"/>
  <c r="EP6" i="46"/>
  <c r="FI6" i="46"/>
  <c r="ES6" i="46"/>
  <c r="EO39" i="46"/>
  <c r="FL6" i="46"/>
  <c r="EV6" i="46"/>
  <c r="FO6" i="46"/>
  <c r="EY6" i="46"/>
  <c r="FR6" i="46"/>
  <c r="FB6" i="46"/>
  <c r="FU6" i="46"/>
  <c r="FE6" i="46"/>
  <c r="FX6" i="46"/>
  <c r="FH6" i="46"/>
  <c r="ER6" i="46"/>
  <c r="FK6" i="46"/>
  <c r="EU6" i="46"/>
  <c r="FN6" i="46"/>
  <c r="EX6" i="46"/>
  <c r="FQ6" i="46"/>
  <c r="EW6" i="46"/>
  <c r="EG62" i="46"/>
  <c r="DQ62" i="46"/>
  <c r="DA62" i="46"/>
  <c r="DX62" i="46"/>
  <c r="DH62" i="46"/>
  <c r="DZ62" i="46"/>
  <c r="EE62" i="46"/>
  <c r="CY62" i="46"/>
  <c r="DF62" i="46"/>
  <c r="DS62" i="46"/>
  <c r="DK62" i="46"/>
  <c r="EC62" i="46"/>
  <c r="DM62" i="46"/>
  <c r="EJ62" i="46"/>
  <c r="DT62" i="46"/>
  <c r="DD62" i="46"/>
  <c r="DR62" i="46"/>
  <c r="DW62" i="46"/>
  <c r="ED62" i="46"/>
  <c r="EI62" i="46"/>
  <c r="DY62" i="46"/>
  <c r="DI62" i="46"/>
  <c r="EF62" i="46"/>
  <c r="DP62" i="46"/>
  <c r="CZ62" i="46"/>
  <c r="DJ62" i="46"/>
  <c r="DO62" i="46"/>
  <c r="DV62" i="46"/>
  <c r="DC62" i="46"/>
  <c r="EK62" i="46"/>
  <c r="DU62" i="46"/>
  <c r="DE62" i="46"/>
  <c r="EB62" i="46"/>
  <c r="DL62" i="46"/>
  <c r="EH62" i="46"/>
  <c r="DB62" i="46"/>
  <c r="DG62" i="46"/>
  <c r="DN62" i="46"/>
  <c r="EA62" i="46"/>
  <c r="EE129" i="46"/>
  <c r="DO129" i="46"/>
  <c r="CY129" i="46"/>
  <c r="DZ129" i="46"/>
  <c r="DJ129" i="46"/>
  <c r="EG129" i="46"/>
  <c r="DQ129" i="46"/>
  <c r="DA129" i="46"/>
  <c r="EF129" i="46"/>
  <c r="DL129" i="46"/>
  <c r="EA129" i="46"/>
  <c r="DK129" i="46"/>
  <c r="EL129" i="46"/>
  <c r="DV129" i="46"/>
  <c r="DF129" i="46"/>
  <c r="EC129" i="46"/>
  <c r="DM129" i="46"/>
  <c r="EJ129" i="46"/>
  <c r="DP129" i="46"/>
  <c r="DX129" i="46"/>
  <c r="DW129" i="46"/>
  <c r="DG129" i="46"/>
  <c r="EH129" i="46"/>
  <c r="DR129" i="46"/>
  <c r="DB129" i="46"/>
  <c r="DY129" i="46"/>
  <c r="DI129" i="46"/>
  <c r="DT129" i="46"/>
  <c r="CZ129" i="46"/>
  <c r="DH129" i="46"/>
  <c r="EI129" i="46"/>
  <c r="DS129" i="46"/>
  <c r="DC129" i="46"/>
  <c r="ED129" i="46"/>
  <c r="DN129" i="46"/>
  <c r="EK129" i="46"/>
  <c r="DU129" i="46"/>
  <c r="DE129" i="46"/>
  <c r="DD129" i="46"/>
  <c r="EB129" i="46"/>
  <c r="GD128" i="46"/>
  <c r="GD41" i="46"/>
  <c r="FT129" i="46"/>
  <c r="FD129" i="46"/>
  <c r="GA129" i="46"/>
  <c r="FK129" i="46"/>
  <c r="EU129" i="46"/>
  <c r="FR129" i="46"/>
  <c r="FB129" i="46"/>
  <c r="FQ129" i="46"/>
  <c r="EW129" i="46"/>
  <c r="FE129" i="46"/>
  <c r="FP129" i="46"/>
  <c r="EZ129" i="46"/>
  <c r="FW129" i="46"/>
  <c r="FG129" i="46"/>
  <c r="EQ129" i="46"/>
  <c r="FN129" i="46"/>
  <c r="EX129" i="46"/>
  <c r="FA129" i="46"/>
  <c r="FY129" i="46"/>
  <c r="FU129" i="46"/>
  <c r="GB129" i="46"/>
  <c r="FL129" i="46"/>
  <c r="EV129" i="46"/>
  <c r="FS129" i="46"/>
  <c r="FC129" i="46"/>
  <c r="FZ129" i="46"/>
  <c r="FJ129" i="46"/>
  <c r="ET129" i="46"/>
  <c r="GC129" i="46"/>
  <c r="FI129" i="46"/>
  <c r="FX129" i="46"/>
  <c r="FH129" i="46"/>
  <c r="ER129" i="46"/>
  <c r="FO129" i="46"/>
  <c r="EY129" i="46"/>
  <c r="FV129" i="46"/>
  <c r="FF129" i="46"/>
  <c r="EP129" i="46"/>
  <c r="FM129" i="46"/>
  <c r="ES129" i="46"/>
  <c r="EM108" i="46"/>
  <c r="FZ7" i="46"/>
  <c r="EO63" i="46"/>
  <c r="FK30" i="46"/>
  <c r="EU30" i="46"/>
  <c r="FN30" i="46"/>
  <c r="EX30" i="46"/>
  <c r="FQ30" i="46"/>
  <c r="FA30" i="46"/>
  <c r="FH30" i="46"/>
  <c r="FP30" i="46"/>
  <c r="FW30" i="46"/>
  <c r="FG30" i="46"/>
  <c r="EQ30" i="46"/>
  <c r="FJ30" i="46"/>
  <c r="ET30" i="46"/>
  <c r="FM30" i="46"/>
  <c r="EW30" i="46"/>
  <c r="ER30" i="46"/>
  <c r="EZ30" i="46"/>
  <c r="EO130" i="46"/>
  <c r="FS30" i="46"/>
  <c r="FC30" i="46"/>
  <c r="FV30" i="46"/>
  <c r="FF30" i="46"/>
  <c r="EP30" i="46"/>
  <c r="FI30" i="46"/>
  <c r="ES30" i="46"/>
  <c r="FT30" i="46"/>
  <c r="FL30" i="46"/>
  <c r="EO97" i="46"/>
  <c r="FO30" i="46"/>
  <c r="EY30" i="46"/>
  <c r="FR30" i="46"/>
  <c r="FB30" i="46"/>
  <c r="FU30" i="46"/>
  <c r="FE30" i="46"/>
  <c r="FX30" i="46"/>
  <c r="FD30" i="46"/>
  <c r="EV30" i="46"/>
  <c r="L4" i="46"/>
  <c r="EO5" i="46"/>
  <c r="CX5" i="46"/>
  <c r="GD108" i="46"/>
  <c r="EM61" i="46"/>
  <c r="EM128" i="46"/>
  <c r="EG74" i="46"/>
  <c r="DQ74" i="46"/>
  <c r="DA74" i="46"/>
  <c r="DX74" i="46"/>
  <c r="DH74" i="46"/>
  <c r="EE74" i="46"/>
  <c r="DO74" i="46"/>
  <c r="ED74" i="46"/>
  <c r="EL74" i="46"/>
  <c r="EC74" i="46"/>
  <c r="DM74" i="46"/>
  <c r="EJ74" i="46"/>
  <c r="DT74" i="46"/>
  <c r="DD74" i="46"/>
  <c r="EA74" i="46"/>
  <c r="DK74" i="46"/>
  <c r="EH74" i="46"/>
  <c r="DN74" i="46"/>
  <c r="DV74" i="46"/>
  <c r="DY74" i="46"/>
  <c r="DI74" i="46"/>
  <c r="EF74" i="46"/>
  <c r="DP74" i="46"/>
  <c r="CZ74" i="46"/>
  <c r="DW74" i="46"/>
  <c r="DG74" i="46"/>
  <c r="DR74" i="46"/>
  <c r="DZ74" i="46"/>
  <c r="DF74" i="46"/>
  <c r="EK74" i="46"/>
  <c r="DU74" i="46"/>
  <c r="DE74" i="46"/>
  <c r="EB74" i="46"/>
  <c r="DL74" i="46"/>
  <c r="EI74" i="46"/>
  <c r="DS74" i="46"/>
  <c r="DC74" i="46"/>
  <c r="DB74" i="46"/>
  <c r="DJ74" i="46"/>
  <c r="FR40" i="46"/>
  <c r="FB40" i="46"/>
  <c r="GB40" i="46"/>
  <c r="FL40" i="46"/>
  <c r="EV40" i="46"/>
  <c r="FK40" i="46"/>
  <c r="FQ40" i="46"/>
  <c r="FW40" i="46"/>
  <c r="EQ40" i="46"/>
  <c r="EW40" i="46"/>
  <c r="FN40" i="46"/>
  <c r="EX40" i="46"/>
  <c r="FX40" i="46"/>
  <c r="FH40" i="46"/>
  <c r="ER40" i="46"/>
  <c r="FC40" i="46"/>
  <c r="FI40" i="46"/>
  <c r="FO40" i="46"/>
  <c r="FU40" i="46"/>
  <c r="FZ40" i="46"/>
  <c r="FJ40" i="46"/>
  <c r="ET40" i="46"/>
  <c r="FT40" i="46"/>
  <c r="FD40" i="46"/>
  <c r="GA40" i="46"/>
  <c r="EU40" i="46"/>
  <c r="FA40" i="46"/>
  <c r="FG40" i="46"/>
  <c r="FM40" i="46"/>
  <c r="FV40" i="46"/>
  <c r="FF40" i="46"/>
  <c r="EP40" i="46"/>
  <c r="FP40" i="46"/>
  <c r="EZ40" i="46"/>
  <c r="FS40" i="46"/>
  <c r="FY40" i="46"/>
  <c r="ES40" i="46"/>
  <c r="EY40" i="46"/>
  <c r="FE40" i="46"/>
  <c r="FW107" i="46"/>
  <c r="FG107" i="46"/>
  <c r="EQ107" i="46"/>
  <c r="FN107" i="46"/>
  <c r="EX107" i="46"/>
  <c r="FY107" i="46"/>
  <c r="FI107" i="46"/>
  <c r="ES107" i="46"/>
  <c r="EZ107" i="46"/>
  <c r="FX107" i="46"/>
  <c r="FS107" i="46"/>
  <c r="FC107" i="46"/>
  <c r="FZ107" i="46"/>
  <c r="FJ107" i="46"/>
  <c r="ET107" i="46"/>
  <c r="FU107" i="46"/>
  <c r="FE107" i="46"/>
  <c r="FT107" i="46"/>
  <c r="GB107" i="46"/>
  <c r="FH107" i="46"/>
  <c r="FO107" i="46"/>
  <c r="EY107" i="46"/>
  <c r="FV107" i="46"/>
  <c r="FF107" i="46"/>
  <c r="EP107" i="46"/>
  <c r="FQ107" i="46"/>
  <c r="FA107" i="46"/>
  <c r="FD107" i="46"/>
  <c r="FL107" i="46"/>
  <c r="ER107" i="46"/>
  <c r="GA107" i="46"/>
  <c r="FK107" i="46"/>
  <c r="EU107" i="46"/>
  <c r="FR107" i="46"/>
  <c r="FB107" i="46"/>
  <c r="GC107" i="46"/>
  <c r="FM107" i="46"/>
  <c r="EW107" i="46"/>
  <c r="FP107" i="46"/>
  <c r="EV107" i="46"/>
  <c r="CX97" i="46"/>
  <c r="DV30" i="46"/>
  <c r="DF30" i="46"/>
  <c r="DY30" i="46"/>
  <c r="DI30" i="46"/>
  <c r="EB30" i="46"/>
  <c r="DL30" i="46"/>
  <c r="DW30" i="46"/>
  <c r="EE30" i="46"/>
  <c r="DK30" i="46"/>
  <c r="CX63" i="46"/>
  <c r="DR30" i="46"/>
  <c r="DB30" i="46"/>
  <c r="DU30" i="46"/>
  <c r="DE30" i="46"/>
  <c r="DX30" i="46"/>
  <c r="DH30" i="46"/>
  <c r="DG30" i="46"/>
  <c r="DO30" i="46"/>
  <c r="ED30" i="46"/>
  <c r="DN30" i="46"/>
  <c r="EG30" i="46"/>
  <c r="DQ30" i="46"/>
  <c r="DA30" i="46"/>
  <c r="DT30" i="46"/>
  <c r="DD30" i="46"/>
  <c r="DS30" i="46"/>
  <c r="CY30" i="46"/>
  <c r="CX130" i="46"/>
  <c r="DZ30" i="46"/>
  <c r="DJ30" i="46"/>
  <c r="EC30" i="46"/>
  <c r="DM30" i="46"/>
  <c r="EF30" i="46"/>
  <c r="DP30" i="46"/>
  <c r="CZ30" i="46"/>
  <c r="DC30" i="46"/>
  <c r="EA30" i="46"/>
  <c r="CX106" i="46"/>
  <c r="EA6" i="46"/>
  <c r="DK6" i="46"/>
  <c r="EB6" i="46"/>
  <c r="DR6" i="46"/>
  <c r="DB6" i="46"/>
  <c r="DU6" i="46"/>
  <c r="DE6" i="46"/>
  <c r="DH6" i="46"/>
  <c r="DL6" i="46"/>
  <c r="CX73" i="46"/>
  <c r="DW6" i="46"/>
  <c r="DG6" i="46"/>
  <c r="ED6" i="46"/>
  <c r="DN6" i="46"/>
  <c r="EG6" i="46"/>
  <c r="DQ6" i="46"/>
  <c r="DA6" i="46"/>
  <c r="CZ6" i="46"/>
  <c r="DD6" i="46"/>
  <c r="CX39" i="46"/>
  <c r="DS6" i="46"/>
  <c r="DC6" i="46"/>
  <c r="DZ6" i="46"/>
  <c r="DJ6" i="46"/>
  <c r="EC6" i="46"/>
  <c r="DM6" i="46"/>
  <c r="DX6" i="46"/>
  <c r="EF6" i="46"/>
  <c r="EE6" i="46"/>
  <c r="DO6" i="46"/>
  <c r="CY6" i="46"/>
  <c r="DV6" i="46"/>
  <c r="DF6" i="46"/>
  <c r="DY6" i="46"/>
  <c r="DI6" i="46"/>
  <c r="DP6" i="46"/>
  <c r="DT6" i="46"/>
  <c r="EM41" i="46"/>
  <c r="DX96" i="46"/>
  <c r="DH96" i="46"/>
  <c r="EE96" i="46"/>
  <c r="DO96" i="46"/>
  <c r="DZ96" i="46"/>
  <c r="DJ96" i="46"/>
  <c r="DQ96" i="46"/>
  <c r="DY96" i="46"/>
  <c r="DU96" i="46"/>
  <c r="EJ96" i="46"/>
  <c r="DT96" i="46"/>
  <c r="DD96" i="46"/>
  <c r="EA96" i="46"/>
  <c r="DK96" i="46"/>
  <c r="EL96" i="46"/>
  <c r="DV96" i="46"/>
  <c r="DF96" i="46"/>
  <c r="DA96" i="46"/>
  <c r="DI96" i="46"/>
  <c r="EF96" i="46"/>
  <c r="DP96" i="46"/>
  <c r="CZ96" i="46"/>
  <c r="DW96" i="46"/>
  <c r="DG96" i="46"/>
  <c r="EH96" i="46"/>
  <c r="DR96" i="46"/>
  <c r="DB96" i="46"/>
  <c r="EC96" i="46"/>
  <c r="DE96" i="46"/>
  <c r="EB96" i="46"/>
  <c r="DL96" i="46"/>
  <c r="EI96" i="46"/>
  <c r="DS96" i="46"/>
  <c r="DC96" i="46"/>
  <c r="ED96" i="46"/>
  <c r="DN96" i="46"/>
  <c r="EG96" i="46"/>
  <c r="DM96" i="46"/>
  <c r="EK96" i="46"/>
  <c r="GD61" i="46"/>
  <c r="EI7" i="46"/>
  <c r="FY96" i="46"/>
  <c r="FI96" i="46"/>
  <c r="ES96" i="46"/>
  <c r="FP96" i="46"/>
  <c r="EZ96" i="46"/>
  <c r="FW96" i="46"/>
  <c r="FG96" i="46"/>
  <c r="EQ96" i="46"/>
  <c r="FJ96" i="46"/>
  <c r="FU96" i="46"/>
  <c r="FE96" i="46"/>
  <c r="GB96" i="46"/>
  <c r="FL96" i="46"/>
  <c r="EV96" i="46"/>
  <c r="FS96" i="46"/>
  <c r="FC96" i="46"/>
  <c r="FN96" i="46"/>
  <c r="ET96" i="46"/>
  <c r="FR96" i="46"/>
  <c r="FQ96" i="46"/>
  <c r="FA96" i="46"/>
  <c r="FX96" i="46"/>
  <c r="FH96" i="46"/>
  <c r="ER96" i="46"/>
  <c r="FO96" i="46"/>
  <c r="EY96" i="46"/>
  <c r="EX96" i="46"/>
  <c r="FV96" i="46"/>
  <c r="FB96" i="46"/>
  <c r="GC96" i="46"/>
  <c r="FM96" i="46"/>
  <c r="EW96" i="46"/>
  <c r="FT96" i="46"/>
  <c r="FD96" i="46"/>
  <c r="GA96" i="46"/>
  <c r="FK96" i="46"/>
  <c r="EU96" i="46"/>
  <c r="FZ96" i="46"/>
  <c r="FF96" i="46"/>
  <c r="FO62" i="46"/>
  <c r="EY62" i="46"/>
  <c r="FV62" i="46"/>
  <c r="FF62" i="46"/>
  <c r="EP62" i="46"/>
  <c r="FM62" i="46"/>
  <c r="EW62" i="46"/>
  <c r="EV62" i="46"/>
  <c r="FT62" i="46"/>
  <c r="GA62" i="46"/>
  <c r="FK62" i="46"/>
  <c r="EU62" i="46"/>
  <c r="FR62" i="46"/>
  <c r="FB62" i="46"/>
  <c r="FY62" i="46"/>
  <c r="FI62" i="46"/>
  <c r="ES62" i="46"/>
  <c r="FX62" i="46"/>
  <c r="FD62" i="46"/>
  <c r="FW62" i="46"/>
  <c r="FG62" i="46"/>
  <c r="EQ62" i="46"/>
  <c r="FN62" i="46"/>
  <c r="EX62" i="46"/>
  <c r="FU62" i="46"/>
  <c r="FE62" i="46"/>
  <c r="GB62" i="46"/>
  <c r="FH62" i="46"/>
  <c r="FP62" i="46"/>
  <c r="FS62" i="46"/>
  <c r="FC62" i="46"/>
  <c r="FZ62" i="46"/>
  <c r="FJ62" i="46"/>
  <c r="ET62" i="46"/>
  <c r="FQ62" i="46"/>
  <c r="FA62" i="46"/>
  <c r="FL62" i="46"/>
  <c r="ER62" i="46"/>
  <c r="EZ62" i="46"/>
  <c r="DW39" i="46" l="1"/>
  <c r="DG39" i="46"/>
  <c r="EG39" i="46"/>
  <c r="DQ39" i="46"/>
  <c r="DA39" i="46"/>
  <c r="DF39" i="46"/>
  <c r="DL39" i="46"/>
  <c r="DR39" i="46"/>
  <c r="DH39" i="46"/>
  <c r="EI39" i="46"/>
  <c r="DS39" i="46"/>
  <c r="DC39" i="46"/>
  <c r="EC39" i="46"/>
  <c r="DM39" i="46"/>
  <c r="ED39" i="46"/>
  <c r="EJ39" i="46"/>
  <c r="DD39" i="46"/>
  <c r="DJ39" i="46"/>
  <c r="EF39" i="46"/>
  <c r="EE39" i="46"/>
  <c r="DO39" i="46"/>
  <c r="CY39" i="46"/>
  <c r="DY39" i="46"/>
  <c r="DI39" i="46"/>
  <c r="DV39" i="46"/>
  <c r="EB39" i="46"/>
  <c r="EH39" i="46"/>
  <c r="DB39" i="46"/>
  <c r="CZ39" i="46"/>
  <c r="EA39" i="46"/>
  <c r="DK39" i="46"/>
  <c r="EK39" i="46"/>
  <c r="DU39" i="46"/>
  <c r="DE39" i="46"/>
  <c r="DN39" i="46"/>
  <c r="DT39" i="46"/>
  <c r="DZ39" i="46"/>
  <c r="DP39" i="46"/>
  <c r="DX39" i="46"/>
  <c r="EL106" i="46"/>
  <c r="DV106" i="46"/>
  <c r="DF106" i="46"/>
  <c r="EC106" i="46"/>
  <c r="DM106" i="46"/>
  <c r="EJ106" i="46"/>
  <c r="DT106" i="46"/>
  <c r="DD106" i="46"/>
  <c r="DW106" i="46"/>
  <c r="DC106" i="46"/>
  <c r="EH106" i="46"/>
  <c r="DR106" i="46"/>
  <c r="DB106" i="46"/>
  <c r="DY106" i="46"/>
  <c r="DI106" i="46"/>
  <c r="EF106" i="46"/>
  <c r="DP106" i="46"/>
  <c r="CZ106" i="46"/>
  <c r="DG106" i="46"/>
  <c r="EE106" i="46"/>
  <c r="ED106" i="46"/>
  <c r="DN106" i="46"/>
  <c r="EK106" i="46"/>
  <c r="DU106" i="46"/>
  <c r="DE106" i="46"/>
  <c r="EB106" i="46"/>
  <c r="DL106" i="46"/>
  <c r="EA106" i="46"/>
  <c r="EI106" i="46"/>
  <c r="DO106" i="46"/>
  <c r="DZ106" i="46"/>
  <c r="DJ106" i="46"/>
  <c r="EG106" i="46"/>
  <c r="DQ106" i="46"/>
  <c r="DA106" i="46"/>
  <c r="DX106" i="46"/>
  <c r="DH106" i="46"/>
  <c r="DK106" i="46"/>
  <c r="DS106" i="46"/>
  <c r="CY106" i="46"/>
  <c r="EB63" i="46"/>
  <c r="DL63" i="46"/>
  <c r="EI63" i="46"/>
  <c r="DS63" i="46"/>
  <c r="DC63" i="46"/>
  <c r="DZ63" i="46"/>
  <c r="DJ63" i="46"/>
  <c r="DQ63" i="46"/>
  <c r="DY63" i="46"/>
  <c r="DE63" i="46"/>
  <c r="DX63" i="46"/>
  <c r="DH63" i="46"/>
  <c r="EE63" i="46"/>
  <c r="DO63" i="46"/>
  <c r="CY63" i="46"/>
  <c r="DV63" i="46"/>
  <c r="DF63" i="46"/>
  <c r="DA63" i="46"/>
  <c r="DI63" i="46"/>
  <c r="EJ63" i="46"/>
  <c r="DT63" i="46"/>
  <c r="DD63" i="46"/>
  <c r="EA63" i="46"/>
  <c r="DK63" i="46"/>
  <c r="EH63" i="46"/>
  <c r="DR63" i="46"/>
  <c r="DB63" i="46"/>
  <c r="EC63" i="46"/>
  <c r="EK63" i="46"/>
  <c r="EF63" i="46"/>
  <c r="DP63" i="46"/>
  <c r="CZ63" i="46"/>
  <c r="DW63" i="46"/>
  <c r="DG63" i="46"/>
  <c r="ED63" i="46"/>
  <c r="DN63" i="46"/>
  <c r="EG63" i="46"/>
  <c r="DM63" i="46"/>
  <c r="DU63" i="46"/>
  <c r="EO4" i="46"/>
  <c r="L3" i="46"/>
  <c r="CX4" i="46"/>
  <c r="GA130" i="46"/>
  <c r="FL130" i="46"/>
  <c r="EV130" i="46"/>
  <c r="FS130" i="46"/>
  <c r="FC130" i="46"/>
  <c r="FZ130" i="46"/>
  <c r="FJ130" i="46"/>
  <c r="ET130" i="46"/>
  <c r="FY130" i="46"/>
  <c r="FE130" i="46"/>
  <c r="FX130" i="46"/>
  <c r="FH130" i="46"/>
  <c r="ER130" i="46"/>
  <c r="FO130" i="46"/>
  <c r="EY130" i="46"/>
  <c r="FV130" i="46"/>
  <c r="FF130" i="46"/>
  <c r="EP130" i="46"/>
  <c r="FI130" i="46"/>
  <c r="FQ130" i="46"/>
  <c r="FT130" i="46"/>
  <c r="FD130" i="46"/>
  <c r="GB130" i="46"/>
  <c r="FK130" i="46"/>
  <c r="EU130" i="46"/>
  <c r="FR130" i="46"/>
  <c r="FB130" i="46"/>
  <c r="FM130" i="46"/>
  <c r="ES130" i="46"/>
  <c r="FA130" i="46"/>
  <c r="GC130" i="46"/>
  <c r="FP130" i="46"/>
  <c r="EZ130" i="46"/>
  <c r="FW130" i="46"/>
  <c r="FG130" i="46"/>
  <c r="EQ130" i="46"/>
  <c r="FN130" i="46"/>
  <c r="EX130" i="46"/>
  <c r="EW130" i="46"/>
  <c r="FU130" i="46"/>
  <c r="GD129" i="46"/>
  <c r="FZ6" i="46"/>
  <c r="EO98" i="46"/>
  <c r="FP31" i="46"/>
  <c r="EZ31" i="46"/>
  <c r="FS31" i="46"/>
  <c r="FC31" i="46"/>
  <c r="FV31" i="46"/>
  <c r="FF31" i="46"/>
  <c r="EP31" i="46"/>
  <c r="EW31" i="46"/>
  <c r="FE31" i="46"/>
  <c r="EO64" i="46"/>
  <c r="FL31" i="46"/>
  <c r="EV31" i="46"/>
  <c r="FO31" i="46"/>
  <c r="EY31" i="46"/>
  <c r="FR31" i="46"/>
  <c r="FB31" i="46"/>
  <c r="FQ31" i="46"/>
  <c r="FI31" i="46"/>
  <c r="FX31" i="46"/>
  <c r="FH31" i="46"/>
  <c r="ER31" i="46"/>
  <c r="FK31" i="46"/>
  <c r="EU31" i="46"/>
  <c r="FN31" i="46"/>
  <c r="EX31" i="46"/>
  <c r="FA31" i="46"/>
  <c r="ES31" i="46"/>
  <c r="EO131" i="46"/>
  <c r="FT31" i="46"/>
  <c r="FD31" i="46"/>
  <c r="FW31" i="46"/>
  <c r="FG31" i="46"/>
  <c r="EQ31" i="46"/>
  <c r="FJ31" i="46"/>
  <c r="ET31" i="46"/>
  <c r="FM31" i="46"/>
  <c r="FU31" i="46"/>
  <c r="EM107" i="46"/>
  <c r="EI6" i="46"/>
  <c r="EM129" i="46"/>
  <c r="FU39" i="46"/>
  <c r="FE39" i="46"/>
  <c r="GA39" i="46"/>
  <c r="FK39" i="46"/>
  <c r="EU39" i="46"/>
  <c r="FL39" i="46"/>
  <c r="FR39" i="46"/>
  <c r="FX39" i="46"/>
  <c r="ER39" i="46"/>
  <c r="FN39" i="46"/>
  <c r="FQ39" i="46"/>
  <c r="FA39" i="46"/>
  <c r="FW39" i="46"/>
  <c r="FG39" i="46"/>
  <c r="EQ39" i="46"/>
  <c r="FD39" i="46"/>
  <c r="FJ39" i="46"/>
  <c r="FP39" i="46"/>
  <c r="EX39" i="46"/>
  <c r="FF39" i="46"/>
  <c r="FM39" i="46"/>
  <c r="EW39" i="46"/>
  <c r="FS39" i="46"/>
  <c r="FC39" i="46"/>
  <c r="GB39" i="46"/>
  <c r="EV39" i="46"/>
  <c r="FB39" i="46"/>
  <c r="FH39" i="46"/>
  <c r="FV39" i="46"/>
  <c r="FY39" i="46"/>
  <c r="FI39" i="46"/>
  <c r="ES39" i="46"/>
  <c r="FO39" i="46"/>
  <c r="EY39" i="46"/>
  <c r="FT39" i="46"/>
  <c r="FZ39" i="46"/>
  <c r="ET39" i="46"/>
  <c r="EZ39" i="46"/>
  <c r="EP39" i="46"/>
  <c r="FW106" i="46"/>
  <c r="FG106" i="46"/>
  <c r="EQ106" i="46"/>
  <c r="FN106" i="46"/>
  <c r="EX106" i="46"/>
  <c r="FY106" i="46"/>
  <c r="FI106" i="46"/>
  <c r="ES106" i="46"/>
  <c r="FT106" i="46"/>
  <c r="EV106" i="46"/>
  <c r="FS106" i="46"/>
  <c r="FC106" i="46"/>
  <c r="FZ106" i="46"/>
  <c r="FJ106" i="46"/>
  <c r="ET106" i="46"/>
  <c r="FU106" i="46"/>
  <c r="FE106" i="46"/>
  <c r="FX106" i="46"/>
  <c r="FD106" i="46"/>
  <c r="GB106" i="46"/>
  <c r="FO106" i="46"/>
  <c r="EY106" i="46"/>
  <c r="FV106" i="46"/>
  <c r="FF106" i="46"/>
  <c r="EP106" i="46"/>
  <c r="FQ106" i="46"/>
  <c r="FA106" i="46"/>
  <c r="FH106" i="46"/>
  <c r="FP106" i="46"/>
  <c r="FL106" i="46"/>
  <c r="GA106" i="46"/>
  <c r="FK106" i="46"/>
  <c r="EU106" i="46"/>
  <c r="FR106" i="46"/>
  <c r="FB106" i="46"/>
  <c r="GC106" i="46"/>
  <c r="FM106" i="46"/>
  <c r="EW106" i="46"/>
  <c r="ER106" i="46"/>
  <c r="EZ106" i="46"/>
  <c r="GD62" i="46"/>
  <c r="DX73" i="46"/>
  <c r="DH73" i="46"/>
  <c r="EE73" i="46"/>
  <c r="DO73" i="46"/>
  <c r="DZ73" i="46"/>
  <c r="DJ73" i="46"/>
  <c r="DM73" i="46"/>
  <c r="DU73" i="46"/>
  <c r="DA73" i="46"/>
  <c r="EJ73" i="46"/>
  <c r="DT73" i="46"/>
  <c r="DD73" i="46"/>
  <c r="EA73" i="46"/>
  <c r="DK73" i="46"/>
  <c r="EL73" i="46"/>
  <c r="DV73" i="46"/>
  <c r="DF73" i="46"/>
  <c r="DY73" i="46"/>
  <c r="DE73" i="46"/>
  <c r="EF73" i="46"/>
  <c r="DP73" i="46"/>
  <c r="CZ73" i="46"/>
  <c r="DW73" i="46"/>
  <c r="DG73" i="46"/>
  <c r="EH73" i="46"/>
  <c r="DR73" i="46"/>
  <c r="DB73" i="46"/>
  <c r="DI73" i="46"/>
  <c r="EG73" i="46"/>
  <c r="EB73" i="46"/>
  <c r="DL73" i="46"/>
  <c r="EI73" i="46"/>
  <c r="DS73" i="46"/>
  <c r="DC73" i="46"/>
  <c r="ED73" i="46"/>
  <c r="DN73" i="46"/>
  <c r="EC73" i="46"/>
  <c r="EK73" i="46"/>
  <c r="DQ73" i="46"/>
  <c r="EE130" i="46"/>
  <c r="DO130" i="46"/>
  <c r="CY130" i="46"/>
  <c r="DZ130" i="46"/>
  <c r="DJ130" i="46"/>
  <c r="EG130" i="46"/>
  <c r="DQ130" i="46"/>
  <c r="DA130" i="46"/>
  <c r="EB130" i="46"/>
  <c r="EJ130" i="46"/>
  <c r="EA130" i="46"/>
  <c r="DK130" i="46"/>
  <c r="EL130" i="46"/>
  <c r="DV130" i="46"/>
  <c r="DF130" i="46"/>
  <c r="EC130" i="46"/>
  <c r="DM130" i="46"/>
  <c r="EF130" i="46"/>
  <c r="DL130" i="46"/>
  <c r="DT130" i="46"/>
  <c r="DW130" i="46"/>
  <c r="DG130" i="46"/>
  <c r="EH130" i="46"/>
  <c r="DR130" i="46"/>
  <c r="DB130" i="46"/>
  <c r="DY130" i="46"/>
  <c r="DI130" i="46"/>
  <c r="DP130" i="46"/>
  <c r="DX130" i="46"/>
  <c r="DD130" i="46"/>
  <c r="EI130" i="46"/>
  <c r="DS130" i="46"/>
  <c r="DC130" i="46"/>
  <c r="ED130" i="46"/>
  <c r="DN130" i="46"/>
  <c r="EK130" i="46"/>
  <c r="DU130" i="46"/>
  <c r="DE130" i="46"/>
  <c r="CZ130" i="46"/>
  <c r="DH130" i="46"/>
  <c r="EF97" i="46"/>
  <c r="DP97" i="46"/>
  <c r="CZ97" i="46"/>
  <c r="DW97" i="46"/>
  <c r="DG97" i="46"/>
  <c r="EH97" i="46"/>
  <c r="DR97" i="46"/>
  <c r="DB97" i="46"/>
  <c r="DI97" i="46"/>
  <c r="EG97" i="46"/>
  <c r="EB97" i="46"/>
  <c r="DL97" i="46"/>
  <c r="EI97" i="46"/>
  <c r="DS97" i="46"/>
  <c r="DC97" i="46"/>
  <c r="ED97" i="46"/>
  <c r="DN97" i="46"/>
  <c r="EC97" i="46"/>
  <c r="EK97" i="46"/>
  <c r="DQ97" i="46"/>
  <c r="DX97" i="46"/>
  <c r="DH97" i="46"/>
  <c r="EE97" i="46"/>
  <c r="DO97" i="46"/>
  <c r="DZ97" i="46"/>
  <c r="DJ97" i="46"/>
  <c r="DM97" i="46"/>
  <c r="DU97" i="46"/>
  <c r="DA97" i="46"/>
  <c r="EJ97" i="46"/>
  <c r="DT97" i="46"/>
  <c r="DD97" i="46"/>
  <c r="EA97" i="46"/>
  <c r="DK97" i="46"/>
  <c r="EL97" i="46"/>
  <c r="DV97" i="46"/>
  <c r="DF97" i="46"/>
  <c r="DY97" i="46"/>
  <c r="DE97" i="46"/>
  <c r="GD107" i="46"/>
  <c r="GD40" i="46"/>
  <c r="CX38" i="46"/>
  <c r="DR5" i="46"/>
  <c r="DB5" i="46"/>
  <c r="DC5" i="46"/>
  <c r="DU5" i="46"/>
  <c r="DE5" i="46"/>
  <c r="DG5" i="46"/>
  <c r="DT5" i="46"/>
  <c r="DD5" i="46"/>
  <c r="ED5" i="46"/>
  <c r="DN5" i="46"/>
  <c r="EA5" i="46"/>
  <c r="EG5" i="46"/>
  <c r="DQ5" i="46"/>
  <c r="DA5" i="46"/>
  <c r="EF5" i="46"/>
  <c r="DP5" i="46"/>
  <c r="CZ5" i="46"/>
  <c r="CX105" i="46"/>
  <c r="DZ5" i="46"/>
  <c r="DJ5" i="46"/>
  <c r="DO5" i="46"/>
  <c r="EC5" i="46"/>
  <c r="DM5" i="46"/>
  <c r="EE5" i="46"/>
  <c r="EB5" i="46"/>
  <c r="DL5" i="46"/>
  <c r="DW5" i="46"/>
  <c r="CX72" i="46"/>
  <c r="DV5" i="46"/>
  <c r="DF5" i="46"/>
  <c r="DK5" i="46"/>
  <c r="DY5" i="46"/>
  <c r="DI5" i="46"/>
  <c r="DS5" i="46"/>
  <c r="DX5" i="46"/>
  <c r="DH5" i="46"/>
  <c r="CY5" i="46"/>
  <c r="FU97" i="46"/>
  <c r="FE97" i="46"/>
  <c r="FX97" i="46"/>
  <c r="FH97" i="46"/>
  <c r="ER97" i="46"/>
  <c r="FO97" i="46"/>
  <c r="EY97" i="46"/>
  <c r="FJ97" i="46"/>
  <c r="FN97" i="46"/>
  <c r="GA97" i="46"/>
  <c r="FQ97" i="46"/>
  <c r="FA97" i="46"/>
  <c r="FT97" i="46"/>
  <c r="FD97" i="46"/>
  <c r="GC97" i="46"/>
  <c r="FK97" i="46"/>
  <c r="EU97" i="46"/>
  <c r="ET97" i="46"/>
  <c r="FR97" i="46"/>
  <c r="FZ97" i="46"/>
  <c r="FM97" i="46"/>
  <c r="EW97" i="46"/>
  <c r="FP97" i="46"/>
  <c r="EZ97" i="46"/>
  <c r="FW97" i="46"/>
  <c r="FG97" i="46"/>
  <c r="EQ97" i="46"/>
  <c r="FV97" i="46"/>
  <c r="FB97" i="46"/>
  <c r="FY97" i="46"/>
  <c r="FI97" i="46"/>
  <c r="ES97" i="46"/>
  <c r="FL97" i="46"/>
  <c r="EV97" i="46"/>
  <c r="FS97" i="46"/>
  <c r="FC97" i="46"/>
  <c r="GB97" i="46"/>
  <c r="FF97" i="46"/>
  <c r="EX97" i="46"/>
  <c r="FV63" i="46"/>
  <c r="FF63" i="46"/>
  <c r="EP63" i="46"/>
  <c r="FM63" i="46"/>
  <c r="EW63" i="46"/>
  <c r="FT63" i="46"/>
  <c r="FD63" i="46"/>
  <c r="FO63" i="46"/>
  <c r="EU63" i="46"/>
  <c r="FS63" i="46"/>
  <c r="FR63" i="46"/>
  <c r="FB63" i="46"/>
  <c r="FY63" i="46"/>
  <c r="FI63" i="46"/>
  <c r="ES63" i="46"/>
  <c r="FP63" i="46"/>
  <c r="EZ63" i="46"/>
  <c r="EY63" i="46"/>
  <c r="FW63" i="46"/>
  <c r="FC63" i="46"/>
  <c r="FN63" i="46"/>
  <c r="EX63" i="46"/>
  <c r="FU63" i="46"/>
  <c r="FE63" i="46"/>
  <c r="GB63" i="46"/>
  <c r="FL63" i="46"/>
  <c r="EV63" i="46"/>
  <c r="GA63" i="46"/>
  <c r="FG63" i="46"/>
  <c r="FZ63" i="46"/>
  <c r="FJ63" i="46"/>
  <c r="ET63" i="46"/>
  <c r="FQ63" i="46"/>
  <c r="FA63" i="46"/>
  <c r="FX63" i="46"/>
  <c r="FH63" i="46"/>
  <c r="ER63" i="46"/>
  <c r="FK63" i="46"/>
  <c r="EQ63" i="46"/>
  <c r="EE31" i="46"/>
  <c r="DO31" i="46"/>
  <c r="CY31" i="46"/>
  <c r="DR31" i="46"/>
  <c r="DB31" i="46"/>
  <c r="DU31" i="46"/>
  <c r="DE31" i="46"/>
  <c r="CZ31" i="46"/>
  <c r="DH31" i="46"/>
  <c r="CX131" i="46"/>
  <c r="EA31" i="46"/>
  <c r="DK31" i="46"/>
  <c r="ED31" i="46"/>
  <c r="DN31" i="46"/>
  <c r="EG31" i="46"/>
  <c r="DQ31" i="46"/>
  <c r="DA31" i="46"/>
  <c r="EB31" i="46"/>
  <c r="DT31" i="46"/>
  <c r="CX98" i="46"/>
  <c r="DW31" i="46"/>
  <c r="DG31" i="46"/>
  <c r="DZ31" i="46"/>
  <c r="DJ31" i="46"/>
  <c r="EC31" i="46"/>
  <c r="DM31" i="46"/>
  <c r="EF31" i="46"/>
  <c r="DL31" i="46"/>
  <c r="DD31" i="46"/>
  <c r="CX64" i="46"/>
  <c r="DS31" i="46"/>
  <c r="DC31" i="46"/>
  <c r="DV31" i="46"/>
  <c r="DF31" i="46"/>
  <c r="DY31" i="46"/>
  <c r="DI31" i="46"/>
  <c r="DP31" i="46"/>
  <c r="DX31" i="46"/>
  <c r="EM40" i="46"/>
  <c r="EI30" i="46"/>
  <c r="EO72" i="46"/>
  <c r="FO5" i="46"/>
  <c r="EY5" i="46"/>
  <c r="FR5" i="46"/>
  <c r="FB5" i="46"/>
  <c r="FL5" i="46"/>
  <c r="FQ5" i="46"/>
  <c r="FA5" i="46"/>
  <c r="FT5" i="46"/>
  <c r="EV5" i="46"/>
  <c r="EO38" i="46"/>
  <c r="FK5" i="46"/>
  <c r="EU5" i="46"/>
  <c r="FN5" i="46"/>
  <c r="EX5" i="46"/>
  <c r="EZ5" i="46"/>
  <c r="FM5" i="46"/>
  <c r="EW5" i="46"/>
  <c r="FP5" i="46"/>
  <c r="FW5" i="46"/>
  <c r="FG5" i="46"/>
  <c r="EQ5" i="46"/>
  <c r="FJ5" i="46"/>
  <c r="ET5" i="46"/>
  <c r="ER5" i="46"/>
  <c r="FI5" i="46"/>
  <c r="ES5" i="46"/>
  <c r="FH5" i="46"/>
  <c r="EO105" i="46"/>
  <c r="FS5" i="46"/>
  <c r="FC5" i="46"/>
  <c r="FV5" i="46"/>
  <c r="FF5" i="46"/>
  <c r="EP5" i="46"/>
  <c r="FU5" i="46"/>
  <c r="FE5" i="46"/>
  <c r="FX5" i="46"/>
  <c r="FD5" i="46"/>
  <c r="FZ30" i="46"/>
  <c r="EM62" i="46"/>
  <c r="FY73" i="46"/>
  <c r="FI73" i="46"/>
  <c r="ES73" i="46"/>
  <c r="FP73" i="46"/>
  <c r="EZ73" i="46"/>
  <c r="FW73" i="46"/>
  <c r="FG73" i="46"/>
  <c r="EQ73" i="46"/>
  <c r="FV73" i="46"/>
  <c r="FB73" i="46"/>
  <c r="FU73" i="46"/>
  <c r="FE73" i="46"/>
  <c r="GB73" i="46"/>
  <c r="FL73" i="46"/>
  <c r="EV73" i="46"/>
  <c r="FS73" i="46"/>
  <c r="FC73" i="46"/>
  <c r="FZ73" i="46"/>
  <c r="FF73" i="46"/>
  <c r="FN73" i="46"/>
  <c r="FQ73" i="46"/>
  <c r="FA73" i="46"/>
  <c r="FX73" i="46"/>
  <c r="FH73" i="46"/>
  <c r="ER73" i="46"/>
  <c r="FO73" i="46"/>
  <c r="EY73" i="46"/>
  <c r="FJ73" i="46"/>
  <c r="EX73" i="46"/>
  <c r="GC73" i="46"/>
  <c r="FM73" i="46"/>
  <c r="EW73" i="46"/>
  <c r="FT73" i="46"/>
  <c r="FD73" i="46"/>
  <c r="GA73" i="46"/>
  <c r="FK73" i="46"/>
  <c r="EU73" i="46"/>
  <c r="ET73" i="46"/>
  <c r="FR73" i="46"/>
  <c r="EO32" i="46"/>
  <c r="L33" i="46"/>
  <c r="CX32" i="46"/>
  <c r="EM106" i="46" l="1"/>
  <c r="GD39" i="46"/>
  <c r="L34" i="46"/>
  <c r="CX33" i="46"/>
  <c r="EO33" i="46"/>
  <c r="FX38" i="46"/>
  <c r="FH38" i="46"/>
  <c r="ER38" i="46"/>
  <c r="FN38" i="46"/>
  <c r="EX38" i="46"/>
  <c r="FQ38" i="46"/>
  <c r="FW38" i="46"/>
  <c r="EQ38" i="46"/>
  <c r="EW38" i="46"/>
  <c r="FK38" i="46"/>
  <c r="FT38" i="46"/>
  <c r="FD38" i="46"/>
  <c r="FZ38" i="46"/>
  <c r="FJ38" i="46"/>
  <c r="ET38" i="46"/>
  <c r="FI38" i="46"/>
  <c r="FO38" i="46"/>
  <c r="FU38" i="46"/>
  <c r="GA38" i="46"/>
  <c r="FC38" i="46"/>
  <c r="FP38" i="46"/>
  <c r="EZ38" i="46"/>
  <c r="FV38" i="46"/>
  <c r="FF38" i="46"/>
  <c r="EP38" i="46"/>
  <c r="FA38" i="46"/>
  <c r="FG38" i="46"/>
  <c r="FM38" i="46"/>
  <c r="EU38" i="46"/>
  <c r="GB38" i="46"/>
  <c r="FL38" i="46"/>
  <c r="EV38" i="46"/>
  <c r="FR38" i="46"/>
  <c r="FB38" i="46"/>
  <c r="FY38" i="46"/>
  <c r="ES38" i="46"/>
  <c r="EY38" i="46"/>
  <c r="FE38" i="46"/>
  <c r="FS38" i="46"/>
  <c r="EI5" i="46"/>
  <c r="FZ31" i="46"/>
  <c r="EO3" i="46"/>
  <c r="CX3" i="46"/>
  <c r="EO65" i="46"/>
  <c r="FI32" i="46"/>
  <c r="ES32" i="46"/>
  <c r="FL32" i="46"/>
  <c r="EV32" i="46"/>
  <c r="FO32" i="46"/>
  <c r="EY32" i="46"/>
  <c r="ET32" i="46"/>
  <c r="FR32" i="46"/>
  <c r="FU32" i="46"/>
  <c r="FE32" i="46"/>
  <c r="FX32" i="46"/>
  <c r="FH32" i="46"/>
  <c r="ER32" i="46"/>
  <c r="FK32" i="46"/>
  <c r="EU32" i="46"/>
  <c r="FV32" i="46"/>
  <c r="FB32" i="46"/>
  <c r="EO132" i="46"/>
  <c r="FQ32" i="46"/>
  <c r="FA32" i="46"/>
  <c r="FT32" i="46"/>
  <c r="FD32" i="46"/>
  <c r="FW32" i="46"/>
  <c r="FG32" i="46"/>
  <c r="EQ32" i="46"/>
  <c r="FF32" i="46"/>
  <c r="FN32" i="46"/>
  <c r="EO99" i="46"/>
  <c r="FM32" i="46"/>
  <c r="EW32" i="46"/>
  <c r="FP32" i="46"/>
  <c r="EZ32" i="46"/>
  <c r="FS32" i="46"/>
  <c r="FC32" i="46"/>
  <c r="FJ32" i="46"/>
  <c r="EP32" i="46"/>
  <c r="EX32" i="46"/>
  <c r="FZ5" i="46"/>
  <c r="ED98" i="46"/>
  <c r="DN98" i="46"/>
  <c r="EK98" i="46"/>
  <c r="DU98" i="46"/>
  <c r="DE98" i="46"/>
  <c r="DP98" i="46"/>
  <c r="DW98" i="46"/>
  <c r="EJ98" i="46"/>
  <c r="DD98" i="46"/>
  <c r="EI98" i="46"/>
  <c r="DZ98" i="46"/>
  <c r="DJ98" i="46"/>
  <c r="EG98" i="46"/>
  <c r="DQ98" i="46"/>
  <c r="DA98" i="46"/>
  <c r="DH98" i="46"/>
  <c r="DO98" i="46"/>
  <c r="EB98" i="46"/>
  <c r="EA98" i="46"/>
  <c r="DC98" i="46"/>
  <c r="DF98" i="46"/>
  <c r="EL98" i="46"/>
  <c r="DV98" i="46"/>
  <c r="EC98" i="46"/>
  <c r="DM98" i="46"/>
  <c r="EF98" i="46"/>
  <c r="CZ98" i="46"/>
  <c r="DG98" i="46"/>
  <c r="DT98" i="46"/>
  <c r="DS98" i="46"/>
  <c r="EH98" i="46"/>
  <c r="DR98" i="46"/>
  <c r="DB98" i="46"/>
  <c r="DY98" i="46"/>
  <c r="DI98" i="46"/>
  <c r="DX98" i="46"/>
  <c r="EE98" i="46"/>
  <c r="DL98" i="46"/>
  <c r="DK98" i="46"/>
  <c r="GD63" i="46"/>
  <c r="EI72" i="46"/>
  <c r="DS72" i="46"/>
  <c r="DC72" i="46"/>
  <c r="ED72" i="46"/>
  <c r="DN72" i="46"/>
  <c r="EK72" i="46"/>
  <c r="DU72" i="46"/>
  <c r="DE72" i="46"/>
  <c r="DD72" i="46"/>
  <c r="EB72" i="46"/>
  <c r="EE72" i="46"/>
  <c r="DO72" i="46"/>
  <c r="DZ72" i="46"/>
  <c r="DJ72" i="46"/>
  <c r="EG72" i="46"/>
  <c r="DQ72" i="46"/>
  <c r="DA72" i="46"/>
  <c r="EF72" i="46"/>
  <c r="DL72" i="46"/>
  <c r="EA72" i="46"/>
  <c r="DK72" i="46"/>
  <c r="EL72" i="46"/>
  <c r="DV72" i="46"/>
  <c r="DF72" i="46"/>
  <c r="EC72" i="46"/>
  <c r="DM72" i="46"/>
  <c r="EJ72" i="46"/>
  <c r="DP72" i="46"/>
  <c r="DX72" i="46"/>
  <c r="DW72" i="46"/>
  <c r="DG72" i="46"/>
  <c r="EH72" i="46"/>
  <c r="DR72" i="46"/>
  <c r="DB72" i="46"/>
  <c r="DY72" i="46"/>
  <c r="DI72" i="46"/>
  <c r="DT72" i="46"/>
  <c r="CZ72" i="46"/>
  <c r="DH72" i="46"/>
  <c r="EH38" i="46"/>
  <c r="DR38" i="46"/>
  <c r="DB38" i="46"/>
  <c r="DX38" i="46"/>
  <c r="DH38" i="46"/>
  <c r="EA38" i="46"/>
  <c r="EG38" i="46"/>
  <c r="DA38" i="46"/>
  <c r="DG38" i="46"/>
  <c r="DE38" i="46"/>
  <c r="ED38" i="46"/>
  <c r="DN38" i="46"/>
  <c r="EJ38" i="46"/>
  <c r="DT38" i="46"/>
  <c r="DD38" i="46"/>
  <c r="DS38" i="46"/>
  <c r="DY38" i="46"/>
  <c r="EE38" i="46"/>
  <c r="CY38" i="46"/>
  <c r="EC38" i="46"/>
  <c r="DZ38" i="46"/>
  <c r="DJ38" i="46"/>
  <c r="EF38" i="46"/>
  <c r="DP38" i="46"/>
  <c r="CZ38" i="46"/>
  <c r="DK38" i="46"/>
  <c r="DQ38" i="46"/>
  <c r="DW38" i="46"/>
  <c r="DM38" i="46"/>
  <c r="DU38" i="46"/>
  <c r="DV38" i="46"/>
  <c r="DF38" i="46"/>
  <c r="EB38" i="46"/>
  <c r="DL38" i="46"/>
  <c r="EI38" i="46"/>
  <c r="DC38" i="46"/>
  <c r="DI38" i="46"/>
  <c r="DO38" i="46"/>
  <c r="EK38" i="46"/>
  <c r="EM130" i="46"/>
  <c r="GD106" i="46"/>
  <c r="FQ64" i="46"/>
  <c r="FA64" i="46"/>
  <c r="FX64" i="46"/>
  <c r="FH64" i="46"/>
  <c r="ER64" i="46"/>
  <c r="FO64" i="46"/>
  <c r="EY64" i="46"/>
  <c r="FJ64" i="46"/>
  <c r="EP64" i="46"/>
  <c r="EX64" i="46"/>
  <c r="FM64" i="46"/>
  <c r="EW64" i="46"/>
  <c r="FT64" i="46"/>
  <c r="FD64" i="46"/>
  <c r="GA64" i="46"/>
  <c r="FK64" i="46"/>
  <c r="EU64" i="46"/>
  <c r="ET64" i="46"/>
  <c r="FR64" i="46"/>
  <c r="FY64" i="46"/>
  <c r="FI64" i="46"/>
  <c r="ES64" i="46"/>
  <c r="FP64" i="46"/>
  <c r="EZ64" i="46"/>
  <c r="FW64" i="46"/>
  <c r="FG64" i="46"/>
  <c r="EQ64" i="46"/>
  <c r="FV64" i="46"/>
  <c r="FB64" i="46"/>
  <c r="FU64" i="46"/>
  <c r="FE64" i="46"/>
  <c r="GB64" i="46"/>
  <c r="FL64" i="46"/>
  <c r="EV64" i="46"/>
  <c r="FS64" i="46"/>
  <c r="FC64" i="46"/>
  <c r="FZ64" i="46"/>
  <c r="FF64" i="46"/>
  <c r="FN64" i="46"/>
  <c r="GD130" i="46"/>
  <c r="EO104" i="46"/>
  <c r="FR4" i="46"/>
  <c r="FB4" i="46"/>
  <c r="FU4" i="46"/>
  <c r="FE4" i="46"/>
  <c r="EY4" i="46"/>
  <c r="FL4" i="46"/>
  <c r="EV4" i="46"/>
  <c r="FG4" i="46"/>
  <c r="FC4" i="46"/>
  <c r="EO71" i="46"/>
  <c r="FN4" i="46"/>
  <c r="EX4" i="46"/>
  <c r="FQ4" i="46"/>
  <c r="FA4" i="46"/>
  <c r="FX4" i="46"/>
  <c r="FH4" i="46"/>
  <c r="ER4" i="46"/>
  <c r="EU4" i="46"/>
  <c r="EQ4" i="46"/>
  <c r="EO37" i="46"/>
  <c r="FJ4" i="46"/>
  <c r="ET4" i="46"/>
  <c r="FM4" i="46"/>
  <c r="EW4" i="46"/>
  <c r="FT4" i="46"/>
  <c r="FD4" i="46"/>
  <c r="FW4" i="46"/>
  <c r="FS4" i="46"/>
  <c r="FV4" i="46"/>
  <c r="FF4" i="46"/>
  <c r="EP4" i="46"/>
  <c r="FI4" i="46"/>
  <c r="ES4" i="46"/>
  <c r="FP4" i="46"/>
  <c r="EZ4" i="46"/>
  <c r="FO4" i="46"/>
  <c r="FK4" i="46"/>
  <c r="FO105" i="46"/>
  <c r="EY105" i="46"/>
  <c r="FV105" i="46"/>
  <c r="FF105" i="46"/>
  <c r="EP105" i="46"/>
  <c r="FQ105" i="46"/>
  <c r="FA105" i="46"/>
  <c r="FL105" i="46"/>
  <c r="ER105" i="46"/>
  <c r="EZ105" i="46"/>
  <c r="GA105" i="46"/>
  <c r="FK105" i="46"/>
  <c r="EU105" i="46"/>
  <c r="FR105" i="46"/>
  <c r="FB105" i="46"/>
  <c r="GC105" i="46"/>
  <c r="FM105" i="46"/>
  <c r="EW105" i="46"/>
  <c r="EV105" i="46"/>
  <c r="FT105" i="46"/>
  <c r="FW105" i="46"/>
  <c r="FG105" i="46"/>
  <c r="EQ105" i="46"/>
  <c r="FN105" i="46"/>
  <c r="EX105" i="46"/>
  <c r="FY105" i="46"/>
  <c r="FI105" i="46"/>
  <c r="ES105" i="46"/>
  <c r="FX105" i="46"/>
  <c r="FD105" i="46"/>
  <c r="FS105" i="46"/>
  <c r="FC105" i="46"/>
  <c r="FZ105" i="46"/>
  <c r="FJ105" i="46"/>
  <c r="ET105" i="46"/>
  <c r="FU105" i="46"/>
  <c r="FE105" i="46"/>
  <c r="GB105" i="46"/>
  <c r="FH105" i="46"/>
  <c r="FP105" i="46"/>
  <c r="GB72" i="46"/>
  <c r="FL72" i="46"/>
  <c r="EV72" i="46"/>
  <c r="FS72" i="46"/>
  <c r="FC72" i="46"/>
  <c r="FZ72" i="46"/>
  <c r="FJ72" i="46"/>
  <c r="ET72" i="46"/>
  <c r="GC72" i="46"/>
  <c r="FI72" i="46"/>
  <c r="FX72" i="46"/>
  <c r="FH72" i="46"/>
  <c r="ER72" i="46"/>
  <c r="FO72" i="46"/>
  <c r="EY72" i="46"/>
  <c r="FV72" i="46"/>
  <c r="FF72" i="46"/>
  <c r="FM72" i="46"/>
  <c r="ES72" i="46"/>
  <c r="FP72" i="46"/>
  <c r="EZ72" i="46"/>
  <c r="FW72" i="46"/>
  <c r="FG72" i="46"/>
  <c r="EQ72" i="46"/>
  <c r="FN72" i="46"/>
  <c r="EX72" i="46"/>
  <c r="FA72" i="46"/>
  <c r="FY72" i="46"/>
  <c r="FE72" i="46"/>
  <c r="FK72" i="46"/>
  <c r="FQ72" i="46"/>
  <c r="FT72" i="46"/>
  <c r="EU72" i="46"/>
  <c r="EW72" i="46"/>
  <c r="FD72" i="46"/>
  <c r="FR72" i="46"/>
  <c r="FU72" i="46"/>
  <c r="GA72" i="46"/>
  <c r="FB72" i="46"/>
  <c r="EI31" i="46"/>
  <c r="EM63" i="46"/>
  <c r="EM39" i="46"/>
  <c r="EF32" i="46"/>
  <c r="DP32" i="46"/>
  <c r="CZ32" i="46"/>
  <c r="DS32" i="46"/>
  <c r="DC32" i="46"/>
  <c r="DV32" i="46"/>
  <c r="DF32" i="46"/>
  <c r="DU32" i="46"/>
  <c r="DA32" i="46"/>
  <c r="CX132" i="46"/>
  <c r="EB32" i="46"/>
  <c r="DL32" i="46"/>
  <c r="EE32" i="46"/>
  <c r="DO32" i="46"/>
  <c r="CY32" i="46"/>
  <c r="DR32" i="46"/>
  <c r="DB32" i="46"/>
  <c r="DE32" i="46"/>
  <c r="EC32" i="46"/>
  <c r="CX99" i="46"/>
  <c r="DX32" i="46"/>
  <c r="DH32" i="46"/>
  <c r="EA32" i="46"/>
  <c r="DK32" i="46"/>
  <c r="ED32" i="46"/>
  <c r="DN32" i="46"/>
  <c r="DY32" i="46"/>
  <c r="EG32" i="46"/>
  <c r="DM32" i="46"/>
  <c r="CX65" i="46"/>
  <c r="DT32" i="46"/>
  <c r="DD32" i="46"/>
  <c r="DW32" i="46"/>
  <c r="DG32" i="46"/>
  <c r="DZ32" i="46"/>
  <c r="DJ32" i="46"/>
  <c r="DI32" i="46"/>
  <c r="DQ32" i="46"/>
  <c r="EI64" i="46"/>
  <c r="DS64" i="46"/>
  <c r="DC64" i="46"/>
  <c r="DZ64" i="46"/>
  <c r="DJ64" i="46"/>
  <c r="EG64" i="46"/>
  <c r="DQ64" i="46"/>
  <c r="DA64" i="46"/>
  <c r="DH64" i="46"/>
  <c r="CZ64" i="46"/>
  <c r="EE64" i="46"/>
  <c r="DO64" i="46"/>
  <c r="CY64" i="46"/>
  <c r="DV64" i="46"/>
  <c r="DF64" i="46"/>
  <c r="EC64" i="46"/>
  <c r="DM64" i="46"/>
  <c r="EB64" i="46"/>
  <c r="EJ64" i="46"/>
  <c r="EF64" i="46"/>
  <c r="EA64" i="46"/>
  <c r="DK64" i="46"/>
  <c r="EH64" i="46"/>
  <c r="DR64" i="46"/>
  <c r="DB64" i="46"/>
  <c r="DY64" i="46"/>
  <c r="DI64" i="46"/>
  <c r="DL64" i="46"/>
  <c r="DT64" i="46"/>
  <c r="DP64" i="46"/>
  <c r="DW64" i="46"/>
  <c r="DG64" i="46"/>
  <c r="ED64" i="46"/>
  <c r="DN64" i="46"/>
  <c r="EK64" i="46"/>
  <c r="DU64" i="46"/>
  <c r="DE64" i="46"/>
  <c r="DX64" i="46"/>
  <c r="DD64" i="46"/>
  <c r="EH131" i="46"/>
  <c r="DM131" i="46"/>
  <c r="EE131" i="46"/>
  <c r="EJ131" i="46"/>
  <c r="DT131" i="46"/>
  <c r="DD131" i="46"/>
  <c r="ED131" i="46"/>
  <c r="DN131" i="46"/>
  <c r="EK131" i="46"/>
  <c r="DE131" i="46"/>
  <c r="DK131" i="46"/>
  <c r="DQ131" i="46"/>
  <c r="CY131" i="46"/>
  <c r="EB131" i="46"/>
  <c r="DL131" i="46"/>
  <c r="EL131" i="46"/>
  <c r="DV131" i="46"/>
  <c r="DF131" i="46"/>
  <c r="DU131" i="46"/>
  <c r="EA131" i="46"/>
  <c r="EG131" i="46"/>
  <c r="DA131" i="46"/>
  <c r="DO131" i="46"/>
  <c r="DX131" i="46"/>
  <c r="DH131" i="46"/>
  <c r="DR131" i="46"/>
  <c r="DB131" i="46"/>
  <c r="DS131" i="46"/>
  <c r="DY131" i="46"/>
  <c r="DG131" i="46"/>
  <c r="DP131" i="46"/>
  <c r="EC131" i="46"/>
  <c r="DW131" i="46"/>
  <c r="EI131" i="46"/>
  <c r="CZ131" i="46"/>
  <c r="DZ131" i="46"/>
  <c r="DC131" i="46"/>
  <c r="DJ131" i="46"/>
  <c r="DI131" i="46"/>
  <c r="EF131" i="46"/>
  <c r="ED105" i="46"/>
  <c r="DN105" i="46"/>
  <c r="EK105" i="46"/>
  <c r="DU105" i="46"/>
  <c r="DE105" i="46"/>
  <c r="EB105" i="46"/>
  <c r="DL105" i="46"/>
  <c r="EE105" i="46"/>
  <c r="DK105" i="46"/>
  <c r="EI105" i="46"/>
  <c r="DZ105" i="46"/>
  <c r="DJ105" i="46"/>
  <c r="EG105" i="46"/>
  <c r="DQ105" i="46"/>
  <c r="DA105" i="46"/>
  <c r="DX105" i="46"/>
  <c r="DH105" i="46"/>
  <c r="DO105" i="46"/>
  <c r="DW105" i="46"/>
  <c r="DS105" i="46"/>
  <c r="EL105" i="46"/>
  <c r="DV105" i="46"/>
  <c r="DF105" i="46"/>
  <c r="EC105" i="46"/>
  <c r="DM105" i="46"/>
  <c r="EJ105" i="46"/>
  <c r="DT105" i="46"/>
  <c r="DD105" i="46"/>
  <c r="CY105" i="46"/>
  <c r="DG105" i="46"/>
  <c r="EH105" i="46"/>
  <c r="DR105" i="46"/>
  <c r="DB105" i="46"/>
  <c r="DY105" i="46"/>
  <c r="DI105" i="46"/>
  <c r="EF105" i="46"/>
  <c r="DP105" i="46"/>
  <c r="CZ105" i="46"/>
  <c r="EA105" i="46"/>
  <c r="DC105" i="46"/>
  <c r="FZ131" i="46"/>
  <c r="FY131" i="46"/>
  <c r="FI131" i="46"/>
  <c r="ES131" i="46"/>
  <c r="FO131" i="46"/>
  <c r="EY131" i="46"/>
  <c r="FJ131" i="46"/>
  <c r="FH131" i="46"/>
  <c r="FN131" i="46"/>
  <c r="FL131" i="46"/>
  <c r="FV131" i="46"/>
  <c r="FU131" i="46"/>
  <c r="FE131" i="46"/>
  <c r="GA131" i="46"/>
  <c r="FK131" i="46"/>
  <c r="EU131" i="46"/>
  <c r="FB131" i="46"/>
  <c r="EZ131" i="46"/>
  <c r="FF131" i="46"/>
  <c r="FD131" i="46"/>
  <c r="GC131" i="46"/>
  <c r="FM131" i="46"/>
  <c r="EW131" i="46"/>
  <c r="FS131" i="46"/>
  <c r="FC131" i="46"/>
  <c r="FT131" i="46"/>
  <c r="FP131" i="46"/>
  <c r="GB131" i="46"/>
  <c r="EP131" i="46"/>
  <c r="FX131" i="46"/>
  <c r="FQ131" i="46"/>
  <c r="EQ131" i="46"/>
  <c r="EV131" i="46"/>
  <c r="FA131" i="46"/>
  <c r="ET131" i="46"/>
  <c r="FW131" i="46"/>
  <c r="ER131" i="46"/>
  <c r="FR131" i="46"/>
  <c r="FG131" i="46"/>
  <c r="EX131" i="46"/>
  <c r="FO98" i="46"/>
  <c r="EY98" i="46"/>
  <c r="FV98" i="46"/>
  <c r="FF98" i="46"/>
  <c r="FE98" i="46"/>
  <c r="FL98" i="46"/>
  <c r="FQ98" i="46"/>
  <c r="FH98" i="46"/>
  <c r="FP98" i="46"/>
  <c r="GA98" i="46"/>
  <c r="FK98" i="46"/>
  <c r="EU98" i="46"/>
  <c r="FR98" i="46"/>
  <c r="FB98" i="46"/>
  <c r="GC98" i="46"/>
  <c r="EW98" i="46"/>
  <c r="FD98" i="46"/>
  <c r="FI98" i="46"/>
  <c r="EZ98" i="46"/>
  <c r="FW98" i="46"/>
  <c r="FG98" i="46"/>
  <c r="EQ98" i="46"/>
  <c r="FN98" i="46"/>
  <c r="EX98" i="46"/>
  <c r="FU98" i="46"/>
  <c r="GB98" i="46"/>
  <c r="EV98" i="46"/>
  <c r="FA98" i="46"/>
  <c r="FX98" i="46"/>
  <c r="FS98" i="46"/>
  <c r="FC98" i="46"/>
  <c r="FZ98" i="46"/>
  <c r="FJ98" i="46"/>
  <c r="ET98" i="46"/>
  <c r="FM98" i="46"/>
  <c r="FT98" i="46"/>
  <c r="FY98" i="46"/>
  <c r="ES98" i="46"/>
  <c r="ER98" i="46"/>
  <c r="CX37" i="46"/>
  <c r="DU4" i="46"/>
  <c r="DE4" i="46"/>
  <c r="DX4" i="46"/>
  <c r="DH4" i="46"/>
  <c r="EA4" i="46"/>
  <c r="DK4" i="46"/>
  <c r="DV4" i="46"/>
  <c r="ED4" i="46"/>
  <c r="EG4" i="46"/>
  <c r="DQ4" i="46"/>
  <c r="DA4" i="46"/>
  <c r="DT4" i="46"/>
  <c r="DD4" i="46"/>
  <c r="DW4" i="46"/>
  <c r="DG4" i="46"/>
  <c r="DR4" i="46"/>
  <c r="DZ4" i="46"/>
  <c r="DM4" i="46"/>
  <c r="DC4" i="46"/>
  <c r="CX104" i="46"/>
  <c r="EC4" i="46"/>
  <c r="EF4" i="46"/>
  <c r="CZ4" i="46"/>
  <c r="DJ4" i="46"/>
  <c r="CX71" i="46"/>
  <c r="DY4" i="46"/>
  <c r="DI4" i="46"/>
  <c r="EB4" i="46"/>
  <c r="DL4" i="46"/>
  <c r="EE4" i="46"/>
  <c r="DO4" i="46"/>
  <c r="CY4" i="46"/>
  <c r="DB4" i="46"/>
  <c r="DF4" i="46"/>
  <c r="DP4" i="46"/>
  <c r="DS4" i="46"/>
  <c r="DN4" i="46"/>
  <c r="EM105" i="46" l="1"/>
  <c r="EM64" i="46"/>
  <c r="EI32" i="46"/>
  <c r="FY37" i="46"/>
  <c r="FI37" i="46"/>
  <c r="ES37" i="46"/>
  <c r="FH37" i="46"/>
  <c r="GB37" i="46"/>
  <c r="FG37" i="46"/>
  <c r="GA37" i="46"/>
  <c r="FF37" i="46"/>
  <c r="FZ37" i="46"/>
  <c r="FO37" i="46"/>
  <c r="FU37" i="46"/>
  <c r="FE37" i="46"/>
  <c r="FX37" i="46"/>
  <c r="FC37" i="46"/>
  <c r="FW37" i="46"/>
  <c r="FB37" i="46"/>
  <c r="FV37" i="46"/>
  <c r="EZ37" i="46"/>
  <c r="FD37" i="46"/>
  <c r="ET37" i="46"/>
  <c r="FQ37" i="46"/>
  <c r="FA37" i="46"/>
  <c r="FS37" i="46"/>
  <c r="EX37" i="46"/>
  <c r="FR37" i="46"/>
  <c r="EV37" i="46"/>
  <c r="FP37" i="46"/>
  <c r="EU37" i="46"/>
  <c r="FT37" i="46"/>
  <c r="FJ37" i="46"/>
  <c r="FM37" i="46"/>
  <c r="EW37" i="46"/>
  <c r="FN37" i="46"/>
  <c r="ER37" i="46"/>
  <c r="FL37" i="46"/>
  <c r="EQ37" i="46"/>
  <c r="FK37" i="46"/>
  <c r="EP37" i="46"/>
  <c r="EY37" i="46"/>
  <c r="FO104" i="46"/>
  <c r="EY104" i="46"/>
  <c r="FV104" i="46"/>
  <c r="FF104" i="46"/>
  <c r="EP104" i="46"/>
  <c r="FQ104" i="46"/>
  <c r="FA104" i="46"/>
  <c r="EZ104" i="46"/>
  <c r="FX104" i="46"/>
  <c r="FD104" i="46"/>
  <c r="GA104" i="46"/>
  <c r="FK104" i="46"/>
  <c r="EU104" i="46"/>
  <c r="FR104" i="46"/>
  <c r="FB104" i="46"/>
  <c r="GC104" i="46"/>
  <c r="FM104" i="46"/>
  <c r="EW104" i="46"/>
  <c r="GB104" i="46"/>
  <c r="FH104" i="46"/>
  <c r="FW104" i="46"/>
  <c r="FG104" i="46"/>
  <c r="EQ104" i="46"/>
  <c r="FN104" i="46"/>
  <c r="EX104" i="46"/>
  <c r="FY104" i="46"/>
  <c r="FI104" i="46"/>
  <c r="ES104" i="46"/>
  <c r="FL104" i="46"/>
  <c r="ER104" i="46"/>
  <c r="FS104" i="46"/>
  <c r="FC104" i="46"/>
  <c r="FZ104" i="46"/>
  <c r="FJ104" i="46"/>
  <c r="ET104" i="46"/>
  <c r="FU104" i="46"/>
  <c r="FE104" i="46"/>
  <c r="FP104" i="46"/>
  <c r="EV104" i="46"/>
  <c r="FT104" i="46"/>
  <c r="GD64" i="46"/>
  <c r="EO66" i="46"/>
  <c r="FJ33" i="46"/>
  <c r="ET33" i="46"/>
  <c r="FM33" i="46"/>
  <c r="EW33" i="46"/>
  <c r="FP33" i="46"/>
  <c r="EZ33" i="46"/>
  <c r="EY33" i="46"/>
  <c r="FG33" i="46"/>
  <c r="FV33" i="46"/>
  <c r="FF33" i="46"/>
  <c r="EP33" i="46"/>
  <c r="FI33" i="46"/>
  <c r="ES33" i="46"/>
  <c r="FL33" i="46"/>
  <c r="EV33" i="46"/>
  <c r="FK33" i="46"/>
  <c r="EQ33" i="46"/>
  <c r="EO133" i="46"/>
  <c r="FR33" i="46"/>
  <c r="FB33" i="46"/>
  <c r="FU33" i="46"/>
  <c r="FE33" i="46"/>
  <c r="FX33" i="46"/>
  <c r="FH33" i="46"/>
  <c r="ER33" i="46"/>
  <c r="EU33" i="46"/>
  <c r="FS33" i="46"/>
  <c r="EO100" i="46"/>
  <c r="FN33" i="46"/>
  <c r="EX33" i="46"/>
  <c r="FQ33" i="46"/>
  <c r="FA33" i="46"/>
  <c r="FT33" i="46"/>
  <c r="FD33" i="46"/>
  <c r="FO33" i="46"/>
  <c r="FW33" i="46"/>
  <c r="FC33" i="46"/>
  <c r="EM131" i="46"/>
  <c r="EH65" i="46"/>
  <c r="DR65" i="46"/>
  <c r="DB65" i="46"/>
  <c r="DY65" i="46"/>
  <c r="DI65" i="46"/>
  <c r="EF65" i="46"/>
  <c r="DP65" i="46"/>
  <c r="CZ65" i="46"/>
  <c r="DG65" i="46"/>
  <c r="CY65" i="46"/>
  <c r="ED65" i="46"/>
  <c r="DN65" i="46"/>
  <c r="EK65" i="46"/>
  <c r="DU65" i="46"/>
  <c r="DE65" i="46"/>
  <c r="EB65" i="46"/>
  <c r="DL65" i="46"/>
  <c r="EA65" i="46"/>
  <c r="EI65" i="46"/>
  <c r="EE65" i="46"/>
  <c r="DZ65" i="46"/>
  <c r="DJ65" i="46"/>
  <c r="EG65" i="46"/>
  <c r="DQ65" i="46"/>
  <c r="DA65" i="46"/>
  <c r="DX65" i="46"/>
  <c r="DH65" i="46"/>
  <c r="DK65" i="46"/>
  <c r="DS65" i="46"/>
  <c r="DO65" i="46"/>
  <c r="DV65" i="46"/>
  <c r="DF65" i="46"/>
  <c r="EC65" i="46"/>
  <c r="DM65" i="46"/>
  <c r="EJ65" i="46"/>
  <c r="DT65" i="46"/>
  <c r="DD65" i="46"/>
  <c r="DW65" i="46"/>
  <c r="DC65" i="46"/>
  <c r="EG132" i="46"/>
  <c r="DQ132" i="46"/>
  <c r="DA132" i="46"/>
  <c r="DX132" i="46"/>
  <c r="DH132" i="46"/>
  <c r="EH132" i="46"/>
  <c r="DR132" i="46"/>
  <c r="DB132" i="46"/>
  <c r="EE132" i="46"/>
  <c r="DK132" i="46"/>
  <c r="EC132" i="46"/>
  <c r="DM132" i="46"/>
  <c r="EJ132" i="46"/>
  <c r="DT132" i="46"/>
  <c r="DD132" i="46"/>
  <c r="ED132" i="46"/>
  <c r="DN132" i="46"/>
  <c r="EI132" i="46"/>
  <c r="DO132" i="46"/>
  <c r="DW132" i="46"/>
  <c r="DY132" i="46"/>
  <c r="DI132" i="46"/>
  <c r="EF132" i="46"/>
  <c r="DP132" i="46"/>
  <c r="CZ132" i="46"/>
  <c r="DZ132" i="46"/>
  <c r="DJ132" i="46"/>
  <c r="DS132" i="46"/>
  <c r="CY132" i="46"/>
  <c r="DG132" i="46"/>
  <c r="EK132" i="46"/>
  <c r="DU132" i="46"/>
  <c r="DE132" i="46"/>
  <c r="EB132" i="46"/>
  <c r="DL132" i="46"/>
  <c r="EL132" i="46"/>
  <c r="DV132" i="46"/>
  <c r="DF132" i="46"/>
  <c r="DC132" i="46"/>
  <c r="EA132" i="46"/>
  <c r="FZ4" i="46"/>
  <c r="FZ32" i="46"/>
  <c r="FW99" i="46"/>
  <c r="FG99" i="46"/>
  <c r="EQ99" i="46"/>
  <c r="FN99" i="46"/>
  <c r="EX99" i="46"/>
  <c r="FY99" i="46"/>
  <c r="FI99" i="46"/>
  <c r="ES99" i="46"/>
  <c r="FL99" i="46"/>
  <c r="ER99" i="46"/>
  <c r="FS99" i="46"/>
  <c r="FC99" i="46"/>
  <c r="FZ99" i="46"/>
  <c r="FJ99" i="46"/>
  <c r="ET99" i="46"/>
  <c r="FU99" i="46"/>
  <c r="FE99" i="46"/>
  <c r="FP99" i="46"/>
  <c r="EV99" i="46"/>
  <c r="FT99" i="46"/>
  <c r="FO99" i="46"/>
  <c r="EY99" i="46"/>
  <c r="FV99" i="46"/>
  <c r="FF99" i="46"/>
  <c r="FQ99" i="46"/>
  <c r="FA99" i="46"/>
  <c r="EZ99" i="46"/>
  <c r="FX99" i="46"/>
  <c r="FD99" i="46"/>
  <c r="GA99" i="46"/>
  <c r="FK99" i="46"/>
  <c r="EU99" i="46"/>
  <c r="FR99" i="46"/>
  <c r="FB99" i="46"/>
  <c r="GC99" i="46"/>
  <c r="FM99" i="46"/>
  <c r="EW99" i="46"/>
  <c r="GB99" i="46"/>
  <c r="FH99" i="46"/>
  <c r="GB65" i="46"/>
  <c r="FL65" i="46"/>
  <c r="EV65" i="46"/>
  <c r="FS65" i="46"/>
  <c r="FC65" i="46"/>
  <c r="FZ65" i="46"/>
  <c r="FJ65" i="46"/>
  <c r="ET65" i="46"/>
  <c r="ES65" i="46"/>
  <c r="FA65" i="46"/>
  <c r="FX65" i="46"/>
  <c r="FH65" i="46"/>
  <c r="ER65" i="46"/>
  <c r="FO65" i="46"/>
  <c r="EY65" i="46"/>
  <c r="FV65" i="46"/>
  <c r="FF65" i="46"/>
  <c r="EP65" i="46"/>
  <c r="FU65" i="46"/>
  <c r="FM65" i="46"/>
  <c r="FT65" i="46"/>
  <c r="FD65" i="46"/>
  <c r="GA65" i="46"/>
  <c r="FK65" i="46"/>
  <c r="EU65" i="46"/>
  <c r="FR65" i="46"/>
  <c r="FB65" i="46"/>
  <c r="FY65" i="46"/>
  <c r="FE65" i="46"/>
  <c r="EW65" i="46"/>
  <c r="FP65" i="46"/>
  <c r="EZ65" i="46"/>
  <c r="FW65" i="46"/>
  <c r="FG65" i="46"/>
  <c r="EQ65" i="46"/>
  <c r="FN65" i="46"/>
  <c r="EX65" i="46"/>
  <c r="FI65" i="46"/>
  <c r="FQ65" i="46"/>
  <c r="CX66" i="46"/>
  <c r="DU33" i="46"/>
  <c r="DE33" i="46"/>
  <c r="DX33" i="46"/>
  <c r="DH33" i="46"/>
  <c r="EA33" i="46"/>
  <c r="DK33" i="46"/>
  <c r="ED33" i="46"/>
  <c r="DV33" i="46"/>
  <c r="EG33" i="46"/>
  <c r="DQ33" i="46"/>
  <c r="DA33" i="46"/>
  <c r="DT33" i="46"/>
  <c r="DD33" i="46"/>
  <c r="DW33" i="46"/>
  <c r="DG33" i="46"/>
  <c r="DN33" i="46"/>
  <c r="DF33" i="46"/>
  <c r="CX133" i="46"/>
  <c r="EC33" i="46"/>
  <c r="DM33" i="46"/>
  <c r="EF33" i="46"/>
  <c r="DP33" i="46"/>
  <c r="CZ33" i="46"/>
  <c r="DS33" i="46"/>
  <c r="DC33" i="46"/>
  <c r="DZ33" i="46"/>
  <c r="DR33" i="46"/>
  <c r="CX100" i="46"/>
  <c r="DY33" i="46"/>
  <c r="DI33" i="46"/>
  <c r="EB33" i="46"/>
  <c r="DL33" i="46"/>
  <c r="EE33" i="46"/>
  <c r="DO33" i="46"/>
  <c r="CY33" i="46"/>
  <c r="DJ33" i="46"/>
  <c r="DB33" i="46"/>
  <c r="DZ71" i="46"/>
  <c r="DJ71" i="46"/>
  <c r="EG71" i="46"/>
  <c r="DQ71" i="46"/>
  <c r="DA71" i="46"/>
  <c r="DX71" i="46"/>
  <c r="DH71" i="46"/>
  <c r="DK71" i="46"/>
  <c r="DS71" i="46"/>
  <c r="EL71" i="46"/>
  <c r="DV71" i="46"/>
  <c r="DF71" i="46"/>
  <c r="EC71" i="46"/>
  <c r="DM71" i="46"/>
  <c r="EJ71" i="46"/>
  <c r="DT71" i="46"/>
  <c r="DD71" i="46"/>
  <c r="DW71" i="46"/>
  <c r="DC71" i="46"/>
  <c r="EH71" i="46"/>
  <c r="DR71" i="46"/>
  <c r="DB71" i="46"/>
  <c r="DY71" i="46"/>
  <c r="DI71" i="46"/>
  <c r="EF71" i="46"/>
  <c r="DP71" i="46"/>
  <c r="CZ71" i="46"/>
  <c r="DG71" i="46"/>
  <c r="EE71" i="46"/>
  <c r="ED71" i="46"/>
  <c r="DN71" i="46"/>
  <c r="EK71" i="46"/>
  <c r="DU71" i="46"/>
  <c r="DE71" i="46"/>
  <c r="EB71" i="46"/>
  <c r="DL71" i="46"/>
  <c r="EA71" i="46"/>
  <c r="EI71" i="46"/>
  <c r="DO71" i="46"/>
  <c r="EI4" i="46"/>
  <c r="EL104" i="46"/>
  <c r="DV104" i="46"/>
  <c r="DF104" i="46"/>
  <c r="EC104" i="46"/>
  <c r="DM104" i="46"/>
  <c r="EJ104" i="46"/>
  <c r="DT104" i="46"/>
  <c r="DD104" i="46"/>
  <c r="DC104" i="46"/>
  <c r="EA104" i="46"/>
  <c r="EH104" i="46"/>
  <c r="DR104" i="46"/>
  <c r="DB104" i="46"/>
  <c r="DY104" i="46"/>
  <c r="DI104" i="46"/>
  <c r="EF104" i="46"/>
  <c r="DP104" i="46"/>
  <c r="CZ104" i="46"/>
  <c r="EE104" i="46"/>
  <c r="DK104" i="46"/>
  <c r="ED104" i="46"/>
  <c r="DN104" i="46"/>
  <c r="EK104" i="46"/>
  <c r="DU104" i="46"/>
  <c r="DE104" i="46"/>
  <c r="EB104" i="46"/>
  <c r="DL104" i="46"/>
  <c r="EI104" i="46"/>
  <c r="DO104" i="46"/>
  <c r="DW104" i="46"/>
  <c r="DZ104" i="46"/>
  <c r="DJ104" i="46"/>
  <c r="EG104" i="46"/>
  <c r="DQ104" i="46"/>
  <c r="DA104" i="46"/>
  <c r="DX104" i="46"/>
  <c r="DH104" i="46"/>
  <c r="DS104" i="46"/>
  <c r="CY104" i="46"/>
  <c r="DG104" i="46"/>
  <c r="DW37" i="46"/>
  <c r="DG37" i="46"/>
  <c r="EF37" i="46"/>
  <c r="DJ37" i="46"/>
  <c r="ED37" i="46"/>
  <c r="DI37" i="46"/>
  <c r="DX37" i="46"/>
  <c r="DB37" i="46"/>
  <c r="DF37" i="46"/>
  <c r="EI37" i="46"/>
  <c r="DS37" i="46"/>
  <c r="DC37" i="46"/>
  <c r="DZ37" i="46"/>
  <c r="DE37" i="46"/>
  <c r="DY37" i="46"/>
  <c r="DD37" i="46"/>
  <c r="DR37" i="46"/>
  <c r="EG37" i="46"/>
  <c r="DV37" i="46"/>
  <c r="EE37" i="46"/>
  <c r="DO37" i="46"/>
  <c r="CY37" i="46"/>
  <c r="DU37" i="46"/>
  <c r="CZ37" i="46"/>
  <c r="DT37" i="46"/>
  <c r="EH37" i="46"/>
  <c r="DM37" i="46"/>
  <c r="DL37" i="46"/>
  <c r="DA37" i="46"/>
  <c r="EA37" i="46"/>
  <c r="DK37" i="46"/>
  <c r="EK37" i="46"/>
  <c r="DP37" i="46"/>
  <c r="EJ37" i="46"/>
  <c r="DN37" i="46"/>
  <c r="EC37" i="46"/>
  <c r="DH37" i="46"/>
  <c r="EB37" i="46"/>
  <c r="DQ37" i="46"/>
  <c r="GD131" i="46"/>
  <c r="GD105" i="46"/>
  <c r="FO71" i="46"/>
  <c r="EY71" i="46"/>
  <c r="FV71" i="46"/>
  <c r="FF71" i="46"/>
  <c r="FQ71" i="46"/>
  <c r="FA71" i="46"/>
  <c r="FH71" i="46"/>
  <c r="FP71" i="46"/>
  <c r="EV71" i="46"/>
  <c r="GA71" i="46"/>
  <c r="FK71" i="46"/>
  <c r="EU71" i="46"/>
  <c r="FR71" i="46"/>
  <c r="FB71" i="46"/>
  <c r="GC71" i="46"/>
  <c r="FM71" i="46"/>
  <c r="EW71" i="46"/>
  <c r="ER71" i="46"/>
  <c r="EZ71" i="46"/>
  <c r="FW71" i="46"/>
  <c r="FG71" i="46"/>
  <c r="EQ71" i="46"/>
  <c r="FN71" i="46"/>
  <c r="EX71" i="46"/>
  <c r="FY71" i="46"/>
  <c r="FI71" i="46"/>
  <c r="ES71" i="46"/>
  <c r="FT71" i="46"/>
  <c r="GB71" i="46"/>
  <c r="FS71" i="46"/>
  <c r="FC71" i="46"/>
  <c r="FZ71" i="46"/>
  <c r="FJ71" i="46"/>
  <c r="ET71" i="46"/>
  <c r="FU71" i="46"/>
  <c r="FE71" i="46"/>
  <c r="FX71" i="46"/>
  <c r="FD71" i="46"/>
  <c r="FL71" i="46"/>
  <c r="CX70" i="46"/>
  <c r="DV3" i="46"/>
  <c r="DF3" i="46"/>
  <c r="DH3" i="46"/>
  <c r="DK3" i="46"/>
  <c r="DU3" i="46"/>
  <c r="DE3" i="46"/>
  <c r="CZ3" i="46"/>
  <c r="DL3" i="46"/>
  <c r="CY3" i="46"/>
  <c r="CX36" i="46"/>
  <c r="DR3" i="46"/>
  <c r="DB3" i="46"/>
  <c r="DD3" i="46"/>
  <c r="EG3" i="46"/>
  <c r="DQ3" i="46"/>
  <c r="DA3" i="46"/>
  <c r="DS3" i="46"/>
  <c r="DO3" i="46"/>
  <c r="ED3" i="46"/>
  <c r="DN3" i="46"/>
  <c r="DX3" i="46"/>
  <c r="EA3" i="46"/>
  <c r="EC3" i="46"/>
  <c r="DM3" i="46"/>
  <c r="EF3" i="46"/>
  <c r="DG3" i="46"/>
  <c r="DC3" i="46"/>
  <c r="CX103" i="46"/>
  <c r="DZ3" i="46"/>
  <c r="DJ3" i="46"/>
  <c r="DT3" i="46"/>
  <c r="DW3" i="46"/>
  <c r="DY3" i="46"/>
  <c r="DI3" i="46"/>
  <c r="DP3" i="46"/>
  <c r="EB3" i="46"/>
  <c r="EE3" i="46"/>
  <c r="GD38" i="46"/>
  <c r="EO34" i="46"/>
  <c r="CX34" i="46"/>
  <c r="EH99" i="46"/>
  <c r="DR99" i="46"/>
  <c r="DB99" i="46"/>
  <c r="DY99" i="46"/>
  <c r="DI99" i="46"/>
  <c r="EB99" i="46"/>
  <c r="EI99" i="46"/>
  <c r="DC99" i="46"/>
  <c r="DH99" i="46"/>
  <c r="ED99" i="46"/>
  <c r="DN99" i="46"/>
  <c r="EK99" i="46"/>
  <c r="DU99" i="46"/>
  <c r="DE99" i="46"/>
  <c r="DT99" i="46"/>
  <c r="EA99" i="46"/>
  <c r="EF99" i="46"/>
  <c r="CZ99" i="46"/>
  <c r="DW99" i="46"/>
  <c r="DZ99" i="46"/>
  <c r="DJ99" i="46"/>
  <c r="EG99" i="46"/>
  <c r="DQ99" i="46"/>
  <c r="DA99" i="46"/>
  <c r="DL99" i="46"/>
  <c r="DS99" i="46"/>
  <c r="DX99" i="46"/>
  <c r="DG99" i="46"/>
  <c r="DO99" i="46"/>
  <c r="EL99" i="46"/>
  <c r="DV99" i="46"/>
  <c r="DF99" i="46"/>
  <c r="EC99" i="46"/>
  <c r="DM99" i="46"/>
  <c r="EJ99" i="46"/>
  <c r="DD99" i="46"/>
  <c r="DK99" i="46"/>
  <c r="DP99" i="46"/>
  <c r="EE99" i="46"/>
  <c r="EM38" i="46"/>
  <c r="FN132" i="46"/>
  <c r="EX132" i="46"/>
  <c r="FY132" i="46"/>
  <c r="FI132" i="46"/>
  <c r="ES132" i="46"/>
  <c r="FO132" i="46"/>
  <c r="EY132" i="46"/>
  <c r="EZ132" i="46"/>
  <c r="FX132" i="46"/>
  <c r="FD132" i="46"/>
  <c r="FZ132" i="46"/>
  <c r="FJ132" i="46"/>
  <c r="ET132" i="46"/>
  <c r="FU132" i="46"/>
  <c r="FE132" i="46"/>
  <c r="GA132" i="46"/>
  <c r="FK132" i="46"/>
  <c r="EU132" i="46"/>
  <c r="GB132" i="46"/>
  <c r="FH132" i="46"/>
  <c r="FV132" i="46"/>
  <c r="FF132" i="46"/>
  <c r="EP132" i="46"/>
  <c r="FQ132" i="46"/>
  <c r="FA132" i="46"/>
  <c r="FW132" i="46"/>
  <c r="FG132" i="46"/>
  <c r="EQ132" i="46"/>
  <c r="FL132" i="46"/>
  <c r="ER132" i="46"/>
  <c r="FR132" i="46"/>
  <c r="FB132" i="46"/>
  <c r="GC132" i="46"/>
  <c r="FM132" i="46"/>
  <c r="EW132" i="46"/>
  <c r="FS132" i="46"/>
  <c r="FC132" i="46"/>
  <c r="FP132" i="46"/>
  <c r="EV132" i="46"/>
  <c r="FT132" i="46"/>
  <c r="EO103" i="46"/>
  <c r="FR3" i="46"/>
  <c r="FB3" i="46"/>
  <c r="FT3" i="46"/>
  <c r="EV3" i="46"/>
  <c r="FU3" i="46"/>
  <c r="FE3" i="46"/>
  <c r="EY3" i="46"/>
  <c r="FD3" i="46"/>
  <c r="FG3" i="46"/>
  <c r="EO70" i="46"/>
  <c r="FN3" i="46"/>
  <c r="EX3" i="46"/>
  <c r="FL3" i="46"/>
  <c r="ER3" i="46"/>
  <c r="FQ3" i="46"/>
  <c r="FA3" i="46"/>
  <c r="EQ3" i="46"/>
  <c r="FW3" i="46"/>
  <c r="FC3" i="46"/>
  <c r="EO36" i="46"/>
  <c r="FJ3" i="46"/>
  <c r="ET3" i="46"/>
  <c r="FH3" i="46"/>
  <c r="FK3" i="46"/>
  <c r="FM3" i="46"/>
  <c r="EW3" i="46"/>
  <c r="FX3" i="46"/>
  <c r="FS3" i="46"/>
  <c r="FV3" i="46"/>
  <c r="FF3" i="46"/>
  <c r="EP3" i="46"/>
  <c r="EZ3" i="46"/>
  <c r="EU3" i="46"/>
  <c r="FI3" i="46"/>
  <c r="ES3" i="46"/>
  <c r="FP3" i="46"/>
  <c r="FO3" i="46"/>
  <c r="GD37" i="46" l="1"/>
  <c r="FZ3" i="46"/>
  <c r="EM104" i="46"/>
  <c r="GD65" i="46"/>
  <c r="EM65" i="46"/>
  <c r="FS100" i="46"/>
  <c r="FC100" i="46"/>
  <c r="FZ100" i="46"/>
  <c r="FJ100" i="46"/>
  <c r="ET100" i="46"/>
  <c r="FU100" i="46"/>
  <c r="FE100" i="46"/>
  <c r="GB100" i="46"/>
  <c r="FH100" i="46"/>
  <c r="FP100" i="46"/>
  <c r="FO100" i="46"/>
  <c r="EY100" i="46"/>
  <c r="FV100" i="46"/>
  <c r="FF100" i="46"/>
  <c r="FQ100" i="46"/>
  <c r="FA100" i="46"/>
  <c r="FL100" i="46"/>
  <c r="ER100" i="46"/>
  <c r="EZ100" i="46"/>
  <c r="GA100" i="46"/>
  <c r="FK100" i="46"/>
  <c r="EU100" i="46"/>
  <c r="FR100" i="46"/>
  <c r="FB100" i="46"/>
  <c r="GC100" i="46"/>
  <c r="FM100" i="46"/>
  <c r="EW100" i="46"/>
  <c r="EV100" i="46"/>
  <c r="FT100" i="46"/>
  <c r="FW100" i="46"/>
  <c r="FG100" i="46"/>
  <c r="EQ100" i="46"/>
  <c r="FN100" i="46"/>
  <c r="EX100" i="46"/>
  <c r="FY100" i="46"/>
  <c r="FI100" i="46"/>
  <c r="ES100" i="46"/>
  <c r="FX100" i="46"/>
  <c r="FD100" i="46"/>
  <c r="FO66" i="46"/>
  <c r="EY66" i="46"/>
  <c r="FV66" i="46"/>
  <c r="FF66" i="46"/>
  <c r="EP66" i="46"/>
  <c r="FM66" i="46"/>
  <c r="EW66" i="46"/>
  <c r="ER66" i="46"/>
  <c r="EZ66" i="46"/>
  <c r="GA66" i="46"/>
  <c r="FK66" i="46"/>
  <c r="EU66" i="46"/>
  <c r="FR66" i="46"/>
  <c r="FB66" i="46"/>
  <c r="FY66" i="46"/>
  <c r="FI66" i="46"/>
  <c r="ES66" i="46"/>
  <c r="FT66" i="46"/>
  <c r="GB66" i="46"/>
  <c r="FW66" i="46"/>
  <c r="FG66" i="46"/>
  <c r="EQ66" i="46"/>
  <c r="FN66" i="46"/>
  <c r="EX66" i="46"/>
  <c r="FU66" i="46"/>
  <c r="FE66" i="46"/>
  <c r="FX66" i="46"/>
  <c r="FD66" i="46"/>
  <c r="FL66" i="46"/>
  <c r="FS66" i="46"/>
  <c r="FC66" i="46"/>
  <c r="FZ66" i="46"/>
  <c r="FJ66" i="46"/>
  <c r="ET66" i="46"/>
  <c r="FQ66" i="46"/>
  <c r="FA66" i="46"/>
  <c r="FH66" i="46"/>
  <c r="FP66" i="46"/>
  <c r="EV66" i="46"/>
  <c r="FZ70" i="46"/>
  <c r="FJ70" i="46"/>
  <c r="ET70" i="46"/>
  <c r="FU70" i="46"/>
  <c r="FE70" i="46"/>
  <c r="GB70" i="46"/>
  <c r="FL70" i="46"/>
  <c r="EV70" i="46"/>
  <c r="EU70" i="46"/>
  <c r="FS70" i="46"/>
  <c r="FV70" i="46"/>
  <c r="FF70" i="46"/>
  <c r="FQ70" i="46"/>
  <c r="FA70" i="46"/>
  <c r="FX70" i="46"/>
  <c r="FH70" i="46"/>
  <c r="ER70" i="46"/>
  <c r="FW70" i="46"/>
  <c r="FC70" i="46"/>
  <c r="FR70" i="46"/>
  <c r="FB70" i="46"/>
  <c r="GC70" i="46"/>
  <c r="FM70" i="46"/>
  <c r="EW70" i="46"/>
  <c r="FT70" i="46"/>
  <c r="FD70" i="46"/>
  <c r="GA70" i="46"/>
  <c r="FG70" i="46"/>
  <c r="FO70" i="46"/>
  <c r="FN70" i="46"/>
  <c r="EX70" i="46"/>
  <c r="FY70" i="46"/>
  <c r="FI70" i="46"/>
  <c r="ES70" i="46"/>
  <c r="FP70" i="46"/>
  <c r="EZ70" i="46"/>
  <c r="FK70" i="46"/>
  <c r="EQ70" i="46"/>
  <c r="EY70" i="46"/>
  <c r="GD132" i="46"/>
  <c r="ED36" i="46"/>
  <c r="DN36" i="46"/>
  <c r="EI36" i="46"/>
  <c r="DM36" i="46"/>
  <c r="EB36" i="46"/>
  <c r="DG36" i="46"/>
  <c r="EA36" i="46"/>
  <c r="DE36" i="46"/>
  <c r="EJ36" i="46"/>
  <c r="DY36" i="46"/>
  <c r="DZ36" i="46"/>
  <c r="DJ36" i="46"/>
  <c r="EC36" i="46"/>
  <c r="DH36" i="46"/>
  <c r="DW36" i="46"/>
  <c r="DA36" i="46"/>
  <c r="DU36" i="46"/>
  <c r="CZ36" i="46"/>
  <c r="DO36" i="46"/>
  <c r="DD36" i="46"/>
  <c r="DV36" i="46"/>
  <c r="DF36" i="46"/>
  <c r="DX36" i="46"/>
  <c r="DC36" i="46"/>
  <c r="DQ36" i="46"/>
  <c r="EK36" i="46"/>
  <c r="DP36" i="46"/>
  <c r="DT36" i="46"/>
  <c r="EE36" i="46"/>
  <c r="EH36" i="46"/>
  <c r="DR36" i="46"/>
  <c r="DB36" i="46"/>
  <c r="DS36" i="46"/>
  <c r="EG36" i="46"/>
  <c r="DL36" i="46"/>
  <c r="EF36" i="46"/>
  <c r="DK36" i="46"/>
  <c r="CY36" i="46"/>
  <c r="DI36" i="46"/>
  <c r="EM37" i="46"/>
  <c r="ED100" i="46"/>
  <c r="DN100" i="46"/>
  <c r="EK100" i="46"/>
  <c r="DU100" i="46"/>
  <c r="DE100" i="46"/>
  <c r="EB100" i="46"/>
  <c r="DL100" i="46"/>
  <c r="EE100" i="46"/>
  <c r="DK100" i="46"/>
  <c r="DC100" i="46"/>
  <c r="DZ100" i="46"/>
  <c r="DJ100" i="46"/>
  <c r="EG100" i="46"/>
  <c r="DQ100" i="46"/>
  <c r="DA100" i="46"/>
  <c r="DX100" i="46"/>
  <c r="DH100" i="46"/>
  <c r="DO100" i="46"/>
  <c r="DW100" i="46"/>
  <c r="EI100" i="46"/>
  <c r="EL100" i="46"/>
  <c r="DV100" i="46"/>
  <c r="DF100" i="46"/>
  <c r="EC100" i="46"/>
  <c r="DM100" i="46"/>
  <c r="EJ100" i="46"/>
  <c r="DT100" i="46"/>
  <c r="DD100" i="46"/>
  <c r="DG100" i="46"/>
  <c r="EH100" i="46"/>
  <c r="DR100" i="46"/>
  <c r="DB100" i="46"/>
  <c r="DY100" i="46"/>
  <c r="DI100" i="46"/>
  <c r="EF100" i="46"/>
  <c r="DP100" i="46"/>
  <c r="CZ100" i="46"/>
  <c r="EA100" i="46"/>
  <c r="DS100" i="46"/>
  <c r="EG66" i="46"/>
  <c r="DQ66" i="46"/>
  <c r="DA66" i="46"/>
  <c r="DX66" i="46"/>
  <c r="DH66" i="46"/>
  <c r="EE66" i="46"/>
  <c r="DO66" i="46"/>
  <c r="CY66" i="46"/>
  <c r="DF66" i="46"/>
  <c r="ED66" i="46"/>
  <c r="EC66" i="46"/>
  <c r="DM66" i="46"/>
  <c r="EJ66" i="46"/>
  <c r="DT66" i="46"/>
  <c r="DD66" i="46"/>
  <c r="EA66" i="46"/>
  <c r="DK66" i="46"/>
  <c r="DZ66" i="46"/>
  <c r="EH66" i="46"/>
  <c r="DN66" i="46"/>
  <c r="DY66" i="46"/>
  <c r="DI66" i="46"/>
  <c r="EF66" i="46"/>
  <c r="DP66" i="46"/>
  <c r="CZ66" i="46"/>
  <c r="DW66" i="46"/>
  <c r="DG66" i="46"/>
  <c r="DJ66" i="46"/>
  <c r="DR66" i="46"/>
  <c r="EK66" i="46"/>
  <c r="DU66" i="46"/>
  <c r="DE66" i="46"/>
  <c r="EB66" i="46"/>
  <c r="DL66" i="46"/>
  <c r="EI66" i="46"/>
  <c r="DS66" i="46"/>
  <c r="DC66" i="46"/>
  <c r="DV66" i="46"/>
  <c r="DB66" i="46"/>
  <c r="FZ33" i="46"/>
  <c r="GD104" i="46"/>
  <c r="CX67" i="46"/>
  <c r="DR34" i="46"/>
  <c r="DB34" i="46"/>
  <c r="DU34" i="46"/>
  <c r="DE34" i="46"/>
  <c r="DX34" i="46"/>
  <c r="DH34" i="46"/>
  <c r="DK34" i="46"/>
  <c r="DC34" i="46"/>
  <c r="ED34" i="46"/>
  <c r="DN34" i="46"/>
  <c r="EG34" i="46"/>
  <c r="DQ34" i="46"/>
  <c r="DA34" i="46"/>
  <c r="DT34" i="46"/>
  <c r="DD34" i="46"/>
  <c r="DW34" i="46"/>
  <c r="EE34" i="46"/>
  <c r="CX134" i="46"/>
  <c r="DZ34" i="46"/>
  <c r="DJ34" i="46"/>
  <c r="EC34" i="46"/>
  <c r="DM34" i="46"/>
  <c r="EF34" i="46"/>
  <c r="DP34" i="46"/>
  <c r="CZ34" i="46"/>
  <c r="DG34" i="46"/>
  <c r="DO34" i="46"/>
  <c r="CX101" i="46"/>
  <c r="DV34" i="46"/>
  <c r="DF34" i="46"/>
  <c r="DY34" i="46"/>
  <c r="DI34" i="46"/>
  <c r="EB34" i="46"/>
  <c r="DL34" i="46"/>
  <c r="EA34" i="46"/>
  <c r="DS34" i="46"/>
  <c r="CY34" i="46"/>
  <c r="EI3" i="46"/>
  <c r="EI33" i="46"/>
  <c r="EM132" i="46"/>
  <c r="FN133" i="46"/>
  <c r="EX133" i="46"/>
  <c r="FY133" i="46"/>
  <c r="FI133" i="46"/>
  <c r="ES133" i="46"/>
  <c r="FO133" i="46"/>
  <c r="EY133" i="46"/>
  <c r="FL133" i="46"/>
  <c r="ER133" i="46"/>
  <c r="EZ133" i="46"/>
  <c r="FZ133" i="46"/>
  <c r="FJ133" i="46"/>
  <c r="ET133" i="46"/>
  <c r="FU133" i="46"/>
  <c r="FE133" i="46"/>
  <c r="GA133" i="46"/>
  <c r="FK133" i="46"/>
  <c r="EU133" i="46"/>
  <c r="EV133" i="46"/>
  <c r="FT133" i="46"/>
  <c r="FV133" i="46"/>
  <c r="FF133" i="46"/>
  <c r="EP133" i="46"/>
  <c r="FQ133" i="46"/>
  <c r="FA133" i="46"/>
  <c r="FW133" i="46"/>
  <c r="FG133" i="46"/>
  <c r="EQ133" i="46"/>
  <c r="FX133" i="46"/>
  <c r="FD133" i="46"/>
  <c r="FR133" i="46"/>
  <c r="FB133" i="46"/>
  <c r="GC133" i="46"/>
  <c r="FM133" i="46"/>
  <c r="EW133" i="46"/>
  <c r="FS133" i="46"/>
  <c r="FC133" i="46"/>
  <c r="GB133" i="46"/>
  <c r="FH133" i="46"/>
  <c r="FP133" i="46"/>
  <c r="FT36" i="46"/>
  <c r="FD36" i="46"/>
  <c r="GA36" i="46"/>
  <c r="FF36" i="46"/>
  <c r="FZ36" i="46"/>
  <c r="FE36" i="46"/>
  <c r="FS36" i="46"/>
  <c r="EX36" i="46"/>
  <c r="FG36" i="46"/>
  <c r="EW36" i="46"/>
  <c r="FP36" i="46"/>
  <c r="EZ36" i="46"/>
  <c r="FV36" i="46"/>
  <c r="FA36" i="46"/>
  <c r="FU36" i="46"/>
  <c r="EY36" i="46"/>
  <c r="FN36" i="46"/>
  <c r="ES36" i="46"/>
  <c r="FW36" i="46"/>
  <c r="GB36" i="46"/>
  <c r="FL36" i="46"/>
  <c r="EV36" i="46"/>
  <c r="FQ36" i="46"/>
  <c r="EU36" i="46"/>
  <c r="FO36" i="46"/>
  <c r="ET36" i="46"/>
  <c r="FI36" i="46"/>
  <c r="FM36" i="46"/>
  <c r="FB36" i="46"/>
  <c r="FX36" i="46"/>
  <c r="FH36" i="46"/>
  <c r="ER36" i="46"/>
  <c r="FK36" i="46"/>
  <c r="EP36" i="46"/>
  <c r="FJ36" i="46"/>
  <c r="FY36" i="46"/>
  <c r="FC36" i="46"/>
  <c r="EQ36" i="46"/>
  <c r="FR36" i="46"/>
  <c r="GA103" i="46"/>
  <c r="FK103" i="46"/>
  <c r="EU103" i="46"/>
  <c r="FR103" i="46"/>
  <c r="FB103" i="46"/>
  <c r="GC103" i="46"/>
  <c r="FM103" i="46"/>
  <c r="EW103" i="46"/>
  <c r="FP103" i="46"/>
  <c r="EV103" i="46"/>
  <c r="FW103" i="46"/>
  <c r="FG103" i="46"/>
  <c r="EQ103" i="46"/>
  <c r="FN103" i="46"/>
  <c r="EX103" i="46"/>
  <c r="FY103" i="46"/>
  <c r="FI103" i="46"/>
  <c r="ES103" i="46"/>
  <c r="EZ103" i="46"/>
  <c r="ER103" i="46"/>
  <c r="FS103" i="46"/>
  <c r="FC103" i="46"/>
  <c r="FZ103" i="46"/>
  <c r="FJ103" i="46"/>
  <c r="ET103" i="46"/>
  <c r="FU103" i="46"/>
  <c r="FE103" i="46"/>
  <c r="FT103" i="46"/>
  <c r="GB103" i="46"/>
  <c r="FX103" i="46"/>
  <c r="FO103" i="46"/>
  <c r="EY103" i="46"/>
  <c r="FV103" i="46"/>
  <c r="FF103" i="46"/>
  <c r="EP103" i="46"/>
  <c r="FQ103" i="46"/>
  <c r="FA103" i="46"/>
  <c r="FD103" i="46"/>
  <c r="FL103" i="46"/>
  <c r="FH103" i="46"/>
  <c r="EO101" i="46"/>
  <c r="FO34" i="46"/>
  <c r="EY34" i="46"/>
  <c r="FR34" i="46"/>
  <c r="FB34" i="46"/>
  <c r="FU34" i="46"/>
  <c r="FE34" i="46"/>
  <c r="FL34" i="46"/>
  <c r="ER34" i="46"/>
  <c r="EZ34" i="46"/>
  <c r="EO67" i="46"/>
  <c r="FK34" i="46"/>
  <c r="EU34" i="46"/>
  <c r="FN34" i="46"/>
  <c r="EX34" i="46"/>
  <c r="FQ34" i="46"/>
  <c r="FA34" i="46"/>
  <c r="EV34" i="46"/>
  <c r="FT34" i="46"/>
  <c r="FW34" i="46"/>
  <c r="FG34" i="46"/>
  <c r="EQ34" i="46"/>
  <c r="FJ34" i="46"/>
  <c r="ET34" i="46"/>
  <c r="FM34" i="46"/>
  <c r="EW34" i="46"/>
  <c r="FX34" i="46"/>
  <c r="FD34" i="46"/>
  <c r="EO134" i="46"/>
  <c r="FS34" i="46"/>
  <c r="FC34" i="46"/>
  <c r="FV34" i="46"/>
  <c r="FF34" i="46"/>
  <c r="EP34" i="46"/>
  <c r="FI34" i="46"/>
  <c r="ES34" i="46"/>
  <c r="FH34" i="46"/>
  <c r="FP34" i="46"/>
  <c r="EL103" i="46"/>
  <c r="DV103" i="46"/>
  <c r="DF103" i="46"/>
  <c r="EC103" i="46"/>
  <c r="DM103" i="46"/>
  <c r="EJ103" i="46"/>
  <c r="DT103" i="46"/>
  <c r="DD103" i="46"/>
  <c r="EI103" i="46"/>
  <c r="DO103" i="46"/>
  <c r="EH103" i="46"/>
  <c r="DR103" i="46"/>
  <c r="DB103" i="46"/>
  <c r="DY103" i="46"/>
  <c r="DI103" i="46"/>
  <c r="EF103" i="46"/>
  <c r="DP103" i="46"/>
  <c r="CZ103" i="46"/>
  <c r="DS103" i="46"/>
  <c r="CY103" i="46"/>
  <c r="ED103" i="46"/>
  <c r="DN103" i="46"/>
  <c r="EK103" i="46"/>
  <c r="DU103" i="46"/>
  <c r="DE103" i="46"/>
  <c r="EB103" i="46"/>
  <c r="DL103" i="46"/>
  <c r="DW103" i="46"/>
  <c r="DC103" i="46"/>
  <c r="EA103" i="46"/>
  <c r="DZ103" i="46"/>
  <c r="DJ103" i="46"/>
  <c r="EG103" i="46"/>
  <c r="DQ103" i="46"/>
  <c r="DA103" i="46"/>
  <c r="DX103" i="46"/>
  <c r="DH103" i="46"/>
  <c r="DG103" i="46"/>
  <c r="EE103" i="46"/>
  <c r="DK103" i="46"/>
  <c r="EG70" i="46"/>
  <c r="DQ70" i="46"/>
  <c r="DA70" i="46"/>
  <c r="DX70" i="46"/>
  <c r="DH70" i="46"/>
  <c r="EE70" i="46"/>
  <c r="DO70" i="46"/>
  <c r="DJ70" i="46"/>
  <c r="EH70" i="46"/>
  <c r="EC70" i="46"/>
  <c r="DM70" i="46"/>
  <c r="EJ70" i="46"/>
  <c r="DT70" i="46"/>
  <c r="DD70" i="46"/>
  <c r="EA70" i="46"/>
  <c r="DK70" i="46"/>
  <c r="ED70" i="46"/>
  <c r="EL70" i="46"/>
  <c r="DR70" i="46"/>
  <c r="DY70" i="46"/>
  <c r="DI70" i="46"/>
  <c r="EF70" i="46"/>
  <c r="DP70" i="46"/>
  <c r="CZ70" i="46"/>
  <c r="DW70" i="46"/>
  <c r="DG70" i="46"/>
  <c r="DN70" i="46"/>
  <c r="DV70" i="46"/>
  <c r="DB70" i="46"/>
  <c r="EK70" i="46"/>
  <c r="DU70" i="46"/>
  <c r="DE70" i="46"/>
  <c r="EB70" i="46"/>
  <c r="DL70" i="46"/>
  <c r="EI70" i="46"/>
  <c r="DS70" i="46"/>
  <c r="DC70" i="46"/>
  <c r="DZ70" i="46"/>
  <c r="DF70" i="46"/>
  <c r="EK133" i="46"/>
  <c r="DU133" i="46"/>
  <c r="DE133" i="46"/>
  <c r="EB133" i="46"/>
  <c r="DL133" i="46"/>
  <c r="EL133" i="46"/>
  <c r="DV133" i="46"/>
  <c r="DF133" i="46"/>
  <c r="CY133" i="46"/>
  <c r="DG133" i="46"/>
  <c r="EG133" i="46"/>
  <c r="DQ133" i="46"/>
  <c r="DA133" i="46"/>
  <c r="DX133" i="46"/>
  <c r="DH133" i="46"/>
  <c r="EH133" i="46"/>
  <c r="DR133" i="46"/>
  <c r="DB133" i="46"/>
  <c r="EA133" i="46"/>
  <c r="DS133" i="46"/>
  <c r="EC133" i="46"/>
  <c r="DM133" i="46"/>
  <c r="EJ133" i="46"/>
  <c r="DT133" i="46"/>
  <c r="DD133" i="46"/>
  <c r="ED133" i="46"/>
  <c r="DN133" i="46"/>
  <c r="EE133" i="46"/>
  <c r="DK133" i="46"/>
  <c r="DC133" i="46"/>
  <c r="DY133" i="46"/>
  <c r="DI133" i="46"/>
  <c r="EF133" i="46"/>
  <c r="DP133" i="46"/>
  <c r="CZ133" i="46"/>
  <c r="DZ133" i="46"/>
  <c r="DJ133" i="46"/>
  <c r="DO133" i="46"/>
  <c r="DW133" i="46"/>
  <c r="EI133" i="46"/>
  <c r="EM133" i="46" l="1"/>
  <c r="FV134" i="46"/>
  <c r="FF134" i="46"/>
  <c r="EP134" i="46"/>
  <c r="FQ134" i="46"/>
  <c r="FA134" i="46"/>
  <c r="GA134" i="46"/>
  <c r="FK134" i="46"/>
  <c r="EU134" i="46"/>
  <c r="ER134" i="46"/>
  <c r="EZ134" i="46"/>
  <c r="FR134" i="46"/>
  <c r="FB134" i="46"/>
  <c r="GC134" i="46"/>
  <c r="FM134" i="46"/>
  <c r="EW134" i="46"/>
  <c r="FW134" i="46"/>
  <c r="FG134" i="46"/>
  <c r="EQ134" i="46"/>
  <c r="FT134" i="46"/>
  <c r="FL134" i="46"/>
  <c r="EV134" i="46"/>
  <c r="FN134" i="46"/>
  <c r="EX134" i="46"/>
  <c r="FY134" i="46"/>
  <c r="FI134" i="46"/>
  <c r="ES134" i="46"/>
  <c r="FS134" i="46"/>
  <c r="FC134" i="46"/>
  <c r="FX134" i="46"/>
  <c r="FD134" i="46"/>
  <c r="FZ134" i="46"/>
  <c r="FJ134" i="46"/>
  <c r="ET134" i="46"/>
  <c r="FU134" i="46"/>
  <c r="FE134" i="46"/>
  <c r="GB134" i="46"/>
  <c r="FO134" i="46"/>
  <c r="EY134" i="46"/>
  <c r="FH134" i="46"/>
  <c r="FP134" i="46"/>
  <c r="FW101" i="46"/>
  <c r="FG101" i="46"/>
  <c r="EQ101" i="46"/>
  <c r="FN101" i="46"/>
  <c r="EX101" i="46"/>
  <c r="FY101" i="46"/>
  <c r="FI101" i="46"/>
  <c r="ES101" i="46"/>
  <c r="FT101" i="46"/>
  <c r="FL101" i="46"/>
  <c r="FS101" i="46"/>
  <c r="FC101" i="46"/>
  <c r="FZ101" i="46"/>
  <c r="FJ101" i="46"/>
  <c r="ET101" i="46"/>
  <c r="FU101" i="46"/>
  <c r="FE101" i="46"/>
  <c r="FX101" i="46"/>
  <c r="FD101" i="46"/>
  <c r="EV101" i="46"/>
  <c r="FO101" i="46"/>
  <c r="EY101" i="46"/>
  <c r="FV101" i="46"/>
  <c r="FF101" i="46"/>
  <c r="FQ101" i="46"/>
  <c r="FA101" i="46"/>
  <c r="FH101" i="46"/>
  <c r="FP101" i="46"/>
  <c r="GB101" i="46"/>
  <c r="GA101" i="46"/>
  <c r="FK101" i="46"/>
  <c r="EU101" i="46"/>
  <c r="FR101" i="46"/>
  <c r="FB101" i="46"/>
  <c r="GC101" i="46"/>
  <c r="FM101" i="46"/>
  <c r="EW101" i="46"/>
  <c r="ER101" i="46"/>
  <c r="EZ101" i="46"/>
  <c r="DY134" i="46"/>
  <c r="DI134" i="46"/>
  <c r="EF134" i="46"/>
  <c r="DP134" i="46"/>
  <c r="CZ134" i="46"/>
  <c r="DZ134" i="46"/>
  <c r="DJ134" i="46"/>
  <c r="DK134" i="46"/>
  <c r="DS134" i="46"/>
  <c r="DO134" i="46"/>
  <c r="EK134" i="46"/>
  <c r="DU134" i="46"/>
  <c r="DE134" i="46"/>
  <c r="EB134" i="46"/>
  <c r="DL134" i="46"/>
  <c r="EL134" i="46"/>
  <c r="DV134" i="46"/>
  <c r="DF134" i="46"/>
  <c r="DW134" i="46"/>
  <c r="DC134" i="46"/>
  <c r="EG134" i="46"/>
  <c r="DQ134" i="46"/>
  <c r="DA134" i="46"/>
  <c r="DX134" i="46"/>
  <c r="DH134" i="46"/>
  <c r="EH134" i="46"/>
  <c r="DR134" i="46"/>
  <c r="DB134" i="46"/>
  <c r="DG134" i="46"/>
  <c r="CY134" i="46"/>
  <c r="EC134" i="46"/>
  <c r="DM134" i="46"/>
  <c r="EJ134" i="46"/>
  <c r="DT134" i="46"/>
  <c r="DD134" i="46"/>
  <c r="ED134" i="46"/>
  <c r="DN134" i="46"/>
  <c r="EA134" i="46"/>
  <c r="EI134" i="46"/>
  <c r="EE134" i="46"/>
  <c r="GD133" i="46"/>
  <c r="EI34" i="46"/>
  <c r="EM36" i="46"/>
  <c r="FV67" i="46"/>
  <c r="FF67" i="46"/>
  <c r="EP67" i="46"/>
  <c r="FM67" i="46"/>
  <c r="EW67" i="46"/>
  <c r="FT67" i="46"/>
  <c r="FD67" i="46"/>
  <c r="GA67" i="46"/>
  <c r="FG67" i="46"/>
  <c r="FO67" i="46"/>
  <c r="FR67" i="46"/>
  <c r="FB67" i="46"/>
  <c r="FY67" i="46"/>
  <c r="FI67" i="46"/>
  <c r="ES67" i="46"/>
  <c r="FP67" i="46"/>
  <c r="EZ67" i="46"/>
  <c r="FK67" i="46"/>
  <c r="EQ67" i="46"/>
  <c r="EY67" i="46"/>
  <c r="FN67" i="46"/>
  <c r="EX67" i="46"/>
  <c r="FU67" i="46"/>
  <c r="FE67" i="46"/>
  <c r="GB67" i="46"/>
  <c r="FL67" i="46"/>
  <c r="EV67" i="46"/>
  <c r="EU67" i="46"/>
  <c r="FS67" i="46"/>
  <c r="FZ67" i="46"/>
  <c r="FJ67" i="46"/>
  <c r="ET67" i="46"/>
  <c r="FQ67" i="46"/>
  <c r="FA67" i="46"/>
  <c r="FX67" i="46"/>
  <c r="FH67" i="46"/>
  <c r="ER67" i="46"/>
  <c r="FW67" i="46"/>
  <c r="FC67" i="46"/>
  <c r="GD103" i="46"/>
  <c r="GD36" i="46"/>
  <c r="DZ101" i="46"/>
  <c r="DJ101" i="46"/>
  <c r="EG101" i="46"/>
  <c r="DQ101" i="46"/>
  <c r="DA101" i="46"/>
  <c r="DX101" i="46"/>
  <c r="DH101" i="46"/>
  <c r="DK101" i="46"/>
  <c r="DS101" i="46"/>
  <c r="DO101" i="46"/>
  <c r="EL101" i="46"/>
  <c r="DV101" i="46"/>
  <c r="DF101" i="46"/>
  <c r="EC101" i="46"/>
  <c r="DM101" i="46"/>
  <c r="EJ101" i="46"/>
  <c r="DT101" i="46"/>
  <c r="DD101" i="46"/>
  <c r="DW101" i="46"/>
  <c r="DC101" i="46"/>
  <c r="EH101" i="46"/>
  <c r="DR101" i="46"/>
  <c r="DB101" i="46"/>
  <c r="DY101" i="46"/>
  <c r="DI101" i="46"/>
  <c r="EF101" i="46"/>
  <c r="DP101" i="46"/>
  <c r="CZ101" i="46"/>
  <c r="DG101" i="46"/>
  <c r="ED101" i="46"/>
  <c r="DN101" i="46"/>
  <c r="EK101" i="46"/>
  <c r="DU101" i="46"/>
  <c r="DE101" i="46"/>
  <c r="EB101" i="46"/>
  <c r="DL101" i="46"/>
  <c r="EA101" i="46"/>
  <c r="EI101" i="46"/>
  <c r="EE101" i="46"/>
  <c r="EF67" i="46"/>
  <c r="DP67" i="46"/>
  <c r="CZ67" i="46"/>
  <c r="DW67" i="46"/>
  <c r="DG67" i="46"/>
  <c r="ED67" i="46"/>
  <c r="DN67" i="46"/>
  <c r="EC67" i="46"/>
  <c r="EK67" i="46"/>
  <c r="DQ67" i="46"/>
  <c r="EB67" i="46"/>
  <c r="DL67" i="46"/>
  <c r="EI67" i="46"/>
  <c r="DS67" i="46"/>
  <c r="DC67" i="46"/>
  <c r="DZ67" i="46"/>
  <c r="DJ67" i="46"/>
  <c r="DM67" i="46"/>
  <c r="DU67" i="46"/>
  <c r="DA67" i="46"/>
  <c r="DX67" i="46"/>
  <c r="DH67" i="46"/>
  <c r="EE67" i="46"/>
  <c r="DO67" i="46"/>
  <c r="CY67" i="46"/>
  <c r="DV67" i="46"/>
  <c r="DF67" i="46"/>
  <c r="DY67" i="46"/>
  <c r="DE67" i="46"/>
  <c r="EJ67" i="46"/>
  <c r="DT67" i="46"/>
  <c r="DD67" i="46"/>
  <c r="EA67" i="46"/>
  <c r="DK67" i="46"/>
  <c r="EH67" i="46"/>
  <c r="DR67" i="46"/>
  <c r="DB67" i="46"/>
  <c r="DI67" i="46"/>
  <c r="EG67" i="46"/>
  <c r="GD66" i="46"/>
  <c r="EM103" i="46"/>
  <c r="FZ34" i="46"/>
  <c r="EM66" i="46"/>
  <c r="EM134" i="46" l="1"/>
  <c r="GD134" i="46"/>
  <c r="EM67" i="46"/>
  <c r="GD67" i="46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  <c r="H15" i="46"/>
  <c r="I33" i="46"/>
  <c r="H11" i="46"/>
  <c r="H17" i="46"/>
  <c r="I17" i="46" s="1"/>
  <c r="H25" i="46"/>
  <c r="H13" i="46"/>
  <c r="H14" i="46"/>
  <c r="I21" i="46"/>
  <c r="I35" i="46"/>
  <c r="H27" i="46"/>
  <c r="H4" i="46"/>
  <c r="H28" i="46"/>
  <c r="H16" i="46"/>
  <c r="H12" i="46"/>
  <c r="I12" i="46" s="1"/>
  <c r="I34" i="46"/>
  <c r="H8" i="46"/>
  <c r="I23" i="46"/>
  <c r="I31" i="46"/>
  <c r="H9" i="46"/>
  <c r="H6" i="46"/>
  <c r="H20" i="46"/>
  <c r="H18" i="46"/>
  <c r="H26" i="46"/>
  <c r="H19" i="46"/>
  <c r="I37" i="46"/>
  <c r="I22" i="46"/>
  <c r="H24" i="46"/>
  <c r="H7" i="46"/>
  <c r="I7" i="46" s="1"/>
  <c r="H10" i="46"/>
  <c r="I36" i="46"/>
  <c r="I32" i="46"/>
  <c r="I30" i="46"/>
  <c r="S3" i="46"/>
  <c r="EP76" i="46" s="1"/>
  <c r="GD76" i="46" s="1"/>
  <c r="GD9" i="46" s="1"/>
  <c r="N9" i="46" s="1"/>
  <c r="T3" i="46"/>
  <c r="H29" i="46"/>
  <c r="U3" i="46" l="1"/>
  <c r="EP86" i="46"/>
  <c r="GD86" i="46" s="1"/>
  <c r="GD19" i="46" s="1"/>
  <c r="N19" i="46" s="1"/>
  <c r="CY89" i="46"/>
  <c r="EM89" i="46" s="1"/>
  <c r="EM22" i="46" s="1"/>
  <c r="M22" i="46" s="1"/>
  <c r="CY76" i="46"/>
  <c r="EM76" i="46" s="1"/>
  <c r="EM9" i="46" s="1"/>
  <c r="M9" i="46" s="1"/>
  <c r="CY94" i="46"/>
  <c r="EM94" i="46" s="1"/>
  <c r="EM27" i="46" s="1"/>
  <c r="M27" i="46" s="1"/>
  <c r="EP85" i="46"/>
  <c r="GD85" i="46" s="1"/>
  <c r="GD18" i="46" s="1"/>
  <c r="N18" i="46" s="1"/>
  <c r="EP99" i="46"/>
  <c r="GD99" i="46" s="1"/>
  <c r="GD32" i="46" s="1"/>
  <c r="N32" i="46" s="1"/>
  <c r="CY78" i="46"/>
  <c r="EM78" i="46" s="1"/>
  <c r="EM11" i="46" s="1"/>
  <c r="M11" i="46" s="1"/>
  <c r="EP77" i="46"/>
  <c r="GD77" i="46" s="1"/>
  <c r="GD10" i="46" s="1"/>
  <c r="N10" i="46" s="1"/>
  <c r="EP72" i="46"/>
  <c r="GD72" i="46" s="1"/>
  <c r="GD5" i="46" s="1"/>
  <c r="N5" i="46" s="1"/>
  <c r="CY80" i="46"/>
  <c r="EM80" i="46" s="1"/>
  <c r="EM13" i="46" s="1"/>
  <c r="M13" i="46" s="1"/>
  <c r="CY85" i="46"/>
  <c r="EM85" i="46" s="1"/>
  <c r="EM18" i="46" s="1"/>
  <c r="M18" i="46" s="1"/>
  <c r="EP100" i="46"/>
  <c r="GD100" i="46" s="1"/>
  <c r="GD33" i="46" s="1"/>
  <c r="N33" i="46" s="1"/>
  <c r="EP87" i="46"/>
  <c r="GD87" i="46" s="1"/>
  <c r="GD20" i="46" s="1"/>
  <c r="N20" i="46" s="1"/>
  <c r="CY90" i="46"/>
  <c r="EM90" i="46" s="1"/>
  <c r="EM23" i="46" s="1"/>
  <c r="M23" i="46" s="1"/>
  <c r="CY97" i="46"/>
  <c r="EM97" i="46" s="1"/>
  <c r="EM30" i="46" s="1"/>
  <c r="M30" i="46" s="1"/>
  <c r="CY72" i="46"/>
  <c r="EM72" i="46" s="1"/>
  <c r="EM5" i="46" s="1"/>
  <c r="M5" i="46" s="1"/>
  <c r="EP89" i="46"/>
  <c r="GD89" i="46" s="1"/>
  <c r="GD22" i="46" s="1"/>
  <c r="N22" i="46" s="1"/>
  <c r="EP70" i="46"/>
  <c r="GD70" i="46" s="1"/>
  <c r="GD3" i="46" s="1"/>
  <c r="N3" i="46" s="1"/>
  <c r="H21" i="46"/>
  <c r="H22" i="46"/>
  <c r="I28" i="46"/>
  <c r="H30" i="46"/>
  <c r="H36" i="46"/>
  <c r="I19" i="46"/>
  <c r="I18" i="46"/>
  <c r="I6" i="46"/>
  <c r="H31" i="46"/>
  <c r="I8" i="46"/>
  <c r="I16" i="46"/>
  <c r="I25" i="46"/>
  <c r="I11" i="46"/>
  <c r="I4" i="46"/>
  <c r="I14" i="46"/>
  <c r="I27" i="46"/>
  <c r="V3" i="46"/>
  <c r="X3" i="46" s="1"/>
  <c r="EP84" i="46"/>
  <c r="GD84" i="46" s="1"/>
  <c r="GD17" i="46" s="1"/>
  <c r="N17" i="46" s="1"/>
  <c r="EP92" i="46"/>
  <c r="GD92" i="46" s="1"/>
  <c r="GD25" i="46" s="1"/>
  <c r="N25" i="46" s="1"/>
  <c r="EP93" i="46"/>
  <c r="GD93" i="46" s="1"/>
  <c r="GD26" i="46" s="1"/>
  <c r="N26" i="46" s="1"/>
  <c r="CY88" i="46"/>
  <c r="EM88" i="46" s="1"/>
  <c r="EM21" i="46" s="1"/>
  <c r="M21" i="46" s="1"/>
  <c r="CY99" i="46"/>
  <c r="EM99" i="46" s="1"/>
  <c r="EM32" i="46" s="1"/>
  <c r="M32" i="46" s="1"/>
  <c r="CY92" i="46"/>
  <c r="EM92" i="46" s="1"/>
  <c r="EM25" i="46" s="1"/>
  <c r="M25" i="46" s="1"/>
  <c r="CY82" i="46"/>
  <c r="EM82" i="46" s="1"/>
  <c r="EM15" i="46" s="1"/>
  <c r="M15" i="46" s="1"/>
  <c r="EP88" i="46"/>
  <c r="GD88" i="46" s="1"/>
  <c r="GD21" i="46" s="1"/>
  <c r="N21" i="46" s="1"/>
  <c r="EP97" i="46"/>
  <c r="GD97" i="46" s="1"/>
  <c r="GD30" i="46" s="1"/>
  <c r="N30" i="46" s="1"/>
  <c r="EP94" i="46"/>
  <c r="GD94" i="46" s="1"/>
  <c r="GD27" i="46" s="1"/>
  <c r="N27" i="46" s="1"/>
  <c r="EP90" i="46"/>
  <c r="GD90" i="46" s="1"/>
  <c r="GD23" i="46" s="1"/>
  <c r="N23" i="46" s="1"/>
  <c r="EP81" i="46"/>
  <c r="GD81" i="46" s="1"/>
  <c r="GD14" i="46" s="1"/>
  <c r="N14" i="46" s="1"/>
  <c r="EP79" i="46"/>
  <c r="GD79" i="46" s="1"/>
  <c r="GD12" i="46" s="1"/>
  <c r="N12" i="46" s="1"/>
  <c r="CY100" i="46"/>
  <c r="EM100" i="46" s="1"/>
  <c r="EM33" i="46" s="1"/>
  <c r="M33" i="46" s="1"/>
  <c r="EP96" i="46"/>
  <c r="GD96" i="46" s="1"/>
  <c r="GD29" i="46" s="1"/>
  <c r="N29" i="46" s="1"/>
  <c r="EP91" i="46"/>
  <c r="GD91" i="46" s="1"/>
  <c r="GD24" i="46" s="1"/>
  <c r="N24" i="46" s="1"/>
  <c r="CY83" i="46"/>
  <c r="EM83" i="46" s="1"/>
  <c r="EM16" i="46" s="1"/>
  <c r="M16" i="46" s="1"/>
  <c r="EP101" i="46"/>
  <c r="GD101" i="46" s="1"/>
  <c r="GD34" i="46" s="1"/>
  <c r="N34" i="46" s="1"/>
  <c r="EP75" i="46"/>
  <c r="GD75" i="46" s="1"/>
  <c r="GD8" i="46" s="1"/>
  <c r="N8" i="46" s="1"/>
  <c r="EP73" i="46"/>
  <c r="GD73" i="46" s="1"/>
  <c r="GD6" i="46" s="1"/>
  <c r="N6" i="46" s="1"/>
  <c r="CY81" i="46"/>
  <c r="EM81" i="46" s="1"/>
  <c r="EM14" i="46" s="1"/>
  <c r="M14" i="46" s="1"/>
  <c r="CY71" i="46"/>
  <c r="EM71" i="46" s="1"/>
  <c r="EM4" i="46" s="1"/>
  <c r="M4" i="46" s="1"/>
  <c r="EP95" i="46"/>
  <c r="GD95" i="46" s="1"/>
  <c r="GD28" i="46" s="1"/>
  <c r="N28" i="46" s="1"/>
  <c r="CY86" i="46"/>
  <c r="EM86" i="46" s="1"/>
  <c r="EM19" i="46" s="1"/>
  <c r="M19" i="46" s="1"/>
  <c r="H35" i="46"/>
  <c r="I15" i="46"/>
  <c r="H32" i="46"/>
  <c r="I10" i="46"/>
  <c r="I24" i="46"/>
  <c r="H37" i="46"/>
  <c r="I26" i="46"/>
  <c r="I20" i="46"/>
  <c r="I9" i="46"/>
  <c r="H23" i="46"/>
  <c r="H34" i="46"/>
  <c r="CY98" i="46"/>
  <c r="EM98" i="46" s="1"/>
  <c r="EM31" i="46" s="1"/>
  <c r="M31" i="46" s="1"/>
  <c r="CY93" i="46"/>
  <c r="EM93" i="46" s="1"/>
  <c r="EM26" i="46" s="1"/>
  <c r="M26" i="46" s="1"/>
  <c r="CY96" i="46"/>
  <c r="EM96" i="46" s="1"/>
  <c r="EM29" i="46" s="1"/>
  <c r="M29" i="46" s="1"/>
  <c r="CY91" i="46"/>
  <c r="EM91" i="46" s="1"/>
  <c r="EM24" i="46" s="1"/>
  <c r="M24" i="46" s="1"/>
  <c r="CY73" i="46"/>
  <c r="EM73" i="46" s="1"/>
  <c r="EM6" i="46" s="1"/>
  <c r="M6" i="46" s="1"/>
  <c r="EP71" i="46"/>
  <c r="GD71" i="46" s="1"/>
  <c r="GD4" i="46" s="1"/>
  <c r="N4" i="46" s="1"/>
  <c r="EP83" i="46"/>
  <c r="GD83" i="46" s="1"/>
  <c r="GD16" i="46" s="1"/>
  <c r="N16" i="46" s="1"/>
  <c r="I13" i="46"/>
  <c r="H33" i="46"/>
  <c r="CY77" i="46"/>
  <c r="EM77" i="46" s="1"/>
  <c r="EM10" i="46" s="1"/>
  <c r="M10" i="46" s="1"/>
  <c r="CY74" i="46"/>
  <c r="EM74" i="46" s="1"/>
  <c r="EM7" i="46" s="1"/>
  <c r="M7" i="46" s="1"/>
  <c r="EP80" i="46"/>
  <c r="GD80" i="46" s="1"/>
  <c r="GD13" i="46" s="1"/>
  <c r="N13" i="46" s="1"/>
  <c r="I29" i="46"/>
  <c r="EP82" i="46"/>
  <c r="GD82" i="46" s="1"/>
  <c r="GD15" i="46" s="1"/>
  <c r="N15" i="46" s="1"/>
  <c r="EP78" i="46"/>
  <c r="GD78" i="46" s="1"/>
  <c r="GD11" i="46" s="1"/>
  <c r="N11" i="46" s="1"/>
  <c r="CY87" i="46"/>
  <c r="EM87" i="46" s="1"/>
  <c r="EM20" i="46" s="1"/>
  <c r="M20" i="46" s="1"/>
  <c r="CY84" i="46"/>
  <c r="EM84" i="46" s="1"/>
  <c r="EM17" i="46" s="1"/>
  <c r="M17" i="46" s="1"/>
  <c r="CY95" i="46"/>
  <c r="EM95" i="46" s="1"/>
  <c r="EM28" i="46" s="1"/>
  <c r="M28" i="46" s="1"/>
  <c r="N38" i="46"/>
  <c r="CY75" i="46"/>
  <c r="EM75" i="46" s="1"/>
  <c r="EM8" i="46" s="1"/>
  <c r="M8" i="46" s="1"/>
  <c r="CY70" i="46"/>
  <c r="EM70" i="46" s="1"/>
  <c r="EM3" i="46" s="1"/>
  <c r="M3" i="46" s="1"/>
  <c r="CY101" i="46"/>
  <c r="EM101" i="46" s="1"/>
  <c r="EM34" i="46" s="1"/>
  <c r="M34" i="46" s="1"/>
  <c r="CY79" i="46"/>
  <c r="EM79" i="46" s="1"/>
  <c r="EM12" i="46" s="1"/>
  <c r="M12" i="46" s="1"/>
  <c r="EP98" i="46"/>
  <c r="GD98" i="46" s="1"/>
  <c r="GD31" i="46" s="1"/>
  <c r="N31" i="46" s="1"/>
  <c r="EP74" i="46"/>
  <c r="GD74" i="46" s="1"/>
  <c r="GD7" i="46" s="1"/>
  <c r="N7" i="46" s="1"/>
  <c r="W3" i="46" l="1"/>
  <c r="W4" i="46"/>
  <c r="G3" i="46"/>
  <c r="H5" i="46"/>
  <c r="I5" i="46" s="1"/>
  <c r="H3" i="46" l="1"/>
  <c r="I3" i="46" s="1"/>
  <c r="I76" i="46" s="1"/>
  <c r="N37" i="46" s="1"/>
</calcChain>
</file>

<file path=xl/sharedStrings.xml><?xml version="1.0" encoding="utf-8"?>
<sst xmlns="http://schemas.openxmlformats.org/spreadsheetml/2006/main" count="1530" uniqueCount="704">
  <si>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</si>
  <si>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</si>
  <si>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</si>
  <si>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</si>
  <si>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</si>
  <si>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</si>
  <si>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</si>
  <si>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</si>
  <si>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</si>
  <si>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</si>
  <si>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</si>
  <si>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</si>
  <si>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</si>
  <si>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</si>
  <si>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</si>
  <si>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</si>
  <si>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</si>
  <si>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</si>
  <si>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</si>
  <si>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</si>
  <si>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</si>
  <si>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</si>
  <si>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</si>
  <si>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</si>
  <si>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</si>
  <si>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</si>
  <si>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</si>
  <si>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</si>
  <si>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</si>
  <si>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</si>
  <si>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</si>
  <si>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</si>
  <si>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</si>
  <si>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</si>
  <si>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</si>
  <si>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</si>
  <si>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</si>
  <si>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</si>
  <si>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</si>
  <si>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</si>
  <si>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</si>
  <si>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</si>
  <si>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</si>
  <si>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</si>
  <si>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</si>
  <si>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</si>
  <si>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</si>
  <si>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</si>
  <si>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</si>
  <si>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</si>
  <si>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</si>
  <si>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</si>
  <si>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</si>
  <si>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</si>
  <si>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</si>
  <si>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</si>
  <si>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</si>
  <si>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</si>
  <si>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</si>
  <si>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</si>
  <si>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</si>
  <si>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</si>
  <si>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</si>
  <si>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</si>
  <si>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</si>
  <si>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</si>
  <si>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</si>
  <si>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</si>
  <si>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</si>
  <si>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</si>
  <si>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</si>
  <si>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</si>
  <si>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</si>
  <si>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</si>
  <si>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</si>
  <si>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</si>
  <si>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</si>
  <si>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</si>
  <si>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</si>
  <si>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</si>
  <si>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</si>
  <si>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</si>
  <si>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</si>
  <si>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</si>
  <si>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</si>
  <si>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</si>
  <si>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</si>
  <si>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</si>
  <si>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</si>
  <si>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</si>
  <si>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</si>
  <si>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</si>
  <si>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</si>
  <si>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</si>
  <si>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</si>
  <si>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</si>
  <si>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</si>
  <si>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</si>
  <si>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</si>
  <si>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</si>
  <si>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</si>
  <si>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</si>
  <si>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</si>
  <si>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</si>
  <si>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</si>
  <si>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</si>
  <si>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</si>
  <si>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</si>
  <si>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</si>
  <si>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</si>
  <si>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</si>
  <si>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</si>
  <si>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</si>
  <si>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</si>
  <si>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</si>
  <si>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</si>
  <si>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</si>
  <si>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</si>
  <si>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</si>
  <si>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</si>
  <si>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</si>
  <si>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</si>
  <si>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</si>
  <si>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</si>
  <si>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</si>
  <si>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</si>
  <si>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</si>
  <si>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</si>
  <si>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</si>
  <si>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</si>
  <si>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</si>
  <si>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</si>
  <si>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</si>
  <si>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</si>
  <si>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</si>
  <si>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</si>
  <si>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</si>
  <si>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</si>
  <si>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</si>
  <si>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</si>
  <si>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</si>
  <si>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</si>
  <si>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</si>
  <si>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</si>
  <si>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</si>
  <si>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</si>
  <si>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</si>
  <si>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</si>
  <si>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</si>
  <si>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</si>
  <si>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</si>
  <si>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</si>
  <si>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</si>
  <si>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</si>
  <si>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</si>
  <si>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</si>
  <si>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</si>
  <si>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</si>
  <si>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</si>
  <si>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</si>
  <si>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</si>
  <si>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</si>
  <si>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</si>
  <si>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</si>
  <si>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</si>
  <si>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</si>
  <si>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</si>
  <si>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</si>
  <si>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</si>
  <si>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</si>
  <si>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</si>
  <si>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</si>
  <si>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</si>
  <si>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</si>
  <si>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</si>
  <si>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</si>
  <si>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</si>
  <si>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</si>
  <si>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</si>
  <si>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</si>
  <si>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</si>
  <si>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</si>
  <si>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</si>
  <si>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</si>
  <si>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</si>
  <si>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</si>
  <si>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</si>
  <si>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</si>
  <si>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</si>
  <si>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</si>
  <si>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</si>
  <si>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</si>
  <si>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</si>
  <si>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</si>
  <si>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</si>
  <si>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</si>
  <si>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</si>
  <si>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</si>
  <si>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</si>
  <si>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</si>
  <si>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</si>
  <si>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</si>
  <si>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</si>
  <si>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</si>
  <si>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</si>
  <si>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</si>
  <si>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</si>
  <si>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</si>
  <si>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</si>
  <si>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</si>
  <si>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</si>
  <si>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</si>
  <si>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</si>
  <si>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</si>
  <si>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</si>
  <si>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</si>
  <si>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</si>
  <si>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</si>
  <si>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</si>
  <si>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</si>
  <si>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</si>
  <si>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</si>
  <si>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</si>
  <si>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</si>
  <si>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</si>
  <si>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</si>
  <si>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</si>
  <si>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</si>
  <si>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</si>
  <si>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</si>
  <si>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</si>
  <si>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</si>
  <si>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</si>
  <si>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</si>
  <si>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</si>
  <si>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</si>
  <si>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</si>
  <si>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</si>
  <si>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</si>
  <si>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</si>
  <si>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</si>
  <si>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</si>
  <si>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</si>
  <si>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</si>
  <si>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</si>
  <si>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</si>
  <si>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</si>
  <si>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</si>
  <si>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</si>
  <si>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</si>
  <si>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</si>
  <si>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</si>
  <si>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</si>
  <si>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</si>
  <si>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</si>
  <si>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</si>
  <si>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</si>
  <si>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</si>
  <si>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</si>
  <si>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</si>
  <si>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</si>
  <si>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</si>
  <si>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</si>
  <si>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</si>
  <si>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</si>
  <si>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</si>
  <si>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</si>
  <si>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</si>
  <si>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</si>
  <si>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</si>
  <si>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</si>
  <si>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</si>
  <si>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</si>
  <si>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</si>
  <si>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</si>
  <si>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</si>
  <si>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</si>
  <si>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</si>
  <si>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</si>
  <si>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</si>
  <si>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</si>
  <si>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</si>
  <si>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</si>
  <si>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</si>
  <si>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</si>
  <si>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</si>
  <si>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</si>
  <si>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</si>
  <si>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</si>
  <si>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</si>
  <si>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</si>
  <si>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</si>
  <si>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</si>
  <si>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</si>
  <si>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</si>
  <si>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</si>
  <si>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</si>
  <si>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</si>
  <si>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</si>
  <si>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</si>
  <si>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</si>
  <si>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</si>
  <si>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</si>
  <si>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</si>
  <si>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</si>
  <si>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</si>
  <si>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</si>
  <si>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</si>
  <si>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</si>
  <si>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</si>
  <si>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</si>
  <si>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</si>
  <si>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</si>
  <si>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</si>
  <si>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</si>
  <si>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</si>
  <si>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</si>
  <si>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</si>
  <si>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</si>
  <si>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</si>
  <si>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</si>
  <si>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</si>
  <si>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</si>
  <si>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</si>
  <si>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</si>
  <si>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</si>
  <si>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</si>
  <si>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</si>
  <si>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</si>
  <si>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</si>
  <si>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</si>
  <si>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</si>
  <si>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</si>
  <si>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</si>
  <si>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</si>
  <si>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</si>
  <si>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</si>
  <si>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</si>
  <si>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</si>
  <si>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</si>
  <si>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</si>
  <si>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</si>
  <si>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</si>
  <si>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</si>
  <si>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</si>
  <si>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</si>
  <si>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</si>
  <si>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</si>
  <si>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</si>
  <si>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</si>
  <si>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</si>
  <si>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</si>
  <si>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</si>
  <si>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HOY</t>
  </si>
  <si>
    <t>PUT</t>
  </si>
  <si>
    <t>TEÓ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</si>
  <si>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</si>
  <si>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</si>
  <si>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</si>
  <si>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</si>
  <si>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</si>
  <si>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</si>
  <si>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</si>
  <si>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</si>
  <si>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</si>
  <si>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</si>
  <si>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</si>
  <si>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</si>
  <si>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</si>
  <si>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</si>
  <si>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</si>
  <si>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</si>
  <si>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</si>
  <si>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</si>
  <si>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</si>
  <si>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</si>
  <si>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</si>
  <si>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</si>
  <si>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</si>
  <si>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</si>
  <si>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</si>
  <si>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</si>
  <si>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</si>
  <si>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</si>
  <si>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</si>
  <si>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</si>
  <si>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</si>
  <si>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</si>
  <si>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</si>
  <si>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</si>
  <si>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</si>
  <si>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</si>
  <si>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</si>
  <si>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</si>
  <si>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</si>
  <si>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</si>
  <si>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</si>
  <si>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</si>
  <si>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</si>
  <si>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</si>
  <si>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</si>
  <si>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</si>
  <si>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</si>
  <si>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</si>
  <si>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</si>
  <si>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</si>
  <si>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</si>
  <si>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</si>
  <si>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</si>
  <si>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</si>
  <si>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</si>
  <si>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</si>
  <si>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</si>
  <si>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</si>
  <si>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</si>
  <si>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</si>
  <si>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</si>
  <si>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</si>
  <si>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</si>
  <si>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</si>
  <si>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</si>
  <si>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</si>
  <si>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</si>
  <si>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</si>
  <si>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</si>
  <si>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</si>
  <si>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</si>
  <si>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</si>
  <si>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</si>
  <si>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</si>
  <si>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</si>
  <si>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</si>
  <si>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</si>
  <si>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</si>
  <si>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</si>
  <si>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</si>
  <si>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</si>
  <si>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</si>
  <si>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</si>
  <si>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</si>
  <si>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</si>
  <si>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</si>
  <si>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</si>
  <si>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</si>
  <si>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</si>
  <si>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</si>
  <si>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</si>
  <si>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</si>
  <si>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</si>
  <si>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</si>
  <si>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</si>
  <si>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</si>
  <si>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</si>
  <si>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</si>
  <si>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</si>
  <si>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</si>
  <si>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</si>
  <si>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</si>
  <si>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</si>
  <si>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</si>
  <si>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</si>
  <si>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</si>
  <si>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</si>
  <si>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</si>
  <si>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</si>
  <si>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</si>
  <si>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</si>
  <si>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</si>
  <si>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</si>
  <si>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</si>
  <si>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</si>
  <si>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</si>
  <si>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</si>
  <si>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</si>
  <si>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</si>
  <si>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</si>
  <si>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</si>
  <si>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</si>
  <si>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</si>
  <si>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</si>
  <si>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</si>
  <si>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</si>
  <si>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</si>
  <si>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</si>
  <si>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</si>
  <si>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</si>
  <si>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</si>
  <si>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</si>
  <si>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</si>
  <si>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</si>
  <si>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</si>
  <si>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</si>
  <si>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</si>
  <si>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</si>
  <si>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</si>
  <si>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</si>
  <si>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</si>
  <si>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</si>
  <si>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</si>
  <si>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</si>
  <si>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</si>
  <si>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</si>
  <si>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</si>
  <si>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</si>
  <si>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</si>
  <si>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</si>
  <si>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</si>
  <si>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</si>
  <si>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</si>
  <si>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</si>
  <si>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</si>
  <si>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</si>
  <si>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</si>
  <si>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</si>
  <si>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</si>
  <si>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</si>
  <si>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</si>
  <si>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</si>
  <si>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</si>
  <si>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</si>
  <si>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</si>
  <si>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</si>
  <si>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</si>
  <si>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</si>
  <si>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</si>
  <si>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</si>
  <si>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</si>
  <si>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</si>
  <si>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</si>
  <si>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</si>
  <si>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</si>
  <si>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</si>
  <si>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</si>
  <si>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</si>
  <si>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</si>
  <si>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</si>
  <si>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</si>
  <si>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</si>
  <si>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</si>
  <si>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</si>
  <si>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</si>
  <si>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</si>
  <si>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</si>
  <si>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</si>
  <si>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</si>
  <si>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</si>
  <si>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</si>
  <si>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</si>
  <si>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</si>
  <si>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</si>
  <si>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</si>
  <si>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</si>
  <si>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</si>
  <si>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</si>
  <si>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</si>
  <si>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</si>
  <si>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</si>
  <si>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</si>
  <si>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</si>
  <si>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</si>
  <si>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</si>
  <si>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</si>
  <si>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</si>
  <si>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</si>
  <si>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</si>
  <si>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</si>
  <si>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</si>
  <si>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</si>
  <si>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</si>
  <si>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</si>
  <si>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</si>
  <si>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</si>
  <si>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</si>
  <si>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</si>
  <si>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</si>
  <si>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</si>
  <si>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</si>
  <si>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</si>
  <si>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</si>
  <si>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</si>
  <si>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</si>
  <si>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</si>
  <si>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</si>
  <si>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</si>
  <si>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</si>
  <si>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</si>
  <si>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</si>
  <si>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</si>
  <si>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</si>
  <si>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</si>
  <si>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</si>
  <si>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</si>
  <si>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</si>
  <si>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</si>
  <si>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</si>
  <si>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</si>
  <si>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</si>
  <si>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</si>
  <si>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</si>
  <si>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</si>
  <si>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</si>
  <si>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</si>
  <si>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</si>
  <si>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</si>
  <si>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</si>
  <si>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</si>
  <si>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</si>
  <si>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</si>
  <si>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</si>
  <si>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</si>
  <si>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</si>
  <si>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</si>
  <si>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</si>
  <si>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</si>
  <si>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</si>
  <si>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</si>
  <si>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</si>
  <si>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</si>
  <si>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</si>
  <si>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</si>
  <si>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</si>
  <si>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</si>
  <si>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</si>
  <si>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</si>
  <si>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</si>
  <si>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</si>
  <si>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</si>
  <si>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</si>
  <si>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</si>
  <si>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</si>
  <si>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</si>
  <si>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</si>
  <si>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</si>
  <si>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</si>
  <si>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</si>
  <si>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</si>
  <si>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</si>
  <si>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</si>
  <si>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</si>
  <si>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</si>
  <si>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</si>
  <si>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</si>
  <si>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</si>
  <si>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</si>
  <si>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</si>
  <si>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</si>
  <si>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</si>
  <si>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</si>
  <si>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</si>
  <si>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</si>
  <si>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</si>
  <si>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</si>
  <si>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</si>
  <si>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volume</t>
  </si>
  <si>
    <t>S30G4 - spot</t>
  </si>
  <si>
    <t>S30G4 - 24hs</t>
  </si>
  <si>
    <t>SG4C - spot</t>
  </si>
  <si>
    <t>SG4C - 24hs</t>
  </si>
  <si>
    <t>SG4D - spot</t>
  </si>
  <si>
    <t>SG4D - 24hs</t>
  </si>
  <si>
    <t>AG</t>
  </si>
  <si>
    <t>STOP</t>
  </si>
  <si>
    <t>GFGC61009G</t>
  </si>
  <si>
    <t>GFGC38117G</t>
  </si>
  <si>
    <t>GFGC39617G</t>
  </si>
  <si>
    <t>GFGC41617G</t>
  </si>
  <si>
    <t>GFGC43617G</t>
  </si>
  <si>
    <t>GFGC47009G</t>
  </si>
  <si>
    <t>GFGC49009G</t>
  </si>
  <si>
    <t>GFGC50058G</t>
  </si>
  <si>
    <t>GFGC52058G</t>
  </si>
  <si>
    <t>GFGC55009G</t>
  </si>
  <si>
    <t>GFGC33617G</t>
  </si>
  <si>
    <t>GFGC35117G</t>
  </si>
  <si>
    <t>GFGC36617G</t>
  </si>
  <si>
    <t>GFGV36617G</t>
  </si>
  <si>
    <t>GFGV38117G</t>
  </si>
  <si>
    <t>GFGV39617G</t>
  </si>
  <si>
    <t>GFGV41617G</t>
  </si>
  <si>
    <t>GFGV43617G</t>
  </si>
  <si>
    <t>GFGV47009G</t>
  </si>
  <si>
    <t>GFGV49009G</t>
  </si>
  <si>
    <t>GFGV50058G</t>
  </si>
  <si>
    <t>GFGV35117G</t>
  </si>
  <si>
    <t>DIVIDENDO</t>
  </si>
  <si>
    <t>GFGV27617G</t>
  </si>
  <si>
    <t>GFGV29117G</t>
  </si>
  <si>
    <t>GFGV30617G</t>
  </si>
  <si>
    <t>GFGV32117G</t>
  </si>
  <si>
    <t>GFGV33617G</t>
  </si>
  <si>
    <t>GFGC57009G</t>
  </si>
  <si>
    <t>GFGC59009G</t>
  </si>
  <si>
    <t>Ratio</t>
  </si>
  <si>
    <t>Butterfly</t>
  </si>
  <si>
    <t>Adelanto precio GGAL</t>
  </si>
  <si>
    <t>Comision Opciones</t>
  </si>
  <si>
    <t>Comision Acciones</t>
  </si>
  <si>
    <t>GFGV28009G</t>
  </si>
  <si>
    <t>S14O4 - spot</t>
  </si>
  <si>
    <t>S14O4 - 24hs</t>
  </si>
  <si>
    <t>SO4C - spot</t>
  </si>
  <si>
    <t>SO4C - 24hs</t>
  </si>
  <si>
    <t>SO4D - spot</t>
  </si>
  <si>
    <t>SO4D - 24hs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</si>
</sst>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"/>
    <numFmt numFmtId="169" formatCode="0.000%"/>
    <numFmt numFmtId="170" formatCode="#,##0.000"/>
  </numFmts>
  <fonts count="117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b/>
      <sz val="10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b/>
      <sz val="9"/>
      <color theme="1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  <font>
      <sz val="7"/>
      <color theme="4" tint="-0.499984740745262"/>
      <name val="Arial"/>
      <family val="2"/>
    </font>
    <font>
      <sz val="8"/>
      <color rgb="FF002060"/>
      <name val="Arial"/>
      <family val="2"/>
    </font>
    <font>
      <sz val="7"/>
      <color rgb="FF222222"/>
      <name val="Arial"/>
      <family val="2"/>
    </font>
    <font>
      <b/>
      <sz val="7"/>
      <color theme="9" tint="-0.499984740745262"/>
      <name val="Calibri"/>
      <family val="2"/>
      <scheme val="minor"/>
    </font>
    <font>
      <sz val="7"/>
      <color theme="2" tint="-0.499984740745262"/>
      <name val="Arial"/>
      <family val="2"/>
    </font>
    <font>
      <b/>
      <sz val="8"/>
      <color rgb="FFFF0000"/>
      <name val="Verdana"/>
      <family val="2"/>
    </font>
    <font>
      <b/>
      <sz val="10"/>
      <color rgb="FFFF0000"/>
      <name val="Verdana"/>
      <family val="2"/>
    </font>
    <font>
      <b/>
      <sz val="9"/>
      <color rgb="FFFF0000"/>
      <name val="Verdana"/>
      <family val="2"/>
    </font>
    <font>
      <sz val="8"/>
      <color theme="1" tint="4.9989318521683403E-2"/>
      <name val="Arial"/>
      <family val="2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4" tint="-0.499984740745262"/>
      <name val="Verdana"/>
      <family val="2"/>
    </font>
    <font>
      <sz val="8"/>
      <color theme="0" tint="-0.499984740745262"/>
      <name val="Verdana"/>
      <family val="2"/>
    </font>
    <font>
      <sz val="8"/>
      <color theme="4" tint="-0.249977111117893"/>
      <name val="Verdana"/>
      <family val="2"/>
    </font>
    <font>
      <b/>
      <sz val="8"/>
      <color theme="4" tint="-0.249977111117893"/>
      <name val="Verdana"/>
      <family val="2"/>
    </font>
    <font>
      <b/>
      <sz val="8"/>
      <color theme="3" tint="0.249977111117893"/>
      <name val="Verdana"/>
      <family val="2"/>
    </font>
    <font>
      <sz val="7"/>
      <color rgb="FF007E39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59999389629810485"/>
        <bgColor rgb="FFB6DDE8"/>
      </patternFill>
    </fill>
    <fill>
      <patternFill patternType="solid">
        <fgColor theme="8" tint="0.59999389629810485"/>
        <bgColor rgb="FFF2F2F2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</fills>
  <borders count="30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indexed="64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indexed="64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/>
      </top>
      <bottom style="thin">
        <color theme="1" tint="0.14999847407452621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 style="thin">
        <color rgb="FFFFC000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D2A00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3" tint="0.14999847407452621"/>
      </bottom>
      <diagonal/>
    </border>
    <border>
      <left style="thin">
        <color indexed="64"/>
      </left>
      <right style="thin">
        <color rgb="FF1C324C"/>
      </right>
      <top style="thin">
        <color rgb="FF00B050"/>
      </top>
      <bottom style="thin">
        <color indexed="64"/>
      </bottom>
      <diagonal/>
    </border>
    <border>
      <left style="thin">
        <color theme="4" tint="-0.499984740745262"/>
      </left>
      <right style="thin">
        <color rgb="FF1C324C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 style="thin">
        <color indexed="64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/>
      <right/>
      <top style="thin">
        <color theme="1" tint="0.14999847407452621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rgb="FF007E39"/>
      </bottom>
      <diagonal/>
    </border>
    <border>
      <left/>
      <right style="thin">
        <color theme="1" tint="4.9989318521683403E-2"/>
      </right>
      <top/>
      <bottom style="thin">
        <color rgb="FFC00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C00000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C00000"/>
      </bottom>
      <diagonal/>
    </border>
    <border>
      <left/>
      <right style="thin">
        <color theme="4" tint="-0.499984740745262"/>
      </right>
      <top/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C00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C00000"/>
      </bottom>
      <diagonal/>
    </border>
    <border>
      <left style="thin">
        <color rgb="FF1C324C"/>
      </left>
      <right style="thin">
        <color indexed="64"/>
      </right>
      <top/>
      <bottom style="thin">
        <color theme="4" tint="-0.499984740745262"/>
      </bottom>
      <diagonal/>
    </border>
    <border>
      <left/>
      <right style="thin">
        <color rgb="FF1C324C"/>
      </right>
      <top/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4" tint="-0.499984740745262"/>
      </bottom>
      <diagonal/>
    </border>
    <border>
      <left/>
      <right style="thin">
        <color indexed="64"/>
      </right>
      <top/>
      <bottom style="thin">
        <color rgb="FFC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14999847407452621"/>
      </right>
      <top/>
      <bottom style="thin">
        <color theme="2" tint="-4.9989318521683403E-2"/>
      </bottom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theme="4" tint="0.39997558519241921"/>
      </bottom>
      <diagonal/>
    </border>
    <border>
      <left style="thin">
        <color theme="0" tint="-0.249977111117893"/>
      </left>
      <right style="thin">
        <color theme="8" tint="0.59999389629810485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4" tint="0.39997558519241921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4" tint="0.39997558519241921"/>
      </top>
      <bottom style="thin">
        <color theme="8" tint="0.79998168889431442"/>
      </bottom>
      <diagonal/>
    </border>
    <border>
      <left/>
      <right style="thin">
        <color theme="8" tint="0.59999389629810485"/>
      </right>
      <top/>
      <bottom style="thin">
        <color theme="4" tint="0.39997558519241921"/>
      </bottom>
      <diagonal/>
    </border>
    <border>
      <left/>
      <right style="thin">
        <color theme="8" tint="0.59999389629810485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14999847407452621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2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4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rgb="FFFAFEE6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theme="8" tint="0.79998168889431442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79998168889431442"/>
      </bottom>
      <diagonal/>
    </border>
    <border>
      <left/>
      <right style="thin">
        <color theme="8" tint="0.59999389629810485"/>
      </right>
      <top/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rgb="FFFAFEE6"/>
      </right>
      <top style="thin">
        <color theme="0" tint="-0.14999847407452621"/>
      </top>
      <bottom style="thin">
        <color theme="0"/>
      </bottom>
      <diagonal/>
    </border>
    <border>
      <left style="thin">
        <color theme="0" tint="-0.14999847407452621"/>
      </left>
      <right style="thin">
        <color rgb="FFFAFEE6"/>
      </right>
      <top style="thin">
        <color theme="0" tint="-0.14999847407452621"/>
      </top>
      <bottom style="double">
        <color theme="0"/>
      </bottom>
      <diagonal/>
    </border>
    <border>
      <left style="medium">
        <color rgb="FF000000"/>
      </left>
      <right style="thin">
        <color theme="0" tint="-4.9989318521683403E-2"/>
      </right>
      <top/>
      <bottom style="double">
        <color theme="0"/>
      </bottom>
      <diagonal/>
    </border>
    <border>
      <left/>
      <right style="thin">
        <color theme="8" tint="0.59999389629810485"/>
      </right>
      <top style="thin">
        <color theme="4" tint="0.39997558519241921"/>
      </top>
      <bottom style="double">
        <color theme="0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4" tint="0.39997558519241921"/>
      </top>
      <bottom style="double">
        <color theme="0"/>
      </bottom>
      <diagonal/>
    </border>
    <border>
      <left/>
      <right style="thin">
        <color theme="0" tint="-0.14999847407452621"/>
      </right>
      <top/>
      <bottom style="double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double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4" tint="0.39997558519241921"/>
      </top>
      <bottom style="double">
        <color theme="0"/>
      </bottom>
      <diagonal/>
    </border>
    <border>
      <left style="thin">
        <color theme="0" tint="-0.14999847407452621"/>
      </left>
      <right style="thin">
        <color theme="2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2" tint="-0.14999847407452621"/>
      </right>
      <top/>
      <bottom style="thin">
        <color theme="2" tint="-4.9989318521683403E-2"/>
      </bottom>
      <diagonal/>
    </border>
    <border>
      <left style="thin">
        <color theme="0" tint="-0.249977111117893"/>
      </left>
      <right style="thin">
        <color theme="2" tint="-0.14999847407452621"/>
      </right>
      <top/>
      <bottom style="thin">
        <color theme="4" tint="0.39997558519241921"/>
      </bottom>
      <diagonal/>
    </border>
    <border>
      <left style="thin">
        <color theme="0" tint="-0.249977111117893"/>
      </left>
      <right style="thin">
        <color theme="2" tint="-0.14999847407452621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4" tint="-0.499984740745262"/>
      </left>
      <right/>
      <top/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rgb="FF007E39"/>
      </bottom>
      <diagonal/>
    </border>
    <border>
      <left style="thin">
        <color rgb="FF1C324C"/>
      </left>
      <right style="thin">
        <color indexed="64"/>
      </right>
      <top/>
      <bottom style="thin">
        <color rgb="FF007E39"/>
      </bottom>
      <diagonal/>
    </border>
    <border>
      <left/>
      <right style="thin">
        <color rgb="FF1C324C"/>
      </right>
      <top/>
      <bottom style="thin">
        <color rgb="FF007E39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rgb="FF007E39"/>
      </bottom>
      <diagonal/>
    </border>
    <border>
      <left/>
      <right style="thin">
        <color theme="4" tint="-0.499984740745262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0" tint="-0.14999847407452621"/>
      </left>
      <right style="thin">
        <color rgb="FFDAD2E4"/>
      </right>
      <top style="double">
        <color theme="0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rgb="FFDAD2E4"/>
      </right>
      <top style="thin">
        <color theme="0" tint="-4.9989318521683403E-2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rgb="FFDAD2E4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0.249977111117893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249977111117893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249977111117893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0" tint="-0.14999847407452621"/>
      </top>
      <bottom style="double">
        <color theme="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theme="0" tint="-0.14999847407452621"/>
      </left>
      <right style="thin">
        <color rgb="FFFAFEE6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2" tint="-4.9989318521683403E-2"/>
      </bottom>
      <diagonal/>
    </border>
    <border>
      <left/>
      <right/>
      <top style="thin">
        <color theme="2" tint="-4.9989318521683403E-2"/>
      </top>
      <bottom style="thin">
        <color theme="0" tint="-0.34998626667073579"/>
      </bottom>
      <diagonal/>
    </border>
    <border>
      <left/>
      <right style="thin">
        <color theme="2" tint="-0.14999847407452621"/>
      </right>
      <top/>
      <bottom style="thin">
        <color theme="4" tint="0.39997558519241921"/>
      </bottom>
      <diagonal/>
    </border>
    <border>
      <left/>
      <right style="thin">
        <color theme="2" tint="-0.14999847407452621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14999847407452621"/>
      </top>
      <bottom/>
      <diagonal/>
    </border>
    <border>
      <left style="thin">
        <color theme="0" tint="-0.249977111117893"/>
      </left>
      <right style="thin">
        <color theme="8" tint="0.59999389629810485"/>
      </right>
      <top/>
      <bottom/>
      <diagonal/>
    </border>
    <border>
      <left style="thin">
        <color theme="8" tint="0.59999389629810485"/>
      </left>
      <right style="thin">
        <color theme="8" tint="0.59999389629810485"/>
      </right>
      <top/>
      <bottom/>
      <diagonal/>
    </border>
    <border>
      <left/>
      <right style="thin">
        <color theme="8" tint="0.59999389629810485"/>
      </right>
      <top/>
      <bottom/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/>
      <diagonal/>
    </border>
    <border>
      <left/>
      <right/>
      <top style="thin">
        <color theme="2" tint="-4.9989318521683403E-2"/>
      </top>
      <bottom/>
      <diagonal/>
    </border>
    <border>
      <left/>
      <right/>
      <top style="double">
        <color theme="0"/>
      </top>
      <bottom style="thin">
        <color theme="0" tint="-4.9989318521683403E-2"/>
      </bottom>
      <diagonal/>
    </border>
    <border>
      <left style="thin">
        <color theme="0" tint="-0.249977111117893"/>
      </left>
      <right style="thin">
        <color theme="8" tint="0.59999389629810485"/>
      </right>
      <top style="thin">
        <color theme="4" tint="0.39997558519241921"/>
      </top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4" tint="0.39997558519241921"/>
      </top>
      <bottom/>
      <diagonal/>
    </border>
    <border>
      <left/>
      <right style="thin">
        <color theme="8" tint="0.59999389629810485"/>
      </right>
      <top style="thin">
        <color theme="4" tint="0.39997558519241921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4" tint="0.39997558519241921"/>
      </top>
      <bottom/>
      <diagonal/>
    </border>
    <border>
      <left style="thin">
        <color theme="0" tint="-0.14999847407452621"/>
      </left>
      <right style="thin">
        <color rgb="FFDAD2E4"/>
      </right>
      <top/>
      <bottom/>
      <diagonal/>
    </border>
    <border>
      <left/>
      <right style="thin">
        <color theme="2" tint="-0.14999847407452621"/>
      </right>
      <top/>
      <bottom style="thin">
        <color theme="8" tint="0.79998168889431442"/>
      </bottom>
      <diagonal/>
    </border>
    <border>
      <left/>
      <right style="thin">
        <color theme="0" tint="-0.249977111117893"/>
      </right>
      <top/>
      <bottom style="thin">
        <color theme="0" tint="-4.9989318521683403E-2"/>
      </bottom>
      <diagonal/>
    </border>
    <border>
      <left/>
      <right style="thin">
        <color theme="0" tint="-0.249977111117893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62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9" xfId="55" applyNumberFormat="1" applyFont="1" applyFill="1" applyBorder="1" applyAlignment="1">
      <alignment horizontal="right" vertical="center"/>
    </xf>
    <xf numFmtId="0" fontId="13" fillId="12" borderId="10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9" xfId="114" applyNumberFormat="1" applyFont="1" applyFill="1" applyBorder="1" applyAlignment="1">
      <alignment horizontal="right"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36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horizontal="center" vertical="center"/>
    </xf>
    <xf numFmtId="1" fontId="39" fillId="13" borderId="2" xfId="0" applyNumberFormat="1" applyFont="1" applyFill="1" applyBorder="1" applyAlignment="1">
      <alignment horizontal="center" vertical="center"/>
    </xf>
    <xf numFmtId="2" fontId="39" fillId="13" borderId="2" xfId="0" applyNumberFormat="1" applyFont="1" applyFill="1" applyBorder="1" applyAlignment="1">
      <alignment horizontal="right" vertical="center"/>
    </xf>
    <xf numFmtId="0" fontId="38" fillId="0" borderId="0" xfId="0" applyFont="1" applyAlignment="1">
      <alignment vertical="center"/>
    </xf>
    <xf numFmtId="0" fontId="44" fillId="13" borderId="2" xfId="0" applyFont="1" applyFill="1" applyBorder="1" applyAlignment="1">
      <alignment vertical="center"/>
    </xf>
    <xf numFmtId="0" fontId="45" fillId="18" borderId="11" xfId="0" applyFont="1" applyFill="1" applyBorder="1" applyAlignment="1">
      <alignment horizontal="center" vertical="center"/>
    </xf>
    <xf numFmtId="0" fontId="45" fillId="18" borderId="12" xfId="0" applyFont="1" applyFill="1" applyBorder="1" applyAlignment="1">
      <alignment horizontal="center" vertical="center"/>
    </xf>
    <xf numFmtId="0" fontId="44" fillId="18" borderId="12" xfId="0" applyFont="1" applyFill="1" applyBorder="1" applyAlignment="1">
      <alignment horizontal="center" vertical="center"/>
    </xf>
    <xf numFmtId="0" fontId="45" fillId="19" borderId="12" xfId="0" applyFont="1" applyFill="1" applyBorder="1" applyAlignment="1">
      <alignment horizontal="center" vertical="center"/>
    </xf>
    <xf numFmtId="0" fontId="45" fillId="20" borderId="11" xfId="0" applyFont="1" applyFill="1" applyBorder="1" applyAlignment="1">
      <alignment horizontal="center" vertical="center"/>
    </xf>
    <xf numFmtId="0" fontId="45" fillId="20" borderId="12" xfId="0" applyFont="1" applyFill="1" applyBorder="1" applyAlignment="1">
      <alignment horizontal="center" vertical="center"/>
    </xf>
    <xf numFmtId="0" fontId="45" fillId="20" borderId="13" xfId="0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2" fontId="40" fillId="19" borderId="16" xfId="0" applyNumberFormat="1" applyFont="1" applyFill="1" applyBorder="1" applyAlignment="1">
      <alignment horizontal="center" vertical="center"/>
    </xf>
    <xf numFmtId="1" fontId="37" fillId="19" borderId="2" xfId="0" applyNumberFormat="1" applyFont="1" applyFill="1" applyBorder="1" applyAlignment="1">
      <alignment vertical="center"/>
    </xf>
    <xf numFmtId="0" fontId="37" fillId="19" borderId="2" xfId="0" applyFont="1" applyFill="1" applyBorder="1" applyAlignment="1">
      <alignment horizontal="center" vertical="center"/>
    </xf>
    <xf numFmtId="1" fontId="37" fillId="19" borderId="2" xfId="0" applyNumberFormat="1" applyFont="1" applyFill="1" applyBorder="1" applyAlignment="1">
      <alignment horizontal="center" vertical="center"/>
    </xf>
    <xf numFmtId="4" fontId="40" fillId="20" borderId="16" xfId="0" applyNumberFormat="1" applyFont="1" applyFill="1" applyBorder="1" applyAlignment="1">
      <alignment horizontal="center" vertical="center"/>
    </xf>
    <xf numFmtId="0" fontId="37" fillId="20" borderId="2" xfId="0" applyFont="1" applyFill="1" applyBorder="1" applyAlignment="1">
      <alignment horizontal="center" vertical="center"/>
    </xf>
    <xf numFmtId="4" fontId="40" fillId="20" borderId="15" xfId="0" applyNumberFormat="1" applyFont="1" applyFill="1" applyBorder="1" applyAlignment="1">
      <alignment horizontal="center" vertical="center"/>
    </xf>
    <xf numFmtId="0" fontId="37" fillId="20" borderId="16" xfId="0" applyFont="1" applyFill="1" applyBorder="1" applyAlignment="1">
      <alignment horizontal="center" vertical="center"/>
    </xf>
    <xf numFmtId="4" fontId="49" fillId="20" borderId="15" xfId="0" applyNumberFormat="1" applyFont="1" applyFill="1" applyBorder="1" applyAlignment="1">
      <alignment horizontal="center" vertical="center"/>
    </xf>
    <xf numFmtId="0" fontId="50" fillId="13" borderId="2" xfId="0" applyFont="1" applyFill="1" applyBorder="1" applyAlignment="1">
      <alignment vertical="center"/>
    </xf>
    <xf numFmtId="0" fontId="37" fillId="20" borderId="17" xfId="0" applyFont="1" applyFill="1" applyBorder="1" applyAlignment="1">
      <alignment horizontal="center" vertical="center"/>
    </xf>
    <xf numFmtId="0" fontId="37" fillId="20" borderId="1" xfId="0" applyFont="1" applyFill="1" applyBorder="1" applyAlignment="1">
      <alignment horizontal="center" vertical="center"/>
    </xf>
    <xf numFmtId="4" fontId="40" fillId="20" borderId="18" xfId="0" applyNumberFormat="1" applyFont="1" applyFill="1" applyBorder="1" applyAlignment="1">
      <alignment horizontal="center" vertical="center"/>
    </xf>
    <xf numFmtId="0" fontId="38" fillId="32" borderId="0" xfId="0" applyFont="1" applyFill="1" applyAlignment="1">
      <alignment vertical="center"/>
    </xf>
    <xf numFmtId="0" fontId="40" fillId="28" borderId="16" xfId="0" applyFont="1" applyFill="1" applyBorder="1" applyAlignment="1">
      <alignment horizontal="center" vertical="center"/>
    </xf>
    <xf numFmtId="0" fontId="38" fillId="28" borderId="2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47" fillId="28" borderId="15" xfId="0" applyFont="1" applyFill="1" applyBorder="1" applyAlignment="1">
      <alignment horizontal="center" vertical="center"/>
    </xf>
    <xf numFmtId="2" fontId="37" fillId="19" borderId="15" xfId="0" applyNumberFormat="1" applyFont="1" applyFill="1" applyBorder="1" applyAlignment="1">
      <alignment horizontal="center" vertical="center"/>
    </xf>
    <xf numFmtId="0" fontId="51" fillId="32" borderId="0" xfId="0" applyFont="1" applyFill="1" applyAlignment="1">
      <alignment vertical="center"/>
    </xf>
    <xf numFmtId="0" fontId="39" fillId="13" borderId="0" xfId="0" applyFont="1" applyFill="1" applyAlignment="1">
      <alignment vertical="center"/>
    </xf>
    <xf numFmtId="0" fontId="38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0" fontId="37" fillId="13" borderId="0" xfId="0" applyFont="1" applyFill="1" applyAlignment="1">
      <alignment vertical="center"/>
    </xf>
    <xf numFmtId="2" fontId="40" fillId="19" borderId="17" xfId="0" applyNumberFormat="1" applyFont="1" applyFill="1" applyBorder="1" applyAlignment="1">
      <alignment horizontal="center" vertical="center"/>
    </xf>
    <xf numFmtId="1" fontId="37" fillId="19" borderId="1" xfId="0" applyNumberFormat="1" applyFont="1" applyFill="1" applyBorder="1" applyAlignment="1">
      <alignment vertical="center"/>
    </xf>
    <xf numFmtId="0" fontId="37" fillId="19" borderId="1" xfId="0" applyFont="1" applyFill="1" applyBorder="1" applyAlignment="1">
      <alignment horizontal="center" vertical="center"/>
    </xf>
    <xf numFmtId="2" fontId="37" fillId="19" borderId="18" xfId="0" applyNumberFormat="1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0" fontId="40" fillId="18" borderId="11" xfId="0" applyFont="1" applyFill="1" applyBorder="1" applyAlignment="1">
      <alignment horizontal="center" vertical="center"/>
    </xf>
    <xf numFmtId="0" fontId="38" fillId="18" borderId="12" xfId="0" applyFont="1" applyFill="1" applyBorder="1" applyAlignment="1">
      <alignment vertical="center"/>
    </xf>
    <xf numFmtId="0" fontId="52" fillId="18" borderId="12" xfId="0" applyFont="1" applyFill="1" applyBorder="1" applyAlignment="1">
      <alignment vertical="center"/>
    </xf>
    <xf numFmtId="0" fontId="47" fillId="18" borderId="13" xfId="0" applyFont="1" applyFill="1" applyBorder="1" applyAlignment="1">
      <alignment horizontal="center" vertical="center"/>
    </xf>
    <xf numFmtId="0" fontId="53" fillId="13" borderId="0" xfId="0" applyFont="1" applyFill="1" applyAlignment="1">
      <alignment vertical="center"/>
    </xf>
    <xf numFmtId="2" fontId="40" fillId="19" borderId="15" xfId="0" applyNumberFormat="1" applyFont="1" applyFill="1" applyBorder="1" applyAlignment="1">
      <alignment horizontal="center" vertical="center"/>
    </xf>
    <xf numFmtId="0" fontId="38" fillId="28" borderId="0" xfId="0" applyFont="1" applyFill="1" applyAlignment="1">
      <alignment vertical="center"/>
    </xf>
    <xf numFmtId="2" fontId="40" fillId="19" borderId="18" xfId="0" applyNumberFormat="1" applyFont="1" applyFill="1" applyBorder="1" applyAlignment="1">
      <alignment horizontal="center" vertical="center"/>
    </xf>
    <xf numFmtId="0" fontId="3" fillId="0" borderId="19" xfId="52" applyFont="1" applyBorder="1"/>
    <xf numFmtId="0" fontId="22" fillId="0" borderId="19" xfId="52" applyFont="1" applyBorder="1" applyAlignment="1">
      <alignment horizontal="center"/>
    </xf>
    <xf numFmtId="0" fontId="3" fillId="0" borderId="2" xfId="52" applyFont="1" applyAlignment="1">
      <alignment horizontal="center" vertical="center"/>
    </xf>
    <xf numFmtId="0" fontId="3" fillId="0" borderId="19" xfId="52" applyFont="1" applyBorder="1" applyAlignment="1">
      <alignment horizontal="center" vertical="center"/>
    </xf>
    <xf numFmtId="0" fontId="34" fillId="10" borderId="27" xfId="0" applyFont="1" applyFill="1" applyBorder="1" applyAlignment="1">
      <alignment horizontal="right" vertical="center"/>
    </xf>
    <xf numFmtId="0" fontId="34" fillId="10" borderId="28" xfId="0" applyFont="1" applyFill="1" applyBorder="1" applyAlignment="1">
      <alignment horizontal="right" vertical="center"/>
    </xf>
    <xf numFmtId="0" fontId="34" fillId="10" borderId="26" xfId="0" applyFont="1" applyFill="1" applyBorder="1" applyAlignment="1">
      <alignment horizontal="right" vertical="center"/>
    </xf>
    <xf numFmtId="0" fontId="33" fillId="10" borderId="23" xfId="0" applyFont="1" applyFill="1" applyBorder="1" applyAlignment="1">
      <alignment horizontal="right" vertical="center"/>
    </xf>
    <xf numFmtId="0" fontId="33" fillId="10" borderId="27" xfId="0" applyFont="1" applyFill="1" applyBorder="1" applyAlignment="1">
      <alignment horizontal="right" vertical="center"/>
    </xf>
    <xf numFmtId="0" fontId="33" fillId="10" borderId="28" xfId="0" applyFont="1" applyFill="1" applyBorder="1" applyAlignment="1">
      <alignment horizontal="right" vertical="center"/>
    </xf>
    <xf numFmtId="0" fontId="33" fillId="10" borderId="26" xfId="0" applyFont="1" applyFill="1" applyBorder="1" applyAlignment="1">
      <alignment horizontal="right" vertical="center"/>
    </xf>
    <xf numFmtId="3" fontId="33" fillId="10" borderId="27" xfId="0" applyNumberFormat="1" applyFont="1" applyFill="1" applyBorder="1" applyAlignment="1">
      <alignment horizontal="right" vertical="center"/>
    </xf>
    <xf numFmtId="0" fontId="34" fillId="10" borderId="24" xfId="0" applyFont="1" applyFill="1" applyBorder="1" applyAlignment="1">
      <alignment horizontal="right" vertical="center"/>
    </xf>
    <xf numFmtId="0" fontId="34" fillId="10" borderId="20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30" xfId="0" applyFont="1" applyFill="1" applyBorder="1" applyAlignment="1">
      <alignment horizontal="right" vertical="center"/>
    </xf>
    <xf numFmtId="3" fontId="33" fillId="10" borderId="28" xfId="0" applyNumberFormat="1" applyFont="1" applyFill="1" applyBorder="1" applyAlignment="1">
      <alignment horizontal="right" vertical="center"/>
    </xf>
    <xf numFmtId="3" fontId="33" fillId="10" borderId="26" xfId="0" applyNumberFormat="1" applyFont="1" applyFill="1" applyBorder="1" applyAlignment="1">
      <alignment horizontal="right" vertical="center"/>
    </xf>
    <xf numFmtId="0" fontId="34" fillId="10" borderId="33" xfId="0" applyFont="1" applyFill="1" applyBorder="1" applyAlignment="1">
      <alignment horizontal="right" vertical="center"/>
    </xf>
    <xf numFmtId="0" fontId="34" fillId="10" borderId="32" xfId="0" applyFont="1" applyFill="1" applyBorder="1" applyAlignment="1">
      <alignment horizontal="right" vertical="center"/>
    </xf>
    <xf numFmtId="0" fontId="33" fillId="10" borderId="32" xfId="0" applyFont="1" applyFill="1" applyBorder="1" applyAlignment="1">
      <alignment horizontal="right" vertical="center"/>
    </xf>
    <xf numFmtId="3" fontId="33" fillId="10" borderId="32" xfId="0" applyNumberFormat="1" applyFont="1" applyFill="1" applyBorder="1" applyAlignment="1">
      <alignment horizontal="right" vertical="center"/>
    </xf>
    <xf numFmtId="0" fontId="33" fillId="10" borderId="20" xfId="0" applyFont="1" applyFill="1" applyBorder="1" applyAlignment="1">
      <alignment horizontal="right" vertical="center"/>
    </xf>
    <xf numFmtId="3" fontId="33" fillId="10" borderId="23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30" xfId="0" applyFont="1" applyFill="1" applyBorder="1" applyAlignment="1">
      <alignment horizontal="right" vertical="center"/>
    </xf>
    <xf numFmtId="0" fontId="23" fillId="9" borderId="27" xfId="0" applyFont="1" applyFill="1" applyBorder="1" applyAlignment="1">
      <alignment horizontal="center" vertical="center"/>
    </xf>
    <xf numFmtId="0" fontId="23" fillId="9" borderId="28" xfId="0" applyFont="1" applyFill="1" applyBorder="1" applyAlignment="1">
      <alignment horizontal="center" vertical="center"/>
    </xf>
    <xf numFmtId="0" fontId="23" fillId="9" borderId="26" xfId="0" applyFont="1" applyFill="1" applyBorder="1" applyAlignment="1">
      <alignment horizontal="center" vertical="center"/>
    </xf>
    <xf numFmtId="0" fontId="57" fillId="11" borderId="8" xfId="15" applyFont="1" applyFill="1" applyBorder="1" applyAlignment="1">
      <alignment horizontal="center" vertical="center"/>
    </xf>
    <xf numFmtId="0" fontId="58" fillId="11" borderId="8" xfId="15" applyFont="1" applyFill="1" applyBorder="1" applyAlignment="1">
      <alignment horizontal="center" vertical="center"/>
    </xf>
    <xf numFmtId="0" fontId="59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20" xfId="0" applyNumberFormat="1" applyFont="1" applyFill="1" applyBorder="1" applyAlignment="1">
      <alignment horizontal="center" vertical="center"/>
    </xf>
    <xf numFmtId="165" fontId="33" fillId="10" borderId="30" xfId="0" applyNumberFormat="1" applyFont="1" applyFill="1" applyBorder="1" applyAlignment="1">
      <alignment horizontal="center" vertical="center"/>
    </xf>
    <xf numFmtId="165" fontId="33" fillId="10" borderId="33" xfId="0" applyNumberFormat="1" applyFont="1" applyFill="1" applyBorder="1" applyAlignment="1">
      <alignment horizontal="center" vertical="center"/>
    </xf>
    <xf numFmtId="0" fontId="34" fillId="10" borderId="21" xfId="0" applyFont="1" applyFill="1" applyBorder="1" applyAlignment="1">
      <alignment horizontal="right" vertical="center"/>
    </xf>
    <xf numFmtId="0" fontId="34" fillId="10" borderId="22" xfId="0" applyFont="1" applyFill="1" applyBorder="1" applyAlignment="1">
      <alignment horizontal="right" vertical="center"/>
    </xf>
    <xf numFmtId="0" fontId="34" fillId="10" borderId="29" xfId="0" applyFont="1" applyFill="1" applyBorder="1" applyAlignment="1">
      <alignment horizontal="right" vertical="center"/>
    </xf>
    <xf numFmtId="0" fontId="26" fillId="9" borderId="21" xfId="0" applyFont="1" applyFill="1" applyBorder="1" applyAlignment="1">
      <alignment horizontal="center" vertical="center"/>
    </xf>
    <xf numFmtId="0" fontId="26" fillId="9" borderId="39" xfId="0" applyFont="1" applyFill="1" applyBorder="1" applyAlignment="1">
      <alignment horizontal="center" vertical="center"/>
    </xf>
    <xf numFmtId="166" fontId="33" fillId="10" borderId="41" xfId="55" applyNumberFormat="1" applyFont="1" applyFill="1" applyBorder="1" applyAlignment="1">
      <alignment horizontal="right" vertical="center"/>
    </xf>
    <xf numFmtId="10" fontId="29" fillId="10" borderId="41" xfId="114" applyNumberFormat="1" applyFont="1" applyFill="1" applyBorder="1" applyAlignment="1">
      <alignment horizontal="right" vertical="center"/>
    </xf>
    <xf numFmtId="0" fontId="13" fillId="12" borderId="42" xfId="15" applyFont="1" applyFill="1" applyBorder="1" applyAlignment="1">
      <alignment horizontal="center" vertical="center"/>
    </xf>
    <xf numFmtId="166" fontId="33" fillId="10" borderId="43" xfId="55" applyNumberFormat="1" applyFont="1" applyFill="1" applyBorder="1" applyAlignment="1">
      <alignment horizontal="right" vertical="center"/>
    </xf>
    <xf numFmtId="10" fontId="29" fillId="10" borderId="43" xfId="114" applyNumberFormat="1" applyFont="1" applyFill="1" applyBorder="1" applyAlignment="1">
      <alignment horizontal="right" vertical="center"/>
    </xf>
    <xf numFmtId="10" fontId="57" fillId="10" borderId="41" xfId="114" applyNumberFormat="1" applyFont="1" applyFill="1" applyBorder="1" applyAlignment="1">
      <alignment horizontal="right" vertical="center"/>
    </xf>
    <xf numFmtId="10" fontId="57" fillId="10" borderId="9" xfId="114" applyNumberFormat="1" applyFont="1" applyFill="1" applyBorder="1" applyAlignment="1">
      <alignment horizontal="right" vertical="center"/>
    </xf>
    <xf numFmtId="10" fontId="57" fillId="10" borderId="43" xfId="114" applyNumberFormat="1" applyFont="1" applyFill="1" applyBorder="1" applyAlignment="1">
      <alignment horizontal="right" vertical="center"/>
    </xf>
    <xf numFmtId="14" fontId="19" fillId="7" borderId="9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63" fillId="0" borderId="0" xfId="0" applyFont="1" applyAlignment="1">
      <alignment vertical="top"/>
    </xf>
    <xf numFmtId="0" fontId="64" fillId="10" borderId="3" xfId="0" applyFont="1" applyFill="1" applyBorder="1" applyAlignment="1">
      <alignment horizontal="right" vertical="center"/>
    </xf>
    <xf numFmtId="0" fontId="65" fillId="10" borderId="26" xfId="0" applyFont="1" applyFill="1" applyBorder="1" applyAlignment="1">
      <alignment horizontal="right" vertical="center"/>
    </xf>
    <xf numFmtId="3" fontId="65" fillId="10" borderId="26" xfId="0" applyNumberFormat="1" applyFont="1" applyFill="1" applyBorder="1" applyAlignment="1">
      <alignment horizontal="right" vertical="center"/>
    </xf>
    <xf numFmtId="0" fontId="64" fillId="10" borderId="24" xfId="0" applyFont="1" applyFill="1" applyBorder="1" applyAlignment="1">
      <alignment horizontal="right" vertical="center"/>
    </xf>
    <xf numFmtId="0" fontId="65" fillId="10" borderId="23" xfId="0" applyFont="1" applyFill="1" applyBorder="1" applyAlignment="1">
      <alignment horizontal="right" vertical="center"/>
    </xf>
    <xf numFmtId="3" fontId="65" fillId="10" borderId="23" xfId="0" applyNumberFormat="1" applyFont="1" applyFill="1" applyBorder="1" applyAlignment="1">
      <alignment horizontal="right" vertical="center"/>
    </xf>
    <xf numFmtId="3" fontId="68" fillId="7" borderId="47" xfId="0" applyNumberFormat="1" applyFont="1" applyFill="1" applyBorder="1" applyAlignment="1">
      <alignment horizontal="center" vertical="center"/>
    </xf>
    <xf numFmtId="3" fontId="62" fillId="7" borderId="47" xfId="0" applyNumberFormat="1" applyFont="1" applyFill="1" applyBorder="1" applyAlignment="1">
      <alignment horizontal="center" vertical="center"/>
    </xf>
    <xf numFmtId="3" fontId="62" fillId="7" borderId="48" xfId="0" applyNumberFormat="1" applyFont="1" applyFill="1" applyBorder="1" applyAlignment="1">
      <alignment horizontal="center" vertical="center"/>
    </xf>
    <xf numFmtId="0" fontId="67" fillId="9" borderId="46" xfId="0" applyNumberFormat="1" applyFont="1" applyFill="1" applyBorder="1" applyAlignment="1">
      <alignment vertical="top"/>
    </xf>
    <xf numFmtId="0" fontId="73" fillId="18" borderId="14" xfId="0" applyFont="1" applyFill="1" applyBorder="1" applyAlignment="1">
      <alignment horizontal="center" vertical="center"/>
    </xf>
    <xf numFmtId="0" fontId="72" fillId="28" borderId="14" xfId="0" applyFont="1" applyFill="1" applyBorder="1" applyAlignment="1">
      <alignment horizontal="center" vertical="center" wrapText="1"/>
    </xf>
    <xf numFmtId="164" fontId="36" fillId="29" borderId="2" xfId="0" applyNumberFormat="1" applyFont="1" applyFill="1" applyBorder="1" applyAlignment="1">
      <alignment vertical="center"/>
    </xf>
    <xf numFmtId="3" fontId="33" fillId="10" borderId="38" xfId="0" applyNumberFormat="1" applyFont="1" applyFill="1" applyBorder="1" applyAlignment="1">
      <alignment horizontal="right" vertical="center"/>
    </xf>
    <xf numFmtId="3" fontId="33" fillId="10" borderId="46" xfId="0" applyNumberFormat="1" applyFont="1" applyFill="1" applyBorder="1" applyAlignment="1">
      <alignment horizontal="right" vertical="center"/>
    </xf>
    <xf numFmtId="3" fontId="33" fillId="10" borderId="52" xfId="0" applyNumberFormat="1" applyFont="1" applyFill="1" applyBorder="1" applyAlignment="1">
      <alignment horizontal="right" vertical="center"/>
    </xf>
    <xf numFmtId="0" fontId="34" fillId="10" borderId="57" xfId="0" applyFont="1" applyFill="1" applyBorder="1" applyAlignment="1">
      <alignment horizontal="right" vertical="center"/>
    </xf>
    <xf numFmtId="0" fontId="33" fillId="10" borderId="25" xfId="0" applyFont="1" applyFill="1" applyBorder="1" applyAlignment="1">
      <alignment horizontal="right" vertical="center"/>
    </xf>
    <xf numFmtId="3" fontId="33" fillId="10" borderId="25" xfId="0" applyNumberFormat="1" applyFont="1" applyFill="1" applyBorder="1" applyAlignment="1">
      <alignment horizontal="right" vertical="center"/>
    </xf>
    <xf numFmtId="0" fontId="77" fillId="9" borderId="20" xfId="55" applyNumberFormat="1" applyFont="1" applyFill="1" applyBorder="1" applyAlignment="1">
      <alignment horizontal="center" vertical="center"/>
    </xf>
    <xf numFmtId="0" fontId="77" fillId="9" borderId="46" xfId="55" applyNumberFormat="1" applyFont="1" applyFill="1" applyBorder="1" applyAlignment="1">
      <alignment horizontal="center" vertical="center"/>
    </xf>
    <xf numFmtId="0" fontId="67" fillId="9" borderId="55" xfId="0" applyNumberFormat="1" applyFont="1" applyFill="1" applyBorder="1" applyAlignment="1">
      <alignment horizontal="center" vertical="center"/>
    </xf>
    <xf numFmtId="0" fontId="67" fillId="9" borderId="46" xfId="0" applyNumberFormat="1" applyFont="1" applyFill="1" applyBorder="1" applyAlignment="1">
      <alignment horizontal="center" vertical="center"/>
    </xf>
    <xf numFmtId="0" fontId="70" fillId="9" borderId="55" xfId="0" applyNumberFormat="1" applyFont="1" applyFill="1" applyBorder="1" applyAlignment="1">
      <alignment horizontal="center" vertical="center"/>
    </xf>
    <xf numFmtId="0" fontId="26" fillId="9" borderId="23" xfId="0" applyFont="1" applyFill="1" applyBorder="1" applyAlignment="1">
      <alignment horizontal="center" vertical="center"/>
    </xf>
    <xf numFmtId="0" fontId="26" fillId="9" borderId="27" xfId="0" applyFont="1" applyFill="1" applyBorder="1" applyAlignment="1">
      <alignment horizontal="center" vertical="center"/>
    </xf>
    <xf numFmtId="0" fontId="23" fillId="9" borderId="32" xfId="0" applyFont="1" applyFill="1" applyBorder="1" applyAlignment="1">
      <alignment horizontal="center" vertical="center"/>
    </xf>
    <xf numFmtId="0" fontId="61" fillId="9" borderId="53" xfId="55" applyNumberFormat="1" applyFont="1" applyFill="1" applyBorder="1" applyAlignment="1">
      <alignment horizontal="center" vertical="center"/>
    </xf>
    <xf numFmtId="2" fontId="61" fillId="9" borderId="49" xfId="55" applyNumberFormat="1" applyFont="1" applyFill="1" applyBorder="1" applyAlignment="1">
      <alignment horizontal="center" vertical="center"/>
    </xf>
    <xf numFmtId="0" fontId="79" fillId="9" borderId="40" xfId="0" applyFont="1" applyFill="1" applyBorder="1" applyAlignment="1">
      <alignment vertical="center"/>
    </xf>
    <xf numFmtId="1" fontId="61" fillId="9" borderId="46" xfId="55" applyNumberFormat="1" applyFont="1" applyFill="1" applyBorder="1" applyAlignment="1">
      <alignment vertical="center"/>
    </xf>
    <xf numFmtId="0" fontId="79" fillId="9" borderId="27" xfId="0" applyFont="1" applyFill="1" applyBorder="1" applyAlignment="1">
      <alignment vertical="center"/>
    </xf>
    <xf numFmtId="0" fontId="77" fillId="9" borderId="54" xfId="55" applyNumberFormat="1" applyFont="1" applyFill="1" applyBorder="1" applyAlignment="1">
      <alignment vertical="center"/>
    </xf>
    <xf numFmtId="2" fontId="60" fillId="9" borderId="28" xfId="55" applyNumberFormat="1" applyFont="1" applyFill="1" applyBorder="1" applyAlignment="1">
      <alignment horizontal="center" vertical="center"/>
    </xf>
    <xf numFmtId="2" fontId="55" fillId="9" borderId="28" xfId="0" applyNumberFormat="1" applyFont="1" applyFill="1" applyBorder="1" applyAlignment="1">
      <alignment horizontal="center" vertical="center"/>
    </xf>
    <xf numFmtId="2" fontId="60" fillId="9" borderId="25" xfId="55" applyNumberFormat="1" applyFont="1" applyFill="1" applyBorder="1" applyAlignment="1">
      <alignment horizontal="center" vertical="center"/>
    </xf>
    <xf numFmtId="2" fontId="55" fillId="9" borderId="25" xfId="0" applyNumberFormat="1" applyFont="1" applyFill="1" applyBorder="1" applyAlignment="1">
      <alignment horizontal="center" vertical="center"/>
    </xf>
    <xf numFmtId="0" fontId="77" fillId="9" borderId="54" xfId="55" applyNumberFormat="1" applyFont="1" applyFill="1" applyBorder="1" applyAlignment="1">
      <alignment horizontal="center" vertical="center"/>
    </xf>
    <xf numFmtId="2" fontId="60" fillId="9" borderId="26" xfId="55" applyNumberFormat="1" applyFont="1" applyFill="1" applyBorder="1" applyAlignment="1">
      <alignment horizontal="center" vertical="center"/>
    </xf>
    <xf numFmtId="2" fontId="55" fillId="9" borderId="26" xfId="0" applyNumberFormat="1" applyFont="1" applyFill="1" applyBorder="1" applyAlignment="1">
      <alignment horizontal="center" vertical="center"/>
    </xf>
    <xf numFmtId="1" fontId="23" fillId="9" borderId="64" xfId="0" applyNumberFormat="1" applyFont="1" applyFill="1" applyBorder="1" applyAlignment="1">
      <alignment horizontal="center" vertical="center"/>
    </xf>
    <xf numFmtId="1" fontId="23" fillId="9" borderId="65" xfId="0" applyNumberFormat="1" applyFont="1" applyFill="1" applyBorder="1" applyAlignment="1">
      <alignment horizontal="center" vertical="center"/>
    </xf>
    <xf numFmtId="1" fontId="23" fillId="9" borderId="67" xfId="0" applyNumberFormat="1" applyFont="1" applyFill="1" applyBorder="1" applyAlignment="1">
      <alignment horizontal="center" vertical="center"/>
    </xf>
    <xf numFmtId="1" fontId="23" fillId="9" borderId="69" xfId="0" applyNumberFormat="1" applyFont="1" applyFill="1" applyBorder="1" applyAlignment="1">
      <alignment horizontal="center" vertical="center"/>
    </xf>
    <xf numFmtId="0" fontId="61" fillId="9" borderId="70" xfId="55" applyNumberFormat="1" applyFont="1" applyFill="1" applyBorder="1" applyAlignment="1">
      <alignment horizontal="center" vertical="center"/>
    </xf>
    <xf numFmtId="0" fontId="61" fillId="9" borderId="46" xfId="0" applyNumberFormat="1" applyFont="1" applyFill="1" applyBorder="1" applyAlignment="1">
      <alignment horizontal="center" vertical="center"/>
    </xf>
    <xf numFmtId="0" fontId="61" fillId="9" borderId="52" xfId="0" applyNumberFormat="1" applyFont="1" applyFill="1" applyBorder="1" applyAlignment="1">
      <alignment horizontal="center" vertical="center"/>
    </xf>
    <xf numFmtId="0" fontId="61" fillId="9" borderId="38" xfId="55" applyNumberFormat="1" applyFont="1" applyFill="1" applyBorder="1" applyAlignment="1">
      <alignment horizontal="center" vertical="center"/>
    </xf>
    <xf numFmtId="0" fontId="61" fillId="9" borderId="68" xfId="0" applyNumberFormat="1" applyFont="1" applyFill="1" applyBorder="1" applyAlignment="1">
      <alignment horizontal="center" vertical="center"/>
    </xf>
    <xf numFmtId="0" fontId="61" fillId="9" borderId="65" xfId="0" applyNumberFormat="1" applyFont="1" applyFill="1" applyBorder="1" applyAlignment="1">
      <alignment horizontal="center" vertical="center"/>
    </xf>
    <xf numFmtId="0" fontId="61" fillId="9" borderId="69" xfId="0" applyNumberFormat="1" applyFont="1" applyFill="1" applyBorder="1" applyAlignment="1">
      <alignment horizontal="center" vertical="center"/>
    </xf>
    <xf numFmtId="0" fontId="61" fillId="9" borderId="7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20" xfId="0" applyNumberFormat="1" applyFont="1" applyFill="1" applyBorder="1" applyAlignment="1">
      <alignment horizontal="center" vertical="center"/>
    </xf>
    <xf numFmtId="1" fontId="25" fillId="9" borderId="30" xfId="0" applyNumberFormat="1" applyFont="1" applyFill="1" applyBorder="1" applyAlignment="1">
      <alignment horizontal="center" vertical="center"/>
    </xf>
    <xf numFmtId="0" fontId="64" fillId="10" borderId="33" xfId="0" applyFont="1" applyFill="1" applyBorder="1" applyAlignment="1">
      <alignment horizontal="right" vertical="center"/>
    </xf>
    <xf numFmtId="0" fontId="65" fillId="10" borderId="32" xfId="0" applyFont="1" applyFill="1" applyBorder="1" applyAlignment="1">
      <alignment horizontal="right" vertical="center"/>
    </xf>
    <xf numFmtId="3" fontId="65" fillId="10" borderId="32" xfId="0" applyNumberFormat="1" applyFont="1" applyFill="1" applyBorder="1" applyAlignment="1">
      <alignment horizontal="right" vertical="center"/>
    </xf>
    <xf numFmtId="0" fontId="70" fillId="9" borderId="73" xfId="0" applyNumberFormat="1" applyFont="1" applyFill="1" applyBorder="1" applyAlignment="1">
      <alignment horizontal="center" vertical="center"/>
    </xf>
    <xf numFmtId="0" fontId="61" fillId="9" borderId="66" xfId="0" applyNumberFormat="1" applyFont="1" applyFill="1" applyBorder="1" applyAlignment="1">
      <alignment horizontal="center" vertical="center"/>
    </xf>
    <xf numFmtId="3" fontId="80" fillId="7" borderId="47" xfId="0" applyNumberFormat="1" applyFont="1" applyFill="1" applyBorder="1" applyAlignment="1">
      <alignment horizontal="center" vertical="center"/>
    </xf>
    <xf numFmtId="165" fontId="33" fillId="10" borderId="75" xfId="0" applyNumberFormat="1" applyFont="1" applyFill="1" applyBorder="1" applyAlignment="1">
      <alignment horizontal="center" vertical="center"/>
    </xf>
    <xf numFmtId="1" fontId="25" fillId="9" borderId="33" xfId="0" applyNumberFormat="1" applyFont="1" applyFill="1" applyBorder="1" applyAlignment="1">
      <alignment horizontal="center" vertical="center"/>
    </xf>
    <xf numFmtId="0" fontId="77" fillId="9" borderId="63" xfId="55" applyNumberFormat="1" applyFont="1" applyFill="1" applyBorder="1" applyAlignment="1">
      <alignment horizontal="center" vertical="center"/>
    </xf>
    <xf numFmtId="2" fontId="60" fillId="9" borderId="34" xfId="55" applyNumberFormat="1" applyFont="1" applyFill="1" applyBorder="1" applyAlignment="1">
      <alignment horizontal="center" vertical="center"/>
    </xf>
    <xf numFmtId="2" fontId="55" fillId="9" borderId="34" xfId="0" applyNumberFormat="1" applyFont="1" applyFill="1" applyBorder="1" applyAlignment="1">
      <alignment horizontal="center" vertical="center"/>
    </xf>
    <xf numFmtId="0" fontId="33" fillId="10" borderId="33" xfId="0" applyFont="1" applyFill="1" applyBorder="1" applyAlignment="1">
      <alignment horizontal="right" vertical="center"/>
    </xf>
    <xf numFmtId="0" fontId="34" fillId="10" borderId="82" xfId="0" applyFont="1" applyFill="1" applyBorder="1" applyAlignment="1">
      <alignment horizontal="right" vertical="center"/>
    </xf>
    <xf numFmtId="0" fontId="34" fillId="10" borderId="80" xfId="0" applyFont="1" applyFill="1" applyBorder="1" applyAlignment="1">
      <alignment horizontal="right" vertical="center"/>
    </xf>
    <xf numFmtId="0" fontId="34" fillId="10" borderId="79" xfId="0" applyFont="1" applyFill="1" applyBorder="1" applyAlignment="1">
      <alignment horizontal="right" vertical="center"/>
    </xf>
    <xf numFmtId="0" fontId="33" fillId="10" borderId="80" xfId="0" applyFont="1" applyFill="1" applyBorder="1" applyAlignment="1">
      <alignment horizontal="right" vertical="center"/>
    </xf>
    <xf numFmtId="3" fontId="33" fillId="10" borderId="80" xfId="0" applyNumberFormat="1" applyFont="1" applyFill="1" applyBorder="1" applyAlignment="1">
      <alignment horizontal="right" vertical="center"/>
    </xf>
    <xf numFmtId="165" fontId="33" fillId="10" borderId="82" xfId="0" applyNumberFormat="1" applyFont="1" applyFill="1" applyBorder="1" applyAlignment="1">
      <alignment horizontal="center" vertical="center"/>
    </xf>
    <xf numFmtId="0" fontId="23" fillId="9" borderId="80" xfId="0" applyFont="1" applyFill="1" applyBorder="1" applyAlignment="1">
      <alignment horizontal="center" vertical="center"/>
    </xf>
    <xf numFmtId="1" fontId="23" fillId="9" borderId="83" xfId="0" applyNumberFormat="1" applyFont="1" applyFill="1" applyBorder="1" applyAlignment="1">
      <alignment horizontal="center" vertical="center"/>
    </xf>
    <xf numFmtId="1" fontId="25" fillId="9" borderId="82" xfId="0" applyNumberFormat="1" applyFont="1" applyFill="1" applyBorder="1" applyAlignment="1">
      <alignment horizontal="center" vertical="center"/>
    </xf>
    <xf numFmtId="0" fontId="61" fillId="9" borderId="86" xfId="0" applyNumberFormat="1" applyFont="1" applyFill="1" applyBorder="1" applyAlignment="1">
      <alignment horizontal="center" vertical="center"/>
    </xf>
    <xf numFmtId="0" fontId="77" fillId="9" borderId="84" xfId="55" applyNumberFormat="1" applyFont="1" applyFill="1" applyBorder="1" applyAlignment="1">
      <alignment horizontal="center" vertical="center"/>
    </xf>
    <xf numFmtId="2" fontId="60" fillId="9" borderId="81" xfId="55" applyNumberFormat="1" applyFont="1" applyFill="1" applyBorder="1" applyAlignment="1">
      <alignment horizontal="center" vertical="center"/>
    </xf>
    <xf numFmtId="3" fontId="33" fillId="10" borderId="81" xfId="0" applyNumberFormat="1" applyFont="1" applyFill="1" applyBorder="1" applyAlignment="1">
      <alignment horizontal="right" vertical="center"/>
    </xf>
    <xf numFmtId="0" fontId="33" fillId="10" borderId="82" xfId="0" applyFont="1" applyFill="1" applyBorder="1" applyAlignment="1">
      <alignment horizontal="right" vertical="center"/>
    </xf>
    <xf numFmtId="0" fontId="26" fillId="9" borderId="28" xfId="0" applyFont="1" applyFill="1" applyBorder="1" applyAlignment="1">
      <alignment horizontal="center" vertical="center"/>
    </xf>
    <xf numFmtId="1" fontId="78" fillId="35" borderId="87" xfId="77" applyNumberFormat="1" applyFont="1" applyFill="1" applyBorder="1" applyAlignment="1">
      <alignment horizontal="center" vertical="center"/>
    </xf>
    <xf numFmtId="1" fontId="78" fillId="35" borderId="88" xfId="77" applyNumberFormat="1" applyFont="1" applyFill="1" applyBorder="1" applyAlignment="1">
      <alignment horizontal="center" vertical="center"/>
    </xf>
    <xf numFmtId="0" fontId="54" fillId="9" borderId="25" xfId="0" applyFont="1" applyFill="1" applyBorder="1" applyAlignment="1">
      <alignment horizontal="center" vertical="center"/>
    </xf>
    <xf numFmtId="0" fontId="54" fillId="9" borderId="81" xfId="0" applyFont="1" applyFill="1" applyBorder="1" applyAlignment="1">
      <alignment horizontal="center" vertical="center"/>
    </xf>
    <xf numFmtId="0" fontId="70" fillId="9" borderId="62" xfId="0" applyNumberFormat="1" applyFont="1" applyFill="1" applyBorder="1" applyAlignment="1">
      <alignment horizontal="center" vertical="center"/>
    </xf>
    <xf numFmtId="10" fontId="82" fillId="10" borderId="26" xfId="114" applyNumberFormat="1" applyFont="1" applyFill="1" applyBorder="1" applyAlignment="1">
      <alignment horizontal="center" vertical="center"/>
    </xf>
    <xf numFmtId="10" fontId="82" fillId="10" borderId="27" xfId="114" applyNumberFormat="1" applyFont="1" applyFill="1" applyBorder="1" applyAlignment="1">
      <alignment horizontal="center" vertical="center"/>
    </xf>
    <xf numFmtId="10" fontId="82" fillId="10" borderId="34" xfId="114" applyNumberFormat="1" applyFont="1" applyFill="1" applyBorder="1" applyAlignment="1">
      <alignment horizontal="center" vertical="center"/>
    </xf>
    <xf numFmtId="10" fontId="82" fillId="10" borderId="81" xfId="114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center"/>
    </xf>
    <xf numFmtId="2" fontId="61" fillId="9" borderId="74" xfId="55" applyNumberFormat="1" applyFont="1" applyFill="1" applyBorder="1" applyAlignment="1">
      <alignment horizontal="center" vertical="center"/>
    </xf>
    <xf numFmtId="0" fontId="63" fillId="0" borderId="0" xfId="0" applyNumberFormat="1" applyFont="1" applyAlignment="1">
      <alignment horizontal="center"/>
    </xf>
    <xf numFmtId="2" fontId="63" fillId="0" borderId="0" xfId="0" applyNumberFormat="1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3" fillId="0" borderId="0" xfId="0" applyFont="1" applyAlignment="1">
      <alignment horizontal="right"/>
    </xf>
    <xf numFmtId="0" fontId="67" fillId="9" borderId="38" xfId="0" applyNumberFormat="1" applyFont="1" applyFill="1" applyBorder="1" applyAlignment="1">
      <alignment horizontal="center" vertical="center"/>
    </xf>
    <xf numFmtId="0" fontId="83" fillId="9" borderId="38" xfId="0" applyNumberFormat="1" applyFont="1" applyFill="1" applyBorder="1" applyAlignment="1">
      <alignment horizontal="center" vertical="center"/>
    </xf>
    <xf numFmtId="2" fontId="84" fillId="9" borderId="46" xfId="0" applyNumberFormat="1" applyFont="1" applyFill="1" applyBorder="1" applyAlignment="1">
      <alignment horizontal="center" vertical="center"/>
    </xf>
    <xf numFmtId="0" fontId="66" fillId="9" borderId="38" xfId="0" applyNumberFormat="1" applyFont="1" applyFill="1" applyBorder="1" applyAlignment="1">
      <alignment horizontal="center" vertical="center"/>
    </xf>
    <xf numFmtId="2" fontId="60" fillId="9" borderId="85" xfId="0" applyNumberFormat="1" applyFont="1" applyFill="1" applyBorder="1" applyAlignment="1">
      <alignment horizontal="center" vertical="center"/>
    </xf>
    <xf numFmtId="2" fontId="60" fillId="9" borderId="73" xfId="0" applyNumberFormat="1" applyFont="1" applyFill="1" applyBorder="1" applyAlignment="1">
      <alignment horizontal="center" vertical="center"/>
    </xf>
    <xf numFmtId="0" fontId="67" fillId="9" borderId="38" xfId="0" applyNumberFormat="1" applyFont="1" applyFill="1" applyBorder="1" applyAlignment="1">
      <alignment vertical="center"/>
    </xf>
    <xf numFmtId="0" fontId="83" fillId="9" borderId="38" xfId="0" applyNumberFormat="1" applyFont="1" applyFill="1" applyBorder="1" applyAlignment="1">
      <alignment vertical="center"/>
    </xf>
    <xf numFmtId="2" fontId="84" fillId="9" borderId="46" xfId="0" applyNumberFormat="1" applyFont="1" applyFill="1" applyBorder="1" applyAlignment="1">
      <alignment vertical="center"/>
    </xf>
    <xf numFmtId="0" fontId="66" fillId="9" borderId="38" xfId="0" applyNumberFormat="1" applyFont="1" applyFill="1" applyBorder="1" applyAlignment="1">
      <alignment vertical="center"/>
    </xf>
    <xf numFmtId="2" fontId="60" fillId="9" borderId="73" xfId="0" applyNumberFormat="1" applyFont="1" applyFill="1" applyBorder="1" applyAlignment="1">
      <alignment horizontal="center" vertical="top"/>
    </xf>
    <xf numFmtId="2" fontId="85" fillId="9" borderId="73" xfId="0" applyNumberFormat="1" applyFont="1" applyFill="1" applyBorder="1" applyAlignment="1">
      <alignment vertical="center"/>
    </xf>
    <xf numFmtId="2" fontId="60" fillId="9" borderId="73" xfId="0" applyNumberFormat="1" applyFont="1" applyFill="1" applyBorder="1" applyAlignment="1">
      <alignment vertical="center"/>
    </xf>
    <xf numFmtId="0" fontId="63" fillId="0" borderId="0" xfId="0" applyFont="1"/>
    <xf numFmtId="165" fontId="33" fillId="10" borderId="24" xfId="0" applyNumberFormat="1" applyFont="1" applyFill="1" applyBorder="1" applyAlignment="1">
      <alignment horizontal="center" vertical="center"/>
    </xf>
    <xf numFmtId="165" fontId="33" fillId="10" borderId="31" xfId="0" applyNumberFormat="1" applyFont="1" applyFill="1" applyBorder="1" applyAlignment="1">
      <alignment horizontal="center" vertical="center"/>
    </xf>
    <xf numFmtId="165" fontId="33" fillId="10" borderId="57" xfId="0" applyNumberFormat="1" applyFont="1" applyFill="1" applyBorder="1" applyAlignment="1">
      <alignment horizontal="center" vertical="center"/>
    </xf>
    <xf numFmtId="0" fontId="15" fillId="36" borderId="91" xfId="55" applyNumberFormat="1" applyFont="1" applyFill="1" applyBorder="1" applyAlignment="1">
      <alignment horizontal="center" vertical="center"/>
    </xf>
    <xf numFmtId="0" fontId="15" fillId="36" borderId="92" xfId="55" applyNumberFormat="1" applyFont="1" applyFill="1" applyBorder="1" applyAlignment="1">
      <alignment horizontal="center" vertical="center"/>
    </xf>
    <xf numFmtId="1" fontId="25" fillId="9" borderId="93" xfId="0" applyNumberFormat="1" applyFont="1" applyFill="1" applyBorder="1" applyAlignment="1">
      <alignment horizontal="center" vertical="center"/>
    </xf>
    <xf numFmtId="1" fontId="25" fillId="9" borderId="94" xfId="0" applyNumberFormat="1" applyFont="1" applyFill="1" applyBorder="1" applyAlignment="1">
      <alignment horizontal="center" vertical="center"/>
    </xf>
    <xf numFmtId="1" fontId="25" fillId="9" borderId="95" xfId="0" applyNumberFormat="1" applyFont="1" applyFill="1" applyBorder="1" applyAlignment="1">
      <alignment horizontal="center" vertical="center"/>
    </xf>
    <xf numFmtId="1" fontId="25" fillId="9" borderId="96" xfId="0" applyNumberFormat="1" applyFont="1" applyFill="1" applyBorder="1" applyAlignment="1">
      <alignment horizontal="center" vertical="center"/>
    </xf>
    <xf numFmtId="1" fontId="25" fillId="9" borderId="97" xfId="0" applyNumberFormat="1" applyFont="1" applyFill="1" applyBorder="1" applyAlignment="1">
      <alignment horizontal="center" vertical="center"/>
    </xf>
    <xf numFmtId="0" fontId="15" fillId="36" borderId="100" xfId="55" applyNumberFormat="1" applyFont="1" applyFill="1" applyBorder="1" applyAlignment="1">
      <alignment horizontal="center" vertical="center"/>
    </xf>
    <xf numFmtId="0" fontId="15" fillId="36" borderId="101" xfId="55" applyNumberFormat="1" applyFont="1" applyFill="1" applyBorder="1" applyAlignment="1">
      <alignment horizontal="center" vertical="center"/>
    </xf>
    <xf numFmtId="3" fontId="86" fillId="10" borderId="59" xfId="0" applyNumberFormat="1" applyFont="1" applyFill="1" applyBorder="1" applyAlignment="1">
      <alignment horizontal="center" vertical="center"/>
    </xf>
    <xf numFmtId="0" fontId="26" fillId="9" borderId="80" xfId="0" applyFont="1" applyFill="1" applyBorder="1" applyAlignment="1">
      <alignment horizontal="center" vertical="center"/>
    </xf>
    <xf numFmtId="0" fontId="87" fillId="9" borderId="26" xfId="55" applyNumberFormat="1" applyFont="1" applyFill="1" applyBorder="1" applyAlignment="1">
      <alignment horizontal="center" vertical="center" wrapText="1"/>
    </xf>
    <xf numFmtId="0" fontId="33" fillId="10" borderId="25" xfId="55" applyNumberFormat="1" applyFont="1" applyFill="1" applyBorder="1" applyAlignment="1">
      <alignment horizontal="center" vertical="center"/>
    </xf>
    <xf numFmtId="0" fontId="33" fillId="10" borderId="22" xfId="55" applyNumberFormat="1" applyFont="1" applyFill="1" applyBorder="1" applyAlignment="1">
      <alignment horizontal="center" vertical="center"/>
    </xf>
    <xf numFmtId="0" fontId="33" fillId="10" borderId="26" xfId="55" applyNumberFormat="1" applyFont="1" applyFill="1" applyBorder="1" applyAlignment="1">
      <alignment horizontal="center" vertical="center"/>
    </xf>
    <xf numFmtId="0" fontId="90" fillId="9" borderId="38" xfId="0" applyNumberFormat="1" applyFont="1" applyFill="1" applyBorder="1" applyAlignment="1">
      <alignment horizontal="center" vertical="center"/>
    </xf>
    <xf numFmtId="0" fontId="90" fillId="9" borderId="46" xfId="0" applyNumberFormat="1" applyFont="1" applyFill="1" applyBorder="1" applyAlignment="1">
      <alignment horizontal="center" vertical="center"/>
    </xf>
    <xf numFmtId="0" fontId="90" fillId="9" borderId="52" xfId="0" applyNumberFormat="1" applyFont="1" applyFill="1" applyBorder="1" applyAlignment="1">
      <alignment horizontal="center" vertical="center"/>
    </xf>
    <xf numFmtId="0" fontId="90" fillId="9" borderId="55" xfId="0" applyNumberFormat="1" applyFont="1" applyFill="1" applyBorder="1" applyAlignment="1">
      <alignment horizontal="center" vertical="center"/>
    </xf>
    <xf numFmtId="0" fontId="91" fillId="10" borderId="51" xfId="0" applyNumberFormat="1" applyFont="1" applyFill="1" applyBorder="1" applyAlignment="1">
      <alignment horizontal="center" vertical="center"/>
    </xf>
    <xf numFmtId="0" fontId="8" fillId="4" borderId="108" xfId="31" applyFont="1" applyFill="1" applyBorder="1" applyAlignment="1">
      <alignment horizontal="center"/>
    </xf>
    <xf numFmtId="0" fontId="54" fillId="9" borderId="76" xfId="0" applyFont="1" applyFill="1" applyBorder="1" applyAlignment="1">
      <alignment horizontal="center" vertical="center"/>
    </xf>
    <xf numFmtId="0" fontId="54" fillId="9" borderId="26" xfId="0" applyFont="1" applyFill="1" applyBorder="1" applyAlignment="1">
      <alignment horizontal="center" vertical="center"/>
    </xf>
    <xf numFmtId="10" fontId="82" fillId="10" borderId="25" xfId="114" applyNumberFormat="1" applyFont="1" applyFill="1" applyBorder="1" applyAlignment="1">
      <alignment horizontal="center" vertical="center"/>
    </xf>
    <xf numFmtId="0" fontId="77" fillId="9" borderId="36" xfId="55" applyNumberFormat="1" applyFont="1" applyFill="1" applyBorder="1" applyAlignment="1">
      <alignment horizontal="center" vertical="center"/>
    </xf>
    <xf numFmtId="0" fontId="56" fillId="9" borderId="36" xfId="55" applyNumberFormat="1" applyFont="1" applyFill="1" applyBorder="1" applyAlignment="1">
      <alignment horizontal="center" vertical="center"/>
    </xf>
    <xf numFmtId="0" fontId="56" fillId="9" borderId="25" xfId="55" applyNumberFormat="1" applyFont="1" applyFill="1" applyBorder="1" applyAlignment="1">
      <alignment horizontal="center" vertical="center"/>
    </xf>
    <xf numFmtId="0" fontId="77" fillId="9" borderId="25" xfId="55" applyNumberFormat="1" applyFont="1" applyFill="1" applyBorder="1" applyAlignment="1">
      <alignment horizontal="center" vertical="center"/>
    </xf>
    <xf numFmtId="0" fontId="33" fillId="10" borderId="23" xfId="55" applyNumberFormat="1" applyFont="1" applyFill="1" applyBorder="1" applyAlignment="1">
      <alignment horizontal="center" vertical="center"/>
    </xf>
    <xf numFmtId="0" fontId="33" fillId="10" borderId="32" xfId="55" applyNumberFormat="1" applyFont="1" applyFill="1" applyBorder="1" applyAlignment="1">
      <alignment horizontal="center" vertical="center"/>
    </xf>
    <xf numFmtId="0" fontId="56" fillId="9" borderId="44" xfId="55" applyNumberFormat="1" applyFont="1" applyFill="1" applyBorder="1" applyAlignment="1">
      <alignment horizontal="center" vertical="center"/>
    </xf>
    <xf numFmtId="0" fontId="77" fillId="9" borderId="44" xfId="55" applyNumberFormat="1" applyFont="1" applyFill="1" applyBorder="1" applyAlignment="1">
      <alignment horizontal="center" vertical="center"/>
    </xf>
    <xf numFmtId="0" fontId="56" fillId="9" borderId="37" xfId="55" applyNumberFormat="1" applyFont="1" applyFill="1" applyBorder="1" applyAlignment="1">
      <alignment horizontal="center" vertical="center"/>
    </xf>
    <xf numFmtId="0" fontId="33" fillId="10" borderId="81" xfId="55" applyNumberFormat="1" applyFont="1" applyFill="1" applyBorder="1" applyAlignment="1">
      <alignment horizontal="center" vertical="center"/>
    </xf>
    <xf numFmtId="166" fontId="63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5" fillId="10" borderId="102" xfId="0" applyFont="1" applyFill="1" applyBorder="1" applyAlignment="1">
      <alignment horizontal="left" vertical="center"/>
    </xf>
    <xf numFmtId="0" fontId="55" fillId="10" borderId="56" xfId="0" applyFont="1" applyFill="1" applyBorder="1" applyAlignment="1">
      <alignment horizontal="left" vertical="center"/>
    </xf>
    <xf numFmtId="1" fontId="61" fillId="9" borderId="55" xfId="55" applyNumberFormat="1" applyFont="1" applyFill="1" applyBorder="1" applyAlignment="1">
      <alignment horizontal="center" vertical="center"/>
    </xf>
    <xf numFmtId="1" fontId="61" fillId="9" borderId="38" xfId="55" applyNumberFormat="1" applyFont="1" applyFill="1" applyBorder="1" applyAlignment="1">
      <alignment horizontal="center" vertical="center"/>
    </xf>
    <xf numFmtId="1" fontId="90" fillId="9" borderId="38" xfId="0" applyNumberFormat="1" applyFont="1" applyFill="1" applyBorder="1" applyAlignment="1">
      <alignment horizontal="center" vertical="center"/>
    </xf>
    <xf numFmtId="0" fontId="34" fillId="10" borderId="112" xfId="0" applyFont="1" applyFill="1" applyBorder="1" applyAlignment="1">
      <alignment horizontal="right" vertical="center"/>
    </xf>
    <xf numFmtId="0" fontId="33" fillId="10" borderId="111" xfId="0" applyFont="1" applyFill="1" applyBorder="1" applyAlignment="1">
      <alignment horizontal="right" vertical="center"/>
    </xf>
    <xf numFmtId="3" fontId="33" fillId="10" borderId="111" xfId="0" applyNumberFormat="1" applyFont="1" applyFill="1" applyBorder="1" applyAlignment="1">
      <alignment horizontal="right" vertical="center"/>
    </xf>
    <xf numFmtId="0" fontId="70" fillId="9" borderId="114" xfId="0" applyNumberFormat="1" applyFont="1" applyFill="1" applyBorder="1" applyAlignment="1">
      <alignment horizontal="center" vertical="center"/>
    </xf>
    <xf numFmtId="0" fontId="61" fillId="9" borderId="115" xfId="0" applyNumberFormat="1" applyFont="1" applyFill="1" applyBorder="1" applyAlignment="1">
      <alignment horizontal="center" vertical="center"/>
    </xf>
    <xf numFmtId="0" fontId="70" fillId="9" borderId="38" xfId="0" applyNumberFormat="1" applyFont="1" applyFill="1" applyBorder="1" applyAlignment="1">
      <alignment horizontal="center" vertical="center"/>
    </xf>
    <xf numFmtId="0" fontId="61" fillId="9" borderId="65" xfId="0" applyNumberFormat="1" applyFont="1" applyFill="1" applyBorder="1" applyAlignment="1">
      <alignment horizontal="center" vertical="top"/>
    </xf>
    <xf numFmtId="2" fontId="61" fillId="9" borderId="117" xfId="55" applyNumberFormat="1" applyFont="1" applyFill="1" applyBorder="1" applyAlignment="1">
      <alignment horizontal="center" vertical="center"/>
    </xf>
    <xf numFmtId="0" fontId="33" fillId="10" borderId="120" xfId="55" applyNumberFormat="1" applyFont="1" applyFill="1" applyBorder="1" applyAlignment="1">
      <alignment horizontal="center" vertical="center"/>
    </xf>
    <xf numFmtId="0" fontId="54" fillId="9" borderId="120" xfId="0" applyFont="1" applyFill="1" applyBorder="1" applyAlignment="1">
      <alignment horizontal="center" vertical="center"/>
    </xf>
    <xf numFmtId="10" fontId="82" fillId="10" borderId="120" xfId="114" applyNumberFormat="1" applyFont="1" applyFill="1" applyBorder="1" applyAlignment="1">
      <alignment horizontal="center" vertical="center"/>
    </xf>
    <xf numFmtId="0" fontId="34" fillId="10" borderId="121" xfId="0" applyFont="1" applyFill="1" applyBorder="1" applyAlignment="1">
      <alignment horizontal="right" vertical="center"/>
    </xf>
    <xf numFmtId="0" fontId="34" fillId="10" borderId="122" xfId="0" applyFont="1" applyFill="1" applyBorder="1" applyAlignment="1">
      <alignment horizontal="right" vertical="center"/>
    </xf>
    <xf numFmtId="0" fontId="33" fillId="10" borderId="122" xfId="0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165" fontId="33" fillId="10" borderId="121" xfId="0" applyNumberFormat="1" applyFont="1" applyFill="1" applyBorder="1" applyAlignment="1">
      <alignment horizontal="center" vertical="center"/>
    </xf>
    <xf numFmtId="0" fontId="26" fillId="9" borderId="122" xfId="0" applyFont="1" applyFill="1" applyBorder="1" applyAlignment="1">
      <alignment horizontal="center" vertical="center"/>
    </xf>
    <xf numFmtId="0" fontId="70" fillId="9" borderId="124" xfId="0" applyNumberFormat="1" applyFont="1" applyFill="1" applyBorder="1" applyAlignment="1">
      <alignment horizontal="center" vertical="center"/>
    </xf>
    <xf numFmtId="0" fontId="61" fillId="9" borderId="125" xfId="0" applyNumberFormat="1" applyFont="1" applyFill="1" applyBorder="1" applyAlignment="1">
      <alignment horizontal="center" vertical="center"/>
    </xf>
    <xf numFmtId="0" fontId="92" fillId="9" borderId="130" xfId="0" applyFont="1" applyFill="1" applyBorder="1" applyAlignment="1">
      <alignment horizontal="center" vertical="center"/>
    </xf>
    <xf numFmtId="10" fontId="82" fillId="10" borderId="130" xfId="114" applyNumberFormat="1" applyFont="1" applyFill="1" applyBorder="1" applyAlignment="1">
      <alignment horizontal="center" vertical="center"/>
    </xf>
    <xf numFmtId="0" fontId="34" fillId="10" borderId="131" xfId="0" applyFont="1" applyFill="1" applyBorder="1" applyAlignment="1">
      <alignment horizontal="right" vertical="center"/>
    </xf>
    <xf numFmtId="0" fontId="34" fillId="10" borderId="61" xfId="0" applyFont="1" applyFill="1" applyBorder="1" applyAlignment="1">
      <alignment horizontal="right" vertical="center"/>
    </xf>
    <xf numFmtId="0" fontId="33" fillId="10" borderId="132" xfId="0" applyFont="1" applyFill="1" applyBorder="1" applyAlignment="1">
      <alignment horizontal="right" vertical="center"/>
    </xf>
    <xf numFmtId="3" fontId="33" fillId="10" borderId="132" xfId="0" applyNumberFormat="1" applyFont="1" applyFill="1" applyBorder="1" applyAlignment="1">
      <alignment horizontal="right" vertical="center"/>
    </xf>
    <xf numFmtId="165" fontId="33" fillId="10" borderId="131" xfId="0" applyNumberFormat="1" applyFont="1" applyFill="1" applyBorder="1" applyAlignment="1">
      <alignment horizontal="center" vertical="center"/>
    </xf>
    <xf numFmtId="0" fontId="26" fillId="9" borderId="132" xfId="0" applyFont="1" applyFill="1" applyBorder="1" applyAlignment="1">
      <alignment horizontal="center" vertical="center"/>
    </xf>
    <xf numFmtId="0" fontId="23" fillId="9" borderId="132" xfId="0" applyFont="1" applyFill="1" applyBorder="1" applyAlignment="1">
      <alignment horizontal="center" vertical="center"/>
    </xf>
    <xf numFmtId="1" fontId="23" fillId="9" borderId="133" xfId="0" applyNumberFormat="1" applyFont="1" applyFill="1" applyBorder="1" applyAlignment="1">
      <alignment horizontal="center" vertical="center"/>
    </xf>
    <xf numFmtId="1" fontId="25" fillId="9" borderId="131" xfId="0" applyNumberFormat="1" applyFont="1" applyFill="1" applyBorder="1" applyAlignment="1">
      <alignment horizontal="center" vertical="center"/>
    </xf>
    <xf numFmtId="1" fontId="25" fillId="9" borderId="134" xfId="0" applyNumberFormat="1" applyFont="1" applyFill="1" applyBorder="1" applyAlignment="1">
      <alignment horizontal="center" vertical="center"/>
    </xf>
    <xf numFmtId="0" fontId="70" fillId="9" borderId="135" xfId="0" applyNumberFormat="1" applyFont="1" applyFill="1" applyBorder="1" applyAlignment="1">
      <alignment horizontal="center" vertical="center"/>
    </xf>
    <xf numFmtId="0" fontId="61" fillId="9" borderId="136" xfId="0" applyNumberFormat="1" applyFont="1" applyFill="1" applyBorder="1" applyAlignment="1">
      <alignment horizontal="center" vertical="top"/>
    </xf>
    <xf numFmtId="0" fontId="77" fillId="9" borderId="137" xfId="55" applyNumberFormat="1" applyFont="1" applyFill="1" applyBorder="1" applyAlignment="1">
      <alignment horizontal="center" vertical="center"/>
    </xf>
    <xf numFmtId="1" fontId="61" fillId="9" borderId="62" xfId="55" applyNumberFormat="1" applyFont="1" applyFill="1" applyBorder="1" applyAlignment="1">
      <alignment vertical="center"/>
    </xf>
    <xf numFmtId="0" fontId="33" fillId="10" borderId="122" xfId="55" applyNumberFormat="1" applyFont="1" applyFill="1" applyBorder="1" applyAlignment="1">
      <alignment horizontal="center" vertical="center"/>
    </xf>
    <xf numFmtId="0" fontId="56" fillId="9" borderId="138" xfId="55" applyNumberFormat="1" applyFont="1" applyFill="1" applyBorder="1" applyAlignment="1">
      <alignment horizontal="center" vertical="center"/>
    </xf>
    <xf numFmtId="0" fontId="77" fillId="9" borderId="138" xfId="55" applyNumberFormat="1" applyFont="1" applyFill="1" applyBorder="1" applyAlignment="1">
      <alignment horizontal="center" vertical="center"/>
    </xf>
    <xf numFmtId="0" fontId="64" fillId="10" borderId="121" xfId="0" applyFont="1" applyFill="1" applyBorder="1" applyAlignment="1">
      <alignment horizontal="right" vertical="center"/>
    </xf>
    <xf numFmtId="0" fontId="65" fillId="10" borderId="122" xfId="0" applyFont="1" applyFill="1" applyBorder="1" applyAlignment="1">
      <alignment horizontal="right" vertical="center"/>
    </xf>
    <xf numFmtId="3" fontId="65" fillId="10" borderId="122" xfId="0" applyNumberFormat="1" applyFont="1" applyFill="1" applyBorder="1" applyAlignment="1">
      <alignment horizontal="right" vertical="center"/>
    </xf>
    <xf numFmtId="0" fontId="70" fillId="9" borderId="139" xfId="0" applyNumberFormat="1" applyFont="1" applyFill="1" applyBorder="1" applyAlignment="1">
      <alignment horizontal="center" vertical="center"/>
    </xf>
    <xf numFmtId="2" fontId="61" fillId="9" borderId="126" xfId="55" applyNumberFormat="1" applyFont="1" applyFill="1" applyBorder="1" applyAlignment="1">
      <alignment horizontal="center" vertical="center"/>
    </xf>
    <xf numFmtId="0" fontId="33" fillId="10" borderId="121" xfId="0" applyFont="1" applyFill="1" applyBorder="1" applyAlignment="1">
      <alignment horizontal="right" vertical="center"/>
    </xf>
    <xf numFmtId="0" fontId="23" fillId="9" borderId="122" xfId="0" applyFont="1" applyFill="1" applyBorder="1" applyAlignment="1">
      <alignment horizontal="center" vertical="center"/>
    </xf>
    <xf numFmtId="1" fontId="23" fillId="9" borderId="140" xfId="0" applyNumberFormat="1" applyFont="1" applyFill="1" applyBorder="1" applyAlignment="1">
      <alignment horizontal="center" vertical="center"/>
    </xf>
    <xf numFmtId="1" fontId="25" fillId="9" borderId="121" xfId="0" applyNumberFormat="1" applyFont="1" applyFill="1" applyBorder="1" applyAlignment="1">
      <alignment horizontal="center" vertical="center"/>
    </xf>
    <xf numFmtId="1" fontId="25" fillId="9" borderId="141" xfId="0" applyNumberFormat="1" applyFont="1" applyFill="1" applyBorder="1" applyAlignment="1">
      <alignment horizontal="center" vertical="center"/>
    </xf>
    <xf numFmtId="2" fontId="60" fillId="9" borderId="124" xfId="0" applyNumberFormat="1" applyFont="1" applyFill="1" applyBorder="1" applyAlignment="1">
      <alignment vertical="center"/>
    </xf>
    <xf numFmtId="0" fontId="77" fillId="9" borderId="142" xfId="55" applyNumberFormat="1" applyFont="1" applyFill="1" applyBorder="1" applyAlignment="1">
      <alignment horizontal="center" vertical="center"/>
    </xf>
    <xf numFmtId="2" fontId="60" fillId="9" borderId="120" xfId="55" applyNumberFormat="1" applyFont="1" applyFill="1" applyBorder="1" applyAlignment="1">
      <alignment horizontal="center" vertical="center"/>
    </xf>
    <xf numFmtId="0" fontId="70" fillId="9" borderId="143" xfId="0" applyNumberFormat="1" applyFont="1" applyFill="1" applyBorder="1" applyAlignment="1">
      <alignment horizontal="center" vertical="center"/>
    </xf>
    <xf numFmtId="0" fontId="61" fillId="9" borderId="144" xfId="55" applyNumberFormat="1" applyFont="1" applyFill="1" applyBorder="1" applyAlignment="1">
      <alignment horizontal="center" vertical="center"/>
    </xf>
    <xf numFmtId="0" fontId="64" fillId="10" borderId="57" xfId="0" applyFont="1" applyFill="1" applyBorder="1" applyAlignment="1">
      <alignment horizontal="right" vertical="center"/>
    </xf>
    <xf numFmtId="0" fontId="65" fillId="10" borderId="25" xfId="0" applyFont="1" applyFill="1" applyBorder="1" applyAlignment="1">
      <alignment horizontal="right" vertical="center"/>
    </xf>
    <xf numFmtId="3" fontId="65" fillId="10" borderId="25" xfId="0" applyNumberFormat="1" applyFont="1" applyFill="1" applyBorder="1" applyAlignment="1">
      <alignment horizontal="right" vertical="center"/>
    </xf>
    <xf numFmtId="0" fontId="54" fillId="10" borderId="26" xfId="0" applyNumberFormat="1" applyFont="1" applyFill="1" applyBorder="1" applyAlignment="1">
      <alignment horizontal="center" vertical="center"/>
    </xf>
    <xf numFmtId="0" fontId="54" fillId="9" borderId="76" xfId="0" applyNumberFormat="1" applyFont="1" applyFill="1" applyBorder="1" applyAlignment="1">
      <alignment horizontal="center" vertical="center"/>
    </xf>
    <xf numFmtId="0" fontId="34" fillId="10" borderId="26" xfId="0" applyNumberFormat="1" applyFont="1" applyFill="1" applyBorder="1" applyAlignment="1">
      <alignment horizontal="right" vertical="center"/>
    </xf>
    <xf numFmtId="0" fontId="34" fillId="10" borderId="22" xfId="0" applyNumberFormat="1" applyFont="1" applyFill="1" applyBorder="1" applyAlignment="1">
      <alignment horizontal="right" vertical="center"/>
    </xf>
    <xf numFmtId="0" fontId="54" fillId="10" borderId="25" xfId="0" applyNumberFormat="1" applyFont="1" applyFill="1" applyBorder="1" applyAlignment="1">
      <alignment horizontal="center" vertical="center"/>
    </xf>
    <xf numFmtId="0" fontId="54" fillId="9" borderId="25" xfId="0" applyNumberFormat="1" applyFont="1" applyFill="1" applyBorder="1" applyAlignment="1">
      <alignment horizontal="center" vertical="center"/>
    </xf>
    <xf numFmtId="0" fontId="34" fillId="10" borderId="25" xfId="0" applyNumberFormat="1" applyFont="1" applyFill="1" applyBorder="1" applyAlignment="1">
      <alignment horizontal="right" vertical="center"/>
    </xf>
    <xf numFmtId="0" fontId="34" fillId="10" borderId="58" xfId="0" applyNumberFormat="1" applyFont="1" applyFill="1" applyBorder="1" applyAlignment="1">
      <alignment horizontal="right" vertical="center"/>
    </xf>
    <xf numFmtId="0" fontId="54" fillId="10" borderId="23" xfId="0" applyNumberFormat="1" applyFont="1" applyFill="1" applyBorder="1" applyAlignment="1">
      <alignment horizontal="center" vertical="center"/>
    </xf>
    <xf numFmtId="0" fontId="54" fillId="9" borderId="26" xfId="0" applyNumberFormat="1" applyFont="1" applyFill="1" applyBorder="1" applyAlignment="1">
      <alignment horizontal="center" vertical="center"/>
    </xf>
    <xf numFmtId="0" fontId="54" fillId="10" borderId="32" xfId="0" applyNumberFormat="1" applyFont="1" applyFill="1" applyBorder="1" applyAlignment="1">
      <alignment horizontal="center" vertical="center"/>
    </xf>
    <xf numFmtId="0" fontId="54" fillId="9" borderId="34" xfId="0" applyNumberFormat="1" applyFont="1" applyFill="1" applyBorder="1" applyAlignment="1">
      <alignment horizontal="center" vertical="center"/>
    </xf>
    <xf numFmtId="0" fontId="34" fillId="10" borderId="32" xfId="0" applyNumberFormat="1" applyFont="1" applyFill="1" applyBorder="1" applyAlignment="1">
      <alignment horizontal="right" vertical="center"/>
    </xf>
    <xf numFmtId="0" fontId="34" fillId="10" borderId="35" xfId="0" applyNumberFormat="1" applyFont="1" applyFill="1" applyBorder="1" applyAlignment="1">
      <alignment horizontal="right" vertical="center"/>
    </xf>
    <xf numFmtId="0" fontId="34" fillId="10" borderId="23" xfId="0" applyNumberFormat="1" applyFont="1" applyFill="1" applyBorder="1" applyAlignment="1">
      <alignment horizontal="right" vertical="center"/>
    </xf>
    <xf numFmtId="0" fontId="34" fillId="10" borderId="39" xfId="0" applyNumberFormat="1" applyFont="1" applyFill="1" applyBorder="1" applyAlignment="1">
      <alignment horizontal="right" vertical="center"/>
    </xf>
    <xf numFmtId="0" fontId="34" fillId="10" borderId="27" xfId="0" applyNumberFormat="1" applyFont="1" applyFill="1" applyBorder="1" applyAlignment="1">
      <alignment horizontal="right" vertical="center"/>
    </xf>
    <xf numFmtId="0" fontId="34" fillId="10" borderId="21" xfId="0" applyNumberFormat="1" applyFont="1" applyFill="1" applyBorder="1" applyAlignment="1">
      <alignment horizontal="right" vertical="center"/>
    </xf>
    <xf numFmtId="0" fontId="64" fillId="10" borderId="26" xfId="0" applyNumberFormat="1" applyFont="1" applyFill="1" applyBorder="1" applyAlignment="1">
      <alignment horizontal="right" vertical="center"/>
    </xf>
    <xf numFmtId="0" fontId="64" fillId="10" borderId="22" xfId="0" applyNumberFormat="1" applyFont="1" applyFill="1" applyBorder="1" applyAlignment="1">
      <alignment horizontal="right" vertical="center"/>
    </xf>
    <xf numFmtId="0" fontId="64" fillId="10" borderId="25" xfId="0" applyNumberFormat="1" applyFont="1" applyFill="1" applyBorder="1" applyAlignment="1">
      <alignment horizontal="right" vertical="center"/>
    </xf>
    <xf numFmtId="0" fontId="64" fillId="10" borderId="58" xfId="0" applyNumberFormat="1" applyFont="1" applyFill="1" applyBorder="1" applyAlignment="1">
      <alignment horizontal="right" vertical="center"/>
    </xf>
    <xf numFmtId="0" fontId="64" fillId="10" borderId="23" xfId="0" applyNumberFormat="1" applyFont="1" applyFill="1" applyBorder="1" applyAlignment="1">
      <alignment horizontal="right" vertical="center"/>
    </xf>
    <xf numFmtId="0" fontId="64" fillId="10" borderId="39" xfId="0" applyNumberFormat="1" applyFont="1" applyFill="1" applyBorder="1" applyAlignment="1">
      <alignment horizontal="right" vertical="center"/>
    </xf>
    <xf numFmtId="0" fontId="64" fillId="10" borderId="32" xfId="0" applyNumberFormat="1" applyFont="1" applyFill="1" applyBorder="1" applyAlignment="1">
      <alignment horizontal="right" vertical="center"/>
    </xf>
    <xf numFmtId="0" fontId="64" fillId="10" borderId="35" xfId="0" applyNumberFormat="1" applyFont="1" applyFill="1" applyBorder="1" applyAlignment="1">
      <alignment horizontal="right" vertical="center"/>
    </xf>
    <xf numFmtId="0" fontId="54" fillId="10" borderId="122" xfId="0" applyNumberFormat="1" applyFont="1" applyFill="1" applyBorder="1" applyAlignment="1">
      <alignment horizontal="center" vertical="center"/>
    </xf>
    <xf numFmtId="0" fontId="54" fillId="9" borderId="120" xfId="0" applyNumberFormat="1" applyFont="1" applyFill="1" applyBorder="1" applyAlignment="1">
      <alignment horizontal="center" vertical="center"/>
    </xf>
    <xf numFmtId="0" fontId="64" fillId="10" borderId="122" xfId="0" applyNumberFormat="1" applyFont="1" applyFill="1" applyBorder="1" applyAlignment="1">
      <alignment horizontal="right" vertical="center"/>
    </xf>
    <xf numFmtId="0" fontId="64" fillId="10" borderId="123" xfId="0" applyNumberFormat="1" applyFont="1" applyFill="1" applyBorder="1" applyAlignment="1">
      <alignment horizontal="right" vertical="center"/>
    </xf>
    <xf numFmtId="0" fontId="89" fillId="37" borderId="0" xfId="0" applyFont="1" applyFill="1" applyAlignment="1">
      <alignment horizontal="center" vertical="center"/>
    </xf>
    <xf numFmtId="1" fontId="95" fillId="35" borderId="90" xfId="77" applyNumberFormat="1" applyFont="1" applyFill="1" applyBorder="1" applyAlignment="1">
      <alignment horizontal="center" vertical="center"/>
    </xf>
    <xf numFmtId="1" fontId="95" fillId="35" borderId="99" xfId="77" applyNumberFormat="1" applyFont="1" applyFill="1" applyBorder="1" applyAlignment="1">
      <alignment horizontal="center" vertical="center"/>
    </xf>
    <xf numFmtId="0" fontId="96" fillId="9" borderId="22" xfId="55" applyNumberFormat="1" applyFont="1" applyFill="1" applyBorder="1" applyAlignment="1">
      <alignment horizontal="center" vertical="center"/>
    </xf>
    <xf numFmtId="0" fontId="97" fillId="9" borderId="22" xfId="55" applyNumberFormat="1" applyFont="1" applyFill="1" applyBorder="1" applyAlignment="1">
      <alignment horizontal="center" vertical="center"/>
    </xf>
    <xf numFmtId="0" fontId="96" fillId="9" borderId="21" xfId="55" applyNumberFormat="1" applyFont="1" applyFill="1" applyBorder="1" applyAlignment="1">
      <alignment horizontal="center" vertical="center"/>
    </xf>
    <xf numFmtId="0" fontId="97" fillId="9" borderId="21" xfId="55" applyNumberFormat="1" applyFont="1" applyFill="1" applyBorder="1" applyAlignment="1">
      <alignment horizontal="center" vertical="center"/>
    </xf>
    <xf numFmtId="0" fontId="77" fillId="9" borderId="21" xfId="55" applyNumberFormat="1" applyFont="1" applyFill="1" applyBorder="1" applyAlignment="1">
      <alignment horizontal="center" vertical="center"/>
    </xf>
    <xf numFmtId="0" fontId="96" fillId="9" borderId="29" xfId="55" applyNumberFormat="1" applyFont="1" applyFill="1" applyBorder="1" applyAlignment="1">
      <alignment horizontal="center" vertical="center"/>
    </xf>
    <xf numFmtId="0" fontId="97" fillId="9" borderId="29" xfId="55" applyNumberFormat="1" applyFont="1" applyFill="1" applyBorder="1" applyAlignment="1">
      <alignment horizontal="center" vertical="center"/>
    </xf>
    <xf numFmtId="0" fontId="77" fillId="9" borderId="29" xfId="55" applyNumberFormat="1" applyFont="1" applyFill="1" applyBorder="1" applyAlignment="1">
      <alignment horizontal="center" vertical="center"/>
    </xf>
    <xf numFmtId="0" fontId="96" fillId="9" borderId="116" xfId="55" applyNumberFormat="1" applyFont="1" applyFill="1" applyBorder="1" applyAlignment="1">
      <alignment horizontal="center" vertical="center"/>
    </xf>
    <xf numFmtId="0" fontId="97" fillId="9" borderId="116" xfId="55" applyNumberFormat="1" applyFont="1" applyFill="1" applyBorder="1" applyAlignment="1">
      <alignment horizontal="center" vertical="center"/>
    </xf>
    <xf numFmtId="0" fontId="96" fillId="9" borderId="119" xfId="55" applyNumberFormat="1" applyFont="1" applyFill="1" applyBorder="1" applyAlignment="1">
      <alignment horizontal="center" vertical="center"/>
    </xf>
    <xf numFmtId="0" fontId="97" fillId="9" borderId="119" xfId="55" applyNumberFormat="1" applyFont="1" applyFill="1" applyBorder="1" applyAlignment="1">
      <alignment horizontal="center" vertical="center"/>
    </xf>
    <xf numFmtId="0" fontId="96" fillId="9" borderId="3" xfId="55" applyNumberFormat="1" applyFont="1" applyFill="1" applyBorder="1" applyAlignment="1">
      <alignment horizontal="center" vertical="center"/>
    </xf>
    <xf numFmtId="0" fontId="96" fillId="9" borderId="20" xfId="55" applyNumberFormat="1" applyFont="1" applyFill="1" applyBorder="1" applyAlignment="1">
      <alignment horizontal="center" vertical="center"/>
    </xf>
    <xf numFmtId="0" fontId="96" fillId="9" borderId="30" xfId="55" applyNumberFormat="1" applyFont="1" applyFill="1" applyBorder="1" applyAlignment="1">
      <alignment horizontal="center" vertical="center"/>
    </xf>
    <xf numFmtId="2" fontId="94" fillId="9" borderId="150" xfId="0" applyNumberFormat="1" applyFont="1" applyFill="1" applyBorder="1" applyAlignment="1">
      <alignment horizontal="center" vertical="center"/>
    </xf>
    <xf numFmtId="0" fontId="79" fillId="9" borderId="151" xfId="0" applyFont="1" applyFill="1" applyBorder="1" applyAlignment="1">
      <alignment vertical="center"/>
    </xf>
    <xf numFmtId="0" fontId="79" fillId="9" borderId="148" xfId="0" applyFont="1" applyFill="1" applyBorder="1" applyAlignment="1">
      <alignment vertical="center"/>
    </xf>
    <xf numFmtId="2" fontId="55" fillId="9" borderId="147" xfId="0" applyNumberFormat="1" applyFont="1" applyFill="1" applyBorder="1" applyAlignment="1">
      <alignment horizontal="center" vertical="center"/>
    </xf>
    <xf numFmtId="2" fontId="55" fillId="9" borderId="145" xfId="0" applyNumberFormat="1" applyFont="1" applyFill="1" applyBorder="1" applyAlignment="1">
      <alignment horizontal="center" vertical="center"/>
    </xf>
    <xf numFmtId="2" fontId="55" fillId="9" borderId="146" xfId="0" applyNumberFormat="1" applyFont="1" applyFill="1" applyBorder="1" applyAlignment="1">
      <alignment horizontal="center" vertical="center"/>
    </xf>
    <xf numFmtId="2" fontId="55" fillId="9" borderId="152" xfId="0" applyNumberFormat="1" applyFont="1" applyFill="1" applyBorder="1" applyAlignment="1">
      <alignment horizontal="center" vertical="center"/>
    </xf>
    <xf numFmtId="2" fontId="55" fillId="9" borderId="153" xfId="0" applyNumberFormat="1" applyFont="1" applyFill="1" applyBorder="1" applyAlignment="1">
      <alignment horizontal="center" vertical="center"/>
    </xf>
    <xf numFmtId="168" fontId="60" fillId="9" borderId="151" xfId="114" applyNumberFormat="1" applyFont="1" applyFill="1" applyBorder="1" applyAlignment="1">
      <alignment horizontal="center" vertical="center"/>
    </xf>
    <xf numFmtId="168" fontId="60" fillId="9" borderId="148" xfId="114" applyNumberFormat="1" applyFont="1" applyFill="1" applyBorder="1" applyAlignment="1">
      <alignment horizontal="center" vertical="center"/>
    </xf>
    <xf numFmtId="168" fontId="60" fillId="9" borderId="155" xfId="114" applyNumberFormat="1" applyFont="1" applyFill="1" applyBorder="1" applyAlignment="1">
      <alignment horizontal="center" vertical="center"/>
    </xf>
    <xf numFmtId="2" fontId="55" fillId="9" borderId="149" xfId="0" applyNumberFormat="1" applyFont="1" applyFill="1" applyBorder="1" applyAlignment="1">
      <alignment horizontal="center" vertical="center"/>
    </xf>
    <xf numFmtId="0" fontId="96" fillId="9" borderId="159" xfId="55" applyNumberFormat="1" applyFont="1" applyFill="1" applyBorder="1" applyAlignment="1">
      <alignment horizontal="center" vertical="center"/>
    </xf>
    <xf numFmtId="0" fontId="0" fillId="40" borderId="0" xfId="0" applyFill="1" applyAlignment="1">
      <alignment horizontal="center"/>
    </xf>
    <xf numFmtId="0" fontId="0" fillId="40" borderId="0" xfId="0" applyFill="1"/>
    <xf numFmtId="0" fontId="0" fillId="40" borderId="0" xfId="0" applyFill="1" applyAlignment="1">
      <alignment horizontal="centerContinuous"/>
    </xf>
    <xf numFmtId="0" fontId="69" fillId="40" borderId="0" xfId="0" applyFont="1" applyFill="1"/>
    <xf numFmtId="0" fontId="3" fillId="40" borderId="0" xfId="0" applyFont="1" applyFill="1"/>
    <xf numFmtId="0" fontId="2" fillId="40" borderId="0" xfId="0" applyFont="1" applyFill="1"/>
    <xf numFmtId="0" fontId="98" fillId="40" borderId="3" xfId="0" applyFont="1" applyFill="1" applyBorder="1" applyAlignment="1">
      <alignment horizontal="center" vertical="center"/>
    </xf>
    <xf numFmtId="0" fontId="3" fillId="40" borderId="0" xfId="0" applyFont="1" applyFill="1" applyAlignment="1">
      <alignment horizontal="center"/>
    </xf>
    <xf numFmtId="21" fontId="3" fillId="40" borderId="0" xfId="0" applyNumberFormat="1" applyFont="1" applyFill="1" applyAlignment="1">
      <alignment horizontal="center"/>
    </xf>
    <xf numFmtId="0" fontId="3" fillId="40" borderId="0" xfId="0" applyFont="1" applyFill="1" applyAlignment="1">
      <alignment horizontal="centerContinuous"/>
    </xf>
    <xf numFmtId="2" fontId="77" fillId="9" borderId="26" xfId="2" applyNumberFormat="1" applyFont="1" applyFill="1" applyBorder="1" applyAlignment="1">
      <alignment horizontal="center" vertical="center"/>
    </xf>
    <xf numFmtId="2" fontId="77" fillId="9" borderId="25" xfId="2" applyNumberFormat="1" applyFont="1" applyFill="1" applyBorder="1" applyAlignment="1">
      <alignment horizontal="center" vertical="center"/>
    </xf>
    <xf numFmtId="0" fontId="54" fillId="10" borderId="27" xfId="0" applyNumberFormat="1" applyFont="1" applyFill="1" applyBorder="1" applyAlignment="1">
      <alignment horizontal="center" vertical="center"/>
    </xf>
    <xf numFmtId="0" fontId="54" fillId="10" borderId="22" xfId="0" applyNumberFormat="1" applyFont="1" applyFill="1" applyBorder="1" applyAlignment="1">
      <alignment horizontal="center" vertical="center"/>
    </xf>
    <xf numFmtId="0" fontId="54" fillId="10" borderId="80" xfId="0" applyNumberFormat="1" applyFont="1" applyFill="1" applyBorder="1" applyAlignment="1">
      <alignment horizontal="center" vertical="center"/>
    </xf>
    <xf numFmtId="0" fontId="55" fillId="10" borderId="26" xfId="55" applyNumberFormat="1" applyFont="1" applyFill="1" applyBorder="1" applyAlignment="1">
      <alignment horizontal="center" vertical="center"/>
    </xf>
    <xf numFmtId="0" fontId="55" fillId="10" borderId="22" xfId="55" applyNumberFormat="1" applyFont="1" applyFill="1" applyBorder="1" applyAlignment="1">
      <alignment horizontal="center" vertical="center"/>
    </xf>
    <xf numFmtId="0" fontId="55" fillId="10" borderId="25" xfId="55" applyNumberFormat="1" applyFont="1" applyFill="1" applyBorder="1" applyAlignment="1">
      <alignment horizontal="center" vertical="center"/>
    </xf>
    <xf numFmtId="0" fontId="55" fillId="10" borderId="27" xfId="55" applyNumberFormat="1" applyFont="1" applyFill="1" applyBorder="1" applyAlignment="1">
      <alignment horizontal="center" vertical="center"/>
    </xf>
    <xf numFmtId="0" fontId="55" fillId="10" borderId="129" xfId="55" applyNumberFormat="1" applyFont="1" applyFill="1" applyBorder="1" applyAlignment="1">
      <alignment horizontal="center" vertical="center"/>
    </xf>
    <xf numFmtId="0" fontId="55" fillId="10" borderId="130" xfId="55" applyNumberFormat="1" applyFont="1" applyFill="1" applyBorder="1" applyAlignment="1">
      <alignment horizontal="center" vertical="center"/>
    </xf>
    <xf numFmtId="0" fontId="93" fillId="9" borderId="151" xfId="0" applyFont="1" applyFill="1" applyBorder="1" applyAlignment="1">
      <alignment horizontal="center" vertical="center"/>
    </xf>
    <xf numFmtId="164" fontId="60" fillId="9" borderId="146" xfId="40" applyNumberFormat="1" applyFont="1" applyFill="1" applyBorder="1" applyAlignment="1">
      <alignment horizontal="center" vertical="center"/>
    </xf>
    <xf numFmtId="164" fontId="60" fillId="9" borderId="145" xfId="40" applyNumberFormat="1" applyFont="1" applyFill="1" applyBorder="1" applyAlignment="1">
      <alignment horizontal="center" vertical="center"/>
    </xf>
    <xf numFmtId="0" fontId="54" fillId="10" borderId="132" xfId="0" applyNumberFormat="1" applyFont="1" applyFill="1" applyBorder="1" applyAlignment="1">
      <alignment horizontal="center" vertical="center"/>
    </xf>
    <xf numFmtId="168" fontId="54" fillId="10" borderId="23" xfId="0" applyNumberFormat="1" applyFont="1" applyFill="1" applyBorder="1" applyAlignment="1">
      <alignment horizontal="center" vertical="center"/>
    </xf>
    <xf numFmtId="168" fontId="54" fillId="10" borderId="22" xfId="0" applyNumberFormat="1" applyFont="1" applyFill="1" applyBorder="1" applyAlignment="1">
      <alignment horizontal="center" vertical="center"/>
    </xf>
    <xf numFmtId="168" fontId="54" fillId="10" borderId="27" xfId="0" applyNumberFormat="1" applyFont="1" applyFill="1" applyBorder="1" applyAlignment="1">
      <alignment horizontal="center" vertical="center"/>
    </xf>
    <xf numFmtId="0" fontId="19" fillId="36" borderId="92" xfId="55" applyNumberFormat="1" applyFont="1" applyFill="1" applyBorder="1" applyAlignment="1">
      <alignment horizontal="center" vertical="center"/>
    </xf>
    <xf numFmtId="1" fontId="99" fillId="35" borderId="98" xfId="77" applyNumberFormat="1" applyFont="1" applyFill="1" applyBorder="1" applyAlignment="1">
      <alignment horizontal="center" vertical="center"/>
    </xf>
    <xf numFmtId="1" fontId="99" fillId="35" borderId="89" xfId="77" applyNumberFormat="1" applyFont="1" applyFill="1" applyBorder="1" applyAlignment="1">
      <alignment horizontal="center" vertical="center"/>
    </xf>
    <xf numFmtId="2" fontId="100" fillId="38" borderId="3" xfId="0" applyNumberFormat="1" applyFont="1" applyFill="1" applyBorder="1" applyAlignment="1">
      <alignment horizontal="center" vertical="center"/>
    </xf>
    <xf numFmtId="2" fontId="60" fillId="9" borderId="38" xfId="55" applyNumberFormat="1" applyFont="1" applyFill="1" applyBorder="1" applyAlignment="1">
      <alignment horizontal="center" vertical="center"/>
    </xf>
    <xf numFmtId="2" fontId="60" fillId="9" borderId="55" xfId="55" applyNumberFormat="1" applyFont="1" applyFill="1" applyBorder="1" applyAlignment="1">
      <alignment horizontal="center" vertical="center"/>
    </xf>
    <xf numFmtId="2" fontId="60" fillId="9" borderId="52" xfId="55" applyNumberFormat="1" applyFont="1" applyFill="1" applyBorder="1" applyAlignment="1">
      <alignment horizontal="center" vertical="center"/>
    </xf>
    <xf numFmtId="2" fontId="60" fillId="9" borderId="73" xfId="55" applyNumberFormat="1" applyFont="1" applyFill="1" applyBorder="1" applyAlignment="1">
      <alignment horizontal="center" vertical="center"/>
    </xf>
    <xf numFmtId="2" fontId="60" fillId="9" borderId="144" xfId="55" applyNumberFormat="1" applyFont="1" applyFill="1" applyBorder="1" applyAlignment="1">
      <alignment horizontal="center" vertical="center"/>
    </xf>
    <xf numFmtId="2" fontId="60" fillId="9" borderId="124" xfId="55" applyNumberFormat="1" applyFont="1" applyFill="1" applyBorder="1" applyAlignment="1">
      <alignment horizontal="center" vertical="center"/>
    </xf>
    <xf numFmtId="2" fontId="61" fillId="9" borderId="60" xfId="55" applyNumberFormat="1" applyFont="1" applyFill="1" applyBorder="1" applyAlignment="1">
      <alignment horizontal="left" vertical="center"/>
    </xf>
    <xf numFmtId="2" fontId="61" fillId="9" borderId="45" xfId="55" applyNumberFormat="1" applyFont="1" applyFill="1" applyBorder="1" applyAlignment="1">
      <alignment horizontal="left" vertical="center"/>
    </xf>
    <xf numFmtId="2" fontId="61" fillId="9" borderId="127" xfId="55" applyNumberFormat="1" applyFont="1" applyFill="1" applyBorder="1" applyAlignment="1">
      <alignment horizontal="left" vertical="center"/>
    </xf>
    <xf numFmtId="0" fontId="55" fillId="10" borderId="50" xfId="0" applyFont="1" applyFill="1" applyBorder="1" applyAlignment="1">
      <alignment horizontal="left" vertical="center"/>
    </xf>
    <xf numFmtId="0" fontId="55" fillId="10" borderId="109" xfId="0" applyFont="1" applyFill="1" applyBorder="1" applyAlignment="1">
      <alignment horizontal="left" vertical="center"/>
    </xf>
    <xf numFmtId="0" fontId="55" fillId="10" borderId="78" xfId="0" applyFont="1" applyFill="1" applyBorder="1" applyAlignment="1">
      <alignment horizontal="left" vertical="center"/>
    </xf>
    <xf numFmtId="0" fontId="55" fillId="10" borderId="118" xfId="0" applyFont="1" applyFill="1" applyBorder="1" applyAlignment="1">
      <alignment horizontal="left" vertical="center"/>
    </xf>
    <xf numFmtId="2" fontId="61" fillId="9" borderId="37" xfId="55" applyNumberFormat="1" applyFont="1" applyFill="1" applyBorder="1" applyAlignment="1">
      <alignment horizontal="left" vertical="center"/>
    </xf>
    <xf numFmtId="2" fontId="61" fillId="9" borderId="36" xfId="55" applyNumberFormat="1" applyFont="1" applyFill="1" applyBorder="1" applyAlignment="1">
      <alignment horizontal="left" vertical="center"/>
    </xf>
    <xf numFmtId="0" fontId="94" fillId="10" borderId="102" xfId="0" applyFont="1" applyFill="1" applyBorder="1" applyAlignment="1">
      <alignment horizontal="left" vertical="center"/>
    </xf>
    <xf numFmtId="0" fontId="55" fillId="10" borderId="77" xfId="0" applyFont="1" applyFill="1" applyBorder="1" applyAlignment="1">
      <alignment horizontal="left" vertical="center"/>
    </xf>
    <xf numFmtId="0" fontId="101" fillId="0" borderId="0" xfId="0" applyFont="1" applyAlignment="1">
      <alignment horizontal="left"/>
    </xf>
    <xf numFmtId="0" fontId="101" fillId="0" borderId="0" xfId="0" applyFont="1" applyAlignment="1">
      <alignment horizontal="left" vertical="center" wrapText="1"/>
    </xf>
    <xf numFmtId="0" fontId="63" fillId="0" borderId="0" xfId="0" applyFont="1" applyAlignment="1">
      <alignment horizontal="left"/>
    </xf>
    <xf numFmtId="3" fontId="62" fillId="7" borderId="47" xfId="0" applyNumberFormat="1" applyFont="1" applyFill="1" applyBorder="1" applyAlignment="1">
      <alignment horizontal="left" vertical="center"/>
    </xf>
    <xf numFmtId="0" fontId="34" fillId="10" borderId="130" xfId="0" applyFont="1" applyFill="1" applyBorder="1" applyAlignment="1">
      <alignment horizontal="right" vertical="center"/>
    </xf>
    <xf numFmtId="166" fontId="0" fillId="40" borderId="0" xfId="55" applyNumberFormat="1" applyFont="1" applyFill="1"/>
    <xf numFmtId="0" fontId="102" fillId="10" borderId="128" xfId="0" applyFont="1" applyFill="1" applyBorder="1" applyAlignment="1">
      <alignment horizontal="left" vertical="center"/>
    </xf>
    <xf numFmtId="164" fontId="60" fillId="9" borderId="52" xfId="55" applyNumberFormat="1" applyFont="1" applyFill="1" applyBorder="1" applyAlignment="1">
      <alignment horizontal="center" vertical="center"/>
    </xf>
    <xf numFmtId="164" fontId="60" fillId="9" borderId="73" xfId="55" applyNumberFormat="1" applyFont="1" applyFill="1" applyBorder="1" applyAlignment="1">
      <alignment horizontal="center" vertical="center"/>
    </xf>
    <xf numFmtId="166" fontId="55" fillId="10" borderId="22" xfId="55" applyNumberFormat="1" applyFont="1" applyFill="1" applyBorder="1" applyAlignment="1">
      <alignment horizontal="center" vertical="center"/>
    </xf>
    <xf numFmtId="166" fontId="60" fillId="9" borderId="36" xfId="55" applyNumberFormat="1" applyFont="1" applyFill="1" applyBorder="1" applyAlignment="1">
      <alignment horizontal="center" vertical="center"/>
    </xf>
    <xf numFmtId="0" fontId="15" fillId="39" borderId="160" xfId="55" applyNumberFormat="1" applyFont="1" applyFill="1" applyBorder="1" applyAlignment="1">
      <alignment horizontal="center" vertical="center"/>
    </xf>
    <xf numFmtId="0" fontId="15" fillId="39" borderId="161" xfId="55" applyNumberFormat="1" applyFont="1" applyFill="1" applyBorder="1" applyAlignment="1">
      <alignment horizontal="center" vertical="center"/>
    </xf>
    <xf numFmtId="0" fontId="19" fillId="39" borderId="162" xfId="55" applyNumberFormat="1" applyFont="1" applyFill="1" applyBorder="1" applyAlignment="1">
      <alignment horizontal="center" vertical="center"/>
    </xf>
    <xf numFmtId="0" fontId="15" fillId="36" borderId="163" xfId="55" applyNumberFormat="1" applyFont="1" applyFill="1" applyBorder="1" applyAlignment="1">
      <alignment horizontal="center" vertical="center"/>
    </xf>
    <xf numFmtId="0" fontId="15" fillId="36" borderId="164" xfId="55" applyNumberFormat="1" applyFont="1" applyFill="1" applyBorder="1" applyAlignment="1">
      <alignment horizontal="center" vertical="center"/>
    </xf>
    <xf numFmtId="0" fontId="19" fillId="36" borderId="164" xfId="55" applyNumberFormat="1" applyFont="1" applyFill="1" applyBorder="1" applyAlignment="1">
      <alignment horizontal="center" vertical="center"/>
    </xf>
    <xf numFmtId="0" fontId="26" fillId="9" borderId="30" xfId="55" applyNumberFormat="1" applyFont="1" applyFill="1" applyBorder="1" applyAlignment="1">
      <alignment horizontal="center" vertical="center"/>
    </xf>
    <xf numFmtId="0" fontId="26" fillId="9" borderId="20" xfId="55" applyNumberFormat="1" applyFont="1" applyFill="1" applyBorder="1" applyAlignment="1">
      <alignment horizontal="center" vertical="center"/>
    </xf>
    <xf numFmtId="0" fontId="15" fillId="9" borderId="165" xfId="55" applyNumberFormat="1" applyFont="1" applyFill="1" applyBorder="1" applyAlignment="1">
      <alignment horizontal="center" vertical="center"/>
    </xf>
    <xf numFmtId="0" fontId="15" fillId="9" borderId="166" xfId="55" applyNumberFormat="1" applyFont="1" applyFill="1" applyBorder="1" applyAlignment="1">
      <alignment horizontal="center" vertical="center"/>
    </xf>
    <xf numFmtId="0" fontId="15" fillId="9" borderId="167" xfId="55" applyNumberFormat="1" applyFont="1" applyFill="1" applyBorder="1" applyAlignment="1">
      <alignment horizontal="center" vertical="center"/>
    </xf>
    <xf numFmtId="0" fontId="15" fillId="9" borderId="168" xfId="55" applyNumberFormat="1" applyFont="1" applyFill="1" applyBorder="1" applyAlignment="1">
      <alignment horizontal="center" vertical="center"/>
    </xf>
    <xf numFmtId="0" fontId="15" fillId="9" borderId="169" xfId="55" applyNumberFormat="1" applyFont="1" applyFill="1" applyBorder="1" applyAlignment="1">
      <alignment horizontal="center" vertical="center"/>
    </xf>
    <xf numFmtId="0" fontId="15" fillId="9" borderId="170" xfId="55" applyNumberFormat="1" applyFont="1" applyFill="1" applyBorder="1" applyAlignment="1">
      <alignment horizontal="center" vertical="center"/>
    </xf>
    <xf numFmtId="0" fontId="26" fillId="9" borderId="172" xfId="0" applyFont="1" applyFill="1" applyBorder="1" applyAlignment="1">
      <alignment horizontal="center" vertical="center"/>
    </xf>
    <xf numFmtId="0" fontId="26" fillId="9" borderId="94" xfId="0" applyFont="1" applyFill="1" applyBorder="1" applyAlignment="1">
      <alignment horizontal="center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71" xfId="0" applyFont="1" applyFill="1" applyBorder="1" applyAlignment="1">
      <alignment horizontal="center" vertical="center"/>
    </xf>
    <xf numFmtId="3" fontId="81" fillId="10" borderId="38" xfId="0" applyNumberFormat="1" applyFont="1" applyFill="1" applyBorder="1" applyAlignment="1">
      <alignment horizontal="right" vertical="center"/>
    </xf>
    <xf numFmtId="3" fontId="81" fillId="10" borderId="46" xfId="0" applyNumberFormat="1" applyFont="1" applyFill="1" applyBorder="1" applyAlignment="1">
      <alignment horizontal="right" vertical="center"/>
    </xf>
    <xf numFmtId="3" fontId="81" fillId="10" borderId="73" xfId="0" applyNumberFormat="1" applyFont="1" applyFill="1" applyBorder="1" applyAlignment="1">
      <alignment horizontal="right" vertical="center"/>
    </xf>
    <xf numFmtId="3" fontId="81" fillId="10" borderId="53" xfId="0" applyNumberFormat="1" applyFont="1" applyFill="1" applyBorder="1" applyAlignment="1">
      <alignment horizontal="right" vertical="center"/>
    </xf>
    <xf numFmtId="3" fontId="81" fillId="10" borderId="63" xfId="0" applyNumberFormat="1" applyFont="1" applyFill="1" applyBorder="1" applyAlignment="1">
      <alignment horizontal="right" vertical="center"/>
    </xf>
    <xf numFmtId="3" fontId="81" fillId="10" borderId="173" xfId="0" applyNumberFormat="1" applyFont="1" applyFill="1" applyBorder="1" applyAlignment="1">
      <alignment horizontal="right" vertical="center"/>
    </xf>
    <xf numFmtId="3" fontId="81" fillId="10" borderId="174" xfId="0" applyNumberFormat="1" applyFont="1" applyFill="1" applyBorder="1" applyAlignment="1">
      <alignment horizontal="right" vertical="center"/>
    </xf>
    <xf numFmtId="0" fontId="33" fillId="10" borderId="93" xfId="0" applyNumberFormat="1" applyFont="1" applyFill="1" applyBorder="1" applyAlignment="1">
      <alignment horizontal="right" vertical="center"/>
    </xf>
    <xf numFmtId="0" fontId="33" fillId="10" borderId="167" xfId="0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172" xfId="0" applyNumberFormat="1" applyFont="1" applyFill="1" applyBorder="1" applyAlignment="1">
      <alignment horizontal="right" vertical="center"/>
    </xf>
    <xf numFmtId="0" fontId="33" fillId="10" borderId="175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65" fillId="10" borderId="93" xfId="0" applyNumberFormat="1" applyFont="1" applyFill="1" applyBorder="1" applyAlignment="1">
      <alignment horizontal="right" vertical="center"/>
    </xf>
    <xf numFmtId="0" fontId="65" fillId="10" borderId="167" xfId="0" applyNumberFormat="1" applyFont="1" applyFill="1" applyBorder="1" applyAlignment="1">
      <alignment horizontal="right" vertical="center"/>
    </xf>
    <xf numFmtId="0" fontId="65" fillId="10" borderId="172" xfId="0" applyNumberFormat="1" applyFont="1" applyFill="1" applyBorder="1" applyAlignment="1">
      <alignment horizontal="right" vertical="center"/>
    </xf>
    <xf numFmtId="0" fontId="65" fillId="10" borderId="97" xfId="0" applyNumberFormat="1" applyFont="1" applyFill="1" applyBorder="1" applyAlignment="1">
      <alignment horizontal="right" vertical="center"/>
    </xf>
    <xf numFmtId="0" fontId="33" fillId="10" borderId="93" xfId="55" applyNumberFormat="1" applyFont="1" applyFill="1" applyBorder="1" applyAlignment="1">
      <alignment horizontal="right" vertical="center"/>
    </xf>
    <xf numFmtId="0" fontId="33" fillId="10" borderId="167" xfId="55" applyNumberFormat="1" applyFont="1" applyFill="1" applyBorder="1" applyAlignment="1">
      <alignment horizontal="right" vertical="center"/>
    </xf>
    <xf numFmtId="0" fontId="33" fillId="10" borderId="172" xfId="55" applyNumberFormat="1" applyFont="1" applyFill="1" applyBorder="1" applyAlignment="1">
      <alignment horizontal="right" vertical="center"/>
    </xf>
    <xf numFmtId="0" fontId="33" fillId="10" borderId="141" xfId="55" applyNumberFormat="1" applyFont="1" applyFill="1" applyBorder="1" applyAlignment="1">
      <alignment horizontal="right" vertical="center"/>
    </xf>
    <xf numFmtId="3" fontId="81" fillId="10" borderId="55" xfId="0" applyNumberFormat="1" applyFont="1" applyFill="1" applyBorder="1" applyAlignment="1">
      <alignment horizontal="right" vertical="center"/>
    </xf>
    <xf numFmtId="0" fontId="15" fillId="39" borderId="176" xfId="55" applyNumberFormat="1" applyFont="1" applyFill="1" applyBorder="1" applyAlignment="1">
      <alignment horizontal="center" vertical="center"/>
    </xf>
    <xf numFmtId="0" fontId="19" fillId="39" borderId="177" xfId="55" applyNumberFormat="1" applyFont="1" applyFill="1" applyBorder="1" applyAlignment="1">
      <alignment horizontal="center" vertical="center"/>
    </xf>
    <xf numFmtId="0" fontId="33" fillId="10" borderId="178" xfId="55" applyNumberFormat="1" applyFont="1" applyFill="1" applyBorder="1" applyAlignment="1">
      <alignment horizontal="right" vertical="center"/>
    </xf>
    <xf numFmtId="0" fontId="33" fillId="10" borderId="25" xfId="55" applyNumberFormat="1" applyFont="1" applyFill="1" applyBorder="1" applyAlignment="1">
      <alignment horizontal="right" vertical="center"/>
    </xf>
    <xf numFmtId="0" fontId="33" fillId="10" borderId="23" xfId="55" applyNumberFormat="1" applyFont="1" applyFill="1" applyBorder="1" applyAlignment="1">
      <alignment horizontal="right" vertical="center"/>
    </xf>
    <xf numFmtId="0" fontId="33" fillId="10" borderId="27" xfId="0" applyNumberFormat="1" applyFont="1" applyFill="1" applyBorder="1" applyAlignment="1">
      <alignment horizontal="right" vertical="center"/>
    </xf>
    <xf numFmtId="0" fontId="33" fillId="10" borderId="28" xfId="0" applyNumberFormat="1" applyFont="1" applyFill="1" applyBorder="1" applyAlignment="1">
      <alignment horizontal="right" vertical="center"/>
    </xf>
    <xf numFmtId="0" fontId="33" fillId="10" borderId="26" xfId="0" applyNumberFormat="1" applyFont="1" applyFill="1" applyBorder="1" applyAlignment="1">
      <alignment horizontal="right" vertical="center"/>
    </xf>
    <xf numFmtId="0" fontId="26" fillId="9" borderId="179" xfId="55" applyNumberFormat="1" applyFont="1" applyFill="1" applyBorder="1" applyAlignment="1">
      <alignment horizontal="center" vertical="center"/>
    </xf>
    <xf numFmtId="0" fontId="15" fillId="39" borderId="180" xfId="55" applyNumberFormat="1" applyFont="1" applyFill="1" applyBorder="1" applyAlignment="1">
      <alignment horizontal="center" vertical="center"/>
    </xf>
    <xf numFmtId="0" fontId="15" fillId="36" borderId="181" xfId="55" applyNumberFormat="1" applyFont="1" applyFill="1" applyBorder="1" applyAlignment="1">
      <alignment horizontal="center" vertical="center"/>
    </xf>
    <xf numFmtId="0" fontId="15" fillId="9" borderId="10" xfId="55" applyNumberFormat="1" applyFont="1" applyFill="1" applyBorder="1" applyAlignment="1">
      <alignment horizontal="center" vertical="center"/>
    </xf>
    <xf numFmtId="0" fontId="15" fillId="9" borderId="182" xfId="55" applyNumberFormat="1" applyFont="1" applyFill="1" applyBorder="1" applyAlignment="1">
      <alignment horizontal="center" vertical="center"/>
    </xf>
    <xf numFmtId="0" fontId="15" fillId="39" borderId="183" xfId="55" applyNumberFormat="1" applyFont="1" applyFill="1" applyBorder="1" applyAlignment="1">
      <alignment horizontal="center" vertical="center"/>
    </xf>
    <xf numFmtId="0" fontId="15" fillId="9" borderId="50" xfId="55" applyNumberFormat="1" applyFont="1" applyFill="1" applyBorder="1" applyAlignment="1">
      <alignment horizontal="center" vertical="center"/>
    </xf>
    <xf numFmtId="0" fontId="15" fillId="9" borderId="118" xfId="55" applyNumberFormat="1" applyFont="1" applyFill="1" applyBorder="1" applyAlignment="1">
      <alignment horizontal="center" vertical="center"/>
    </xf>
    <xf numFmtId="0" fontId="15" fillId="9" borderId="184" xfId="55" applyNumberFormat="1" applyFont="1" applyFill="1" applyBorder="1" applyAlignment="1">
      <alignment horizontal="center" vertical="center"/>
    </xf>
    <xf numFmtId="0" fontId="15" fillId="36" borderId="185" xfId="55" applyNumberFormat="1" applyFont="1" applyFill="1" applyBorder="1" applyAlignment="1">
      <alignment horizontal="center" vertical="center"/>
    </xf>
    <xf numFmtId="0" fontId="15" fillId="39" borderId="186" xfId="55" applyNumberFormat="1" applyFont="1" applyFill="1" applyBorder="1" applyAlignment="1">
      <alignment horizontal="center" vertical="center"/>
    </xf>
    <xf numFmtId="0" fontId="15" fillId="39" borderId="188" xfId="55" applyNumberFormat="1" applyFont="1" applyFill="1" applyBorder="1" applyAlignment="1">
      <alignment horizontal="center" vertical="center"/>
    </xf>
    <xf numFmtId="0" fontId="15" fillId="9" borderId="187" xfId="55" applyNumberFormat="1" applyFont="1" applyFill="1" applyBorder="1" applyAlignment="1">
      <alignment horizontal="center" vertical="center"/>
    </xf>
    <xf numFmtId="0" fontId="15" fillId="9" borderId="190" xfId="55" applyNumberFormat="1" applyFont="1" applyFill="1" applyBorder="1" applyAlignment="1">
      <alignment horizontal="center" vertical="center"/>
    </xf>
    <xf numFmtId="0" fontId="15" fillId="36" borderId="189" xfId="55" applyNumberFormat="1" applyFont="1" applyFill="1" applyBorder="1" applyAlignment="1">
      <alignment horizontal="center" vertical="center"/>
    </xf>
    <xf numFmtId="0" fontId="54" fillId="9" borderId="110" xfId="0" applyNumberFormat="1" applyFont="1" applyFill="1" applyBorder="1" applyAlignment="1">
      <alignment horizontal="center" vertical="center"/>
    </xf>
    <xf numFmtId="169" fontId="61" fillId="9" borderId="72" xfId="114" applyNumberFormat="1" applyFont="1" applyFill="1" applyBorder="1" applyAlignment="1">
      <alignment horizontal="center" vertical="center"/>
    </xf>
    <xf numFmtId="169" fontId="61" fillId="9" borderId="40" xfId="114" applyNumberFormat="1" applyFont="1" applyFill="1" applyBorder="1" applyAlignment="1">
      <alignment horizontal="center" vertical="center"/>
    </xf>
    <xf numFmtId="1" fontId="95" fillId="35" borderId="89" xfId="77" applyNumberFormat="1" applyFont="1" applyFill="1" applyBorder="1" applyAlignment="1">
      <alignment horizontal="center" vertical="center"/>
    </xf>
    <xf numFmtId="0" fontId="103" fillId="9" borderId="3" xfId="55" applyNumberFormat="1" applyFont="1" applyFill="1" applyBorder="1" applyAlignment="1">
      <alignment horizontal="center" vertical="center"/>
    </xf>
    <xf numFmtId="0" fontId="103" fillId="9" borderId="20" xfId="55" applyNumberFormat="1" applyFont="1" applyFill="1" applyBorder="1" applyAlignment="1">
      <alignment horizontal="center" vertical="center"/>
    </xf>
    <xf numFmtId="0" fontId="103" fillId="9" borderId="30" xfId="55" applyNumberFormat="1" applyFont="1" applyFill="1" applyBorder="1" applyAlignment="1">
      <alignment horizontal="center" vertical="center"/>
    </xf>
    <xf numFmtId="0" fontId="8" fillId="4" borderId="191" xfId="31" applyFont="1" applyFill="1" applyBorder="1" applyAlignment="1">
      <alignment horizontal="center"/>
    </xf>
    <xf numFmtId="49" fontId="104" fillId="13" borderId="2" xfId="0" applyNumberFormat="1" applyFont="1" applyFill="1" applyBorder="1" applyAlignment="1">
      <alignment horizontal="centerContinuous" vertical="center"/>
    </xf>
    <xf numFmtId="49" fontId="105" fillId="13" borderId="2" xfId="0" applyNumberFormat="1" applyFont="1" applyFill="1" applyBorder="1" applyAlignment="1">
      <alignment horizontal="centerContinuous" vertical="center"/>
    </xf>
    <xf numFmtId="0" fontId="106" fillId="13" borderId="2" xfId="0" applyFont="1" applyFill="1" applyBorder="1" applyAlignment="1">
      <alignment vertical="center"/>
    </xf>
    <xf numFmtId="0" fontId="108" fillId="11" borderId="8" xfId="15" applyFont="1" applyFill="1" applyBorder="1" applyAlignment="1">
      <alignment horizontal="center" vertical="center"/>
    </xf>
    <xf numFmtId="0" fontId="54" fillId="9" borderId="27" xfId="0" applyFont="1" applyFill="1" applyBorder="1" applyAlignment="1">
      <alignment horizontal="center" vertical="center"/>
    </xf>
    <xf numFmtId="0" fontId="70" fillId="9" borderId="46" xfId="0" applyNumberFormat="1" applyFont="1" applyFill="1" applyBorder="1" applyAlignment="1">
      <alignment horizontal="center" vertical="center"/>
    </xf>
    <xf numFmtId="0" fontId="61" fillId="9" borderId="64" xfId="0" applyNumberFormat="1" applyFont="1" applyFill="1" applyBorder="1" applyAlignment="1">
      <alignment horizontal="center" vertical="center"/>
    </xf>
    <xf numFmtId="169" fontId="109" fillId="11" borderId="8" xfId="114" applyNumberFormat="1" applyFont="1" applyFill="1" applyBorder="1" applyAlignment="1">
      <alignment horizontal="center" vertical="center"/>
    </xf>
    <xf numFmtId="0" fontId="107" fillId="9" borderId="0" xfId="0" applyFont="1" applyFill="1"/>
    <xf numFmtId="14" fontId="3" fillId="40" borderId="0" xfId="0" applyNumberFormat="1" applyFont="1" applyFill="1"/>
    <xf numFmtId="0" fontId="3" fillId="40" borderId="0" xfId="0" applyNumberFormat="1" applyFont="1" applyFill="1"/>
    <xf numFmtId="0" fontId="55" fillId="10" borderId="192" xfId="0" applyFont="1" applyFill="1" applyBorder="1" applyAlignment="1">
      <alignment horizontal="left" vertical="center"/>
    </xf>
    <xf numFmtId="0" fontId="55" fillId="10" borderId="193" xfId="55" applyNumberFormat="1" applyFont="1" applyFill="1" applyBorder="1" applyAlignment="1">
      <alignment horizontal="center" vertical="center"/>
    </xf>
    <xf numFmtId="0" fontId="54" fillId="10" borderId="194" xfId="0" applyNumberFormat="1" applyFont="1" applyFill="1" applyBorder="1" applyAlignment="1">
      <alignment horizontal="center" vertical="center"/>
    </xf>
    <xf numFmtId="0" fontId="54" fillId="10" borderId="193" xfId="0" applyNumberFormat="1" applyFont="1" applyFill="1" applyBorder="1" applyAlignment="1">
      <alignment horizontal="center" vertical="center"/>
    </xf>
    <xf numFmtId="0" fontId="55" fillId="10" borderId="194" xfId="55" applyNumberFormat="1" applyFont="1" applyFill="1" applyBorder="1" applyAlignment="1">
      <alignment horizontal="center" vertical="center"/>
    </xf>
    <xf numFmtId="0" fontId="54" fillId="9" borderId="194" xfId="0" applyFont="1" applyFill="1" applyBorder="1" applyAlignment="1">
      <alignment horizontal="center" vertical="center"/>
    </xf>
    <xf numFmtId="10" fontId="82" fillId="10" borderId="194" xfId="114" applyNumberFormat="1" applyFont="1" applyFill="1" applyBorder="1" applyAlignment="1">
      <alignment horizontal="center" vertical="center"/>
    </xf>
    <xf numFmtId="0" fontId="34" fillId="10" borderId="195" xfId="0" applyFont="1" applyFill="1" applyBorder="1" applyAlignment="1">
      <alignment horizontal="right" vertical="center"/>
    </xf>
    <xf numFmtId="0" fontId="34" fillId="10" borderId="194" xfId="0" applyFont="1" applyFill="1" applyBorder="1" applyAlignment="1">
      <alignment horizontal="right" vertical="center"/>
    </xf>
    <xf numFmtId="0" fontId="34" fillId="10" borderId="193" xfId="0" applyFont="1" applyFill="1" applyBorder="1" applyAlignment="1">
      <alignment horizontal="right" vertical="center"/>
    </xf>
    <xf numFmtId="0" fontId="33" fillId="10" borderId="194" xfId="0" applyFont="1" applyFill="1" applyBorder="1" applyAlignment="1">
      <alignment horizontal="right" vertical="center"/>
    </xf>
    <xf numFmtId="3" fontId="33" fillId="10" borderId="194" xfId="0" applyNumberFormat="1" applyFont="1" applyFill="1" applyBorder="1" applyAlignment="1">
      <alignment horizontal="right" vertical="center"/>
    </xf>
    <xf numFmtId="0" fontId="33" fillId="10" borderId="194" xfId="0" applyNumberFormat="1" applyFont="1" applyFill="1" applyBorder="1" applyAlignment="1">
      <alignment horizontal="right" vertical="center"/>
    </xf>
    <xf numFmtId="0" fontId="70" fillId="9" borderId="196" xfId="0" applyNumberFormat="1" applyFont="1" applyFill="1" applyBorder="1" applyAlignment="1">
      <alignment horizontal="center" vertical="center"/>
    </xf>
    <xf numFmtId="0" fontId="61" fillId="9" borderId="197" xfId="0" applyNumberFormat="1" applyFont="1" applyFill="1" applyBorder="1" applyAlignment="1">
      <alignment horizontal="center" vertical="center"/>
    </xf>
    <xf numFmtId="0" fontId="96" fillId="9" borderId="195" xfId="55" applyNumberFormat="1" applyFont="1" applyFill="1" applyBorder="1" applyAlignment="1">
      <alignment horizontal="center" vertical="center"/>
    </xf>
    <xf numFmtId="0" fontId="96" fillId="9" borderId="193" xfId="55" applyNumberFormat="1" applyFont="1" applyFill="1" applyBorder="1" applyAlignment="1">
      <alignment horizontal="center" vertical="center"/>
    </xf>
    <xf numFmtId="0" fontId="97" fillId="9" borderId="193" xfId="55" applyNumberFormat="1" applyFont="1" applyFill="1" applyBorder="1" applyAlignment="1">
      <alignment horizontal="center" vertical="center"/>
    </xf>
    <xf numFmtId="0" fontId="54" fillId="10" borderId="111" xfId="0" applyNumberFormat="1" applyFont="1" applyFill="1" applyBorder="1" applyAlignment="1">
      <alignment horizontal="center" vertical="center"/>
    </xf>
    <xf numFmtId="10" fontId="82" fillId="10" borderId="110" xfId="114" applyNumberFormat="1" applyFont="1" applyFill="1" applyBorder="1" applyAlignment="1">
      <alignment horizontal="center" vertical="center"/>
    </xf>
    <xf numFmtId="0" fontId="34" fillId="10" borderId="111" xfId="0" applyNumberFormat="1" applyFont="1" applyFill="1" applyBorder="1" applyAlignment="1">
      <alignment horizontal="right" vertical="center"/>
    </xf>
    <xf numFmtId="0" fontId="34" fillId="10" borderId="113" xfId="0" applyNumberFormat="1" applyFont="1" applyFill="1" applyBorder="1" applyAlignment="1">
      <alignment horizontal="right" vertical="center"/>
    </xf>
    <xf numFmtId="0" fontId="33" fillId="10" borderId="111" xfId="55" applyNumberFormat="1" applyFont="1" applyFill="1" applyBorder="1" applyAlignment="1">
      <alignment horizontal="right" vertical="center"/>
    </xf>
    <xf numFmtId="3" fontId="81" fillId="10" borderId="199" xfId="0" applyNumberFormat="1" applyFont="1" applyFill="1" applyBorder="1" applyAlignment="1">
      <alignment horizontal="right" vertical="center"/>
    </xf>
    <xf numFmtId="165" fontId="33" fillId="10" borderId="112" xfId="0" applyNumberFormat="1" applyFont="1" applyFill="1" applyBorder="1" applyAlignment="1">
      <alignment horizontal="center" vertical="center"/>
    </xf>
    <xf numFmtId="0" fontId="26" fillId="9" borderId="113" xfId="0" applyFont="1" applyFill="1" applyBorder="1" applyAlignment="1">
      <alignment horizontal="center" vertical="center"/>
    </xf>
    <xf numFmtId="0" fontId="19" fillId="36" borderId="200" xfId="55" applyNumberFormat="1" applyFont="1" applyFill="1" applyBorder="1" applyAlignment="1">
      <alignment horizontal="center" vertical="center"/>
    </xf>
    <xf numFmtId="0" fontId="19" fillId="39" borderId="201" xfId="55" applyNumberFormat="1" applyFont="1" applyFill="1" applyBorder="1" applyAlignment="1">
      <alignment horizontal="center" vertical="center"/>
    </xf>
    <xf numFmtId="0" fontId="19" fillId="36" borderId="202" xfId="55" applyNumberFormat="1" applyFont="1" applyFill="1" applyBorder="1" applyAlignment="1">
      <alignment horizontal="center" vertical="center"/>
    </xf>
    <xf numFmtId="0" fontId="19" fillId="39" borderId="203" xfId="55" applyNumberFormat="1" applyFont="1" applyFill="1" applyBorder="1" applyAlignment="1">
      <alignment horizontal="center" vertical="center"/>
    </xf>
    <xf numFmtId="0" fontId="103" fillId="9" borderId="204" xfId="55" applyNumberFormat="1" applyFont="1" applyFill="1" applyBorder="1" applyAlignment="1">
      <alignment horizontal="center" vertical="center"/>
    </xf>
    <xf numFmtId="0" fontId="61" fillId="9" borderId="114" xfId="55" applyNumberFormat="1" applyFont="1" applyFill="1" applyBorder="1" applyAlignment="1">
      <alignment horizontal="center" vertical="center"/>
    </xf>
    <xf numFmtId="169" fontId="61" fillId="9" borderId="111" xfId="114" applyNumberFormat="1" applyFont="1" applyFill="1" applyBorder="1" applyAlignment="1">
      <alignment horizontal="center" vertical="center"/>
    </xf>
    <xf numFmtId="168" fontId="60" fillId="9" borderId="205" xfId="114" applyNumberFormat="1" applyFont="1" applyFill="1" applyBorder="1" applyAlignment="1">
      <alignment horizontal="center" vertical="center"/>
    </xf>
    <xf numFmtId="0" fontId="96" fillId="9" borderId="206" xfId="55" applyNumberFormat="1" applyFont="1" applyFill="1" applyBorder="1" applyAlignment="1">
      <alignment horizontal="center" vertical="center"/>
    </xf>
    <xf numFmtId="0" fontId="15" fillId="39" borderId="207" xfId="55" applyNumberFormat="1" applyFont="1" applyFill="1" applyBorder="1" applyAlignment="1">
      <alignment horizontal="center" vertical="center"/>
    </xf>
    <xf numFmtId="0" fontId="15" fillId="36" borderId="208" xfId="55" applyNumberFormat="1" applyFont="1" applyFill="1" applyBorder="1" applyAlignment="1">
      <alignment horizontal="center" vertical="center"/>
    </xf>
    <xf numFmtId="0" fontId="15" fillId="39" borderId="209" xfId="55" applyNumberFormat="1" applyFont="1" applyFill="1" applyBorder="1" applyAlignment="1">
      <alignment horizontal="center" vertical="center"/>
    </xf>
    <xf numFmtId="166" fontId="60" fillId="9" borderId="37" xfId="55" applyNumberFormat="1" applyFont="1" applyFill="1" applyBorder="1" applyAlignment="1">
      <alignment horizontal="center" vertical="center"/>
    </xf>
    <xf numFmtId="166" fontId="55" fillId="10" borderId="110" xfId="55" applyNumberFormat="1" applyFont="1" applyFill="1" applyBorder="1" applyAlignment="1">
      <alignment horizontal="center" vertical="center"/>
    </xf>
    <xf numFmtId="2" fontId="77" fillId="9" borderId="27" xfId="2" applyNumberFormat="1" applyFont="1" applyFill="1" applyBorder="1" applyAlignment="1">
      <alignment horizontal="center" vertical="center"/>
    </xf>
    <xf numFmtId="2" fontId="77" fillId="9" borderId="194" xfId="2" applyNumberFormat="1" applyFont="1" applyFill="1" applyBorder="1" applyAlignment="1">
      <alignment horizontal="center" vertical="center"/>
    </xf>
    <xf numFmtId="0" fontId="8" fillId="4" borderId="211" xfId="31" applyFont="1" applyFill="1" applyBorder="1" applyAlignment="1">
      <alignment horizontal="center"/>
    </xf>
    <xf numFmtId="0" fontId="8" fillId="4" borderId="210" xfId="31" applyFont="1" applyFill="1" applyBorder="1" applyAlignment="1">
      <alignment horizontal="center"/>
    </xf>
    <xf numFmtId="170" fontId="110" fillId="41" borderId="212" xfId="0" applyNumberFormat="1" applyFont="1" applyFill="1" applyBorder="1" applyAlignment="1">
      <alignment horizontal="right" vertical="center"/>
    </xf>
    <xf numFmtId="170" fontId="110" fillId="41" borderId="213" xfId="0" applyNumberFormat="1" applyFont="1" applyFill="1" applyBorder="1" applyAlignment="1">
      <alignment horizontal="right" vertical="center"/>
    </xf>
    <xf numFmtId="0" fontId="112" fillId="42" borderId="214" xfId="0" applyFont="1" applyFill="1" applyBorder="1" applyAlignment="1">
      <alignment horizontal="center" vertical="center"/>
    </xf>
    <xf numFmtId="0" fontId="112" fillId="42" borderId="215" xfId="0" applyFont="1" applyFill="1" applyBorder="1" applyAlignment="1">
      <alignment horizontal="center" vertical="center"/>
    </xf>
    <xf numFmtId="0" fontId="111" fillId="42" borderId="216" xfId="0" applyFont="1" applyFill="1" applyBorder="1" applyAlignment="1">
      <alignment horizontal="center" vertical="center"/>
    </xf>
    <xf numFmtId="0" fontId="111" fillId="42" borderId="217" xfId="0" applyFont="1" applyFill="1" applyBorder="1" applyAlignment="1">
      <alignment horizontal="center" vertical="center"/>
    </xf>
    <xf numFmtId="0" fontId="112" fillId="42" borderId="218" xfId="0" applyFont="1" applyFill="1" applyBorder="1" applyAlignment="1">
      <alignment horizontal="center" vertical="center"/>
    </xf>
    <xf numFmtId="0" fontId="112" fillId="42" borderId="219" xfId="0" applyFont="1" applyFill="1" applyBorder="1" applyAlignment="1">
      <alignment horizontal="center" vertical="center"/>
    </xf>
    <xf numFmtId="0" fontId="113" fillId="42" borderId="216" xfId="0" applyFont="1" applyFill="1" applyBorder="1" applyAlignment="1">
      <alignment horizontal="center" vertical="center"/>
    </xf>
    <xf numFmtId="0" fontId="113" fillId="42" borderId="218" xfId="0" applyFont="1" applyFill="1" applyBorder="1" applyAlignment="1">
      <alignment horizontal="center" vertical="center"/>
    </xf>
    <xf numFmtId="0" fontId="113" fillId="42" borderId="217" xfId="0" applyFont="1" applyFill="1" applyBorder="1" applyAlignment="1">
      <alignment horizontal="center" vertical="center"/>
    </xf>
    <xf numFmtId="0" fontId="113" fillId="42" borderId="219" xfId="0" applyFont="1" applyFill="1" applyBorder="1" applyAlignment="1">
      <alignment horizontal="center" vertical="center"/>
    </xf>
    <xf numFmtId="0" fontId="46" fillId="27" borderId="220" xfId="55" applyNumberFormat="1" applyFont="1" applyFill="1" applyBorder="1" applyAlignment="1">
      <alignment horizontal="center" vertical="center"/>
    </xf>
    <xf numFmtId="0" fontId="46" fillId="27" borderId="221" xfId="55" applyNumberFormat="1" applyFont="1" applyFill="1" applyBorder="1" applyAlignment="1">
      <alignment horizontal="center" vertical="center"/>
    </xf>
    <xf numFmtId="0" fontId="36" fillId="25" borderId="2" xfId="0" applyFont="1" applyFill="1" applyBorder="1" applyAlignment="1">
      <alignment horizontal="center" vertical="center"/>
    </xf>
    <xf numFmtId="0" fontId="108" fillId="41" borderId="213" xfId="0" applyNumberFormat="1" applyFont="1" applyFill="1" applyBorder="1" applyAlignment="1">
      <alignment horizontal="right" vertical="center"/>
    </xf>
    <xf numFmtId="0" fontId="108" fillId="41" borderId="212" xfId="0" applyNumberFormat="1" applyFont="1" applyFill="1" applyBorder="1" applyAlignment="1">
      <alignment horizontal="right" vertical="center"/>
    </xf>
    <xf numFmtId="0" fontId="108" fillId="41" borderId="222" xfId="0" applyNumberFormat="1" applyFont="1" applyFill="1" applyBorder="1" applyAlignment="1">
      <alignment horizontal="right" vertical="center"/>
    </xf>
    <xf numFmtId="0" fontId="108" fillId="41" borderId="223" xfId="0" applyNumberFormat="1" applyFont="1" applyFill="1" applyBorder="1" applyAlignment="1">
      <alignment horizontal="right" vertical="center"/>
    </xf>
    <xf numFmtId="0" fontId="114" fillId="42" borderId="224" xfId="0" applyFont="1" applyFill="1" applyBorder="1" applyAlignment="1">
      <alignment horizontal="center" vertical="center"/>
    </xf>
    <xf numFmtId="0" fontId="114" fillId="42" borderId="225" xfId="0" applyFont="1" applyFill="1" applyBorder="1" applyAlignment="1">
      <alignment horizontal="center" vertical="center"/>
    </xf>
    <xf numFmtId="0" fontId="36" fillId="18" borderId="226" xfId="0" applyFont="1" applyFill="1" applyBorder="1" applyAlignment="1">
      <alignment vertical="center"/>
    </xf>
    <xf numFmtId="0" fontId="112" fillId="42" borderId="227" xfId="0" applyFont="1" applyFill="1" applyBorder="1" applyAlignment="1">
      <alignment horizontal="center" vertical="center"/>
    </xf>
    <xf numFmtId="0" fontId="113" fillId="42" borderId="229" xfId="0" applyFont="1" applyFill="1" applyBorder="1" applyAlignment="1">
      <alignment horizontal="center" vertical="center"/>
    </xf>
    <xf numFmtId="0" fontId="114" fillId="42" borderId="230" xfId="0" applyFont="1" applyFill="1" applyBorder="1" applyAlignment="1">
      <alignment horizontal="center" vertical="center"/>
    </xf>
    <xf numFmtId="0" fontId="36" fillId="18" borderId="231" xfId="0" applyFont="1" applyFill="1" applyBorder="1" applyAlignment="1">
      <alignment vertical="center"/>
    </xf>
    <xf numFmtId="0" fontId="36" fillId="18" borderId="232" xfId="0" applyFont="1" applyFill="1" applyBorder="1" applyAlignment="1">
      <alignment vertical="center"/>
    </xf>
    <xf numFmtId="0" fontId="73" fillId="18" borderId="233" xfId="0" applyFont="1" applyFill="1" applyBorder="1" applyAlignment="1">
      <alignment horizontal="center" vertical="center"/>
    </xf>
    <xf numFmtId="0" fontId="112" fillId="42" borderId="234" xfId="0" applyFont="1" applyFill="1" applyBorder="1" applyAlignment="1">
      <alignment horizontal="center" vertical="center"/>
    </xf>
    <xf numFmtId="0" fontId="113" fillId="42" borderId="234" xfId="0" applyFont="1" applyFill="1" applyBorder="1" applyAlignment="1">
      <alignment horizontal="center" vertical="center"/>
    </xf>
    <xf numFmtId="0" fontId="108" fillId="41" borderId="236" xfId="0" applyNumberFormat="1" applyFont="1" applyFill="1" applyBorder="1" applyAlignment="1">
      <alignment horizontal="right" vertical="center"/>
    </xf>
    <xf numFmtId="0" fontId="114" fillId="42" borderId="238" xfId="0" applyFont="1" applyFill="1" applyBorder="1" applyAlignment="1">
      <alignment horizontal="center" vertical="center"/>
    </xf>
    <xf numFmtId="0" fontId="115" fillId="42" borderId="216" xfId="0" applyFont="1" applyFill="1" applyBorder="1" applyAlignment="1">
      <alignment horizontal="center" vertical="center"/>
    </xf>
    <xf numFmtId="0" fontId="115" fillId="42" borderId="217" xfId="0" applyFont="1" applyFill="1" applyBorder="1" applyAlignment="1">
      <alignment horizontal="center" vertical="center"/>
    </xf>
    <xf numFmtId="0" fontId="115" fillId="42" borderId="235" xfId="0" applyFont="1" applyFill="1" applyBorder="1" applyAlignment="1">
      <alignment horizontal="center" vertical="center"/>
    </xf>
    <xf numFmtId="0" fontId="115" fillId="42" borderId="228" xfId="0" applyFont="1" applyFill="1" applyBorder="1" applyAlignment="1">
      <alignment horizontal="center" vertical="center"/>
    </xf>
    <xf numFmtId="0" fontId="108" fillId="41" borderId="239" xfId="0" applyNumberFormat="1" applyFont="1" applyFill="1" applyBorder="1" applyAlignment="1">
      <alignment horizontal="right" vertical="center"/>
    </xf>
    <xf numFmtId="0" fontId="108" fillId="41" borderId="240" xfId="0" applyNumberFormat="1" applyFont="1" applyFill="1" applyBorder="1" applyAlignment="1">
      <alignment horizontal="right" vertical="center"/>
    </xf>
    <xf numFmtId="0" fontId="112" fillId="42" borderId="241" xfId="0" applyFont="1" applyFill="1" applyBorder="1" applyAlignment="1">
      <alignment horizontal="center" vertical="center"/>
    </xf>
    <xf numFmtId="0" fontId="112" fillId="42" borderId="242" xfId="0" applyFont="1" applyFill="1" applyBorder="1" applyAlignment="1">
      <alignment horizontal="center" vertical="center"/>
    </xf>
    <xf numFmtId="0" fontId="36" fillId="18" borderId="243" xfId="0" applyFont="1" applyFill="1" applyBorder="1" applyAlignment="1">
      <alignment horizontal="center" vertical="center"/>
    </xf>
    <xf numFmtId="0" fontId="36" fillId="28" borderId="243" xfId="0" applyFont="1" applyFill="1" applyBorder="1" applyAlignment="1">
      <alignment horizontal="center" vertical="center"/>
    </xf>
    <xf numFmtId="0" fontId="115" fillId="42" borderId="218" xfId="0" applyFont="1" applyFill="1" applyBorder="1" applyAlignment="1">
      <alignment horizontal="center" vertical="center"/>
    </xf>
    <xf numFmtId="0" fontId="115" fillId="42" borderId="219" xfId="0" applyFont="1" applyFill="1" applyBorder="1" applyAlignment="1">
      <alignment horizontal="center" vertical="center"/>
    </xf>
    <xf numFmtId="0" fontId="36" fillId="29" borderId="243" xfId="0" applyFont="1" applyFill="1" applyBorder="1" applyAlignment="1">
      <alignment horizontal="center" vertical="center"/>
    </xf>
    <xf numFmtId="0" fontId="115" fillId="27" borderId="221" xfId="55" applyNumberFormat="1" applyFont="1" applyFill="1" applyBorder="1" applyAlignment="1">
      <alignment horizontal="center" vertical="center"/>
    </xf>
    <xf numFmtId="0" fontId="115" fillId="27" borderId="220" xfId="55" applyNumberFormat="1" applyFont="1" applyFill="1" applyBorder="1" applyAlignment="1">
      <alignment horizontal="center" vertical="center"/>
    </xf>
    <xf numFmtId="168" fontId="60" fillId="9" borderId="146" xfId="40" applyNumberFormat="1" applyFont="1" applyFill="1" applyBorder="1" applyAlignment="1">
      <alignment horizontal="center" vertical="center"/>
    </xf>
    <xf numFmtId="168" fontId="60" fillId="9" borderId="145" xfId="40" applyNumberFormat="1" applyFont="1" applyFill="1" applyBorder="1" applyAlignment="1">
      <alignment horizontal="center" vertical="center"/>
    </xf>
    <xf numFmtId="0" fontId="116" fillId="9" borderId="3" xfId="55" applyNumberFormat="1" applyFont="1" applyFill="1" applyBorder="1" applyAlignment="1">
      <alignment horizontal="center" vertical="center"/>
    </xf>
    <xf numFmtId="0" fontId="116" fillId="9" borderId="20" xfId="55" applyNumberFormat="1" applyFont="1" applyFill="1" applyBorder="1" applyAlignment="1">
      <alignment horizontal="center" vertical="center"/>
    </xf>
    <xf numFmtId="0" fontId="116" fillId="9" borderId="30" xfId="55" applyNumberFormat="1" applyFont="1" applyFill="1" applyBorder="1" applyAlignment="1">
      <alignment horizontal="center" vertical="center"/>
    </xf>
    <xf numFmtId="0" fontId="55" fillId="10" borderId="244" xfId="55" applyNumberFormat="1" applyFont="1" applyFill="1" applyBorder="1" applyAlignment="1">
      <alignment horizontal="center" vertical="center"/>
    </xf>
    <xf numFmtId="0" fontId="54" fillId="10" borderId="245" xfId="0" applyNumberFormat="1" applyFont="1" applyFill="1" applyBorder="1" applyAlignment="1">
      <alignment horizontal="center" vertical="center"/>
    </xf>
    <xf numFmtId="0" fontId="54" fillId="9" borderId="244" xfId="0" applyFont="1" applyFill="1" applyBorder="1" applyAlignment="1">
      <alignment horizontal="center" vertical="center"/>
    </xf>
    <xf numFmtId="10" fontId="82" fillId="10" borderId="245" xfId="114" applyNumberFormat="1" applyFont="1" applyFill="1" applyBorder="1" applyAlignment="1">
      <alignment horizontal="center" vertical="center"/>
    </xf>
    <xf numFmtId="0" fontId="34" fillId="10" borderId="75" xfId="0" applyFont="1" applyFill="1" applyBorder="1" applyAlignment="1">
      <alignment horizontal="right" vertical="center"/>
    </xf>
    <xf numFmtId="0" fontId="34" fillId="10" borderId="245" xfId="0" applyFont="1" applyFill="1" applyBorder="1" applyAlignment="1">
      <alignment horizontal="right" vertical="center"/>
    </xf>
    <xf numFmtId="0" fontId="34" fillId="10" borderId="246" xfId="0" applyFont="1" applyFill="1" applyBorder="1" applyAlignment="1">
      <alignment horizontal="right" vertical="center"/>
    </xf>
    <xf numFmtId="0" fontId="33" fillId="10" borderId="245" xfId="0" applyFont="1" applyFill="1" applyBorder="1" applyAlignment="1">
      <alignment horizontal="right" vertical="center"/>
    </xf>
    <xf numFmtId="3" fontId="33" fillId="10" borderId="245" xfId="0" applyNumberFormat="1" applyFont="1" applyFill="1" applyBorder="1" applyAlignment="1">
      <alignment horizontal="right" vertical="center"/>
    </xf>
    <xf numFmtId="0" fontId="33" fillId="10" borderId="245" xfId="0" applyNumberFormat="1" applyFont="1" applyFill="1" applyBorder="1" applyAlignment="1">
      <alignment horizontal="right" vertical="center"/>
    </xf>
    <xf numFmtId="3" fontId="33" fillId="10" borderId="174" xfId="0" applyNumberFormat="1" applyFont="1" applyFill="1" applyBorder="1" applyAlignment="1">
      <alignment horizontal="right" vertical="center"/>
    </xf>
    <xf numFmtId="0" fontId="26" fillId="9" borderId="245" xfId="0" applyFont="1" applyFill="1" applyBorder="1" applyAlignment="1">
      <alignment horizontal="center" vertical="center"/>
    </xf>
    <xf numFmtId="0" fontId="15" fillId="36" borderId="247" xfId="55" applyNumberFormat="1" applyFont="1" applyFill="1" applyBorder="1" applyAlignment="1">
      <alignment horizontal="center" vertical="center"/>
    </xf>
    <xf numFmtId="0" fontId="15" fillId="39" borderId="248" xfId="55" applyNumberFormat="1" applyFont="1" applyFill="1" applyBorder="1" applyAlignment="1">
      <alignment horizontal="center" vertical="center"/>
    </xf>
    <xf numFmtId="0" fontId="15" fillId="36" borderId="249" xfId="55" applyNumberFormat="1" applyFont="1" applyFill="1" applyBorder="1" applyAlignment="1">
      <alignment horizontal="center" vertical="center"/>
    </xf>
    <xf numFmtId="0" fontId="15" fillId="39" borderId="250" xfId="55" applyNumberFormat="1" applyFont="1" applyFill="1" applyBorder="1" applyAlignment="1">
      <alignment horizontal="center" vertical="center"/>
    </xf>
    <xf numFmtId="0" fontId="116" fillId="9" borderId="75" xfId="55" applyNumberFormat="1" applyFont="1" applyFill="1" applyBorder="1" applyAlignment="1">
      <alignment horizontal="center" vertical="center"/>
    </xf>
    <xf numFmtId="1" fontId="95" fillId="35" borderId="251" xfId="77" applyNumberFormat="1" applyFont="1" applyFill="1" applyBorder="1" applyAlignment="1">
      <alignment horizontal="center" vertical="center"/>
    </xf>
    <xf numFmtId="0" fontId="70" fillId="9" borderId="252" xfId="0" applyNumberFormat="1" applyFont="1" applyFill="1" applyBorder="1" applyAlignment="1">
      <alignment horizontal="center" vertical="center"/>
    </xf>
    <xf numFmtId="0" fontId="61" fillId="9" borderId="253" xfId="0" applyNumberFormat="1" applyFont="1" applyFill="1" applyBorder="1" applyAlignment="1">
      <alignment horizontal="center" vertical="center"/>
    </xf>
    <xf numFmtId="0" fontId="90" fillId="9" borderId="174" xfId="0" applyNumberFormat="1" applyFont="1" applyFill="1" applyBorder="1" applyAlignment="1">
      <alignment horizontal="center" vertical="center"/>
    </xf>
    <xf numFmtId="2" fontId="77" fillId="9" borderId="244" xfId="2" applyNumberFormat="1" applyFont="1" applyFill="1" applyBorder="1" applyAlignment="1">
      <alignment horizontal="center" vertical="center"/>
    </xf>
    <xf numFmtId="0" fontId="96" fillId="9" borderId="75" xfId="55" applyNumberFormat="1" applyFont="1" applyFill="1" applyBorder="1" applyAlignment="1">
      <alignment horizontal="center" vertical="center"/>
    </xf>
    <xf numFmtId="0" fontId="96" fillId="9" borderId="246" xfId="55" applyNumberFormat="1" applyFont="1" applyFill="1" applyBorder="1" applyAlignment="1">
      <alignment horizontal="center" vertical="center"/>
    </xf>
    <xf numFmtId="0" fontId="97" fillId="9" borderId="246" xfId="55" applyNumberFormat="1" applyFont="1" applyFill="1" applyBorder="1" applyAlignment="1">
      <alignment horizontal="center" vertical="center"/>
    </xf>
    <xf numFmtId="1" fontId="90" fillId="9" borderId="46" xfId="0" applyNumberFormat="1" applyFont="1" applyFill="1" applyBorder="1" applyAlignment="1">
      <alignment horizontal="center" vertical="center"/>
    </xf>
    <xf numFmtId="0" fontId="90" fillId="9" borderId="196" xfId="0" applyNumberFormat="1" applyFont="1" applyFill="1" applyBorder="1" applyAlignment="1">
      <alignment horizontal="center" vertical="center"/>
    </xf>
    <xf numFmtId="168" fontId="60" fillId="9" borderId="198" xfId="40" applyNumberFormat="1" applyFont="1" applyFill="1" applyBorder="1" applyAlignment="1">
      <alignment horizontal="center" vertical="center"/>
    </xf>
    <xf numFmtId="0" fontId="15" fillId="36" borderId="254" xfId="55" applyNumberFormat="1" applyFont="1" applyFill="1" applyBorder="1" applyAlignment="1">
      <alignment horizontal="center" vertical="center"/>
    </xf>
    <xf numFmtId="0" fontId="15" fillId="36" borderId="255" xfId="55" applyNumberFormat="1" applyFont="1" applyFill="1" applyBorder="1" applyAlignment="1">
      <alignment horizontal="center" vertical="center"/>
    </xf>
    <xf numFmtId="0" fontId="15" fillId="39" borderId="256" xfId="55" applyNumberFormat="1" applyFont="1" applyFill="1" applyBorder="1" applyAlignment="1">
      <alignment horizontal="center" vertical="center"/>
    </xf>
    <xf numFmtId="0" fontId="15" fillId="36" borderId="257" xfId="55" applyNumberFormat="1" applyFont="1" applyFill="1" applyBorder="1" applyAlignment="1">
      <alignment horizontal="center" vertical="center"/>
    </xf>
    <xf numFmtId="0" fontId="15" fillId="39" borderId="258" xfId="55" applyNumberFormat="1" applyFont="1" applyFill="1" applyBorder="1" applyAlignment="1">
      <alignment horizontal="center" vertical="center"/>
    </xf>
    <xf numFmtId="0" fontId="116" fillId="9" borderId="259" xfId="55" applyNumberFormat="1" applyFont="1" applyFill="1" applyBorder="1" applyAlignment="1">
      <alignment horizontal="center" vertical="center"/>
    </xf>
    <xf numFmtId="165" fontId="33" fillId="10" borderId="195" xfId="0" applyNumberFormat="1" applyFont="1" applyFill="1" applyBorder="1" applyAlignment="1">
      <alignment horizontal="center" vertical="center"/>
    </xf>
    <xf numFmtId="0" fontId="26" fillId="9" borderId="198" xfId="0" applyFont="1" applyFill="1" applyBorder="1" applyAlignment="1">
      <alignment horizontal="center" vertical="center"/>
    </xf>
    <xf numFmtId="0" fontId="36" fillId="28" borderId="260" xfId="0" applyFont="1" applyFill="1" applyBorder="1" applyAlignment="1">
      <alignment vertical="center"/>
    </xf>
    <xf numFmtId="0" fontId="36" fillId="28" borderId="261" xfId="0" applyFont="1" applyFill="1" applyBorder="1" applyAlignment="1">
      <alignment vertical="center"/>
    </xf>
    <xf numFmtId="0" fontId="36" fillId="28" borderId="262" xfId="0" applyFont="1" applyFill="1" applyBorder="1" applyAlignment="1">
      <alignment vertical="center"/>
    </xf>
    <xf numFmtId="0" fontId="108" fillId="41" borderId="222" xfId="55" applyNumberFormat="1" applyFont="1" applyFill="1" applyBorder="1" applyAlignment="1">
      <alignment horizontal="right" vertical="center"/>
    </xf>
    <xf numFmtId="0" fontId="108" fillId="41" borderId="223" xfId="55" applyNumberFormat="1" applyFont="1" applyFill="1" applyBorder="1" applyAlignment="1">
      <alignment horizontal="right" vertical="center"/>
    </xf>
    <xf numFmtId="0" fontId="108" fillId="41" borderId="237" xfId="55" applyNumberFormat="1" applyFont="1" applyFill="1" applyBorder="1" applyAlignment="1">
      <alignment horizontal="right" vertical="center"/>
    </xf>
    <xf numFmtId="1" fontId="46" fillId="29" borderId="2" xfId="0" applyNumberFormat="1" applyFont="1" applyFill="1" applyBorder="1" applyAlignment="1">
      <alignment vertical="center"/>
    </xf>
    <xf numFmtId="3" fontId="46" fillId="44" borderId="263" xfId="0" applyNumberFormat="1" applyFont="1" applyFill="1" applyBorder="1" applyAlignment="1">
      <alignment vertical="center"/>
    </xf>
    <xf numFmtId="3" fontId="46" fillId="46" borderId="264" xfId="0" applyNumberFormat="1" applyFont="1" applyFill="1" applyBorder="1" applyAlignment="1">
      <alignment horizontal="right" vertical="center"/>
    </xf>
    <xf numFmtId="1" fontId="46" fillId="18" borderId="268" xfId="0" applyNumberFormat="1" applyFont="1" applyFill="1" applyBorder="1" applyAlignment="1">
      <alignment vertical="center"/>
    </xf>
    <xf numFmtId="1" fontId="46" fillId="28" borderId="269" xfId="0" applyNumberFormat="1" applyFont="1" applyFill="1" applyBorder="1" applyAlignment="1">
      <alignment vertical="center"/>
    </xf>
    <xf numFmtId="10" fontId="46" fillId="21" borderId="2" xfId="0" applyNumberFormat="1" applyFont="1" applyFill="1" applyBorder="1" applyAlignment="1">
      <alignment horizontal="center" vertical="center"/>
    </xf>
    <xf numFmtId="0" fontId="46" fillId="21" borderId="263" xfId="0" applyNumberFormat="1" applyFont="1" applyFill="1" applyBorder="1" applyAlignment="1">
      <alignment horizontal="center" vertical="center"/>
    </xf>
    <xf numFmtId="9" fontId="46" fillId="21" borderId="263" xfId="114" applyFont="1" applyFill="1" applyBorder="1" applyAlignment="1">
      <alignment horizontal="center" vertical="center"/>
    </xf>
    <xf numFmtId="14" fontId="36" fillId="33" borderId="263" xfId="0" applyNumberFormat="1" applyFont="1" applyFill="1" applyBorder="1" applyAlignment="1">
      <alignment horizontal="center" vertical="center"/>
    </xf>
    <xf numFmtId="167" fontId="36" fillId="33" borderId="263" xfId="0" applyNumberFormat="1" applyFont="1" applyFill="1" applyBorder="1" applyAlignment="1">
      <alignment horizontal="center" vertical="center"/>
    </xf>
    <xf numFmtId="0" fontId="36" fillId="34" borderId="263" xfId="0" applyFont="1" applyFill="1" applyBorder="1" applyAlignment="1">
      <alignment horizontal="center" vertical="center"/>
    </xf>
    <xf numFmtId="0" fontId="46" fillId="22" borderId="263" xfId="0" applyFont="1" applyFill="1" applyBorder="1" applyAlignment="1">
      <alignment horizontal="center" vertical="center"/>
    </xf>
    <xf numFmtId="9" fontId="46" fillId="21" borderId="264" xfId="0" applyNumberFormat="1" applyFont="1" applyFill="1" applyBorder="1" applyAlignment="1">
      <alignment horizontal="center" vertical="center"/>
    </xf>
    <xf numFmtId="3" fontId="46" fillId="21" borderId="265" xfId="0" applyNumberFormat="1" applyFont="1" applyFill="1" applyBorder="1" applyAlignment="1">
      <alignment horizontal="center" vertical="center"/>
    </xf>
    <xf numFmtId="9" fontId="46" fillId="21" borderId="265" xfId="114" applyFont="1" applyFill="1" applyBorder="1" applyAlignment="1">
      <alignment horizontal="center" vertical="center"/>
    </xf>
    <xf numFmtId="10" fontId="46" fillId="21" borderId="265" xfId="114" applyNumberFormat="1" applyFont="1" applyFill="1" applyBorder="1" applyAlignment="1">
      <alignment horizontal="center" vertical="center"/>
    </xf>
    <xf numFmtId="3" fontId="36" fillId="33" borderId="265" xfId="0" applyNumberFormat="1" applyFont="1" applyFill="1" applyBorder="1" applyAlignment="1">
      <alignment horizontal="center" vertical="center"/>
    </xf>
    <xf numFmtId="10" fontId="46" fillId="21" borderId="265" xfId="0" applyNumberFormat="1" applyFont="1" applyFill="1" applyBorder="1" applyAlignment="1">
      <alignment horizontal="center" vertical="center"/>
    </xf>
    <xf numFmtId="9" fontId="39" fillId="23" borderId="2" xfId="0" applyNumberFormat="1" applyFont="1" applyFill="1" applyBorder="1" applyAlignment="1">
      <alignment horizontal="center" vertical="center"/>
    </xf>
    <xf numFmtId="2" fontId="36" fillId="23" borderId="2" xfId="0" applyNumberFormat="1" applyFont="1" applyFill="1" applyBorder="1" applyAlignment="1">
      <alignment horizontal="center" vertical="center"/>
    </xf>
    <xf numFmtId="3" fontId="76" fillId="43" borderId="2" xfId="0" applyNumberFormat="1" applyFont="1" applyFill="1" applyBorder="1" applyAlignment="1">
      <alignment horizontal="right" vertical="center"/>
    </xf>
    <xf numFmtId="3" fontId="76" fillId="24" borderId="2" xfId="0" applyNumberFormat="1" applyFont="1" applyFill="1" applyBorder="1" applyAlignment="1">
      <alignment horizontal="right" vertical="center"/>
    </xf>
    <xf numFmtId="9" fontId="39" fillId="18" borderId="2" xfId="0" applyNumberFormat="1" applyFont="1" applyFill="1" applyBorder="1" applyAlignment="1">
      <alignment horizontal="center" vertical="center"/>
    </xf>
    <xf numFmtId="2" fontId="36" fillId="18" borderId="2" xfId="0" applyNumberFormat="1" applyFont="1" applyFill="1" applyBorder="1" applyAlignment="1">
      <alignment horizontal="center" vertical="center"/>
    </xf>
    <xf numFmtId="9" fontId="39" fillId="30" borderId="2" xfId="0" applyNumberFormat="1" applyFont="1" applyFill="1" applyBorder="1" applyAlignment="1">
      <alignment horizontal="center" vertical="center"/>
    </xf>
    <xf numFmtId="2" fontId="36" fillId="30" borderId="2" xfId="0" applyNumberFormat="1" applyFont="1" applyFill="1" applyBorder="1" applyAlignment="1">
      <alignment horizontal="center" vertical="center"/>
    </xf>
    <xf numFmtId="9" fontId="48" fillId="31" borderId="2" xfId="0" applyNumberFormat="1" applyFont="1" applyFill="1" applyBorder="1" applyAlignment="1">
      <alignment horizontal="center" vertical="center"/>
    </xf>
    <xf numFmtId="0" fontId="46" fillId="31" borderId="2" xfId="0" applyNumberFormat="1" applyFont="1" applyFill="1" applyBorder="1" applyAlignment="1">
      <alignment horizontal="right" vertical="center"/>
    </xf>
    <xf numFmtId="2" fontId="39" fillId="23" borderId="2" xfId="0" applyNumberFormat="1" applyFont="1" applyFill="1" applyBorder="1" applyAlignment="1">
      <alignment horizontal="center" vertical="center"/>
    </xf>
    <xf numFmtId="166" fontId="36" fillId="18" borderId="267" xfId="55" applyNumberFormat="1" applyFont="1" applyFill="1" applyBorder="1" applyAlignment="1">
      <alignment vertical="center"/>
    </xf>
    <xf numFmtId="166" fontId="36" fillId="18" borderId="270" xfId="55" applyNumberFormat="1" applyFont="1" applyFill="1" applyBorder="1" applyAlignment="1">
      <alignment vertical="center"/>
    </xf>
    <xf numFmtId="166" fontId="36" fillId="18" borderId="271" xfId="55" applyNumberFormat="1" applyFont="1" applyFill="1" applyBorder="1" applyAlignment="1">
      <alignment vertical="center"/>
    </xf>
    <xf numFmtId="0" fontId="38" fillId="32" borderId="2" xfId="0" applyFont="1" applyFill="1" applyBorder="1" applyAlignment="1">
      <alignment vertical="center"/>
    </xf>
    <xf numFmtId="0" fontId="36" fillId="13" borderId="272" xfId="0" applyFont="1" applyFill="1" applyBorder="1" applyAlignment="1">
      <alignment vertical="center"/>
    </xf>
    <xf numFmtId="0" fontId="37" fillId="13" borderId="273" xfId="0" applyFont="1" applyFill="1" applyBorder="1" applyAlignment="1">
      <alignment horizontal="center" vertical="center"/>
    </xf>
    <xf numFmtId="1" fontId="37" fillId="13" borderId="273" xfId="0" applyNumberFormat="1" applyFont="1" applyFill="1" applyBorder="1" applyAlignment="1">
      <alignment horizontal="center" vertical="center"/>
    </xf>
    <xf numFmtId="0" fontId="37" fillId="13" borderId="273" xfId="0" applyFont="1" applyFill="1" applyBorder="1" applyAlignment="1">
      <alignment vertical="center"/>
    </xf>
    <xf numFmtId="164" fontId="37" fillId="13" borderId="273" xfId="0" applyNumberFormat="1" applyFont="1" applyFill="1" applyBorder="1" applyAlignment="1">
      <alignment vertical="center"/>
    </xf>
    <xf numFmtId="2" fontId="37" fillId="13" borderId="273" xfId="0" applyNumberFormat="1" applyFont="1" applyFill="1" applyBorder="1" applyAlignment="1">
      <alignment vertical="center"/>
    </xf>
    <xf numFmtId="0" fontId="36" fillId="18" borderId="274" xfId="0" applyFont="1" applyFill="1" applyBorder="1" applyAlignment="1">
      <alignment vertical="center"/>
    </xf>
    <xf numFmtId="166" fontId="36" fillId="18" borderId="275" xfId="55" applyNumberFormat="1" applyFont="1" applyFill="1" applyBorder="1" applyAlignment="1">
      <alignment vertical="center"/>
    </xf>
    <xf numFmtId="0" fontId="42" fillId="14" borderId="2" xfId="0" applyFont="1" applyFill="1" applyBorder="1" applyAlignment="1">
      <alignment horizontal="center" vertical="center"/>
    </xf>
    <xf numFmtId="0" fontId="43" fillId="14" borderId="2" xfId="0" applyFont="1" applyFill="1" applyBorder="1" applyAlignment="1">
      <alignment horizontal="center" vertical="center"/>
    </xf>
    <xf numFmtId="1" fontId="42" fillId="14" borderId="2" xfId="0" applyNumberFormat="1" applyFont="1" applyFill="1" applyBorder="1" applyAlignment="1">
      <alignment horizontal="center" vertical="center"/>
    </xf>
    <xf numFmtId="164" fontId="42" fillId="14" borderId="2" xfId="0" applyNumberFormat="1" applyFont="1" applyFill="1" applyBorder="1" applyAlignment="1">
      <alignment horizontal="center" vertical="center"/>
    </xf>
    <xf numFmtId="2" fontId="43" fillId="14" borderId="2" xfId="0" applyNumberFormat="1" applyFont="1" applyFill="1" applyBorder="1" applyAlignment="1">
      <alignment horizontal="center" vertical="center"/>
    </xf>
    <xf numFmtId="2" fontId="42" fillId="14" borderId="2" xfId="0" applyNumberFormat="1" applyFont="1" applyFill="1" applyBorder="1" applyAlignment="1">
      <alignment horizontal="center" vertical="center"/>
    </xf>
    <xf numFmtId="3" fontId="43" fillId="14" borderId="264" xfId="0" applyNumberFormat="1" applyFont="1" applyFill="1" applyBorder="1" applyAlignment="1">
      <alignment horizontal="center" vertical="center"/>
    </xf>
    <xf numFmtId="3" fontId="76" fillId="43" borderId="276" xfId="0" applyNumberFormat="1" applyFont="1" applyFill="1" applyBorder="1" applyAlignment="1">
      <alignment horizontal="right" vertical="center"/>
    </xf>
    <xf numFmtId="3" fontId="76" fillId="24" borderId="276" xfId="0" applyNumberFormat="1" applyFont="1" applyFill="1" applyBorder="1" applyAlignment="1">
      <alignment horizontal="right" vertical="center"/>
    </xf>
    <xf numFmtId="3" fontId="76" fillId="43" borderId="264" xfId="0" applyNumberFormat="1" applyFont="1" applyFill="1" applyBorder="1" applyAlignment="1">
      <alignment horizontal="right" vertical="center"/>
    </xf>
    <xf numFmtId="3" fontId="76" fillId="24" borderId="264" xfId="0" applyNumberFormat="1" applyFont="1" applyFill="1" applyBorder="1" applyAlignment="1">
      <alignment horizontal="right" vertical="center"/>
    </xf>
    <xf numFmtId="3" fontId="76" fillId="43" borderId="266" xfId="0" applyNumberFormat="1" applyFont="1" applyFill="1" applyBorder="1" applyAlignment="1">
      <alignment horizontal="right" vertical="center"/>
    </xf>
    <xf numFmtId="3" fontId="76" fillId="24" borderId="266" xfId="0" applyNumberFormat="1" applyFont="1" applyFill="1" applyBorder="1" applyAlignment="1">
      <alignment horizontal="right" vertical="center"/>
    </xf>
    <xf numFmtId="0" fontId="113" fillId="42" borderId="228" xfId="0" applyFont="1" applyFill="1" applyBorder="1" applyAlignment="1">
      <alignment horizontal="center" vertical="center"/>
    </xf>
    <xf numFmtId="0" fontId="111" fillId="42" borderId="228" xfId="0" applyFont="1" applyFill="1" applyBorder="1" applyAlignment="1">
      <alignment horizontal="center" vertical="center"/>
    </xf>
    <xf numFmtId="0" fontId="42" fillId="15" borderId="2" xfId="0" applyFont="1" applyFill="1" applyBorder="1" applyAlignment="1">
      <alignment horizontal="center" vertical="center"/>
    </xf>
    <xf numFmtId="0" fontId="75" fillId="16" borderId="2" xfId="0" applyFont="1" applyFill="1" applyBorder="1" applyAlignment="1">
      <alignment horizontal="center" vertical="center"/>
    </xf>
    <xf numFmtId="0" fontId="36" fillId="25" borderId="2" xfId="2" applyNumberFormat="1" applyFont="1" applyFill="1" applyBorder="1" applyAlignment="1">
      <alignment horizontal="center" vertical="center"/>
    </xf>
    <xf numFmtId="170" fontId="54" fillId="41" borderId="277" xfId="0" applyNumberFormat="1" applyFont="1" applyFill="1" applyBorder="1" applyAlignment="1">
      <alignment horizontal="right" vertical="center"/>
    </xf>
    <xf numFmtId="170" fontId="54" fillId="41" borderId="278" xfId="0" applyNumberFormat="1" applyFont="1" applyFill="1" applyBorder="1" applyAlignment="1">
      <alignment horizontal="right" vertical="center"/>
    </xf>
    <xf numFmtId="0" fontId="112" fillId="42" borderId="279" xfId="0" applyFont="1" applyFill="1" applyBorder="1" applyAlignment="1">
      <alignment horizontal="center" vertical="center"/>
    </xf>
    <xf numFmtId="0" fontId="112" fillId="42" borderId="280" xfId="0" applyFont="1" applyFill="1" applyBorder="1" applyAlignment="1">
      <alignment horizontal="center" vertical="center"/>
    </xf>
    <xf numFmtId="0" fontId="46" fillId="27" borderId="281" xfId="55" applyNumberFormat="1" applyFont="1" applyFill="1" applyBorder="1" applyAlignment="1">
      <alignment horizontal="center" vertical="center"/>
    </xf>
    <xf numFmtId="0" fontId="112" fillId="42" borderId="282" xfId="0" applyFont="1" applyFill="1" applyBorder="1" applyAlignment="1">
      <alignment horizontal="center" vertical="center"/>
    </xf>
    <xf numFmtId="0" fontId="113" fillId="42" borderId="283" xfId="0" applyFont="1" applyFill="1" applyBorder="1" applyAlignment="1">
      <alignment horizontal="center" vertical="center"/>
    </xf>
    <xf numFmtId="0" fontId="113" fillId="42" borderId="284" xfId="0" applyFont="1" applyFill="1" applyBorder="1" applyAlignment="1">
      <alignment horizontal="center" vertical="center"/>
    </xf>
    <xf numFmtId="0" fontId="111" fillId="42" borderId="283" xfId="0" applyFont="1" applyFill="1" applyBorder="1" applyAlignment="1">
      <alignment horizontal="center" vertical="center"/>
    </xf>
    <xf numFmtId="170" fontId="110" fillId="41" borderId="285" xfId="0" applyNumberFormat="1" applyFont="1" applyFill="1" applyBorder="1" applyAlignment="1">
      <alignment horizontal="right" vertical="center"/>
    </xf>
    <xf numFmtId="170" fontId="54" fillId="41" borderId="286" xfId="0" applyNumberFormat="1" applyFont="1" applyFill="1" applyBorder="1" applyAlignment="1">
      <alignment horizontal="right" vertical="center"/>
    </xf>
    <xf numFmtId="0" fontId="46" fillId="29" borderId="2" xfId="0" applyFont="1" applyFill="1" applyBorder="1" applyAlignment="1">
      <alignment vertical="center"/>
    </xf>
    <xf numFmtId="166" fontId="36" fillId="28" borderId="287" xfId="55" applyNumberFormat="1" applyFont="1" applyFill="1" applyBorder="1" applyAlignment="1">
      <alignment vertical="center"/>
    </xf>
    <xf numFmtId="166" fontId="36" fillId="28" borderId="266" xfId="55" applyNumberFormat="1" applyFont="1" applyFill="1" applyBorder="1" applyAlignment="1">
      <alignment vertical="center"/>
    </xf>
    <xf numFmtId="166" fontId="36" fillId="28" borderId="264" xfId="55" applyNumberFormat="1" applyFont="1" applyFill="1" applyBorder="1" applyAlignment="1">
      <alignment vertical="center"/>
    </xf>
    <xf numFmtId="166" fontId="36" fillId="29" borderId="2" xfId="55" applyNumberFormat="1" applyFont="1" applyFill="1" applyBorder="1" applyAlignment="1">
      <alignment vertical="center"/>
    </xf>
    <xf numFmtId="0" fontId="112" fillId="42" borderId="288" xfId="0" applyFont="1" applyFill="1" applyBorder="1" applyAlignment="1">
      <alignment horizontal="center" vertical="center"/>
    </xf>
    <xf numFmtId="0" fontId="115" fillId="42" borderId="289" xfId="0" applyFont="1" applyFill="1" applyBorder="1" applyAlignment="1">
      <alignment horizontal="center" vertical="center"/>
    </xf>
    <xf numFmtId="0" fontId="113" fillId="42" borderId="290" xfId="0" applyFont="1" applyFill="1" applyBorder="1" applyAlignment="1">
      <alignment horizontal="center" vertical="center"/>
    </xf>
    <xf numFmtId="0" fontId="108" fillId="41" borderId="291" xfId="0" applyNumberFormat="1" applyFont="1" applyFill="1" applyBorder="1" applyAlignment="1">
      <alignment horizontal="right" vertical="center"/>
    </xf>
    <xf numFmtId="0" fontId="108" fillId="41" borderId="292" xfId="0" applyNumberFormat="1" applyFont="1" applyFill="1" applyBorder="1" applyAlignment="1">
      <alignment horizontal="right" vertical="center"/>
    </xf>
    <xf numFmtId="0" fontId="114" fillId="42" borderId="293" xfId="0" applyFont="1" applyFill="1" applyBorder="1" applyAlignment="1">
      <alignment horizontal="center" vertical="center"/>
    </xf>
    <xf numFmtId="0" fontId="36" fillId="28" borderId="294" xfId="0" applyFont="1" applyFill="1" applyBorder="1" applyAlignment="1">
      <alignment vertical="center"/>
    </xf>
    <xf numFmtId="166" fontId="36" fillId="28" borderId="2" xfId="55" applyNumberFormat="1" applyFont="1" applyFill="1" applyBorder="1" applyAlignment="1">
      <alignment vertical="center"/>
    </xf>
    <xf numFmtId="0" fontId="48" fillId="21" borderId="2" xfId="0" applyFont="1" applyFill="1" applyBorder="1" applyAlignment="1">
      <alignment horizontal="center" vertical="center"/>
    </xf>
    <xf numFmtId="1" fontId="46" fillId="21" borderId="2" xfId="0" applyNumberFormat="1" applyFont="1" applyFill="1" applyBorder="1" applyAlignment="1">
      <alignment horizontal="center" vertical="center"/>
    </xf>
    <xf numFmtId="2" fontId="46" fillId="29" borderId="2" xfId="0" applyNumberFormat="1" applyFont="1" applyFill="1" applyBorder="1" applyAlignment="1">
      <alignment vertical="center"/>
    </xf>
    <xf numFmtId="1" fontId="36" fillId="29" borderId="2" xfId="0" applyNumberFormat="1" applyFont="1" applyFill="1" applyBorder="1" applyAlignment="1">
      <alignment vertical="center"/>
    </xf>
    <xf numFmtId="0" fontId="46" fillId="33" borderId="2" xfId="0" applyFont="1" applyFill="1" applyBorder="1" applyAlignment="1">
      <alignment horizontal="center" vertical="center"/>
    </xf>
    <xf numFmtId="0" fontId="71" fillId="22" borderId="2" xfId="0" applyFont="1" applyFill="1" applyBorder="1" applyAlignment="1">
      <alignment horizontal="center" vertical="center"/>
    </xf>
    <xf numFmtId="1" fontId="46" fillId="33" borderId="2" xfId="0" applyNumberFormat="1" applyFont="1" applyFill="1" applyBorder="1" applyAlignment="1">
      <alignment horizontal="center" vertical="center"/>
    </xf>
    <xf numFmtId="0" fontId="46" fillId="33" borderId="2" xfId="0" applyNumberFormat="1" applyFont="1" applyFill="1" applyBorder="1" applyAlignment="1">
      <alignment horizontal="right" vertical="center"/>
    </xf>
    <xf numFmtId="1" fontId="46" fillId="33" borderId="2" xfId="0" applyNumberFormat="1" applyFont="1" applyFill="1" applyBorder="1" applyAlignment="1">
      <alignment horizontal="right" vertical="center"/>
    </xf>
    <xf numFmtId="2" fontId="46" fillId="33" borderId="2" xfId="0" applyNumberFormat="1" applyFont="1" applyFill="1" applyBorder="1" applyAlignment="1">
      <alignment vertical="center"/>
    </xf>
    <xf numFmtId="1" fontId="46" fillId="33" borderId="2" xfId="0" applyNumberFormat="1" applyFont="1" applyFill="1" applyBorder="1" applyAlignment="1">
      <alignment vertical="center"/>
    </xf>
    <xf numFmtId="166" fontId="46" fillId="33" borderId="2" xfId="55" applyNumberFormat="1" applyFont="1" applyFill="1" applyBorder="1" applyAlignment="1">
      <alignment horizontal="center" vertical="center"/>
    </xf>
    <xf numFmtId="0" fontId="112" fillId="42" borderId="295" xfId="0" applyFont="1" applyFill="1" applyBorder="1" applyAlignment="1">
      <alignment horizontal="center" vertical="center"/>
    </xf>
    <xf numFmtId="0" fontId="112" fillId="42" borderId="229" xfId="0" applyFont="1" applyFill="1" applyBorder="1" applyAlignment="1">
      <alignment horizontal="center" vertical="center"/>
    </xf>
    <xf numFmtId="166" fontId="108" fillId="41" borderId="240" xfId="55" applyNumberFormat="1" applyFont="1" applyFill="1" applyBorder="1" applyAlignment="1">
      <alignment horizontal="right" vertical="center"/>
    </xf>
    <xf numFmtId="0" fontId="115" fillId="42" borderId="229" xfId="0" applyFont="1" applyFill="1" applyBorder="1" applyAlignment="1">
      <alignment horizontal="center" vertical="center"/>
    </xf>
    <xf numFmtId="0" fontId="42" fillId="17" borderId="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1" fontId="46" fillId="27" borderId="2" xfId="0" applyNumberFormat="1" applyFont="1" applyFill="1" applyBorder="1" applyAlignment="1">
      <alignment vertical="center"/>
    </xf>
    <xf numFmtId="2" fontId="112" fillId="42" borderId="227" xfId="0" applyNumberFormat="1" applyFont="1" applyFill="1" applyBorder="1" applyAlignment="1">
      <alignment horizontal="center" vertical="center"/>
    </xf>
    <xf numFmtId="2" fontId="112" fillId="42" borderId="214" xfId="0" applyNumberFormat="1" applyFont="1" applyFill="1" applyBorder="1" applyAlignment="1">
      <alignment horizontal="center" vertical="center"/>
    </xf>
    <xf numFmtId="0" fontId="74" fillId="26" borderId="296" xfId="0" applyNumberFormat="1" applyFont="1" applyFill="1" applyBorder="1" applyAlignment="1">
      <alignment horizontal="center" vertical="center"/>
    </xf>
    <xf numFmtId="0" fontId="74" fillId="26" borderId="297" xfId="0" applyNumberFormat="1" applyFont="1" applyFill="1" applyBorder="1" applyAlignment="1">
      <alignment horizontal="center" vertical="center"/>
    </xf>
    <xf numFmtId="0" fontId="74" fillId="26" borderId="298" xfId="0" applyNumberFormat="1" applyFont="1" applyFill="1" applyBorder="1" applyAlignment="1">
      <alignment horizontal="center" vertical="center"/>
    </xf>
    <xf numFmtId="3" fontId="87" fillId="10" borderId="48" xfId="0" applyNumberFormat="1" applyFont="1" applyFill="1" applyBorder="1" applyAlignment="1">
      <alignment horizontal="center" vertical="center"/>
    </xf>
    <xf numFmtId="3" fontId="87" fillId="10" borderId="103" xfId="0" applyNumberFormat="1" applyFont="1" applyFill="1" applyBorder="1" applyAlignment="1">
      <alignment horizontal="center" vertical="center"/>
    </xf>
    <xf numFmtId="2" fontId="61" fillId="9" borderId="154" xfId="55" applyNumberFormat="1" applyFont="1" applyFill="1" applyBorder="1" applyAlignment="1">
      <alignment horizontal="center" vertical="center"/>
    </xf>
    <xf numFmtId="2" fontId="61" fillId="9" borderId="148" xfId="55" applyNumberFormat="1" applyFont="1" applyFill="1" applyBorder="1" applyAlignment="1">
      <alignment horizontal="center" vertical="center"/>
    </xf>
    <xf numFmtId="2" fontId="61" fillId="9" borderId="157" xfId="55" applyNumberFormat="1" applyFont="1" applyFill="1" applyBorder="1" applyAlignment="1">
      <alignment horizontal="center" vertical="center"/>
    </xf>
    <xf numFmtId="2" fontId="61" fillId="9" borderId="155" xfId="55" applyNumberFormat="1" applyFont="1" applyFill="1" applyBorder="1" applyAlignment="1">
      <alignment horizontal="center" vertical="center"/>
    </xf>
    <xf numFmtId="2" fontId="61" fillId="9" borderId="156" xfId="55" applyNumberFormat="1" applyFont="1" applyFill="1" applyBorder="1" applyAlignment="1">
      <alignment horizontal="center" vertical="center"/>
    </xf>
    <xf numFmtId="165" fontId="88" fillId="10" borderId="106" xfId="0" applyNumberFormat="1" applyFont="1" applyFill="1" applyBorder="1" applyAlignment="1">
      <alignment horizontal="center" vertical="center"/>
    </xf>
    <xf numFmtId="165" fontId="88" fillId="10" borderId="107" xfId="0" applyNumberFormat="1" applyFont="1" applyFill="1" applyBorder="1" applyAlignment="1">
      <alignment horizontal="center" vertical="center"/>
    </xf>
    <xf numFmtId="3" fontId="87" fillId="10" borderId="104" xfId="0" applyNumberFormat="1" applyFont="1" applyFill="1" applyBorder="1" applyAlignment="1">
      <alignment horizontal="center" vertical="center"/>
    </xf>
    <xf numFmtId="3" fontId="87" fillId="10" borderId="105" xfId="0" applyNumberFormat="1" applyFont="1" applyFill="1" applyBorder="1" applyAlignment="1">
      <alignment horizontal="center" vertical="center"/>
    </xf>
    <xf numFmtId="2" fontId="61" fillId="9" borderId="151" xfId="55" applyNumberFormat="1" applyFont="1" applyFill="1" applyBorder="1" applyAlignment="1">
      <alignment horizontal="center" vertical="center"/>
    </xf>
    <xf numFmtId="2" fontId="61" fillId="9" borderId="158" xfId="55" applyNumberFormat="1" applyFont="1" applyFill="1" applyBorder="1" applyAlignment="1">
      <alignment horizontal="center" vertical="center"/>
    </xf>
    <xf numFmtId="0" fontId="36" fillId="44" borderId="264" xfId="0" applyFont="1" applyFill="1" applyBorder="1" applyAlignment="1">
      <alignment horizontal="center" vertical="center"/>
    </xf>
    <xf numFmtId="0" fontId="16" fillId="45" borderId="264" xfId="0" applyFont="1" applyFill="1" applyBorder="1"/>
    <xf numFmtId="0" fontId="36" fillId="44" borderId="263" xfId="0" applyFont="1" applyFill="1" applyBorder="1" applyAlignment="1">
      <alignment horizontal="center" vertical="center"/>
    </xf>
    <xf numFmtId="0" fontId="16" fillId="45" borderId="263" xfId="0" applyFont="1" applyFill="1" applyBorder="1"/>
    <xf numFmtId="0" fontId="46" fillId="18" borderId="268" xfId="0" applyFont="1" applyFill="1" applyBorder="1" applyAlignment="1">
      <alignment horizontal="center" vertical="center"/>
    </xf>
    <xf numFmtId="0" fontId="16" fillId="0" borderId="268" xfId="0" applyFont="1" applyBorder="1"/>
    <xf numFmtId="0" fontId="46" fillId="28" borderId="269" xfId="0" applyFont="1" applyFill="1" applyBorder="1" applyAlignment="1">
      <alignment horizontal="center" vertical="center"/>
    </xf>
    <xf numFmtId="0" fontId="16" fillId="0" borderId="269" xfId="0" applyFont="1" applyBorder="1"/>
    <xf numFmtId="0" fontId="48" fillId="33" borderId="265" xfId="0" applyFont="1" applyFill="1" applyBorder="1" applyAlignment="1">
      <alignment horizontal="center" vertical="center"/>
    </xf>
    <xf numFmtId="0" fontId="16" fillId="0" borderId="265" xfId="0" applyFont="1" applyBorder="1"/>
    <xf numFmtId="0" fontId="48" fillId="29" borderId="263" xfId="0" applyFont="1" applyFill="1" applyBorder="1" applyAlignment="1">
      <alignment horizontal="center" vertical="center"/>
    </xf>
    <xf numFmtId="0" fontId="16" fillId="0" borderId="263" xfId="0" applyFont="1" applyBorder="1"/>
    <xf numFmtId="0" fontId="36" fillId="33" borderId="2" xfId="0" applyFont="1" applyFill="1" applyBorder="1" applyAlignment="1">
      <alignment horizontal="center" vertical="center"/>
    </xf>
    <xf numFmtId="0" fontId="16" fillId="0" borderId="2" xfId="0" applyFont="1" applyBorder="1"/>
    <xf numFmtId="0" fontId="48" fillId="18" borderId="265" xfId="0" applyFont="1" applyFill="1" applyBorder="1" applyAlignment="1">
      <alignment horizontal="center" vertical="center"/>
    </xf>
    <xf numFmtId="0" fontId="36" fillId="29" borderId="2" xfId="0" applyFont="1" applyFill="1" applyBorder="1" applyAlignment="1">
      <alignment horizontal="center" vertical="center"/>
    </xf>
    <xf numFmtId="0" fontId="36" fillId="33" borderId="264" xfId="0" applyFont="1" applyFill="1" applyBorder="1" applyAlignment="1">
      <alignment horizontal="center" vertical="center"/>
    </xf>
    <xf numFmtId="0" fontId="16" fillId="0" borderId="264" xfId="0" applyFont="1" applyBorder="1"/>
    <xf numFmtId="0" fontId="48" fillId="28" borderId="263" xfId="0" applyFont="1" applyFill="1" applyBorder="1" applyAlignment="1">
      <alignment horizontal="center" vertical="center"/>
    </xf>
    <xf numFmtId="0" fontId="39" fillId="33" borderId="263" xfId="0" applyFont="1" applyFill="1" applyBorder="1" applyAlignment="1">
      <alignment horizontal="center" vertical="center"/>
    </xf>
    <xf numFmtId="0" fontId="39" fillId="33" borderId="265" xfId="0" applyFont="1" applyFill="1" applyBorder="1" applyAlignment="1">
      <alignment horizontal="center" vertical="center"/>
    </xf>
    <xf numFmtId="0" fontId="36" fillId="33" borderId="265" xfId="0" applyFont="1" applyFill="1" applyBorder="1" applyAlignment="1">
      <alignment horizontal="center" vertical="center"/>
    </xf>
    <xf numFmtId="21" fontId="3" fillId="40" borderId="0" xfId="0" applyNumberFormat="1" applyFont="1" applyFill="1" applyAlignment="1"/>
    <xf numFmtId="0" fontId="55" fillId="10" borderId="299" xfId="0" applyFont="1" applyFill="1" applyBorder="1" applyAlignment="1">
      <alignment horizontal="left" vertical="center"/>
    </xf>
    <xf numFmtId="0" fontId="55" fillId="10" borderId="300" xfId="0" applyFont="1" applyFill="1" applyBorder="1" applyAlignment="1">
      <alignment horizontal="left" vertical="center"/>
    </xf>
    <xf numFmtId="168" fontId="55" fillId="10" borderId="56" xfId="0" applyNumberFormat="1" applyFont="1" applyFill="1" applyBorder="1" applyAlignment="1">
      <alignment horizontal="center" vertical="center"/>
    </xf>
    <xf numFmtId="168" fontId="55" fillId="10" borderId="299" xfId="0" applyNumberFormat="1" applyFont="1" applyFill="1" applyBorder="1" applyAlignment="1">
      <alignment horizontal="center" vertical="center"/>
    </xf>
    <xf numFmtId="168" fontId="55" fillId="10" borderId="300" xfId="0" applyNumberFormat="1" applyFont="1" applyFill="1" applyBorder="1" applyAlignment="1">
      <alignment horizontal="center" vertical="center"/>
    </xf>
    <xf numFmtId="166" fontId="108" fillId="41" borderId="212" xfId="55" applyNumberFormat="1" applyFont="1" applyFill="1" applyBorder="1" applyAlignment="1">
      <alignment horizontal="right" vertical="center"/>
    </xf>
    <xf numFmtId="166" fontId="108" fillId="41" borderId="213" xfId="55" applyNumberFormat="1" applyFont="1" applyFill="1" applyBorder="1" applyAlignment="1">
      <alignment horizontal="right" vertical="center"/>
    </xf>
    <xf numFmtId="166" fontId="108" fillId="41" borderId="239" xfId="55" applyNumberFormat="1" applyFont="1" applyFill="1" applyBorder="1" applyAlignment="1">
      <alignment horizontal="right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402"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rgb="FF007E39"/>
      </font>
      <fill>
        <patternFill>
          <bgColor theme="8" tint="0.59996337778862885"/>
        </patternFill>
      </fill>
    </dxf>
    <dxf>
      <font>
        <color rgb="FF007E39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rgb="FF007E39"/>
      </font>
      <fill>
        <patternFill>
          <bgColor theme="8" tint="0.59996337778862885"/>
        </patternFill>
      </fill>
    </dxf>
    <dxf>
      <font>
        <color rgb="FF007E39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D5CDE1"/>
      </font>
    </dxf>
    <dxf>
      <font>
        <color rgb="FFFFFFCC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C00000"/>
      </font>
      <fill>
        <patternFill patternType="solid">
          <bgColor theme="0" tint="-0.1499679555650502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solid">
          <bgColor theme="0" tint="-0.14996795556505021"/>
        </patternFill>
      </fill>
    </dxf>
    <dxf>
      <font>
        <color rgb="FFFF0000"/>
      </font>
      <fill>
        <patternFill patternType="solid">
          <bgColor theme="0" tint="-0.1499679555650502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solid">
          <bgColor theme="0" tint="-0.14996795556505021"/>
        </patternFill>
      </fill>
    </dxf>
    <dxf>
      <font>
        <b/>
        <color rgb="FF336666"/>
      </font>
      <fill>
        <patternFill patternType="solid">
          <bgColor theme="0" tint="-0.14996795556505021"/>
        </patternFill>
      </fill>
    </dxf>
  </dxfs>
  <tableStyles count="0" defaultTableStyle="TableStyleMedium2" defaultPivotStyle="PivotStyleLight16"/>
  <colors>
    <mruColors>
      <color rgb="FF007E39"/>
      <color rgb="FFD5CDE1"/>
      <color rgb="FFFFFFCC"/>
      <color rgb="FFFFFF99"/>
      <color rgb="FFDAD2E4"/>
      <color rgb="FFFFFF66"/>
      <color rgb="FFF5FCAE"/>
      <color rgb="FFFAFEE6"/>
      <color rgb="FFFFFFCD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07"/>
  <sheetViews>
    <sheetView zoomScale="95" zoomScaleNormal="95" workbookViewId="0">
      <pane ySplit="1" topLeftCell="A2" activePane="bottomLeft" state="frozen"/>
      <selection pane="bottomLeft" activeCell="G35" sqref="G35"/>
    </sheetView>
  </sheetViews>
  <sheetFormatPr baseColWidth="10" defaultRowHeight="12.75" customHeight="1" outlineLevelRow="1"/>
  <cols>
    <col min="1" max="1" width="11.28515625" style="482" bestFit="1" customWidth="1"/>
    <col min="2" max="2" width="8.42578125" style="307" bestFit="1" customWidth="1"/>
    <col min="3" max="3" width="8.140625" style="308" bestFit="1" customWidth="1"/>
    <col min="4" max="4" width="8.85546875" style="308" bestFit="1" customWidth="1"/>
    <col min="5" max="5" width="8.28515625" style="307" customWidth="1"/>
    <col min="6" max="6" width="8.140625" style="38" bestFit="1" customWidth="1"/>
    <col min="7" max="7" width="6.28515625" style="250" customWidth="1"/>
    <col min="8" max="9" width="5.28515625" style="12" hidden="1" customWidth="1"/>
    <col min="10" max="10" width="5.42578125" style="12" hidden="1" customWidth="1"/>
    <col min="11" max="11" width="6.28515625" style="12" hidden="1" customWidth="1"/>
    <col min="12" max="12" width="9.140625" style="12" hidden="1" customWidth="1"/>
    <col min="13" max="13" width="8.42578125" style="255" bestFit="1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3.28515625" style="11" bestFit="1" customWidth="1"/>
    <col min="22" max="22" width="4.85546875" style="11" customWidth="1"/>
    <col min="23" max="23" width="8" style="269" bestFit="1" customWidth="1"/>
    <col min="24" max="24" width="6.28515625" style="158" customWidth="1"/>
    <col min="25" max="25" width="8.85546875" style="252" customWidth="1"/>
    <col min="26" max="26" width="6.5703125" style="253" bestFit="1" customWidth="1"/>
    <col min="27" max="27" width="8.85546875" style="254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4.42578125" bestFit="1" customWidth="1"/>
    <col min="40" max="40" width="12.140625" bestFit="1" customWidth="1"/>
    <col min="42" max="42" width="11.85546875" bestFit="1" customWidth="1"/>
    <col min="43" max="43" width="3.5703125" customWidth="1"/>
    <col min="44" max="44" width="15" bestFit="1" customWidth="1"/>
    <col min="45" max="45" width="10.85546875" bestFit="1" customWidth="1"/>
  </cols>
  <sheetData>
    <row r="1" spans="1:57" s="1" customFormat="1" ht="9" customHeight="1">
      <c r="A1" s="483" t="s">
        <v>126</v>
      </c>
      <c r="B1" s="166"/>
      <c r="C1" s="165" t="s">
        <v>305</v>
      </c>
      <c r="D1" s="165" t="s">
        <v>306</v>
      </c>
      <c r="E1" s="166" t="s">
        <v>336</v>
      </c>
      <c r="F1" s="165" t="s">
        <v>127</v>
      </c>
      <c r="G1" s="166" t="s">
        <v>303</v>
      </c>
      <c r="H1" s="166" t="s">
        <v>128</v>
      </c>
      <c r="I1" s="166" t="s">
        <v>129</v>
      </c>
      <c r="J1" s="166" t="s">
        <v>130</v>
      </c>
      <c r="K1" s="166" t="s">
        <v>307</v>
      </c>
      <c r="L1" s="166" t="s">
        <v>304</v>
      </c>
      <c r="M1" s="166" t="s">
        <v>653</v>
      </c>
      <c r="N1" s="219" t="s">
        <v>131</v>
      </c>
      <c r="O1" s="166" t="s">
        <v>132</v>
      </c>
      <c r="P1" s="167"/>
      <c r="Q1" s="818" t="s">
        <v>112</v>
      </c>
      <c r="R1" s="819"/>
      <c r="S1" s="827" t="s">
        <v>110</v>
      </c>
      <c r="T1" s="828"/>
      <c r="U1" s="825">
        <f>IF(O63&lt;&gt;"",O63,O38)</f>
        <v>45481.708379629628</v>
      </c>
      <c r="V1" s="826"/>
      <c r="W1" s="282" t="s">
        <v>652</v>
      </c>
      <c r="X1" s="282" t="s">
        <v>661</v>
      </c>
      <c r="Y1" s="292">
        <v>50</v>
      </c>
      <c r="Z1" s="284">
        <v>1E-3</v>
      </c>
      <c r="AA1" s="462">
        <f>$AA$66</f>
        <v>138425.83998514945</v>
      </c>
      <c r="AB1" s="284">
        <v>1E-4</v>
      </c>
      <c r="AC1" s="400">
        <v>100</v>
      </c>
      <c r="AD1" s="437" t="s">
        <v>311</v>
      </c>
      <c r="AE1" s="435"/>
      <c r="AF1" s="437"/>
      <c r="AG1" s="435"/>
      <c r="AH1" s="435"/>
      <c r="AI1" s="565">
        <f>IF(AO2&lt;&gt;0,1/365,IF(AO3&lt;&gt;0,2/365,IF(AO4&lt;&gt;0,3/365,IF(AO5&lt;&gt;0,4/365,IF(AO6&lt;&gt;0,5/365,IF(AO7&lt;&gt;0,6/365,IF(AO8&lt;&gt;0,7/365,1)))))))</f>
        <v>5.4794520547945206E-3</v>
      </c>
      <c r="AJ1" s="570"/>
      <c r="AK1" s="137" t="s">
        <v>314</v>
      </c>
      <c r="AL1" s="137" t="s">
        <v>315</v>
      </c>
      <c r="AM1" s="137" t="s">
        <v>316</v>
      </c>
      <c r="AN1" s="137" t="s">
        <v>317</v>
      </c>
      <c r="AO1" s="138" t="s">
        <v>312</v>
      </c>
      <c r="AP1" s="136" t="s">
        <v>313</v>
      </c>
      <c r="AQ1" s="435"/>
      <c r="AR1" s="435"/>
      <c r="AS1" s="435"/>
      <c r="AT1" s="435"/>
      <c r="AU1" s="435"/>
      <c r="AV1" s="435"/>
      <c r="AW1" s="435"/>
      <c r="AX1" s="435"/>
      <c r="AY1" s="435"/>
      <c r="AZ1" s="435"/>
      <c r="BA1" s="435"/>
      <c r="BB1" s="435"/>
      <c r="BC1" s="435"/>
      <c r="BD1" s="435"/>
      <c r="BE1" s="435"/>
    </row>
    <row r="2" spans="1:57" ht="12.75" hidden="1" customHeight="1" outlineLevel="1">
      <c r="A2" s="469" t="s">
        <v>560</v>
      </c>
      <c r="B2" s="297">
        <f>IF($A2&lt;&gt;"",VLOOKUP($A2,$A$30:$O$199,2,0),"")</f>
        <v>1950</v>
      </c>
      <c r="C2" s="298">
        <f>IF($A2&lt;&gt;"",VLOOKUP($A2,$A$30:$O$199,3,0),"")</f>
        <v>66.900000000000006</v>
      </c>
      <c r="D2" s="370">
        <f>IF($A2&lt;&gt;"",VLOOKUP($A2,$A$30:$O$199,4,0),"")</f>
        <v>67.400000000000006</v>
      </c>
      <c r="E2" s="287">
        <f>IF($A2&lt;&gt;"",VLOOKUP($A2,$A$30:$O$199,5,0),"")</f>
        <v>1000</v>
      </c>
      <c r="F2" s="371">
        <f>IF($A2&lt;&gt;"",VLOOKUP($A2,$A$30:$O$199,6,0),"")</f>
        <v>67.39</v>
      </c>
      <c r="G2" s="246">
        <f>IF($A2&lt;&gt;"",VLOOKUP($A2,$A$30:$O$199,7,0),"")</f>
        <v>-1E-4</v>
      </c>
      <c r="H2" s="121">
        <f>IF($A2&lt;&gt;"",VLOOKUP($A2,$A$30:$O$199,8,0),"")</f>
        <v>66.7</v>
      </c>
      <c r="I2" s="372">
        <f>IF($A2&lt;&gt;"",VLOOKUP($A2,$A$30:$O$199,9,0),"")</f>
        <v>68.599999999999994</v>
      </c>
      <c r="J2" s="373">
        <f>IF($A2&lt;&gt;"",VLOOKUP($A2,$A$30:$O$199,10,0),"")</f>
        <v>66.599999999999994</v>
      </c>
      <c r="K2" s="117">
        <f>IF($A2&lt;&gt;"",VLOOKUP($A2,$A$30:$O$199,11,0),"")</f>
        <v>67.400000000000006</v>
      </c>
      <c r="L2" s="124">
        <f>IF($A2&lt;&gt;"",VLOOKUP($A2,$A$30:$O$199,12,0),"")</f>
        <v>14543</v>
      </c>
      <c r="M2" s="516">
        <f>IF($A2&lt;&gt;"",VLOOKUP($A2,$A$30:$O$199,13,0),"")</f>
        <v>21609</v>
      </c>
      <c r="N2" s="509">
        <f>IF($A2&lt;&gt;"",VLOOKUP($A2,$A$30:$O$199,14,0),"")</f>
        <v>83</v>
      </c>
      <c r="O2" s="139">
        <f>IF($A2&lt;&gt;"",VLOOKUP($A2,$A$30:$O$199,15,0),"")</f>
        <v>45481.683240740742</v>
      </c>
      <c r="P2" s="505">
        <v>1</v>
      </c>
      <c r="Q2" s="503"/>
      <c r="R2" s="499"/>
      <c r="S2" s="553"/>
      <c r="T2" s="552"/>
      <c r="U2" s="497"/>
      <c r="V2" s="241"/>
      <c r="W2" s="245"/>
      <c r="X2" s="208"/>
      <c r="Y2" s="203">
        <f>IFERROR(IF($AA$1&gt;1000,INT($AA$1/(D5/100)),100),100)</f>
        <v>142</v>
      </c>
      <c r="Z2" s="463">
        <f>IFERROR($C2*(1-$AB$1)/100*$Y2,"")</f>
        <v>94.98850019999999</v>
      </c>
      <c r="AA2" s="820">
        <f>IFERROR($Z2-$Z3,"")</f>
        <v>0.17730020000000479</v>
      </c>
      <c r="AB2" s="417"/>
      <c r="AC2" s="408"/>
      <c r="AD2" s="408"/>
      <c r="AE2" s="409"/>
      <c r="AF2" s="409"/>
      <c r="AG2" s="409"/>
      <c r="AH2" s="439"/>
      <c r="AI2" s="150" t="s">
        <v>318</v>
      </c>
      <c r="AJ2" s="156">
        <v>45482</v>
      </c>
      <c r="AK2" s="148"/>
      <c r="AL2" s="149"/>
      <c r="AM2" s="149"/>
      <c r="AN2" s="148"/>
      <c r="AO2" s="153"/>
      <c r="AP2" s="148"/>
      <c r="AQ2" s="432"/>
      <c r="AR2" s="435" t="s">
        <v>445</v>
      </c>
      <c r="AS2" s="435">
        <v>0.6</v>
      </c>
      <c r="AT2" s="432"/>
      <c r="AU2" s="432"/>
      <c r="AV2" s="432"/>
      <c r="AW2" s="432"/>
      <c r="AX2" s="432"/>
      <c r="AY2" s="432"/>
      <c r="AZ2" s="432"/>
      <c r="BA2" s="432"/>
      <c r="BB2" s="432"/>
      <c r="BC2" s="432"/>
      <c r="BD2" s="432"/>
      <c r="BE2" s="432"/>
    </row>
    <row r="3" spans="1:57" ht="12.75" hidden="1" customHeight="1" outlineLevel="1">
      <c r="A3" s="476" t="s">
        <v>14</v>
      </c>
      <c r="B3" s="285">
        <f t="shared" ref="B3:B29" si="0">IF($A3&lt;&gt;"",VLOOKUP($A3,$A$30:$O$199,2,0),"")</f>
        <v>15000</v>
      </c>
      <c r="C3" s="374">
        <f t="shared" ref="C3:C29" si="1">IF($A3&lt;&gt;"",VLOOKUP($A3,$A$30:$O$199,3,0),"")</f>
        <v>53.84</v>
      </c>
      <c r="D3" s="299">
        <f t="shared" ref="D3:D29" si="2">IF($A3&lt;&gt;"",VLOOKUP($A3,$A$30:$O$199,4,0),"")</f>
        <v>53.87</v>
      </c>
      <c r="E3" s="300">
        <f t="shared" ref="E3:E29" si="3">IF($A3&lt;&gt;"",VLOOKUP($A3,$A$30:$O$199,5,0),"")</f>
        <v>1009</v>
      </c>
      <c r="F3" s="375">
        <f t="shared" ref="F3:F29" si="4">IF($A3&lt;&gt;"",VLOOKUP($A3,$A$30:$O$199,6,0),"")</f>
        <v>53.87</v>
      </c>
      <c r="G3" s="296">
        <f t="shared" ref="G3:G29" si="5">IF($A3&lt;&gt;"",VLOOKUP($A3,$A$30:$O$199,7,0),"")</f>
        <v>1.6200000000000003E-2</v>
      </c>
      <c r="H3" s="175">
        <f t="shared" ref="H3:H29" si="6">IF($A3&lt;&gt;"",VLOOKUP($A3,$A$30:$O$199,8,0),"")</f>
        <v>53.19</v>
      </c>
      <c r="I3" s="376">
        <f t="shared" ref="I3:I29" si="7">IF($A3&lt;&gt;"",VLOOKUP($A3,$A$30:$O$199,9,0),"")</f>
        <v>54</v>
      </c>
      <c r="J3" s="377">
        <f t="shared" ref="J3:J29" si="8">IF($A3&lt;&gt;"",VLOOKUP($A3,$A$30:$O$199,10,0),"")</f>
        <v>52.5</v>
      </c>
      <c r="K3" s="176">
        <f t="shared" ref="K3:K29" si="9">IF($A3&lt;&gt;"",VLOOKUP($A3,$A$30:$O$199,11,0),"")</f>
        <v>53.01</v>
      </c>
      <c r="L3" s="177">
        <f t="shared" ref="L3:L29" si="10">IF($A3&lt;&gt;"",VLOOKUP($A3,$A$30:$O$199,12,0),"")</f>
        <v>87931677</v>
      </c>
      <c r="M3" s="517">
        <f t="shared" ref="M3:M29" si="11">IF($A3&lt;&gt;"",VLOOKUP($A3,$A$30:$O$199,13,0),"")</f>
        <v>164695042</v>
      </c>
      <c r="N3" s="510">
        <f t="shared" ref="N3:N27" si="12">IF($A3&lt;&gt;"",VLOOKUP($A3,$A$30:$O$199,14,0),"")</f>
        <v>89114</v>
      </c>
      <c r="O3" s="140">
        <f t="shared" ref="O3:O27" si="13">IF($A3&lt;&gt;"",VLOOKUP($A3,$A$30:$O$199,15,0),"")</f>
        <v>45481.687696759262</v>
      </c>
      <c r="P3" s="506">
        <v>2</v>
      </c>
      <c r="Q3" s="504"/>
      <c r="R3" s="544"/>
      <c r="S3" s="545"/>
      <c r="T3" s="501"/>
      <c r="U3" s="498"/>
      <c r="V3" s="242"/>
      <c r="W3" s="182"/>
      <c r="X3" s="207"/>
      <c r="Y3" s="204">
        <f>IFERROR(INT($Z2/($D3*(1+$AB$1)/100)),0)</f>
        <v>176</v>
      </c>
      <c r="Z3" s="464">
        <f>IFERROR($D3/100*INT($Y3),"")</f>
        <v>94.811199999999985</v>
      </c>
      <c r="AA3" s="821"/>
      <c r="AB3" s="416"/>
      <c r="AC3" s="405"/>
      <c r="AD3" s="405"/>
      <c r="AE3" s="406"/>
      <c r="AF3" s="406"/>
      <c r="AG3" s="406"/>
      <c r="AH3" s="439"/>
      <c r="AI3" s="47" t="s">
        <v>319</v>
      </c>
      <c r="AJ3" s="157">
        <v>45483</v>
      </c>
      <c r="AK3" s="46">
        <v>188732197.34</v>
      </c>
      <c r="AL3" s="50">
        <v>0.32850000000000001</v>
      </c>
      <c r="AM3" s="50">
        <v>0.32990000000000003</v>
      </c>
      <c r="AN3" s="46">
        <v>477743577.63999999</v>
      </c>
      <c r="AO3" s="154">
        <v>0.32850000000000001</v>
      </c>
      <c r="AP3" s="46"/>
      <c r="AQ3" s="432"/>
      <c r="AR3" s="435" t="s">
        <v>446</v>
      </c>
      <c r="AS3" s="435">
        <v>0.43</v>
      </c>
      <c r="AT3" s="432"/>
      <c r="AU3" s="432"/>
      <c r="AV3" s="432"/>
      <c r="AW3" s="432"/>
      <c r="AX3" s="432"/>
      <c r="AY3" s="432"/>
      <c r="AZ3" s="432"/>
      <c r="BA3" s="432"/>
      <c r="BB3" s="432"/>
      <c r="BC3" s="432"/>
      <c r="BD3" s="432"/>
      <c r="BE3" s="432"/>
    </row>
    <row r="4" spans="1:57" ht="12.75" hidden="1" customHeight="1" outlineLevel="1">
      <c r="A4" s="477" t="s">
        <v>13</v>
      </c>
      <c r="B4" s="297">
        <f t="shared" si="0"/>
        <v>3311</v>
      </c>
      <c r="C4" s="298">
        <f t="shared" si="1"/>
        <v>74570</v>
      </c>
      <c r="D4" s="378">
        <f t="shared" si="2"/>
        <v>74590</v>
      </c>
      <c r="E4" s="301">
        <f t="shared" si="3"/>
        <v>863000</v>
      </c>
      <c r="F4" s="379">
        <f t="shared" si="4"/>
        <v>74590</v>
      </c>
      <c r="G4" s="246">
        <f t="shared" si="5"/>
        <v>0.01</v>
      </c>
      <c r="H4" s="121">
        <f t="shared" si="6"/>
        <v>74390</v>
      </c>
      <c r="I4" s="372">
        <f t="shared" si="7"/>
        <v>75180</v>
      </c>
      <c r="J4" s="373">
        <f t="shared" si="8"/>
        <v>73700</v>
      </c>
      <c r="K4" s="117">
        <f t="shared" si="9"/>
        <v>73850</v>
      </c>
      <c r="L4" s="124">
        <f t="shared" si="10"/>
        <v>154333560034</v>
      </c>
      <c r="M4" s="516">
        <f t="shared" si="11"/>
        <v>207714199</v>
      </c>
      <c r="N4" s="509">
        <f t="shared" si="12"/>
        <v>94315</v>
      </c>
      <c r="O4" s="139">
        <f t="shared" si="13"/>
        <v>45481.687650462962</v>
      </c>
      <c r="P4" s="505">
        <v>3</v>
      </c>
      <c r="Q4" s="503"/>
      <c r="R4" s="542"/>
      <c r="S4" s="548"/>
      <c r="T4" s="502"/>
      <c r="U4" s="497"/>
      <c r="V4" s="241"/>
      <c r="W4" s="245"/>
      <c r="X4" s="208"/>
      <c r="Y4" s="205">
        <f t="shared" ref="Y4:Y24" si="14">Y3</f>
        <v>176</v>
      </c>
      <c r="Z4" s="487">
        <f>IFERROR($C4*(1-$AB$1)/100*INT($Y4),"")</f>
        <v>131230.07568000001</v>
      </c>
      <c r="AA4" s="823">
        <f>IFERROR($Z4-$Z5,"")</f>
        <v>334.07568000000902</v>
      </c>
      <c r="AB4" s="417"/>
      <c r="AC4" s="408"/>
      <c r="AD4" s="408"/>
      <c r="AE4" s="409"/>
      <c r="AF4" s="409"/>
      <c r="AG4" s="409"/>
      <c r="AH4" s="439"/>
      <c r="AI4" s="150" t="s">
        <v>320</v>
      </c>
      <c r="AJ4" s="157">
        <v>45484</v>
      </c>
      <c r="AK4" s="148">
        <v>13599802.619999999</v>
      </c>
      <c r="AL4" s="149">
        <v>0.32020000000000004</v>
      </c>
      <c r="AM4" s="149">
        <v>0.32829999999999998</v>
      </c>
      <c r="AN4" s="148">
        <v>12019726.15</v>
      </c>
      <c r="AO4" s="153">
        <v>0.32020000000000004</v>
      </c>
      <c r="AP4" s="148">
        <v>5071361038</v>
      </c>
      <c r="AQ4" s="432"/>
      <c r="AR4" s="435" t="s">
        <v>447</v>
      </c>
      <c r="AS4" s="569">
        <f>IF(AO2&lt;&gt;0,AO2,IF(AO3&lt;&gt;0,AO3,IF(AO4&lt;&gt;0,AO4,IF(AO5&lt;&gt;0,AO5,IF(AO6&lt;&gt;0,AO6,IF(AO7&lt;&gt;0,AO7,0.6))))))</f>
        <v>0.32850000000000001</v>
      </c>
      <c r="AT4" s="432"/>
      <c r="AU4" s="432"/>
      <c r="AV4" s="432"/>
      <c r="AW4" s="432"/>
      <c r="AX4" s="432"/>
      <c r="AY4" s="432"/>
      <c r="AZ4" s="432"/>
      <c r="BA4" s="432"/>
      <c r="BB4" s="432"/>
      <c r="BC4" s="432"/>
      <c r="BD4" s="432"/>
      <c r="BE4" s="432"/>
    </row>
    <row r="5" spans="1:57" ht="12.75" hidden="1" customHeight="1" outlineLevel="1">
      <c r="A5" s="470" t="s">
        <v>558</v>
      </c>
      <c r="B5" s="302">
        <f t="shared" si="0"/>
        <v>53</v>
      </c>
      <c r="C5" s="380">
        <f t="shared" si="1"/>
        <v>92000</v>
      </c>
      <c r="D5" s="303">
        <f t="shared" si="2"/>
        <v>96960</v>
      </c>
      <c r="E5" s="304">
        <f t="shared" si="3"/>
        <v>10000</v>
      </c>
      <c r="F5" s="381">
        <f t="shared" si="4"/>
        <v>92720</v>
      </c>
      <c r="G5" s="248">
        <f t="shared" si="5"/>
        <v>-9.5999999999999992E-3</v>
      </c>
      <c r="H5" s="125">
        <f t="shared" si="6"/>
        <v>94900</v>
      </c>
      <c r="I5" s="382">
        <f t="shared" si="7"/>
        <v>97670</v>
      </c>
      <c r="J5" s="383">
        <f t="shared" si="8"/>
        <v>92000</v>
      </c>
      <c r="K5" s="127">
        <f t="shared" si="9"/>
        <v>93620</v>
      </c>
      <c r="L5" s="128">
        <f t="shared" si="10"/>
        <v>123469327</v>
      </c>
      <c r="M5" s="518">
        <f t="shared" si="11"/>
        <v>132582</v>
      </c>
      <c r="N5" s="511">
        <f t="shared" si="12"/>
        <v>433</v>
      </c>
      <c r="O5" s="142">
        <f t="shared" si="13"/>
        <v>45481.687824074077</v>
      </c>
      <c r="P5" s="507">
        <v>4</v>
      </c>
      <c r="Q5" s="504"/>
      <c r="R5" s="549"/>
      <c r="S5" s="545"/>
      <c r="T5" s="501"/>
      <c r="U5" s="498"/>
      <c r="V5" s="242"/>
      <c r="W5" s="217"/>
      <c r="X5" s="218"/>
      <c r="Y5" s="251">
        <f>IFERROR($Z4/($D5*(1+$AB$1)/100),0)</f>
        <v>135.33101689831017</v>
      </c>
      <c r="Z5" s="488">
        <f>IFERROR($D5/100*INT($Y5),"")</f>
        <v>130896</v>
      </c>
      <c r="AA5" s="824"/>
      <c r="AB5" s="416"/>
      <c r="AC5" s="405"/>
      <c r="AD5" s="405"/>
      <c r="AE5" s="406"/>
      <c r="AF5" s="406"/>
      <c r="AG5" s="406"/>
      <c r="AH5" s="439"/>
      <c r="AI5" s="47" t="s">
        <v>321</v>
      </c>
      <c r="AJ5" s="157">
        <v>45485</v>
      </c>
      <c r="AK5" s="46">
        <v>14422322</v>
      </c>
      <c r="AL5" s="50">
        <v>0.311</v>
      </c>
      <c r="AM5" s="50">
        <v>0.312</v>
      </c>
      <c r="AN5" s="46">
        <v>9576.48</v>
      </c>
      <c r="AO5" s="154">
        <v>0.31030000000000002</v>
      </c>
      <c r="AP5" s="46">
        <v>2776560639</v>
      </c>
      <c r="AQ5" s="432"/>
      <c r="AR5" s="435" t="s">
        <v>448</v>
      </c>
      <c r="AS5" s="571">
        <v>45520</v>
      </c>
      <c r="AT5" s="432"/>
      <c r="AU5" s="432"/>
      <c r="AV5" s="432"/>
      <c r="AW5" s="432"/>
      <c r="AX5" s="432"/>
      <c r="AY5" s="432"/>
      <c r="AZ5" s="432"/>
      <c r="BA5" s="432"/>
      <c r="BB5" s="432"/>
      <c r="BC5" s="432"/>
      <c r="BD5" s="432"/>
      <c r="BE5" s="432"/>
    </row>
    <row r="6" spans="1:57" ht="12.75" hidden="1" customHeight="1" outlineLevel="1">
      <c r="A6" s="469" t="s">
        <v>624</v>
      </c>
      <c r="B6" s="297">
        <f t="shared" si="0"/>
        <v>295</v>
      </c>
      <c r="C6" s="298">
        <f t="shared" si="1"/>
        <v>67.02</v>
      </c>
      <c r="D6" s="370">
        <f t="shared" si="2"/>
        <v>67.39</v>
      </c>
      <c r="E6" s="287">
        <f t="shared" si="3"/>
        <v>758</v>
      </c>
      <c r="F6" s="371">
        <f t="shared" si="4"/>
        <v>67.39</v>
      </c>
      <c r="G6" s="246">
        <f t="shared" si="5"/>
        <v>-4.4000000000000003E-3</v>
      </c>
      <c r="H6" s="119">
        <f t="shared" si="6"/>
        <v>67.989999999999995</v>
      </c>
      <c r="I6" s="384">
        <f t="shared" si="7"/>
        <v>68.989999999999995</v>
      </c>
      <c r="J6" s="385">
        <f t="shared" si="8"/>
        <v>66.81</v>
      </c>
      <c r="K6" s="114">
        <f t="shared" si="9"/>
        <v>67.69</v>
      </c>
      <c r="L6" s="130">
        <f t="shared" si="10"/>
        <v>179240</v>
      </c>
      <c r="M6" s="519">
        <f t="shared" si="11"/>
        <v>265996</v>
      </c>
      <c r="N6" s="512">
        <f t="shared" si="12"/>
        <v>523</v>
      </c>
      <c r="O6" s="270">
        <f t="shared" si="13"/>
        <v>45481.705682870372</v>
      </c>
      <c r="P6" s="505">
        <v>5</v>
      </c>
      <c r="Q6" s="503"/>
      <c r="R6" s="499"/>
      <c r="S6" s="541"/>
      <c r="T6" s="500"/>
      <c r="U6" s="497"/>
      <c r="V6" s="241"/>
      <c r="W6" s="365"/>
      <c r="X6" s="208"/>
      <c r="Y6" s="366">
        <f>IFERROR(IF($AA$1&gt;1000,INT($AA$1/(D9/100)),100),100)</f>
        <v>149</v>
      </c>
      <c r="Z6" s="467">
        <f>IFERROR($C6*(1-$AB$1)/100*$Y6,"")</f>
        <v>99.849814019999982</v>
      </c>
      <c r="AA6" s="822">
        <f>IFERROR($Z6-$Z7,"")</f>
        <v>0.35481401999997786</v>
      </c>
      <c r="AB6" s="417"/>
      <c r="AC6" s="408"/>
      <c r="AD6" s="408"/>
      <c r="AE6" s="409"/>
      <c r="AF6" s="409"/>
      <c r="AG6" s="409"/>
      <c r="AH6" s="438"/>
      <c r="AI6" s="150" t="s">
        <v>322</v>
      </c>
      <c r="AJ6" s="157">
        <v>45486</v>
      </c>
      <c r="AK6" s="148"/>
      <c r="AL6" s="149"/>
      <c r="AM6" s="149"/>
      <c r="AN6" s="148"/>
      <c r="AO6" s="153"/>
      <c r="AP6" s="148"/>
      <c r="AQ6" s="432"/>
      <c r="AR6" s="435" t="s">
        <v>449</v>
      </c>
      <c r="AS6" s="572">
        <f ca="1">AS5-TODAY()</f>
        <v>39</v>
      </c>
      <c r="AT6" s="432"/>
      <c r="AU6" s="432"/>
      <c r="AV6" s="432"/>
      <c r="AW6" s="432"/>
      <c r="AX6" s="432"/>
      <c r="AY6" s="432"/>
      <c r="AZ6" s="432"/>
      <c r="BA6" s="432"/>
      <c r="BB6" s="432"/>
      <c r="BC6" s="432"/>
      <c r="BD6" s="432"/>
      <c r="BE6" s="432"/>
    </row>
    <row r="7" spans="1:57" ht="12.75" hidden="1" customHeight="1" outlineLevel="1">
      <c r="A7" s="476" t="s">
        <v>591</v>
      </c>
      <c r="B7" s="285">
        <f t="shared" si="0"/>
        <v>8247</v>
      </c>
      <c r="C7" s="374">
        <f t="shared" si="1"/>
        <v>49.420999999999999</v>
      </c>
      <c r="D7" s="299">
        <f t="shared" si="2"/>
        <v>49.5</v>
      </c>
      <c r="E7" s="300">
        <f t="shared" si="3"/>
        <v>8272</v>
      </c>
      <c r="F7" s="375">
        <f t="shared" si="4"/>
        <v>49.420999999999999</v>
      </c>
      <c r="G7" s="247">
        <f t="shared" si="5"/>
        <v>1.32E-2</v>
      </c>
      <c r="H7" s="120">
        <f t="shared" si="6"/>
        <v>48.01</v>
      </c>
      <c r="I7" s="386">
        <f t="shared" si="7"/>
        <v>49.64</v>
      </c>
      <c r="J7" s="387">
        <f t="shared" si="8"/>
        <v>48.01</v>
      </c>
      <c r="K7" s="115">
        <f t="shared" si="9"/>
        <v>48.774999999999999</v>
      </c>
      <c r="L7" s="118">
        <f t="shared" si="10"/>
        <v>14467942</v>
      </c>
      <c r="M7" s="520">
        <f t="shared" si="11"/>
        <v>29460641</v>
      </c>
      <c r="N7" s="510">
        <f t="shared" si="12"/>
        <v>13029</v>
      </c>
      <c r="O7" s="140">
        <f t="shared" si="13"/>
        <v>45481.708564814813</v>
      </c>
      <c r="P7" s="506">
        <v>6</v>
      </c>
      <c r="Q7" s="504"/>
      <c r="R7" s="544"/>
      <c r="S7" s="545"/>
      <c r="T7" s="501"/>
      <c r="U7" s="498"/>
      <c r="V7" s="242"/>
      <c r="W7" s="182"/>
      <c r="X7" s="207"/>
      <c r="Y7" s="204">
        <f t="shared" ref="Y7" si="15">IFERROR(INT($Z6/($D7*(1+$AB$1)/100)),0)</f>
        <v>201</v>
      </c>
      <c r="Z7" s="464">
        <f>IFERROR($D7/100*INT($Y7),"")</f>
        <v>99.495000000000005</v>
      </c>
      <c r="AA7" s="821"/>
      <c r="AB7" s="416"/>
      <c r="AC7" s="405"/>
      <c r="AD7" s="405"/>
      <c r="AE7" s="406"/>
      <c r="AF7" s="406"/>
      <c r="AG7" s="406"/>
      <c r="AH7" s="438"/>
      <c r="AI7" s="47" t="s">
        <v>323</v>
      </c>
      <c r="AJ7" s="157">
        <v>45487</v>
      </c>
      <c r="AK7" s="46"/>
      <c r="AL7" s="50"/>
      <c r="AM7" s="50"/>
      <c r="AN7" s="46"/>
      <c r="AO7" s="154"/>
      <c r="AP7" s="46"/>
      <c r="AQ7" s="432"/>
      <c r="AR7" s="435" t="s">
        <v>450</v>
      </c>
      <c r="AS7" s="435">
        <f ca="1">AS6/365</f>
        <v>0.10684931506849316</v>
      </c>
      <c r="AT7" s="432"/>
      <c r="AU7" s="432"/>
      <c r="AV7" s="432"/>
      <c r="AW7" s="432"/>
      <c r="AX7" s="432"/>
      <c r="AY7" s="432"/>
      <c r="AZ7" s="432"/>
      <c r="BA7" s="432"/>
      <c r="BB7" s="432"/>
      <c r="BC7" s="432"/>
      <c r="BD7" s="432"/>
      <c r="BE7" s="432"/>
    </row>
    <row r="8" spans="1:57" hidden="1" outlineLevel="1">
      <c r="A8" s="477" t="s">
        <v>589</v>
      </c>
      <c r="B8" s="297">
        <f t="shared" si="0"/>
        <v>155245</v>
      </c>
      <c r="C8" s="298">
        <f t="shared" si="1"/>
        <v>68540</v>
      </c>
      <c r="D8" s="378">
        <f t="shared" si="2"/>
        <v>68580</v>
      </c>
      <c r="E8" s="301">
        <f t="shared" si="3"/>
        <v>10000</v>
      </c>
      <c r="F8" s="379">
        <f t="shared" si="4"/>
        <v>68540</v>
      </c>
      <c r="G8" s="246">
        <f t="shared" si="5"/>
        <v>6.0999999999999995E-3</v>
      </c>
      <c r="H8" s="119">
        <f t="shared" si="6"/>
        <v>68180</v>
      </c>
      <c r="I8" s="384">
        <f t="shared" si="7"/>
        <v>69260</v>
      </c>
      <c r="J8" s="385">
        <f t="shared" si="8"/>
        <v>67810</v>
      </c>
      <c r="K8" s="114">
        <f t="shared" si="9"/>
        <v>68120.7</v>
      </c>
      <c r="L8" s="130">
        <f t="shared" si="10"/>
        <v>87190765086</v>
      </c>
      <c r="M8" s="519">
        <f t="shared" si="11"/>
        <v>127480542</v>
      </c>
      <c r="N8" s="512">
        <f t="shared" si="12"/>
        <v>25710</v>
      </c>
      <c r="O8" s="270">
        <f t="shared" si="13"/>
        <v>45481.708379629628</v>
      </c>
      <c r="P8" s="505">
        <v>7</v>
      </c>
      <c r="Q8" s="503"/>
      <c r="R8" s="542"/>
      <c r="S8" s="548"/>
      <c r="T8" s="502"/>
      <c r="U8" s="497"/>
      <c r="V8" s="241"/>
      <c r="W8" s="245"/>
      <c r="X8" s="208"/>
      <c r="Y8" s="205">
        <f t="shared" si="14"/>
        <v>201</v>
      </c>
      <c r="Z8" s="487">
        <f>IFERROR($C8*(1-$AB$1)/100*INT($Y8),"")</f>
        <v>137751.62346000003</v>
      </c>
      <c r="AA8" s="823">
        <f>IFERROR($Z8-$Z9,"")</f>
        <v>555.62346000003163</v>
      </c>
      <c r="AB8" s="417"/>
      <c r="AC8" s="408"/>
      <c r="AD8" s="408"/>
      <c r="AE8" s="409"/>
      <c r="AF8" s="409"/>
      <c r="AG8" s="409"/>
      <c r="AH8" s="438"/>
      <c r="AI8" s="150" t="s">
        <v>324</v>
      </c>
      <c r="AJ8" s="157">
        <v>45488</v>
      </c>
      <c r="AK8" s="148">
        <v>32422322</v>
      </c>
      <c r="AL8" s="149">
        <v>0.32520000000000004</v>
      </c>
      <c r="AM8" s="149">
        <v>0.38</v>
      </c>
      <c r="AN8" s="148">
        <v>2408958.4700000002</v>
      </c>
      <c r="AO8" s="153">
        <v>0.32500000000000001</v>
      </c>
      <c r="AP8" s="148">
        <v>54487551240</v>
      </c>
      <c r="AQ8" s="432"/>
      <c r="AR8" s="432"/>
      <c r="AS8" s="432"/>
      <c r="AT8" s="432"/>
      <c r="AU8" s="432"/>
      <c r="AV8" s="432"/>
      <c r="AW8" s="432"/>
      <c r="AX8" s="432"/>
      <c r="AY8" s="432"/>
      <c r="AZ8" s="432"/>
      <c r="BA8" s="432"/>
      <c r="BB8" s="432"/>
      <c r="BC8" s="432"/>
      <c r="BD8" s="432"/>
      <c r="BE8" s="432"/>
    </row>
    <row r="9" spans="1:57" ht="12.75" hidden="1" customHeight="1" outlineLevel="1">
      <c r="A9" s="470" t="s">
        <v>622</v>
      </c>
      <c r="B9" s="302">
        <f t="shared" si="0"/>
        <v>6540</v>
      </c>
      <c r="C9" s="380">
        <f t="shared" si="1"/>
        <v>92690</v>
      </c>
      <c r="D9" s="303">
        <f t="shared" si="2"/>
        <v>92700</v>
      </c>
      <c r="E9" s="304">
        <f t="shared" si="3"/>
        <v>2319</v>
      </c>
      <c r="F9" s="381">
        <f t="shared" si="4"/>
        <v>92700</v>
      </c>
      <c r="G9" s="248">
        <f t="shared" si="5"/>
        <v>-1.9099999999999999E-2</v>
      </c>
      <c r="H9" s="125">
        <f t="shared" si="6"/>
        <v>95590</v>
      </c>
      <c r="I9" s="382">
        <f t="shared" si="7"/>
        <v>97310</v>
      </c>
      <c r="J9" s="383">
        <f t="shared" si="8"/>
        <v>92600</v>
      </c>
      <c r="K9" s="127">
        <f t="shared" si="9"/>
        <v>94510</v>
      </c>
      <c r="L9" s="128">
        <f t="shared" si="10"/>
        <v>1128458538</v>
      </c>
      <c r="M9" s="518">
        <f t="shared" si="11"/>
        <v>1204414</v>
      </c>
      <c r="N9" s="513">
        <f t="shared" si="12"/>
        <v>1733</v>
      </c>
      <c r="O9" s="142">
        <f t="shared" si="13"/>
        <v>45481.708437499998</v>
      </c>
      <c r="P9" s="507">
        <v>8</v>
      </c>
      <c r="Q9" s="543"/>
      <c r="R9" s="544"/>
      <c r="S9" s="545"/>
      <c r="T9" s="501"/>
      <c r="U9" s="498"/>
      <c r="V9" s="242"/>
      <c r="W9" s="217"/>
      <c r="X9" s="218"/>
      <c r="Y9" s="251">
        <f t="shared" ref="Y9" si="16">IFERROR($Z8/($D9*(1+$AB$1)/100),0)</f>
        <v>148.58451960629182</v>
      </c>
      <c r="Z9" s="488">
        <f>IFERROR($D9/100*INT($Y9),"")</f>
        <v>137196</v>
      </c>
      <c r="AA9" s="824"/>
      <c r="AB9" s="416"/>
      <c r="AC9" s="405"/>
      <c r="AD9" s="405"/>
      <c r="AE9" s="406"/>
      <c r="AF9" s="406"/>
      <c r="AG9" s="406"/>
      <c r="AH9" s="438"/>
      <c r="AI9" s="47" t="s">
        <v>567</v>
      </c>
      <c r="AJ9" s="157">
        <v>45489</v>
      </c>
      <c r="AK9" s="151">
        <v>20218643.989999998</v>
      </c>
      <c r="AL9" s="152">
        <v>0.32520000000000004</v>
      </c>
      <c r="AM9" s="152">
        <v>0.36310000000000003</v>
      </c>
      <c r="AN9" s="151">
        <v>626378.44999999995</v>
      </c>
      <c r="AO9" s="155">
        <v>0.315</v>
      </c>
      <c r="AP9" s="151">
        <v>3437316818</v>
      </c>
      <c r="AQ9" s="432"/>
      <c r="AR9" s="432"/>
      <c r="AS9" s="432"/>
      <c r="AT9" s="432"/>
      <c r="AU9" s="432"/>
      <c r="AV9" s="432"/>
      <c r="AW9" s="432"/>
      <c r="AX9" s="432"/>
      <c r="AY9" s="432"/>
      <c r="AZ9" s="432"/>
      <c r="BA9" s="432"/>
      <c r="BB9" s="432"/>
      <c r="BC9" s="432"/>
      <c r="BD9" s="432"/>
      <c r="BE9" s="432"/>
    </row>
    <row r="10" spans="1:57" ht="12.75" hidden="1" customHeight="1" outlineLevel="1">
      <c r="A10" s="469" t="s">
        <v>560</v>
      </c>
      <c r="B10" s="297">
        <f t="shared" si="0"/>
        <v>1950</v>
      </c>
      <c r="C10" s="298">
        <f t="shared" si="1"/>
        <v>66.900000000000006</v>
      </c>
      <c r="D10" s="370">
        <f t="shared" si="2"/>
        <v>67.400000000000006</v>
      </c>
      <c r="E10" s="287">
        <f t="shared" si="3"/>
        <v>1000</v>
      </c>
      <c r="F10" s="371">
        <f t="shared" si="4"/>
        <v>67.39</v>
      </c>
      <c r="G10" s="246">
        <f t="shared" si="5"/>
        <v>-1E-4</v>
      </c>
      <c r="H10" s="119">
        <f t="shared" si="6"/>
        <v>66.7</v>
      </c>
      <c r="I10" s="384">
        <f t="shared" si="7"/>
        <v>68.599999999999994</v>
      </c>
      <c r="J10" s="385">
        <f t="shared" si="8"/>
        <v>66.599999999999994</v>
      </c>
      <c r="K10" s="114">
        <f t="shared" si="9"/>
        <v>67.400000000000006</v>
      </c>
      <c r="L10" s="130">
        <f t="shared" si="10"/>
        <v>14543</v>
      </c>
      <c r="M10" s="519">
        <f t="shared" si="11"/>
        <v>21609</v>
      </c>
      <c r="N10" s="512">
        <f t="shared" si="12"/>
        <v>83</v>
      </c>
      <c r="O10" s="270">
        <f t="shared" si="13"/>
        <v>45481.683240740742</v>
      </c>
      <c r="P10" s="505">
        <v>9</v>
      </c>
      <c r="Q10" s="503"/>
      <c r="R10" s="499"/>
      <c r="S10" s="541"/>
      <c r="T10" s="500"/>
      <c r="U10" s="497"/>
      <c r="V10" s="241"/>
      <c r="W10" s="365"/>
      <c r="X10" s="208"/>
      <c r="Y10" s="366">
        <f>IFERROR(IF($AA$1&gt;1000,INT($AA$1/(D13/100)),100),100)</f>
        <v>142</v>
      </c>
      <c r="Z10" s="467">
        <f>IFERROR($C10*(1-$AB$1)/100*$Y10,"")</f>
        <v>94.98850019999999</v>
      </c>
      <c r="AA10" s="822">
        <f>IFERROR($Z10-$Z11,"")</f>
        <v>0.17730020000000479</v>
      </c>
      <c r="AB10" s="417"/>
      <c r="AC10" s="408"/>
      <c r="AD10" s="408"/>
      <c r="AE10" s="409"/>
      <c r="AF10" s="409"/>
      <c r="AG10" s="409"/>
      <c r="AH10" s="438"/>
      <c r="AI10" s="47" t="s">
        <v>568</v>
      </c>
      <c r="AJ10" s="157">
        <v>45490</v>
      </c>
      <c r="AK10" s="151">
        <v>14322522</v>
      </c>
      <c r="AL10" s="152">
        <v>0.32</v>
      </c>
      <c r="AM10" s="152">
        <v>0.36259999999999998</v>
      </c>
      <c r="AN10" s="151">
        <v>1693599.19</v>
      </c>
      <c r="AO10" s="155">
        <v>0.32700000000000001</v>
      </c>
      <c r="AP10" s="151">
        <v>186157776</v>
      </c>
      <c r="AQ10" s="432"/>
      <c r="AR10" s="432"/>
      <c r="AS10" s="432"/>
      <c r="AT10" s="432"/>
      <c r="AU10" s="432"/>
      <c r="AV10" s="432"/>
      <c r="AW10" s="432"/>
      <c r="AX10" s="432"/>
      <c r="AY10" s="432"/>
      <c r="AZ10" s="432"/>
      <c r="BA10" s="432"/>
      <c r="BB10" s="432"/>
      <c r="BC10" s="432"/>
      <c r="BD10" s="432"/>
      <c r="BE10" s="432"/>
    </row>
    <row r="11" spans="1:57" ht="12.75" hidden="1" customHeight="1" outlineLevel="1">
      <c r="A11" s="476" t="s">
        <v>14</v>
      </c>
      <c r="B11" s="285">
        <f t="shared" si="0"/>
        <v>15000</v>
      </c>
      <c r="C11" s="374">
        <f t="shared" si="1"/>
        <v>53.84</v>
      </c>
      <c r="D11" s="299">
        <f t="shared" si="2"/>
        <v>53.87</v>
      </c>
      <c r="E11" s="300">
        <f t="shared" si="3"/>
        <v>1009</v>
      </c>
      <c r="F11" s="375">
        <f t="shared" si="4"/>
        <v>53.87</v>
      </c>
      <c r="G11" s="247">
        <f t="shared" si="5"/>
        <v>1.6200000000000003E-2</v>
      </c>
      <c r="H11" s="120">
        <f t="shared" si="6"/>
        <v>53.19</v>
      </c>
      <c r="I11" s="386">
        <f t="shared" si="7"/>
        <v>54</v>
      </c>
      <c r="J11" s="387">
        <f t="shared" si="8"/>
        <v>52.5</v>
      </c>
      <c r="K11" s="115">
        <f t="shared" si="9"/>
        <v>53.01</v>
      </c>
      <c r="L11" s="118">
        <f t="shared" si="10"/>
        <v>87931677</v>
      </c>
      <c r="M11" s="521">
        <f t="shared" si="11"/>
        <v>164695042</v>
      </c>
      <c r="N11" s="510">
        <f t="shared" si="12"/>
        <v>89114</v>
      </c>
      <c r="O11" s="140">
        <f t="shared" si="13"/>
        <v>45481.687696759262</v>
      </c>
      <c r="P11" s="506">
        <v>10</v>
      </c>
      <c r="Q11" s="504"/>
      <c r="R11" s="544"/>
      <c r="S11" s="545"/>
      <c r="T11" s="501"/>
      <c r="U11" s="498"/>
      <c r="V11" s="242"/>
      <c r="W11" s="182"/>
      <c r="X11" s="207"/>
      <c r="Y11" s="204">
        <f t="shared" ref="Y11" si="17">IFERROR(INT($Z10/($D11*(1+$AB$1)/100)),0)</f>
        <v>176</v>
      </c>
      <c r="Z11" s="464">
        <f>IFERROR($D11/100*INT($Y11),"")</f>
        <v>94.811199999999985</v>
      </c>
      <c r="AA11" s="821"/>
      <c r="AB11" s="416"/>
      <c r="AC11" s="405"/>
      <c r="AD11" s="405"/>
      <c r="AE11" s="406"/>
      <c r="AF11" s="406"/>
      <c r="AG11" s="406"/>
      <c r="AH11" s="438"/>
      <c r="AI11" s="47" t="s">
        <v>569</v>
      </c>
      <c r="AJ11" s="157">
        <v>45491</v>
      </c>
      <c r="AK11" s="151">
        <v>2456250.36</v>
      </c>
      <c r="AL11" s="152">
        <v>0.34200000000000003</v>
      </c>
      <c r="AM11" s="152">
        <v>0.36</v>
      </c>
      <c r="AN11" s="151">
        <v>1150000</v>
      </c>
      <c r="AO11" s="155">
        <v>0.34200000000000003</v>
      </c>
      <c r="AP11" s="151">
        <v>307007135</v>
      </c>
      <c r="AQ11" s="432"/>
      <c r="AR11" s="432"/>
      <c r="AS11" s="432"/>
      <c r="AT11" s="432"/>
      <c r="AU11" s="432"/>
      <c r="AV11" s="432"/>
      <c r="AW11" s="432"/>
      <c r="AX11" s="432"/>
      <c r="AY11" s="432"/>
      <c r="AZ11" s="432"/>
      <c r="BA11" s="432"/>
      <c r="BB11" s="432"/>
      <c r="BC11" s="432"/>
      <c r="BD11" s="432"/>
      <c r="BE11" s="432"/>
    </row>
    <row r="12" spans="1:57" ht="12.75" hidden="1" customHeight="1" outlineLevel="1">
      <c r="A12" s="477" t="s">
        <v>13</v>
      </c>
      <c r="B12" s="297">
        <f t="shared" si="0"/>
        <v>3311</v>
      </c>
      <c r="C12" s="298">
        <f t="shared" si="1"/>
        <v>74570</v>
      </c>
      <c r="D12" s="378">
        <f t="shared" si="2"/>
        <v>74590</v>
      </c>
      <c r="E12" s="301">
        <f t="shared" si="3"/>
        <v>863000</v>
      </c>
      <c r="F12" s="379">
        <f t="shared" si="4"/>
        <v>74590</v>
      </c>
      <c r="G12" s="246">
        <f t="shared" si="5"/>
        <v>0.01</v>
      </c>
      <c r="H12" s="119">
        <f t="shared" si="6"/>
        <v>74390</v>
      </c>
      <c r="I12" s="384">
        <f t="shared" si="7"/>
        <v>75180</v>
      </c>
      <c r="J12" s="385">
        <f t="shared" si="8"/>
        <v>73700</v>
      </c>
      <c r="K12" s="114">
        <f t="shared" si="9"/>
        <v>73850</v>
      </c>
      <c r="L12" s="130">
        <f t="shared" si="10"/>
        <v>154333560034</v>
      </c>
      <c r="M12" s="519">
        <f t="shared" si="11"/>
        <v>207714199</v>
      </c>
      <c r="N12" s="512">
        <f t="shared" si="12"/>
        <v>94315</v>
      </c>
      <c r="O12" s="270">
        <f t="shared" si="13"/>
        <v>45481.687650462962</v>
      </c>
      <c r="P12" s="505">
        <v>11</v>
      </c>
      <c r="Q12" s="503"/>
      <c r="R12" s="542"/>
      <c r="S12" s="548"/>
      <c r="T12" s="502"/>
      <c r="U12" s="497"/>
      <c r="V12" s="241"/>
      <c r="W12" s="245"/>
      <c r="X12" s="208"/>
      <c r="Y12" s="205">
        <f t="shared" si="14"/>
        <v>176</v>
      </c>
      <c r="Z12" s="487">
        <f>IFERROR($C12*(1-$AB$1)/100*INT($Y12),"")</f>
        <v>131230.07568000001</v>
      </c>
      <c r="AA12" s="823">
        <f>IFERROR($Z12-$Z13,"")</f>
        <v>334.07568000000902</v>
      </c>
      <c r="AB12" s="417"/>
      <c r="AC12" s="408"/>
      <c r="AD12" s="408"/>
      <c r="AE12" s="409"/>
      <c r="AF12" s="409"/>
      <c r="AG12" s="409"/>
      <c r="AH12" s="438"/>
      <c r="AI12" s="431"/>
      <c r="AJ12" s="432"/>
      <c r="AK12" s="432"/>
      <c r="AL12" s="432"/>
      <c r="AM12" s="432"/>
      <c r="AN12" s="432"/>
      <c r="AO12" s="432"/>
      <c r="AP12" s="432"/>
      <c r="AQ12" s="432"/>
      <c r="AR12" s="432"/>
      <c r="AS12" s="432"/>
      <c r="AT12" s="432"/>
      <c r="AU12" s="432"/>
      <c r="AV12" s="432"/>
      <c r="AW12" s="432"/>
      <c r="AX12" s="432"/>
      <c r="AY12" s="432"/>
      <c r="AZ12" s="432"/>
      <c r="BA12" s="432"/>
      <c r="BB12" s="432"/>
      <c r="BC12" s="432"/>
      <c r="BD12" s="432"/>
      <c r="BE12" s="432"/>
    </row>
    <row r="13" spans="1:57" ht="12.75" hidden="1" customHeight="1" outlineLevel="1">
      <c r="A13" s="470" t="s">
        <v>558</v>
      </c>
      <c r="B13" s="302">
        <f t="shared" si="0"/>
        <v>53</v>
      </c>
      <c r="C13" s="380">
        <f t="shared" si="1"/>
        <v>92000</v>
      </c>
      <c r="D13" s="303">
        <f t="shared" si="2"/>
        <v>96960</v>
      </c>
      <c r="E13" s="304">
        <f t="shared" si="3"/>
        <v>10000</v>
      </c>
      <c r="F13" s="381">
        <f t="shared" si="4"/>
        <v>92720</v>
      </c>
      <c r="G13" s="248">
        <f t="shared" si="5"/>
        <v>-9.5999999999999992E-3</v>
      </c>
      <c r="H13" s="125">
        <f t="shared" si="6"/>
        <v>94900</v>
      </c>
      <c r="I13" s="382">
        <f t="shared" si="7"/>
        <v>97670</v>
      </c>
      <c r="J13" s="383">
        <f t="shared" si="8"/>
        <v>92000</v>
      </c>
      <c r="K13" s="127">
        <f t="shared" si="9"/>
        <v>93620</v>
      </c>
      <c r="L13" s="128">
        <f t="shared" si="10"/>
        <v>123469327</v>
      </c>
      <c r="M13" s="518">
        <f t="shared" si="11"/>
        <v>132582</v>
      </c>
      <c r="N13" s="513">
        <f t="shared" si="12"/>
        <v>433</v>
      </c>
      <c r="O13" s="142">
        <f t="shared" si="13"/>
        <v>45481.687824074077</v>
      </c>
      <c r="P13" s="506">
        <v>12</v>
      </c>
      <c r="Q13" s="504"/>
      <c r="R13" s="549"/>
      <c r="S13" s="545"/>
      <c r="T13" s="501"/>
      <c r="U13" s="498"/>
      <c r="V13" s="242"/>
      <c r="W13" s="217"/>
      <c r="X13" s="218"/>
      <c r="Y13" s="251">
        <f t="shared" ref="Y13" si="18">IFERROR($Z12/($D13*(1+$AB$1)/100),0)</f>
        <v>135.33101689831017</v>
      </c>
      <c r="Z13" s="488">
        <f>IFERROR($D13/100*INT($Y13),"")</f>
        <v>130896</v>
      </c>
      <c r="AA13" s="824"/>
      <c r="AB13" s="416"/>
      <c r="AC13" s="405"/>
      <c r="AD13" s="405"/>
      <c r="AE13" s="406"/>
      <c r="AF13" s="406"/>
      <c r="AG13" s="406"/>
      <c r="AH13" s="438"/>
      <c r="AI13" s="431"/>
      <c r="AJ13" s="432"/>
      <c r="AK13" s="432"/>
      <c r="AL13" s="432"/>
      <c r="AM13" s="432"/>
      <c r="AN13" s="432"/>
      <c r="AO13" s="432"/>
      <c r="AP13" s="432"/>
      <c r="AQ13" s="432"/>
      <c r="AR13" s="432"/>
      <c r="AS13" s="432"/>
      <c r="AT13" s="432"/>
      <c r="AU13" s="432"/>
      <c r="AV13" s="432"/>
      <c r="AW13" s="432"/>
      <c r="AX13" s="432"/>
      <c r="AY13" s="432"/>
      <c r="AZ13" s="432"/>
      <c r="BA13" s="432"/>
      <c r="BB13" s="432"/>
      <c r="BC13" s="432"/>
      <c r="BD13" s="432"/>
      <c r="BE13" s="432"/>
    </row>
    <row r="14" spans="1:57" ht="12.75" hidden="1" customHeight="1" outlineLevel="1">
      <c r="A14" s="469" t="s">
        <v>624</v>
      </c>
      <c r="B14" s="297">
        <f t="shared" si="0"/>
        <v>295</v>
      </c>
      <c r="C14" s="298">
        <f t="shared" si="1"/>
        <v>67.02</v>
      </c>
      <c r="D14" s="370">
        <f t="shared" si="2"/>
        <v>67.39</v>
      </c>
      <c r="E14" s="287">
        <f t="shared" si="3"/>
        <v>758</v>
      </c>
      <c r="F14" s="371">
        <f t="shared" si="4"/>
        <v>67.39</v>
      </c>
      <c r="G14" s="246">
        <f t="shared" si="5"/>
        <v>-4.4000000000000003E-3</v>
      </c>
      <c r="H14" s="121">
        <f t="shared" si="6"/>
        <v>67.989999999999995</v>
      </c>
      <c r="I14" s="372">
        <f t="shared" si="7"/>
        <v>68.989999999999995</v>
      </c>
      <c r="J14" s="373">
        <f t="shared" si="8"/>
        <v>66.81</v>
      </c>
      <c r="K14" s="117">
        <f t="shared" si="9"/>
        <v>67.69</v>
      </c>
      <c r="L14" s="124">
        <f t="shared" si="10"/>
        <v>179240</v>
      </c>
      <c r="M14" s="516">
        <f t="shared" si="11"/>
        <v>265996</v>
      </c>
      <c r="N14" s="509">
        <f t="shared" si="12"/>
        <v>523</v>
      </c>
      <c r="O14" s="139">
        <f t="shared" si="13"/>
        <v>45481.705682870372</v>
      </c>
      <c r="P14" s="505">
        <v>13</v>
      </c>
      <c r="Q14" s="503"/>
      <c r="R14" s="499"/>
      <c r="S14" s="541"/>
      <c r="T14" s="500"/>
      <c r="U14" s="497"/>
      <c r="V14" s="241"/>
      <c r="W14" s="365"/>
      <c r="X14" s="208"/>
      <c r="Y14" s="366">
        <f>IFERROR(IF($AA$1&gt;1000,INT($AA$1/(D17/100)),100),100)</f>
        <v>149</v>
      </c>
      <c r="Z14" s="467">
        <f>IFERROR($C14*(1-$AB$1)/100*$Y14,"")</f>
        <v>99.849814019999982</v>
      </c>
      <c r="AA14" s="822">
        <f>IFERROR($Z14-$Z15,"")</f>
        <v>0.35481401999997786</v>
      </c>
      <c r="AB14" s="417"/>
      <c r="AC14" s="408"/>
      <c r="AD14" s="408"/>
      <c r="AE14" s="409"/>
      <c r="AF14" s="409"/>
      <c r="AG14" s="409"/>
      <c r="AH14" s="438"/>
      <c r="AI14" s="431"/>
      <c r="AJ14" s="432"/>
      <c r="AK14" s="432"/>
      <c r="AL14" s="432"/>
      <c r="AM14" s="432"/>
      <c r="AN14" s="431"/>
      <c r="AO14" s="431"/>
      <c r="AP14" s="431"/>
      <c r="AQ14" s="432"/>
      <c r="AR14" s="432"/>
      <c r="AS14" s="432"/>
      <c r="AT14" s="432"/>
      <c r="AU14" s="432"/>
      <c r="AV14" s="432"/>
      <c r="AW14" s="432"/>
      <c r="AX14" s="432"/>
      <c r="AY14" s="432"/>
      <c r="AZ14" s="432"/>
      <c r="BA14" s="432"/>
      <c r="BB14" s="432"/>
      <c r="BC14" s="432"/>
      <c r="BD14" s="432"/>
      <c r="BE14" s="432"/>
    </row>
    <row r="15" spans="1:57" ht="12.75" hidden="1" customHeight="1" outlineLevel="1">
      <c r="A15" s="476" t="s">
        <v>591</v>
      </c>
      <c r="B15" s="285">
        <f t="shared" si="0"/>
        <v>8247</v>
      </c>
      <c r="C15" s="374">
        <f t="shared" si="1"/>
        <v>49.420999999999999</v>
      </c>
      <c r="D15" s="299">
        <f t="shared" si="2"/>
        <v>49.5</v>
      </c>
      <c r="E15" s="300">
        <f t="shared" si="3"/>
        <v>8272</v>
      </c>
      <c r="F15" s="375">
        <f t="shared" si="4"/>
        <v>49.420999999999999</v>
      </c>
      <c r="G15" s="296">
        <f t="shared" si="5"/>
        <v>1.32E-2</v>
      </c>
      <c r="H15" s="175">
        <f t="shared" si="6"/>
        <v>48.01</v>
      </c>
      <c r="I15" s="376">
        <f t="shared" si="7"/>
        <v>49.64</v>
      </c>
      <c r="J15" s="377">
        <f t="shared" si="8"/>
        <v>48.01</v>
      </c>
      <c r="K15" s="176">
        <f t="shared" si="9"/>
        <v>48.774999999999999</v>
      </c>
      <c r="L15" s="177">
        <f t="shared" si="10"/>
        <v>14467942</v>
      </c>
      <c r="M15" s="517">
        <f t="shared" si="11"/>
        <v>29460641</v>
      </c>
      <c r="N15" s="514">
        <f t="shared" si="12"/>
        <v>13029</v>
      </c>
      <c r="O15" s="271">
        <f t="shared" si="13"/>
        <v>45481.708564814813</v>
      </c>
      <c r="P15" s="506">
        <v>14</v>
      </c>
      <c r="Q15" s="504"/>
      <c r="R15" s="544"/>
      <c r="S15" s="545"/>
      <c r="T15" s="501"/>
      <c r="U15" s="498"/>
      <c r="V15" s="242"/>
      <c r="W15" s="182"/>
      <c r="X15" s="207"/>
      <c r="Y15" s="204">
        <f t="shared" ref="Y15" si="19">IFERROR(INT($Z14/($D15*(1+$AB$1)/100)),0)</f>
        <v>201</v>
      </c>
      <c r="Z15" s="464">
        <f>IFERROR($D15/100*INT($Y15),"")</f>
        <v>99.495000000000005</v>
      </c>
      <c r="AA15" s="821"/>
      <c r="AB15" s="416"/>
      <c r="AC15" s="405"/>
      <c r="AD15" s="405"/>
      <c r="AE15" s="406"/>
      <c r="AF15" s="406"/>
      <c r="AG15" s="406"/>
      <c r="AH15" s="438"/>
      <c r="AI15" s="431"/>
      <c r="AJ15" s="432"/>
      <c r="AK15" s="432"/>
      <c r="AL15" s="432"/>
      <c r="AM15" s="432"/>
      <c r="AN15" s="432"/>
      <c r="AO15" s="432"/>
      <c r="AP15" s="432"/>
      <c r="AQ15" s="432"/>
      <c r="AR15" s="432"/>
      <c r="AS15" s="432"/>
      <c r="AT15" s="432"/>
      <c r="AU15" s="432"/>
      <c r="AV15" s="432"/>
      <c r="AW15" s="432"/>
      <c r="AX15" s="432"/>
      <c r="AY15" s="432"/>
      <c r="AZ15" s="432"/>
      <c r="BA15" s="432"/>
      <c r="BB15" s="432"/>
      <c r="BC15" s="432"/>
      <c r="BD15" s="432"/>
      <c r="BE15" s="432"/>
    </row>
    <row r="16" spans="1:57" ht="12.75" hidden="1" customHeight="1" outlineLevel="1">
      <c r="A16" s="477" t="s">
        <v>589</v>
      </c>
      <c r="B16" s="297">
        <f t="shared" si="0"/>
        <v>155245</v>
      </c>
      <c r="C16" s="298">
        <f t="shared" si="1"/>
        <v>68540</v>
      </c>
      <c r="D16" s="378">
        <f t="shared" si="2"/>
        <v>68580</v>
      </c>
      <c r="E16" s="301">
        <f t="shared" si="3"/>
        <v>10000</v>
      </c>
      <c r="F16" s="379">
        <f t="shared" si="4"/>
        <v>68540</v>
      </c>
      <c r="G16" s="246">
        <f t="shared" si="5"/>
        <v>6.0999999999999995E-3</v>
      </c>
      <c r="H16" s="119">
        <f t="shared" si="6"/>
        <v>68180</v>
      </c>
      <c r="I16" s="384">
        <f t="shared" si="7"/>
        <v>69260</v>
      </c>
      <c r="J16" s="384">
        <f t="shared" si="8"/>
        <v>67810</v>
      </c>
      <c r="K16" s="114">
        <f t="shared" si="9"/>
        <v>68120.7</v>
      </c>
      <c r="L16" s="130">
        <f t="shared" si="10"/>
        <v>87190765086</v>
      </c>
      <c r="M16" s="519">
        <f t="shared" si="11"/>
        <v>127480542</v>
      </c>
      <c r="N16" s="512">
        <f t="shared" si="12"/>
        <v>25710</v>
      </c>
      <c r="O16" s="270">
        <f t="shared" si="13"/>
        <v>45481.708379629628</v>
      </c>
      <c r="P16" s="505">
        <v>15</v>
      </c>
      <c r="Q16" s="503"/>
      <c r="R16" s="542"/>
      <c r="S16" s="548"/>
      <c r="T16" s="502"/>
      <c r="U16" s="497"/>
      <c r="V16" s="241"/>
      <c r="W16" s="245"/>
      <c r="X16" s="208"/>
      <c r="Y16" s="205">
        <f t="shared" si="14"/>
        <v>201</v>
      </c>
      <c r="Z16" s="487">
        <f>IFERROR($C16*(1-$AB$1)/100*INT($Y16),"")</f>
        <v>137751.62346000003</v>
      </c>
      <c r="AA16" s="823">
        <f>IFERROR($Z16-$Z17,"")</f>
        <v>555.62346000003163</v>
      </c>
      <c r="AB16" s="417"/>
      <c r="AC16" s="408"/>
      <c r="AD16" s="408"/>
      <c r="AE16" s="409"/>
      <c r="AF16" s="409"/>
      <c r="AG16" s="409"/>
      <c r="AH16" s="438"/>
      <c r="AI16" s="431"/>
      <c r="AJ16" s="432"/>
      <c r="AK16" s="432"/>
      <c r="AL16" s="432"/>
      <c r="AM16" s="432"/>
      <c r="AN16" s="432"/>
      <c r="AO16" s="432"/>
      <c r="AP16" s="432"/>
      <c r="AQ16" s="432"/>
      <c r="AR16" s="432"/>
      <c r="AS16" s="432"/>
      <c r="AT16" s="432"/>
      <c r="AU16" s="432"/>
      <c r="AV16" s="432"/>
      <c r="AW16" s="432"/>
      <c r="AX16" s="432"/>
      <c r="AY16" s="432"/>
      <c r="AZ16" s="432"/>
      <c r="BA16" s="432"/>
      <c r="BB16" s="432"/>
      <c r="BC16" s="432"/>
      <c r="BD16" s="432"/>
      <c r="BE16" s="432"/>
    </row>
    <row r="17" spans="1:57" ht="12.75" hidden="1" customHeight="1" outlineLevel="1">
      <c r="A17" s="470" t="s">
        <v>622</v>
      </c>
      <c r="B17" s="302">
        <f t="shared" si="0"/>
        <v>6540</v>
      </c>
      <c r="C17" s="380">
        <f t="shared" si="1"/>
        <v>92690</v>
      </c>
      <c r="D17" s="303">
        <f t="shared" si="2"/>
        <v>92700</v>
      </c>
      <c r="E17" s="304">
        <f t="shared" si="3"/>
        <v>2319</v>
      </c>
      <c r="F17" s="381">
        <f t="shared" si="4"/>
        <v>92700</v>
      </c>
      <c r="G17" s="248">
        <f t="shared" si="5"/>
        <v>-1.9099999999999999E-2</v>
      </c>
      <c r="H17" s="125">
        <f t="shared" si="6"/>
        <v>95590</v>
      </c>
      <c r="I17" s="382">
        <f t="shared" si="7"/>
        <v>97310</v>
      </c>
      <c r="J17" s="383">
        <f t="shared" si="8"/>
        <v>92600</v>
      </c>
      <c r="K17" s="127">
        <f t="shared" si="9"/>
        <v>94510</v>
      </c>
      <c r="L17" s="128">
        <f t="shared" si="10"/>
        <v>1128458538</v>
      </c>
      <c r="M17" s="518">
        <f t="shared" si="11"/>
        <v>1204414</v>
      </c>
      <c r="N17" s="513">
        <f t="shared" si="12"/>
        <v>1733</v>
      </c>
      <c r="O17" s="142">
        <f t="shared" si="13"/>
        <v>45481.708437499998</v>
      </c>
      <c r="P17" s="507">
        <v>16</v>
      </c>
      <c r="Q17" s="504"/>
      <c r="R17" s="549"/>
      <c r="S17" s="545"/>
      <c r="T17" s="501"/>
      <c r="U17" s="498"/>
      <c r="V17" s="242"/>
      <c r="W17" s="217"/>
      <c r="X17" s="218"/>
      <c r="Y17" s="251">
        <f t="shared" ref="Y17" si="20">IFERROR($Z16/($D17*(1+$AB$1)/100),0)</f>
        <v>148.58451960629182</v>
      </c>
      <c r="Z17" s="488">
        <f>IFERROR($D17/100*INT($Y17),"")</f>
        <v>137196</v>
      </c>
      <c r="AA17" s="824"/>
      <c r="AB17" s="416"/>
      <c r="AC17" s="405"/>
      <c r="AD17" s="405"/>
      <c r="AE17" s="406"/>
      <c r="AF17" s="406"/>
      <c r="AG17" s="406"/>
      <c r="AH17" s="438"/>
      <c r="AI17" s="431"/>
      <c r="AJ17" s="432"/>
      <c r="AK17" s="432"/>
      <c r="AL17" s="432"/>
      <c r="AM17" s="432"/>
      <c r="AN17" s="432"/>
      <c r="AO17" s="436"/>
      <c r="AP17" s="432"/>
      <c r="AQ17" s="432"/>
      <c r="AR17" s="432"/>
      <c r="AS17" s="432"/>
      <c r="AT17" s="432"/>
      <c r="AU17" s="432"/>
      <c r="AV17" s="432"/>
      <c r="AW17" s="432"/>
      <c r="AX17" s="432"/>
      <c r="AY17" s="432"/>
      <c r="AZ17" s="432"/>
      <c r="BA17" s="432"/>
      <c r="BB17" s="432"/>
      <c r="BC17" s="432"/>
      <c r="BD17" s="432"/>
      <c r="BE17" s="432"/>
    </row>
    <row r="18" spans="1:57" ht="12.75" hidden="1" customHeight="1" outlineLevel="1">
      <c r="A18" s="469" t="s">
        <v>560</v>
      </c>
      <c r="B18" s="297">
        <f t="shared" si="0"/>
        <v>1950</v>
      </c>
      <c r="C18" s="298">
        <f t="shared" si="1"/>
        <v>66.900000000000006</v>
      </c>
      <c r="D18" s="370">
        <f t="shared" si="2"/>
        <v>67.400000000000006</v>
      </c>
      <c r="E18" s="287">
        <f t="shared" si="3"/>
        <v>1000</v>
      </c>
      <c r="F18" s="371">
        <f t="shared" si="4"/>
        <v>67.39</v>
      </c>
      <c r="G18" s="246">
        <f t="shared" si="5"/>
        <v>-1E-4</v>
      </c>
      <c r="H18" s="159">
        <f t="shared" si="6"/>
        <v>66.7</v>
      </c>
      <c r="I18" s="388">
        <f t="shared" si="7"/>
        <v>68.599999999999994</v>
      </c>
      <c r="J18" s="389">
        <f t="shared" si="8"/>
        <v>66.599999999999994</v>
      </c>
      <c r="K18" s="160">
        <f t="shared" si="9"/>
        <v>67.400000000000006</v>
      </c>
      <c r="L18" s="161">
        <f t="shared" si="10"/>
        <v>14543</v>
      </c>
      <c r="M18" s="522">
        <f t="shared" si="11"/>
        <v>21609</v>
      </c>
      <c r="N18" s="509">
        <f t="shared" si="12"/>
        <v>83</v>
      </c>
      <c r="O18" s="139">
        <f t="shared" si="13"/>
        <v>45481.683240740742</v>
      </c>
      <c r="P18" s="505">
        <v>17</v>
      </c>
      <c r="Q18" s="503"/>
      <c r="R18" s="499"/>
      <c r="S18" s="541"/>
      <c r="T18" s="500"/>
      <c r="U18" s="497"/>
      <c r="V18" s="241"/>
      <c r="W18" s="365"/>
      <c r="X18" s="208"/>
      <c r="Y18" s="366">
        <f>IFERROR(IF($AA$1&gt;1000,INT($AA$1/(D21/100)),100),100)</f>
        <v>100</v>
      </c>
      <c r="Z18" s="467">
        <f>IFERROR($C18*(1-$AB$1)/100*$Y18,"")</f>
        <v>66.89331</v>
      </c>
      <c r="AA18" s="822">
        <f>IFERROR($Z18-$Z19,"")</f>
        <v>9.450999999999965E-2</v>
      </c>
      <c r="AB18" s="417"/>
      <c r="AC18" s="408"/>
      <c r="AD18" s="408"/>
      <c r="AE18" s="409"/>
      <c r="AF18" s="409"/>
      <c r="AG18" s="409"/>
      <c r="AH18" s="438"/>
      <c r="AI18" s="431"/>
      <c r="AJ18" s="432"/>
      <c r="AK18" s="432"/>
      <c r="AL18" s="432"/>
      <c r="AM18" s="432"/>
      <c r="AN18" s="432"/>
      <c r="AO18" s="432"/>
      <c r="AP18" s="432"/>
      <c r="AQ18" s="432"/>
      <c r="AR18" s="432"/>
      <c r="AS18" s="432"/>
      <c r="AT18" s="432"/>
      <c r="AU18" s="432"/>
      <c r="AV18" s="432"/>
      <c r="AW18" s="432"/>
      <c r="AX18" s="432"/>
      <c r="AY18" s="432"/>
      <c r="AZ18" s="432"/>
      <c r="BA18" s="432"/>
      <c r="BB18" s="432"/>
      <c r="BC18" s="432"/>
      <c r="BD18" s="432"/>
      <c r="BE18" s="432"/>
    </row>
    <row r="19" spans="1:57" ht="12.75" hidden="1" customHeight="1" outlineLevel="1">
      <c r="A19" s="476" t="s">
        <v>14</v>
      </c>
      <c r="B19" s="285">
        <f t="shared" si="0"/>
        <v>15000</v>
      </c>
      <c r="C19" s="374">
        <f t="shared" si="1"/>
        <v>53.84</v>
      </c>
      <c r="D19" s="299">
        <f t="shared" si="2"/>
        <v>53.87</v>
      </c>
      <c r="E19" s="300">
        <f t="shared" si="3"/>
        <v>1009</v>
      </c>
      <c r="F19" s="375">
        <f t="shared" si="4"/>
        <v>53.87</v>
      </c>
      <c r="G19" s="296">
        <f t="shared" si="5"/>
        <v>1.6200000000000003E-2</v>
      </c>
      <c r="H19" s="367">
        <f t="shared" si="6"/>
        <v>53.19</v>
      </c>
      <c r="I19" s="390">
        <f t="shared" si="7"/>
        <v>54</v>
      </c>
      <c r="J19" s="391">
        <f t="shared" si="8"/>
        <v>52.5</v>
      </c>
      <c r="K19" s="368">
        <f t="shared" si="9"/>
        <v>53.01</v>
      </c>
      <c r="L19" s="369">
        <f t="shared" si="10"/>
        <v>87931677</v>
      </c>
      <c r="M19" s="523">
        <f t="shared" si="11"/>
        <v>164695042</v>
      </c>
      <c r="N19" s="514">
        <f t="shared" si="12"/>
        <v>89114</v>
      </c>
      <c r="O19" s="271">
        <f t="shared" si="13"/>
        <v>45481.687696759262</v>
      </c>
      <c r="P19" s="506">
        <v>18</v>
      </c>
      <c r="Q19" s="504"/>
      <c r="R19" s="544"/>
      <c r="S19" s="545"/>
      <c r="T19" s="501"/>
      <c r="U19" s="498"/>
      <c r="V19" s="242"/>
      <c r="W19" s="182"/>
      <c r="X19" s="207"/>
      <c r="Y19" s="204">
        <f t="shared" ref="Y19" si="21">IFERROR(INT($Z18/($D19*(1+$AB$1)/100)),0)</f>
        <v>124</v>
      </c>
      <c r="Z19" s="464">
        <f>IFERROR($D19/100*INT($Y19),"")</f>
        <v>66.7988</v>
      </c>
      <c r="AA19" s="821"/>
      <c r="AB19" s="416"/>
      <c r="AC19" s="405"/>
      <c r="AD19" s="405"/>
      <c r="AE19" s="406"/>
      <c r="AF19" s="406"/>
      <c r="AG19" s="406"/>
      <c r="AH19" s="438"/>
      <c r="AI19" s="431"/>
      <c r="AJ19" s="432"/>
      <c r="AK19" s="432"/>
      <c r="AL19" s="432"/>
      <c r="AM19" s="432"/>
      <c r="AN19" s="432"/>
      <c r="AO19" s="432"/>
      <c r="AP19" s="432"/>
      <c r="AQ19" s="432"/>
      <c r="AR19" s="432"/>
      <c r="AS19" s="432"/>
      <c r="AT19" s="432"/>
      <c r="AU19" s="432"/>
      <c r="AV19" s="432"/>
      <c r="AW19" s="432"/>
      <c r="AX19" s="432"/>
      <c r="AY19" s="432"/>
      <c r="AZ19" s="432"/>
      <c r="BA19" s="432"/>
      <c r="BB19" s="432"/>
      <c r="BC19" s="432"/>
      <c r="BD19" s="432"/>
      <c r="BE19" s="432"/>
    </row>
    <row r="20" spans="1:57" ht="12.75" hidden="1" customHeight="1" outlineLevel="1">
      <c r="A20" s="477" t="s">
        <v>15</v>
      </c>
      <c r="B20" s="297">
        <f t="shared" si="0"/>
        <v>1000000</v>
      </c>
      <c r="C20" s="298">
        <f t="shared" si="1"/>
        <v>53.7</v>
      </c>
      <c r="D20" s="378">
        <f t="shared" si="2"/>
        <v>53.99</v>
      </c>
      <c r="E20" s="301">
        <f t="shared" si="3"/>
        <v>36245</v>
      </c>
      <c r="F20" s="379">
        <f t="shared" si="4"/>
        <v>53.99</v>
      </c>
      <c r="G20" s="246">
        <f t="shared" si="5"/>
        <v>1.8600000000000002E-2</v>
      </c>
      <c r="H20" s="162">
        <f t="shared" si="6"/>
        <v>53.5</v>
      </c>
      <c r="I20" s="392">
        <f t="shared" si="7"/>
        <v>55.1</v>
      </c>
      <c r="J20" s="393">
        <f t="shared" si="8"/>
        <v>52.5</v>
      </c>
      <c r="K20" s="163">
        <f t="shared" si="9"/>
        <v>53</v>
      </c>
      <c r="L20" s="164">
        <f t="shared" si="10"/>
        <v>25788009</v>
      </c>
      <c r="M20" s="524">
        <f t="shared" si="11"/>
        <v>48166717</v>
      </c>
      <c r="N20" s="512">
        <f t="shared" si="12"/>
        <v>9136</v>
      </c>
      <c r="O20" s="270">
        <f t="shared" si="13"/>
        <v>45481.687615740739</v>
      </c>
      <c r="P20" s="505">
        <v>19</v>
      </c>
      <c r="Q20" s="503"/>
      <c r="R20" s="542"/>
      <c r="S20" s="548"/>
      <c r="T20" s="502"/>
      <c r="U20" s="497"/>
      <c r="V20" s="241"/>
      <c r="W20" s="245"/>
      <c r="X20" s="208"/>
      <c r="Y20" s="205">
        <f t="shared" si="14"/>
        <v>124</v>
      </c>
      <c r="Z20" s="465">
        <f>IFERROR($C20*(1-$AB$1)/100*INT($Y20),"")</f>
        <v>66.581341199999997</v>
      </c>
      <c r="AA20" s="823">
        <f>IFERROR($Z20-$Z21,"")</f>
        <v>66.581341199999997</v>
      </c>
      <c r="AB20" s="417"/>
      <c r="AC20" s="408"/>
      <c r="AD20" s="408"/>
      <c r="AE20" s="409"/>
      <c r="AF20" s="409"/>
      <c r="AG20" s="409"/>
      <c r="AH20" s="438"/>
      <c r="AI20" s="431"/>
      <c r="AJ20" s="432"/>
      <c r="AK20" s="432"/>
      <c r="AL20" s="432"/>
      <c r="AM20" s="432"/>
      <c r="AN20" s="432"/>
      <c r="AO20" s="432"/>
      <c r="AP20" s="432"/>
      <c r="AQ20" s="432"/>
      <c r="AR20" s="432"/>
      <c r="AS20" s="432"/>
      <c r="AT20" s="432"/>
      <c r="AU20" s="432"/>
      <c r="AV20" s="432"/>
      <c r="AW20" s="432"/>
      <c r="AX20" s="432"/>
      <c r="AY20" s="432"/>
      <c r="AZ20" s="432"/>
      <c r="BA20" s="432"/>
      <c r="BB20" s="432"/>
      <c r="BC20" s="432"/>
      <c r="BD20" s="432"/>
      <c r="BE20" s="432"/>
    </row>
    <row r="21" spans="1:57" ht="12.75" hidden="1" customHeight="1" outlineLevel="1">
      <c r="A21" s="470" t="s">
        <v>559</v>
      </c>
      <c r="B21" s="302">
        <f t="shared" si="0"/>
        <v>0</v>
      </c>
      <c r="C21" s="380">
        <f t="shared" si="1"/>
        <v>0</v>
      </c>
      <c r="D21" s="303">
        <f t="shared" si="2"/>
        <v>0</v>
      </c>
      <c r="E21" s="304">
        <f t="shared" si="3"/>
        <v>0</v>
      </c>
      <c r="F21" s="381">
        <f t="shared" si="4"/>
        <v>0</v>
      </c>
      <c r="G21" s="248">
        <f t="shared" si="5"/>
        <v>0</v>
      </c>
      <c r="H21" s="214">
        <f t="shared" si="6"/>
        <v>0</v>
      </c>
      <c r="I21" s="394">
        <f t="shared" si="7"/>
        <v>0</v>
      </c>
      <c r="J21" s="395">
        <f t="shared" si="8"/>
        <v>0</v>
      </c>
      <c r="K21" s="215">
        <f t="shared" si="9"/>
        <v>66.453000000000003</v>
      </c>
      <c r="L21" s="216">
        <f t="shared" si="10"/>
        <v>0</v>
      </c>
      <c r="M21" s="525">
        <f t="shared" si="11"/>
        <v>0</v>
      </c>
      <c r="N21" s="513">
        <f t="shared" si="12"/>
        <v>0</v>
      </c>
      <c r="O21" s="142">
        <f t="shared" si="13"/>
        <v>0</v>
      </c>
      <c r="P21" s="507">
        <v>20</v>
      </c>
      <c r="Q21" s="504"/>
      <c r="R21" s="549"/>
      <c r="S21" s="545"/>
      <c r="T21" s="501"/>
      <c r="U21" s="498"/>
      <c r="V21" s="242"/>
      <c r="W21" s="217"/>
      <c r="X21" s="218"/>
      <c r="Y21" s="251">
        <f t="shared" ref="Y21" si="22">IFERROR($Z20/($D21*(1+$AB$1)/100),0)</f>
        <v>0</v>
      </c>
      <c r="Z21" s="466">
        <f>IFERROR($D21/100*INT($Y21),"")</f>
        <v>0</v>
      </c>
      <c r="AA21" s="824"/>
      <c r="AB21" s="416"/>
      <c r="AC21" s="405"/>
      <c r="AD21" s="405"/>
      <c r="AE21" s="406"/>
      <c r="AF21" s="406"/>
      <c r="AG21" s="406"/>
      <c r="AH21" s="438"/>
      <c r="AI21" s="431"/>
      <c r="AJ21" s="432"/>
      <c r="AK21" s="432"/>
      <c r="AL21" s="432"/>
      <c r="AM21" s="432"/>
      <c r="AN21" s="432"/>
      <c r="AO21" s="432"/>
      <c r="AP21" s="432"/>
      <c r="AQ21" s="432"/>
      <c r="AR21" s="432"/>
      <c r="AS21" s="432"/>
      <c r="AT21" s="432"/>
      <c r="AU21" s="432"/>
      <c r="AV21" s="432"/>
      <c r="AW21" s="432"/>
      <c r="AX21" s="432"/>
      <c r="AY21" s="432"/>
      <c r="AZ21" s="432"/>
      <c r="BA21" s="432"/>
      <c r="BB21" s="432"/>
      <c r="BC21" s="432"/>
      <c r="BD21" s="432"/>
      <c r="BE21" s="432"/>
    </row>
    <row r="22" spans="1:57" ht="12.75" hidden="1" customHeight="1" outlineLevel="1">
      <c r="A22" s="469" t="s">
        <v>624</v>
      </c>
      <c r="B22" s="297">
        <f t="shared" si="0"/>
        <v>295</v>
      </c>
      <c r="C22" s="298">
        <f t="shared" si="1"/>
        <v>67.02</v>
      </c>
      <c r="D22" s="370">
        <f t="shared" si="2"/>
        <v>67.39</v>
      </c>
      <c r="E22" s="287">
        <f t="shared" si="3"/>
        <v>758</v>
      </c>
      <c r="F22" s="371">
        <f t="shared" si="4"/>
        <v>67.39</v>
      </c>
      <c r="G22" s="246">
        <f t="shared" si="5"/>
        <v>-4.4000000000000003E-3</v>
      </c>
      <c r="H22" s="159">
        <f t="shared" si="6"/>
        <v>67.989999999999995</v>
      </c>
      <c r="I22" s="388">
        <f t="shared" si="7"/>
        <v>68.989999999999995</v>
      </c>
      <c r="J22" s="389">
        <f t="shared" si="8"/>
        <v>66.81</v>
      </c>
      <c r="K22" s="160">
        <f t="shared" si="9"/>
        <v>67.69</v>
      </c>
      <c r="L22" s="161">
        <f t="shared" si="10"/>
        <v>179240</v>
      </c>
      <c r="M22" s="526">
        <f t="shared" si="11"/>
        <v>265996</v>
      </c>
      <c r="N22" s="509">
        <f t="shared" si="12"/>
        <v>523</v>
      </c>
      <c r="O22" s="139">
        <f t="shared" si="13"/>
        <v>45481.705682870372</v>
      </c>
      <c r="P22" s="505">
        <v>21</v>
      </c>
      <c r="Q22" s="503"/>
      <c r="R22" s="499"/>
      <c r="S22" s="541"/>
      <c r="T22" s="500"/>
      <c r="U22" s="497"/>
      <c r="V22" s="241"/>
      <c r="W22" s="245"/>
      <c r="X22" s="208"/>
      <c r="Y22" s="206">
        <f>IFERROR(IF($AA$1&gt;1000,INT($AA$1/(D25/100)),100),100)</f>
        <v>100</v>
      </c>
      <c r="Z22" s="463">
        <f>IFERROR($C22*(1-$AB$1)/100*$Y22,"")</f>
        <v>67.013297999999992</v>
      </c>
      <c r="AA22" s="829">
        <f>IFERROR($Z22-$Z23,"")</f>
        <v>0.45329799999998954</v>
      </c>
      <c r="AB22" s="417"/>
      <c r="AC22" s="408"/>
      <c r="AD22" s="408"/>
      <c r="AE22" s="409"/>
      <c r="AF22" s="409"/>
      <c r="AG22" s="409"/>
      <c r="AH22" s="438"/>
      <c r="AI22" s="431"/>
      <c r="AJ22" s="432"/>
      <c r="AK22" s="432"/>
      <c r="AL22" s="432"/>
      <c r="AM22" s="432"/>
      <c r="AN22" s="432"/>
      <c r="AO22" s="432"/>
      <c r="AP22" s="432"/>
      <c r="AQ22" s="432"/>
      <c r="AR22" s="432"/>
      <c r="AS22" s="432"/>
      <c r="AT22" s="432"/>
      <c r="AU22" s="432"/>
      <c r="AV22" s="432"/>
      <c r="AW22" s="432"/>
      <c r="AX22" s="432"/>
      <c r="AY22" s="432"/>
      <c r="AZ22" s="432"/>
      <c r="BA22" s="432"/>
      <c r="BB22" s="432"/>
      <c r="BC22" s="432"/>
      <c r="BD22" s="432"/>
      <c r="BE22" s="432"/>
    </row>
    <row r="23" spans="1:57" ht="12.75" hidden="1" customHeight="1" outlineLevel="1">
      <c r="A23" s="476" t="s">
        <v>594</v>
      </c>
      <c r="B23" s="285">
        <f t="shared" si="0"/>
        <v>7377</v>
      </c>
      <c r="C23" s="374">
        <f t="shared" si="1"/>
        <v>51.51</v>
      </c>
      <c r="D23" s="299">
        <f t="shared" si="2"/>
        <v>52</v>
      </c>
      <c r="E23" s="300">
        <f t="shared" si="3"/>
        <v>6</v>
      </c>
      <c r="F23" s="375">
        <f t="shared" si="4"/>
        <v>51.74</v>
      </c>
      <c r="G23" s="296">
        <f t="shared" si="5"/>
        <v>1.5800000000000002E-2</v>
      </c>
      <c r="H23" s="367">
        <f t="shared" si="6"/>
        <v>52</v>
      </c>
      <c r="I23" s="390">
        <f t="shared" si="7"/>
        <v>53.7</v>
      </c>
      <c r="J23" s="391">
        <f t="shared" si="8"/>
        <v>50.46</v>
      </c>
      <c r="K23" s="368">
        <f t="shared" si="9"/>
        <v>50.935000000000002</v>
      </c>
      <c r="L23" s="369">
        <f t="shared" si="10"/>
        <v>2501306</v>
      </c>
      <c r="M23" s="527">
        <f t="shared" si="11"/>
        <v>4855759</v>
      </c>
      <c r="N23" s="510">
        <f t="shared" si="12"/>
        <v>1743</v>
      </c>
      <c r="O23" s="140">
        <f t="shared" si="13"/>
        <v>45481.705543981479</v>
      </c>
      <c r="P23" s="506">
        <v>22</v>
      </c>
      <c r="Q23" s="504"/>
      <c r="R23" s="544"/>
      <c r="S23" s="545"/>
      <c r="T23" s="501"/>
      <c r="U23" s="498"/>
      <c r="V23" s="242"/>
      <c r="W23" s="182"/>
      <c r="X23" s="207"/>
      <c r="Y23" s="204">
        <f t="shared" ref="Y23" si="23">IFERROR(INT($Z22/($D23*(1+$AB$1)/100)),0)</f>
        <v>128</v>
      </c>
      <c r="Z23" s="464">
        <f>IFERROR($D23/100*INT($Y23),"")</f>
        <v>66.56</v>
      </c>
      <c r="AA23" s="821"/>
      <c r="AB23" s="416"/>
      <c r="AC23" s="405"/>
      <c r="AD23" s="405"/>
      <c r="AE23" s="406"/>
      <c r="AF23" s="406"/>
      <c r="AG23" s="406"/>
      <c r="AH23" s="438"/>
      <c r="AI23" s="431"/>
      <c r="AJ23" s="432"/>
      <c r="AK23" s="432"/>
      <c r="AL23" s="432"/>
      <c r="AM23" s="432"/>
      <c r="AN23" s="432"/>
      <c r="AO23" s="432"/>
      <c r="AP23" s="432"/>
      <c r="AQ23" s="432"/>
      <c r="AR23" s="432"/>
      <c r="AS23" s="432"/>
      <c r="AT23" s="432"/>
      <c r="AU23" s="432"/>
      <c r="AV23" s="432"/>
      <c r="AW23" s="432"/>
      <c r="AX23" s="432"/>
      <c r="AY23" s="432"/>
      <c r="AZ23" s="432"/>
      <c r="BA23" s="432"/>
      <c r="BB23" s="432"/>
      <c r="BC23" s="432"/>
      <c r="BD23" s="432"/>
      <c r="BE23" s="432"/>
    </row>
    <row r="24" spans="1:57" ht="12.75" hidden="1" customHeight="1" outlineLevel="1">
      <c r="A24" s="477" t="s">
        <v>593</v>
      </c>
      <c r="B24" s="297">
        <f t="shared" si="0"/>
        <v>277875</v>
      </c>
      <c r="C24" s="298">
        <f t="shared" si="1"/>
        <v>51.5</v>
      </c>
      <c r="D24" s="378">
        <f t="shared" si="2"/>
        <v>51.9</v>
      </c>
      <c r="E24" s="301">
        <f t="shared" si="3"/>
        <v>98621</v>
      </c>
      <c r="F24" s="379">
        <f t="shared" si="4"/>
        <v>51.5</v>
      </c>
      <c r="G24" s="246">
        <f t="shared" si="5"/>
        <v>1.1399999999999999E-2</v>
      </c>
      <c r="H24" s="159">
        <f t="shared" si="6"/>
        <v>53</v>
      </c>
      <c r="I24" s="384">
        <f t="shared" si="7"/>
        <v>53</v>
      </c>
      <c r="J24" s="389">
        <f t="shared" si="8"/>
        <v>51.5</v>
      </c>
      <c r="K24" s="160">
        <f t="shared" si="9"/>
        <v>50.914999999999999</v>
      </c>
      <c r="L24" s="161">
        <f t="shared" si="10"/>
        <v>134926</v>
      </c>
      <c r="M24" s="528">
        <f t="shared" si="11"/>
        <v>261674</v>
      </c>
      <c r="N24" s="509">
        <f t="shared" si="12"/>
        <v>39</v>
      </c>
      <c r="O24" s="139">
        <f t="shared" si="13"/>
        <v>45481.708425925928</v>
      </c>
      <c r="P24" s="505">
        <v>23</v>
      </c>
      <c r="Q24" s="503"/>
      <c r="R24" s="542"/>
      <c r="S24" s="548"/>
      <c r="T24" s="502"/>
      <c r="U24" s="497"/>
      <c r="V24" s="241"/>
      <c r="W24" s="355"/>
      <c r="X24" s="208"/>
      <c r="Y24" s="205">
        <f t="shared" si="14"/>
        <v>128</v>
      </c>
      <c r="Z24" s="465">
        <f>IFERROR($C24*(1-$AB$1)/100*INT($Y24),"")</f>
        <v>65.913408000000004</v>
      </c>
      <c r="AA24" s="823">
        <f>IFERROR($Z24-$Z25,"")</f>
        <v>65.913408000000004</v>
      </c>
      <c r="AB24" s="417"/>
      <c r="AC24" s="408"/>
      <c r="AD24" s="408"/>
      <c r="AE24" s="409"/>
      <c r="AF24" s="409"/>
      <c r="AG24" s="409"/>
      <c r="AH24" s="438"/>
      <c r="AI24" s="431"/>
      <c r="AJ24" s="432"/>
      <c r="AK24" s="432"/>
      <c r="AL24" s="432"/>
      <c r="AM24" s="432"/>
      <c r="AN24" s="432"/>
      <c r="AO24" s="432"/>
      <c r="AP24" s="432"/>
      <c r="AQ24" s="432"/>
      <c r="AR24" s="432"/>
      <c r="AS24" s="432"/>
      <c r="AT24" s="432"/>
      <c r="AU24" s="432"/>
      <c r="AV24" s="432"/>
      <c r="AW24" s="432"/>
      <c r="AX24" s="432"/>
      <c r="AY24" s="432"/>
      <c r="AZ24" s="432"/>
      <c r="BA24" s="432"/>
      <c r="BB24" s="432"/>
      <c r="BC24" s="432"/>
      <c r="BD24" s="432"/>
      <c r="BE24" s="432"/>
    </row>
    <row r="25" spans="1:57" ht="12.75" hidden="1" customHeight="1" outlineLevel="1">
      <c r="A25" s="471" t="s">
        <v>623</v>
      </c>
      <c r="B25" s="349">
        <f t="shared" si="0"/>
        <v>0</v>
      </c>
      <c r="C25" s="396">
        <f t="shared" si="1"/>
        <v>0</v>
      </c>
      <c r="D25" s="350">
        <f t="shared" si="2"/>
        <v>0</v>
      </c>
      <c r="E25" s="351">
        <f t="shared" si="3"/>
        <v>0</v>
      </c>
      <c r="F25" s="397">
        <f t="shared" si="4"/>
        <v>0</v>
      </c>
      <c r="G25" s="324">
        <f t="shared" si="5"/>
        <v>0</v>
      </c>
      <c r="H25" s="352">
        <f t="shared" si="6"/>
        <v>0</v>
      </c>
      <c r="I25" s="398">
        <f t="shared" si="7"/>
        <v>0</v>
      </c>
      <c r="J25" s="399">
        <f t="shared" si="8"/>
        <v>0</v>
      </c>
      <c r="K25" s="353">
        <f t="shared" si="9"/>
        <v>44.993000000000002</v>
      </c>
      <c r="L25" s="354">
        <f t="shared" si="10"/>
        <v>0</v>
      </c>
      <c r="M25" s="529">
        <f t="shared" si="11"/>
        <v>0</v>
      </c>
      <c r="N25" s="515">
        <f t="shared" si="12"/>
        <v>0</v>
      </c>
      <c r="O25" s="220">
        <f t="shared" si="13"/>
        <v>0</v>
      </c>
      <c r="P25" s="508">
        <v>24</v>
      </c>
      <c r="Q25" s="551"/>
      <c r="R25" s="550"/>
      <c r="S25" s="546"/>
      <c r="T25" s="547"/>
      <c r="U25" s="539"/>
      <c r="V25" s="242"/>
      <c r="W25" s="331"/>
      <c r="X25" s="332"/>
      <c r="Y25" s="356">
        <f t="shared" ref="Y25" si="24">IFERROR($Z24/($D25*(1+$AB$1)/100),0)</f>
        <v>0</v>
      </c>
      <c r="Z25" s="468">
        <f>IFERROR($D25/100*INT($Y25),"")</f>
        <v>0</v>
      </c>
      <c r="AA25" s="830"/>
      <c r="AB25" s="430"/>
      <c r="AC25" s="413"/>
      <c r="AD25" s="413"/>
      <c r="AE25" s="414"/>
      <c r="AF25" s="414"/>
      <c r="AG25" s="414"/>
      <c r="AH25" s="438"/>
      <c r="AI25" s="431"/>
      <c r="AJ25" s="432"/>
      <c r="AK25" s="432"/>
      <c r="AL25" s="432"/>
      <c r="AM25" s="432"/>
      <c r="AN25" s="432"/>
      <c r="AO25" s="432"/>
      <c r="AP25" s="432"/>
      <c r="AQ25" s="432"/>
      <c r="AR25" s="432"/>
      <c r="AS25" s="432"/>
      <c r="AT25" s="432"/>
      <c r="AU25" s="432"/>
      <c r="AV25" s="432"/>
      <c r="AW25" s="432"/>
      <c r="AX25" s="432"/>
      <c r="AY25" s="432"/>
      <c r="AZ25" s="432"/>
      <c r="BA25" s="432"/>
      <c r="BB25" s="432"/>
      <c r="BC25" s="432"/>
      <c r="BD25" s="432"/>
      <c r="BE25" s="432"/>
    </row>
    <row r="26" spans="1:57" ht="12.75" customHeight="1" collapsed="1">
      <c r="A26" s="309" t="s">
        <v>13</v>
      </c>
      <c r="B26" s="490">
        <f t="shared" si="0"/>
        <v>3311</v>
      </c>
      <c r="C26" s="298">
        <f t="shared" si="1"/>
        <v>74570</v>
      </c>
      <c r="D26" s="298">
        <f t="shared" si="2"/>
        <v>74590</v>
      </c>
      <c r="E26" s="490">
        <f t="shared" si="3"/>
        <v>863000</v>
      </c>
      <c r="F26" s="379">
        <f t="shared" si="4"/>
        <v>74590</v>
      </c>
      <c r="G26" s="246">
        <f t="shared" si="5"/>
        <v>0.01</v>
      </c>
      <c r="H26" s="121">
        <f t="shared" si="6"/>
        <v>74390</v>
      </c>
      <c r="I26" s="372">
        <f t="shared" si="7"/>
        <v>75180</v>
      </c>
      <c r="J26" s="373">
        <f t="shared" si="8"/>
        <v>73700</v>
      </c>
      <c r="K26" s="117">
        <f t="shared" si="9"/>
        <v>73850</v>
      </c>
      <c r="L26" s="124">
        <f t="shared" si="10"/>
        <v>154333560034</v>
      </c>
      <c r="M26" s="533">
        <f t="shared" si="11"/>
        <v>207714199</v>
      </c>
      <c r="N26" s="509">
        <f t="shared" si="12"/>
        <v>94315</v>
      </c>
      <c r="O26" s="139">
        <f t="shared" si="13"/>
        <v>45481.687650462962</v>
      </c>
      <c r="P26" s="147">
        <v>25</v>
      </c>
      <c r="Q26" s="274"/>
      <c r="R26" s="492"/>
      <c r="S26" s="495"/>
      <c r="T26" s="540"/>
      <c r="U26" s="558"/>
      <c r="V26" s="401"/>
      <c r="W26" s="245"/>
      <c r="X26" s="208"/>
      <c r="Y26" s="312"/>
      <c r="Z26" s="556">
        <f>F28/F26/100</f>
        <v>1.039817669928945E-2</v>
      </c>
      <c r="AA26" s="426"/>
      <c r="AB26" s="415"/>
      <c r="AC26" s="403"/>
      <c r="AD26" s="403"/>
      <c r="AE26" s="404"/>
      <c r="AF26" s="404"/>
      <c r="AG26" s="404"/>
      <c r="AH26" s="439"/>
      <c r="AI26" s="431"/>
      <c r="AJ26" s="432"/>
      <c r="AK26" s="432"/>
      <c r="AL26" s="432"/>
      <c r="AM26" s="432"/>
      <c r="AN26" s="432"/>
      <c r="AO26" s="432"/>
      <c r="AP26" s="432"/>
      <c r="AQ26" s="432"/>
      <c r="AR26" s="432"/>
      <c r="AS26" s="432"/>
      <c r="AT26" s="432"/>
      <c r="AU26" s="432"/>
      <c r="AV26" s="432"/>
      <c r="AW26" s="432"/>
      <c r="AX26" s="432"/>
      <c r="AY26" s="432"/>
      <c r="AZ26" s="432"/>
      <c r="BA26" s="432"/>
      <c r="BB26" s="432"/>
      <c r="BC26" s="432"/>
      <c r="BD26" s="432"/>
      <c r="BE26" s="432"/>
    </row>
    <row r="27" spans="1:57" ht="12.75" customHeight="1">
      <c r="A27" s="310" t="s">
        <v>589</v>
      </c>
      <c r="B27" s="611">
        <f t="shared" si="0"/>
        <v>155245</v>
      </c>
      <c r="C27" s="299">
        <f t="shared" si="1"/>
        <v>68540</v>
      </c>
      <c r="D27" s="305">
        <f t="shared" si="2"/>
        <v>68580</v>
      </c>
      <c r="E27" s="611">
        <f t="shared" si="3"/>
        <v>10000</v>
      </c>
      <c r="F27" s="375">
        <f t="shared" si="4"/>
        <v>68540</v>
      </c>
      <c r="G27" s="247">
        <f t="shared" si="5"/>
        <v>6.0999999999999995E-3</v>
      </c>
      <c r="H27" s="175">
        <f t="shared" si="6"/>
        <v>68180</v>
      </c>
      <c r="I27" s="376">
        <f t="shared" si="7"/>
        <v>69260</v>
      </c>
      <c r="J27" s="377">
        <f t="shared" si="8"/>
        <v>67810</v>
      </c>
      <c r="K27" s="176">
        <f t="shared" si="9"/>
        <v>68120.7</v>
      </c>
      <c r="L27" s="177">
        <f t="shared" si="10"/>
        <v>87190765086</v>
      </c>
      <c r="M27" s="534">
        <f t="shared" si="11"/>
        <v>127480542</v>
      </c>
      <c r="N27" s="530">
        <f t="shared" si="12"/>
        <v>25710</v>
      </c>
      <c r="O27" s="272">
        <f t="shared" si="13"/>
        <v>45481.708379629628</v>
      </c>
      <c r="P27" s="146">
        <v>26</v>
      </c>
      <c r="Q27" s="273"/>
      <c r="R27" s="491"/>
      <c r="S27" s="494"/>
      <c r="T27" s="531"/>
      <c r="U27" s="559"/>
      <c r="V27" s="402"/>
      <c r="W27" s="182"/>
      <c r="X27" s="207"/>
      <c r="Y27" s="311">
        <v>5</v>
      </c>
      <c r="Z27" s="556">
        <f>F29/F27/100</f>
        <v>1.0452290633206886E-2</v>
      </c>
      <c r="AA27" s="427"/>
      <c r="AB27" s="416"/>
      <c r="AC27" s="405"/>
      <c r="AD27" s="405"/>
      <c r="AE27" s="406"/>
      <c r="AF27" s="406"/>
      <c r="AG27" s="406"/>
      <c r="AH27" s="439"/>
      <c r="AI27" s="431"/>
      <c r="AJ27" s="432"/>
      <c r="AK27" s="432"/>
      <c r="AL27" s="432"/>
      <c r="AM27" s="432"/>
      <c r="AN27" s="432"/>
      <c r="AO27" s="432"/>
      <c r="AP27" s="432"/>
      <c r="AQ27" s="432"/>
      <c r="AR27" s="432"/>
      <c r="AS27" s="432"/>
      <c r="AT27" s="432"/>
      <c r="AU27" s="432"/>
      <c r="AV27" s="432"/>
      <c r="AW27" s="432"/>
      <c r="AX27" s="432"/>
      <c r="AY27" s="432"/>
      <c r="AZ27" s="432"/>
      <c r="BA27" s="432"/>
      <c r="BB27" s="432"/>
      <c r="BC27" s="432"/>
      <c r="BD27" s="432"/>
      <c r="BE27" s="432"/>
    </row>
    <row r="28" spans="1:57" ht="12.75" customHeight="1">
      <c r="A28" s="309" t="s">
        <v>16</v>
      </c>
      <c r="B28" s="489">
        <f t="shared" si="0"/>
        <v>661</v>
      </c>
      <c r="C28" s="378">
        <f t="shared" si="1"/>
        <v>77510</v>
      </c>
      <c r="D28" s="444">
        <f t="shared" si="2"/>
        <v>77570</v>
      </c>
      <c r="E28" s="489">
        <f t="shared" si="3"/>
        <v>1000</v>
      </c>
      <c r="F28" s="371">
        <f t="shared" si="4"/>
        <v>77560</v>
      </c>
      <c r="G28" s="246">
        <f t="shared" si="5"/>
        <v>3.0999999999999999E-3</v>
      </c>
      <c r="H28" s="119">
        <f t="shared" si="6"/>
        <v>77600</v>
      </c>
      <c r="I28" s="384">
        <f t="shared" si="7"/>
        <v>78690</v>
      </c>
      <c r="J28" s="384">
        <f t="shared" si="8"/>
        <v>76500</v>
      </c>
      <c r="K28" s="114">
        <f t="shared" si="9"/>
        <v>77320</v>
      </c>
      <c r="L28" s="130">
        <f t="shared" si="10"/>
        <v>29522736937</v>
      </c>
      <c r="M28" s="535">
        <f t="shared" si="11"/>
        <v>37961918</v>
      </c>
      <c r="N28" s="512">
        <f t="shared" ref="N28:N29" si="25">IF($A28&lt;&gt;"",VLOOKUP($A28,$A$60:$N$199,14,0),"")</f>
        <v>4675</v>
      </c>
      <c r="O28" s="270">
        <f t="shared" ref="O28:O29" si="26">IF($A28&lt;&gt;"",VLOOKUP($A28,$A$60:$O$199,15,0),"")</f>
        <v>45481.687789351854</v>
      </c>
      <c r="P28" s="147">
        <v>27</v>
      </c>
      <c r="Q28" s="459"/>
      <c r="R28" s="493"/>
      <c r="S28" s="496"/>
      <c r="T28" s="532"/>
      <c r="U28" s="560"/>
      <c r="V28" s="460"/>
      <c r="W28" s="245"/>
      <c r="X28" s="208"/>
      <c r="Y28" s="206"/>
      <c r="Z28" s="555"/>
      <c r="AA28" s="428"/>
      <c r="AB28" s="417"/>
      <c r="AC28" s="408"/>
      <c r="AD28" s="408"/>
      <c r="AE28" s="409"/>
      <c r="AF28" s="409"/>
      <c r="AG28" s="409"/>
      <c r="AH28" s="439"/>
      <c r="AI28" s="431"/>
      <c r="AJ28" s="432"/>
      <c r="AK28" s="432"/>
      <c r="AL28" s="432"/>
      <c r="AM28" s="432"/>
      <c r="AN28" s="432"/>
      <c r="AO28" s="432"/>
      <c r="AP28" s="432"/>
      <c r="AQ28" s="432"/>
      <c r="AR28" s="432"/>
      <c r="AS28" s="432"/>
      <c r="AT28" s="432"/>
      <c r="AU28" s="432"/>
      <c r="AV28" s="432"/>
      <c r="AW28" s="432"/>
      <c r="AX28" s="432"/>
      <c r="AY28" s="432"/>
      <c r="AZ28" s="432"/>
      <c r="BA28" s="432"/>
      <c r="BB28" s="432"/>
      <c r="BC28" s="432"/>
      <c r="BD28" s="432"/>
      <c r="BE28" s="432"/>
    </row>
    <row r="29" spans="1:57" ht="12.75" customHeight="1">
      <c r="A29" s="473" t="s">
        <v>592</v>
      </c>
      <c r="B29" s="612">
        <f t="shared" si="0"/>
        <v>1500</v>
      </c>
      <c r="C29" s="591">
        <f t="shared" si="1"/>
        <v>71600</v>
      </c>
      <c r="D29" s="591">
        <f t="shared" si="2"/>
        <v>71640</v>
      </c>
      <c r="E29" s="612">
        <f t="shared" si="3"/>
        <v>30000</v>
      </c>
      <c r="F29" s="554">
        <f t="shared" si="4"/>
        <v>71640</v>
      </c>
      <c r="G29" s="592">
        <f t="shared" si="5"/>
        <v>3.2000000000000002E-3</v>
      </c>
      <c r="H29" s="314">
        <f t="shared" si="6"/>
        <v>71500</v>
      </c>
      <c r="I29" s="593">
        <f t="shared" si="7"/>
        <v>72850</v>
      </c>
      <c r="J29" s="594">
        <f t="shared" si="8"/>
        <v>71200</v>
      </c>
      <c r="K29" s="315">
        <f t="shared" si="9"/>
        <v>71410.7</v>
      </c>
      <c r="L29" s="316">
        <f t="shared" si="10"/>
        <v>39813848354</v>
      </c>
      <c r="M29" s="595">
        <f t="shared" si="11"/>
        <v>55543258</v>
      </c>
      <c r="N29" s="596">
        <f t="shared" si="25"/>
        <v>5655</v>
      </c>
      <c r="O29" s="597">
        <f t="shared" si="26"/>
        <v>45481.708344907405</v>
      </c>
      <c r="P29" s="598">
        <v>28</v>
      </c>
      <c r="Q29" s="599"/>
      <c r="R29" s="600"/>
      <c r="S29" s="601"/>
      <c r="T29" s="602"/>
      <c r="U29" s="603"/>
      <c r="V29" s="461"/>
      <c r="W29" s="317"/>
      <c r="X29" s="318"/>
      <c r="Y29" s="604"/>
      <c r="Z29" s="605"/>
      <c r="AA29" s="606"/>
      <c r="AB29" s="607"/>
      <c r="AC29" s="411"/>
      <c r="AD29" s="411"/>
      <c r="AE29" s="412"/>
      <c r="AF29" s="412"/>
      <c r="AG29" s="412"/>
      <c r="AH29" s="439"/>
      <c r="AI29" s="431"/>
      <c r="AJ29" s="432"/>
      <c r="AK29" s="432"/>
      <c r="AL29" s="432"/>
      <c r="AM29" s="432"/>
      <c r="AN29" s="432"/>
      <c r="AO29" s="432"/>
      <c r="AP29" s="432"/>
      <c r="AQ29" s="432"/>
      <c r="AR29" s="432"/>
      <c r="AS29" s="432"/>
      <c r="AT29" s="432"/>
      <c r="AU29" s="432"/>
      <c r="AV29" s="432"/>
      <c r="AW29" s="432"/>
      <c r="AX29" s="432"/>
      <c r="AY29" s="432"/>
      <c r="AZ29" s="432"/>
      <c r="BA29" s="432"/>
      <c r="BB29" s="432"/>
      <c r="BC29" s="432"/>
      <c r="BD29" s="432"/>
      <c r="BE29" s="432"/>
    </row>
    <row r="30" spans="1:57" ht="12.75" hidden="1" customHeight="1" outlineLevel="1">
      <c r="A30" s="309" t="s">
        <v>685</v>
      </c>
      <c r="B30" s="447">
        <v>1</v>
      </c>
      <c r="C30" s="456">
        <v>0.45</v>
      </c>
      <c r="D30" s="457">
        <v>0.48</v>
      </c>
      <c r="E30" s="446">
        <v>27</v>
      </c>
      <c r="F30" s="379">
        <v>0.45</v>
      </c>
      <c r="G30" s="246">
        <v>-0.1666</v>
      </c>
      <c r="H30" s="121">
        <v>0.54</v>
      </c>
      <c r="I30" s="113">
        <v>0.6</v>
      </c>
      <c r="J30" s="144">
        <v>0.3</v>
      </c>
      <c r="K30" s="117">
        <v>0.54</v>
      </c>
      <c r="L30" s="124">
        <v>36973</v>
      </c>
      <c r="M30" s="538">
        <v>859</v>
      </c>
      <c r="N30" s="172">
        <v>96</v>
      </c>
      <c r="O30" s="139">
        <v>45481.708136574074</v>
      </c>
      <c r="P30" s="147">
        <v>29</v>
      </c>
      <c r="Q30" s="274"/>
      <c r="R30" s="492"/>
      <c r="S30" s="280"/>
      <c r="T30" s="540"/>
      <c r="U30" s="666"/>
      <c r="V30" s="401"/>
      <c r="W30" s="245"/>
      <c r="X30" s="208"/>
      <c r="Y30" s="288"/>
      <c r="Z30" s="441">
        <f ca="1">IFERROR((NORMSDIST(-(((LN($F$61/_xlfn.CONCAT(MID($A30,5,4),",",MID($A30,9,1)))+($AS$4+($AS$3^2)/2)*$AS$7)/($AS$3*SQRT($AS$7)))-$AS$3*SQRT($AS$7)))*_xlfn.CONCAT(MID($A30,5,4),",",MID($A30,9,1))*EXP(-$AS$4*$AS$7)-NORMSDIST(-((LN($F$61/_xlfn.CONCAT(MID($A30,5,4),",",MID($A30,9,1)))+($AS$4+($AS$3^2)/2)*$AS$7)/($AS$3*SQRT($AS$7))))*$F$61),0)</f>
        <v>0.29583783287222154</v>
      </c>
      <c r="AA30" s="453">
        <f t="shared" ref="AA30:AA43" si="27">IF(A30&lt;&gt;"",IF(OR(D30&lt;=0,C29&lt;=0),"",D30/C29-1),"")</f>
        <v>-0.99999329608938547</v>
      </c>
      <c r="AB30" s="415"/>
      <c r="AC30" s="403"/>
      <c r="AD30" s="403"/>
      <c r="AE30" s="404"/>
      <c r="AF30" s="404"/>
      <c r="AG30" s="404"/>
      <c r="AH30" s="439"/>
      <c r="AI30" s="431"/>
      <c r="AJ30" s="432"/>
      <c r="AK30" s="432"/>
      <c r="AL30" s="432"/>
      <c r="AM30" s="432"/>
      <c r="AN30" s="432"/>
      <c r="AO30" s="432"/>
      <c r="AP30" s="432"/>
      <c r="AQ30" s="432"/>
      <c r="AR30" s="432"/>
      <c r="AS30" s="432"/>
      <c r="AT30" s="432"/>
      <c r="AU30" s="432"/>
      <c r="AV30" s="432"/>
      <c r="AW30" s="432"/>
      <c r="AX30" s="432"/>
      <c r="AY30" s="432"/>
      <c r="AZ30" s="432"/>
      <c r="BA30" s="432"/>
      <c r="BB30" s="432"/>
      <c r="BC30" s="432"/>
      <c r="BD30" s="432"/>
      <c r="BE30" s="432"/>
    </row>
    <row r="31" spans="1:57" ht="12.75" hidden="1" customHeight="1" outlineLevel="1">
      <c r="A31" s="310" t="s">
        <v>697</v>
      </c>
      <c r="B31" s="448">
        <v>20</v>
      </c>
      <c r="C31" s="458">
        <v>0.45100000000000001</v>
      </c>
      <c r="D31" s="458">
        <v>0.55000000000000004</v>
      </c>
      <c r="E31" s="448">
        <v>9</v>
      </c>
      <c r="F31" s="375">
        <v>0.45100000000000001</v>
      </c>
      <c r="G31" s="247">
        <v>-0.2545</v>
      </c>
      <c r="H31" s="120">
        <v>0.65</v>
      </c>
      <c r="I31" s="111">
        <v>0.85</v>
      </c>
      <c r="J31" s="143">
        <v>0.4</v>
      </c>
      <c r="K31" s="115">
        <v>0.60499999999999998</v>
      </c>
      <c r="L31" s="118">
        <v>42387</v>
      </c>
      <c r="M31" s="536">
        <v>785</v>
      </c>
      <c r="N31" s="173">
        <v>110</v>
      </c>
      <c r="O31" s="140">
        <v>45481.708113425928</v>
      </c>
      <c r="P31" s="146">
        <v>30</v>
      </c>
      <c r="Q31" s="273"/>
      <c r="R31" s="491"/>
      <c r="S31" s="281"/>
      <c r="T31" s="531"/>
      <c r="U31" s="667"/>
      <c r="V31" s="557"/>
      <c r="W31" s="182"/>
      <c r="X31" s="207"/>
      <c r="Y31" s="289"/>
      <c r="Z31" s="442">
        <f t="shared" ref="Z31:Z44" ca="1" si="28">IFERROR((NORMSDIST(-(((LN($F$61/_xlfn.CONCAT(MID($A31,5,4),",",MID($A31,9,1)))+($AS$4+($AS$3^2)/2)*$AS$7)/($AS$3*SQRT($AS$7)))-$AS$3*SQRT($AS$7)))*_xlfn.CONCAT(MID($A31,5,4),",",MID($A31,9,1))*EXP(-$AS$4*$AS$7)-NORMSDIST(-((LN($F$61/_xlfn.CONCAT(MID($A31,5,4),",",MID($A31,9,1)))+($AS$4+($AS$3^2)/2)*$AS$7)/($AS$3*SQRT($AS$7))))*$F$61),0)</f>
        <v>0.41709699434372993</v>
      </c>
      <c r="AA31" s="454">
        <f t="shared" si="27"/>
        <v>0.22222222222222232</v>
      </c>
      <c r="AB31" s="416"/>
      <c r="AC31" s="405"/>
      <c r="AD31" s="405"/>
      <c r="AE31" s="406"/>
      <c r="AF31" s="406"/>
      <c r="AG31" s="406"/>
      <c r="AH31" s="439"/>
      <c r="AI31" s="431"/>
      <c r="AJ31" s="432"/>
      <c r="AK31" s="432"/>
      <c r="AL31" s="432"/>
      <c r="AM31" s="432"/>
      <c r="AN31" s="432"/>
      <c r="AO31" s="432"/>
      <c r="AP31" s="432"/>
      <c r="AQ31" s="432"/>
      <c r="AR31" s="432"/>
      <c r="AS31" s="432"/>
      <c r="AT31" s="432"/>
      <c r="AU31" s="432"/>
      <c r="AV31" s="432"/>
      <c r="AW31" s="432"/>
      <c r="AX31" s="432"/>
      <c r="AY31" s="432"/>
      <c r="AZ31" s="432"/>
      <c r="BA31" s="432"/>
      <c r="BB31" s="432"/>
      <c r="BC31" s="432"/>
      <c r="BD31" s="432"/>
      <c r="BE31" s="432"/>
    </row>
    <row r="32" spans="1:57" ht="12.75" hidden="1" customHeight="1" outlineLevel="1">
      <c r="A32" s="854" t="s">
        <v>686</v>
      </c>
      <c r="B32" s="447">
        <v>1</v>
      </c>
      <c r="C32" s="456">
        <v>0.95</v>
      </c>
      <c r="D32" s="457">
        <v>1.1000000000000001</v>
      </c>
      <c r="E32" s="447">
        <v>4</v>
      </c>
      <c r="F32" s="371">
        <v>1.03</v>
      </c>
      <c r="G32" s="246">
        <v>-0.2155</v>
      </c>
      <c r="H32" s="122">
        <v>1.54</v>
      </c>
      <c r="I32" s="112">
        <v>1.54</v>
      </c>
      <c r="J32" s="145">
        <v>0.80100000000000005</v>
      </c>
      <c r="K32" s="116">
        <v>1.3129999999999999</v>
      </c>
      <c r="L32" s="123">
        <v>67030</v>
      </c>
      <c r="M32" s="537">
        <v>668</v>
      </c>
      <c r="N32" s="174">
        <v>126</v>
      </c>
      <c r="O32" s="141">
        <v>45481.678819444445</v>
      </c>
      <c r="P32" s="147">
        <v>31</v>
      </c>
      <c r="Q32" s="274"/>
      <c r="R32" s="492"/>
      <c r="S32" s="280"/>
      <c r="T32" s="540"/>
      <c r="U32" s="668"/>
      <c r="V32" s="401"/>
      <c r="W32" s="245"/>
      <c r="X32" s="208"/>
      <c r="Y32" s="290"/>
      <c r="Z32" s="441">
        <f t="shared" ca="1" si="28"/>
        <v>1.0265486211467127</v>
      </c>
      <c r="AA32" s="453">
        <f t="shared" si="27"/>
        <v>1.4390243902439024</v>
      </c>
      <c r="AB32" s="417"/>
      <c r="AC32" s="408"/>
      <c r="AD32" s="408"/>
      <c r="AE32" s="409"/>
      <c r="AF32" s="409"/>
      <c r="AG32" s="409"/>
      <c r="AH32" s="439"/>
      <c r="AI32" s="431"/>
      <c r="AJ32" s="432"/>
      <c r="AK32" s="432"/>
      <c r="AL32" s="432"/>
      <c r="AM32" s="432"/>
      <c r="AN32" s="432"/>
      <c r="AO32" s="432"/>
      <c r="AP32" s="432"/>
      <c r="AQ32" s="432"/>
      <c r="AR32" s="432"/>
      <c r="AS32" s="432"/>
      <c r="AT32" s="432"/>
      <c r="AU32" s="432"/>
      <c r="AV32" s="432"/>
      <c r="AW32" s="432"/>
      <c r="AX32" s="432"/>
      <c r="AY32" s="432"/>
      <c r="AZ32" s="432"/>
      <c r="BA32" s="432"/>
      <c r="BB32" s="432"/>
      <c r="BC32" s="432"/>
      <c r="BD32" s="432"/>
      <c r="BE32" s="432"/>
    </row>
    <row r="33" spans="1:57" ht="12.75" hidden="1" customHeight="1" outlineLevel="1">
      <c r="A33" s="310" t="s">
        <v>687</v>
      </c>
      <c r="B33" s="448">
        <v>42</v>
      </c>
      <c r="C33" s="458">
        <v>2.25</v>
      </c>
      <c r="D33" s="458">
        <v>2.44</v>
      </c>
      <c r="E33" s="448">
        <v>16</v>
      </c>
      <c r="F33" s="375">
        <v>2.25</v>
      </c>
      <c r="G33" s="247">
        <v>-0.20010000000000003</v>
      </c>
      <c r="H33" s="120">
        <v>3.3</v>
      </c>
      <c r="I33" s="111">
        <v>3.3</v>
      </c>
      <c r="J33" s="143">
        <v>1.51</v>
      </c>
      <c r="K33" s="115">
        <v>2.8130000000000002</v>
      </c>
      <c r="L33" s="118">
        <v>128446</v>
      </c>
      <c r="M33" s="536">
        <v>555</v>
      </c>
      <c r="N33" s="173">
        <v>110</v>
      </c>
      <c r="O33" s="140">
        <v>45481.70821759259</v>
      </c>
      <c r="P33" s="146">
        <v>32</v>
      </c>
      <c r="Q33" s="273"/>
      <c r="R33" s="491"/>
      <c r="S33" s="281"/>
      <c r="T33" s="531"/>
      <c r="U33" s="667"/>
      <c r="V33" s="557"/>
      <c r="W33" s="182"/>
      <c r="X33" s="207"/>
      <c r="Y33" s="289"/>
      <c r="Z33" s="442">
        <f t="shared" ca="1" si="28"/>
        <v>2.9924334732944828</v>
      </c>
      <c r="AA33" s="454">
        <f t="shared" si="27"/>
        <v>1.5684210526315789</v>
      </c>
      <c r="AB33" s="416"/>
      <c r="AC33" s="405"/>
      <c r="AD33" s="405"/>
      <c r="AE33" s="406"/>
      <c r="AF33" s="406"/>
      <c r="AG33" s="406"/>
      <c r="AH33" s="439"/>
      <c r="AI33" s="431"/>
      <c r="AJ33" s="432"/>
      <c r="AK33" s="432"/>
      <c r="AL33" s="432"/>
      <c r="AM33" s="432"/>
      <c r="AN33" s="432"/>
      <c r="AO33" s="432"/>
      <c r="AP33" s="432"/>
      <c r="AQ33" s="432"/>
      <c r="AR33" s="432"/>
      <c r="AS33" s="432"/>
      <c r="AT33" s="432"/>
      <c r="AU33" s="432"/>
      <c r="AV33" s="432"/>
      <c r="AW33" s="432"/>
      <c r="AX33" s="432"/>
      <c r="AY33" s="432"/>
      <c r="AZ33" s="432"/>
      <c r="BA33" s="432"/>
      <c r="BB33" s="432"/>
      <c r="BC33" s="432"/>
      <c r="BD33" s="432"/>
      <c r="BE33" s="432"/>
    </row>
    <row r="34" spans="1:57" ht="12.75" hidden="1" customHeight="1" outlineLevel="1">
      <c r="A34" s="854" t="s">
        <v>688</v>
      </c>
      <c r="B34" s="447">
        <v>10</v>
      </c>
      <c r="C34" s="456">
        <v>4.66</v>
      </c>
      <c r="D34" s="457">
        <v>5.05</v>
      </c>
      <c r="E34" s="447">
        <v>7</v>
      </c>
      <c r="F34" s="371">
        <v>5.05</v>
      </c>
      <c r="G34" s="246">
        <v>-7.9100000000000004E-2</v>
      </c>
      <c r="H34" s="122">
        <v>5.35</v>
      </c>
      <c r="I34" s="112">
        <v>5.35</v>
      </c>
      <c r="J34" s="145">
        <v>4.3499999999999996</v>
      </c>
      <c r="K34" s="116">
        <v>5.484</v>
      </c>
      <c r="L34" s="123">
        <v>104015</v>
      </c>
      <c r="M34" s="537">
        <v>201</v>
      </c>
      <c r="N34" s="174">
        <v>32</v>
      </c>
      <c r="O34" s="141">
        <v>45481.707905092589</v>
      </c>
      <c r="P34" s="147">
        <v>33</v>
      </c>
      <c r="Q34" s="274"/>
      <c r="R34" s="492"/>
      <c r="S34" s="280"/>
      <c r="T34" s="540"/>
      <c r="U34" s="668"/>
      <c r="V34" s="401"/>
      <c r="W34" s="245"/>
      <c r="X34" s="208"/>
      <c r="Y34" s="290"/>
      <c r="Z34" s="441">
        <f t="shared" ca="1" si="28"/>
        <v>7.5112867934815597</v>
      </c>
      <c r="AA34" s="453">
        <f t="shared" si="27"/>
        <v>1.2444444444444445</v>
      </c>
      <c r="AB34" s="417"/>
      <c r="AC34" s="408"/>
      <c r="AD34" s="408"/>
      <c r="AE34" s="409"/>
      <c r="AF34" s="409"/>
      <c r="AG34" s="409"/>
      <c r="AH34" s="439"/>
      <c r="AI34" s="431"/>
      <c r="AJ34" s="432"/>
      <c r="AK34" s="432"/>
      <c r="AL34" s="432"/>
      <c r="AM34" s="432"/>
      <c r="AN34" s="432"/>
      <c r="AO34" s="432"/>
      <c r="AP34" s="432"/>
      <c r="AQ34" s="432"/>
      <c r="AR34" s="432"/>
      <c r="AS34" s="432"/>
      <c r="AT34" s="432"/>
      <c r="AU34" s="432"/>
      <c r="AV34" s="432"/>
      <c r="AW34" s="432"/>
      <c r="AX34" s="432"/>
      <c r="AY34" s="432"/>
      <c r="AZ34" s="432"/>
      <c r="BA34" s="432"/>
      <c r="BB34" s="432"/>
      <c r="BC34" s="432"/>
      <c r="BD34" s="432"/>
      <c r="BE34" s="432"/>
    </row>
    <row r="35" spans="1:57" ht="12.75" hidden="1" customHeight="1" outlineLevel="1">
      <c r="A35" s="310" t="s">
        <v>689</v>
      </c>
      <c r="B35" s="448">
        <v>5</v>
      </c>
      <c r="C35" s="458">
        <v>9.3010000000000002</v>
      </c>
      <c r="D35" s="458">
        <v>10.5</v>
      </c>
      <c r="E35" s="448">
        <v>10</v>
      </c>
      <c r="F35" s="375">
        <v>10</v>
      </c>
      <c r="G35" s="247">
        <v>-0.21690000000000001</v>
      </c>
      <c r="H35" s="120">
        <v>15</v>
      </c>
      <c r="I35" s="111">
        <v>15</v>
      </c>
      <c r="J35" s="143">
        <v>8.0020000000000007</v>
      </c>
      <c r="K35" s="115">
        <v>12.771000000000001</v>
      </c>
      <c r="L35" s="118">
        <v>441875</v>
      </c>
      <c r="M35" s="536">
        <v>437</v>
      </c>
      <c r="N35" s="173">
        <v>75</v>
      </c>
      <c r="O35" s="140">
        <v>45481.701597222222</v>
      </c>
      <c r="P35" s="146">
        <v>34</v>
      </c>
      <c r="Q35" s="273"/>
      <c r="R35" s="491"/>
      <c r="S35" s="281"/>
      <c r="T35" s="531"/>
      <c r="U35" s="667"/>
      <c r="V35" s="557"/>
      <c r="W35" s="182"/>
      <c r="X35" s="207"/>
      <c r="Y35" s="291"/>
      <c r="Z35" s="442">
        <f t="shared" ca="1" si="28"/>
        <v>16.578425031596055</v>
      </c>
      <c r="AA35" s="454">
        <f t="shared" si="27"/>
        <v>1.2532188841201717</v>
      </c>
      <c r="AB35" s="416"/>
      <c r="AC35" s="405"/>
      <c r="AD35" s="405"/>
      <c r="AE35" s="406"/>
      <c r="AF35" s="406"/>
      <c r="AG35" s="406"/>
      <c r="AH35" s="439"/>
      <c r="AI35" s="431"/>
      <c r="AJ35" s="432"/>
      <c r="AK35" s="432"/>
      <c r="AL35" s="432"/>
      <c r="AM35" s="432"/>
      <c r="AN35" s="432"/>
      <c r="AO35" s="432"/>
      <c r="AP35" s="432"/>
      <c r="AQ35" s="432"/>
      <c r="AR35" s="432"/>
      <c r="AS35" s="432"/>
      <c r="AT35" s="432"/>
      <c r="AU35" s="432"/>
      <c r="AV35" s="432"/>
      <c r="AW35" s="432"/>
      <c r="AX35" s="432"/>
      <c r="AY35" s="432"/>
      <c r="AZ35" s="432"/>
      <c r="BA35" s="432"/>
      <c r="BB35" s="432"/>
      <c r="BC35" s="432"/>
      <c r="BD35" s="432"/>
      <c r="BE35" s="432"/>
    </row>
    <row r="36" spans="1:57" ht="12.75" hidden="1" customHeight="1" outlineLevel="1">
      <c r="A36" s="854" t="s">
        <v>683</v>
      </c>
      <c r="B36" s="447">
        <v>10</v>
      </c>
      <c r="C36" s="456">
        <v>18.151</v>
      </c>
      <c r="D36" s="457">
        <v>19.998999999999999</v>
      </c>
      <c r="E36" s="447">
        <v>50</v>
      </c>
      <c r="F36" s="371">
        <v>18.151</v>
      </c>
      <c r="G36" s="246">
        <v>-0.23260000000000003</v>
      </c>
      <c r="H36" s="122">
        <v>24</v>
      </c>
      <c r="I36" s="112">
        <v>24</v>
      </c>
      <c r="J36" s="145">
        <v>17.11</v>
      </c>
      <c r="K36" s="116">
        <v>23.655000000000001</v>
      </c>
      <c r="L36" s="123">
        <v>2800924</v>
      </c>
      <c r="M36" s="537">
        <v>1347</v>
      </c>
      <c r="N36" s="174">
        <v>151</v>
      </c>
      <c r="O36" s="141">
        <v>45481.707037037035</v>
      </c>
      <c r="P36" s="147">
        <v>35</v>
      </c>
      <c r="Q36" s="274"/>
      <c r="R36" s="492"/>
      <c r="S36" s="280"/>
      <c r="T36" s="540"/>
      <c r="U36" s="668"/>
      <c r="V36" s="401"/>
      <c r="W36" s="245"/>
      <c r="X36" s="208"/>
      <c r="Y36" s="288"/>
      <c r="Z36" s="441">
        <f t="shared" ca="1" si="28"/>
        <v>32.755745410654015</v>
      </c>
      <c r="AA36" s="453">
        <f t="shared" si="27"/>
        <v>1.1501989033437261</v>
      </c>
      <c r="AB36" s="417"/>
      <c r="AC36" s="408"/>
      <c r="AD36" s="408"/>
      <c r="AE36" s="409"/>
      <c r="AF36" s="409"/>
      <c r="AG36" s="409"/>
      <c r="AH36" s="439"/>
      <c r="AI36" s="431"/>
      <c r="AJ36" s="432"/>
      <c r="AK36" s="432"/>
      <c r="AL36" s="432"/>
      <c r="AM36" s="432"/>
      <c r="AN36" s="432"/>
      <c r="AO36" s="432"/>
      <c r="AP36" s="432"/>
      <c r="AQ36" s="432"/>
      <c r="AR36" s="432"/>
      <c r="AS36" s="432"/>
      <c r="AT36" s="432"/>
      <c r="AU36" s="432"/>
      <c r="AV36" s="432"/>
      <c r="AW36" s="432"/>
      <c r="AX36" s="432"/>
      <c r="AY36" s="432"/>
      <c r="AZ36" s="432"/>
      <c r="BA36" s="432"/>
      <c r="BB36" s="432"/>
      <c r="BC36" s="432"/>
      <c r="BD36" s="432"/>
      <c r="BE36" s="432"/>
    </row>
    <row r="37" spans="1:57" ht="12.75" hidden="1" customHeight="1" outlineLevel="1">
      <c r="A37" s="310" t="s">
        <v>675</v>
      </c>
      <c r="B37" s="448">
        <v>2</v>
      </c>
      <c r="C37" s="458">
        <v>38.18</v>
      </c>
      <c r="D37" s="458">
        <v>40</v>
      </c>
      <c r="E37" s="448">
        <v>76</v>
      </c>
      <c r="F37" s="375">
        <v>40</v>
      </c>
      <c r="G37" s="247">
        <v>-0.13650000000000001</v>
      </c>
      <c r="H37" s="120">
        <v>45</v>
      </c>
      <c r="I37" s="111">
        <v>45</v>
      </c>
      <c r="J37" s="143">
        <v>30</v>
      </c>
      <c r="K37" s="115">
        <v>46.326000000000001</v>
      </c>
      <c r="L37" s="118">
        <v>7608192</v>
      </c>
      <c r="M37" s="536">
        <v>1890</v>
      </c>
      <c r="N37" s="173">
        <v>209</v>
      </c>
      <c r="O37" s="140">
        <v>45481.708148148151</v>
      </c>
      <c r="P37" s="146">
        <v>36</v>
      </c>
      <c r="Q37" s="273"/>
      <c r="R37" s="491"/>
      <c r="S37" s="281"/>
      <c r="T37" s="531"/>
      <c r="U37" s="667"/>
      <c r="V37" s="557"/>
      <c r="W37" s="182"/>
      <c r="X37" s="207"/>
      <c r="Y37" s="289"/>
      <c r="Z37" s="442">
        <f t="shared" ca="1" si="28"/>
        <v>58.836199945598764</v>
      </c>
      <c r="AA37" s="454">
        <f t="shared" si="27"/>
        <v>1.2037353313867003</v>
      </c>
      <c r="AB37" s="416"/>
      <c r="AC37" s="405"/>
      <c r="AD37" s="405"/>
      <c r="AE37" s="406"/>
      <c r="AF37" s="406"/>
      <c r="AG37" s="406"/>
      <c r="AH37" s="439"/>
      <c r="AI37" s="431"/>
      <c r="AJ37" s="432"/>
      <c r="AK37" s="432"/>
      <c r="AL37" s="432"/>
      <c r="AM37" s="432"/>
      <c r="AN37" s="432"/>
      <c r="AO37" s="432"/>
      <c r="AP37" s="432"/>
      <c r="AQ37" s="432"/>
      <c r="AR37" s="432"/>
      <c r="AS37" s="432"/>
      <c r="AT37" s="432"/>
      <c r="AU37" s="432"/>
      <c r="AV37" s="432"/>
      <c r="AW37" s="432"/>
      <c r="AX37" s="432"/>
      <c r="AY37" s="432"/>
      <c r="AZ37" s="432"/>
      <c r="BA37" s="432"/>
      <c r="BB37" s="432"/>
      <c r="BC37" s="432"/>
      <c r="BD37" s="432"/>
      <c r="BE37" s="432"/>
    </row>
    <row r="38" spans="1:57" ht="12.75" hidden="1" customHeight="1" outlineLevel="1">
      <c r="A38" s="854" t="s">
        <v>676</v>
      </c>
      <c r="B38" s="447">
        <v>1</v>
      </c>
      <c r="C38" s="456">
        <v>82.7</v>
      </c>
      <c r="D38" s="457">
        <v>83</v>
      </c>
      <c r="E38" s="447">
        <v>107</v>
      </c>
      <c r="F38" s="371">
        <v>83</v>
      </c>
      <c r="G38" s="246">
        <v>-0.11410000000000001</v>
      </c>
      <c r="H38" s="122">
        <v>95</v>
      </c>
      <c r="I38" s="112">
        <v>97.98</v>
      </c>
      <c r="J38" s="145">
        <v>74.5</v>
      </c>
      <c r="K38" s="116">
        <v>93.7</v>
      </c>
      <c r="L38" s="123">
        <v>38254455</v>
      </c>
      <c r="M38" s="537">
        <v>4588</v>
      </c>
      <c r="N38" s="174">
        <v>592</v>
      </c>
      <c r="O38" s="141">
        <v>45481.70815972222</v>
      </c>
      <c r="P38" s="147">
        <v>37</v>
      </c>
      <c r="Q38" s="274"/>
      <c r="R38" s="492"/>
      <c r="S38" s="280"/>
      <c r="T38" s="540"/>
      <c r="U38" s="668"/>
      <c r="V38" s="401"/>
      <c r="W38" s="245"/>
      <c r="X38" s="208"/>
      <c r="Y38" s="288"/>
      <c r="Z38" s="441">
        <f t="shared" ca="1" si="28"/>
        <v>97.368235565639225</v>
      </c>
      <c r="AA38" s="453">
        <f t="shared" si="27"/>
        <v>1.1739130434782608</v>
      </c>
      <c r="AB38" s="417"/>
      <c r="AC38" s="408"/>
      <c r="AD38" s="408"/>
      <c r="AE38" s="409"/>
      <c r="AF38" s="409"/>
      <c r="AG38" s="409"/>
      <c r="AH38" s="439"/>
      <c r="AI38" s="431"/>
      <c r="AJ38" s="432"/>
      <c r="AK38" s="432"/>
      <c r="AL38" s="432"/>
      <c r="AM38" s="432"/>
      <c r="AN38" s="432"/>
      <c r="AO38" s="432"/>
      <c r="AP38" s="432"/>
      <c r="AQ38" s="432"/>
      <c r="AR38" s="432"/>
      <c r="AS38" s="432"/>
      <c r="AT38" s="432"/>
      <c r="AU38" s="432"/>
      <c r="AV38" s="432"/>
      <c r="AW38" s="432"/>
      <c r="AX38" s="432"/>
      <c r="AY38" s="432"/>
      <c r="AZ38" s="432"/>
      <c r="BA38" s="432"/>
      <c r="BB38" s="432"/>
      <c r="BC38" s="432"/>
      <c r="BD38" s="432"/>
      <c r="BE38" s="432"/>
    </row>
    <row r="39" spans="1:57" ht="12.75" hidden="1" customHeight="1" outlineLevel="1">
      <c r="A39" s="310" t="s">
        <v>677</v>
      </c>
      <c r="B39" s="448">
        <v>3</v>
      </c>
      <c r="C39" s="458">
        <v>141</v>
      </c>
      <c r="D39" s="458">
        <v>144</v>
      </c>
      <c r="E39" s="448">
        <v>60</v>
      </c>
      <c r="F39" s="375">
        <v>143</v>
      </c>
      <c r="G39" s="247">
        <v>-0.1104</v>
      </c>
      <c r="H39" s="120">
        <v>167</v>
      </c>
      <c r="I39" s="111">
        <v>169</v>
      </c>
      <c r="J39" s="143">
        <v>132.1</v>
      </c>
      <c r="K39" s="115">
        <v>160.76</v>
      </c>
      <c r="L39" s="118">
        <v>54388172</v>
      </c>
      <c r="M39" s="536">
        <v>3724</v>
      </c>
      <c r="N39" s="173">
        <v>513</v>
      </c>
      <c r="O39" s="140">
        <v>45481.708298611113</v>
      </c>
      <c r="P39" s="146">
        <v>38</v>
      </c>
      <c r="Q39" s="273"/>
      <c r="R39" s="491"/>
      <c r="S39" s="281"/>
      <c r="T39" s="531"/>
      <c r="U39" s="667"/>
      <c r="V39" s="557"/>
      <c r="W39" s="182"/>
      <c r="X39" s="207"/>
      <c r="Y39" s="289"/>
      <c r="Z39" s="442">
        <f t="shared" ca="1" si="28"/>
        <v>150.19459545227733</v>
      </c>
      <c r="AA39" s="454">
        <f t="shared" si="27"/>
        <v>0.74123337363966146</v>
      </c>
      <c r="AB39" s="416"/>
      <c r="AC39" s="405"/>
      <c r="AD39" s="405"/>
      <c r="AE39" s="406"/>
      <c r="AF39" s="406"/>
      <c r="AG39" s="406"/>
      <c r="AH39" s="439"/>
      <c r="AI39" s="431"/>
      <c r="AJ39" s="432"/>
      <c r="AK39" s="432"/>
      <c r="AL39" s="432"/>
      <c r="AM39" s="432"/>
      <c r="AN39" s="432"/>
      <c r="AO39" s="432"/>
      <c r="AP39" s="432"/>
      <c r="AQ39" s="432"/>
      <c r="AR39" s="432"/>
      <c r="AS39" s="432"/>
      <c r="AT39" s="432"/>
      <c r="AU39" s="432"/>
      <c r="AV39" s="432"/>
      <c r="AW39" s="432"/>
      <c r="AX39" s="432"/>
      <c r="AY39" s="432"/>
      <c r="AZ39" s="432"/>
      <c r="BA39" s="432"/>
      <c r="BB39" s="432"/>
      <c r="BC39" s="432"/>
      <c r="BD39" s="432"/>
      <c r="BE39" s="432"/>
    </row>
    <row r="40" spans="1:57" ht="12.75" hidden="1" customHeight="1" outlineLevel="1">
      <c r="A40" s="854" t="s">
        <v>678</v>
      </c>
      <c r="B40" s="447">
        <v>2</v>
      </c>
      <c r="C40" s="378">
        <v>238.23500000000001</v>
      </c>
      <c r="D40" s="444">
        <v>245</v>
      </c>
      <c r="E40" s="446">
        <v>77</v>
      </c>
      <c r="F40" s="295">
        <v>245</v>
      </c>
      <c r="G40" s="246">
        <v>-7.0699999999999999E-2</v>
      </c>
      <c r="H40" s="121">
        <v>280</v>
      </c>
      <c r="I40" s="113">
        <v>280</v>
      </c>
      <c r="J40" s="144">
        <v>225</v>
      </c>
      <c r="K40" s="117">
        <v>263.66699999999997</v>
      </c>
      <c r="L40" s="124">
        <v>13897997</v>
      </c>
      <c r="M40" s="538">
        <v>577</v>
      </c>
      <c r="N40" s="172">
        <v>153</v>
      </c>
      <c r="O40" s="139">
        <v>45481.70821759259</v>
      </c>
      <c r="P40" s="147">
        <v>39</v>
      </c>
      <c r="Q40" s="274"/>
      <c r="R40" s="492"/>
      <c r="S40" s="280"/>
      <c r="T40" s="540"/>
      <c r="U40" s="668"/>
      <c r="V40" s="401"/>
      <c r="W40" s="245"/>
      <c r="X40" s="208"/>
      <c r="Y40" s="288"/>
      <c r="Z40" s="441">
        <f t="shared" ca="1" si="28"/>
        <v>244.1551266015324</v>
      </c>
      <c r="AA40" s="664">
        <f t="shared" si="27"/>
        <v>0.73758865248226946</v>
      </c>
      <c r="AB40" s="415"/>
      <c r="AC40" s="403"/>
      <c r="AD40" s="403"/>
      <c r="AE40" s="404"/>
      <c r="AF40" s="404"/>
      <c r="AG40" s="404"/>
      <c r="AH40" s="439"/>
      <c r="AI40" s="431"/>
      <c r="AJ40" s="432"/>
      <c r="AK40" s="432"/>
      <c r="AL40" s="432"/>
      <c r="AM40" s="432"/>
      <c r="AN40" s="432"/>
      <c r="AO40" s="432"/>
      <c r="AP40" s="432"/>
      <c r="AQ40" s="432"/>
      <c r="AR40" s="432"/>
      <c r="AS40" s="432"/>
      <c r="AT40" s="432"/>
      <c r="AU40" s="432"/>
      <c r="AV40" s="432"/>
      <c r="AW40" s="432"/>
      <c r="AX40" s="432"/>
      <c r="AY40" s="432"/>
      <c r="AZ40" s="432"/>
      <c r="BA40" s="432"/>
      <c r="BB40" s="432"/>
      <c r="BC40" s="432"/>
      <c r="BD40" s="432"/>
      <c r="BE40" s="432"/>
    </row>
    <row r="41" spans="1:57" ht="12.75" hidden="1" customHeight="1" outlineLevel="1">
      <c r="A41" s="310" t="s">
        <v>679</v>
      </c>
      <c r="B41" s="448">
        <v>1</v>
      </c>
      <c r="C41" s="443">
        <v>364.00099999999998</v>
      </c>
      <c r="D41" s="443">
        <v>385</v>
      </c>
      <c r="E41" s="448">
        <v>6</v>
      </c>
      <c r="F41" s="243">
        <v>385</v>
      </c>
      <c r="G41" s="247">
        <v>-1.2800000000000001E-2</v>
      </c>
      <c r="H41" s="120">
        <v>398.01</v>
      </c>
      <c r="I41" s="111">
        <v>398.01</v>
      </c>
      <c r="J41" s="143">
        <v>357</v>
      </c>
      <c r="K41" s="115">
        <v>390.00099999999998</v>
      </c>
      <c r="L41" s="118">
        <v>21977110</v>
      </c>
      <c r="M41" s="536">
        <v>589</v>
      </c>
      <c r="N41" s="173">
        <v>37</v>
      </c>
      <c r="O41" s="140">
        <v>45481.707870370374</v>
      </c>
      <c r="P41" s="146">
        <v>40</v>
      </c>
      <c r="Q41" s="273"/>
      <c r="R41" s="491"/>
      <c r="S41" s="281"/>
      <c r="T41" s="531"/>
      <c r="U41" s="667"/>
      <c r="V41" s="557"/>
      <c r="W41" s="182"/>
      <c r="X41" s="207"/>
      <c r="Y41" s="289"/>
      <c r="Z41" s="442">
        <f t="shared" ca="1" si="28"/>
        <v>363.97564668053292</v>
      </c>
      <c r="AA41" s="665">
        <f t="shared" si="27"/>
        <v>0.61605137784120712</v>
      </c>
      <c r="AB41" s="416"/>
      <c r="AC41" s="405"/>
      <c r="AD41" s="405"/>
      <c r="AE41" s="406"/>
      <c r="AF41" s="406"/>
      <c r="AG41" s="406"/>
      <c r="AH41" s="439"/>
      <c r="AI41" s="431"/>
      <c r="AJ41" s="432"/>
      <c r="AK41" s="432"/>
      <c r="AL41" s="485"/>
      <c r="AM41" s="432"/>
      <c r="AN41" s="432"/>
      <c r="AO41" s="432"/>
      <c r="AP41" s="432"/>
      <c r="AQ41" s="432"/>
      <c r="AR41" s="432"/>
      <c r="AS41" s="432"/>
      <c r="AT41" s="432"/>
      <c r="AU41" s="432"/>
      <c r="AV41" s="432"/>
      <c r="AW41" s="432"/>
      <c r="AX41" s="432"/>
      <c r="AY41" s="432"/>
      <c r="AZ41" s="432"/>
      <c r="BA41" s="432"/>
      <c r="BB41" s="432"/>
      <c r="BC41" s="432"/>
      <c r="BD41" s="432"/>
      <c r="BE41" s="432"/>
    </row>
    <row r="42" spans="1:57" ht="12.75" hidden="1" customHeight="1" outlineLevel="1">
      <c r="A42" s="854" t="s">
        <v>680</v>
      </c>
      <c r="B42" s="447">
        <v>1</v>
      </c>
      <c r="C42" s="378">
        <v>605</v>
      </c>
      <c r="D42" s="444">
        <v>845</v>
      </c>
      <c r="E42" s="446">
        <v>20</v>
      </c>
      <c r="F42" s="294">
        <v>700</v>
      </c>
      <c r="G42" s="246">
        <v>-2.7699999999999999E-2</v>
      </c>
      <c r="H42" s="122">
        <v>770</v>
      </c>
      <c r="I42" s="112">
        <v>770</v>
      </c>
      <c r="J42" s="145">
        <v>679</v>
      </c>
      <c r="K42" s="116">
        <v>720</v>
      </c>
      <c r="L42" s="123">
        <v>778300</v>
      </c>
      <c r="M42" s="537">
        <v>11</v>
      </c>
      <c r="N42" s="174">
        <v>8</v>
      </c>
      <c r="O42" s="141">
        <v>45481.690995370373</v>
      </c>
      <c r="P42" s="147">
        <v>41</v>
      </c>
      <c r="Q42" s="274"/>
      <c r="R42" s="492"/>
      <c r="S42" s="280"/>
      <c r="T42" s="540"/>
      <c r="U42" s="668"/>
      <c r="V42" s="401"/>
      <c r="W42" s="245"/>
      <c r="X42" s="208"/>
      <c r="Y42" s="290"/>
      <c r="Z42" s="441">
        <f t="shared" ca="1" si="28"/>
        <v>615.76281571256231</v>
      </c>
      <c r="AA42" s="664">
        <f t="shared" si="27"/>
        <v>1.3214221938950717</v>
      </c>
      <c r="AB42" s="417"/>
      <c r="AC42" s="408"/>
      <c r="AD42" s="408"/>
      <c r="AE42" s="409"/>
      <c r="AF42" s="409"/>
      <c r="AG42" s="409"/>
      <c r="AH42" s="439"/>
      <c r="AI42" s="431"/>
      <c r="AJ42" s="432"/>
      <c r="AK42" s="432"/>
      <c r="AL42" s="485"/>
      <c r="AM42" s="432"/>
      <c r="AN42" s="432"/>
      <c r="AO42" s="432"/>
      <c r="AP42" s="432"/>
      <c r="AQ42" s="432"/>
      <c r="AR42" s="432"/>
      <c r="AS42" s="432"/>
      <c r="AT42" s="432"/>
      <c r="AU42" s="432"/>
      <c r="AV42" s="432"/>
      <c r="AW42" s="432"/>
      <c r="AX42" s="432"/>
      <c r="AY42" s="432"/>
      <c r="AZ42" s="432"/>
      <c r="BA42" s="432"/>
      <c r="BB42" s="432"/>
      <c r="BC42" s="432"/>
      <c r="BD42" s="432"/>
      <c r="BE42" s="432"/>
    </row>
    <row r="43" spans="1:57" ht="12.75" hidden="1" customHeight="1" outlineLevel="1">
      <c r="A43" s="310" t="s">
        <v>681</v>
      </c>
      <c r="B43" s="448">
        <v>1</v>
      </c>
      <c r="C43" s="443">
        <v>775</v>
      </c>
      <c r="D43" s="443"/>
      <c r="E43" s="448"/>
      <c r="F43" s="243"/>
      <c r="G43" s="247"/>
      <c r="H43" s="120"/>
      <c r="I43" s="111"/>
      <c r="J43" s="143"/>
      <c r="K43" s="115">
        <v>900</v>
      </c>
      <c r="L43" s="118"/>
      <c r="M43" s="536"/>
      <c r="N43" s="173"/>
      <c r="O43" s="140"/>
      <c r="P43" s="146">
        <v>42</v>
      </c>
      <c r="Q43" s="273"/>
      <c r="R43" s="491"/>
      <c r="S43" s="281"/>
      <c r="T43" s="531"/>
      <c r="U43" s="667"/>
      <c r="V43" s="557"/>
      <c r="W43" s="182"/>
      <c r="X43" s="207"/>
      <c r="Y43" s="289"/>
      <c r="Z43" s="442">
        <f t="shared" ca="1" si="28"/>
        <v>784.78227172164225</v>
      </c>
      <c r="AA43" s="665" t="str">
        <f t="shared" si="27"/>
        <v/>
      </c>
      <c r="AB43" s="416"/>
      <c r="AC43" s="405"/>
      <c r="AD43" s="405"/>
      <c r="AE43" s="406"/>
      <c r="AF43" s="406"/>
      <c r="AG43" s="406"/>
      <c r="AH43" s="439"/>
      <c r="AI43" s="431"/>
      <c r="AJ43" s="432"/>
      <c r="AK43" s="432"/>
      <c r="AL43" s="432"/>
      <c r="AM43" s="432"/>
      <c r="AN43" s="432"/>
      <c r="AO43" s="432"/>
      <c r="AP43" s="432"/>
      <c r="AQ43" s="432"/>
      <c r="AR43" s="432"/>
      <c r="AS43" s="432"/>
      <c r="AT43" s="432"/>
      <c r="AU43" s="432"/>
      <c r="AV43" s="432"/>
      <c r="AW43" s="432"/>
      <c r="AX43" s="432"/>
      <c r="AY43" s="432"/>
      <c r="AZ43" s="432"/>
      <c r="BA43" s="432"/>
      <c r="BB43" s="432"/>
      <c r="BC43" s="432"/>
      <c r="BD43" s="432"/>
      <c r="BE43" s="432"/>
    </row>
    <row r="44" spans="1:57" ht="12.75" hidden="1" customHeight="1" outlineLevel="1">
      <c r="A44" s="573" t="s">
        <v>682</v>
      </c>
      <c r="B44" s="574">
        <v>1</v>
      </c>
      <c r="C44" s="575">
        <v>805</v>
      </c>
      <c r="D44" s="576"/>
      <c r="E44" s="577"/>
      <c r="F44" s="578"/>
      <c r="G44" s="579"/>
      <c r="H44" s="580"/>
      <c r="I44" s="581"/>
      <c r="J44" s="582"/>
      <c r="K44" s="583"/>
      <c r="L44" s="584"/>
      <c r="M44" s="585"/>
      <c r="N44" s="584"/>
      <c r="O44" s="703"/>
      <c r="P44" s="704">
        <v>43</v>
      </c>
      <c r="Q44" s="698"/>
      <c r="R44" s="699"/>
      <c r="S44" s="700"/>
      <c r="T44" s="701"/>
      <c r="U44" s="702"/>
      <c r="V44" s="401"/>
      <c r="W44" s="586"/>
      <c r="X44" s="587"/>
      <c r="Y44" s="695"/>
      <c r="Z44" s="614">
        <f t="shared" ca="1" si="28"/>
        <v>877.53745881957366</v>
      </c>
      <c r="AA44" s="696" t="str">
        <f>IF(A44&lt;&gt;"",IF(OR(D44&lt;=0,C43&lt;=0),"",D44/C43-1),"")</f>
        <v/>
      </c>
      <c r="AB44" s="588"/>
      <c r="AC44" s="589"/>
      <c r="AD44" s="589"/>
      <c r="AE44" s="590"/>
      <c r="AF44" s="590"/>
      <c r="AG44" s="590"/>
      <c r="AH44" s="439"/>
      <c r="AI44" s="431"/>
      <c r="AJ44" s="432"/>
      <c r="AK44" s="432"/>
      <c r="AL44" s="432"/>
      <c r="AM44" s="432"/>
      <c r="AN44" s="432"/>
      <c r="AO44" s="432"/>
      <c r="AP44" s="432"/>
      <c r="AQ44" s="432"/>
      <c r="AR44" s="432"/>
      <c r="AS44" s="432"/>
      <c r="AT44" s="432"/>
      <c r="AU44" s="432"/>
      <c r="AV44" s="432"/>
      <c r="AW44" s="432"/>
      <c r="AX44" s="432"/>
      <c r="AY44" s="432"/>
      <c r="AZ44" s="432"/>
      <c r="BA44" s="432"/>
      <c r="BB44" s="432"/>
      <c r="BC44" s="432"/>
      <c r="BD44" s="432"/>
      <c r="BE44" s="432"/>
    </row>
    <row r="45" spans="1:57" ht="12.75" customHeight="1" collapsed="1">
      <c r="A45" s="310" t="s">
        <v>672</v>
      </c>
      <c r="B45" s="449">
        <v>1</v>
      </c>
      <c r="C45" s="443">
        <v>810</v>
      </c>
      <c r="D45" s="443">
        <v>899.99</v>
      </c>
      <c r="E45" s="449">
        <v>2</v>
      </c>
      <c r="F45" s="566">
        <v>850</v>
      </c>
      <c r="G45" s="247">
        <v>7.4000000000000003E-3</v>
      </c>
      <c r="H45" s="120">
        <v>843.74800000000005</v>
      </c>
      <c r="I45" s="111">
        <v>850</v>
      </c>
      <c r="J45" s="143">
        <v>795</v>
      </c>
      <c r="K45" s="115">
        <v>843.74800000000005</v>
      </c>
      <c r="L45" s="118">
        <v>3025250</v>
      </c>
      <c r="M45" s="536">
        <v>36</v>
      </c>
      <c r="N45" s="173">
        <v>14</v>
      </c>
      <c r="O45" s="140">
        <v>45481.70789351852</v>
      </c>
      <c r="P45" s="184">
        <v>44</v>
      </c>
      <c r="Q45" s="697"/>
      <c r="R45" s="608"/>
      <c r="S45" s="609"/>
      <c r="T45" s="610"/>
      <c r="U45" s="667"/>
      <c r="V45" s="557"/>
      <c r="W45" s="567"/>
      <c r="X45" s="568"/>
      <c r="Y45" s="694"/>
      <c r="Z45" s="613">
        <f t="shared" ref="Z45:Z58" ca="1" si="29">IFERROR((NORMSDIST(((LN($F$61/_xlfn.CONCAT(MID($A45,5,4),",",MID($A45,9,1)))+($AS$4+($AS$2^2)/2)*$AS$7)/($AS$2*SQRT($AS$7))))*$F$61-NORMSDIST((((LN($F$61/_xlfn.CONCAT(MID($A45,5,4),",",MID($A45,9,1)))+($AS$4+($AS$2^2)/2)*$AS$7)/($AS$2*SQRT($AS$7)))-$AS$2*SQRT(($AS$7))))*(_xlfn.CONCAT(MID($A45,5,4),",",MID($A45,9,1)))*EXP(-$AS$4*$AS$7)),0)</f>
        <v>787.61983102300655</v>
      </c>
      <c r="AA45" s="856">
        <f>IF(A45&lt;&gt;"",IF(OR(D45&lt;=0,C46&lt;=0),"",D45/C46-1),"")</f>
        <v>0.42855555555555558</v>
      </c>
      <c r="AB45" s="416"/>
      <c r="AC45" s="405"/>
      <c r="AD45" s="405"/>
      <c r="AE45" s="406"/>
      <c r="AF45" s="406"/>
      <c r="AG45" s="406"/>
      <c r="AH45" s="439"/>
      <c r="AI45" s="431"/>
      <c r="AJ45" s="432"/>
      <c r="AK45" s="432"/>
      <c r="AL45" s="432"/>
      <c r="AM45" s="432"/>
      <c r="AN45" s="432"/>
      <c r="AO45" s="432"/>
      <c r="AP45" s="432"/>
      <c r="AQ45" s="432"/>
      <c r="AR45" s="432"/>
      <c r="AS45" s="432"/>
      <c r="AT45" s="432"/>
      <c r="AU45" s="432"/>
      <c r="AV45" s="432"/>
      <c r="AW45" s="432"/>
      <c r="AX45" s="432"/>
      <c r="AY45" s="432"/>
      <c r="AZ45" s="432"/>
      <c r="BA45" s="432"/>
      <c r="BB45" s="432"/>
      <c r="BC45" s="432"/>
      <c r="BD45" s="432"/>
      <c r="BE45" s="432"/>
    </row>
    <row r="46" spans="1:57" ht="12.75" customHeight="1">
      <c r="A46" s="854" t="s">
        <v>673</v>
      </c>
      <c r="B46" s="447">
        <v>1</v>
      </c>
      <c r="C46" s="378">
        <v>630</v>
      </c>
      <c r="D46" s="444">
        <v>789.99</v>
      </c>
      <c r="E46" s="446">
        <v>2</v>
      </c>
      <c r="F46" s="294"/>
      <c r="G46" s="246"/>
      <c r="H46" s="122"/>
      <c r="I46" s="112"/>
      <c r="J46" s="145"/>
      <c r="K46" s="116">
        <v>696.66700000000003</v>
      </c>
      <c r="L46" s="123"/>
      <c r="M46" s="537"/>
      <c r="N46" s="174"/>
      <c r="O46" s="141"/>
      <c r="P46" s="183">
        <v>45</v>
      </c>
      <c r="Q46" s="274"/>
      <c r="R46" s="492"/>
      <c r="S46" s="280"/>
      <c r="T46" s="540"/>
      <c r="U46" s="668"/>
      <c r="V46" s="401"/>
      <c r="W46" s="245"/>
      <c r="X46" s="208"/>
      <c r="Y46" s="313"/>
      <c r="Z46" s="441">
        <f t="shared" ca="1" si="29"/>
        <v>672.36910573839259</v>
      </c>
      <c r="AA46" s="857">
        <f t="shared" ref="AA46:AA58" si="30">IF(A46&lt;&gt;"",IF(OR(D46&lt;=0,C47&lt;=0),"",D46/C47-1),"")</f>
        <v>0.37389565217391296</v>
      </c>
      <c r="AB46" s="417"/>
      <c r="AC46" s="408"/>
      <c r="AD46" s="408"/>
      <c r="AE46" s="409"/>
      <c r="AF46" s="409"/>
      <c r="AG46" s="409"/>
      <c r="AH46" s="439"/>
      <c r="AI46" s="431"/>
      <c r="AJ46" s="432"/>
      <c r="AK46" s="432"/>
      <c r="AL46" s="432"/>
      <c r="AM46" s="432"/>
      <c r="AN46" s="432"/>
      <c r="AO46" s="432"/>
      <c r="AP46" s="432"/>
      <c r="AQ46" s="432"/>
      <c r="AR46" s="432"/>
      <c r="AS46" s="432"/>
      <c r="AT46" s="432"/>
      <c r="AU46" s="432"/>
      <c r="AV46" s="432"/>
      <c r="AW46" s="432"/>
      <c r="AX46" s="432"/>
      <c r="AY46" s="432"/>
      <c r="AZ46" s="432"/>
      <c r="BA46" s="432"/>
      <c r="BB46" s="432"/>
      <c r="BC46" s="432"/>
      <c r="BD46" s="432"/>
      <c r="BE46" s="432"/>
    </row>
    <row r="47" spans="1:57" ht="12.75" customHeight="1">
      <c r="A47" s="310" t="s">
        <v>674</v>
      </c>
      <c r="B47" s="448">
        <v>27</v>
      </c>
      <c r="C47" s="443">
        <v>575</v>
      </c>
      <c r="D47" s="443">
        <v>611.45799999999997</v>
      </c>
      <c r="E47" s="448">
        <v>2</v>
      </c>
      <c r="F47" s="243">
        <v>575</v>
      </c>
      <c r="G47" s="247">
        <v>7.8000000000000005E-3</v>
      </c>
      <c r="H47" s="120">
        <v>579.95000000000005</v>
      </c>
      <c r="I47" s="111">
        <v>620</v>
      </c>
      <c r="J47" s="143">
        <v>575</v>
      </c>
      <c r="K47" s="115">
        <v>570.5</v>
      </c>
      <c r="L47" s="118">
        <v>3075965</v>
      </c>
      <c r="M47" s="536">
        <v>52</v>
      </c>
      <c r="N47" s="173">
        <v>15</v>
      </c>
      <c r="O47" s="140">
        <v>45481.704641203702</v>
      </c>
      <c r="P47" s="184">
        <v>46</v>
      </c>
      <c r="Q47" s="273"/>
      <c r="R47" s="491"/>
      <c r="S47" s="281"/>
      <c r="T47" s="531"/>
      <c r="U47" s="667"/>
      <c r="V47" s="557"/>
      <c r="W47" s="182"/>
      <c r="X47" s="207"/>
      <c r="Y47" s="289"/>
      <c r="Z47" s="442">
        <f t="shared" ca="1" si="29"/>
        <v>566.81151925538325</v>
      </c>
      <c r="AA47" s="856">
        <f t="shared" si="30"/>
        <v>0.28992502520958752</v>
      </c>
      <c r="AB47" s="416"/>
      <c r="AC47" s="405"/>
      <c r="AD47" s="405"/>
      <c r="AE47" s="406"/>
      <c r="AF47" s="406"/>
      <c r="AG47" s="406"/>
      <c r="AH47" s="439"/>
      <c r="AI47" s="431"/>
      <c r="AJ47" s="432"/>
      <c r="AK47" s="432"/>
      <c r="AL47" s="432"/>
      <c r="AM47" s="432"/>
      <c r="AN47" s="432"/>
      <c r="AO47" s="432"/>
      <c r="AP47" s="432"/>
      <c r="AQ47" s="432"/>
      <c r="AR47" s="432"/>
      <c r="AS47" s="432"/>
      <c r="AT47" s="432"/>
      <c r="AU47" s="432"/>
      <c r="AV47" s="432"/>
      <c r="AW47" s="432"/>
      <c r="AX47" s="432"/>
      <c r="AY47" s="432"/>
      <c r="AZ47" s="432"/>
      <c r="BA47" s="432"/>
      <c r="BB47" s="432"/>
      <c r="BC47" s="432"/>
      <c r="BD47" s="432"/>
      <c r="BE47" s="432"/>
    </row>
    <row r="48" spans="1:57" ht="12.75" customHeight="1">
      <c r="A48" s="854" t="s">
        <v>663</v>
      </c>
      <c r="B48" s="447">
        <v>2</v>
      </c>
      <c r="C48" s="378">
        <v>474.02600000000001</v>
      </c>
      <c r="D48" s="444">
        <v>495</v>
      </c>
      <c r="E48" s="446">
        <v>500</v>
      </c>
      <c r="F48" s="294">
        <v>475</v>
      </c>
      <c r="G48" s="246">
        <v>-2.3399999999999997E-2</v>
      </c>
      <c r="H48" s="122">
        <v>442</v>
      </c>
      <c r="I48" s="112">
        <v>505</v>
      </c>
      <c r="J48" s="145">
        <v>440</v>
      </c>
      <c r="K48" s="116">
        <v>486.39400000000001</v>
      </c>
      <c r="L48" s="123">
        <v>57977879</v>
      </c>
      <c r="M48" s="537">
        <v>1208</v>
      </c>
      <c r="N48" s="174">
        <v>180</v>
      </c>
      <c r="O48" s="141">
        <v>45481.708032407405</v>
      </c>
      <c r="P48" s="183">
        <v>47</v>
      </c>
      <c r="Q48" s="274"/>
      <c r="R48" s="492"/>
      <c r="S48" s="280"/>
      <c r="T48" s="540"/>
      <c r="U48" s="668"/>
      <c r="V48" s="401"/>
      <c r="W48" s="245"/>
      <c r="X48" s="208"/>
      <c r="Y48" s="313"/>
      <c r="Z48" s="441">
        <f t="shared" ca="1" si="29"/>
        <v>471.84193281039688</v>
      </c>
      <c r="AA48" s="857">
        <f t="shared" si="30"/>
        <v>0.26923076923076916</v>
      </c>
      <c r="AB48" s="417"/>
      <c r="AC48" s="408"/>
      <c r="AD48" s="408"/>
      <c r="AE48" s="409"/>
      <c r="AF48" s="409"/>
      <c r="AG48" s="409"/>
      <c r="AH48" s="439"/>
      <c r="AI48" s="431"/>
      <c r="AJ48" s="432"/>
      <c r="AK48" s="432"/>
      <c r="AL48" s="432"/>
      <c r="AM48" s="432"/>
      <c r="AN48" s="432"/>
      <c r="AO48" s="432"/>
      <c r="AP48" s="432"/>
      <c r="AQ48" s="432"/>
      <c r="AR48" s="432"/>
      <c r="AS48" s="432"/>
      <c r="AT48" s="432"/>
      <c r="AU48" s="432"/>
      <c r="AV48" s="432"/>
      <c r="AW48" s="432"/>
      <c r="AX48" s="432"/>
      <c r="AY48" s="432"/>
      <c r="AZ48" s="432"/>
      <c r="BA48" s="432"/>
      <c r="BB48" s="432"/>
      <c r="BC48" s="432"/>
      <c r="BD48" s="432"/>
      <c r="BE48" s="432"/>
    </row>
    <row r="49" spans="1:57" ht="12.75" customHeight="1">
      <c r="A49" s="310" t="s">
        <v>664</v>
      </c>
      <c r="B49" s="448">
        <v>1</v>
      </c>
      <c r="C49" s="443">
        <v>390</v>
      </c>
      <c r="D49" s="443">
        <v>394</v>
      </c>
      <c r="E49" s="448">
        <v>7</v>
      </c>
      <c r="F49" s="243">
        <v>394</v>
      </c>
      <c r="G49" s="247">
        <v>8.5000000000000006E-3</v>
      </c>
      <c r="H49" s="120">
        <v>380</v>
      </c>
      <c r="I49" s="111">
        <v>415</v>
      </c>
      <c r="J49" s="143">
        <v>364</v>
      </c>
      <c r="K49" s="115">
        <v>390.65899999999999</v>
      </c>
      <c r="L49" s="118">
        <v>98770262</v>
      </c>
      <c r="M49" s="536">
        <v>2517</v>
      </c>
      <c r="N49" s="173">
        <v>379</v>
      </c>
      <c r="O49" s="140">
        <v>45481.70789351852</v>
      </c>
      <c r="P49" s="184">
        <v>48</v>
      </c>
      <c r="Q49" s="273"/>
      <c r="R49" s="491"/>
      <c r="S49" s="281"/>
      <c r="T49" s="531"/>
      <c r="U49" s="667"/>
      <c r="V49" s="557"/>
      <c r="W49" s="182"/>
      <c r="X49" s="207"/>
      <c r="Y49" s="289"/>
      <c r="Z49" s="442">
        <f t="shared" ca="1" si="29"/>
        <v>387.91802259703991</v>
      </c>
      <c r="AA49" s="856">
        <f t="shared" si="30"/>
        <v>0.34878848668670459</v>
      </c>
      <c r="AB49" s="416"/>
      <c r="AC49" s="405"/>
      <c r="AD49" s="405"/>
      <c r="AE49" s="406"/>
      <c r="AF49" s="406"/>
      <c r="AG49" s="406"/>
      <c r="AH49" s="439"/>
      <c r="AI49" s="431"/>
      <c r="AJ49" s="432"/>
      <c r="AK49" s="432"/>
      <c r="AL49" s="432"/>
      <c r="AM49" s="432"/>
      <c r="AN49" s="432"/>
      <c r="AO49" s="432"/>
      <c r="AP49" s="432"/>
      <c r="AQ49" s="432"/>
      <c r="AR49" s="432"/>
      <c r="AS49" s="432"/>
      <c r="AT49" s="432"/>
      <c r="AU49" s="432"/>
      <c r="AV49" s="432"/>
      <c r="AW49" s="432"/>
      <c r="AX49" s="432"/>
      <c r="AY49" s="432"/>
      <c r="AZ49" s="432"/>
      <c r="BA49" s="432"/>
      <c r="BB49" s="432"/>
      <c r="BC49" s="432"/>
      <c r="BD49" s="432"/>
      <c r="BE49" s="432"/>
    </row>
    <row r="50" spans="1:57" ht="12.75" customHeight="1">
      <c r="A50" s="854" t="s">
        <v>665</v>
      </c>
      <c r="B50" s="447">
        <v>3</v>
      </c>
      <c r="C50" s="378">
        <v>292.11399999999998</v>
      </c>
      <c r="D50" s="444">
        <v>296.5</v>
      </c>
      <c r="E50" s="446">
        <v>12</v>
      </c>
      <c r="F50" s="294">
        <v>292.11399999999998</v>
      </c>
      <c r="G50" s="246">
        <v>-1.2999999999999999E-3</v>
      </c>
      <c r="H50" s="122">
        <v>290</v>
      </c>
      <c r="I50" s="112">
        <v>314</v>
      </c>
      <c r="J50" s="145">
        <v>270</v>
      </c>
      <c r="K50" s="116">
        <v>292.51600000000002</v>
      </c>
      <c r="L50" s="123">
        <v>126333645</v>
      </c>
      <c r="M50" s="537">
        <v>4281</v>
      </c>
      <c r="N50" s="172">
        <v>560</v>
      </c>
      <c r="O50" s="139">
        <v>45481.70821759259</v>
      </c>
      <c r="P50" s="183">
        <v>49</v>
      </c>
      <c r="Q50" s="274"/>
      <c r="R50" s="492"/>
      <c r="S50" s="280"/>
      <c r="T50" s="540"/>
      <c r="U50" s="668"/>
      <c r="V50" s="401"/>
      <c r="W50" s="245"/>
      <c r="X50" s="208"/>
      <c r="Y50" s="313"/>
      <c r="Z50" s="441">
        <f t="shared" ca="1" si="29"/>
        <v>293.17028681560237</v>
      </c>
      <c r="AA50" s="857">
        <f t="shared" si="30"/>
        <v>0.38486688463334895</v>
      </c>
      <c r="AB50" s="417"/>
      <c r="AC50" s="408"/>
      <c r="AD50" s="408"/>
      <c r="AE50" s="409"/>
      <c r="AF50" s="409"/>
      <c r="AG50" s="409"/>
      <c r="AH50" s="439"/>
      <c r="AI50" s="431"/>
      <c r="AJ50" s="432"/>
      <c r="AK50" s="432"/>
      <c r="AL50" s="432"/>
      <c r="AM50" s="432"/>
      <c r="AN50" s="432"/>
      <c r="AO50" s="432"/>
      <c r="AP50" s="432"/>
      <c r="AQ50" s="432"/>
      <c r="AR50" s="432"/>
      <c r="AS50" s="432"/>
      <c r="AT50" s="432"/>
      <c r="AU50" s="432"/>
      <c r="AV50" s="432"/>
      <c r="AW50" s="432"/>
      <c r="AX50" s="432"/>
      <c r="AY50" s="432"/>
      <c r="AZ50" s="432"/>
      <c r="BA50" s="432"/>
      <c r="BB50" s="432"/>
      <c r="BC50" s="432"/>
      <c r="BD50" s="432"/>
      <c r="BE50" s="432"/>
    </row>
    <row r="51" spans="1:57" ht="12.75" customHeight="1">
      <c r="A51" s="310" t="s">
        <v>666</v>
      </c>
      <c r="B51" s="448">
        <v>1</v>
      </c>
      <c r="C51" s="443">
        <v>214.1</v>
      </c>
      <c r="D51" s="443">
        <v>215</v>
      </c>
      <c r="E51" s="448">
        <v>4</v>
      </c>
      <c r="F51" s="243">
        <v>215</v>
      </c>
      <c r="G51" s="247">
        <v>1.54E-2</v>
      </c>
      <c r="H51" s="120">
        <v>210</v>
      </c>
      <c r="I51" s="111">
        <v>229</v>
      </c>
      <c r="J51" s="143">
        <v>185.001</v>
      </c>
      <c r="K51" s="115">
        <v>211.721</v>
      </c>
      <c r="L51" s="118">
        <v>112920593</v>
      </c>
      <c r="M51" s="536">
        <v>5216</v>
      </c>
      <c r="N51" s="173">
        <v>668</v>
      </c>
      <c r="O51" s="140">
        <v>45481.708310185182</v>
      </c>
      <c r="P51" s="184">
        <v>50</v>
      </c>
      <c r="Q51" s="273"/>
      <c r="R51" s="491"/>
      <c r="S51" s="281"/>
      <c r="T51" s="531"/>
      <c r="U51" s="667"/>
      <c r="V51" s="557"/>
      <c r="W51" s="182"/>
      <c r="X51" s="207"/>
      <c r="Y51" s="289"/>
      <c r="Z51" s="442">
        <f t="shared" ca="1" si="29"/>
        <v>217.01742188871481</v>
      </c>
      <c r="AA51" s="856">
        <f t="shared" si="30"/>
        <v>0.70974155069582512</v>
      </c>
      <c r="AB51" s="416"/>
      <c r="AC51" s="405"/>
      <c r="AD51" s="405"/>
      <c r="AE51" s="406"/>
      <c r="AF51" s="406"/>
      <c r="AG51" s="406"/>
      <c r="AH51" s="439"/>
      <c r="AI51" s="431"/>
      <c r="AJ51" s="432"/>
      <c r="AK51" s="432"/>
      <c r="AL51" s="432"/>
      <c r="AM51" s="432"/>
      <c r="AN51" s="432"/>
      <c r="AO51" s="432"/>
      <c r="AP51" s="432"/>
      <c r="AQ51" s="432"/>
      <c r="AR51" s="432"/>
      <c r="AS51" s="432"/>
      <c r="AT51" s="432"/>
      <c r="AU51" s="432"/>
      <c r="AV51" s="432"/>
      <c r="AW51" s="432"/>
      <c r="AX51" s="432"/>
      <c r="AY51" s="432"/>
      <c r="AZ51" s="432"/>
      <c r="BA51" s="432"/>
      <c r="BB51" s="432"/>
      <c r="BC51" s="432"/>
      <c r="BD51" s="432"/>
      <c r="BE51" s="432"/>
    </row>
    <row r="52" spans="1:57" ht="12.75" customHeight="1">
      <c r="A52" s="854" t="s">
        <v>667</v>
      </c>
      <c r="B52" s="447">
        <v>11</v>
      </c>
      <c r="C52" s="378">
        <v>125.75</v>
      </c>
      <c r="D52" s="444">
        <v>126</v>
      </c>
      <c r="E52" s="446">
        <v>37</v>
      </c>
      <c r="F52" s="294">
        <v>126</v>
      </c>
      <c r="G52" s="246">
        <v>1.8E-3</v>
      </c>
      <c r="H52" s="122">
        <v>128</v>
      </c>
      <c r="I52" s="112">
        <v>134</v>
      </c>
      <c r="J52" s="145">
        <v>115</v>
      </c>
      <c r="K52" s="116">
        <v>125.773</v>
      </c>
      <c r="L52" s="123">
        <v>185768188</v>
      </c>
      <c r="M52" s="537">
        <v>14677</v>
      </c>
      <c r="N52" s="174">
        <v>1114</v>
      </c>
      <c r="O52" s="141">
        <v>45481.708275462966</v>
      </c>
      <c r="P52" s="183">
        <v>51</v>
      </c>
      <c r="Q52" s="274"/>
      <c r="R52" s="492"/>
      <c r="S52" s="280"/>
      <c r="T52" s="540"/>
      <c r="U52" s="668"/>
      <c r="V52" s="401"/>
      <c r="W52" s="245"/>
      <c r="X52" s="208"/>
      <c r="Y52" s="313"/>
      <c r="Z52" s="441">
        <f t="shared" ca="1" si="29"/>
        <v>124.68657159880172</v>
      </c>
      <c r="AA52" s="857">
        <f t="shared" si="30"/>
        <v>0.43998354304522236</v>
      </c>
      <c r="AB52" s="417"/>
      <c r="AC52" s="408"/>
      <c r="AD52" s="408"/>
      <c r="AE52" s="409"/>
      <c r="AF52" s="409"/>
      <c r="AG52" s="409"/>
      <c r="AH52" s="440"/>
      <c r="AI52" s="433"/>
      <c r="AJ52" s="433"/>
      <c r="AK52" s="433"/>
      <c r="AL52" s="432"/>
      <c r="AM52" s="432"/>
      <c r="AN52" s="432"/>
      <c r="AO52" s="432"/>
      <c r="AP52" s="432"/>
      <c r="AQ52" s="432"/>
      <c r="AR52" s="432"/>
      <c r="AS52" s="432"/>
      <c r="AT52" s="432"/>
      <c r="AU52" s="432"/>
      <c r="AV52" s="432"/>
      <c r="AW52" s="432"/>
      <c r="AX52" s="432"/>
      <c r="AY52" s="432"/>
      <c r="AZ52" s="432"/>
      <c r="BA52" s="432"/>
      <c r="BB52" s="432"/>
      <c r="BC52" s="432"/>
      <c r="BD52" s="432"/>
      <c r="BE52" s="432"/>
    </row>
    <row r="53" spans="1:57" ht="12.75" customHeight="1">
      <c r="A53" s="310" t="s">
        <v>668</v>
      </c>
      <c r="B53" s="448">
        <v>1</v>
      </c>
      <c r="C53" s="443">
        <v>87.501000000000005</v>
      </c>
      <c r="D53" s="443">
        <v>89</v>
      </c>
      <c r="E53" s="448">
        <v>15</v>
      </c>
      <c r="F53" s="243">
        <v>87.501000000000005</v>
      </c>
      <c r="G53" s="247">
        <v>5.1999999999999998E-3</v>
      </c>
      <c r="H53" s="120">
        <v>80</v>
      </c>
      <c r="I53" s="111">
        <v>94</v>
      </c>
      <c r="J53" s="143">
        <v>80</v>
      </c>
      <c r="K53" s="115">
        <v>87.046000000000006</v>
      </c>
      <c r="L53" s="118">
        <v>33850202</v>
      </c>
      <c r="M53" s="536">
        <v>3837</v>
      </c>
      <c r="N53" s="173">
        <v>443</v>
      </c>
      <c r="O53" s="140">
        <v>45481.70821759259</v>
      </c>
      <c r="P53" s="184">
        <v>52</v>
      </c>
      <c r="Q53" s="273"/>
      <c r="R53" s="491"/>
      <c r="S53" s="281"/>
      <c r="T53" s="531"/>
      <c r="U53" s="667">
        <v>8</v>
      </c>
      <c r="V53" s="557"/>
      <c r="W53" s="182"/>
      <c r="X53" s="207">
        <v>86.177149999999997</v>
      </c>
      <c r="Y53" s="289"/>
      <c r="Z53" s="442">
        <f t="shared" ca="1" si="29"/>
        <v>87.818475070157206</v>
      </c>
      <c r="AA53" s="856">
        <f t="shared" si="30"/>
        <v>0.27126512305560713</v>
      </c>
      <c r="AB53" s="416"/>
      <c r="AC53" s="405"/>
      <c r="AD53" s="405"/>
      <c r="AE53" s="406"/>
      <c r="AF53" s="406"/>
      <c r="AG53" s="406"/>
      <c r="AH53" s="853">
        <v>0.69002314814814814</v>
      </c>
      <c r="AI53" s="433"/>
      <c r="AJ53" s="433"/>
      <c r="AK53" s="433"/>
      <c r="AL53" s="432"/>
      <c r="AM53" s="432"/>
      <c r="AN53" s="432"/>
      <c r="AO53" s="432"/>
      <c r="AP53" s="432"/>
      <c r="AQ53" s="432"/>
      <c r="AR53" s="432"/>
      <c r="AS53" s="432"/>
      <c r="AT53" s="432"/>
      <c r="AU53" s="432"/>
      <c r="AV53" s="432"/>
      <c r="AW53" s="432"/>
      <c r="AX53" s="432"/>
      <c r="AY53" s="432"/>
      <c r="AZ53" s="432"/>
      <c r="BA53" s="432"/>
      <c r="BB53" s="432"/>
      <c r="BC53" s="432"/>
      <c r="BD53" s="432"/>
      <c r="BE53" s="432"/>
    </row>
    <row r="54" spans="1:57" ht="12.75" customHeight="1">
      <c r="A54" s="854" t="s">
        <v>669</v>
      </c>
      <c r="B54" s="447">
        <v>5</v>
      </c>
      <c r="C54" s="378">
        <v>70.009</v>
      </c>
      <c r="D54" s="444">
        <v>71</v>
      </c>
      <c r="E54" s="446">
        <v>36</v>
      </c>
      <c r="F54" s="294">
        <v>71.010999999999996</v>
      </c>
      <c r="G54" s="246">
        <v>2.1400000000000002E-2</v>
      </c>
      <c r="H54" s="122">
        <v>68</v>
      </c>
      <c r="I54" s="112">
        <v>77</v>
      </c>
      <c r="J54" s="145">
        <v>65</v>
      </c>
      <c r="K54" s="116">
        <v>69.522999999999996</v>
      </c>
      <c r="L54" s="123">
        <v>23285104</v>
      </c>
      <c r="M54" s="537">
        <v>3283</v>
      </c>
      <c r="N54" s="174">
        <v>321</v>
      </c>
      <c r="O54" s="141">
        <v>45481.70815972222</v>
      </c>
      <c r="P54" s="240">
        <v>53</v>
      </c>
      <c r="Q54" s="274"/>
      <c r="R54" s="492"/>
      <c r="S54" s="280"/>
      <c r="T54" s="540"/>
      <c r="U54" s="668">
        <v>-8</v>
      </c>
      <c r="V54" s="401"/>
      <c r="W54" s="245"/>
      <c r="X54" s="208">
        <v>70.357675</v>
      </c>
      <c r="Y54" s="313"/>
      <c r="Z54" s="441">
        <f t="shared" ca="1" si="29"/>
        <v>72.599288466627627</v>
      </c>
      <c r="AA54" s="857">
        <f t="shared" si="30"/>
        <v>0.47916666666666674</v>
      </c>
      <c r="AB54" s="417">
        <v>6410655</v>
      </c>
      <c r="AC54" s="408">
        <v>1</v>
      </c>
      <c r="AD54" s="408">
        <v>71.995000000000005</v>
      </c>
      <c r="AE54" s="409">
        <v>6409954</v>
      </c>
      <c r="AF54" s="409">
        <v>1</v>
      </c>
      <c r="AG54" s="409">
        <v>69.5</v>
      </c>
      <c r="AH54" s="853">
        <v>0.69725694444444442</v>
      </c>
      <c r="AI54" s="433"/>
      <c r="AJ54" s="433"/>
      <c r="AK54" s="433"/>
      <c r="AL54" s="432"/>
      <c r="AM54" s="432"/>
      <c r="AN54" s="432"/>
      <c r="AO54" s="432"/>
      <c r="AP54" s="432"/>
      <c r="AQ54" s="432"/>
      <c r="AR54" s="432"/>
      <c r="AS54" s="432"/>
      <c r="AT54" s="432"/>
      <c r="AU54" s="432"/>
      <c r="AV54" s="432"/>
      <c r="AW54" s="432"/>
      <c r="AX54" s="432"/>
      <c r="AY54" s="432"/>
      <c r="AZ54" s="432"/>
      <c r="BA54" s="432"/>
      <c r="BB54" s="432"/>
      <c r="BC54" s="432"/>
      <c r="BD54" s="432"/>
      <c r="BE54" s="432"/>
    </row>
    <row r="55" spans="1:57" ht="12.75" customHeight="1">
      <c r="A55" s="310" t="s">
        <v>670</v>
      </c>
      <c r="B55" s="448">
        <v>50</v>
      </c>
      <c r="C55" s="443">
        <v>48</v>
      </c>
      <c r="D55" s="443">
        <v>48.45</v>
      </c>
      <c r="E55" s="448">
        <v>8</v>
      </c>
      <c r="F55" s="243">
        <v>48.45</v>
      </c>
      <c r="G55" s="247">
        <v>6.1999999999999998E-3</v>
      </c>
      <c r="H55" s="120">
        <v>46</v>
      </c>
      <c r="I55" s="111">
        <v>53</v>
      </c>
      <c r="J55" s="143">
        <v>45</v>
      </c>
      <c r="K55" s="115">
        <v>48.146999999999998</v>
      </c>
      <c r="L55" s="118">
        <v>26916162</v>
      </c>
      <c r="M55" s="536">
        <v>5426</v>
      </c>
      <c r="N55" s="173">
        <v>383</v>
      </c>
      <c r="O55" s="140">
        <v>45481.708275462966</v>
      </c>
      <c r="P55" s="184">
        <v>54</v>
      </c>
      <c r="Q55" s="273"/>
      <c r="R55" s="491"/>
      <c r="S55" s="281"/>
      <c r="T55" s="531"/>
      <c r="U55" s="667"/>
      <c r="V55" s="557"/>
      <c r="W55" s="182"/>
      <c r="X55" s="207"/>
      <c r="Y55" s="289"/>
      <c r="Z55" s="442">
        <f t="shared" ca="1" si="29"/>
        <v>49.931640631432799</v>
      </c>
      <c r="AA55" s="856">
        <f t="shared" si="30"/>
        <v>0.92185640618802078</v>
      </c>
      <c r="AB55" s="416"/>
      <c r="AC55" s="405"/>
      <c r="AD55" s="405"/>
      <c r="AE55" s="406"/>
      <c r="AF55" s="406"/>
      <c r="AG55" s="406"/>
      <c r="AH55" s="440"/>
      <c r="AI55" s="433"/>
      <c r="AJ55" s="433"/>
      <c r="AK55" s="433"/>
      <c r="AL55" s="432"/>
      <c r="AM55" s="432"/>
      <c r="AN55" s="432"/>
      <c r="AO55" s="432"/>
      <c r="AP55" s="432"/>
      <c r="AQ55" s="432"/>
      <c r="AR55" s="432"/>
      <c r="AS55" s="432"/>
      <c r="AT55" s="432"/>
      <c r="AU55" s="432"/>
      <c r="AV55" s="432"/>
      <c r="AW55" s="432"/>
      <c r="AX55" s="432"/>
      <c r="AY55" s="432"/>
      <c r="AZ55" s="432"/>
      <c r="BA55" s="432"/>
      <c r="BB55" s="432"/>
      <c r="BC55" s="432"/>
      <c r="BD55" s="432"/>
      <c r="BE55" s="432"/>
    </row>
    <row r="56" spans="1:57" ht="12.75" customHeight="1">
      <c r="A56" s="854" t="s">
        <v>671</v>
      </c>
      <c r="B56" s="447">
        <v>4</v>
      </c>
      <c r="C56" s="378">
        <v>25.21</v>
      </c>
      <c r="D56" s="444">
        <v>27</v>
      </c>
      <c r="E56" s="446">
        <v>22</v>
      </c>
      <c r="F56" s="294">
        <v>25.21</v>
      </c>
      <c r="G56" s="246">
        <v>-3.5699999999999996E-2</v>
      </c>
      <c r="H56" s="122">
        <v>25.7</v>
      </c>
      <c r="I56" s="112">
        <v>30</v>
      </c>
      <c r="J56" s="145">
        <v>24.5</v>
      </c>
      <c r="K56" s="116">
        <v>26.143999999999998</v>
      </c>
      <c r="L56" s="123">
        <v>4081226</v>
      </c>
      <c r="M56" s="537">
        <v>1534</v>
      </c>
      <c r="N56" s="174">
        <v>174</v>
      </c>
      <c r="O56" s="141">
        <v>45481.704791666663</v>
      </c>
      <c r="P56" s="183">
        <v>55</v>
      </c>
      <c r="Q56" s="274"/>
      <c r="R56" s="492"/>
      <c r="S56" s="280"/>
      <c r="T56" s="540"/>
      <c r="U56" s="668"/>
      <c r="V56" s="401"/>
      <c r="W56" s="245"/>
      <c r="X56" s="208"/>
      <c r="Y56" s="313"/>
      <c r="Z56" s="441">
        <f t="shared" ca="1" si="29"/>
        <v>28.032526314108452</v>
      </c>
      <c r="AA56" s="857">
        <f t="shared" si="30"/>
        <v>0.6413373860182372</v>
      </c>
      <c r="AB56" s="417"/>
      <c r="AC56" s="408"/>
      <c r="AD56" s="408"/>
      <c r="AE56" s="409"/>
      <c r="AF56" s="409"/>
      <c r="AG56" s="409"/>
      <c r="AH56" s="438"/>
      <c r="AI56" s="431"/>
      <c r="AJ56" s="432"/>
      <c r="AK56" s="432"/>
      <c r="AL56" s="432"/>
      <c r="AM56" s="432"/>
      <c r="AN56" s="432"/>
      <c r="AO56" s="432"/>
      <c r="AP56" s="432"/>
      <c r="AQ56" s="432"/>
      <c r="AR56" s="432"/>
      <c r="AS56" s="432"/>
      <c r="AT56" s="432"/>
      <c r="AU56" s="432"/>
      <c r="AV56" s="432"/>
      <c r="AW56" s="432"/>
      <c r="AX56" s="432"/>
      <c r="AY56" s="432"/>
      <c r="AZ56" s="432"/>
      <c r="BA56" s="432"/>
      <c r="BB56" s="432"/>
      <c r="BC56" s="432"/>
      <c r="BD56" s="432"/>
      <c r="BE56" s="432"/>
    </row>
    <row r="57" spans="1:57" ht="12.75" customHeight="1">
      <c r="A57" s="310" t="s">
        <v>690</v>
      </c>
      <c r="B57" s="448">
        <v>19</v>
      </c>
      <c r="C57" s="443">
        <v>16.45</v>
      </c>
      <c r="D57" s="443">
        <v>17.5</v>
      </c>
      <c r="E57" s="448">
        <v>5</v>
      </c>
      <c r="F57" s="243">
        <v>17.5</v>
      </c>
      <c r="G57" s="247">
        <v>-1.9599999999999999E-2</v>
      </c>
      <c r="H57" s="120">
        <v>19</v>
      </c>
      <c r="I57" s="111">
        <v>19</v>
      </c>
      <c r="J57" s="143">
        <v>13</v>
      </c>
      <c r="K57" s="115">
        <v>17.850999999999999</v>
      </c>
      <c r="L57" s="118">
        <v>664698</v>
      </c>
      <c r="M57" s="536">
        <v>377</v>
      </c>
      <c r="N57" s="173">
        <v>62</v>
      </c>
      <c r="O57" s="140">
        <v>45481.708113425928</v>
      </c>
      <c r="P57" s="184">
        <v>56</v>
      </c>
      <c r="Q57" s="273"/>
      <c r="R57" s="491"/>
      <c r="S57" s="281"/>
      <c r="T57" s="531"/>
      <c r="U57" s="667"/>
      <c r="V57" s="557"/>
      <c r="W57" s="182"/>
      <c r="X57" s="207"/>
      <c r="Y57" s="289"/>
      <c r="Z57" s="442">
        <f t="shared" ca="1" si="29"/>
        <v>18.67102912536825</v>
      </c>
      <c r="AA57" s="856">
        <f t="shared" si="30"/>
        <v>0.50862068965517238</v>
      </c>
      <c r="AB57" s="416"/>
      <c r="AC57" s="405"/>
      <c r="AD57" s="405"/>
      <c r="AE57" s="406"/>
      <c r="AF57" s="406"/>
      <c r="AG57" s="406"/>
      <c r="AH57" s="438"/>
      <c r="AI57" s="431"/>
      <c r="AJ57" s="432"/>
      <c r="AK57" s="432"/>
      <c r="AL57" s="432"/>
      <c r="AM57" s="432"/>
      <c r="AN57" s="432"/>
      <c r="AO57" s="432"/>
      <c r="AP57" s="432"/>
      <c r="AQ57" s="432"/>
      <c r="AR57" s="432"/>
      <c r="AS57" s="432"/>
      <c r="AT57" s="432"/>
      <c r="AU57" s="432"/>
      <c r="AV57" s="432"/>
      <c r="AW57" s="432"/>
      <c r="AX57" s="432"/>
      <c r="AY57" s="432"/>
      <c r="AZ57" s="432"/>
      <c r="BA57" s="432"/>
      <c r="BB57" s="432"/>
      <c r="BC57" s="432"/>
      <c r="BD57" s="432"/>
      <c r="BE57" s="432"/>
    </row>
    <row r="58" spans="1:57" ht="12.75" customHeight="1">
      <c r="A58" s="854" t="s">
        <v>691</v>
      </c>
      <c r="B58" s="447">
        <v>6</v>
      </c>
      <c r="C58" s="378">
        <v>11.6</v>
      </c>
      <c r="D58" s="444">
        <v>14.499000000000001</v>
      </c>
      <c r="E58" s="446">
        <v>10</v>
      </c>
      <c r="F58" s="294">
        <v>11.002000000000001</v>
      </c>
      <c r="G58" s="246">
        <v>-0.25469999999999998</v>
      </c>
      <c r="H58" s="122">
        <v>15.95</v>
      </c>
      <c r="I58" s="112">
        <v>15.95</v>
      </c>
      <c r="J58" s="145">
        <v>10.388999999999999</v>
      </c>
      <c r="K58" s="116">
        <v>14.762</v>
      </c>
      <c r="L58" s="123">
        <v>803042</v>
      </c>
      <c r="M58" s="537">
        <v>649</v>
      </c>
      <c r="N58" s="174">
        <v>71</v>
      </c>
      <c r="O58" s="141">
        <v>45481.700324074074</v>
      </c>
      <c r="P58" s="183">
        <v>57</v>
      </c>
      <c r="Q58" s="274"/>
      <c r="R58" s="492"/>
      <c r="S58" s="280"/>
      <c r="T58" s="540"/>
      <c r="U58" s="668"/>
      <c r="V58" s="401"/>
      <c r="W58" s="245"/>
      <c r="X58" s="208"/>
      <c r="Y58" s="313"/>
      <c r="Z58" s="441">
        <f t="shared" ca="1" si="29"/>
        <v>12.301383601541801</v>
      </c>
      <c r="AA58" s="857">
        <f t="shared" si="30"/>
        <v>0.39951737451737457</v>
      </c>
      <c r="AB58" s="417"/>
      <c r="AC58" s="408"/>
      <c r="AD58" s="408"/>
      <c r="AE58" s="409"/>
      <c r="AF58" s="409"/>
      <c r="AG58" s="409"/>
      <c r="AH58" s="438"/>
      <c r="AI58" s="431"/>
      <c r="AJ58" s="432"/>
      <c r="AK58" s="432"/>
      <c r="AL58" s="432"/>
      <c r="AM58" s="432"/>
      <c r="AN58" s="432"/>
      <c r="AO58" s="432"/>
      <c r="AP58" s="432"/>
      <c r="AQ58" s="432"/>
      <c r="AR58" s="432"/>
      <c r="AS58" s="432"/>
      <c r="AT58" s="432"/>
      <c r="AU58" s="432"/>
      <c r="AV58" s="432"/>
      <c r="AW58" s="432"/>
      <c r="AX58" s="432"/>
      <c r="AY58" s="432"/>
      <c r="AZ58" s="432"/>
      <c r="BA58" s="432"/>
      <c r="BB58" s="432"/>
      <c r="BC58" s="432"/>
      <c r="BD58" s="432"/>
      <c r="BE58" s="432"/>
    </row>
    <row r="59" spans="1:57" ht="12.75" customHeight="1">
      <c r="A59" s="855" t="s">
        <v>662</v>
      </c>
      <c r="B59" s="669">
        <v>4</v>
      </c>
      <c r="C59" s="670">
        <v>10.36</v>
      </c>
      <c r="D59" s="670">
        <v>10.8</v>
      </c>
      <c r="E59" s="669">
        <v>8</v>
      </c>
      <c r="F59" s="671">
        <v>10.8</v>
      </c>
      <c r="G59" s="672">
        <v>-1.9199999999999998E-2</v>
      </c>
      <c r="H59" s="673">
        <v>12.358000000000001</v>
      </c>
      <c r="I59" s="674">
        <v>12.358000000000001</v>
      </c>
      <c r="J59" s="675">
        <v>9.85</v>
      </c>
      <c r="K59" s="676">
        <v>11.012</v>
      </c>
      <c r="L59" s="677">
        <v>1994224</v>
      </c>
      <c r="M59" s="678">
        <v>1843</v>
      </c>
      <c r="N59" s="679">
        <v>209</v>
      </c>
      <c r="O59" s="220">
        <v>45481.708287037036</v>
      </c>
      <c r="P59" s="680">
        <v>58</v>
      </c>
      <c r="Q59" s="681"/>
      <c r="R59" s="682"/>
      <c r="S59" s="683"/>
      <c r="T59" s="684"/>
      <c r="U59" s="685"/>
      <c r="V59" s="686"/>
      <c r="W59" s="687"/>
      <c r="X59" s="688"/>
      <c r="Y59" s="689"/>
      <c r="Z59" s="690">
        <f ca="1">IFERROR((NORMSDIST(((LN($F$61/_xlfn.CONCAT(MID($A59,5,4),",",MID($A59,9,1)))+($AS$4+($AS$2^2)/2)*$AS$7)/($AS$2*SQRT($AS$7))))*$F$61-NORMSDIST((((LN($F$61/_xlfn.CONCAT(MID($A59,5,4),",",MID($A59,9,1)))+($AS$4+($AS$2^2)/2)*$AS$7)/($AS$2*SQRT($AS$7)))-$AS$2*SQRT(($AS$7))))*(_xlfn.CONCAT(MID($A59,5,4),",",MID($A59,9,1)))*EXP(-$AS$4*$AS$7)),0)</f>
        <v>8.0258750296895016</v>
      </c>
      <c r="AA59" s="858"/>
      <c r="AB59" s="691"/>
      <c r="AC59" s="692"/>
      <c r="AD59" s="692"/>
      <c r="AE59" s="693"/>
      <c r="AF59" s="693"/>
      <c r="AG59" s="693"/>
      <c r="AH59" s="439"/>
      <c r="AI59" s="431"/>
      <c r="AJ59" s="432"/>
      <c r="AK59" s="432"/>
      <c r="AL59" s="432"/>
      <c r="AM59" s="432"/>
      <c r="AN59" s="432"/>
      <c r="AO59" s="432"/>
      <c r="AP59" s="432"/>
      <c r="AQ59" s="432"/>
      <c r="AR59" s="432"/>
      <c r="AS59" s="432"/>
      <c r="AT59" s="432"/>
      <c r="AU59" s="432"/>
      <c r="AV59" s="432"/>
      <c r="AW59" s="432"/>
      <c r="AX59" s="432"/>
      <c r="AY59" s="432"/>
      <c r="AZ59" s="432"/>
      <c r="BA59" s="432"/>
      <c r="BB59" s="432"/>
      <c r="BC59" s="432"/>
      <c r="BD59" s="432"/>
      <c r="BE59" s="432"/>
    </row>
    <row r="60" spans="1:57">
      <c r="A60" s="478" t="s">
        <v>334</v>
      </c>
      <c r="B60" s="446">
        <v>1</v>
      </c>
      <c r="C60" s="378">
        <v>3962</v>
      </c>
      <c r="D60" s="444">
        <v>3975</v>
      </c>
      <c r="E60" s="446">
        <v>456</v>
      </c>
      <c r="F60" s="295">
        <v>3971.5</v>
      </c>
      <c r="G60" s="246">
        <v>-2.0999999999999999E-3</v>
      </c>
      <c r="H60" s="121">
        <v>4000</v>
      </c>
      <c r="I60" s="113">
        <v>4008.5</v>
      </c>
      <c r="J60" s="144">
        <v>3930</v>
      </c>
      <c r="K60" s="117">
        <v>3980.2</v>
      </c>
      <c r="L60" s="124">
        <v>350978447</v>
      </c>
      <c r="M60" s="117">
        <v>88279</v>
      </c>
      <c r="N60" s="124">
        <v>1116</v>
      </c>
      <c r="O60" s="139">
        <v>45481.687291666669</v>
      </c>
      <c r="P60" s="183">
        <v>59</v>
      </c>
      <c r="Q60" s="135"/>
      <c r="R60" s="200">
        <v>0</v>
      </c>
      <c r="S60" s="211">
        <v>0</v>
      </c>
      <c r="T60" s="275"/>
      <c r="U60" s="275"/>
      <c r="V60" s="275"/>
      <c r="W60" s="319"/>
      <c r="X60" s="320"/>
      <c r="Y60" s="186">
        <f>IF(D60&lt;&gt;0,($C61*(1-$AB$1))-$D60,0)</f>
        <v>-4.3971000000001368</v>
      </c>
      <c r="Z60" s="321"/>
      <c r="AA60" s="452">
        <v>28.5</v>
      </c>
      <c r="AB60" s="415"/>
      <c r="AC60" s="403"/>
      <c r="AD60" s="403"/>
      <c r="AE60" s="404"/>
      <c r="AF60" s="404"/>
      <c r="AG60" s="404"/>
      <c r="AH60" s="431"/>
      <c r="AI60" s="431"/>
      <c r="AJ60" s="432"/>
      <c r="AK60" s="432"/>
      <c r="AL60" s="432"/>
      <c r="AM60" s="432"/>
      <c r="AN60" s="432"/>
      <c r="AO60" s="432"/>
      <c r="AP60" s="432"/>
      <c r="AQ60" s="432"/>
      <c r="AR60" s="432"/>
      <c r="AS60" s="432"/>
      <c r="AT60" s="432"/>
      <c r="AU60" s="432"/>
      <c r="AV60" s="432"/>
      <c r="AW60" s="432"/>
      <c r="AX60" s="432"/>
      <c r="AY60" s="432"/>
      <c r="AZ60" s="432"/>
      <c r="BA60" s="432"/>
      <c r="BB60" s="432"/>
      <c r="BC60" s="432"/>
      <c r="BD60" s="432"/>
      <c r="BE60" s="432"/>
    </row>
    <row r="61" spans="1:57" ht="12.75" customHeight="1">
      <c r="A61" s="486" t="s">
        <v>588</v>
      </c>
      <c r="B61" s="450">
        <v>181</v>
      </c>
      <c r="C61" s="455">
        <v>3971</v>
      </c>
      <c r="D61" s="455">
        <v>3979.9</v>
      </c>
      <c r="E61" s="451">
        <v>271</v>
      </c>
      <c r="F61" s="333">
        <v>3979</v>
      </c>
      <c r="G61" s="334">
        <v>-2.9999999999999997E-4</v>
      </c>
      <c r="H61" s="335">
        <v>3982</v>
      </c>
      <c r="I61" s="484">
        <v>4010</v>
      </c>
      <c r="J61" s="336">
        <v>3925</v>
      </c>
      <c r="K61" s="337">
        <v>3980.4</v>
      </c>
      <c r="L61" s="338">
        <v>4169762331</v>
      </c>
      <c r="M61" s="337">
        <v>1047775</v>
      </c>
      <c r="N61" s="338">
        <v>4480</v>
      </c>
      <c r="O61" s="339">
        <v>45481.708310185182</v>
      </c>
      <c r="P61" s="340">
        <v>60</v>
      </c>
      <c r="Q61" s="341">
        <v>0</v>
      </c>
      <c r="R61" s="342">
        <v>0</v>
      </c>
      <c r="S61" s="343">
        <v>0</v>
      </c>
      <c r="T61" s="344">
        <v>0</v>
      </c>
      <c r="U61" s="344"/>
      <c r="V61" s="344"/>
      <c r="W61" s="345">
        <v>0</v>
      </c>
      <c r="X61" s="346">
        <v>0</v>
      </c>
      <c r="Y61" s="347" t="str">
        <f>IFERROR(INT(#REF!/(F60)),"")</f>
        <v/>
      </c>
      <c r="Z61" s="348"/>
      <c r="AA61" s="418">
        <f>F61/AA60*10</f>
        <v>1396.1403508771928</v>
      </c>
      <c r="AB61" s="416"/>
      <c r="AC61" s="405"/>
      <c r="AD61" s="405"/>
      <c r="AE61" s="406"/>
      <c r="AF61" s="406"/>
      <c r="AG61" s="406"/>
      <c r="AH61" s="431"/>
      <c r="AI61" s="431"/>
      <c r="AJ61" s="432"/>
      <c r="AK61" s="432"/>
      <c r="AL61" s="432"/>
      <c r="AM61" s="432"/>
      <c r="AN61" s="432"/>
      <c r="AO61" s="432"/>
      <c r="AP61" s="432"/>
      <c r="AQ61" s="432"/>
      <c r="AR61" s="432"/>
      <c r="AS61" s="432"/>
      <c r="AT61" s="432"/>
      <c r="AU61" s="432"/>
      <c r="AV61" s="432"/>
      <c r="AW61" s="432"/>
      <c r="AX61" s="432"/>
      <c r="AY61" s="432"/>
      <c r="AZ61" s="432"/>
      <c r="BA61" s="432"/>
      <c r="BB61" s="432"/>
      <c r="BC61" s="432"/>
      <c r="BD61" s="432"/>
      <c r="BE61" s="432"/>
    </row>
    <row r="62" spans="1:57" ht="12.75" customHeight="1">
      <c r="A62" s="479" t="s">
        <v>13</v>
      </c>
      <c r="B62" s="286">
        <v>3311</v>
      </c>
      <c r="C62" s="378">
        <v>74570</v>
      </c>
      <c r="D62" s="444">
        <v>74590</v>
      </c>
      <c r="E62" s="287">
        <v>863000</v>
      </c>
      <c r="F62" s="295">
        <v>74590</v>
      </c>
      <c r="G62" s="246">
        <v>0.01</v>
      </c>
      <c r="H62" s="121">
        <v>74390</v>
      </c>
      <c r="I62" s="113">
        <v>75180</v>
      </c>
      <c r="J62" s="144">
        <v>73700</v>
      </c>
      <c r="K62" s="117">
        <v>73850</v>
      </c>
      <c r="L62" s="124">
        <v>154333560034</v>
      </c>
      <c r="M62" s="117">
        <v>207714199</v>
      </c>
      <c r="N62" s="124">
        <v>94315</v>
      </c>
      <c r="O62" s="139">
        <v>45481.687650462962</v>
      </c>
      <c r="P62" s="183">
        <v>61</v>
      </c>
      <c r="Q62" s="135">
        <v>0</v>
      </c>
      <c r="R62" s="200">
        <v>0</v>
      </c>
      <c r="S62" s="211">
        <v>0</v>
      </c>
      <c r="T62" s="275">
        <v>0</v>
      </c>
      <c r="U62" s="275"/>
      <c r="V62" s="275"/>
      <c r="W62" s="256">
        <f t="shared" ref="W62" si="31">(V62*X62)</f>
        <v>0</v>
      </c>
      <c r="X62" s="208"/>
      <c r="Y62" s="186">
        <f>IF(D62&lt;&gt;0,($C63*(1-$AB$1))-$D62,0)</f>
        <v>-6056.8539999999921</v>
      </c>
      <c r="Z62" s="187"/>
      <c r="AA62" s="419"/>
      <c r="AB62" s="415"/>
      <c r="AC62" s="403"/>
      <c r="AD62" s="403"/>
      <c r="AE62" s="404"/>
      <c r="AF62" s="404"/>
      <c r="AG62" s="404"/>
      <c r="AH62" s="431"/>
      <c r="AI62" s="431"/>
      <c r="AJ62" s="432"/>
      <c r="AK62" s="432"/>
      <c r="AL62" s="432"/>
      <c r="AM62" s="432"/>
      <c r="AN62" s="434"/>
      <c r="AO62" s="432"/>
      <c r="AP62" s="432"/>
      <c r="AQ62" s="432"/>
      <c r="AR62" s="432"/>
      <c r="AS62" s="432"/>
      <c r="AT62" s="432"/>
      <c r="AU62" s="432"/>
      <c r="AV62" s="432"/>
      <c r="AW62" s="432"/>
      <c r="AX62" s="432"/>
      <c r="AY62" s="432"/>
      <c r="AZ62" s="432"/>
      <c r="BA62" s="432"/>
      <c r="BB62" s="432"/>
      <c r="BC62" s="432"/>
      <c r="BD62" s="432"/>
      <c r="BE62" s="432"/>
    </row>
    <row r="63" spans="1:57" ht="12.75" customHeight="1">
      <c r="A63" s="472" t="s">
        <v>589</v>
      </c>
      <c r="B63" s="285">
        <v>155245</v>
      </c>
      <c r="C63" s="443">
        <v>68540</v>
      </c>
      <c r="D63" s="443">
        <v>68580</v>
      </c>
      <c r="E63" s="285">
        <v>10000</v>
      </c>
      <c r="F63" s="243">
        <v>68540</v>
      </c>
      <c r="G63" s="247">
        <v>6.0999999999999995E-3</v>
      </c>
      <c r="H63" s="120">
        <v>68180</v>
      </c>
      <c r="I63" s="111">
        <v>69260</v>
      </c>
      <c r="J63" s="143">
        <v>67810</v>
      </c>
      <c r="K63" s="115">
        <v>68120.7</v>
      </c>
      <c r="L63" s="118">
        <v>87190765086</v>
      </c>
      <c r="M63" s="115">
        <v>127480542</v>
      </c>
      <c r="N63" s="118">
        <v>25710</v>
      </c>
      <c r="O63" s="140">
        <v>45481.708379629628</v>
      </c>
      <c r="P63" s="184">
        <v>30</v>
      </c>
      <c r="Q63" s="133">
        <v>0</v>
      </c>
      <c r="R63" s="199">
        <v>0</v>
      </c>
      <c r="S63" s="212">
        <v>0</v>
      </c>
      <c r="T63" s="276">
        <v>0</v>
      </c>
      <c r="U63" s="276"/>
      <c r="V63" s="276"/>
      <c r="W63" s="181">
        <f>V62*(F63/100)</f>
        <v>0</v>
      </c>
      <c r="X63" s="207"/>
      <c r="Y63" s="178" t="str">
        <f>IFERROR(INT(#REF!/(F30/100)),"")</f>
        <v/>
      </c>
      <c r="Z63" s="189"/>
      <c r="AA63" s="420"/>
      <c r="AB63" s="416"/>
      <c r="AC63" s="405"/>
      <c r="AD63" s="405"/>
      <c r="AE63" s="406"/>
      <c r="AF63" s="406"/>
      <c r="AG63" s="406"/>
      <c r="AH63" s="431"/>
      <c r="AI63" s="431"/>
      <c r="AJ63" s="432"/>
      <c r="AK63" s="432"/>
      <c r="AL63" s="432"/>
      <c r="AM63" s="432"/>
      <c r="AN63" s="434"/>
      <c r="AO63" s="432"/>
      <c r="AP63" s="432"/>
      <c r="AQ63" s="432"/>
      <c r="AR63" s="432"/>
      <c r="AS63" s="432"/>
      <c r="AT63" s="432"/>
      <c r="AU63" s="432"/>
      <c r="AV63" s="432"/>
      <c r="AW63" s="432"/>
      <c r="AX63" s="432"/>
      <c r="AY63" s="432"/>
      <c r="AZ63" s="432"/>
      <c r="BA63" s="432"/>
      <c r="BB63" s="432"/>
      <c r="BC63" s="432"/>
      <c r="BD63" s="432"/>
      <c r="BE63" s="432"/>
    </row>
    <row r="64" spans="1:57" ht="12.75" customHeight="1">
      <c r="A64" s="479" t="s">
        <v>15</v>
      </c>
      <c r="B64" s="286">
        <v>1000000</v>
      </c>
      <c r="C64" s="378">
        <v>53.7</v>
      </c>
      <c r="D64" s="444">
        <v>53.99</v>
      </c>
      <c r="E64" s="287">
        <v>36245</v>
      </c>
      <c r="F64" s="294">
        <v>53.99</v>
      </c>
      <c r="G64" s="246">
        <v>1.8600000000000002E-2</v>
      </c>
      <c r="H64" s="122">
        <v>53.5</v>
      </c>
      <c r="I64" s="112">
        <v>55.1</v>
      </c>
      <c r="J64" s="145">
        <v>52.5</v>
      </c>
      <c r="K64" s="116">
        <v>53</v>
      </c>
      <c r="L64" s="123">
        <v>25788009</v>
      </c>
      <c r="M64" s="116">
        <v>48166717</v>
      </c>
      <c r="N64" s="123">
        <v>9136</v>
      </c>
      <c r="O64" s="141">
        <v>45481.687615740739</v>
      </c>
      <c r="P64" s="183">
        <v>63</v>
      </c>
      <c r="Q64" s="134">
        <v>0</v>
      </c>
      <c r="R64" s="202">
        <v>0</v>
      </c>
      <c r="S64" s="213">
        <v>0</v>
      </c>
      <c r="T64" s="277">
        <v>0</v>
      </c>
      <c r="U64" s="277"/>
      <c r="V64" s="277"/>
      <c r="W64" s="257">
        <f t="shared" ref="W64:W66" si="32">(V64*X64)</f>
        <v>0</v>
      </c>
      <c r="X64" s="210"/>
      <c r="Y64" s="191">
        <f>IF(D64&lt;&gt;0,($C65*(1-$AB$1))-$D64,0)</f>
        <v>-4.5949400000000011</v>
      </c>
      <c r="Z64" s="192">
        <f>IFERROR(IF(C64&lt;&gt;"",$AA$1/(D62/100)*(C64/100),""),"")</f>
        <v>99.657696838752202</v>
      </c>
      <c r="AA64" s="421">
        <f>IFERROR($AC$1/(D64/100)*(C62/100),"")</f>
        <v>138118.1700314873</v>
      </c>
      <c r="AB64" s="417"/>
      <c r="AC64" s="409"/>
      <c r="AD64" s="410"/>
      <c r="AE64" s="410"/>
      <c r="AF64" s="404"/>
      <c r="AG64" s="404"/>
      <c r="AH64" s="431"/>
      <c r="AI64" s="431"/>
      <c r="AJ64" s="432"/>
      <c r="AK64" s="432"/>
      <c r="AL64" s="432"/>
      <c r="AM64" s="432"/>
      <c r="AN64" s="434"/>
      <c r="AO64" s="432"/>
      <c r="AP64" s="432"/>
      <c r="AQ64" s="432"/>
      <c r="AR64" s="432"/>
      <c r="AS64" s="432"/>
      <c r="AT64" s="432"/>
      <c r="AU64" s="432"/>
      <c r="AV64" s="432"/>
      <c r="AW64" s="432"/>
      <c r="AX64" s="432"/>
      <c r="AY64" s="432"/>
      <c r="AZ64" s="432"/>
      <c r="BA64" s="432"/>
      <c r="BB64" s="432"/>
      <c r="BC64" s="432"/>
      <c r="BD64" s="432"/>
      <c r="BE64" s="432"/>
    </row>
    <row r="65" spans="1:57" ht="12.75" customHeight="1">
      <c r="A65" s="472" t="s">
        <v>590</v>
      </c>
      <c r="B65" s="285">
        <v>100000</v>
      </c>
      <c r="C65" s="443">
        <v>49.4</v>
      </c>
      <c r="D65" s="443">
        <v>49.55</v>
      </c>
      <c r="E65" s="285">
        <v>100000</v>
      </c>
      <c r="F65" s="243">
        <v>49.524999999999999</v>
      </c>
      <c r="G65" s="296">
        <v>1.66E-2</v>
      </c>
      <c r="H65" s="120">
        <v>49.070999999999998</v>
      </c>
      <c r="I65" s="111">
        <v>50.12</v>
      </c>
      <c r="J65" s="143">
        <v>48.9</v>
      </c>
      <c r="K65" s="115">
        <v>48.715000000000003</v>
      </c>
      <c r="L65" s="118">
        <v>2478451</v>
      </c>
      <c r="M65" s="115">
        <v>5031649</v>
      </c>
      <c r="N65" s="118">
        <v>533</v>
      </c>
      <c r="O65" s="140">
        <v>45481.703923611109</v>
      </c>
      <c r="P65" s="184">
        <v>64</v>
      </c>
      <c r="Q65" s="133">
        <v>0</v>
      </c>
      <c r="R65" s="199">
        <v>0</v>
      </c>
      <c r="S65" s="212">
        <v>0</v>
      </c>
      <c r="T65" s="276">
        <v>0</v>
      </c>
      <c r="U65" s="276"/>
      <c r="V65" s="276"/>
      <c r="W65" s="258">
        <f>V64*(F64/100)</f>
        <v>0</v>
      </c>
      <c r="X65" s="207"/>
      <c r="Y65" s="179" t="str">
        <f>IFERROR(INT(#REF!/(F64/100)),"")</f>
        <v/>
      </c>
      <c r="Z65" s="194">
        <f>IFERROR(IF(C65&lt;&gt;"",$AA$1/(D63/100)*(C65/100),""),"")</f>
        <v>99.711818245354081</v>
      </c>
      <c r="AA65" s="422">
        <f>IFERROR($AC$1/(D65/100)*(C63/100),"")</f>
        <v>138324.92431886983</v>
      </c>
      <c r="AB65" s="416"/>
      <c r="AC65" s="406"/>
      <c r="AD65" s="407"/>
      <c r="AE65" s="407"/>
      <c r="AF65" s="406"/>
      <c r="AG65" s="406"/>
      <c r="AH65" s="431"/>
      <c r="AI65" s="431"/>
      <c r="AJ65" s="432"/>
      <c r="AK65" s="432"/>
      <c r="AL65" s="432"/>
      <c r="AM65" s="432"/>
      <c r="AN65" s="434"/>
      <c r="AO65" s="432"/>
      <c r="AP65" s="432"/>
      <c r="AQ65" s="432"/>
      <c r="AR65" s="432"/>
      <c r="AS65" s="432"/>
      <c r="AT65" s="432"/>
      <c r="AU65" s="432"/>
      <c r="AV65" s="432"/>
      <c r="AW65" s="432"/>
      <c r="AX65" s="432"/>
      <c r="AY65" s="432"/>
      <c r="AZ65" s="432"/>
      <c r="BA65" s="432"/>
      <c r="BB65" s="432"/>
      <c r="BC65" s="432"/>
      <c r="BD65" s="432"/>
      <c r="BE65" s="432"/>
    </row>
    <row r="66" spans="1:57" ht="12.75" customHeight="1">
      <c r="A66" s="479" t="s">
        <v>14</v>
      </c>
      <c r="B66" s="286">
        <v>15000</v>
      </c>
      <c r="C66" s="378">
        <v>53.84</v>
      </c>
      <c r="D66" s="444">
        <v>53.87</v>
      </c>
      <c r="E66" s="287">
        <v>1009</v>
      </c>
      <c r="F66" s="295">
        <v>53.87</v>
      </c>
      <c r="G66" s="246">
        <v>1.6200000000000003E-2</v>
      </c>
      <c r="H66" s="122">
        <v>53.19</v>
      </c>
      <c r="I66" s="112">
        <v>54</v>
      </c>
      <c r="J66" s="145">
        <v>52.5</v>
      </c>
      <c r="K66" s="116">
        <v>53.01</v>
      </c>
      <c r="L66" s="123">
        <v>87931677</v>
      </c>
      <c r="M66" s="116">
        <v>164695042</v>
      </c>
      <c r="N66" s="123">
        <v>89114</v>
      </c>
      <c r="O66" s="141">
        <v>45481.687696759262</v>
      </c>
      <c r="P66" s="183">
        <v>65</v>
      </c>
      <c r="Q66" s="134">
        <v>0</v>
      </c>
      <c r="R66" s="202">
        <v>0</v>
      </c>
      <c r="S66" s="213">
        <v>0</v>
      </c>
      <c r="T66" s="277">
        <v>0</v>
      </c>
      <c r="U66" s="277"/>
      <c r="V66" s="277"/>
      <c r="W66" s="259">
        <f t="shared" si="32"/>
        <v>0</v>
      </c>
      <c r="X66" s="209"/>
      <c r="Y66" s="196">
        <f>IF(D66&lt;&gt;0,($C67*(1-$AB$1))-$D66,0)</f>
        <v>-4.453942099999999</v>
      </c>
      <c r="Z66" s="197">
        <f>IFERROR(IF(C66&lt;&gt;"",$AA$1/(D62/100)*(C66/100),""),"")</f>
        <v>99.917512063285244</v>
      </c>
      <c r="AA66" s="423">
        <f>IFERROR($AC$1/(D66/100)*(C62/100),"")</f>
        <v>138425.83998514945</v>
      </c>
      <c r="AB66" s="415"/>
      <c r="AC66" s="403"/>
      <c r="AD66" s="403"/>
      <c r="AE66" s="404"/>
      <c r="AF66" s="404"/>
      <c r="AG66" s="404"/>
      <c r="AH66" s="431"/>
      <c r="AI66" s="431"/>
      <c r="AJ66" s="432"/>
      <c r="AK66" s="432"/>
      <c r="AL66" s="432"/>
      <c r="AM66" s="432"/>
      <c r="AN66" s="432"/>
      <c r="AO66" s="432"/>
      <c r="AP66" s="432"/>
      <c r="AQ66" s="432"/>
      <c r="AR66" s="432"/>
      <c r="AS66" s="432"/>
      <c r="AT66" s="432"/>
      <c r="AU66" s="432"/>
      <c r="AV66" s="432"/>
      <c r="AW66" s="432"/>
      <c r="AX66" s="432"/>
      <c r="AY66" s="432"/>
      <c r="AZ66" s="432"/>
      <c r="BA66" s="432"/>
      <c r="BB66" s="432"/>
      <c r="BC66" s="432"/>
      <c r="BD66" s="432"/>
      <c r="BE66" s="432"/>
    </row>
    <row r="67" spans="1:57" ht="12.75" customHeight="1">
      <c r="A67" s="474" t="s">
        <v>591</v>
      </c>
      <c r="B67" s="306">
        <v>8247</v>
      </c>
      <c r="C67" s="445">
        <v>49.420999999999999</v>
      </c>
      <c r="D67" s="445">
        <v>49.5</v>
      </c>
      <c r="E67" s="306">
        <v>8272</v>
      </c>
      <c r="F67" s="244">
        <v>49.420999999999999</v>
      </c>
      <c r="G67" s="249">
        <v>1.32E-2</v>
      </c>
      <c r="H67" s="226">
        <v>48.01</v>
      </c>
      <c r="I67" s="227">
        <v>49.64</v>
      </c>
      <c r="J67" s="228">
        <v>48.01</v>
      </c>
      <c r="K67" s="229">
        <v>48.774999999999999</v>
      </c>
      <c r="L67" s="230">
        <v>14467942</v>
      </c>
      <c r="M67" s="229">
        <v>29460641</v>
      </c>
      <c r="N67" s="230">
        <v>13029</v>
      </c>
      <c r="O67" s="231">
        <v>45481.708564814813</v>
      </c>
      <c r="P67" s="184">
        <v>66</v>
      </c>
      <c r="Q67" s="232">
        <v>0</v>
      </c>
      <c r="R67" s="233">
        <v>0</v>
      </c>
      <c r="S67" s="234">
        <v>0</v>
      </c>
      <c r="T67" s="278">
        <v>0</v>
      </c>
      <c r="U67" s="278"/>
      <c r="V67" s="278"/>
      <c r="W67" s="260">
        <f>V66*(C66/100)</f>
        <v>0</v>
      </c>
      <c r="X67" s="235"/>
      <c r="Y67" s="236" t="str">
        <f>IFERROR(INT(#REF!/(F66/100)),"")</f>
        <v/>
      </c>
      <c r="Z67" s="237">
        <f>IFERROR(IF(C67&lt;&gt;"",$AA$1/(D63/100)*(C67/100),""),"")</f>
        <v>99.754205860397647</v>
      </c>
      <c r="AA67" s="424">
        <f>IFERROR($AC$1/(D67/100)*(C63/100),"")</f>
        <v>138464.64646464647</v>
      </c>
      <c r="AB67" s="416"/>
      <c r="AC67" s="405"/>
      <c r="AD67" s="405"/>
      <c r="AE67" s="406"/>
      <c r="AF67" s="406"/>
      <c r="AG67" s="406"/>
      <c r="AH67" s="431"/>
      <c r="AI67" s="431"/>
      <c r="AJ67" s="432"/>
      <c r="AK67" s="432"/>
      <c r="AL67" s="432"/>
      <c r="AM67" s="432"/>
      <c r="AN67" s="432"/>
      <c r="AO67" s="432"/>
      <c r="AP67" s="432"/>
      <c r="AQ67" s="432"/>
      <c r="AR67" s="432"/>
      <c r="AS67" s="432"/>
      <c r="AT67" s="432"/>
      <c r="AU67" s="432"/>
      <c r="AV67" s="432"/>
      <c r="AW67" s="432"/>
      <c r="AX67" s="432"/>
      <c r="AY67" s="432"/>
      <c r="AZ67" s="432"/>
      <c r="BA67" s="432"/>
      <c r="BB67" s="432"/>
      <c r="BC67" s="432"/>
      <c r="BD67" s="432"/>
      <c r="BE67" s="432"/>
    </row>
    <row r="68" spans="1:57" ht="12.75" customHeight="1">
      <c r="A68" s="479" t="s">
        <v>16</v>
      </c>
      <c r="B68" s="286">
        <v>661</v>
      </c>
      <c r="C68" s="378">
        <v>77510</v>
      </c>
      <c r="D68" s="444">
        <v>77570</v>
      </c>
      <c r="E68" s="287">
        <v>1000</v>
      </c>
      <c r="F68" s="294">
        <v>77560</v>
      </c>
      <c r="G68" s="246">
        <v>3.0999999999999999E-3</v>
      </c>
      <c r="H68" s="121">
        <v>77600</v>
      </c>
      <c r="I68" s="113">
        <v>78690</v>
      </c>
      <c r="J68" s="144">
        <v>76500</v>
      </c>
      <c r="K68" s="117">
        <v>77320</v>
      </c>
      <c r="L68" s="124">
        <v>29522736937</v>
      </c>
      <c r="M68" s="117">
        <v>37961918</v>
      </c>
      <c r="N68" s="124">
        <v>4675</v>
      </c>
      <c r="O68" s="139">
        <v>45481.687789351854</v>
      </c>
      <c r="P68" s="183">
        <v>67</v>
      </c>
      <c r="Q68" s="135"/>
      <c r="R68" s="200">
        <v>0</v>
      </c>
      <c r="S68" s="211">
        <v>0</v>
      </c>
      <c r="T68" s="275">
        <v>0</v>
      </c>
      <c r="U68" s="275"/>
      <c r="V68" s="275">
        <v>0</v>
      </c>
      <c r="W68" s="256">
        <f t="shared" ref="W68:W80" si="33">(V68*X68)</f>
        <v>0</v>
      </c>
      <c r="X68" s="208"/>
      <c r="Y68" s="186">
        <f>IF(D68&lt;&gt;0,($C69*(1-$AB$1))-$D68,0)</f>
        <v>-5977.1600000000035</v>
      </c>
      <c r="Z68" s="187"/>
      <c r="AA68" s="419"/>
      <c r="AB68" s="415"/>
      <c r="AC68" s="403"/>
      <c r="AD68" s="403"/>
      <c r="AE68" s="404"/>
      <c r="AF68" s="404"/>
      <c r="AG68" s="404"/>
      <c r="AH68" s="431"/>
      <c r="AI68" s="431"/>
      <c r="AJ68" s="432"/>
      <c r="AK68" s="432"/>
      <c r="AL68" s="432"/>
      <c r="AM68" s="432"/>
      <c r="AN68" s="432"/>
      <c r="AO68" s="432"/>
      <c r="AP68" s="432"/>
      <c r="AQ68" s="432"/>
      <c r="AR68" s="432"/>
      <c r="AS68" s="432"/>
      <c r="AT68" s="432"/>
      <c r="AU68" s="432"/>
      <c r="AV68" s="432"/>
      <c r="AW68" s="432"/>
      <c r="AX68" s="432"/>
      <c r="AY68" s="432"/>
      <c r="AZ68" s="432"/>
      <c r="BA68" s="432"/>
      <c r="BB68" s="432"/>
      <c r="BC68" s="432"/>
      <c r="BD68" s="432"/>
      <c r="BE68" s="432"/>
    </row>
    <row r="69" spans="1:57" ht="12.75" customHeight="1">
      <c r="A69" s="472" t="s">
        <v>592</v>
      </c>
      <c r="B69" s="285">
        <v>1500</v>
      </c>
      <c r="C69" s="443">
        <v>71600</v>
      </c>
      <c r="D69" s="443">
        <v>71640</v>
      </c>
      <c r="E69" s="285">
        <v>30000</v>
      </c>
      <c r="F69" s="243">
        <v>71640</v>
      </c>
      <c r="G69" s="247">
        <v>3.2000000000000002E-3</v>
      </c>
      <c r="H69" s="120">
        <v>71500</v>
      </c>
      <c r="I69" s="111">
        <v>72850</v>
      </c>
      <c r="J69" s="143">
        <v>71200</v>
      </c>
      <c r="K69" s="115">
        <v>71410.7</v>
      </c>
      <c r="L69" s="118">
        <v>39813848354</v>
      </c>
      <c r="M69" s="115">
        <v>55543258</v>
      </c>
      <c r="N69" s="118">
        <v>5655</v>
      </c>
      <c r="O69" s="140">
        <v>45481.708344907405</v>
      </c>
      <c r="P69" s="184">
        <v>68</v>
      </c>
      <c r="Q69" s="133">
        <v>0</v>
      </c>
      <c r="R69" s="199">
        <v>0</v>
      </c>
      <c r="S69" s="212">
        <v>0</v>
      </c>
      <c r="T69" s="276">
        <v>0</v>
      </c>
      <c r="U69" s="276"/>
      <c r="V69" s="276">
        <v>0</v>
      </c>
      <c r="W69" s="180">
        <f>V68*(F69/100)</f>
        <v>0</v>
      </c>
      <c r="X69" s="207"/>
      <c r="Y69" s="178" t="str">
        <f>IFERROR(INT(#REF!/(F68/100)),"")</f>
        <v/>
      </c>
      <c r="Z69" s="189"/>
      <c r="AA69" s="420"/>
      <c r="AB69" s="416"/>
      <c r="AC69" s="405"/>
      <c r="AD69" s="405"/>
      <c r="AE69" s="406"/>
      <c r="AF69" s="406"/>
      <c r="AG69" s="406"/>
      <c r="AH69" s="431"/>
      <c r="AI69" s="431"/>
      <c r="AJ69" s="432"/>
      <c r="AK69" s="432"/>
      <c r="AL69" s="432"/>
      <c r="AM69" s="432"/>
      <c r="AN69" s="432"/>
      <c r="AO69" s="432"/>
      <c r="AP69" s="432"/>
      <c r="AQ69" s="432"/>
      <c r="AR69" s="432"/>
      <c r="AS69" s="432"/>
      <c r="AT69" s="432"/>
      <c r="AU69" s="432"/>
      <c r="AV69" s="432"/>
      <c r="AW69" s="432"/>
      <c r="AX69" s="432"/>
      <c r="AY69" s="432"/>
      <c r="AZ69" s="432"/>
      <c r="BA69" s="432"/>
      <c r="BB69" s="432"/>
      <c r="BC69" s="432"/>
      <c r="BD69" s="432"/>
      <c r="BE69" s="432"/>
    </row>
    <row r="70" spans="1:57" ht="12.75" hidden="1" customHeight="1">
      <c r="A70" s="479" t="s">
        <v>17</v>
      </c>
      <c r="B70" s="286">
        <v>306813</v>
      </c>
      <c r="C70" s="378">
        <v>56</v>
      </c>
      <c r="D70" s="444">
        <v>56.2</v>
      </c>
      <c r="E70" s="287">
        <v>98925</v>
      </c>
      <c r="F70" s="294">
        <v>56.2</v>
      </c>
      <c r="G70" s="246">
        <v>1.29E-2</v>
      </c>
      <c r="H70" s="122">
        <v>56.05</v>
      </c>
      <c r="I70" s="112">
        <v>56.35</v>
      </c>
      <c r="J70" s="145">
        <v>55.25</v>
      </c>
      <c r="K70" s="116">
        <v>55.48</v>
      </c>
      <c r="L70" s="123">
        <v>2984924</v>
      </c>
      <c r="M70" s="116">
        <v>5333864</v>
      </c>
      <c r="N70" s="123">
        <v>714</v>
      </c>
      <c r="O70" s="141">
        <v>45481.681006944447</v>
      </c>
      <c r="P70" s="183">
        <v>69</v>
      </c>
      <c r="Q70" s="134">
        <v>0</v>
      </c>
      <c r="R70" s="202">
        <v>0</v>
      </c>
      <c r="S70" s="213">
        <v>0</v>
      </c>
      <c r="T70" s="277">
        <v>0</v>
      </c>
      <c r="U70" s="277"/>
      <c r="V70" s="277">
        <v>0</v>
      </c>
      <c r="W70" s="257">
        <f t="shared" ref="W70" si="34">(V70*X70)</f>
        <v>0</v>
      </c>
      <c r="X70" s="210"/>
      <c r="Y70" s="191">
        <f>IF(D70&lt;&gt;0,($C71*(1-$AB$1))-$D70,0)</f>
        <v>-4.7051500000000033</v>
      </c>
      <c r="Z70" s="192">
        <f>IFERROR(IF(C70&lt;&gt;"",$AA$1/(D68/100)*(C70/100),""),"")</f>
        <v>99.933570183941853</v>
      </c>
      <c r="AA70" s="421">
        <f>IFERROR($AC$1/(D70/100)*(C68/100),"")</f>
        <v>137918.14946619218</v>
      </c>
      <c r="AB70" s="415"/>
      <c r="AC70" s="403"/>
      <c r="AD70" s="403"/>
      <c r="AE70" s="404"/>
      <c r="AF70" s="404"/>
      <c r="AG70" s="404"/>
      <c r="AH70" s="431"/>
      <c r="AI70" s="431"/>
      <c r="AJ70" s="432"/>
      <c r="AK70" s="432"/>
      <c r="AL70" s="432"/>
      <c r="AM70" s="432"/>
      <c r="AN70" s="432"/>
      <c r="AO70" s="432"/>
      <c r="AP70" s="432"/>
      <c r="AQ70" s="432"/>
      <c r="AR70" s="432"/>
      <c r="AS70" s="432"/>
      <c r="AT70" s="432"/>
      <c r="AU70" s="432"/>
      <c r="AV70" s="432"/>
      <c r="AW70" s="432"/>
      <c r="AX70" s="432"/>
      <c r="AY70" s="432"/>
      <c r="AZ70" s="432"/>
      <c r="BA70" s="432"/>
      <c r="BB70" s="432"/>
      <c r="BC70" s="432"/>
      <c r="BD70" s="432"/>
      <c r="BE70" s="432"/>
    </row>
    <row r="71" spans="1:57" ht="12.75" hidden="1" customHeight="1">
      <c r="A71" s="472" t="s">
        <v>593</v>
      </c>
      <c r="B71" s="285">
        <v>277875</v>
      </c>
      <c r="C71" s="443">
        <v>51.5</v>
      </c>
      <c r="D71" s="443">
        <v>51.9</v>
      </c>
      <c r="E71" s="285">
        <v>98621</v>
      </c>
      <c r="F71" s="243">
        <v>51.5</v>
      </c>
      <c r="G71" s="296">
        <v>1.1399999999999999E-2</v>
      </c>
      <c r="H71" s="120">
        <v>53</v>
      </c>
      <c r="I71" s="111">
        <v>53</v>
      </c>
      <c r="J71" s="143">
        <v>51.5</v>
      </c>
      <c r="K71" s="115">
        <v>50.914999999999999</v>
      </c>
      <c r="L71" s="118">
        <v>134926</v>
      </c>
      <c r="M71" s="115">
        <v>261674</v>
      </c>
      <c r="N71" s="118">
        <v>39</v>
      </c>
      <c r="O71" s="140">
        <v>45481.708425925928</v>
      </c>
      <c r="P71" s="184">
        <v>70</v>
      </c>
      <c r="Q71" s="133">
        <v>0</v>
      </c>
      <c r="R71" s="199">
        <v>0</v>
      </c>
      <c r="S71" s="212">
        <v>0</v>
      </c>
      <c r="T71" s="276">
        <v>0</v>
      </c>
      <c r="U71" s="276"/>
      <c r="V71" s="276">
        <v>0</v>
      </c>
      <c r="W71" s="258">
        <f>V70*(F70/100)</f>
        <v>0</v>
      </c>
      <c r="X71" s="207"/>
      <c r="Y71" s="179" t="str">
        <f>IFERROR(INT(#REF!/(F70/100)),"")</f>
        <v/>
      </c>
      <c r="Z71" s="194">
        <f>IFERROR(IF(C71&lt;&gt;"",$AA$1/(D69/100)*(C71/100),""),"")</f>
        <v>99.5104796096482</v>
      </c>
      <c r="AA71" s="422">
        <f>IFERROR($AC$1/(D71/100)*(C69/100),"")</f>
        <v>137957.61078998074</v>
      </c>
      <c r="AB71" s="416"/>
      <c r="AC71" s="405"/>
      <c r="AD71" s="405"/>
      <c r="AE71" s="406"/>
      <c r="AF71" s="406"/>
      <c r="AG71" s="406"/>
      <c r="AH71" s="431"/>
      <c r="AI71" s="431"/>
      <c r="AJ71" s="432"/>
      <c r="AK71" s="432"/>
      <c r="AL71" s="432"/>
      <c r="AM71" s="432"/>
      <c r="AN71" s="432"/>
      <c r="AO71" s="432"/>
      <c r="AP71" s="432"/>
      <c r="AQ71" s="432"/>
      <c r="AR71" s="432"/>
      <c r="AS71" s="432"/>
      <c r="AT71" s="432"/>
      <c r="AU71" s="432"/>
      <c r="AV71" s="432"/>
      <c r="AW71" s="432"/>
      <c r="AX71" s="432"/>
      <c r="AY71" s="432"/>
      <c r="AZ71" s="432"/>
      <c r="BA71" s="432"/>
      <c r="BB71" s="432"/>
      <c r="BC71" s="432"/>
      <c r="BD71" s="432"/>
      <c r="BE71" s="432"/>
    </row>
    <row r="72" spans="1:57" ht="12.75" customHeight="1">
      <c r="A72" s="479" t="s">
        <v>18</v>
      </c>
      <c r="B72" s="286">
        <v>190722</v>
      </c>
      <c r="C72" s="378">
        <v>56.1</v>
      </c>
      <c r="D72" s="444">
        <v>56.17</v>
      </c>
      <c r="E72" s="287">
        <v>4638</v>
      </c>
      <c r="F72" s="295">
        <v>56.1</v>
      </c>
      <c r="G72" s="246">
        <v>1.2800000000000001E-2</v>
      </c>
      <c r="H72" s="122">
        <v>55.9</v>
      </c>
      <c r="I72" s="112">
        <v>56.28</v>
      </c>
      <c r="J72" s="145">
        <v>55.02</v>
      </c>
      <c r="K72" s="116">
        <v>55.39</v>
      </c>
      <c r="L72" s="123">
        <v>4177020</v>
      </c>
      <c r="M72" s="116">
        <v>7470747</v>
      </c>
      <c r="N72" s="123">
        <v>2451</v>
      </c>
      <c r="O72" s="141">
        <v>45481.687743055554</v>
      </c>
      <c r="P72" s="183">
        <v>71</v>
      </c>
      <c r="Q72" s="134">
        <v>0</v>
      </c>
      <c r="R72" s="202">
        <v>0</v>
      </c>
      <c r="S72" s="213">
        <v>0</v>
      </c>
      <c r="T72" s="277">
        <v>0</v>
      </c>
      <c r="U72" s="277"/>
      <c r="V72" s="277">
        <v>0</v>
      </c>
      <c r="W72" s="259">
        <f t="shared" si="33"/>
        <v>0</v>
      </c>
      <c r="X72" s="209"/>
      <c r="Y72" s="196">
        <f>IF(D72&lt;&gt;0,($C73*(1-$AB$1))-$D72,0)</f>
        <v>-4.6651510000000016</v>
      </c>
      <c r="Z72" s="197">
        <f>IFERROR(IF(C72&lt;&gt;"",$AA$1/(D68/100)*(C72/100),""),"")</f>
        <v>100.11202298784174</v>
      </c>
      <c r="AA72" s="423">
        <f>IFERROR($AC$1/(D72/100)*(C68/100),"")</f>
        <v>137991.81057504006</v>
      </c>
      <c r="AB72" s="415"/>
      <c r="AC72" s="403"/>
      <c r="AD72" s="403"/>
      <c r="AE72" s="404"/>
      <c r="AF72" s="404"/>
      <c r="AG72" s="404"/>
      <c r="AH72" s="431"/>
      <c r="AI72" s="431"/>
      <c r="AJ72" s="432"/>
      <c r="AK72" s="432"/>
      <c r="AL72" s="432"/>
      <c r="AM72" s="432"/>
      <c r="AN72" s="432"/>
      <c r="AO72" s="432"/>
      <c r="AP72" s="432"/>
      <c r="AQ72" s="432"/>
      <c r="AR72" s="432"/>
      <c r="AS72" s="432"/>
      <c r="AT72" s="432"/>
      <c r="AU72" s="432"/>
      <c r="AV72" s="432"/>
      <c r="AW72" s="432"/>
      <c r="AX72" s="432"/>
      <c r="AY72" s="432"/>
      <c r="AZ72" s="432"/>
      <c r="BA72" s="432"/>
      <c r="BB72" s="432"/>
      <c r="BC72" s="432"/>
      <c r="BD72" s="432"/>
      <c r="BE72" s="432"/>
    </row>
    <row r="73" spans="1:57" ht="12.75" customHeight="1">
      <c r="A73" s="474" t="s">
        <v>594</v>
      </c>
      <c r="B73" s="306">
        <v>7377</v>
      </c>
      <c r="C73" s="445">
        <v>51.51</v>
      </c>
      <c r="D73" s="445">
        <v>52</v>
      </c>
      <c r="E73" s="306">
        <v>6</v>
      </c>
      <c r="F73" s="244">
        <v>51.74</v>
      </c>
      <c r="G73" s="249">
        <v>1.5800000000000002E-2</v>
      </c>
      <c r="H73" s="226">
        <v>52</v>
      </c>
      <c r="I73" s="227">
        <v>53.7</v>
      </c>
      <c r="J73" s="228">
        <v>50.46</v>
      </c>
      <c r="K73" s="229">
        <v>50.935000000000002</v>
      </c>
      <c r="L73" s="238">
        <v>2501306</v>
      </c>
      <c r="M73" s="229">
        <v>4855759</v>
      </c>
      <c r="N73" s="230">
        <v>1743</v>
      </c>
      <c r="O73" s="231">
        <v>45481.705543981479</v>
      </c>
      <c r="P73" s="184">
        <v>72</v>
      </c>
      <c r="Q73" s="232">
        <v>0</v>
      </c>
      <c r="R73" s="233">
        <v>0</v>
      </c>
      <c r="S73" s="234">
        <v>0</v>
      </c>
      <c r="T73" s="278">
        <v>0</v>
      </c>
      <c r="U73" s="278"/>
      <c r="V73" s="278">
        <v>0</v>
      </c>
      <c r="W73" s="261">
        <f>V72*(F72/100)</f>
        <v>0</v>
      </c>
      <c r="X73" s="218"/>
      <c r="Y73" s="222" t="str">
        <f>IFERROR(INT(#REF!/(F72/100)),"")</f>
        <v/>
      </c>
      <c r="Z73" s="223">
        <f>IFERROR(IF(C73&lt;&gt;"",$AA$1/(D69/100)*(C73/100),""),"")</f>
        <v>99.529802032873377</v>
      </c>
      <c r="AA73" s="425">
        <f>IFERROR($AC$1/(D73/100)*(C69/100),"")</f>
        <v>137692.30769230769</v>
      </c>
      <c r="AB73" s="416"/>
      <c r="AC73" s="405"/>
      <c r="AD73" s="405"/>
      <c r="AE73" s="406"/>
      <c r="AF73" s="406"/>
      <c r="AG73" s="406"/>
      <c r="AH73" s="431"/>
      <c r="AI73" s="431"/>
      <c r="AJ73" s="432"/>
      <c r="AK73" s="432"/>
      <c r="AL73" s="432"/>
      <c r="AM73" s="432"/>
      <c r="AN73" s="432"/>
      <c r="AO73" s="432"/>
      <c r="AP73" s="432"/>
      <c r="AQ73" s="432"/>
      <c r="AR73" s="432"/>
      <c r="AS73" s="432"/>
      <c r="AT73" s="432"/>
      <c r="AU73" s="432"/>
      <c r="AV73" s="432"/>
      <c r="AW73" s="432"/>
      <c r="AX73" s="432"/>
      <c r="AY73" s="432"/>
      <c r="AZ73" s="432"/>
      <c r="BA73" s="432"/>
      <c r="BB73" s="432"/>
      <c r="BC73" s="432"/>
      <c r="BD73" s="432"/>
      <c r="BE73" s="432"/>
    </row>
    <row r="74" spans="1:57" ht="12.75" customHeight="1">
      <c r="A74" s="479" t="s">
        <v>654</v>
      </c>
      <c r="B74" s="286">
        <v>280960</v>
      </c>
      <c r="C74" s="378">
        <v>106.4</v>
      </c>
      <c r="D74" s="444">
        <v>108</v>
      </c>
      <c r="E74" s="287">
        <v>376470</v>
      </c>
      <c r="F74" s="294">
        <v>106.4</v>
      </c>
      <c r="G74" s="246">
        <v>2.8000000000000004E-3</v>
      </c>
      <c r="H74" s="121">
        <v>107.3</v>
      </c>
      <c r="I74" s="113">
        <v>107.3</v>
      </c>
      <c r="J74" s="144">
        <v>104.5</v>
      </c>
      <c r="K74" s="117">
        <v>106.1</v>
      </c>
      <c r="L74" s="124">
        <v>1839514956</v>
      </c>
      <c r="M74" s="117">
        <v>1730677029</v>
      </c>
      <c r="N74" s="124">
        <v>398</v>
      </c>
      <c r="O74" s="139">
        <v>45481.680775462963</v>
      </c>
      <c r="P74" s="183">
        <v>73</v>
      </c>
      <c r="Q74" s="135">
        <v>0</v>
      </c>
      <c r="R74" s="200">
        <v>0</v>
      </c>
      <c r="S74" s="211">
        <v>0</v>
      </c>
      <c r="T74" s="275">
        <v>0</v>
      </c>
      <c r="U74" s="275"/>
      <c r="V74" s="275"/>
      <c r="W74" s="262">
        <f>V74*X74</f>
        <v>0</v>
      </c>
      <c r="X74" s="208"/>
      <c r="Y74" s="186">
        <f>IF(D74&lt;&gt;0,($C75*(1-$AB$1))-$D74,0)</f>
        <v>-1.3106700000000018</v>
      </c>
      <c r="Z74" s="187"/>
      <c r="AA74" s="419"/>
      <c r="AB74" s="415"/>
      <c r="AC74" s="403"/>
      <c r="AD74" s="403"/>
      <c r="AE74" s="404"/>
      <c r="AF74" s="404"/>
      <c r="AG74" s="404"/>
      <c r="AH74" s="431"/>
      <c r="AI74" s="431"/>
      <c r="AJ74" s="432"/>
      <c r="AK74" s="432"/>
      <c r="AL74" s="432"/>
      <c r="AM74" s="432"/>
      <c r="AN74" s="432"/>
      <c r="AO74" s="432"/>
      <c r="AP74" s="432"/>
      <c r="AQ74" s="432"/>
      <c r="AR74" s="432"/>
      <c r="AS74" s="432"/>
      <c r="AT74" s="432"/>
      <c r="AU74" s="432"/>
      <c r="AV74" s="432"/>
      <c r="AW74" s="432"/>
      <c r="AX74" s="432"/>
      <c r="AY74" s="432"/>
      <c r="AZ74" s="432"/>
      <c r="BA74" s="432"/>
      <c r="BB74" s="432"/>
      <c r="BC74" s="432"/>
      <c r="BD74" s="432"/>
      <c r="BE74" s="432"/>
    </row>
    <row r="75" spans="1:57" ht="12.75" customHeight="1">
      <c r="A75" s="472" t="s">
        <v>655</v>
      </c>
      <c r="B75" s="285">
        <v>170</v>
      </c>
      <c r="C75" s="443">
        <v>106.7</v>
      </c>
      <c r="D75" s="443">
        <v>106.75</v>
      </c>
      <c r="E75" s="285">
        <v>3778963</v>
      </c>
      <c r="F75" s="243">
        <v>106.75</v>
      </c>
      <c r="G75" s="247">
        <v>2.3E-3</v>
      </c>
      <c r="H75" s="120">
        <v>108</v>
      </c>
      <c r="I75" s="111">
        <v>108</v>
      </c>
      <c r="J75" s="143">
        <v>106.11</v>
      </c>
      <c r="K75" s="115">
        <v>106.5</v>
      </c>
      <c r="L75" s="118">
        <v>1602612846</v>
      </c>
      <c r="M75" s="115">
        <v>1504089446</v>
      </c>
      <c r="N75" s="118">
        <v>708</v>
      </c>
      <c r="O75" s="140">
        <v>45481.705104166664</v>
      </c>
      <c r="P75" s="184">
        <v>74</v>
      </c>
      <c r="Q75" s="133">
        <v>0</v>
      </c>
      <c r="R75" s="199">
        <v>0</v>
      </c>
      <c r="S75" s="212">
        <v>0</v>
      </c>
      <c r="T75" s="276">
        <v>0</v>
      </c>
      <c r="U75" s="276"/>
      <c r="V75" s="276">
        <v>0</v>
      </c>
      <c r="W75" s="168">
        <f>V74*(F74/100)</f>
        <v>0</v>
      </c>
      <c r="X75" s="207"/>
      <c r="Y75" s="178" t="str">
        <f>IFERROR(INT(#REF!/(F74/100)),"")</f>
        <v/>
      </c>
      <c r="Z75" s="189"/>
      <c r="AA75" s="420"/>
      <c r="AB75" s="416"/>
      <c r="AC75" s="405"/>
      <c r="AD75" s="405"/>
      <c r="AE75" s="406"/>
      <c r="AF75" s="406"/>
      <c r="AG75" s="406"/>
      <c r="AH75" s="431"/>
      <c r="AI75" s="431"/>
      <c r="AJ75" s="432"/>
      <c r="AK75" s="432"/>
      <c r="AL75" s="432"/>
      <c r="AM75" s="432"/>
      <c r="AN75" s="432"/>
      <c r="AO75" s="432"/>
      <c r="AP75" s="432"/>
      <c r="AQ75" s="432"/>
      <c r="AR75" s="432"/>
      <c r="AS75" s="432"/>
      <c r="AT75" s="432"/>
      <c r="AU75" s="432"/>
      <c r="AV75" s="432"/>
      <c r="AW75" s="432"/>
      <c r="AX75" s="432"/>
      <c r="AY75" s="432"/>
      <c r="AZ75" s="432"/>
      <c r="BA75" s="432"/>
      <c r="BB75" s="432"/>
      <c r="BC75" s="432"/>
      <c r="BD75" s="432"/>
      <c r="BE75" s="432"/>
    </row>
    <row r="76" spans="1:57" ht="12.75" hidden="1" customHeight="1">
      <c r="A76" s="479" t="s">
        <v>656</v>
      </c>
      <c r="B76" s="286"/>
      <c r="C76" s="378"/>
      <c r="D76" s="444"/>
      <c r="E76" s="287"/>
      <c r="F76" s="294"/>
      <c r="G76" s="246"/>
      <c r="H76" s="122"/>
      <c r="I76" s="112"/>
      <c r="J76" s="145"/>
      <c r="K76" s="116">
        <v>0.08</v>
      </c>
      <c r="L76" s="123"/>
      <c r="M76" s="116"/>
      <c r="N76" s="123"/>
      <c r="O76" s="141"/>
      <c r="P76" s="183">
        <v>75</v>
      </c>
      <c r="Q76" s="134">
        <v>0</v>
      </c>
      <c r="R76" s="202">
        <v>0</v>
      </c>
      <c r="S76" s="213">
        <v>0</v>
      </c>
      <c r="T76" s="277">
        <v>0</v>
      </c>
      <c r="U76" s="277"/>
      <c r="V76" s="277">
        <v>0</v>
      </c>
      <c r="W76" s="263">
        <f t="shared" ref="W76" si="35">(V76*X76)</f>
        <v>0</v>
      </c>
      <c r="X76" s="210"/>
      <c r="Y76" s="191">
        <f>IF(D76&lt;&gt;0,($C77*(1-$AB$1))-$D76,0)</f>
        <v>0</v>
      </c>
      <c r="Z76" s="192" t="str">
        <f>IFERROR(IF(C76&lt;&gt;"",$AA$1/(D74/100)*(C76/100),""),"")</f>
        <v/>
      </c>
      <c r="AA76" s="421" t="str">
        <f>IFERROR($AC$1/(D76/100)*(C74/100),"")</f>
        <v/>
      </c>
      <c r="AB76" s="415"/>
      <c r="AC76" s="403"/>
      <c r="AD76" s="403"/>
      <c r="AE76" s="404"/>
      <c r="AF76" s="404"/>
      <c r="AG76" s="404"/>
      <c r="AH76" s="431"/>
      <c r="AI76" s="431"/>
      <c r="AJ76" s="432"/>
      <c r="AK76" s="432"/>
      <c r="AL76" s="432"/>
      <c r="AM76" s="432"/>
      <c r="AN76" s="432"/>
      <c r="AO76" s="432"/>
      <c r="AP76" s="432"/>
      <c r="AQ76" s="432"/>
      <c r="AR76" s="432"/>
      <c r="AS76" s="432"/>
      <c r="AT76" s="432"/>
      <c r="AU76" s="432"/>
      <c r="AV76" s="432"/>
      <c r="AW76" s="432"/>
      <c r="AX76" s="432"/>
      <c r="AY76" s="432"/>
      <c r="AZ76" s="432"/>
      <c r="BA76" s="432"/>
      <c r="BB76" s="432"/>
      <c r="BC76" s="432"/>
      <c r="BD76" s="432"/>
      <c r="BE76" s="432"/>
    </row>
    <row r="77" spans="1:57" ht="12.75" hidden="1" customHeight="1">
      <c r="A77" s="472" t="s">
        <v>657</v>
      </c>
      <c r="B77" s="285"/>
      <c r="C77" s="443"/>
      <c r="D77" s="443"/>
      <c r="E77" s="285"/>
      <c r="F77" s="243"/>
      <c r="G77" s="296"/>
      <c r="H77" s="120"/>
      <c r="I77" s="111"/>
      <c r="J77" s="143"/>
      <c r="K77" s="115">
        <v>0.09</v>
      </c>
      <c r="L77" s="118"/>
      <c r="M77" s="115"/>
      <c r="N77" s="118"/>
      <c r="O77" s="140"/>
      <c r="P77" s="184">
        <v>76</v>
      </c>
      <c r="Q77" s="133">
        <v>0</v>
      </c>
      <c r="R77" s="199">
        <v>0</v>
      </c>
      <c r="S77" s="212">
        <v>0</v>
      </c>
      <c r="T77" s="276">
        <v>0</v>
      </c>
      <c r="U77" s="276"/>
      <c r="V77" s="276">
        <v>0</v>
      </c>
      <c r="W77" s="264">
        <f>V76*(F76/100)</f>
        <v>0</v>
      </c>
      <c r="X77" s="207"/>
      <c r="Y77" s="179" t="str">
        <f>IFERROR(INT(#REF!/(F76/100)),"")</f>
        <v/>
      </c>
      <c r="Z77" s="194" t="str">
        <f>IFERROR(IF(C77&lt;&gt;"",$AA$1/(D75/100)*(C77/100),""),"")</f>
        <v/>
      </c>
      <c r="AA77" s="422" t="str">
        <f>IFERROR($AC$1/(D77/100)*(C75/100),"")</f>
        <v/>
      </c>
      <c r="AB77" s="416"/>
      <c r="AC77" s="405"/>
      <c r="AD77" s="405"/>
      <c r="AE77" s="406"/>
      <c r="AF77" s="406"/>
      <c r="AG77" s="406"/>
      <c r="AH77" s="431"/>
      <c r="AI77" s="431"/>
      <c r="AJ77" s="432"/>
      <c r="AK77" s="432"/>
      <c r="AL77" s="432"/>
      <c r="AM77" s="432"/>
      <c r="AN77" s="432"/>
      <c r="AO77" s="432"/>
      <c r="AP77" s="432"/>
      <c r="AQ77" s="432"/>
      <c r="AR77" s="432"/>
      <c r="AS77" s="432"/>
      <c r="AT77" s="432"/>
      <c r="AU77" s="432"/>
      <c r="AV77" s="432"/>
      <c r="AW77" s="432"/>
      <c r="AX77" s="432"/>
      <c r="AY77" s="432"/>
      <c r="AZ77" s="432"/>
      <c r="BA77" s="432"/>
      <c r="BB77" s="432"/>
      <c r="BC77" s="432"/>
      <c r="BD77" s="432"/>
      <c r="BE77" s="432"/>
    </row>
    <row r="78" spans="1:57" ht="12.75" customHeight="1">
      <c r="A78" s="479" t="s">
        <v>658</v>
      </c>
      <c r="B78" s="286"/>
      <c r="C78" s="378"/>
      <c r="D78" s="444"/>
      <c r="E78" s="287"/>
      <c r="F78" s="295"/>
      <c r="G78" s="246"/>
      <c r="H78" s="122"/>
      <c r="I78" s="112"/>
      <c r="J78" s="145"/>
      <c r="K78" s="116">
        <v>7.6999999999999999E-2</v>
      </c>
      <c r="L78" s="123"/>
      <c r="M78" s="116"/>
      <c r="N78" s="123"/>
      <c r="O78" s="141"/>
      <c r="P78" s="183">
        <v>77</v>
      </c>
      <c r="Q78" s="134">
        <v>0</v>
      </c>
      <c r="R78" s="202">
        <v>0</v>
      </c>
      <c r="S78" s="213">
        <v>0</v>
      </c>
      <c r="T78" s="277">
        <v>0</v>
      </c>
      <c r="U78" s="277"/>
      <c r="V78" s="277">
        <v>0</v>
      </c>
      <c r="W78" s="265">
        <f t="shared" si="33"/>
        <v>0</v>
      </c>
      <c r="X78" s="209"/>
      <c r="Y78" s="196">
        <f>IF(D78&lt;&gt;0,($C79*(1-$AB$1))-$D78,0)</f>
        <v>0</v>
      </c>
      <c r="Z78" s="197" t="str">
        <f>IFERROR(IF(C78&lt;&gt;"",$AA$1/(D74/100)*(C78/100),""),"")</f>
        <v/>
      </c>
      <c r="AA78" s="423" t="str">
        <f>IFERROR($AC$1/(D78/100)*(C74/100),"")</f>
        <v/>
      </c>
      <c r="AB78" s="415"/>
      <c r="AC78" s="403"/>
      <c r="AD78" s="403"/>
      <c r="AE78" s="404"/>
      <c r="AF78" s="404"/>
      <c r="AG78" s="404"/>
      <c r="AH78" s="431"/>
      <c r="AI78" s="431"/>
      <c r="AJ78" s="432"/>
      <c r="AK78" s="432"/>
      <c r="AL78" s="432"/>
      <c r="AM78" s="432"/>
      <c r="AN78" s="432"/>
      <c r="AO78" s="432"/>
      <c r="AP78" s="432"/>
      <c r="AQ78" s="432"/>
      <c r="AR78" s="432"/>
      <c r="AS78" s="432"/>
      <c r="AT78" s="432"/>
      <c r="AU78" s="432"/>
      <c r="AV78" s="432"/>
      <c r="AW78" s="432"/>
      <c r="AX78" s="432"/>
      <c r="AY78" s="432"/>
      <c r="AZ78" s="432"/>
      <c r="BA78" s="432"/>
      <c r="BB78" s="432"/>
      <c r="BC78" s="432"/>
      <c r="BD78" s="432"/>
      <c r="BE78" s="432"/>
    </row>
    <row r="79" spans="1:57" ht="12.75" customHeight="1">
      <c r="A79" s="474" t="s">
        <v>659</v>
      </c>
      <c r="B79" s="306"/>
      <c r="C79" s="445"/>
      <c r="D79" s="445"/>
      <c r="E79" s="306"/>
      <c r="F79" s="244"/>
      <c r="G79" s="249"/>
      <c r="H79" s="226"/>
      <c r="I79" s="227"/>
      <c r="J79" s="228"/>
      <c r="K79" s="229">
        <v>0.09</v>
      </c>
      <c r="L79" s="230"/>
      <c r="M79" s="229"/>
      <c r="N79" s="230"/>
      <c r="O79" s="231"/>
      <c r="P79" s="184">
        <v>78</v>
      </c>
      <c r="Q79" s="232">
        <v>0</v>
      </c>
      <c r="R79" s="233">
        <v>0</v>
      </c>
      <c r="S79" s="234">
        <v>0</v>
      </c>
      <c r="T79" s="278">
        <v>0</v>
      </c>
      <c r="U79" s="278"/>
      <c r="V79" s="278">
        <v>0</v>
      </c>
      <c r="W79" s="266">
        <f>V78*(F78/100)</f>
        <v>0</v>
      </c>
      <c r="X79" s="218"/>
      <c r="Y79" s="222" t="str">
        <f>IFERROR(INT(#REF!/(F78/100)),"")</f>
        <v/>
      </c>
      <c r="Z79" s="223" t="str">
        <f>IFERROR(IF(C79&lt;&gt;"",$AA$1/(D75/100)*(C79/100),""),"")</f>
        <v/>
      </c>
      <c r="AA79" s="425" t="str">
        <f>IFERROR($AC$1/(D79/100)*(C75/100),"")</f>
        <v/>
      </c>
      <c r="AB79" s="416"/>
      <c r="AC79" s="405"/>
      <c r="AD79" s="405"/>
      <c r="AE79" s="406"/>
      <c r="AF79" s="406"/>
      <c r="AG79" s="406"/>
      <c r="AH79" s="431"/>
      <c r="AI79" s="431"/>
      <c r="AJ79" s="432"/>
      <c r="AK79" s="432"/>
      <c r="AL79" s="432"/>
      <c r="AM79" s="432"/>
      <c r="AN79" s="432"/>
      <c r="AO79" s="432"/>
      <c r="AP79" s="432"/>
      <c r="AQ79" s="432"/>
      <c r="AR79" s="432"/>
      <c r="AS79" s="432"/>
      <c r="AT79" s="432"/>
      <c r="AU79" s="432"/>
      <c r="AV79" s="432"/>
      <c r="AW79" s="432"/>
      <c r="AX79" s="432"/>
      <c r="AY79" s="432"/>
      <c r="AZ79" s="432"/>
      <c r="BA79" s="432"/>
      <c r="BB79" s="432"/>
      <c r="BC79" s="432"/>
      <c r="BD79" s="432"/>
      <c r="BE79" s="432"/>
    </row>
    <row r="80" spans="1:57" ht="12.75" customHeight="1">
      <c r="A80" s="479" t="s">
        <v>698</v>
      </c>
      <c r="B80" s="286">
        <v>1628667</v>
      </c>
      <c r="C80" s="378">
        <v>116.25</v>
      </c>
      <c r="D80" s="444">
        <v>118.5</v>
      </c>
      <c r="E80" s="287">
        <v>651642</v>
      </c>
      <c r="F80" s="294">
        <v>116.25</v>
      </c>
      <c r="G80" s="246">
        <v>4.6999999999999993E-3</v>
      </c>
      <c r="H80" s="121">
        <v>117.45</v>
      </c>
      <c r="I80" s="113">
        <v>118.999</v>
      </c>
      <c r="J80" s="144">
        <v>115.36799999999999</v>
      </c>
      <c r="K80" s="117">
        <v>115.7</v>
      </c>
      <c r="L80" s="124">
        <v>355396472</v>
      </c>
      <c r="M80" s="117">
        <v>307303654</v>
      </c>
      <c r="N80" s="124">
        <v>386</v>
      </c>
      <c r="O80" s="139">
        <v>45481.684629629628</v>
      </c>
      <c r="P80" s="183">
        <v>79</v>
      </c>
      <c r="Q80" s="135">
        <v>0</v>
      </c>
      <c r="R80" s="200">
        <v>0</v>
      </c>
      <c r="S80" s="211">
        <v>0</v>
      </c>
      <c r="T80" s="275">
        <v>0</v>
      </c>
      <c r="U80" s="275"/>
      <c r="V80" s="275"/>
      <c r="W80" s="262">
        <f t="shared" si="33"/>
        <v>0</v>
      </c>
      <c r="X80" s="208"/>
      <c r="Y80" s="186">
        <f>IF(D80&lt;&gt;0,($C81*(1-$AB$1))-$D80,0)</f>
        <v>-2.7015809999999902</v>
      </c>
      <c r="Z80" s="187"/>
      <c r="AA80" s="419"/>
      <c r="AB80" s="415"/>
      <c r="AC80" s="403"/>
      <c r="AD80" s="403"/>
      <c r="AE80" s="404"/>
      <c r="AF80" s="404"/>
      <c r="AG80" s="404"/>
      <c r="AH80" s="431"/>
      <c r="AI80" s="431"/>
      <c r="AJ80" s="432"/>
      <c r="AK80" s="432"/>
      <c r="AL80" s="432"/>
      <c r="AM80" s="432"/>
      <c r="AN80" s="432"/>
      <c r="AO80" s="432"/>
      <c r="AP80" s="432"/>
      <c r="AQ80" s="432"/>
      <c r="AR80" s="432"/>
      <c r="AS80" s="432"/>
      <c r="AT80" s="432"/>
      <c r="AU80" s="432"/>
      <c r="AV80" s="432"/>
      <c r="AW80" s="432"/>
      <c r="AX80" s="432"/>
      <c r="AY80" s="432"/>
      <c r="AZ80" s="432"/>
      <c r="BA80" s="432"/>
      <c r="BB80" s="432"/>
      <c r="BC80" s="432"/>
      <c r="BD80" s="432"/>
      <c r="BE80" s="432"/>
    </row>
    <row r="81" spans="1:57" ht="12.75" customHeight="1">
      <c r="A81" s="472" t="s">
        <v>699</v>
      </c>
      <c r="B81" s="285">
        <v>39997001</v>
      </c>
      <c r="C81" s="443">
        <v>115.81</v>
      </c>
      <c r="D81" s="443">
        <v>116</v>
      </c>
      <c r="E81" s="285">
        <v>50000000</v>
      </c>
      <c r="F81" s="243">
        <v>116.002</v>
      </c>
      <c r="G81" s="247">
        <v>4.0000000000000001E-3</v>
      </c>
      <c r="H81" s="120">
        <v>115.54</v>
      </c>
      <c r="I81" s="111">
        <v>118</v>
      </c>
      <c r="J81" s="143">
        <v>114.8</v>
      </c>
      <c r="K81" s="115">
        <v>115.53</v>
      </c>
      <c r="L81" s="118">
        <v>5538796227</v>
      </c>
      <c r="M81" s="115">
        <v>4776912110</v>
      </c>
      <c r="N81" s="118">
        <v>964</v>
      </c>
      <c r="O81" s="140">
        <v>45481.705787037034</v>
      </c>
      <c r="P81" s="184">
        <v>80</v>
      </c>
      <c r="Q81" s="133">
        <v>0</v>
      </c>
      <c r="R81" s="199">
        <v>0</v>
      </c>
      <c r="S81" s="212">
        <v>0</v>
      </c>
      <c r="T81" s="276">
        <v>0</v>
      </c>
      <c r="U81" s="276"/>
      <c r="V81" s="276"/>
      <c r="W81" s="168">
        <f>V80*(D81/100)</f>
        <v>0</v>
      </c>
      <c r="X81" s="207"/>
      <c r="Y81" s="178" t="str">
        <f>IFERROR(INT(#REF!/(F80/100)),"")</f>
        <v/>
      </c>
      <c r="Z81" s="189"/>
      <c r="AA81" s="420"/>
      <c r="AB81" s="416"/>
      <c r="AC81" s="405"/>
      <c r="AD81" s="405"/>
      <c r="AE81" s="406"/>
      <c r="AF81" s="406"/>
      <c r="AG81" s="406"/>
      <c r="AH81" s="431"/>
      <c r="AI81" s="431"/>
      <c r="AJ81" s="432"/>
      <c r="AK81" s="432"/>
      <c r="AL81" s="432"/>
      <c r="AM81" s="432"/>
      <c r="AN81" s="432"/>
      <c r="AO81" s="432"/>
      <c r="AP81" s="432"/>
      <c r="AQ81" s="432"/>
      <c r="AR81" s="432"/>
      <c r="AS81" s="432"/>
      <c r="AT81" s="432"/>
      <c r="AU81" s="432"/>
      <c r="AV81" s="432"/>
      <c r="AW81" s="432"/>
      <c r="AX81" s="432"/>
      <c r="AY81" s="432"/>
      <c r="AZ81" s="432"/>
      <c r="BA81" s="432"/>
      <c r="BB81" s="432"/>
      <c r="BC81" s="432"/>
      <c r="BD81" s="432"/>
      <c r="BE81" s="432"/>
    </row>
    <row r="82" spans="1:57" ht="12.75" hidden="1" customHeight="1">
      <c r="A82" s="479" t="s">
        <v>700</v>
      </c>
      <c r="B82" s="286"/>
      <c r="C82" s="378"/>
      <c r="D82" s="444"/>
      <c r="E82" s="287"/>
      <c r="F82" s="294"/>
      <c r="G82" s="246"/>
      <c r="H82" s="122"/>
      <c r="I82" s="112"/>
      <c r="J82" s="145"/>
      <c r="K82" s="116">
        <v>8.8999999999999996E-2</v>
      </c>
      <c r="L82" s="123"/>
      <c r="M82" s="116"/>
      <c r="N82" s="123"/>
      <c r="O82" s="141"/>
      <c r="P82" s="183">
        <v>81</v>
      </c>
      <c r="Q82" s="134">
        <v>0</v>
      </c>
      <c r="R82" s="202">
        <v>0</v>
      </c>
      <c r="S82" s="213">
        <v>0</v>
      </c>
      <c r="T82" s="277">
        <v>0</v>
      </c>
      <c r="U82" s="277"/>
      <c r="V82" s="277"/>
      <c r="W82" s="263">
        <f t="shared" ref="W82" si="36">(V82*X82)</f>
        <v>0</v>
      </c>
      <c r="X82" s="210"/>
      <c r="Y82" s="191">
        <f>IF(D82&lt;&gt;0,($C83*(1-$AB$1))-$D82,0)</f>
        <v>0</v>
      </c>
      <c r="Z82" s="192" t="str">
        <f>IFERROR(IF(C82&lt;&gt;"",$AA$1/(D80/100)*(C82/100),""),"")</f>
        <v/>
      </c>
      <c r="AA82" s="421" t="str">
        <f>IFERROR($AC$1/(D82/100)*(C80/100),"")</f>
        <v/>
      </c>
      <c r="AB82" s="415"/>
      <c r="AC82" s="403"/>
      <c r="AD82" s="403"/>
      <c r="AE82" s="404"/>
      <c r="AF82" s="404"/>
      <c r="AG82" s="404"/>
      <c r="AH82" s="431"/>
      <c r="AI82" s="431"/>
      <c r="AJ82" s="432"/>
      <c r="AK82" s="432"/>
      <c r="AL82" s="432"/>
      <c r="AM82" s="432"/>
      <c r="AN82" s="432"/>
      <c r="AO82" s="432"/>
      <c r="AP82" s="432"/>
      <c r="AQ82" s="432"/>
      <c r="AR82" s="432"/>
      <c r="AS82" s="432"/>
      <c r="AT82" s="432"/>
      <c r="AU82" s="432"/>
      <c r="AV82" s="432"/>
      <c r="AW82" s="432"/>
      <c r="AX82" s="432"/>
      <c r="AY82" s="432"/>
      <c r="AZ82" s="432"/>
      <c r="BA82" s="432"/>
      <c r="BB82" s="432"/>
      <c r="BC82" s="432"/>
      <c r="BD82" s="432"/>
      <c r="BE82" s="432"/>
    </row>
    <row r="83" spans="1:57" ht="12.75" hidden="1" customHeight="1">
      <c r="A83" s="472" t="s">
        <v>701</v>
      </c>
      <c r="B83" s="285"/>
      <c r="C83" s="443"/>
      <c r="D83" s="443"/>
      <c r="E83" s="285"/>
      <c r="F83" s="243"/>
      <c r="G83" s="296"/>
      <c r="H83" s="120"/>
      <c r="I83" s="111"/>
      <c r="J83" s="143"/>
      <c r="K83" s="115">
        <v>0.1</v>
      </c>
      <c r="L83" s="118"/>
      <c r="M83" s="115"/>
      <c r="N83" s="118"/>
      <c r="O83" s="140"/>
      <c r="P83" s="184">
        <v>82</v>
      </c>
      <c r="Q83" s="133">
        <v>0</v>
      </c>
      <c r="R83" s="199">
        <v>0</v>
      </c>
      <c r="S83" s="212">
        <v>0</v>
      </c>
      <c r="T83" s="276">
        <v>0</v>
      </c>
      <c r="U83" s="276"/>
      <c r="V83" s="276">
        <v>0</v>
      </c>
      <c r="W83" s="264">
        <f>V82*(F82/100)</f>
        <v>0</v>
      </c>
      <c r="X83" s="207"/>
      <c r="Y83" s="179" t="str">
        <f>IFERROR(INT(#REF!/(F82/100)),"")</f>
        <v/>
      </c>
      <c r="Z83" s="194" t="str">
        <f>IFERROR(IF(C83&lt;&gt;"",$AA$1/(D81/100)*(C83/100),""),"")</f>
        <v/>
      </c>
      <c r="AA83" s="422" t="str">
        <f>IFERROR($AC$1/(D83/100)*(C81/100),"")</f>
        <v/>
      </c>
      <c r="AB83" s="416"/>
      <c r="AC83" s="405"/>
      <c r="AD83" s="405"/>
      <c r="AE83" s="406"/>
      <c r="AF83" s="406"/>
      <c r="AG83" s="406"/>
      <c r="AH83" s="431"/>
      <c r="AI83" s="431"/>
      <c r="AJ83" s="432"/>
      <c r="AK83" s="432"/>
      <c r="AL83" s="432"/>
      <c r="AM83" s="432"/>
      <c r="AN83" s="432"/>
      <c r="AO83" s="432"/>
      <c r="AP83" s="432"/>
      <c r="AQ83" s="432"/>
      <c r="AR83" s="432"/>
      <c r="AS83" s="432"/>
      <c r="AT83" s="432"/>
      <c r="AU83" s="432"/>
      <c r="AV83" s="432"/>
      <c r="AW83" s="432"/>
      <c r="AX83" s="432"/>
      <c r="AY83" s="432"/>
      <c r="AZ83" s="432"/>
      <c r="BA83" s="432"/>
      <c r="BB83" s="432"/>
      <c r="BC83" s="432"/>
      <c r="BD83" s="432"/>
      <c r="BE83" s="432"/>
    </row>
    <row r="84" spans="1:57" ht="12.75" customHeight="1">
      <c r="A84" s="479" t="s">
        <v>702</v>
      </c>
      <c r="B84" s="286"/>
      <c r="C84" s="378"/>
      <c r="D84" s="444"/>
      <c r="E84" s="287"/>
      <c r="F84" s="295">
        <v>8.2000000000000003E-2</v>
      </c>
      <c r="G84" s="246">
        <v>1.23E-2</v>
      </c>
      <c r="H84" s="122">
        <v>8.2000000000000003E-2</v>
      </c>
      <c r="I84" s="112">
        <v>8.2000000000000003E-2</v>
      </c>
      <c r="J84" s="145">
        <v>8.2000000000000003E-2</v>
      </c>
      <c r="K84" s="116">
        <v>8.1000000000000003E-2</v>
      </c>
      <c r="L84" s="123">
        <v>783</v>
      </c>
      <c r="M84" s="116">
        <v>955358</v>
      </c>
      <c r="N84" s="123">
        <v>2</v>
      </c>
      <c r="O84" s="141">
        <v>45481.520254629628</v>
      </c>
      <c r="P84" s="183">
        <v>83</v>
      </c>
      <c r="Q84" s="134">
        <v>0</v>
      </c>
      <c r="R84" s="202">
        <v>0</v>
      </c>
      <c r="S84" s="213">
        <v>0</v>
      </c>
      <c r="T84" s="277">
        <v>0</v>
      </c>
      <c r="U84" s="277"/>
      <c r="V84" s="277">
        <v>0</v>
      </c>
      <c r="W84" s="265">
        <f t="shared" ref="W84" si="37">(V84*X84)</f>
        <v>0</v>
      </c>
      <c r="X84" s="209"/>
      <c r="Y84" s="196">
        <f>IF(D84&lt;&gt;0,($C85*(1-$AB$1))-$D84,0)</f>
        <v>0</v>
      </c>
      <c r="Z84" s="197" t="str">
        <f>IFERROR(IF(C84&lt;&gt;"",$AA$1/(D80/100)*(C84/100),""),"")</f>
        <v/>
      </c>
      <c r="AA84" s="423" t="str">
        <f>IFERROR($AC$1/(D84/100)*(C80/100),"")</f>
        <v/>
      </c>
      <c r="AB84" s="415"/>
      <c r="AC84" s="403"/>
      <c r="AD84" s="403"/>
      <c r="AE84" s="404"/>
      <c r="AF84" s="404"/>
      <c r="AG84" s="404"/>
      <c r="AH84" s="431"/>
      <c r="AI84" s="431"/>
      <c r="AJ84" s="432"/>
      <c r="AK84" s="432"/>
      <c r="AL84" s="432"/>
      <c r="AM84" s="432"/>
      <c r="AN84" s="432"/>
      <c r="AO84" s="432"/>
      <c r="AP84" s="432"/>
      <c r="AQ84" s="432"/>
      <c r="AR84" s="432"/>
      <c r="AS84" s="432"/>
      <c r="AT84" s="432"/>
      <c r="AU84" s="432"/>
      <c r="AV84" s="432"/>
      <c r="AW84" s="432"/>
      <c r="AX84" s="432"/>
      <c r="AY84" s="432"/>
      <c r="AZ84" s="432"/>
      <c r="BA84" s="432"/>
      <c r="BB84" s="432"/>
      <c r="BC84" s="432"/>
      <c r="BD84" s="432"/>
      <c r="BE84" s="432"/>
    </row>
    <row r="85" spans="1:57" ht="12.75" customHeight="1">
      <c r="A85" s="474" t="s">
        <v>703</v>
      </c>
      <c r="B85" s="306"/>
      <c r="C85" s="445"/>
      <c r="D85" s="445"/>
      <c r="E85" s="306"/>
      <c r="F85" s="244"/>
      <c r="G85" s="249"/>
      <c r="H85" s="226"/>
      <c r="I85" s="227"/>
      <c r="J85" s="228"/>
      <c r="K85" s="229">
        <v>0.09</v>
      </c>
      <c r="L85" s="230"/>
      <c r="M85" s="229"/>
      <c r="N85" s="230"/>
      <c r="O85" s="231"/>
      <c r="P85" s="184">
        <v>84</v>
      </c>
      <c r="Q85" s="232">
        <v>0</v>
      </c>
      <c r="R85" s="233">
        <v>0</v>
      </c>
      <c r="S85" s="234">
        <v>0</v>
      </c>
      <c r="T85" s="278">
        <v>0</v>
      </c>
      <c r="U85" s="278"/>
      <c r="V85" s="278">
        <v>0</v>
      </c>
      <c r="W85" s="267">
        <f>V84*(F84/100)</f>
        <v>0</v>
      </c>
      <c r="X85" s="218"/>
      <c r="Y85" s="222" t="str">
        <f>IFERROR(INT(#REF!/(F84/100)),"")</f>
        <v/>
      </c>
      <c r="Z85" s="223" t="str">
        <f>IFERROR(IF(C85&lt;&gt;"",$AA$1/(D81/100)*(C85/100),""),"")</f>
        <v/>
      </c>
      <c r="AA85" s="425" t="str">
        <f>IFERROR($AC$1/(D85/100)*(C81/100),"")</f>
        <v/>
      </c>
      <c r="AB85" s="416"/>
      <c r="AC85" s="405"/>
      <c r="AD85" s="405"/>
      <c r="AE85" s="406"/>
      <c r="AF85" s="406"/>
      <c r="AG85" s="406"/>
      <c r="AH85" s="431"/>
      <c r="AI85" s="431"/>
      <c r="AJ85" s="432"/>
      <c r="AK85" s="432"/>
      <c r="AL85" s="432"/>
      <c r="AM85" s="432"/>
      <c r="AN85" s="432"/>
      <c r="AO85" s="432"/>
      <c r="AP85" s="432"/>
      <c r="AQ85" s="432"/>
      <c r="AR85" s="432"/>
      <c r="AS85" s="432"/>
      <c r="AT85" s="432"/>
      <c r="AU85" s="432"/>
      <c r="AV85" s="432"/>
      <c r="AW85" s="432"/>
      <c r="AX85" s="432"/>
      <c r="AY85" s="432"/>
      <c r="AZ85" s="432"/>
      <c r="BA85" s="432"/>
      <c r="BB85" s="432"/>
      <c r="BC85" s="432"/>
      <c r="BD85" s="432"/>
      <c r="BE85" s="432"/>
    </row>
    <row r="86" spans="1:57" ht="12.75" customHeight="1">
      <c r="A86" s="479" t="s">
        <v>537</v>
      </c>
      <c r="B86" s="286">
        <v>50069</v>
      </c>
      <c r="C86" s="378">
        <v>61800</v>
      </c>
      <c r="D86" s="444">
        <v>62000</v>
      </c>
      <c r="E86" s="287">
        <v>4057</v>
      </c>
      <c r="F86" s="294">
        <v>61840</v>
      </c>
      <c r="G86" s="246">
        <v>2.9999999999999997E-4</v>
      </c>
      <c r="H86" s="121">
        <v>63500</v>
      </c>
      <c r="I86" s="113">
        <v>63500</v>
      </c>
      <c r="J86" s="144">
        <v>61030</v>
      </c>
      <c r="K86" s="117">
        <v>61820</v>
      </c>
      <c r="L86" s="124">
        <v>928085410</v>
      </c>
      <c r="M86" s="117">
        <v>1498960</v>
      </c>
      <c r="N86" s="124">
        <v>818</v>
      </c>
      <c r="O86" s="139">
        <v>45481.687604166669</v>
      </c>
      <c r="P86" s="183">
        <v>85</v>
      </c>
      <c r="Q86" s="135">
        <v>0</v>
      </c>
      <c r="R86" s="200">
        <v>0</v>
      </c>
      <c r="S86" s="211">
        <v>0</v>
      </c>
      <c r="T86" s="275">
        <v>0</v>
      </c>
      <c r="U86" s="275"/>
      <c r="V86" s="275"/>
      <c r="W86" s="262">
        <f t="shared" ref="W86" si="38">(V86*X86)</f>
        <v>0</v>
      </c>
      <c r="X86" s="208"/>
      <c r="Y86" s="186">
        <f>IF(D86&lt;&gt;0,($C87*(1-$AB$1))-$D86,0)</f>
        <v>-3135.8870000000024</v>
      </c>
      <c r="Z86" s="187"/>
      <c r="AA86" s="419"/>
      <c r="AB86" s="415"/>
      <c r="AC86" s="403"/>
      <c r="AD86" s="403"/>
      <c r="AE86" s="404"/>
      <c r="AF86" s="404"/>
      <c r="AG86" s="404"/>
      <c r="AH86" s="431"/>
      <c r="AI86" s="431"/>
      <c r="AJ86" s="432"/>
      <c r="AK86" s="432"/>
      <c r="AL86" s="432"/>
      <c r="AM86" s="432"/>
      <c r="AN86" s="432"/>
      <c r="AO86" s="432"/>
      <c r="AP86" s="432"/>
      <c r="AQ86" s="432"/>
      <c r="AR86" s="432"/>
      <c r="AS86" s="432"/>
      <c r="AT86" s="432"/>
      <c r="AU86" s="432"/>
      <c r="AV86" s="432"/>
      <c r="AW86" s="432"/>
      <c r="AX86" s="432"/>
      <c r="AY86" s="432"/>
      <c r="AZ86" s="432"/>
      <c r="BA86" s="432"/>
      <c r="BB86" s="432"/>
      <c r="BC86" s="432"/>
      <c r="BD86" s="432"/>
      <c r="BE86" s="432"/>
    </row>
    <row r="87" spans="1:57" ht="12.75" customHeight="1">
      <c r="A87" s="472" t="s">
        <v>595</v>
      </c>
      <c r="B87" s="285">
        <v>9272</v>
      </c>
      <c r="C87" s="443">
        <v>58870</v>
      </c>
      <c r="D87" s="443">
        <v>58900</v>
      </c>
      <c r="E87" s="285">
        <v>100</v>
      </c>
      <c r="F87" s="243">
        <v>58870</v>
      </c>
      <c r="G87" s="247">
        <v>-5.0000000000000001E-4</v>
      </c>
      <c r="H87" s="120">
        <v>60450</v>
      </c>
      <c r="I87" s="111">
        <v>60450</v>
      </c>
      <c r="J87" s="143">
        <v>58560</v>
      </c>
      <c r="K87" s="115">
        <v>58902.34</v>
      </c>
      <c r="L87" s="118">
        <v>5619877920</v>
      </c>
      <c r="M87" s="115">
        <v>9518671</v>
      </c>
      <c r="N87" s="118">
        <v>2960</v>
      </c>
      <c r="O87" s="140">
        <v>45481.708344907405</v>
      </c>
      <c r="P87" s="184">
        <v>86</v>
      </c>
      <c r="Q87" s="133">
        <v>0</v>
      </c>
      <c r="R87" s="199">
        <v>0</v>
      </c>
      <c r="S87" s="212">
        <v>0</v>
      </c>
      <c r="T87" s="276">
        <v>0</v>
      </c>
      <c r="U87" s="276"/>
      <c r="V87" s="276">
        <v>0</v>
      </c>
      <c r="W87" s="168">
        <f>V86*(F86/100)</f>
        <v>0</v>
      </c>
      <c r="X87" s="207"/>
      <c r="Y87" s="178" t="str">
        <f>IFERROR(INT(#REF!/(F86/100)),"")</f>
        <v/>
      </c>
      <c r="Z87" s="189"/>
      <c r="AA87" s="420"/>
      <c r="AB87" s="416"/>
      <c r="AC87" s="405"/>
      <c r="AD87" s="405"/>
      <c r="AE87" s="406"/>
      <c r="AF87" s="406"/>
      <c r="AG87" s="406"/>
      <c r="AH87" s="431"/>
      <c r="AI87" s="431"/>
      <c r="AJ87" s="432"/>
      <c r="AK87" s="432"/>
      <c r="AL87" s="432"/>
      <c r="AM87" s="432"/>
      <c r="AN87" s="432"/>
      <c r="AO87" s="432"/>
      <c r="AP87" s="432"/>
      <c r="AQ87" s="432"/>
      <c r="AR87" s="432"/>
      <c r="AS87" s="432"/>
      <c r="AT87" s="432"/>
      <c r="AU87" s="432"/>
      <c r="AV87" s="432"/>
      <c r="AW87" s="432"/>
      <c r="AX87" s="432"/>
      <c r="AY87" s="432"/>
      <c r="AZ87" s="432"/>
      <c r="BA87" s="432"/>
      <c r="BB87" s="432"/>
      <c r="BC87" s="432"/>
      <c r="BD87" s="432"/>
      <c r="BE87" s="432"/>
    </row>
    <row r="88" spans="1:57" hidden="1">
      <c r="A88" s="479" t="s">
        <v>538</v>
      </c>
      <c r="B88" s="286"/>
      <c r="C88" s="378"/>
      <c r="D88" s="444"/>
      <c r="E88" s="287"/>
      <c r="F88" s="294"/>
      <c r="G88" s="246"/>
      <c r="H88" s="122"/>
      <c r="I88" s="112"/>
      <c r="J88" s="112"/>
      <c r="K88" s="132">
        <v>43.5</v>
      </c>
      <c r="L88" s="123"/>
      <c r="M88" s="116"/>
      <c r="N88" s="123"/>
      <c r="O88" s="141"/>
      <c r="P88" s="183">
        <v>87</v>
      </c>
      <c r="Q88" s="134">
        <v>0</v>
      </c>
      <c r="R88" s="202">
        <v>0</v>
      </c>
      <c r="S88" s="213">
        <v>0</v>
      </c>
      <c r="T88" s="277">
        <v>0</v>
      </c>
      <c r="U88" s="277"/>
      <c r="V88" s="277"/>
      <c r="W88" s="263">
        <f t="shared" ref="W88" si="39">(V88*X88)</f>
        <v>0</v>
      </c>
      <c r="X88" s="210"/>
      <c r="Y88" s="191">
        <f>IF(D88&lt;&gt;0,($C89*(1-$AB$1))-$D88,0)</f>
        <v>0</v>
      </c>
      <c r="Z88" s="192" t="str">
        <f>IFERROR(IF(C88&lt;&gt;"",$AA$1/(D86/100)*(C88/100),""),"")</f>
        <v/>
      </c>
      <c r="AA88" s="421" t="str">
        <f>IFERROR($AC$1/(D88/100)*(C86/100),"")</f>
        <v/>
      </c>
      <c r="AB88" s="415"/>
      <c r="AC88" s="403"/>
      <c r="AD88" s="403"/>
      <c r="AE88" s="404"/>
      <c r="AF88" s="404"/>
      <c r="AG88" s="404"/>
      <c r="AH88" s="431"/>
      <c r="AI88" s="431"/>
      <c r="AJ88" s="432"/>
      <c r="AK88" s="432"/>
      <c r="AL88" s="432"/>
      <c r="AM88" s="432"/>
      <c r="AN88" s="432"/>
      <c r="AO88" s="432"/>
      <c r="AP88" s="432"/>
      <c r="AQ88" s="432"/>
      <c r="AR88" s="432"/>
      <c r="AS88" s="432"/>
      <c r="AT88" s="432"/>
      <c r="AU88" s="432"/>
      <c r="AV88" s="432"/>
      <c r="AW88" s="432"/>
      <c r="AX88" s="432"/>
      <c r="AY88" s="432"/>
      <c r="AZ88" s="432"/>
      <c r="BA88" s="432"/>
      <c r="BB88" s="432"/>
      <c r="BC88" s="432"/>
      <c r="BD88" s="432"/>
      <c r="BE88" s="432"/>
    </row>
    <row r="89" spans="1:57" ht="12.75" hidden="1" customHeight="1">
      <c r="A89" s="472" t="s">
        <v>596</v>
      </c>
      <c r="B89" s="285">
        <v>200</v>
      </c>
      <c r="C89" s="443">
        <v>40.25</v>
      </c>
      <c r="D89" s="443"/>
      <c r="E89" s="285"/>
      <c r="F89" s="243"/>
      <c r="G89" s="296"/>
      <c r="H89" s="120"/>
      <c r="I89" s="111"/>
      <c r="J89" s="111"/>
      <c r="K89" s="129">
        <v>43.375</v>
      </c>
      <c r="L89" s="118"/>
      <c r="M89" s="115"/>
      <c r="N89" s="118"/>
      <c r="O89" s="140"/>
      <c r="P89" s="184">
        <v>88</v>
      </c>
      <c r="Q89" s="133">
        <v>0</v>
      </c>
      <c r="R89" s="199">
        <v>0</v>
      </c>
      <c r="S89" s="212">
        <v>0</v>
      </c>
      <c r="T89" s="276">
        <v>0</v>
      </c>
      <c r="U89" s="276"/>
      <c r="V89" s="276">
        <v>0</v>
      </c>
      <c r="W89" s="264">
        <f>V88*(F88/100)</f>
        <v>0</v>
      </c>
      <c r="X89" s="207"/>
      <c r="Y89" s="179" t="str">
        <f>IFERROR(INT(#REF!/(F88/100)),"")</f>
        <v/>
      </c>
      <c r="Z89" s="194">
        <f>IFERROR(IF(C89&lt;&gt;"",$AA$1/(D87/100)*(C89/100),""),"")</f>
        <v>94.594907629919618</v>
      </c>
      <c r="AA89" s="422" t="str">
        <f>IFERROR($AC$1/(D89/100)*(C87/100),"")</f>
        <v/>
      </c>
      <c r="AB89" s="416"/>
      <c r="AC89" s="405"/>
      <c r="AD89" s="405"/>
      <c r="AE89" s="406"/>
      <c r="AF89" s="406"/>
      <c r="AG89" s="406"/>
      <c r="AH89" s="431"/>
      <c r="AI89" s="431"/>
      <c r="AJ89" s="432"/>
      <c r="AK89" s="432"/>
      <c r="AL89" s="432"/>
      <c r="AM89" s="432"/>
      <c r="AN89" s="432"/>
      <c r="AO89" s="432"/>
      <c r="AP89" s="432"/>
      <c r="AQ89" s="432"/>
      <c r="AR89" s="432"/>
      <c r="AS89" s="432"/>
      <c r="AT89" s="432"/>
      <c r="AU89" s="432"/>
      <c r="AV89" s="432"/>
      <c r="AW89" s="432"/>
      <c r="AX89" s="432"/>
      <c r="AY89" s="432"/>
      <c r="AZ89" s="432"/>
      <c r="BA89" s="432"/>
      <c r="BB89" s="432"/>
      <c r="BC89" s="432"/>
      <c r="BD89" s="432"/>
      <c r="BE89" s="432"/>
    </row>
    <row r="90" spans="1:57" ht="12.75" customHeight="1">
      <c r="A90" s="479" t="s">
        <v>539</v>
      </c>
      <c r="B90" s="286">
        <v>18166</v>
      </c>
      <c r="C90" s="378">
        <v>43.76</v>
      </c>
      <c r="D90" s="444">
        <v>44.75</v>
      </c>
      <c r="E90" s="287">
        <v>2149</v>
      </c>
      <c r="F90" s="295">
        <v>44.7</v>
      </c>
      <c r="G90" s="246">
        <v>6.7000000000000002E-3</v>
      </c>
      <c r="H90" s="122">
        <v>44.95</v>
      </c>
      <c r="I90" s="112">
        <v>45.6</v>
      </c>
      <c r="J90" s="112">
        <v>43.607999999999997</v>
      </c>
      <c r="K90" s="132">
        <v>44.4</v>
      </c>
      <c r="L90" s="123">
        <v>70977</v>
      </c>
      <c r="M90" s="116">
        <v>158758</v>
      </c>
      <c r="N90" s="123">
        <v>201</v>
      </c>
      <c r="O90" s="141">
        <v>45481.678263888891</v>
      </c>
      <c r="P90" s="183">
        <v>89</v>
      </c>
      <c r="Q90" s="134">
        <v>0</v>
      </c>
      <c r="R90" s="202">
        <v>0</v>
      </c>
      <c r="S90" s="213">
        <v>0</v>
      </c>
      <c r="T90" s="277">
        <v>0</v>
      </c>
      <c r="U90" s="277"/>
      <c r="V90" s="277">
        <v>0</v>
      </c>
      <c r="W90" s="265">
        <f t="shared" ref="W90" si="40">(V90*X90)</f>
        <v>0</v>
      </c>
      <c r="X90" s="209"/>
      <c r="Y90" s="196">
        <f>IF(D90&lt;&gt;0,($C91*(1-$AB$1))-$D90,0)</f>
        <v>-2.0042749999999998</v>
      </c>
      <c r="Z90" s="197">
        <f>IFERROR(IF(C90&lt;&gt;"",$AA$1/(D86/100)*(C90/100),""),"")</f>
        <v>97.701850931453862</v>
      </c>
      <c r="AA90" s="423">
        <f>IFERROR($AC$1/(D90/100)*(C86/100),"")</f>
        <v>138100.55865921787</v>
      </c>
      <c r="AB90" s="415"/>
      <c r="AC90" s="403"/>
      <c r="AD90" s="403"/>
      <c r="AE90" s="404"/>
      <c r="AF90" s="404"/>
      <c r="AG90" s="404"/>
      <c r="AH90" s="431"/>
      <c r="AI90" s="431"/>
      <c r="AJ90" s="432"/>
      <c r="AK90" s="432"/>
      <c r="AL90" s="432"/>
      <c r="AM90" s="432"/>
      <c r="AN90" s="432"/>
      <c r="AO90" s="432"/>
      <c r="AP90" s="432"/>
      <c r="AQ90" s="432"/>
      <c r="AR90" s="432"/>
      <c r="AS90" s="432"/>
      <c r="AT90" s="432"/>
      <c r="AU90" s="432"/>
      <c r="AV90" s="432"/>
      <c r="AW90" s="432"/>
      <c r="AX90" s="432"/>
      <c r="AY90" s="432"/>
      <c r="AZ90" s="432"/>
      <c r="BA90" s="432"/>
      <c r="BB90" s="432"/>
      <c r="BC90" s="432"/>
      <c r="BD90" s="432"/>
      <c r="BE90" s="432"/>
    </row>
    <row r="91" spans="1:57" ht="12.75" customHeight="1">
      <c r="A91" s="474" t="s">
        <v>597</v>
      </c>
      <c r="B91" s="306">
        <v>410</v>
      </c>
      <c r="C91" s="445">
        <v>42.75</v>
      </c>
      <c r="D91" s="445">
        <v>42.79</v>
      </c>
      <c r="E91" s="306">
        <v>360</v>
      </c>
      <c r="F91" s="244">
        <v>42.79</v>
      </c>
      <c r="G91" s="249">
        <v>0.01</v>
      </c>
      <c r="H91" s="226">
        <v>42.4</v>
      </c>
      <c r="I91" s="227">
        <v>43.99</v>
      </c>
      <c r="J91" s="227">
        <v>41.1</v>
      </c>
      <c r="K91" s="239">
        <v>42.365000000000002</v>
      </c>
      <c r="L91" s="230">
        <v>639150</v>
      </c>
      <c r="M91" s="229">
        <v>1502207</v>
      </c>
      <c r="N91" s="230">
        <v>695</v>
      </c>
      <c r="O91" s="231">
        <v>45481.708587962959</v>
      </c>
      <c r="P91" s="184">
        <v>90</v>
      </c>
      <c r="Q91" s="232">
        <v>0</v>
      </c>
      <c r="R91" s="233">
        <v>0</v>
      </c>
      <c r="S91" s="234">
        <v>0</v>
      </c>
      <c r="T91" s="278">
        <v>0</v>
      </c>
      <c r="U91" s="278"/>
      <c r="V91" s="278">
        <v>0</v>
      </c>
      <c r="W91" s="267">
        <f>V90*(F90/100)</f>
        <v>0</v>
      </c>
      <c r="X91" s="218"/>
      <c r="Y91" s="222" t="str">
        <f>IFERROR(INT(#REF!/(F90/100)),"")</f>
        <v/>
      </c>
      <c r="Z91" s="223">
        <f>IFERROR(IF(C91&lt;&gt;"",$AA$1/(D87/100)*(C91/100),""),"")</f>
        <v>100.47036773115686</v>
      </c>
      <c r="AA91" s="425">
        <f>IFERROR($AC$1/(D91/100)*(C87/100),"")</f>
        <v>137578.87356859079</v>
      </c>
      <c r="AB91" s="416"/>
      <c r="AC91" s="405"/>
      <c r="AD91" s="405"/>
      <c r="AE91" s="406"/>
      <c r="AF91" s="406"/>
      <c r="AG91" s="406"/>
      <c r="AH91" s="431"/>
      <c r="AI91" s="431"/>
      <c r="AJ91" s="432"/>
      <c r="AK91" s="432"/>
      <c r="AL91" s="432"/>
      <c r="AM91" s="432"/>
      <c r="AN91" s="432"/>
      <c r="AO91" s="432"/>
      <c r="AP91" s="432"/>
      <c r="AQ91" s="432"/>
      <c r="AR91" s="432"/>
      <c r="AS91" s="432"/>
      <c r="AT91" s="432"/>
      <c r="AU91" s="432"/>
      <c r="AV91" s="432"/>
      <c r="AW91" s="432"/>
      <c r="AX91" s="432"/>
      <c r="AY91" s="432"/>
      <c r="AZ91" s="432"/>
      <c r="BA91" s="432"/>
      <c r="BB91" s="432"/>
      <c r="BC91" s="432"/>
      <c r="BD91" s="432"/>
      <c r="BE91" s="432"/>
    </row>
    <row r="92" spans="1:57" ht="12.75" customHeight="1">
      <c r="A92" s="479" t="s">
        <v>531</v>
      </c>
      <c r="B92" s="286">
        <v>89</v>
      </c>
      <c r="C92" s="378">
        <v>75420</v>
      </c>
      <c r="D92" s="444">
        <v>75900</v>
      </c>
      <c r="E92" s="287">
        <v>12871</v>
      </c>
      <c r="F92" s="294">
        <v>75900</v>
      </c>
      <c r="G92" s="246">
        <v>1.7600000000000001E-2</v>
      </c>
      <c r="H92" s="121">
        <v>74800</v>
      </c>
      <c r="I92" s="113">
        <v>75900</v>
      </c>
      <c r="J92" s="113">
        <v>72900</v>
      </c>
      <c r="K92" s="131">
        <v>74580</v>
      </c>
      <c r="L92" s="124">
        <v>313146087</v>
      </c>
      <c r="M92" s="117">
        <v>416182</v>
      </c>
      <c r="N92" s="124">
        <v>660</v>
      </c>
      <c r="O92" s="139">
        <v>45481.687673611108</v>
      </c>
      <c r="P92" s="183">
        <v>91</v>
      </c>
      <c r="Q92" s="135">
        <v>0</v>
      </c>
      <c r="R92" s="200">
        <v>0</v>
      </c>
      <c r="S92" s="211">
        <v>0</v>
      </c>
      <c r="T92" s="275">
        <v>0</v>
      </c>
      <c r="U92" s="275"/>
      <c r="V92" s="275">
        <v>0</v>
      </c>
      <c r="W92" s="262">
        <f t="shared" ref="W92" si="41">(V92*X92)</f>
        <v>0</v>
      </c>
      <c r="X92" s="208"/>
      <c r="Y92" s="186">
        <f>IF(D92&lt;&gt;0,($C93*(1-$AB$1))-$D92,0)</f>
        <v>-887.50199999999313</v>
      </c>
      <c r="Z92" s="187"/>
      <c r="AA92" s="419"/>
      <c r="AB92" s="415"/>
      <c r="AC92" s="403"/>
      <c r="AD92" s="403"/>
      <c r="AE92" s="404"/>
      <c r="AF92" s="404"/>
      <c r="AG92" s="404"/>
      <c r="AH92" s="431"/>
      <c r="AI92" s="431"/>
      <c r="AJ92" s="432"/>
      <c r="AK92" s="432"/>
      <c r="AL92" s="432"/>
      <c r="AM92" s="432"/>
      <c r="AN92" s="432"/>
      <c r="AO92" s="432"/>
      <c r="AP92" s="432"/>
      <c r="AQ92" s="432"/>
      <c r="AR92" s="432"/>
      <c r="AS92" s="432"/>
      <c r="AT92" s="432"/>
      <c r="AU92" s="432"/>
      <c r="AV92" s="432"/>
      <c r="AW92" s="432"/>
      <c r="AX92" s="432"/>
      <c r="AY92" s="432"/>
      <c r="AZ92" s="432"/>
      <c r="BA92" s="432"/>
      <c r="BB92" s="432"/>
      <c r="BC92" s="432"/>
      <c r="BD92" s="432"/>
      <c r="BE92" s="432"/>
    </row>
    <row r="93" spans="1:57" ht="12.75" customHeight="1">
      <c r="A93" s="472" t="s">
        <v>598</v>
      </c>
      <c r="B93" s="285">
        <v>3000</v>
      </c>
      <c r="C93" s="443">
        <v>75020</v>
      </c>
      <c r="D93" s="443">
        <v>75270</v>
      </c>
      <c r="E93" s="285">
        <v>1000</v>
      </c>
      <c r="F93" s="243">
        <v>75250</v>
      </c>
      <c r="G93" s="247">
        <v>1.5300000000000001E-2</v>
      </c>
      <c r="H93" s="120">
        <v>74790</v>
      </c>
      <c r="I93" s="111">
        <v>75480</v>
      </c>
      <c r="J93" s="111">
        <v>74080</v>
      </c>
      <c r="K93" s="129">
        <v>74114.080000000002</v>
      </c>
      <c r="L93" s="118">
        <v>407653844</v>
      </c>
      <c r="M93" s="115">
        <v>543971</v>
      </c>
      <c r="N93" s="118">
        <v>1254</v>
      </c>
      <c r="O93" s="140">
        <v>45481.706053240741</v>
      </c>
      <c r="P93" s="184">
        <v>92</v>
      </c>
      <c r="Q93" s="133">
        <v>0</v>
      </c>
      <c r="R93" s="199">
        <v>0</v>
      </c>
      <c r="S93" s="212">
        <v>0</v>
      </c>
      <c r="T93" s="276">
        <v>0</v>
      </c>
      <c r="U93" s="276"/>
      <c r="V93" s="276">
        <v>0</v>
      </c>
      <c r="W93" s="168">
        <f>V92*(F92/100)</f>
        <v>0</v>
      </c>
      <c r="X93" s="207"/>
      <c r="Y93" s="178" t="str">
        <f>IFERROR(INT(#REF!/(F92/100)),"")</f>
        <v/>
      </c>
      <c r="Z93" s="189"/>
      <c r="AA93" s="420"/>
      <c r="AB93" s="416"/>
      <c r="AC93" s="405"/>
      <c r="AD93" s="405"/>
      <c r="AE93" s="406"/>
      <c r="AF93" s="406"/>
      <c r="AG93" s="406"/>
      <c r="AH93" s="431"/>
      <c r="AI93" s="431"/>
      <c r="AJ93" s="432"/>
      <c r="AK93" s="432"/>
      <c r="AL93" s="432"/>
      <c r="AM93" s="432"/>
      <c r="AN93" s="432"/>
      <c r="AO93" s="432"/>
      <c r="AP93" s="432"/>
      <c r="AQ93" s="432"/>
      <c r="AR93" s="432"/>
      <c r="AS93" s="432"/>
      <c r="AT93" s="432"/>
      <c r="AU93" s="432"/>
      <c r="AV93" s="432"/>
      <c r="AW93" s="432"/>
      <c r="AX93" s="432"/>
      <c r="AY93" s="432"/>
      <c r="AZ93" s="432"/>
      <c r="BA93" s="432"/>
      <c r="BB93" s="432"/>
      <c r="BC93" s="432"/>
      <c r="BD93" s="432"/>
      <c r="BE93" s="432"/>
    </row>
    <row r="94" spans="1:57" ht="12.75" hidden="1" customHeight="1">
      <c r="A94" s="479" t="s">
        <v>532</v>
      </c>
      <c r="B94" s="286"/>
      <c r="C94" s="378"/>
      <c r="D94" s="444"/>
      <c r="E94" s="287"/>
      <c r="F94" s="294"/>
      <c r="G94" s="246"/>
      <c r="H94" s="122"/>
      <c r="I94" s="112"/>
      <c r="J94" s="112"/>
      <c r="K94" s="132">
        <v>57</v>
      </c>
      <c r="L94" s="123"/>
      <c r="M94" s="116"/>
      <c r="N94" s="123"/>
      <c r="O94" s="141"/>
      <c r="P94" s="183">
        <v>93</v>
      </c>
      <c r="Q94" s="134">
        <v>0</v>
      </c>
      <c r="R94" s="202">
        <v>0</v>
      </c>
      <c r="S94" s="213">
        <v>0</v>
      </c>
      <c r="T94" s="277">
        <v>0</v>
      </c>
      <c r="U94" s="277"/>
      <c r="V94" s="277"/>
      <c r="W94" s="263">
        <f t="shared" ref="W94" si="42">(V94*X94)</f>
        <v>0</v>
      </c>
      <c r="X94" s="210"/>
      <c r="Y94" s="191">
        <f>IF(D94&lt;&gt;0,($C95*(1-$AB$1))-$D94,0)</f>
        <v>0</v>
      </c>
      <c r="Z94" s="192" t="str">
        <f>IFERROR(IF(C94&lt;&gt;"",$AA$1/(D92/100)*(C94/100),""),"")</f>
        <v/>
      </c>
      <c r="AA94" s="421" t="str">
        <f>IFERROR($AC$1/(D94/100)*(C92/100),"")</f>
        <v/>
      </c>
      <c r="AB94" s="415"/>
      <c r="AC94" s="403"/>
      <c r="AD94" s="403"/>
      <c r="AE94" s="404"/>
      <c r="AF94" s="404"/>
      <c r="AG94" s="404"/>
      <c r="AH94" s="431"/>
      <c r="AI94" s="431"/>
      <c r="AJ94" s="432"/>
      <c r="AK94" s="432"/>
      <c r="AL94" s="432"/>
      <c r="AM94" s="432"/>
      <c r="AN94" s="432"/>
      <c r="AO94" s="432"/>
      <c r="AP94" s="432"/>
      <c r="AQ94" s="432"/>
      <c r="AR94" s="432"/>
      <c r="AS94" s="432"/>
      <c r="AT94" s="432"/>
      <c r="AU94" s="432"/>
      <c r="AV94" s="432"/>
      <c r="AW94" s="432"/>
      <c r="AX94" s="432"/>
      <c r="AY94" s="432"/>
      <c r="AZ94" s="432"/>
      <c r="BA94" s="432"/>
      <c r="BB94" s="432"/>
      <c r="BC94" s="432"/>
      <c r="BD94" s="432"/>
      <c r="BE94" s="432"/>
    </row>
    <row r="95" spans="1:57" ht="12.75" hidden="1" customHeight="1">
      <c r="A95" s="472" t="s">
        <v>599</v>
      </c>
      <c r="B95" s="285">
        <v>500</v>
      </c>
      <c r="C95" s="443">
        <v>49.1</v>
      </c>
      <c r="D95" s="443"/>
      <c r="E95" s="285"/>
      <c r="F95" s="243"/>
      <c r="G95" s="296"/>
      <c r="H95" s="120"/>
      <c r="I95" s="111"/>
      <c r="J95" s="111"/>
      <c r="K95" s="129">
        <v>50.15</v>
      </c>
      <c r="L95" s="118"/>
      <c r="M95" s="115"/>
      <c r="N95" s="118"/>
      <c r="O95" s="140"/>
      <c r="P95" s="184">
        <v>94</v>
      </c>
      <c r="Q95" s="133">
        <v>0</v>
      </c>
      <c r="R95" s="199">
        <v>0</v>
      </c>
      <c r="S95" s="212">
        <v>0</v>
      </c>
      <c r="T95" s="276">
        <v>0</v>
      </c>
      <c r="U95" s="276"/>
      <c r="V95" s="276">
        <v>0</v>
      </c>
      <c r="W95" s="264">
        <f>V94*(F94/100)</f>
        <v>0</v>
      </c>
      <c r="X95" s="207"/>
      <c r="Y95" s="179" t="str">
        <f>IFERROR(INT(#REF!/(F94/100)),"")</f>
        <v/>
      </c>
      <c r="Z95" s="194">
        <f>IFERROR(IF(C95&lt;&gt;"",$AA$1/(D93/100)*(C95/100),""),"")</f>
        <v>90.297711482274963</v>
      </c>
      <c r="AA95" s="422" t="str">
        <f>IFERROR($AC$1/(D95/100)*(C93/100),"")</f>
        <v/>
      </c>
      <c r="AB95" s="416"/>
      <c r="AC95" s="405"/>
      <c r="AD95" s="405"/>
      <c r="AE95" s="406"/>
      <c r="AF95" s="406"/>
      <c r="AG95" s="406"/>
      <c r="AH95" s="431"/>
      <c r="AI95" s="431"/>
      <c r="AJ95" s="432"/>
      <c r="AK95" s="432"/>
      <c r="AL95" s="432"/>
      <c r="AM95" s="432"/>
      <c r="AN95" s="432"/>
      <c r="AO95" s="432"/>
      <c r="AP95" s="432"/>
      <c r="AQ95" s="432"/>
      <c r="AR95" s="432"/>
      <c r="AS95" s="432"/>
      <c r="AT95" s="432"/>
      <c r="AU95" s="432"/>
      <c r="AV95" s="432"/>
      <c r="AW95" s="432"/>
      <c r="AX95" s="432"/>
      <c r="AY95" s="432"/>
      <c r="AZ95" s="432"/>
      <c r="BA95" s="432"/>
      <c r="BB95" s="432"/>
      <c r="BC95" s="432"/>
      <c r="BD95" s="432"/>
      <c r="BE95" s="432"/>
    </row>
    <row r="96" spans="1:57" ht="12.75" customHeight="1">
      <c r="A96" s="479" t="s">
        <v>533</v>
      </c>
      <c r="B96" s="286">
        <v>2316</v>
      </c>
      <c r="C96" s="378">
        <v>54.56</v>
      </c>
      <c r="D96" s="444">
        <v>54.72</v>
      </c>
      <c r="E96" s="287">
        <v>1858</v>
      </c>
      <c r="F96" s="295">
        <v>54.56</v>
      </c>
      <c r="G96" s="246">
        <v>2.2400000000000003E-2</v>
      </c>
      <c r="H96" s="122">
        <v>53</v>
      </c>
      <c r="I96" s="112">
        <v>54.73</v>
      </c>
      <c r="J96" s="112">
        <v>52.01</v>
      </c>
      <c r="K96" s="132">
        <v>53.36</v>
      </c>
      <c r="L96" s="123">
        <v>61968</v>
      </c>
      <c r="M96" s="116">
        <v>114766</v>
      </c>
      <c r="N96" s="123">
        <v>267</v>
      </c>
      <c r="O96" s="141">
        <v>45481.687604166669</v>
      </c>
      <c r="P96" s="183">
        <v>95</v>
      </c>
      <c r="Q96" s="134">
        <v>0</v>
      </c>
      <c r="R96" s="202">
        <v>0</v>
      </c>
      <c r="S96" s="213">
        <v>0</v>
      </c>
      <c r="T96" s="277">
        <v>0</v>
      </c>
      <c r="U96" s="277"/>
      <c r="V96" s="277">
        <v>0</v>
      </c>
      <c r="W96" s="265">
        <f t="shared" ref="W96" si="43">(V96*X96)</f>
        <v>0</v>
      </c>
      <c r="X96" s="209"/>
      <c r="Y96" s="196">
        <f>IF(D96&lt;&gt;0,($C97*(1-$AB$1))-$D96,0)</f>
        <v>-0.52541999999999689</v>
      </c>
      <c r="Z96" s="197">
        <f>IFERROR(IF(C96&lt;&gt;"",$AA$1/(D92/100)*(C96/100),""),"")</f>
        <v>99.506111061788573</v>
      </c>
      <c r="AA96" s="423">
        <f>IFERROR($AC$1/(D96/100)*(C92/100),"")</f>
        <v>137828.94736842107</v>
      </c>
      <c r="AB96" s="415"/>
      <c r="AC96" s="403"/>
      <c r="AD96" s="403"/>
      <c r="AE96" s="404"/>
      <c r="AF96" s="404"/>
      <c r="AG96" s="404"/>
      <c r="AH96" s="431"/>
      <c r="AI96" s="431"/>
      <c r="AJ96" s="432"/>
      <c r="AK96" s="432"/>
      <c r="AL96" s="432"/>
      <c r="AM96" s="432"/>
      <c r="AN96" s="432"/>
      <c r="AO96" s="432"/>
      <c r="AP96" s="432"/>
      <c r="AQ96" s="432"/>
      <c r="AR96" s="432"/>
      <c r="AS96" s="432"/>
      <c r="AT96" s="432"/>
      <c r="AU96" s="432"/>
      <c r="AV96" s="432"/>
      <c r="AW96" s="432"/>
      <c r="AX96" s="432"/>
      <c r="AY96" s="432"/>
      <c r="AZ96" s="432"/>
      <c r="BA96" s="432"/>
      <c r="BB96" s="432"/>
      <c r="BC96" s="432"/>
      <c r="BD96" s="432"/>
      <c r="BE96" s="432"/>
    </row>
    <row r="97" spans="1:57" ht="12.75" customHeight="1">
      <c r="A97" s="474" t="s">
        <v>600</v>
      </c>
      <c r="B97" s="306">
        <v>100</v>
      </c>
      <c r="C97" s="445">
        <v>54.2</v>
      </c>
      <c r="D97" s="445">
        <v>54.48</v>
      </c>
      <c r="E97" s="306">
        <v>1703</v>
      </c>
      <c r="F97" s="244">
        <v>54.48</v>
      </c>
      <c r="G97" s="249">
        <v>3.1800000000000002E-2</v>
      </c>
      <c r="H97" s="226">
        <v>54.5</v>
      </c>
      <c r="I97" s="227">
        <v>54.5</v>
      </c>
      <c r="J97" s="227">
        <v>51.71</v>
      </c>
      <c r="K97" s="239">
        <v>52.8</v>
      </c>
      <c r="L97" s="230">
        <v>84049</v>
      </c>
      <c r="M97" s="229">
        <v>156071</v>
      </c>
      <c r="N97" s="230">
        <v>317</v>
      </c>
      <c r="O97" s="231">
        <v>45481.702615740738</v>
      </c>
      <c r="P97" s="184">
        <v>96</v>
      </c>
      <c r="Q97" s="232">
        <v>0</v>
      </c>
      <c r="R97" s="233">
        <v>0</v>
      </c>
      <c r="S97" s="234">
        <v>0</v>
      </c>
      <c r="T97" s="278">
        <v>0</v>
      </c>
      <c r="U97" s="278"/>
      <c r="V97" s="278">
        <v>0</v>
      </c>
      <c r="W97" s="267">
        <f>V96*(F96/100)</f>
        <v>0</v>
      </c>
      <c r="X97" s="218"/>
      <c r="Y97" s="222" t="str">
        <f>IFERROR(INT(#REF!/(F96/100)),"")</f>
        <v/>
      </c>
      <c r="Z97" s="223">
        <f>IFERROR(IF(C97&lt;&gt;"",$AA$1/(D93/100)*(C97/100),""),"")</f>
        <v>99.676903509965456</v>
      </c>
      <c r="AA97" s="425">
        <f>IFERROR($AC$1/(D97/100)*(C93/100),"")</f>
        <v>137701.90895741561</v>
      </c>
      <c r="AB97" s="416"/>
      <c r="AC97" s="405"/>
      <c r="AD97" s="405"/>
      <c r="AE97" s="406"/>
      <c r="AF97" s="406"/>
      <c r="AG97" s="406"/>
      <c r="AH97" s="431"/>
      <c r="AI97" s="431"/>
      <c r="AJ97" s="432"/>
      <c r="AK97" s="432"/>
      <c r="AL97" s="432"/>
      <c r="AM97" s="432"/>
      <c r="AN97" s="432"/>
      <c r="AO97" s="432"/>
      <c r="AP97" s="432"/>
      <c r="AQ97" s="432"/>
      <c r="AR97" s="432"/>
      <c r="AS97" s="432"/>
      <c r="AT97" s="432"/>
      <c r="AU97" s="432"/>
      <c r="AV97" s="432"/>
      <c r="AW97" s="432"/>
      <c r="AX97" s="432"/>
      <c r="AY97" s="432"/>
      <c r="AZ97" s="432"/>
      <c r="BA97" s="432"/>
      <c r="BB97" s="432"/>
      <c r="BC97" s="432"/>
      <c r="BD97" s="432"/>
      <c r="BE97" s="432"/>
    </row>
    <row r="98" spans="1:57" ht="12.75" customHeight="1">
      <c r="A98" s="479" t="s">
        <v>534</v>
      </c>
      <c r="B98" s="286">
        <v>880</v>
      </c>
      <c r="C98" s="378">
        <v>59230</v>
      </c>
      <c r="D98" s="444">
        <v>59820</v>
      </c>
      <c r="E98" s="287">
        <v>100</v>
      </c>
      <c r="F98" s="294">
        <v>59780</v>
      </c>
      <c r="G98" s="246">
        <v>1.21E-2</v>
      </c>
      <c r="H98" s="121">
        <v>59300</v>
      </c>
      <c r="I98" s="113">
        <v>60700</v>
      </c>
      <c r="J98" s="113">
        <v>57130</v>
      </c>
      <c r="K98" s="131">
        <v>59060</v>
      </c>
      <c r="L98" s="124">
        <v>1328134646</v>
      </c>
      <c r="M98" s="117">
        <v>2237622</v>
      </c>
      <c r="N98" s="124">
        <v>989</v>
      </c>
      <c r="O98" s="139">
        <v>45481.687650462962</v>
      </c>
      <c r="P98" s="183">
        <v>97</v>
      </c>
      <c r="Q98" s="135">
        <v>0</v>
      </c>
      <c r="R98" s="200">
        <v>0</v>
      </c>
      <c r="S98" s="211">
        <v>0</v>
      </c>
      <c r="T98" s="275">
        <v>0</v>
      </c>
      <c r="U98" s="275"/>
      <c r="V98" s="275">
        <v>0</v>
      </c>
      <c r="W98" s="262">
        <f t="shared" ref="W98" si="44">(V98*X98)</f>
        <v>0</v>
      </c>
      <c r="X98" s="208"/>
      <c r="Y98" s="186">
        <f>IF(D98&lt;&gt;0,($C99*(1-$AB$1))-$D98,0)</f>
        <v>-2765.7059999999983</v>
      </c>
      <c r="Z98" s="187"/>
      <c r="AA98" s="419"/>
      <c r="AB98" s="415"/>
      <c r="AC98" s="403"/>
      <c r="AD98" s="403"/>
      <c r="AE98" s="404"/>
      <c r="AF98" s="404"/>
      <c r="AG98" s="404"/>
      <c r="AH98" s="431"/>
      <c r="AI98" s="431"/>
      <c r="AJ98" s="432"/>
      <c r="AK98" s="432"/>
      <c r="AL98" s="432"/>
      <c r="AM98" s="432"/>
      <c r="AN98" s="432"/>
      <c r="AO98" s="432"/>
      <c r="AP98" s="432"/>
      <c r="AQ98" s="432"/>
      <c r="AR98" s="432"/>
      <c r="AS98" s="432"/>
      <c r="AT98" s="432"/>
      <c r="AU98" s="432"/>
      <c r="AV98" s="432"/>
      <c r="AW98" s="432"/>
      <c r="AX98" s="432"/>
      <c r="AY98" s="432"/>
      <c r="AZ98" s="432"/>
      <c r="BA98" s="432"/>
      <c r="BB98" s="432"/>
      <c r="BC98" s="432"/>
      <c r="BD98" s="432"/>
      <c r="BE98" s="432"/>
    </row>
    <row r="99" spans="1:57" ht="12.75" customHeight="1">
      <c r="A99" s="472" t="s">
        <v>601</v>
      </c>
      <c r="B99" s="285">
        <v>1716</v>
      </c>
      <c r="C99" s="443">
        <v>57060</v>
      </c>
      <c r="D99" s="443">
        <v>57100</v>
      </c>
      <c r="E99" s="285">
        <v>4800</v>
      </c>
      <c r="F99" s="243">
        <v>57090</v>
      </c>
      <c r="G99" s="247">
        <v>5.5000000000000005E-3</v>
      </c>
      <c r="H99" s="120">
        <v>57490</v>
      </c>
      <c r="I99" s="111">
        <v>59000</v>
      </c>
      <c r="J99" s="111">
        <v>56530</v>
      </c>
      <c r="K99" s="129">
        <v>56777.29</v>
      </c>
      <c r="L99" s="118">
        <v>2356570060</v>
      </c>
      <c r="M99" s="115">
        <v>4126025</v>
      </c>
      <c r="N99" s="118">
        <v>2279</v>
      </c>
      <c r="O99" s="140">
        <v>45481.708425925928</v>
      </c>
      <c r="P99" s="184">
        <v>98</v>
      </c>
      <c r="Q99" s="133">
        <v>0</v>
      </c>
      <c r="R99" s="199">
        <v>0</v>
      </c>
      <c r="S99" s="212">
        <v>0</v>
      </c>
      <c r="T99" s="276">
        <v>0</v>
      </c>
      <c r="U99" s="276"/>
      <c r="V99" s="276">
        <v>0</v>
      </c>
      <c r="W99" s="168">
        <f>V98*(F98/100)</f>
        <v>0</v>
      </c>
      <c r="X99" s="207"/>
      <c r="Y99" s="178" t="str">
        <f>IFERROR(INT(#REF!/(F98/100)),"")</f>
        <v/>
      </c>
      <c r="Z99" s="189"/>
      <c r="AA99" s="420"/>
      <c r="AB99" s="416"/>
      <c r="AC99" s="405"/>
      <c r="AD99" s="405"/>
      <c r="AE99" s="406"/>
      <c r="AF99" s="406"/>
      <c r="AG99" s="406"/>
      <c r="AH99" s="431"/>
      <c r="AI99" s="431"/>
      <c r="AJ99" s="432"/>
      <c r="AK99" s="432"/>
      <c r="AL99" s="432"/>
      <c r="AM99" s="432"/>
      <c r="AN99" s="432"/>
      <c r="AO99" s="432"/>
      <c r="AP99" s="432"/>
      <c r="AQ99" s="432"/>
      <c r="AR99" s="432"/>
      <c r="AS99" s="432"/>
      <c r="AT99" s="432"/>
      <c r="AU99" s="432"/>
      <c r="AV99" s="432"/>
      <c r="AW99" s="432"/>
      <c r="AX99" s="432"/>
      <c r="AY99" s="432"/>
      <c r="AZ99" s="432"/>
      <c r="BA99" s="432"/>
      <c r="BB99" s="432"/>
      <c r="BC99" s="432"/>
      <c r="BD99" s="432"/>
      <c r="BE99" s="432"/>
    </row>
    <row r="100" spans="1:57" ht="12.75" hidden="1" customHeight="1">
      <c r="A100" s="479" t="s">
        <v>535</v>
      </c>
      <c r="B100" s="286"/>
      <c r="C100" s="378"/>
      <c r="D100" s="444"/>
      <c r="E100" s="287"/>
      <c r="F100" s="294"/>
      <c r="G100" s="246"/>
      <c r="H100" s="122"/>
      <c r="I100" s="112"/>
      <c r="J100" s="112"/>
      <c r="K100" s="132">
        <v>44.850999999999999</v>
      </c>
      <c r="L100" s="123"/>
      <c r="M100" s="116"/>
      <c r="N100" s="123"/>
      <c r="O100" s="141"/>
      <c r="P100" s="183">
        <v>99</v>
      </c>
      <c r="Q100" s="134">
        <v>0</v>
      </c>
      <c r="R100" s="202">
        <v>0</v>
      </c>
      <c r="S100" s="213">
        <v>0</v>
      </c>
      <c r="T100" s="277">
        <v>0</v>
      </c>
      <c r="U100" s="277"/>
      <c r="V100" s="277"/>
      <c r="W100" s="263">
        <f t="shared" ref="W100" si="45">(V100*X100)</f>
        <v>0</v>
      </c>
      <c r="X100" s="210"/>
      <c r="Y100" s="191">
        <f>IF(D100&lt;&gt;0,($C101*(1-$AB$1))-$D100,0)</f>
        <v>0</v>
      </c>
      <c r="Z100" s="192" t="str">
        <f>IFERROR(IF(C100&lt;&gt;"",$AA$1/(D98/100)*(C100/100),""),"")</f>
        <v/>
      </c>
      <c r="AA100" s="421" t="str">
        <f>IFERROR($AC$1/(D100/100)*(C98/100),"")</f>
        <v/>
      </c>
      <c r="AB100" s="415"/>
      <c r="AC100" s="403"/>
      <c r="AD100" s="403"/>
      <c r="AE100" s="404"/>
      <c r="AF100" s="404"/>
      <c r="AG100" s="404"/>
      <c r="AH100" s="431"/>
      <c r="AI100" s="431"/>
      <c r="AJ100" s="432"/>
      <c r="AK100" s="432"/>
      <c r="AL100" s="432"/>
      <c r="AM100" s="432"/>
      <c r="AN100" s="432"/>
      <c r="AO100" s="432"/>
      <c r="AP100" s="432"/>
      <c r="AQ100" s="432"/>
      <c r="AR100" s="432"/>
      <c r="AS100" s="432"/>
      <c r="AT100" s="432"/>
      <c r="AU100" s="432"/>
      <c r="AV100" s="432"/>
      <c r="AW100" s="432"/>
      <c r="AX100" s="432"/>
      <c r="AY100" s="432"/>
      <c r="AZ100" s="432"/>
      <c r="BA100" s="432"/>
      <c r="BB100" s="432"/>
      <c r="BC100" s="432"/>
      <c r="BD100" s="432"/>
      <c r="BE100" s="432"/>
    </row>
    <row r="101" spans="1:57" ht="12.75" hidden="1" customHeight="1">
      <c r="A101" s="472" t="s">
        <v>602</v>
      </c>
      <c r="B101" s="285"/>
      <c r="C101" s="443"/>
      <c r="D101" s="443"/>
      <c r="E101" s="285"/>
      <c r="F101" s="243"/>
      <c r="G101" s="296"/>
      <c r="H101" s="120"/>
      <c r="I101" s="111"/>
      <c r="J101" s="111"/>
      <c r="K101" s="129">
        <v>45.188000000000002</v>
      </c>
      <c r="L101" s="118"/>
      <c r="M101" s="115"/>
      <c r="N101" s="118"/>
      <c r="O101" s="140"/>
      <c r="P101" s="184">
        <v>100</v>
      </c>
      <c r="Q101" s="133">
        <v>0</v>
      </c>
      <c r="R101" s="199">
        <v>0</v>
      </c>
      <c r="S101" s="212">
        <v>0</v>
      </c>
      <c r="T101" s="276">
        <v>0</v>
      </c>
      <c r="U101" s="276"/>
      <c r="V101" s="276">
        <v>0</v>
      </c>
      <c r="W101" s="264">
        <f>V100*(F100/100)</f>
        <v>0</v>
      </c>
      <c r="X101" s="207"/>
      <c r="Y101" s="179" t="str">
        <f>IFERROR(INT(#REF!/(F100/100)),"")</f>
        <v/>
      </c>
      <c r="Z101" s="194" t="str">
        <f>IFERROR(IF(C101&lt;&gt;"",$AA$1/(D99/100)*(C101/100),""),"")</f>
        <v/>
      </c>
      <c r="AA101" s="422" t="str">
        <f>IFERROR($AC$1/(D101/100)*(C99/100),"")</f>
        <v/>
      </c>
      <c r="AB101" s="416"/>
      <c r="AC101" s="405"/>
      <c r="AD101" s="405"/>
      <c r="AE101" s="406"/>
      <c r="AF101" s="406"/>
      <c r="AG101" s="406"/>
      <c r="AH101" s="431"/>
      <c r="AI101" s="431"/>
      <c r="AJ101" s="432"/>
      <c r="AK101" s="432"/>
      <c r="AL101" s="432"/>
      <c r="AM101" s="432"/>
      <c r="AN101" s="432"/>
      <c r="AO101" s="432"/>
      <c r="AP101" s="432"/>
      <c r="AQ101" s="432"/>
      <c r="AR101" s="432"/>
      <c r="AS101" s="432"/>
      <c r="AT101" s="432"/>
      <c r="AU101" s="432"/>
      <c r="AV101" s="432"/>
      <c r="AW101" s="432"/>
      <c r="AX101" s="432"/>
      <c r="AY101" s="432"/>
      <c r="AZ101" s="432"/>
      <c r="BA101" s="432"/>
      <c r="BB101" s="432"/>
      <c r="BC101" s="432"/>
      <c r="BD101" s="432"/>
      <c r="BE101" s="432"/>
    </row>
    <row r="102" spans="1:57" ht="12.75" customHeight="1">
      <c r="A102" s="479" t="s">
        <v>536</v>
      </c>
      <c r="B102" s="286">
        <v>15</v>
      </c>
      <c r="C102" s="378">
        <v>42.11</v>
      </c>
      <c r="D102" s="444">
        <v>42.26</v>
      </c>
      <c r="E102" s="287">
        <v>13494</v>
      </c>
      <c r="F102" s="295">
        <v>42.26</v>
      </c>
      <c r="G102" s="246">
        <v>3.4999999999999996E-3</v>
      </c>
      <c r="H102" s="122">
        <v>41.5</v>
      </c>
      <c r="I102" s="112">
        <v>43.49</v>
      </c>
      <c r="J102" s="112">
        <v>41.5</v>
      </c>
      <c r="K102" s="132">
        <v>42.112000000000002</v>
      </c>
      <c r="L102" s="123">
        <v>130407</v>
      </c>
      <c r="M102" s="116">
        <v>305775</v>
      </c>
      <c r="N102" s="123">
        <v>419</v>
      </c>
      <c r="O102" s="141">
        <v>45481.687511574077</v>
      </c>
      <c r="P102" s="183">
        <v>101</v>
      </c>
      <c r="Q102" s="134">
        <v>0</v>
      </c>
      <c r="R102" s="202">
        <v>0</v>
      </c>
      <c r="S102" s="213">
        <v>0</v>
      </c>
      <c r="T102" s="277">
        <v>0</v>
      </c>
      <c r="U102" s="277"/>
      <c r="V102" s="277">
        <v>0</v>
      </c>
      <c r="W102" s="265">
        <f t="shared" ref="W102" si="46">(V102*X102)</f>
        <v>0</v>
      </c>
      <c r="X102" s="209"/>
      <c r="Y102" s="196">
        <f>IF(D102&lt;&gt;0,($C103*(1-$AB$1))-$D102,0)</f>
        <v>-1.2640999999999991</v>
      </c>
      <c r="Z102" s="197">
        <f>IFERROR(IF(C102&lt;&gt;"",$AA$1/(D98/100)*(C102/100),""),"")</f>
        <v>97.444201300144471</v>
      </c>
      <c r="AA102" s="423">
        <f>IFERROR($AC$1/(D102/100)*(C98/100),"")</f>
        <v>140156.17605300521</v>
      </c>
      <c r="AB102" s="415"/>
      <c r="AC102" s="403"/>
      <c r="AD102" s="403"/>
      <c r="AE102" s="404"/>
      <c r="AF102" s="404"/>
      <c r="AG102" s="404"/>
      <c r="AH102" s="431"/>
      <c r="AI102" s="431"/>
      <c r="AJ102" s="432"/>
      <c r="AK102" s="432"/>
      <c r="AL102" s="432"/>
      <c r="AM102" s="432"/>
      <c r="AN102" s="432"/>
      <c r="AO102" s="432"/>
      <c r="AP102" s="432"/>
      <c r="AQ102" s="432"/>
      <c r="AR102" s="432"/>
      <c r="AS102" s="432"/>
      <c r="AT102" s="432"/>
      <c r="AU102" s="432"/>
      <c r="AV102" s="432"/>
      <c r="AW102" s="432"/>
      <c r="AX102" s="432"/>
      <c r="AY102" s="432"/>
      <c r="AZ102" s="432"/>
      <c r="BA102" s="432"/>
      <c r="BB102" s="432"/>
      <c r="BC102" s="432"/>
      <c r="BD102" s="432"/>
      <c r="BE102" s="432"/>
    </row>
    <row r="103" spans="1:57" ht="12.75" customHeight="1">
      <c r="A103" s="474" t="s">
        <v>603</v>
      </c>
      <c r="B103" s="306">
        <v>1100</v>
      </c>
      <c r="C103" s="445">
        <v>41</v>
      </c>
      <c r="D103" s="445">
        <v>41.2</v>
      </c>
      <c r="E103" s="306">
        <v>182</v>
      </c>
      <c r="F103" s="244">
        <v>41.2</v>
      </c>
      <c r="G103" s="249">
        <v>1.01E-2</v>
      </c>
      <c r="H103" s="226">
        <v>41.15</v>
      </c>
      <c r="I103" s="227">
        <v>42.469000000000001</v>
      </c>
      <c r="J103" s="227">
        <v>40.1</v>
      </c>
      <c r="K103" s="239">
        <v>40.787999999999997</v>
      </c>
      <c r="L103" s="230">
        <v>270445</v>
      </c>
      <c r="M103" s="229">
        <v>654641</v>
      </c>
      <c r="N103" s="230">
        <v>526</v>
      </c>
      <c r="O103" s="231">
        <v>45481.708518518521</v>
      </c>
      <c r="P103" s="184">
        <v>102</v>
      </c>
      <c r="Q103" s="232">
        <v>0</v>
      </c>
      <c r="R103" s="233">
        <v>0</v>
      </c>
      <c r="S103" s="234">
        <v>0</v>
      </c>
      <c r="T103" s="278">
        <v>0</v>
      </c>
      <c r="U103" s="278"/>
      <c r="V103" s="278">
        <v>0</v>
      </c>
      <c r="W103" s="267">
        <f>V102*(F102/100)</f>
        <v>0</v>
      </c>
      <c r="X103" s="218"/>
      <c r="Y103" s="222" t="str">
        <f>IFERROR(INT(#REF!/(F102/100)),"")</f>
        <v/>
      </c>
      <c r="Z103" s="223">
        <f>IFERROR(IF(C103&lt;&gt;"",$AA$1/(D99/100)*(C103/100),""),"")</f>
        <v>99.395086504222888</v>
      </c>
      <c r="AA103" s="425">
        <f>IFERROR($AC$1/(D103/100)*(C99/100),"")</f>
        <v>138495.14563106795</v>
      </c>
      <c r="AB103" s="416"/>
      <c r="AC103" s="405"/>
      <c r="AD103" s="405"/>
      <c r="AE103" s="406"/>
      <c r="AF103" s="406"/>
      <c r="AG103" s="406"/>
      <c r="AH103" s="431"/>
      <c r="AI103" s="431"/>
      <c r="AJ103" s="432"/>
      <c r="AK103" s="432"/>
      <c r="AL103" s="432"/>
      <c r="AM103" s="432"/>
      <c r="AN103" s="432"/>
      <c r="AO103" s="432"/>
      <c r="AP103" s="432"/>
      <c r="AQ103" s="432"/>
      <c r="AR103" s="432"/>
      <c r="AS103" s="432"/>
      <c r="AT103" s="432"/>
      <c r="AU103" s="432"/>
      <c r="AV103" s="432"/>
      <c r="AW103" s="432"/>
      <c r="AX103" s="432"/>
      <c r="AY103" s="432"/>
      <c r="AZ103" s="432"/>
      <c r="BA103" s="432"/>
      <c r="BB103" s="432"/>
      <c r="BC103" s="432"/>
      <c r="BD103" s="432"/>
      <c r="BE103" s="432"/>
    </row>
    <row r="104" spans="1:57" ht="12.75" customHeight="1">
      <c r="A104" s="479" t="s">
        <v>540</v>
      </c>
      <c r="B104" s="286">
        <v>191</v>
      </c>
      <c r="C104" s="378">
        <v>55360</v>
      </c>
      <c r="D104" s="444">
        <v>55370</v>
      </c>
      <c r="E104" s="287">
        <v>2251</v>
      </c>
      <c r="F104" s="294">
        <v>55360</v>
      </c>
      <c r="G104" s="246">
        <v>2.8000000000000004E-3</v>
      </c>
      <c r="H104" s="121">
        <v>54800</v>
      </c>
      <c r="I104" s="113">
        <v>55720</v>
      </c>
      <c r="J104" s="113">
        <v>53210</v>
      </c>
      <c r="K104" s="131">
        <v>55200</v>
      </c>
      <c r="L104" s="124">
        <v>140108841</v>
      </c>
      <c r="M104" s="117">
        <v>254074</v>
      </c>
      <c r="N104" s="124">
        <v>373</v>
      </c>
      <c r="O104" s="139">
        <v>45481.687835648147</v>
      </c>
      <c r="P104" s="183">
        <v>103</v>
      </c>
      <c r="Q104" s="135">
        <v>0</v>
      </c>
      <c r="R104" s="200">
        <v>0</v>
      </c>
      <c r="S104" s="211">
        <v>0</v>
      </c>
      <c r="T104" s="275">
        <v>0</v>
      </c>
      <c r="U104" s="275"/>
      <c r="V104" s="275"/>
      <c r="W104" s="262">
        <f t="shared" ref="W104" si="47">(V104*X104)</f>
        <v>0</v>
      </c>
      <c r="X104" s="208"/>
      <c r="Y104" s="186">
        <f>IF(D104&lt;&gt;0,($C105*(1-$AB$1))-$D104,0)</f>
        <v>-2495.2880000000005</v>
      </c>
      <c r="Z104" s="187"/>
      <c r="AA104" s="419"/>
      <c r="AB104" s="415"/>
      <c r="AC104" s="403"/>
      <c r="AD104" s="403"/>
      <c r="AE104" s="404"/>
      <c r="AF104" s="404"/>
      <c r="AG104" s="404"/>
      <c r="AH104" s="431"/>
      <c r="AI104" s="431"/>
      <c r="AJ104" s="432"/>
      <c r="AK104" s="432"/>
      <c r="AL104" s="432"/>
      <c r="AM104" s="432"/>
      <c r="AN104" s="432"/>
      <c r="AO104" s="432"/>
      <c r="AP104" s="432"/>
      <c r="AQ104" s="432"/>
      <c r="AR104" s="432"/>
      <c r="AS104" s="432"/>
      <c r="AT104" s="432"/>
      <c r="AU104" s="432"/>
      <c r="AV104" s="432"/>
      <c r="AW104" s="432"/>
      <c r="AX104" s="432"/>
      <c r="AY104" s="432"/>
      <c r="AZ104" s="432"/>
      <c r="BA104" s="432"/>
      <c r="BB104" s="432"/>
      <c r="BC104" s="432"/>
      <c r="BD104" s="432"/>
      <c r="BE104" s="432"/>
    </row>
    <row r="105" spans="1:57" ht="12.75" customHeight="1">
      <c r="A105" s="472" t="s">
        <v>604</v>
      </c>
      <c r="B105" s="285">
        <v>518</v>
      </c>
      <c r="C105" s="443">
        <v>52880</v>
      </c>
      <c r="D105" s="443">
        <v>52900</v>
      </c>
      <c r="E105" s="285">
        <v>8303</v>
      </c>
      <c r="F105" s="243">
        <v>52900</v>
      </c>
      <c r="G105" s="247">
        <v>3.4999999999999996E-3</v>
      </c>
      <c r="H105" s="120">
        <v>53700</v>
      </c>
      <c r="I105" s="111">
        <v>53990</v>
      </c>
      <c r="J105" s="111">
        <v>51690</v>
      </c>
      <c r="K105" s="129">
        <v>52714.28</v>
      </c>
      <c r="L105" s="118">
        <v>292819555</v>
      </c>
      <c r="M105" s="115">
        <v>552140</v>
      </c>
      <c r="N105" s="118">
        <v>897</v>
      </c>
      <c r="O105" s="140">
        <v>45481.708460648151</v>
      </c>
      <c r="P105" s="184">
        <v>104</v>
      </c>
      <c r="Q105" s="133">
        <v>0</v>
      </c>
      <c r="R105" s="199">
        <v>0</v>
      </c>
      <c r="S105" s="212">
        <v>0</v>
      </c>
      <c r="T105" s="276">
        <v>0</v>
      </c>
      <c r="U105" s="276"/>
      <c r="V105" s="276">
        <v>0</v>
      </c>
      <c r="W105" s="168">
        <f>V104*(F104/100)</f>
        <v>0</v>
      </c>
      <c r="X105" s="207"/>
      <c r="Y105" s="178" t="str">
        <f>IFERROR(INT(#REF!/(F104/100)),"")</f>
        <v/>
      </c>
      <c r="Z105" s="189"/>
      <c r="AA105" s="420"/>
      <c r="AB105" s="416"/>
      <c r="AC105" s="405"/>
      <c r="AD105" s="405"/>
      <c r="AE105" s="406"/>
      <c r="AF105" s="406"/>
      <c r="AG105" s="406"/>
      <c r="AH105" s="431"/>
      <c r="AI105" s="431"/>
      <c r="AJ105" s="432"/>
      <c r="AK105" s="432"/>
      <c r="AL105" s="432"/>
      <c r="AM105" s="432"/>
      <c r="AN105" s="432"/>
      <c r="AO105" s="432"/>
      <c r="AP105" s="432"/>
      <c r="AQ105" s="432"/>
      <c r="AR105" s="432"/>
      <c r="AS105" s="432"/>
      <c r="AT105" s="432"/>
      <c r="AU105" s="432"/>
      <c r="AV105" s="432"/>
      <c r="AW105" s="432"/>
      <c r="AX105" s="432"/>
      <c r="AY105" s="432"/>
      <c r="AZ105" s="432"/>
      <c r="BA105" s="432"/>
      <c r="BB105" s="432"/>
      <c r="BC105" s="432"/>
      <c r="BD105" s="432"/>
      <c r="BE105" s="432"/>
    </row>
    <row r="106" spans="1:57" ht="12.75" hidden="1" customHeight="1">
      <c r="A106" s="479" t="s">
        <v>541</v>
      </c>
      <c r="B106" s="286"/>
      <c r="C106" s="378"/>
      <c r="D106" s="444"/>
      <c r="E106" s="287"/>
      <c r="F106" s="294"/>
      <c r="G106" s="246"/>
      <c r="H106" s="122"/>
      <c r="I106" s="112"/>
      <c r="J106" s="112"/>
      <c r="K106" s="132">
        <v>23.22</v>
      </c>
      <c r="L106" s="123"/>
      <c r="M106" s="116"/>
      <c r="N106" s="123"/>
      <c r="O106" s="141"/>
      <c r="P106" s="183">
        <v>105</v>
      </c>
      <c r="Q106" s="134">
        <v>0</v>
      </c>
      <c r="R106" s="202">
        <v>0</v>
      </c>
      <c r="S106" s="213">
        <v>0</v>
      </c>
      <c r="T106" s="277">
        <v>0</v>
      </c>
      <c r="U106" s="277"/>
      <c r="V106" s="277"/>
      <c r="W106" s="263">
        <f t="shared" ref="W106" si="48">(V106*X106)</f>
        <v>0</v>
      </c>
      <c r="X106" s="210"/>
      <c r="Y106" s="191">
        <f>IF(D106&lt;&gt;0,($C107*(1-$AB$1))-$D106,0)</f>
        <v>0</v>
      </c>
      <c r="Z106" s="192" t="str">
        <f>IFERROR(IF(C106&lt;&gt;"",$AA$1/(D104/100)*(C106/100),""),"")</f>
        <v/>
      </c>
      <c r="AA106" s="421" t="str">
        <f>IFERROR($AC$1/(D106/100)*(C104/100),"")</f>
        <v/>
      </c>
      <c r="AB106" s="415"/>
      <c r="AC106" s="403"/>
      <c r="AD106" s="403"/>
      <c r="AE106" s="404"/>
      <c r="AF106" s="404"/>
      <c r="AG106" s="404"/>
      <c r="AH106" s="431"/>
      <c r="AI106" s="431"/>
      <c r="AJ106" s="432"/>
      <c r="AK106" s="432"/>
      <c r="AL106" s="432"/>
      <c r="AM106" s="432"/>
      <c r="AN106" s="432"/>
      <c r="AO106" s="432"/>
      <c r="AP106" s="432"/>
      <c r="AQ106" s="432"/>
      <c r="AR106" s="432"/>
      <c r="AS106" s="432"/>
      <c r="AT106" s="432"/>
      <c r="AU106" s="432"/>
      <c r="AV106" s="432"/>
      <c r="AW106" s="432"/>
      <c r="AX106" s="432"/>
      <c r="AY106" s="432"/>
      <c r="AZ106" s="432"/>
      <c r="BA106" s="432"/>
      <c r="BB106" s="432"/>
      <c r="BC106" s="432"/>
      <c r="BD106" s="432"/>
      <c r="BE106" s="432"/>
    </row>
    <row r="107" spans="1:57" ht="12.75" hidden="1" customHeight="1">
      <c r="A107" s="472" t="s">
        <v>605</v>
      </c>
      <c r="B107" s="285"/>
      <c r="C107" s="443"/>
      <c r="D107" s="443"/>
      <c r="E107" s="285"/>
      <c r="F107" s="243"/>
      <c r="G107" s="296"/>
      <c r="H107" s="120"/>
      <c r="I107" s="111"/>
      <c r="J107" s="111"/>
      <c r="K107" s="129">
        <v>24.25</v>
      </c>
      <c r="L107" s="118"/>
      <c r="M107" s="115"/>
      <c r="N107" s="118"/>
      <c r="O107" s="140"/>
      <c r="P107" s="184">
        <v>106</v>
      </c>
      <c r="Q107" s="133">
        <v>0</v>
      </c>
      <c r="R107" s="199">
        <v>0</v>
      </c>
      <c r="S107" s="212">
        <v>0</v>
      </c>
      <c r="T107" s="276">
        <v>0</v>
      </c>
      <c r="U107" s="276"/>
      <c r="V107" s="276">
        <v>0</v>
      </c>
      <c r="W107" s="264">
        <f>V106*(F106/100)</f>
        <v>0</v>
      </c>
      <c r="X107" s="207"/>
      <c r="Y107" s="179" t="str">
        <f>IFERROR(INT(#REF!/(F106/100)),"")</f>
        <v/>
      </c>
      <c r="Z107" s="194" t="str">
        <f>IFERROR(IF(C107&lt;&gt;"",$AA$1/(D105/100)*(C107/100),""),"")</f>
        <v/>
      </c>
      <c r="AA107" s="422" t="str">
        <f>IFERROR($AC$1/(D107/100)*(C105/100),"")</f>
        <v/>
      </c>
      <c r="AB107" s="416"/>
      <c r="AC107" s="405"/>
      <c r="AD107" s="405"/>
      <c r="AE107" s="406"/>
      <c r="AF107" s="406"/>
      <c r="AG107" s="406"/>
      <c r="AH107" s="431"/>
      <c r="AI107" s="431"/>
      <c r="AJ107" s="432"/>
      <c r="AK107" s="432"/>
      <c r="AL107" s="432"/>
      <c r="AM107" s="432"/>
      <c r="AN107" s="432"/>
      <c r="AO107" s="432"/>
      <c r="AP107" s="432"/>
      <c r="AQ107" s="432"/>
      <c r="AR107" s="432"/>
      <c r="AS107" s="432"/>
      <c r="AT107" s="432"/>
      <c r="AU107" s="432"/>
      <c r="AV107" s="432"/>
      <c r="AW107" s="432"/>
      <c r="AX107" s="432"/>
      <c r="AY107" s="432"/>
      <c r="AZ107" s="432"/>
      <c r="BA107" s="432"/>
      <c r="BB107" s="432"/>
      <c r="BC107" s="432"/>
      <c r="BD107" s="432"/>
      <c r="BE107" s="432"/>
    </row>
    <row r="108" spans="1:57" ht="12.75" customHeight="1">
      <c r="A108" s="479" t="s">
        <v>542</v>
      </c>
      <c r="B108" s="286">
        <v>5850</v>
      </c>
      <c r="C108" s="378">
        <v>39.299999999999997</v>
      </c>
      <c r="D108" s="444">
        <v>39.75</v>
      </c>
      <c r="E108" s="287">
        <v>2011</v>
      </c>
      <c r="F108" s="295">
        <v>39.75</v>
      </c>
      <c r="G108" s="246">
        <v>1.1399999999999999E-2</v>
      </c>
      <c r="H108" s="122">
        <v>38.420999999999999</v>
      </c>
      <c r="I108" s="112">
        <v>40.084000000000003</v>
      </c>
      <c r="J108" s="112">
        <v>38.420999999999999</v>
      </c>
      <c r="K108" s="132">
        <v>39.301000000000002</v>
      </c>
      <c r="L108" s="123">
        <v>31645</v>
      </c>
      <c r="M108" s="116">
        <v>80103</v>
      </c>
      <c r="N108" s="123">
        <v>168</v>
      </c>
      <c r="O108" s="141">
        <v>45481.6875</v>
      </c>
      <c r="P108" s="183">
        <v>107</v>
      </c>
      <c r="Q108" s="134">
        <v>0</v>
      </c>
      <c r="R108" s="202">
        <v>0</v>
      </c>
      <c r="S108" s="213">
        <v>0</v>
      </c>
      <c r="T108" s="277">
        <v>0</v>
      </c>
      <c r="U108" s="277"/>
      <c r="V108" s="277">
        <v>0</v>
      </c>
      <c r="W108" s="265">
        <f t="shared" ref="W108" si="49">(V108*X108)</f>
        <v>0</v>
      </c>
      <c r="X108" s="209"/>
      <c r="Y108" s="196">
        <f>IF(D108&lt;&gt;0,($C109*(1-$AB$1))-$D108,0)</f>
        <v>-1.5038249999999991</v>
      </c>
      <c r="Z108" s="197">
        <f>IFERROR(IF(C108&lt;&gt;"",$AA$1/(D104/100)*(C108/100),""),"")</f>
        <v>98.250596196791989</v>
      </c>
      <c r="AA108" s="423">
        <f>IFERROR($AC$1/(D108/100)*(C104/100),"")</f>
        <v>139270.44025157232</v>
      </c>
      <c r="AB108" s="415"/>
      <c r="AC108" s="403"/>
      <c r="AD108" s="403"/>
      <c r="AE108" s="404"/>
      <c r="AF108" s="404"/>
      <c r="AG108" s="404"/>
      <c r="AH108" s="431"/>
      <c r="AI108" s="431"/>
      <c r="AJ108" s="432"/>
      <c r="AK108" s="432"/>
      <c r="AL108" s="432"/>
      <c r="AM108" s="432"/>
      <c r="AN108" s="432"/>
      <c r="AO108" s="432"/>
      <c r="AP108" s="432"/>
      <c r="AQ108" s="432"/>
      <c r="AR108" s="432"/>
      <c r="AS108" s="432"/>
      <c r="AT108" s="432"/>
      <c r="AU108" s="432"/>
      <c r="AV108" s="432"/>
      <c r="AW108" s="432"/>
      <c r="AX108" s="432"/>
      <c r="AY108" s="432"/>
      <c r="AZ108" s="432"/>
      <c r="BA108" s="432"/>
      <c r="BB108" s="432"/>
      <c r="BC108" s="432"/>
      <c r="BD108" s="432"/>
      <c r="BE108" s="432"/>
    </row>
    <row r="109" spans="1:57" ht="12.75" customHeight="1">
      <c r="A109" s="474" t="s">
        <v>606</v>
      </c>
      <c r="B109" s="306">
        <v>51</v>
      </c>
      <c r="C109" s="445">
        <v>38.25</v>
      </c>
      <c r="D109" s="445">
        <v>38.494999999999997</v>
      </c>
      <c r="E109" s="306">
        <v>4000</v>
      </c>
      <c r="F109" s="244">
        <v>38.25</v>
      </c>
      <c r="G109" s="249">
        <v>7.9000000000000008E-3</v>
      </c>
      <c r="H109" s="226">
        <v>37.000999999999998</v>
      </c>
      <c r="I109" s="227">
        <v>38.768999999999998</v>
      </c>
      <c r="J109" s="227">
        <v>37</v>
      </c>
      <c r="K109" s="239">
        <v>37.950000000000003</v>
      </c>
      <c r="L109" s="230">
        <v>59855</v>
      </c>
      <c r="M109" s="229">
        <v>157435</v>
      </c>
      <c r="N109" s="230">
        <v>190</v>
      </c>
      <c r="O109" s="231">
        <v>45481.708344907405</v>
      </c>
      <c r="P109" s="184">
        <v>108</v>
      </c>
      <c r="Q109" s="232">
        <v>0</v>
      </c>
      <c r="R109" s="233">
        <v>0</v>
      </c>
      <c r="S109" s="234">
        <v>0</v>
      </c>
      <c r="T109" s="278">
        <v>0</v>
      </c>
      <c r="U109" s="278"/>
      <c r="V109" s="278">
        <v>0</v>
      </c>
      <c r="W109" s="267">
        <f>V108*(F108/100)</f>
        <v>0</v>
      </c>
      <c r="X109" s="218"/>
      <c r="Y109" s="222" t="str">
        <f>IFERROR(INT(#REF!/(F108/100)),"")</f>
        <v/>
      </c>
      <c r="Z109" s="223">
        <f>IFERROR(IF(C109&lt;&gt;"",$AA$1/(D105/100)*(C109/100),""),"")</f>
        <v>100.0905175696024</v>
      </c>
      <c r="AA109" s="425">
        <f>IFERROR($AC$1/(D109/100)*(C105/100),"")</f>
        <v>137368.48941420965</v>
      </c>
      <c r="AB109" s="416"/>
      <c r="AC109" s="405"/>
      <c r="AD109" s="405"/>
      <c r="AE109" s="406"/>
      <c r="AF109" s="406"/>
      <c r="AG109" s="406"/>
      <c r="AH109" s="431"/>
      <c r="AI109" s="431"/>
      <c r="AJ109" s="432"/>
      <c r="AK109" s="432"/>
      <c r="AL109" s="432"/>
      <c r="AM109" s="432"/>
      <c r="AN109" s="432"/>
      <c r="AO109" s="432"/>
      <c r="AP109" s="432"/>
      <c r="AQ109" s="432"/>
      <c r="AR109" s="432"/>
      <c r="AS109" s="432"/>
      <c r="AT109" s="432"/>
      <c r="AU109" s="432"/>
      <c r="AV109" s="432"/>
      <c r="AW109" s="432"/>
      <c r="AX109" s="432"/>
      <c r="AY109" s="432"/>
      <c r="AZ109" s="432"/>
      <c r="BA109" s="432"/>
      <c r="BB109" s="432"/>
      <c r="BC109" s="432"/>
      <c r="BD109" s="432"/>
      <c r="BE109" s="432"/>
    </row>
    <row r="110" spans="1:57" ht="12.75" customHeight="1">
      <c r="A110" s="479" t="s">
        <v>543</v>
      </c>
      <c r="B110" s="286">
        <v>10919</v>
      </c>
      <c r="C110" s="378">
        <v>80000</v>
      </c>
      <c r="D110" s="444">
        <v>83000</v>
      </c>
      <c r="E110" s="287">
        <v>2000</v>
      </c>
      <c r="F110" s="294">
        <v>80000</v>
      </c>
      <c r="G110" s="246">
        <v>2.6800000000000001E-2</v>
      </c>
      <c r="H110" s="121">
        <v>76840</v>
      </c>
      <c r="I110" s="113">
        <v>80000</v>
      </c>
      <c r="J110" s="113">
        <v>75100</v>
      </c>
      <c r="K110" s="131">
        <v>77910</v>
      </c>
      <c r="L110" s="124">
        <v>132969871</v>
      </c>
      <c r="M110" s="117">
        <v>168622</v>
      </c>
      <c r="N110" s="124">
        <v>170</v>
      </c>
      <c r="O110" s="139">
        <v>45481.682314814818</v>
      </c>
      <c r="P110" s="183">
        <v>109</v>
      </c>
      <c r="Q110" s="135">
        <v>0</v>
      </c>
      <c r="R110" s="200">
        <v>0</v>
      </c>
      <c r="S110" s="211">
        <v>0</v>
      </c>
      <c r="T110" s="275">
        <v>0</v>
      </c>
      <c r="U110" s="275"/>
      <c r="V110" s="275"/>
      <c r="W110" s="262">
        <f t="shared" ref="W110" si="50">(V110*X110)</f>
        <v>0</v>
      </c>
      <c r="X110" s="208"/>
      <c r="Y110" s="186">
        <f>IF(D110&lt;&gt;0,($C111*(1-$AB$1))-$D110,0)</f>
        <v>-4157.8849999999948</v>
      </c>
      <c r="Z110" s="187"/>
      <c r="AA110" s="419"/>
      <c r="AB110" s="415"/>
      <c r="AC110" s="403"/>
      <c r="AD110" s="403"/>
      <c r="AE110" s="404"/>
      <c r="AF110" s="404"/>
      <c r="AG110" s="404"/>
      <c r="AH110" s="431"/>
      <c r="AI110" s="431"/>
      <c r="AJ110" s="432"/>
      <c r="AK110" s="432"/>
      <c r="AL110" s="432"/>
      <c r="AM110" s="432"/>
      <c r="AN110" s="432"/>
      <c r="AO110" s="432"/>
      <c r="AP110" s="432"/>
      <c r="AQ110" s="432"/>
      <c r="AR110" s="432"/>
      <c r="AS110" s="432"/>
      <c r="AT110" s="432"/>
      <c r="AU110" s="432"/>
      <c r="AV110" s="432"/>
      <c r="AW110" s="432"/>
      <c r="AX110" s="432"/>
      <c r="AY110" s="432"/>
      <c r="AZ110" s="432"/>
      <c r="BA110" s="432"/>
      <c r="BB110" s="432"/>
      <c r="BC110" s="432"/>
      <c r="BD110" s="432"/>
      <c r="BE110" s="432"/>
    </row>
    <row r="111" spans="1:57" ht="12.75" customHeight="1">
      <c r="A111" s="472" t="s">
        <v>607</v>
      </c>
      <c r="B111" s="285">
        <v>580</v>
      </c>
      <c r="C111" s="443">
        <v>78850</v>
      </c>
      <c r="D111" s="443">
        <v>79400</v>
      </c>
      <c r="E111" s="285">
        <v>737</v>
      </c>
      <c r="F111" s="243">
        <v>79590</v>
      </c>
      <c r="G111" s="247">
        <v>2.9500000000000002E-2</v>
      </c>
      <c r="H111" s="120">
        <v>78000</v>
      </c>
      <c r="I111" s="111">
        <v>79990</v>
      </c>
      <c r="J111" s="111">
        <v>77220</v>
      </c>
      <c r="K111" s="129">
        <v>77304.08</v>
      </c>
      <c r="L111" s="118">
        <v>172576528</v>
      </c>
      <c r="M111" s="115">
        <v>220662</v>
      </c>
      <c r="N111" s="118">
        <v>358</v>
      </c>
      <c r="O111" s="140">
        <v>45481.704918981479</v>
      </c>
      <c r="P111" s="184">
        <v>110</v>
      </c>
      <c r="Q111" s="133">
        <v>0</v>
      </c>
      <c r="R111" s="199">
        <v>0</v>
      </c>
      <c r="S111" s="212">
        <v>0</v>
      </c>
      <c r="T111" s="276">
        <v>0</v>
      </c>
      <c r="U111" s="276"/>
      <c r="V111" s="276">
        <v>0</v>
      </c>
      <c r="W111" s="168">
        <f>V110*(F110/100)</f>
        <v>0</v>
      </c>
      <c r="X111" s="207"/>
      <c r="Y111" s="178" t="str">
        <f>IFERROR(INT(#REF!/(F110/100)),"")</f>
        <v/>
      </c>
      <c r="Z111" s="189"/>
      <c r="AA111" s="420"/>
      <c r="AB111" s="416"/>
      <c r="AC111" s="405"/>
      <c r="AD111" s="405"/>
      <c r="AE111" s="406"/>
      <c r="AF111" s="406"/>
      <c r="AG111" s="406"/>
      <c r="AH111" s="431"/>
      <c r="AI111" s="431"/>
      <c r="AJ111" s="432"/>
      <c r="AK111" s="432"/>
      <c r="AL111" s="432"/>
      <c r="AM111" s="432"/>
      <c r="AN111" s="432"/>
      <c r="AO111" s="432"/>
      <c r="AP111" s="432"/>
      <c r="AQ111" s="432"/>
      <c r="AR111" s="432"/>
      <c r="AS111" s="432"/>
      <c r="AT111" s="432"/>
      <c r="AU111" s="432"/>
      <c r="AV111" s="432"/>
      <c r="AW111" s="432"/>
      <c r="AX111" s="432"/>
      <c r="AY111" s="432"/>
      <c r="AZ111" s="432"/>
      <c r="BA111" s="432"/>
      <c r="BB111" s="432"/>
      <c r="BC111" s="432"/>
      <c r="BD111" s="432"/>
      <c r="BE111" s="432"/>
    </row>
    <row r="112" spans="1:57" ht="12.75" hidden="1" customHeight="1">
      <c r="A112" s="479" t="s">
        <v>544</v>
      </c>
      <c r="B112" s="286"/>
      <c r="C112" s="378"/>
      <c r="D112" s="444"/>
      <c r="E112" s="287"/>
      <c r="F112" s="294"/>
      <c r="G112" s="246"/>
      <c r="H112" s="122"/>
      <c r="I112" s="112"/>
      <c r="J112" s="112"/>
      <c r="K112" s="132">
        <v>57.9</v>
      </c>
      <c r="L112" s="123"/>
      <c r="M112" s="116"/>
      <c r="N112" s="123"/>
      <c r="O112" s="141"/>
      <c r="P112" s="183">
        <v>111</v>
      </c>
      <c r="Q112" s="134">
        <v>0</v>
      </c>
      <c r="R112" s="202">
        <v>0</v>
      </c>
      <c r="S112" s="213">
        <v>0</v>
      </c>
      <c r="T112" s="277">
        <v>0</v>
      </c>
      <c r="U112" s="277"/>
      <c r="V112" s="277"/>
      <c r="W112" s="263">
        <f t="shared" ref="W112" si="51">(V112*X112)</f>
        <v>0</v>
      </c>
      <c r="X112" s="210"/>
      <c r="Y112" s="191">
        <f>IF(D112&lt;&gt;0,($C113*(1-$AB$1))-$D112,0)</f>
        <v>0</v>
      </c>
      <c r="Z112" s="192" t="str">
        <f>IFERROR(IF(C112&lt;&gt;"",$AA$1/(D110/100)*(C112/100),""),"")</f>
        <v/>
      </c>
      <c r="AA112" s="421" t="str">
        <f>IFERROR($AC$1/(D112/100)*(C110/100),"")</f>
        <v/>
      </c>
      <c r="AB112" s="415"/>
      <c r="AC112" s="403"/>
      <c r="AD112" s="403"/>
      <c r="AE112" s="404"/>
      <c r="AF112" s="404"/>
      <c r="AG112" s="404"/>
      <c r="AH112" s="431"/>
      <c r="AI112" s="431"/>
      <c r="AJ112" s="432"/>
      <c r="AK112" s="432"/>
      <c r="AL112" s="432"/>
      <c r="AM112" s="432"/>
      <c r="AN112" s="432"/>
      <c r="AO112" s="432"/>
      <c r="AP112" s="432"/>
      <c r="AQ112" s="432"/>
      <c r="AR112" s="432"/>
      <c r="AS112" s="432"/>
      <c r="AT112" s="432"/>
      <c r="AU112" s="432"/>
      <c r="AV112" s="432"/>
      <c r="AW112" s="432"/>
      <c r="AX112" s="432"/>
      <c r="AY112" s="432"/>
      <c r="AZ112" s="432"/>
      <c r="BA112" s="432"/>
      <c r="BB112" s="432"/>
      <c r="BC112" s="432"/>
      <c r="BD112" s="432"/>
      <c r="BE112" s="432"/>
    </row>
    <row r="113" spans="1:57" ht="12.75" hidden="1" customHeight="1">
      <c r="A113" s="472" t="s">
        <v>608</v>
      </c>
      <c r="B113" s="285"/>
      <c r="C113" s="443"/>
      <c r="D113" s="443"/>
      <c r="E113" s="285"/>
      <c r="F113" s="243"/>
      <c r="G113" s="296"/>
      <c r="H113" s="120"/>
      <c r="I113" s="111"/>
      <c r="J113" s="111"/>
      <c r="K113" s="129">
        <v>39.5</v>
      </c>
      <c r="L113" s="118"/>
      <c r="M113" s="115"/>
      <c r="N113" s="118"/>
      <c r="O113" s="140"/>
      <c r="P113" s="184">
        <v>112</v>
      </c>
      <c r="Q113" s="133">
        <v>0</v>
      </c>
      <c r="R113" s="199">
        <v>0</v>
      </c>
      <c r="S113" s="212">
        <v>0</v>
      </c>
      <c r="T113" s="276">
        <v>0</v>
      </c>
      <c r="U113" s="276"/>
      <c r="V113" s="276">
        <v>0</v>
      </c>
      <c r="W113" s="264">
        <f>V112*(F112/100)</f>
        <v>0</v>
      </c>
      <c r="X113" s="207"/>
      <c r="Y113" s="179" t="str">
        <f>IFERROR(INT(#REF!/(F112/100)),"")</f>
        <v/>
      </c>
      <c r="Z113" s="194" t="str">
        <f>IFERROR(IF(C113&lt;&gt;"",$AA$1/(D111/100)*(C113/100),""),"")</f>
        <v/>
      </c>
      <c r="AA113" s="422" t="str">
        <f>IFERROR($AC$1/(D113/100)*(C111/100),"")</f>
        <v/>
      </c>
      <c r="AB113" s="416"/>
      <c r="AC113" s="405"/>
      <c r="AD113" s="405"/>
      <c r="AE113" s="406"/>
      <c r="AF113" s="406"/>
      <c r="AG113" s="406"/>
      <c r="AH113" s="431"/>
      <c r="AI113" s="431"/>
      <c r="AJ113" s="432"/>
      <c r="AK113" s="432"/>
      <c r="AL113" s="432"/>
      <c r="AM113" s="432"/>
      <c r="AN113" s="432"/>
      <c r="AO113" s="432"/>
      <c r="AP113" s="432"/>
      <c r="AQ113" s="432"/>
      <c r="AR113" s="432"/>
      <c r="AS113" s="432"/>
      <c r="AT113" s="432"/>
      <c r="AU113" s="432"/>
      <c r="AV113" s="432"/>
      <c r="AW113" s="432"/>
      <c r="AX113" s="432"/>
      <c r="AY113" s="432"/>
      <c r="AZ113" s="432"/>
      <c r="BA113" s="432"/>
      <c r="BB113" s="432"/>
      <c r="BC113" s="432"/>
      <c r="BD113" s="432"/>
      <c r="BE113" s="432"/>
    </row>
    <row r="114" spans="1:57" ht="12.75" customHeight="1">
      <c r="A114" s="479" t="s">
        <v>545</v>
      </c>
      <c r="B114" s="286">
        <v>50000</v>
      </c>
      <c r="C114" s="378">
        <v>55</v>
      </c>
      <c r="D114" s="444">
        <v>60.89</v>
      </c>
      <c r="E114" s="287">
        <v>2234</v>
      </c>
      <c r="F114" s="295">
        <v>57.8</v>
      </c>
      <c r="G114" s="246">
        <v>2.4799999999999999E-2</v>
      </c>
      <c r="H114" s="122">
        <v>56.4</v>
      </c>
      <c r="I114" s="112">
        <v>57.8</v>
      </c>
      <c r="J114" s="112">
        <v>55.71</v>
      </c>
      <c r="K114" s="132">
        <v>56.4</v>
      </c>
      <c r="L114" s="123">
        <v>12441</v>
      </c>
      <c r="M114" s="116">
        <v>21930</v>
      </c>
      <c r="N114" s="123">
        <v>51</v>
      </c>
      <c r="O114" s="141">
        <v>45481.683599537035</v>
      </c>
      <c r="P114" s="183">
        <v>113</v>
      </c>
      <c r="Q114" s="134">
        <v>0</v>
      </c>
      <c r="R114" s="202">
        <v>0</v>
      </c>
      <c r="S114" s="213">
        <v>0</v>
      </c>
      <c r="T114" s="277">
        <v>0</v>
      </c>
      <c r="U114" s="277"/>
      <c r="V114" s="277">
        <v>0</v>
      </c>
      <c r="W114" s="265">
        <f t="shared" ref="W114" si="52">(V114*X114)</f>
        <v>0</v>
      </c>
      <c r="X114" s="209"/>
      <c r="Y114" s="196">
        <f>IF(D114&lt;&gt;0,($C115*(1-$AB$1))-$D114,0)</f>
        <v>-4.295659999999998</v>
      </c>
      <c r="Z114" s="197">
        <f>IFERROR(IF(C114&lt;&gt;"",$AA$1/(D110/100)*(C114/100),""),"")</f>
        <v>91.727966255219528</v>
      </c>
      <c r="AA114" s="423">
        <f>IFERROR($AC$1/(D114/100)*(C110/100),"")</f>
        <v>131384.46378715718</v>
      </c>
      <c r="AB114" s="415"/>
      <c r="AC114" s="403"/>
      <c r="AD114" s="403"/>
      <c r="AE114" s="404"/>
      <c r="AF114" s="404"/>
      <c r="AG114" s="404"/>
      <c r="AH114" s="431"/>
      <c r="AI114" s="431"/>
      <c r="AJ114" s="432"/>
      <c r="AK114" s="432"/>
      <c r="AL114" s="432"/>
      <c r="AM114" s="432"/>
      <c r="AN114" s="432"/>
      <c r="AO114" s="432"/>
      <c r="AP114" s="432"/>
      <c r="AQ114" s="432"/>
      <c r="AR114" s="432"/>
      <c r="AS114" s="432"/>
      <c r="AT114" s="432"/>
      <c r="AU114" s="432"/>
      <c r="AV114" s="432"/>
      <c r="AW114" s="432"/>
      <c r="AX114" s="432"/>
      <c r="AY114" s="432"/>
      <c r="AZ114" s="432"/>
      <c r="BA114" s="432"/>
      <c r="BB114" s="432"/>
      <c r="BC114" s="432"/>
      <c r="BD114" s="432"/>
      <c r="BE114" s="432"/>
    </row>
    <row r="115" spans="1:57" ht="12.75" customHeight="1">
      <c r="A115" s="474" t="s">
        <v>609</v>
      </c>
      <c r="B115" s="306">
        <v>225</v>
      </c>
      <c r="C115" s="445">
        <v>56.6</v>
      </c>
      <c r="D115" s="445">
        <v>57.45</v>
      </c>
      <c r="E115" s="306">
        <v>300</v>
      </c>
      <c r="F115" s="244">
        <v>56.6</v>
      </c>
      <c r="G115" s="249">
        <v>1.89E-2</v>
      </c>
      <c r="H115" s="226">
        <v>56.05</v>
      </c>
      <c r="I115" s="227">
        <v>57.55</v>
      </c>
      <c r="J115" s="227">
        <v>55.25</v>
      </c>
      <c r="K115" s="239">
        <v>55.55</v>
      </c>
      <c r="L115" s="230">
        <v>64969</v>
      </c>
      <c r="M115" s="229">
        <v>115945</v>
      </c>
      <c r="N115" s="230">
        <v>132</v>
      </c>
      <c r="O115" s="231">
        <v>45481.701631944445</v>
      </c>
      <c r="P115" s="184">
        <v>114</v>
      </c>
      <c r="Q115" s="232">
        <v>0</v>
      </c>
      <c r="R115" s="233">
        <v>0</v>
      </c>
      <c r="S115" s="234">
        <v>0</v>
      </c>
      <c r="T115" s="278">
        <v>0</v>
      </c>
      <c r="U115" s="278"/>
      <c r="V115" s="278">
        <v>0</v>
      </c>
      <c r="W115" s="267">
        <f>V114*(F114/100)</f>
        <v>0</v>
      </c>
      <c r="X115" s="218"/>
      <c r="Y115" s="222" t="str">
        <f>IFERROR(INT(#REF!/(F114/100)),"")</f>
        <v/>
      </c>
      <c r="Z115" s="223">
        <f>IFERROR(IF(C115&lt;&gt;"",$AA$1/(D111/100)*(C115/100),""),"")</f>
        <v>98.676354447852134</v>
      </c>
      <c r="AA115" s="425">
        <f>IFERROR($AC$1/(D115/100)*(C111/100),"")</f>
        <v>137249.7824194952</v>
      </c>
      <c r="AB115" s="416"/>
      <c r="AC115" s="405"/>
      <c r="AD115" s="405"/>
      <c r="AE115" s="406"/>
      <c r="AF115" s="406"/>
      <c r="AG115" s="406"/>
      <c r="AH115" s="431"/>
      <c r="AI115" s="431"/>
      <c r="AJ115" s="432"/>
      <c r="AK115" s="432"/>
      <c r="AL115" s="432"/>
      <c r="AM115" s="432"/>
      <c r="AN115" s="432"/>
      <c r="AO115" s="432"/>
      <c r="AP115" s="432"/>
      <c r="AQ115" s="432"/>
      <c r="AR115" s="432"/>
      <c r="AS115" s="432"/>
      <c r="AT115" s="432"/>
      <c r="AU115" s="432"/>
      <c r="AV115" s="432"/>
      <c r="AW115" s="432"/>
      <c r="AX115" s="432"/>
      <c r="AY115" s="432"/>
      <c r="AZ115" s="432"/>
      <c r="BA115" s="432"/>
      <c r="BB115" s="432"/>
      <c r="BC115" s="432"/>
      <c r="BD115" s="432"/>
      <c r="BE115" s="432"/>
    </row>
    <row r="116" spans="1:57" ht="12.75" customHeight="1">
      <c r="A116" s="479" t="s">
        <v>546</v>
      </c>
      <c r="B116" s="286">
        <v>824</v>
      </c>
      <c r="C116" s="378">
        <v>60640</v>
      </c>
      <c r="D116" s="444">
        <v>60650</v>
      </c>
      <c r="E116" s="287">
        <v>1041</v>
      </c>
      <c r="F116" s="294">
        <v>60650</v>
      </c>
      <c r="G116" s="246">
        <v>1.89E-2</v>
      </c>
      <c r="H116" s="121">
        <v>60000</v>
      </c>
      <c r="I116" s="113">
        <v>61660</v>
      </c>
      <c r="J116" s="113">
        <v>59810</v>
      </c>
      <c r="K116" s="131">
        <v>59520</v>
      </c>
      <c r="L116" s="124">
        <v>3993721644</v>
      </c>
      <c r="M116" s="117">
        <v>6632366</v>
      </c>
      <c r="N116" s="124">
        <v>1342</v>
      </c>
      <c r="O116" s="139">
        <v>45481.687569444446</v>
      </c>
      <c r="P116" s="183">
        <v>115</v>
      </c>
      <c r="Q116" s="135">
        <v>0</v>
      </c>
      <c r="R116" s="200">
        <v>0</v>
      </c>
      <c r="S116" s="211">
        <v>0</v>
      </c>
      <c r="T116" s="275">
        <v>0</v>
      </c>
      <c r="U116" s="275"/>
      <c r="V116" s="275"/>
      <c r="W116" s="262">
        <f t="shared" ref="W116" si="53">(V116*X116)</f>
        <v>0</v>
      </c>
      <c r="X116" s="208"/>
      <c r="Y116" s="186">
        <f>IF(D116&lt;&gt;0,($C117*(1-$AB$1))-$D116,0)</f>
        <v>-2955.7699999999968</v>
      </c>
      <c r="Z116" s="187"/>
      <c r="AA116" s="419"/>
      <c r="AB116" s="415"/>
      <c r="AC116" s="403"/>
      <c r="AD116" s="403"/>
      <c r="AE116" s="404"/>
      <c r="AF116" s="404"/>
      <c r="AG116" s="404"/>
      <c r="AH116" s="431"/>
      <c r="AI116" s="431"/>
      <c r="AJ116" s="432"/>
      <c r="AK116" s="432"/>
      <c r="AL116" s="432"/>
      <c r="AM116" s="432"/>
      <c r="AN116" s="432"/>
      <c r="AO116" s="432"/>
      <c r="AP116" s="432"/>
      <c r="AQ116" s="432"/>
      <c r="AR116" s="432"/>
      <c r="AS116" s="432"/>
      <c r="AT116" s="432"/>
      <c r="AU116" s="432"/>
      <c r="AV116" s="432"/>
      <c r="AW116" s="432"/>
      <c r="AX116" s="432"/>
      <c r="AY116" s="432"/>
      <c r="AZ116" s="432"/>
      <c r="BA116" s="432"/>
      <c r="BB116" s="432"/>
      <c r="BC116" s="432"/>
      <c r="BD116" s="432"/>
      <c r="BE116" s="432"/>
    </row>
    <row r="117" spans="1:57" ht="12.75" customHeight="1">
      <c r="A117" s="472" t="s">
        <v>610</v>
      </c>
      <c r="B117" s="285">
        <v>5000</v>
      </c>
      <c r="C117" s="443">
        <v>57700</v>
      </c>
      <c r="D117" s="443">
        <v>57790</v>
      </c>
      <c r="E117" s="285">
        <v>7932</v>
      </c>
      <c r="F117" s="243">
        <v>57790</v>
      </c>
      <c r="G117" s="247">
        <v>5.4000000000000003E-3</v>
      </c>
      <c r="H117" s="120">
        <v>58900</v>
      </c>
      <c r="I117" s="111">
        <v>58900</v>
      </c>
      <c r="J117" s="111">
        <v>55630</v>
      </c>
      <c r="K117" s="129">
        <v>57477.29</v>
      </c>
      <c r="L117" s="118">
        <v>10559279130</v>
      </c>
      <c r="M117" s="115">
        <v>18298066</v>
      </c>
      <c r="N117" s="118">
        <v>3030</v>
      </c>
      <c r="O117" s="140">
        <v>45481.708449074074</v>
      </c>
      <c r="P117" s="184">
        <v>116</v>
      </c>
      <c r="Q117" s="133">
        <v>0</v>
      </c>
      <c r="R117" s="199">
        <v>0</v>
      </c>
      <c r="S117" s="212">
        <v>0</v>
      </c>
      <c r="T117" s="276">
        <v>0</v>
      </c>
      <c r="U117" s="276"/>
      <c r="V117" s="276">
        <v>0</v>
      </c>
      <c r="W117" s="168">
        <f>V116*(F116/100)</f>
        <v>0</v>
      </c>
      <c r="X117" s="207"/>
      <c r="Y117" s="178" t="str">
        <f>IFERROR(INT(#REF!/(F116/100)),"")</f>
        <v/>
      </c>
      <c r="Z117" s="189"/>
      <c r="AA117" s="420"/>
      <c r="AB117" s="416"/>
      <c r="AC117" s="405"/>
      <c r="AD117" s="405"/>
      <c r="AE117" s="406"/>
      <c r="AF117" s="406"/>
      <c r="AG117" s="406"/>
      <c r="AH117" s="431"/>
      <c r="AI117" s="431"/>
      <c r="AJ117" s="432"/>
      <c r="AK117" s="432"/>
      <c r="AL117" s="432"/>
      <c r="AM117" s="432"/>
      <c r="AN117" s="432"/>
      <c r="AO117" s="432"/>
      <c r="AP117" s="432"/>
      <c r="AQ117" s="432"/>
      <c r="AR117" s="432"/>
      <c r="AS117" s="432"/>
      <c r="AT117" s="432"/>
      <c r="AU117" s="432"/>
      <c r="AV117" s="432"/>
      <c r="AW117" s="432"/>
      <c r="AX117" s="432"/>
      <c r="AY117" s="432"/>
      <c r="AZ117" s="432"/>
      <c r="BA117" s="432"/>
      <c r="BB117" s="432"/>
      <c r="BC117" s="432"/>
      <c r="BD117" s="432"/>
      <c r="BE117" s="432"/>
    </row>
    <row r="118" spans="1:57" ht="12.75" hidden="1" customHeight="1">
      <c r="A118" s="479" t="s">
        <v>547</v>
      </c>
      <c r="B118" s="286">
        <v>250</v>
      </c>
      <c r="C118" s="378">
        <v>40</v>
      </c>
      <c r="D118" s="444"/>
      <c r="E118" s="287"/>
      <c r="F118" s="294"/>
      <c r="G118" s="246"/>
      <c r="H118" s="122"/>
      <c r="I118" s="112"/>
      <c r="J118" s="112"/>
      <c r="K118" s="132">
        <v>42.21</v>
      </c>
      <c r="L118" s="123"/>
      <c r="M118" s="116"/>
      <c r="N118" s="123"/>
      <c r="O118" s="141"/>
      <c r="P118" s="183">
        <v>117</v>
      </c>
      <c r="Q118" s="134">
        <v>0</v>
      </c>
      <c r="R118" s="202">
        <v>0</v>
      </c>
      <c r="S118" s="213">
        <v>0</v>
      </c>
      <c r="T118" s="277">
        <v>0</v>
      </c>
      <c r="U118" s="277"/>
      <c r="V118" s="277"/>
      <c r="W118" s="263">
        <f t="shared" ref="W118" si="54">(V118*X118)</f>
        <v>0</v>
      </c>
      <c r="X118" s="210"/>
      <c r="Y118" s="191">
        <f>IF(D118&lt;&gt;0,($C119*(1-$AB$1))-$D118,0)</f>
        <v>0</v>
      </c>
      <c r="Z118" s="192">
        <f>IFERROR(IF(C118&lt;&gt;"",$AA$1/(D116/100)*(C118/100),""),"")</f>
        <v>91.294865612629479</v>
      </c>
      <c r="AA118" s="421" t="str">
        <f>IFERROR($AC$1/(D118/100)*(C116/100),"")</f>
        <v/>
      </c>
      <c r="AB118" s="415"/>
      <c r="AC118" s="403"/>
      <c r="AD118" s="403"/>
      <c r="AE118" s="404"/>
      <c r="AF118" s="404"/>
      <c r="AG118" s="404"/>
      <c r="AH118" s="431"/>
      <c r="AI118" s="431"/>
      <c r="AJ118" s="432"/>
      <c r="AK118" s="432"/>
      <c r="AL118" s="432"/>
      <c r="AM118" s="432"/>
      <c r="AN118" s="432"/>
      <c r="AO118" s="432"/>
      <c r="AP118" s="432"/>
      <c r="AQ118" s="432"/>
      <c r="AR118" s="432"/>
      <c r="AS118" s="432"/>
      <c r="AT118" s="432"/>
      <c r="AU118" s="432"/>
      <c r="AV118" s="432"/>
      <c r="AW118" s="432"/>
      <c r="AX118" s="432"/>
      <c r="AY118" s="432"/>
      <c r="AZ118" s="432"/>
      <c r="BA118" s="432"/>
      <c r="BB118" s="432"/>
      <c r="BC118" s="432"/>
      <c r="BD118" s="432"/>
      <c r="BE118" s="432"/>
    </row>
    <row r="119" spans="1:57" ht="12.75" hidden="1" customHeight="1">
      <c r="A119" s="472" t="s">
        <v>611</v>
      </c>
      <c r="B119" s="285">
        <v>50000</v>
      </c>
      <c r="C119" s="443">
        <v>41.15</v>
      </c>
      <c r="D119" s="443">
        <v>41.999000000000002</v>
      </c>
      <c r="E119" s="285">
        <v>50000</v>
      </c>
      <c r="F119" s="243">
        <v>41.9</v>
      </c>
      <c r="G119" s="296">
        <v>2.3399999999999997E-2</v>
      </c>
      <c r="H119" s="120">
        <v>42</v>
      </c>
      <c r="I119" s="111">
        <v>42</v>
      </c>
      <c r="J119" s="111">
        <v>41.4</v>
      </c>
      <c r="K119" s="129">
        <v>40.938000000000002</v>
      </c>
      <c r="L119" s="118">
        <v>56203</v>
      </c>
      <c r="M119" s="115">
        <v>134157</v>
      </c>
      <c r="N119" s="118">
        <v>8</v>
      </c>
      <c r="O119" s="140">
        <v>45481.657442129632</v>
      </c>
      <c r="P119" s="184">
        <v>118</v>
      </c>
      <c r="Q119" s="133">
        <v>0</v>
      </c>
      <c r="R119" s="199">
        <v>0</v>
      </c>
      <c r="S119" s="212">
        <v>0</v>
      </c>
      <c r="T119" s="276">
        <v>0</v>
      </c>
      <c r="U119" s="276"/>
      <c r="V119" s="276">
        <v>0</v>
      </c>
      <c r="W119" s="264">
        <f>V118*(F118/100)</f>
        <v>0</v>
      </c>
      <c r="X119" s="207"/>
      <c r="Y119" s="179" t="str">
        <f>IFERROR(INT(#REF!/(F118/100)),"")</f>
        <v/>
      </c>
      <c r="Z119" s="194">
        <f>IFERROR(IF(C119&lt;&gt;"",$AA$1/(D117/100)*(C119/100),""),"")</f>
        <v>98.567629613928005</v>
      </c>
      <c r="AA119" s="422">
        <f>IFERROR($AC$1/(D119/100)*(C117/100),"")</f>
        <v>137384.22343389128</v>
      </c>
      <c r="AB119" s="416"/>
      <c r="AC119" s="405"/>
      <c r="AD119" s="405"/>
      <c r="AE119" s="406"/>
      <c r="AF119" s="406"/>
      <c r="AG119" s="406"/>
      <c r="AH119" s="431"/>
      <c r="AI119" s="431"/>
      <c r="AJ119" s="432"/>
      <c r="AK119" s="432"/>
      <c r="AL119" s="432"/>
      <c r="AM119" s="432"/>
      <c r="AN119" s="432"/>
      <c r="AO119" s="432"/>
      <c r="AP119" s="432"/>
      <c r="AQ119" s="432"/>
      <c r="AR119" s="432"/>
      <c r="AS119" s="432"/>
      <c r="AT119" s="432"/>
      <c r="AU119" s="432"/>
      <c r="AV119" s="432"/>
      <c r="AW119" s="432"/>
      <c r="AX119" s="432"/>
      <c r="AY119" s="432"/>
      <c r="AZ119" s="432"/>
      <c r="BA119" s="432"/>
      <c r="BB119" s="432"/>
      <c r="BC119" s="432"/>
      <c r="BD119" s="432"/>
      <c r="BE119" s="432"/>
    </row>
    <row r="120" spans="1:57" ht="12.75" customHeight="1">
      <c r="A120" s="479" t="s">
        <v>548</v>
      </c>
      <c r="B120" s="286">
        <v>9256</v>
      </c>
      <c r="C120" s="378">
        <v>43.35</v>
      </c>
      <c r="D120" s="444">
        <v>43.7</v>
      </c>
      <c r="E120" s="287">
        <v>14302</v>
      </c>
      <c r="F120" s="295">
        <v>43.65</v>
      </c>
      <c r="G120" s="246">
        <v>2.46E-2</v>
      </c>
      <c r="H120" s="122">
        <v>43</v>
      </c>
      <c r="I120" s="112">
        <v>43.999000000000002</v>
      </c>
      <c r="J120" s="112">
        <v>41.55</v>
      </c>
      <c r="K120" s="132">
        <v>42.6</v>
      </c>
      <c r="L120" s="123">
        <v>279455</v>
      </c>
      <c r="M120" s="116">
        <v>645277</v>
      </c>
      <c r="N120" s="123">
        <v>414</v>
      </c>
      <c r="O120" s="141">
        <v>45481.687754629631</v>
      </c>
      <c r="P120" s="183">
        <v>119</v>
      </c>
      <c r="Q120" s="134">
        <v>0</v>
      </c>
      <c r="R120" s="202">
        <v>0</v>
      </c>
      <c r="S120" s="213">
        <v>0</v>
      </c>
      <c r="T120" s="277">
        <v>0</v>
      </c>
      <c r="U120" s="277"/>
      <c r="V120" s="277"/>
      <c r="W120" s="265">
        <f t="shared" ref="W120" si="55">(V120*X120)</f>
        <v>0</v>
      </c>
      <c r="X120" s="209"/>
      <c r="Y120" s="196">
        <f>IF(D120&lt;&gt;0,($C121*(1-$AB$1))-$D120,0)</f>
        <v>-2.004170000000002</v>
      </c>
      <c r="Z120" s="197">
        <f>IFERROR(IF(C120&lt;&gt;"",$AA$1/(D116/100)*(C120/100),""),"")</f>
        <v>98.940810607687197</v>
      </c>
      <c r="AA120" s="423">
        <f>IFERROR($AC$1/(D120/100)*(C116/100),"")</f>
        <v>138764.30205949655</v>
      </c>
      <c r="AB120" s="415"/>
      <c r="AC120" s="403"/>
      <c r="AD120" s="403"/>
      <c r="AE120" s="404"/>
      <c r="AF120" s="404"/>
      <c r="AG120" s="404"/>
      <c r="AH120" s="431"/>
      <c r="AI120" s="431"/>
      <c r="AJ120" s="432"/>
      <c r="AK120" s="432"/>
      <c r="AL120" s="432"/>
      <c r="AM120" s="432"/>
      <c r="AN120" s="432"/>
      <c r="AO120" s="432"/>
      <c r="AP120" s="432"/>
      <c r="AQ120" s="432"/>
      <c r="AR120" s="432"/>
      <c r="AS120" s="432"/>
      <c r="AT120" s="432"/>
      <c r="AU120" s="432"/>
      <c r="AV120" s="432"/>
      <c r="AW120" s="432"/>
      <c r="AX120" s="432"/>
      <c r="AY120" s="432"/>
      <c r="AZ120" s="432"/>
      <c r="BA120" s="432"/>
      <c r="BB120" s="432"/>
      <c r="BC120" s="432"/>
      <c r="BD120" s="432"/>
      <c r="BE120" s="432"/>
    </row>
    <row r="121" spans="1:57" ht="12.75" customHeight="1">
      <c r="A121" s="474" t="s">
        <v>612</v>
      </c>
      <c r="B121" s="306">
        <v>478</v>
      </c>
      <c r="C121" s="445">
        <v>41.7</v>
      </c>
      <c r="D121" s="445">
        <v>42.25</v>
      </c>
      <c r="E121" s="306">
        <v>3000</v>
      </c>
      <c r="F121" s="244">
        <v>42.25</v>
      </c>
      <c r="G121" s="249">
        <v>2.1000000000000001E-2</v>
      </c>
      <c r="H121" s="226">
        <v>42</v>
      </c>
      <c r="I121" s="227">
        <v>42.396000000000001</v>
      </c>
      <c r="J121" s="227">
        <v>40.665999999999997</v>
      </c>
      <c r="K121" s="239">
        <v>41.378</v>
      </c>
      <c r="L121" s="230">
        <v>721439</v>
      </c>
      <c r="M121" s="229">
        <v>1731304</v>
      </c>
      <c r="N121" s="230">
        <v>662</v>
      </c>
      <c r="O121" s="231">
        <v>45481.708391203705</v>
      </c>
      <c r="P121" s="184">
        <v>120</v>
      </c>
      <c r="Q121" s="232">
        <v>0</v>
      </c>
      <c r="R121" s="233">
        <v>0</v>
      </c>
      <c r="S121" s="234">
        <v>0</v>
      </c>
      <c r="T121" s="278">
        <v>0</v>
      </c>
      <c r="U121" s="278"/>
      <c r="V121" s="278">
        <v>0</v>
      </c>
      <c r="W121" s="268">
        <f>V120*(F120/100)</f>
        <v>0</v>
      </c>
      <c r="X121" s="218"/>
      <c r="Y121" s="222" t="str">
        <f>IFERROR(INT(#REF!/(F120/100)),"")</f>
        <v/>
      </c>
      <c r="Z121" s="223">
        <f>IFERROR(IF(C121&lt;&gt;"",$AA$1/(D117/100)*(C121/100),""),"")</f>
        <v>99.88505844230373</v>
      </c>
      <c r="AA121" s="425">
        <f>IFERROR($AC$1/(D121/100)*(C117/100),"")</f>
        <v>136568.04733727811</v>
      </c>
      <c r="AB121" s="416"/>
      <c r="AC121" s="405"/>
      <c r="AD121" s="405"/>
      <c r="AE121" s="406"/>
      <c r="AF121" s="406"/>
      <c r="AG121" s="406"/>
      <c r="AH121" s="431"/>
      <c r="AI121" s="431"/>
      <c r="AJ121" s="432"/>
      <c r="AK121" s="432"/>
      <c r="AL121" s="432"/>
      <c r="AM121" s="432"/>
      <c r="AN121" s="432"/>
      <c r="AO121" s="432"/>
      <c r="AP121" s="432"/>
      <c r="AQ121" s="432"/>
      <c r="AR121" s="432"/>
      <c r="AS121" s="432"/>
      <c r="AT121" s="432"/>
      <c r="AU121" s="432"/>
      <c r="AV121" s="432"/>
      <c r="AW121" s="432"/>
      <c r="AX121" s="432"/>
      <c r="AY121" s="432"/>
      <c r="AZ121" s="432"/>
      <c r="BA121" s="432"/>
      <c r="BB121" s="432"/>
      <c r="BC121" s="432"/>
      <c r="BD121" s="432"/>
      <c r="BE121" s="432"/>
    </row>
    <row r="122" spans="1:57" ht="12.75" customHeight="1">
      <c r="A122" s="479" t="s">
        <v>552</v>
      </c>
      <c r="B122" s="286">
        <v>25</v>
      </c>
      <c r="C122" s="378">
        <v>65310</v>
      </c>
      <c r="D122" s="444">
        <v>67200</v>
      </c>
      <c r="E122" s="287">
        <v>235</v>
      </c>
      <c r="F122" s="294">
        <v>66500</v>
      </c>
      <c r="G122" s="246">
        <v>1.9E-2</v>
      </c>
      <c r="H122" s="121">
        <v>65000</v>
      </c>
      <c r="I122" s="113">
        <v>68000</v>
      </c>
      <c r="J122" s="113">
        <v>64900</v>
      </c>
      <c r="K122" s="131">
        <v>65260</v>
      </c>
      <c r="L122" s="124">
        <v>99359144</v>
      </c>
      <c r="M122" s="117">
        <v>150772</v>
      </c>
      <c r="N122" s="124">
        <v>152</v>
      </c>
      <c r="O122" s="139">
        <v>45481.680115740739</v>
      </c>
      <c r="P122" s="183">
        <v>121</v>
      </c>
      <c r="Q122" s="135">
        <v>0</v>
      </c>
      <c r="R122" s="200">
        <v>0</v>
      </c>
      <c r="S122" s="211">
        <v>0</v>
      </c>
      <c r="T122" s="275">
        <v>0</v>
      </c>
      <c r="U122" s="275"/>
      <c r="V122" s="275"/>
      <c r="W122" s="262">
        <f t="shared" ref="W122" si="56">(V122*X122)</f>
        <v>0</v>
      </c>
      <c r="X122" s="208"/>
      <c r="Y122" s="186">
        <f>IF(D122&lt;&gt;0,($C123*(1-$AB$1))-$D122,0)</f>
        <v>-4206.3000000000029</v>
      </c>
      <c r="Z122" s="187"/>
      <c r="AA122" s="419"/>
      <c r="AB122" s="415"/>
      <c r="AC122" s="403"/>
      <c r="AD122" s="403"/>
      <c r="AE122" s="404"/>
      <c r="AF122" s="404"/>
      <c r="AG122" s="404"/>
      <c r="AH122" s="431"/>
      <c r="AI122" s="431"/>
      <c r="AJ122" s="432"/>
      <c r="AK122" s="432"/>
      <c r="AL122" s="432"/>
      <c r="AM122" s="432"/>
      <c r="AN122" s="432"/>
      <c r="AO122" s="432"/>
      <c r="AP122" s="432"/>
      <c r="AQ122" s="432"/>
      <c r="AR122" s="432"/>
      <c r="AS122" s="432"/>
      <c r="AT122" s="432"/>
      <c r="AU122" s="432"/>
      <c r="AV122" s="432"/>
      <c r="AW122" s="432"/>
      <c r="AX122" s="432"/>
      <c r="AY122" s="432"/>
      <c r="AZ122" s="432"/>
      <c r="BA122" s="432"/>
      <c r="BB122" s="432"/>
      <c r="BC122" s="432"/>
      <c r="BD122" s="432"/>
      <c r="BE122" s="432"/>
    </row>
    <row r="123" spans="1:57" ht="12.75" customHeight="1">
      <c r="A123" s="472" t="s">
        <v>613</v>
      </c>
      <c r="B123" s="285">
        <v>434411</v>
      </c>
      <c r="C123" s="443">
        <v>63000</v>
      </c>
      <c r="D123" s="443">
        <v>63100</v>
      </c>
      <c r="E123" s="285">
        <v>6561</v>
      </c>
      <c r="F123" s="243">
        <v>63000</v>
      </c>
      <c r="G123" s="247">
        <v>8.8999999999999999E-3</v>
      </c>
      <c r="H123" s="120">
        <v>64550</v>
      </c>
      <c r="I123" s="111">
        <v>66290</v>
      </c>
      <c r="J123" s="111">
        <v>61500</v>
      </c>
      <c r="K123" s="129">
        <v>62442.34</v>
      </c>
      <c r="L123" s="118">
        <v>2118156093</v>
      </c>
      <c r="M123" s="115">
        <v>3365764</v>
      </c>
      <c r="N123" s="118">
        <v>518</v>
      </c>
      <c r="O123" s="140">
        <v>45481.708449074074</v>
      </c>
      <c r="P123" s="184">
        <v>122</v>
      </c>
      <c r="Q123" s="133">
        <v>0</v>
      </c>
      <c r="R123" s="199">
        <v>0</v>
      </c>
      <c r="S123" s="212">
        <v>0</v>
      </c>
      <c r="T123" s="276">
        <v>0</v>
      </c>
      <c r="U123" s="276"/>
      <c r="V123" s="276">
        <v>0</v>
      </c>
      <c r="W123" s="168">
        <f>V122*(F122/100)</f>
        <v>0</v>
      </c>
      <c r="X123" s="207"/>
      <c r="Y123" s="178" t="str">
        <f>IFERROR(INT(#REF!/(F122/100)),"")</f>
        <v/>
      </c>
      <c r="Z123" s="189"/>
      <c r="AA123" s="420"/>
      <c r="AB123" s="416"/>
      <c r="AC123" s="405"/>
      <c r="AD123" s="405"/>
      <c r="AE123" s="406"/>
      <c r="AF123" s="406"/>
      <c r="AG123" s="406"/>
      <c r="AH123" s="431"/>
      <c r="AI123" s="431"/>
      <c r="AJ123" s="432"/>
      <c r="AK123" s="432"/>
      <c r="AL123" s="432"/>
      <c r="AM123" s="432"/>
      <c r="AN123" s="432"/>
      <c r="AO123" s="432"/>
      <c r="AP123" s="432"/>
      <c r="AQ123" s="432"/>
      <c r="AR123" s="432"/>
      <c r="AS123" s="432"/>
      <c r="AT123" s="432"/>
      <c r="AU123" s="432"/>
      <c r="AV123" s="432"/>
      <c r="AW123" s="432"/>
      <c r="AX123" s="432"/>
      <c r="AY123" s="432"/>
      <c r="AZ123" s="432"/>
      <c r="BA123" s="432"/>
      <c r="BB123" s="432"/>
      <c r="BC123" s="432"/>
      <c r="BD123" s="432"/>
      <c r="BE123" s="432"/>
    </row>
    <row r="124" spans="1:57" ht="12.75" hidden="1" customHeight="1">
      <c r="A124" s="479" t="s">
        <v>553</v>
      </c>
      <c r="B124" s="286"/>
      <c r="C124" s="378"/>
      <c r="D124" s="444"/>
      <c r="E124" s="287"/>
      <c r="F124" s="294"/>
      <c r="G124" s="246"/>
      <c r="H124" s="122"/>
      <c r="I124" s="112"/>
      <c r="J124" s="112"/>
      <c r="K124" s="132">
        <v>48.7</v>
      </c>
      <c r="L124" s="123"/>
      <c r="M124" s="116"/>
      <c r="N124" s="123"/>
      <c r="O124" s="141"/>
      <c r="P124" s="183">
        <v>123</v>
      </c>
      <c r="Q124" s="134">
        <v>0</v>
      </c>
      <c r="R124" s="202">
        <v>0</v>
      </c>
      <c r="S124" s="213">
        <v>0</v>
      </c>
      <c r="T124" s="277">
        <v>0</v>
      </c>
      <c r="U124" s="277"/>
      <c r="V124" s="277"/>
      <c r="W124" s="263">
        <f t="shared" ref="W124" si="57">(V124*X124)</f>
        <v>0</v>
      </c>
      <c r="X124" s="210"/>
      <c r="Y124" s="191">
        <f>IF(D124&lt;&gt;0,($C125*(1-$AB$1))-$D124,0)</f>
        <v>0</v>
      </c>
      <c r="Z124" s="192" t="str">
        <f>IFERROR(IF(C124&lt;&gt;"",$AA$1/(D122/100)*(C124/100),""),"")</f>
        <v/>
      </c>
      <c r="AA124" s="421" t="str">
        <f>IFERROR($AC$1/(D124/100)*(C122/100),"")</f>
        <v/>
      </c>
      <c r="AB124" s="415"/>
      <c r="AC124" s="403"/>
      <c r="AD124" s="403"/>
      <c r="AE124" s="404"/>
      <c r="AF124" s="404"/>
      <c r="AG124" s="404"/>
      <c r="AH124" s="431"/>
      <c r="AI124" s="431"/>
      <c r="AJ124" s="432"/>
      <c r="AK124" s="432"/>
      <c r="AL124" s="432"/>
      <c r="AM124" s="432"/>
      <c r="AN124" s="432"/>
      <c r="AO124" s="432"/>
      <c r="AP124" s="432"/>
      <c r="AQ124" s="432"/>
      <c r="AR124" s="432"/>
      <c r="AS124" s="432"/>
      <c r="AT124" s="432"/>
      <c r="AU124" s="432"/>
      <c r="AV124" s="432"/>
      <c r="AW124" s="432"/>
      <c r="AX124" s="432"/>
      <c r="AY124" s="432"/>
      <c r="AZ124" s="432"/>
      <c r="BA124" s="432"/>
      <c r="BB124" s="432"/>
      <c r="BC124" s="432"/>
      <c r="BD124" s="432"/>
      <c r="BE124" s="432"/>
    </row>
    <row r="125" spans="1:57" ht="12.75" hidden="1" customHeight="1">
      <c r="A125" s="472" t="s">
        <v>614</v>
      </c>
      <c r="B125" s="285">
        <v>5000</v>
      </c>
      <c r="C125" s="443">
        <v>45.35</v>
      </c>
      <c r="D125" s="443"/>
      <c r="E125" s="285"/>
      <c r="F125" s="243"/>
      <c r="G125" s="296"/>
      <c r="H125" s="120"/>
      <c r="I125" s="111"/>
      <c r="J125" s="111"/>
      <c r="K125" s="129">
        <v>47.375</v>
      </c>
      <c r="L125" s="118"/>
      <c r="M125" s="115"/>
      <c r="N125" s="118"/>
      <c r="O125" s="140"/>
      <c r="P125" s="184">
        <v>124</v>
      </c>
      <c r="Q125" s="133">
        <v>0</v>
      </c>
      <c r="R125" s="199">
        <v>0</v>
      </c>
      <c r="S125" s="212">
        <v>0</v>
      </c>
      <c r="T125" s="276">
        <v>0</v>
      </c>
      <c r="U125" s="276"/>
      <c r="V125" s="276">
        <v>0</v>
      </c>
      <c r="W125" s="264">
        <f>V124*(F124/100)</f>
        <v>0</v>
      </c>
      <c r="X125" s="207"/>
      <c r="Y125" s="179" t="str">
        <f>IFERROR(INT(#REF!/(F124/100)),"")</f>
        <v/>
      </c>
      <c r="Z125" s="194">
        <f>IFERROR(IF(C125&lt;&gt;"",$AA$1/(D123/100)*(C125/100),""),"")</f>
        <v>99.486717009929123</v>
      </c>
      <c r="AA125" s="422" t="str">
        <f>IFERROR($AC$1/(D125/100)*(C123/100),"")</f>
        <v/>
      </c>
      <c r="AB125" s="416"/>
      <c r="AC125" s="405"/>
      <c r="AD125" s="405"/>
      <c r="AE125" s="406"/>
      <c r="AF125" s="406"/>
      <c r="AG125" s="406"/>
      <c r="AH125" s="431"/>
      <c r="AI125" s="431"/>
      <c r="AJ125" s="432"/>
      <c r="AK125" s="432"/>
      <c r="AL125" s="432"/>
      <c r="AM125" s="432"/>
      <c r="AN125" s="432"/>
      <c r="AO125" s="432"/>
      <c r="AP125" s="432"/>
      <c r="AQ125" s="432"/>
      <c r="AR125" s="432"/>
      <c r="AS125" s="432"/>
      <c r="AT125" s="432"/>
      <c r="AU125" s="432"/>
      <c r="AV125" s="432"/>
      <c r="AW125" s="432"/>
      <c r="AX125" s="432"/>
      <c r="AY125" s="432"/>
      <c r="AZ125" s="432"/>
      <c r="BA125" s="432"/>
      <c r="BB125" s="432"/>
      <c r="BC125" s="432"/>
      <c r="BD125" s="432"/>
      <c r="BE125" s="432"/>
    </row>
    <row r="126" spans="1:57" ht="12.75" customHeight="1">
      <c r="A126" s="479" t="s">
        <v>554</v>
      </c>
      <c r="B126" s="286">
        <v>205</v>
      </c>
      <c r="C126" s="378">
        <v>47.2</v>
      </c>
      <c r="D126" s="444">
        <v>47.8</v>
      </c>
      <c r="E126" s="287">
        <v>589</v>
      </c>
      <c r="F126" s="295">
        <v>47.8</v>
      </c>
      <c r="G126" s="246">
        <v>1.6799999999999999E-2</v>
      </c>
      <c r="H126" s="122">
        <v>47.01</v>
      </c>
      <c r="I126" s="112">
        <v>48.49</v>
      </c>
      <c r="J126" s="112">
        <v>46.174999999999997</v>
      </c>
      <c r="K126" s="132">
        <v>47.01</v>
      </c>
      <c r="L126" s="123">
        <v>12370</v>
      </c>
      <c r="M126" s="116">
        <v>26227</v>
      </c>
      <c r="N126" s="123">
        <v>51</v>
      </c>
      <c r="O126" s="141">
        <v>45481.678263888891</v>
      </c>
      <c r="P126" s="183">
        <v>125</v>
      </c>
      <c r="Q126" s="134">
        <v>0</v>
      </c>
      <c r="R126" s="202">
        <v>0</v>
      </c>
      <c r="S126" s="213">
        <v>0</v>
      </c>
      <c r="T126" s="277">
        <v>0</v>
      </c>
      <c r="U126" s="277"/>
      <c r="V126" s="277">
        <v>0</v>
      </c>
      <c r="W126" s="265">
        <f t="shared" ref="W126" si="58">(V126*X126)</f>
        <v>0</v>
      </c>
      <c r="X126" s="209"/>
      <c r="Y126" s="196">
        <f>IF(D126&lt;&gt;0,($C127*(1-$AB$1))-$D126,0)</f>
        <v>-2.304549999999999</v>
      </c>
      <c r="Z126" s="197">
        <f>IFERROR(IF(C126&lt;&gt;"",$AA$1/(D122/100)*(C126/100),""),"")</f>
        <v>97.227673322902589</v>
      </c>
      <c r="AA126" s="423">
        <f>IFERROR($AC$1/(D126/100)*(C122/100),"")</f>
        <v>136631.79916317994</v>
      </c>
      <c r="AB126" s="415"/>
      <c r="AC126" s="403"/>
      <c r="AD126" s="403"/>
      <c r="AE126" s="404"/>
      <c r="AF126" s="404"/>
      <c r="AG126" s="404"/>
      <c r="AH126" s="431"/>
      <c r="AI126" s="431"/>
      <c r="AJ126" s="432"/>
      <c r="AK126" s="432"/>
      <c r="AL126" s="432"/>
      <c r="AM126" s="432"/>
      <c r="AN126" s="432"/>
      <c r="AO126" s="432"/>
      <c r="AP126" s="432"/>
      <c r="AQ126" s="432"/>
      <c r="AR126" s="432"/>
      <c r="AS126" s="432"/>
      <c r="AT126" s="432"/>
      <c r="AU126" s="432"/>
      <c r="AV126" s="432"/>
      <c r="AW126" s="432"/>
      <c r="AX126" s="432"/>
      <c r="AY126" s="432"/>
      <c r="AZ126" s="432"/>
      <c r="BA126" s="432"/>
      <c r="BB126" s="432"/>
      <c r="BC126" s="432"/>
      <c r="BD126" s="432"/>
      <c r="BE126" s="432"/>
    </row>
    <row r="127" spans="1:57" ht="12.75" customHeight="1">
      <c r="A127" s="474" t="s">
        <v>615</v>
      </c>
      <c r="B127" s="306">
        <v>29032</v>
      </c>
      <c r="C127" s="445">
        <v>45.5</v>
      </c>
      <c r="D127" s="445">
        <v>46.49</v>
      </c>
      <c r="E127" s="306">
        <v>7537</v>
      </c>
      <c r="F127" s="244">
        <v>46.49</v>
      </c>
      <c r="G127" s="249">
        <v>3.04E-2</v>
      </c>
      <c r="H127" s="226">
        <v>44.451000000000001</v>
      </c>
      <c r="I127" s="227">
        <v>47.098999999999997</v>
      </c>
      <c r="J127" s="227">
        <v>44.45</v>
      </c>
      <c r="K127" s="239">
        <v>45.115000000000002</v>
      </c>
      <c r="L127" s="230">
        <v>27646</v>
      </c>
      <c r="M127" s="229">
        <v>60985</v>
      </c>
      <c r="N127" s="230">
        <v>121</v>
      </c>
      <c r="O127" s="231">
        <v>45481.708657407406</v>
      </c>
      <c r="P127" s="184">
        <v>126</v>
      </c>
      <c r="Q127" s="232">
        <v>0</v>
      </c>
      <c r="R127" s="233">
        <v>0</v>
      </c>
      <c r="S127" s="234">
        <v>0</v>
      </c>
      <c r="T127" s="278">
        <v>0</v>
      </c>
      <c r="U127" s="278"/>
      <c r="V127" s="278">
        <v>0</v>
      </c>
      <c r="W127" s="267">
        <f>V126*(F126/100)</f>
        <v>0</v>
      </c>
      <c r="X127" s="218"/>
      <c r="Y127" s="222" t="str">
        <f>IFERROR(INT(#REF!/(F126/100)),"")</f>
        <v/>
      </c>
      <c r="Z127" s="223">
        <f>IFERROR(IF(C127&lt;&gt;"",$AA$1/(D123/100)*(C127/100),""),"")</f>
        <v>99.815780020987319</v>
      </c>
      <c r="AA127" s="425">
        <f>IFERROR($AC$1/(D127/100)*(C123/100),"")</f>
        <v>135513.01355130135</v>
      </c>
      <c r="AB127" s="416"/>
      <c r="AC127" s="405"/>
      <c r="AD127" s="405"/>
      <c r="AE127" s="406"/>
      <c r="AF127" s="406"/>
      <c r="AG127" s="406"/>
      <c r="AH127" s="431"/>
      <c r="AI127" s="431"/>
      <c r="AJ127" s="432"/>
      <c r="AK127" s="432"/>
      <c r="AL127" s="432"/>
      <c r="AM127" s="432"/>
      <c r="AN127" s="432"/>
      <c r="AO127" s="432"/>
      <c r="AP127" s="432"/>
      <c r="AQ127" s="432"/>
      <c r="AR127" s="432"/>
      <c r="AS127" s="432"/>
      <c r="AT127" s="432"/>
      <c r="AU127" s="432"/>
      <c r="AV127" s="432"/>
      <c r="AW127" s="432"/>
      <c r="AX127" s="432"/>
      <c r="AY127" s="432"/>
      <c r="AZ127" s="432"/>
      <c r="BA127" s="432"/>
      <c r="BB127" s="432"/>
      <c r="BC127" s="432"/>
      <c r="BD127" s="432"/>
      <c r="BE127" s="432"/>
    </row>
    <row r="128" spans="1:57" ht="12.75" customHeight="1">
      <c r="A128" s="479" t="s">
        <v>549</v>
      </c>
      <c r="B128" s="286">
        <v>88</v>
      </c>
      <c r="C128" s="378">
        <v>56200</v>
      </c>
      <c r="D128" s="444">
        <v>57490</v>
      </c>
      <c r="E128" s="287">
        <v>1000</v>
      </c>
      <c r="F128" s="294">
        <v>56800</v>
      </c>
      <c r="G128" s="246">
        <v>2.87E-2</v>
      </c>
      <c r="H128" s="121">
        <v>55800</v>
      </c>
      <c r="I128" s="113">
        <v>57500</v>
      </c>
      <c r="J128" s="113">
        <v>55020</v>
      </c>
      <c r="K128" s="131">
        <v>55210</v>
      </c>
      <c r="L128" s="124">
        <v>239777787</v>
      </c>
      <c r="M128" s="117">
        <v>427542</v>
      </c>
      <c r="N128" s="124">
        <v>211</v>
      </c>
      <c r="O128" s="139">
        <v>45481.683310185188</v>
      </c>
      <c r="P128" s="183">
        <v>127</v>
      </c>
      <c r="Q128" s="135">
        <v>0</v>
      </c>
      <c r="R128" s="200">
        <v>0</v>
      </c>
      <c r="S128" s="211">
        <v>0</v>
      </c>
      <c r="T128" s="275">
        <v>0</v>
      </c>
      <c r="U128" s="275"/>
      <c r="V128" s="275"/>
      <c r="W128" s="262">
        <f t="shared" ref="W128" si="59">(V128*X128)</f>
        <v>0</v>
      </c>
      <c r="X128" s="208"/>
      <c r="Y128" s="186">
        <f>IF(D128&lt;&gt;0,($C129*(1-$AB$1))-$D128,0)</f>
        <v>-3995.3499999999985</v>
      </c>
      <c r="Z128" s="187"/>
      <c r="AA128" s="419"/>
      <c r="AB128" s="415"/>
      <c r="AC128" s="403"/>
      <c r="AD128" s="403"/>
      <c r="AE128" s="404"/>
      <c r="AF128" s="404"/>
      <c r="AG128" s="404"/>
      <c r="AH128" s="431"/>
      <c r="AI128" s="431"/>
      <c r="AJ128" s="432"/>
      <c r="AK128" s="432"/>
      <c r="AL128" s="432"/>
      <c r="AM128" s="432"/>
      <c r="AN128" s="432"/>
      <c r="AO128" s="432"/>
      <c r="AP128" s="432"/>
      <c r="AQ128" s="432"/>
      <c r="AR128" s="432"/>
      <c r="AS128" s="432"/>
      <c r="AT128" s="432"/>
      <c r="AU128" s="432"/>
      <c r="AV128" s="432"/>
      <c r="AW128" s="432"/>
      <c r="AX128" s="432"/>
      <c r="AY128" s="432"/>
      <c r="AZ128" s="432"/>
      <c r="BA128" s="432"/>
      <c r="BB128" s="432"/>
      <c r="BC128" s="432"/>
      <c r="BD128" s="432"/>
      <c r="BE128" s="432"/>
    </row>
    <row r="129" spans="1:57" ht="12.75" customHeight="1">
      <c r="A129" s="472" t="s">
        <v>616</v>
      </c>
      <c r="B129" s="285">
        <v>749188</v>
      </c>
      <c r="C129" s="443">
        <v>53500</v>
      </c>
      <c r="D129" s="443">
        <v>54000</v>
      </c>
      <c r="E129" s="285">
        <v>558954</v>
      </c>
      <c r="F129" s="243">
        <v>54000</v>
      </c>
      <c r="G129" s="247">
        <v>1.6399999999999998E-2</v>
      </c>
      <c r="H129" s="120">
        <v>53900</v>
      </c>
      <c r="I129" s="111">
        <v>55200</v>
      </c>
      <c r="J129" s="111">
        <v>52610</v>
      </c>
      <c r="K129" s="129">
        <v>53124.28</v>
      </c>
      <c r="L129" s="118">
        <v>3696218038</v>
      </c>
      <c r="M129" s="115">
        <v>6882416</v>
      </c>
      <c r="N129" s="118">
        <v>603</v>
      </c>
      <c r="O129" s="140">
        <v>45481.708437499998</v>
      </c>
      <c r="P129" s="184">
        <v>128</v>
      </c>
      <c r="Q129" s="133">
        <v>0</v>
      </c>
      <c r="R129" s="199">
        <v>0</v>
      </c>
      <c r="S129" s="212">
        <v>0</v>
      </c>
      <c r="T129" s="276">
        <v>0</v>
      </c>
      <c r="U129" s="276"/>
      <c r="V129" s="276">
        <v>0</v>
      </c>
      <c r="W129" s="168">
        <f>V128*(F128/100)</f>
        <v>0</v>
      </c>
      <c r="X129" s="207"/>
      <c r="Y129" s="178" t="str">
        <f>IFERROR(INT(#REF!/(F128/100)),"")</f>
        <v/>
      </c>
      <c r="Z129" s="189"/>
      <c r="AA129" s="420"/>
      <c r="AB129" s="416"/>
      <c r="AC129" s="405"/>
      <c r="AD129" s="405"/>
      <c r="AE129" s="406"/>
      <c r="AF129" s="406"/>
      <c r="AG129" s="406"/>
      <c r="AH129" s="431"/>
      <c r="AI129" s="431"/>
      <c r="AJ129" s="432"/>
      <c r="AK129" s="432"/>
      <c r="AL129" s="432"/>
      <c r="AM129" s="432"/>
      <c r="AN129" s="432"/>
      <c r="AO129" s="432"/>
      <c r="AP129" s="432"/>
      <c r="AQ129" s="432"/>
      <c r="AR129" s="432"/>
      <c r="AS129" s="432"/>
      <c r="AT129" s="432"/>
      <c r="AU129" s="432"/>
      <c r="AV129" s="432"/>
      <c r="AW129" s="432"/>
      <c r="AX129" s="432"/>
      <c r="AY129" s="432"/>
      <c r="AZ129" s="432"/>
      <c r="BA129" s="432"/>
      <c r="BB129" s="432"/>
      <c r="BC129" s="432"/>
      <c r="BD129" s="432"/>
      <c r="BE129" s="432"/>
    </row>
    <row r="130" spans="1:57" ht="12.75" hidden="1" customHeight="1">
      <c r="A130" s="479" t="s">
        <v>550</v>
      </c>
      <c r="B130" s="286"/>
      <c r="C130" s="378"/>
      <c r="D130" s="444"/>
      <c r="E130" s="287"/>
      <c r="F130" s="294"/>
      <c r="G130" s="246"/>
      <c r="H130" s="122"/>
      <c r="I130" s="112"/>
      <c r="J130" s="112"/>
      <c r="K130" s="132">
        <v>41.3</v>
      </c>
      <c r="L130" s="123"/>
      <c r="M130" s="116"/>
      <c r="N130" s="123"/>
      <c r="O130" s="141"/>
      <c r="P130" s="183">
        <v>129</v>
      </c>
      <c r="Q130" s="134">
        <v>0</v>
      </c>
      <c r="R130" s="202">
        <v>0</v>
      </c>
      <c r="S130" s="213">
        <v>0</v>
      </c>
      <c r="T130" s="277">
        <v>0</v>
      </c>
      <c r="U130" s="277"/>
      <c r="V130" s="277"/>
      <c r="W130" s="263">
        <f t="shared" ref="W130" si="60">(V130*X130)</f>
        <v>0</v>
      </c>
      <c r="X130" s="210"/>
      <c r="Y130" s="191">
        <f>IF(D130&lt;&gt;0,($C131*(1-$AB$1))-$D130,0)</f>
        <v>0</v>
      </c>
      <c r="Z130" s="192" t="str">
        <f>IFERROR(IF(C130&lt;&gt;"",$AA$1/(D128/100)*(C130/100),""),"")</f>
        <v/>
      </c>
      <c r="AA130" s="421" t="str">
        <f>IFERROR($AC$1/(D130/100)*(C128/100),"")</f>
        <v/>
      </c>
      <c r="AB130" s="415"/>
      <c r="AC130" s="403"/>
      <c r="AD130" s="403"/>
      <c r="AE130" s="404"/>
      <c r="AF130" s="404"/>
      <c r="AG130" s="404"/>
      <c r="AH130" s="431"/>
      <c r="AI130" s="431"/>
      <c r="AJ130" s="432"/>
      <c r="AK130" s="432"/>
      <c r="AL130" s="432"/>
      <c r="AM130" s="432"/>
      <c r="AN130" s="432"/>
      <c r="AO130" s="432"/>
      <c r="AP130" s="432"/>
      <c r="AQ130" s="432"/>
      <c r="AR130" s="432"/>
      <c r="AS130" s="432"/>
      <c r="AT130" s="432"/>
      <c r="AU130" s="432"/>
      <c r="AV130" s="432"/>
      <c r="AW130" s="432"/>
      <c r="AX130" s="432"/>
      <c r="AY130" s="432"/>
      <c r="AZ130" s="432"/>
      <c r="BA130" s="432"/>
      <c r="BB130" s="432"/>
      <c r="BC130" s="432"/>
      <c r="BD130" s="432"/>
      <c r="BE130" s="432"/>
    </row>
    <row r="131" spans="1:57" ht="12.75" hidden="1" customHeight="1">
      <c r="A131" s="472" t="s">
        <v>617</v>
      </c>
      <c r="B131" s="285"/>
      <c r="C131" s="443"/>
      <c r="D131" s="443"/>
      <c r="E131" s="285"/>
      <c r="F131" s="243">
        <v>38.6</v>
      </c>
      <c r="G131" s="296">
        <v>-5.7300000000000004E-2</v>
      </c>
      <c r="H131" s="120">
        <v>38.6</v>
      </c>
      <c r="I131" s="111">
        <v>38.6</v>
      </c>
      <c r="J131" s="111">
        <v>38.6</v>
      </c>
      <c r="K131" s="129">
        <v>40.950000000000003</v>
      </c>
      <c r="L131" s="118">
        <v>9205</v>
      </c>
      <c r="M131" s="115">
        <v>23848</v>
      </c>
      <c r="N131" s="118">
        <v>1</v>
      </c>
      <c r="O131" s="140">
        <v>45481.59097222222</v>
      </c>
      <c r="P131" s="184">
        <v>130</v>
      </c>
      <c r="Q131" s="133">
        <v>0</v>
      </c>
      <c r="R131" s="199">
        <v>0</v>
      </c>
      <c r="S131" s="212">
        <v>0</v>
      </c>
      <c r="T131" s="276">
        <v>0</v>
      </c>
      <c r="U131" s="276"/>
      <c r="V131" s="276">
        <v>0</v>
      </c>
      <c r="W131" s="264">
        <f>V130*(F130/100)</f>
        <v>0</v>
      </c>
      <c r="X131" s="207"/>
      <c r="Y131" s="179" t="str">
        <f>IFERROR(INT(#REF!/(F130/100)),"")</f>
        <v/>
      </c>
      <c r="Z131" s="194" t="str">
        <f>IFERROR(IF(C131&lt;&gt;"",$AA$1/(D129/100)*(C131/100),""),"")</f>
        <v/>
      </c>
      <c r="AA131" s="422" t="str">
        <f>IFERROR($AC$1/(D131/100)*(C129/100),"")</f>
        <v/>
      </c>
      <c r="AB131" s="416"/>
      <c r="AC131" s="405"/>
      <c r="AD131" s="405"/>
      <c r="AE131" s="406"/>
      <c r="AF131" s="406"/>
      <c r="AG131" s="406"/>
      <c r="AH131" s="431"/>
      <c r="AI131" s="431"/>
      <c r="AJ131" s="432"/>
      <c r="AK131" s="432"/>
      <c r="AL131" s="432"/>
      <c r="AM131" s="432"/>
      <c r="AN131" s="432"/>
      <c r="AO131" s="432"/>
      <c r="AP131" s="432"/>
      <c r="AQ131" s="432"/>
      <c r="AR131" s="432"/>
      <c r="AS131" s="432"/>
      <c r="AT131" s="432"/>
      <c r="AU131" s="432"/>
      <c r="AV131" s="432"/>
      <c r="AW131" s="432"/>
      <c r="AX131" s="432"/>
      <c r="AY131" s="432"/>
      <c r="AZ131" s="432"/>
      <c r="BA131" s="432"/>
      <c r="BB131" s="432"/>
      <c r="BC131" s="432"/>
      <c r="BD131" s="432"/>
      <c r="BE131" s="432"/>
    </row>
    <row r="132" spans="1:57" ht="12.75" customHeight="1">
      <c r="A132" s="479" t="s">
        <v>551</v>
      </c>
      <c r="B132" s="286">
        <v>487</v>
      </c>
      <c r="C132" s="378">
        <v>39.1</v>
      </c>
      <c r="D132" s="444">
        <v>40.71</v>
      </c>
      <c r="E132" s="287">
        <v>6911</v>
      </c>
      <c r="F132" s="295">
        <v>39.1</v>
      </c>
      <c r="G132" s="246">
        <v>-1.26E-2</v>
      </c>
      <c r="H132" s="122">
        <v>39.6</v>
      </c>
      <c r="I132" s="112">
        <v>40.747</v>
      </c>
      <c r="J132" s="112">
        <v>38.299999999999997</v>
      </c>
      <c r="K132" s="132">
        <v>39.6</v>
      </c>
      <c r="L132" s="123">
        <v>35203</v>
      </c>
      <c r="M132" s="116">
        <v>88993</v>
      </c>
      <c r="N132" s="123">
        <v>157</v>
      </c>
      <c r="O132" s="141">
        <v>45481.684270833335</v>
      </c>
      <c r="P132" s="183">
        <v>131</v>
      </c>
      <c r="Q132" s="134">
        <v>0</v>
      </c>
      <c r="R132" s="202">
        <v>0</v>
      </c>
      <c r="S132" s="213">
        <v>0</v>
      </c>
      <c r="T132" s="277">
        <v>0</v>
      </c>
      <c r="U132" s="277"/>
      <c r="V132" s="277">
        <v>0</v>
      </c>
      <c r="W132" s="265">
        <f t="shared" ref="W132" si="61">(V132*X132)</f>
        <v>0</v>
      </c>
      <c r="X132" s="209"/>
      <c r="Y132" s="196">
        <f>IF(D132&lt;&gt;0,($C133*(1-$AB$1))-$D132,0)</f>
        <v>-2.0638649999999998</v>
      </c>
      <c r="Z132" s="197">
        <f>IFERROR(IF(C132&lt;&gt;"",$AA$1/(D128/100)*(C132/100),""),"")</f>
        <v>94.145944397622955</v>
      </c>
      <c r="AA132" s="423">
        <f>IFERROR($AC$1/(D132/100)*(C128/100),"")</f>
        <v>138049.61925816751</v>
      </c>
      <c r="AB132" s="415"/>
      <c r="AC132" s="403"/>
      <c r="AD132" s="403"/>
      <c r="AE132" s="404"/>
      <c r="AF132" s="404"/>
      <c r="AG132" s="404"/>
      <c r="AH132" s="431"/>
      <c r="AI132" s="431"/>
      <c r="AJ132" s="432"/>
      <c r="AK132" s="432"/>
      <c r="AL132" s="432"/>
      <c r="AM132" s="432"/>
      <c r="AN132" s="432"/>
      <c r="AO132" s="432"/>
      <c r="AP132" s="432"/>
      <c r="AQ132" s="432"/>
      <c r="AR132" s="432"/>
      <c r="AS132" s="432"/>
      <c r="AT132" s="432"/>
      <c r="AU132" s="432"/>
      <c r="AV132" s="432"/>
      <c r="AW132" s="432"/>
      <c r="AX132" s="432"/>
      <c r="AY132" s="432"/>
      <c r="AZ132" s="432"/>
      <c r="BA132" s="432"/>
      <c r="BB132" s="432"/>
      <c r="BC132" s="432"/>
      <c r="BD132" s="432"/>
      <c r="BE132" s="432"/>
    </row>
    <row r="133" spans="1:57" ht="12.75" customHeight="1">
      <c r="A133" s="474" t="s">
        <v>618</v>
      </c>
      <c r="B133" s="306">
        <v>507</v>
      </c>
      <c r="C133" s="445">
        <v>38.65</v>
      </c>
      <c r="D133" s="445">
        <v>39.47</v>
      </c>
      <c r="E133" s="306">
        <v>8000</v>
      </c>
      <c r="F133" s="244">
        <v>39</v>
      </c>
      <c r="G133" s="249">
        <v>1E-3</v>
      </c>
      <c r="H133" s="226">
        <v>38.4</v>
      </c>
      <c r="I133" s="227">
        <v>39.698999999999998</v>
      </c>
      <c r="J133" s="227">
        <v>37.713999999999999</v>
      </c>
      <c r="K133" s="239">
        <v>38.957999999999998</v>
      </c>
      <c r="L133" s="230">
        <v>53735</v>
      </c>
      <c r="M133" s="229">
        <v>139370</v>
      </c>
      <c r="N133" s="230">
        <v>172</v>
      </c>
      <c r="O133" s="231">
        <v>45481.702106481483</v>
      </c>
      <c r="P133" s="184">
        <v>132</v>
      </c>
      <c r="Q133" s="232">
        <v>0</v>
      </c>
      <c r="R133" s="233">
        <v>0</v>
      </c>
      <c r="S133" s="234">
        <v>0</v>
      </c>
      <c r="T133" s="278">
        <v>0</v>
      </c>
      <c r="U133" s="278"/>
      <c r="V133" s="278">
        <v>0</v>
      </c>
      <c r="W133" s="267">
        <f>V132*(F132/100)</f>
        <v>0</v>
      </c>
      <c r="X133" s="218"/>
      <c r="Y133" s="222" t="str">
        <f>IFERROR(INT(#REF!/(F132/100)),"")</f>
        <v/>
      </c>
      <c r="Z133" s="223">
        <f>IFERROR(IF(C133&lt;&gt;"",$AA$1/(D129/100)*(C133/100),""),"")</f>
        <v>99.077013248630109</v>
      </c>
      <c r="AA133" s="425">
        <f>IFERROR($AC$1/(D133/100)*(C129/100),"")</f>
        <v>135545.98429186724</v>
      </c>
      <c r="AB133" s="416"/>
      <c r="AC133" s="405"/>
      <c r="AD133" s="405"/>
      <c r="AE133" s="406"/>
      <c r="AF133" s="406"/>
      <c r="AG133" s="406"/>
      <c r="AH133" s="431"/>
      <c r="AI133" s="431"/>
      <c r="AJ133" s="432"/>
      <c r="AK133" s="432"/>
      <c r="AL133" s="432"/>
      <c r="AM133" s="432"/>
      <c r="AN133" s="432"/>
      <c r="AO133" s="432"/>
      <c r="AP133" s="432"/>
      <c r="AQ133" s="432"/>
      <c r="AR133" s="432"/>
      <c r="AS133" s="432"/>
      <c r="AT133" s="432"/>
      <c r="AU133" s="432"/>
      <c r="AV133" s="432"/>
      <c r="AW133" s="432"/>
      <c r="AX133" s="432"/>
      <c r="AY133" s="432"/>
      <c r="AZ133" s="432"/>
      <c r="BA133" s="432"/>
      <c r="BB133" s="432"/>
      <c r="BC133" s="432"/>
      <c r="BD133" s="432"/>
      <c r="BE133" s="432"/>
    </row>
    <row r="134" spans="1:57" ht="12.75" customHeight="1">
      <c r="A134" s="479" t="s">
        <v>555</v>
      </c>
      <c r="B134" s="286">
        <v>779</v>
      </c>
      <c r="C134" s="378">
        <v>63000</v>
      </c>
      <c r="D134" s="444">
        <v>63870</v>
      </c>
      <c r="E134" s="287">
        <v>2000</v>
      </c>
      <c r="F134" s="294">
        <v>63000</v>
      </c>
      <c r="G134" s="246">
        <v>1.54E-2</v>
      </c>
      <c r="H134" s="121">
        <v>63000</v>
      </c>
      <c r="I134" s="113">
        <v>64980</v>
      </c>
      <c r="J134" s="113">
        <v>61500</v>
      </c>
      <c r="K134" s="131">
        <v>62040</v>
      </c>
      <c r="L134" s="124">
        <v>53215234</v>
      </c>
      <c r="M134" s="117">
        <v>84751</v>
      </c>
      <c r="N134" s="124">
        <v>203</v>
      </c>
      <c r="O134" s="139">
        <v>45481.68472222222</v>
      </c>
      <c r="P134" s="183">
        <v>133</v>
      </c>
      <c r="Q134" s="135">
        <v>0</v>
      </c>
      <c r="R134" s="200">
        <v>0</v>
      </c>
      <c r="S134" s="211">
        <v>0</v>
      </c>
      <c r="T134" s="275">
        <v>0</v>
      </c>
      <c r="U134" s="275"/>
      <c r="V134" s="275"/>
      <c r="W134" s="262">
        <f t="shared" ref="W134" si="62">(V134*X134)</f>
        <v>0</v>
      </c>
      <c r="X134" s="208"/>
      <c r="Y134" s="186">
        <f>IF(D134&lt;&gt;0,($C135*(1-$AB$1))-$D134,0)</f>
        <v>-3975.989999999998</v>
      </c>
      <c r="Z134" s="187"/>
      <c r="AA134" s="419"/>
      <c r="AB134" s="415"/>
      <c r="AC134" s="403"/>
      <c r="AD134" s="403"/>
      <c r="AE134" s="404"/>
      <c r="AF134" s="404"/>
      <c r="AG134" s="404"/>
      <c r="AH134" s="431"/>
      <c r="AI134" s="431"/>
      <c r="AJ134" s="432"/>
      <c r="AK134" s="432"/>
      <c r="AL134" s="432"/>
      <c r="AM134" s="432"/>
      <c r="AN134" s="432"/>
      <c r="AO134" s="432"/>
      <c r="AP134" s="432"/>
      <c r="AQ134" s="432"/>
      <c r="AR134" s="432"/>
      <c r="AS134" s="432"/>
      <c r="AT134" s="432"/>
      <c r="AU134" s="432"/>
      <c r="AV134" s="432"/>
      <c r="AW134" s="432"/>
      <c r="AX134" s="432"/>
      <c r="AY134" s="432"/>
      <c r="AZ134" s="432"/>
      <c r="BA134" s="432"/>
      <c r="BB134" s="432"/>
      <c r="BC134" s="432"/>
      <c r="BD134" s="432"/>
      <c r="BE134" s="432"/>
    </row>
    <row r="135" spans="1:57" ht="12.75" customHeight="1">
      <c r="A135" s="472" t="s">
        <v>619</v>
      </c>
      <c r="B135" s="285">
        <v>100</v>
      </c>
      <c r="C135" s="443">
        <v>59900</v>
      </c>
      <c r="D135" s="443">
        <v>60000</v>
      </c>
      <c r="E135" s="285">
        <v>5623</v>
      </c>
      <c r="F135" s="243">
        <v>60000</v>
      </c>
      <c r="G135" s="247">
        <v>-1.1999999999999999E-3</v>
      </c>
      <c r="H135" s="120">
        <v>60000</v>
      </c>
      <c r="I135" s="111">
        <v>63250</v>
      </c>
      <c r="J135" s="111">
        <v>59100</v>
      </c>
      <c r="K135" s="129">
        <v>60077.29</v>
      </c>
      <c r="L135" s="118">
        <v>198854906</v>
      </c>
      <c r="M135" s="115">
        <v>325249</v>
      </c>
      <c r="N135" s="118">
        <v>491</v>
      </c>
      <c r="O135" s="140">
        <v>45481.708425925928</v>
      </c>
      <c r="P135" s="184">
        <v>134</v>
      </c>
      <c r="Q135" s="133">
        <v>0</v>
      </c>
      <c r="R135" s="199">
        <v>0</v>
      </c>
      <c r="S135" s="212">
        <v>0</v>
      </c>
      <c r="T135" s="276">
        <v>0</v>
      </c>
      <c r="U135" s="276"/>
      <c r="V135" s="276">
        <v>0</v>
      </c>
      <c r="W135" s="168">
        <f>V134*(F134/100)</f>
        <v>0</v>
      </c>
      <c r="X135" s="207"/>
      <c r="Y135" s="178" t="str">
        <f>IFERROR(INT(#REF!/(F134/100)),"")</f>
        <v/>
      </c>
      <c r="Z135" s="189"/>
      <c r="AA135" s="420"/>
      <c r="AB135" s="416"/>
      <c r="AC135" s="405"/>
      <c r="AD135" s="405"/>
      <c r="AE135" s="406"/>
      <c r="AF135" s="406"/>
      <c r="AG135" s="406"/>
      <c r="AH135" s="431"/>
      <c r="AI135" s="431"/>
      <c r="AJ135" s="432"/>
      <c r="AK135" s="432"/>
      <c r="AL135" s="432"/>
      <c r="AM135" s="432"/>
      <c r="AN135" s="432"/>
      <c r="AO135" s="432"/>
      <c r="AP135" s="432"/>
      <c r="AQ135" s="432"/>
      <c r="AR135" s="432"/>
      <c r="AS135" s="432"/>
      <c r="AT135" s="432"/>
      <c r="AU135" s="432"/>
      <c r="AV135" s="432"/>
      <c r="AW135" s="432"/>
      <c r="AX135" s="432"/>
      <c r="AY135" s="432"/>
      <c r="AZ135" s="432"/>
      <c r="BA135" s="432"/>
      <c r="BB135" s="432"/>
      <c r="BC135" s="432"/>
      <c r="BD135" s="432"/>
      <c r="BE135" s="432"/>
    </row>
    <row r="136" spans="1:57" ht="12.75" hidden="1" customHeight="1">
      <c r="A136" s="479" t="s">
        <v>556</v>
      </c>
      <c r="B136" s="286"/>
      <c r="C136" s="378"/>
      <c r="D136" s="444"/>
      <c r="E136" s="287"/>
      <c r="F136" s="294"/>
      <c r="G136" s="246"/>
      <c r="H136" s="122"/>
      <c r="I136" s="112"/>
      <c r="J136" s="112"/>
      <c r="K136" s="132">
        <v>21</v>
      </c>
      <c r="L136" s="123"/>
      <c r="M136" s="116"/>
      <c r="N136" s="123"/>
      <c r="O136" s="141"/>
      <c r="P136" s="183">
        <v>135</v>
      </c>
      <c r="Q136" s="134">
        <v>0</v>
      </c>
      <c r="R136" s="202">
        <v>0</v>
      </c>
      <c r="S136" s="213">
        <v>0</v>
      </c>
      <c r="T136" s="277">
        <v>0</v>
      </c>
      <c r="U136" s="277"/>
      <c r="V136" s="277"/>
      <c r="W136" s="263">
        <f t="shared" ref="W136" si="63">(V136*X136)</f>
        <v>0</v>
      </c>
      <c r="X136" s="210"/>
      <c r="Y136" s="191">
        <f>IF(D136&lt;&gt;0,($C137*(1-$AB$1))-$D136,0)</f>
        <v>0</v>
      </c>
      <c r="Z136" s="192" t="str">
        <f>IFERROR(IF(C136&lt;&gt;"",$AA$1/(D134/100)*(C136/100),""),"")</f>
        <v/>
      </c>
      <c r="AA136" s="421" t="str">
        <f>IFERROR($AC$1/(D136/100)*(C134/100),"")</f>
        <v/>
      </c>
      <c r="AB136" s="415"/>
      <c r="AC136" s="403"/>
      <c r="AD136" s="403"/>
      <c r="AE136" s="404"/>
      <c r="AF136" s="404"/>
      <c r="AG136" s="404"/>
      <c r="AH136" s="431"/>
      <c r="AI136" s="431"/>
      <c r="AJ136" s="432"/>
      <c r="AK136" s="432"/>
      <c r="AL136" s="432"/>
      <c r="AM136" s="432"/>
      <c r="AN136" s="432"/>
      <c r="AO136" s="432"/>
      <c r="AP136" s="432"/>
      <c r="AQ136" s="432"/>
      <c r="AR136" s="432"/>
      <c r="AS136" s="432"/>
      <c r="AT136" s="432"/>
      <c r="AU136" s="432"/>
      <c r="AV136" s="432"/>
      <c r="AW136" s="432"/>
      <c r="AX136" s="432"/>
      <c r="AY136" s="432"/>
      <c r="AZ136" s="432"/>
      <c r="BA136" s="432"/>
      <c r="BB136" s="432"/>
      <c r="BC136" s="432"/>
      <c r="BD136" s="432"/>
      <c r="BE136" s="432"/>
    </row>
    <row r="137" spans="1:57" ht="12.75" hidden="1" customHeight="1">
      <c r="A137" s="472" t="s">
        <v>620</v>
      </c>
      <c r="B137" s="285"/>
      <c r="C137" s="443"/>
      <c r="D137" s="443"/>
      <c r="E137" s="285"/>
      <c r="F137" s="243"/>
      <c r="G137" s="296"/>
      <c r="H137" s="120"/>
      <c r="I137" s="111"/>
      <c r="J137" s="111"/>
      <c r="K137" s="129">
        <v>23.457999999999998</v>
      </c>
      <c r="L137" s="118"/>
      <c r="M137" s="115"/>
      <c r="N137" s="118"/>
      <c r="O137" s="140"/>
      <c r="P137" s="184">
        <v>136</v>
      </c>
      <c r="Q137" s="133">
        <v>0</v>
      </c>
      <c r="R137" s="199">
        <v>0</v>
      </c>
      <c r="S137" s="212">
        <v>0</v>
      </c>
      <c r="T137" s="276">
        <v>0</v>
      </c>
      <c r="U137" s="276"/>
      <c r="V137" s="276">
        <v>0</v>
      </c>
      <c r="W137" s="264">
        <f>V136*(F136/100)</f>
        <v>0</v>
      </c>
      <c r="X137" s="207"/>
      <c r="Y137" s="179" t="str">
        <f>IFERROR(INT(#REF!/(F136/100)),"")</f>
        <v/>
      </c>
      <c r="Z137" s="194" t="str">
        <f>IFERROR(IF(C137&lt;&gt;"",$AA$1/(D135/100)*(C137/100),""),"")</f>
        <v/>
      </c>
      <c r="AA137" s="422" t="str">
        <f>IFERROR($AC$1/(D137/100)*(C135/100),"")</f>
        <v/>
      </c>
      <c r="AB137" s="416"/>
      <c r="AC137" s="405"/>
      <c r="AD137" s="405"/>
      <c r="AE137" s="406"/>
      <c r="AF137" s="406"/>
      <c r="AG137" s="406"/>
      <c r="AH137" s="431"/>
      <c r="AI137" s="431"/>
      <c r="AJ137" s="432"/>
      <c r="AK137" s="432"/>
      <c r="AL137" s="432"/>
      <c r="AM137" s="432"/>
      <c r="AN137" s="432"/>
      <c r="AO137" s="432"/>
      <c r="AP137" s="432"/>
      <c r="AQ137" s="432"/>
      <c r="AR137" s="432"/>
      <c r="AS137" s="432"/>
      <c r="AT137" s="432"/>
      <c r="AU137" s="432"/>
      <c r="AV137" s="432"/>
      <c r="AW137" s="432"/>
      <c r="AX137" s="432"/>
      <c r="AY137" s="432"/>
      <c r="AZ137" s="432"/>
      <c r="BA137" s="432"/>
      <c r="BB137" s="432"/>
      <c r="BC137" s="432"/>
      <c r="BD137" s="432"/>
      <c r="BE137" s="432"/>
    </row>
    <row r="138" spans="1:57" ht="12.75" customHeight="1">
      <c r="A138" s="479" t="s">
        <v>557</v>
      </c>
      <c r="B138" s="286">
        <v>7825</v>
      </c>
      <c r="C138" s="378">
        <v>44.5</v>
      </c>
      <c r="D138" s="444">
        <v>46</v>
      </c>
      <c r="E138" s="287">
        <v>898</v>
      </c>
      <c r="F138" s="295">
        <v>44.1</v>
      </c>
      <c r="G138" s="246">
        <v>-1.9900000000000001E-2</v>
      </c>
      <c r="H138" s="122">
        <v>45</v>
      </c>
      <c r="I138" s="112">
        <v>45</v>
      </c>
      <c r="J138" s="112">
        <v>44.1</v>
      </c>
      <c r="K138" s="132">
        <v>45</v>
      </c>
      <c r="L138" s="123">
        <v>7168</v>
      </c>
      <c r="M138" s="116">
        <v>16024</v>
      </c>
      <c r="N138" s="123">
        <v>17</v>
      </c>
      <c r="O138" s="141">
        <v>45481.595381944448</v>
      </c>
      <c r="P138" s="183">
        <v>137</v>
      </c>
      <c r="Q138" s="134">
        <v>0</v>
      </c>
      <c r="R138" s="202">
        <v>0</v>
      </c>
      <c r="S138" s="213">
        <v>0</v>
      </c>
      <c r="T138" s="277">
        <v>0</v>
      </c>
      <c r="U138" s="277"/>
      <c r="V138" s="277">
        <v>0</v>
      </c>
      <c r="W138" s="265">
        <f t="shared" ref="W138" si="64">(V138*X138)</f>
        <v>0</v>
      </c>
      <c r="X138" s="209"/>
      <c r="Y138" s="196">
        <f>IF(D138&lt;&gt;0,($C139*(1-$AB$1))-$D138,0)</f>
        <v>-2.0043999999999969</v>
      </c>
      <c r="Z138" s="197">
        <f>IFERROR(IF(C138&lt;&gt;"",$AA$1/(D134/100)*(C138/100),""),"")</f>
        <v>96.445121016739463</v>
      </c>
      <c r="AA138" s="423">
        <f>IFERROR($AC$1/(D138/100)*(C134/100),"")</f>
        <v>136956.52173913043</v>
      </c>
      <c r="AB138" s="415"/>
      <c r="AC138" s="403"/>
      <c r="AD138" s="403"/>
      <c r="AE138" s="404"/>
      <c r="AF138" s="404"/>
      <c r="AG138" s="404"/>
      <c r="AH138" s="431"/>
      <c r="AI138" s="431"/>
      <c r="AJ138" s="432"/>
      <c r="AK138" s="432"/>
      <c r="AL138" s="432"/>
      <c r="AM138" s="432"/>
      <c r="AN138" s="432"/>
      <c r="AO138" s="432"/>
      <c r="AP138" s="432"/>
      <c r="AQ138" s="432"/>
      <c r="AR138" s="432"/>
      <c r="AS138" s="432"/>
      <c r="AT138" s="432"/>
      <c r="AU138" s="432"/>
      <c r="AV138" s="432"/>
      <c r="AW138" s="432"/>
      <c r="AX138" s="432"/>
      <c r="AY138" s="432"/>
      <c r="AZ138" s="432"/>
      <c r="BA138" s="432"/>
      <c r="BB138" s="432"/>
      <c r="BC138" s="432"/>
      <c r="BD138" s="432"/>
      <c r="BE138" s="432"/>
    </row>
    <row r="139" spans="1:57" ht="12.75" customHeight="1">
      <c r="A139" s="474" t="s">
        <v>621</v>
      </c>
      <c r="B139" s="306">
        <v>1000</v>
      </c>
      <c r="C139" s="445">
        <v>44</v>
      </c>
      <c r="D139" s="445">
        <v>45</v>
      </c>
      <c r="E139" s="306">
        <v>500</v>
      </c>
      <c r="F139" s="244">
        <v>45.8</v>
      </c>
      <c r="G139" s="249">
        <v>4.3799999999999999E-2</v>
      </c>
      <c r="H139" s="226">
        <v>44</v>
      </c>
      <c r="I139" s="227">
        <v>46</v>
      </c>
      <c r="J139" s="227">
        <v>43</v>
      </c>
      <c r="K139" s="239">
        <v>43.878</v>
      </c>
      <c r="L139" s="230">
        <v>11115</v>
      </c>
      <c r="M139" s="229">
        <v>25255</v>
      </c>
      <c r="N139" s="230">
        <v>42</v>
      </c>
      <c r="O139" s="231">
        <v>45481.664664351854</v>
      </c>
      <c r="P139" s="184">
        <v>138</v>
      </c>
      <c r="Q139" s="232">
        <v>0</v>
      </c>
      <c r="R139" s="233">
        <v>0</v>
      </c>
      <c r="S139" s="234">
        <v>0</v>
      </c>
      <c r="T139" s="278">
        <v>0</v>
      </c>
      <c r="U139" s="278"/>
      <c r="V139" s="278">
        <v>0</v>
      </c>
      <c r="W139" s="267">
        <f>V138*(F138/100)</f>
        <v>0</v>
      </c>
      <c r="X139" s="218"/>
      <c r="Y139" s="222" t="str">
        <f>IFERROR(INT(#REF!/(F138/100)),"")</f>
        <v/>
      </c>
      <c r="Z139" s="223">
        <f>IFERROR(IF(C139&lt;&gt;"",$AA$1/(D135/100)*(C139/100),""),"")</f>
        <v>101.51228265577626</v>
      </c>
      <c r="AA139" s="425">
        <f>IFERROR($AC$1/(D139/100)*(C135/100),"")</f>
        <v>133111.11111111112</v>
      </c>
      <c r="AB139" s="416"/>
      <c r="AC139" s="405"/>
      <c r="AD139" s="405"/>
      <c r="AE139" s="406"/>
      <c r="AF139" s="406"/>
      <c r="AG139" s="406"/>
      <c r="AH139" s="431"/>
      <c r="AI139" s="431"/>
      <c r="AJ139" s="432"/>
      <c r="AK139" s="432"/>
      <c r="AL139" s="432"/>
      <c r="AM139" s="432"/>
      <c r="AN139" s="432"/>
      <c r="AO139" s="432"/>
      <c r="AP139" s="432"/>
      <c r="AQ139" s="432"/>
      <c r="AR139" s="432"/>
      <c r="AS139" s="432"/>
      <c r="AT139" s="432"/>
      <c r="AU139" s="432"/>
      <c r="AV139" s="432"/>
      <c r="AW139" s="432"/>
      <c r="AX139" s="432"/>
      <c r="AY139" s="432"/>
      <c r="AZ139" s="432"/>
      <c r="BA139" s="432"/>
      <c r="BB139" s="432"/>
      <c r="BC139" s="432"/>
      <c r="BD139" s="432"/>
      <c r="BE139" s="432"/>
    </row>
    <row r="140" spans="1:57" ht="12.75" customHeight="1">
      <c r="A140" s="479" t="s">
        <v>558</v>
      </c>
      <c r="B140" s="286">
        <v>53</v>
      </c>
      <c r="C140" s="378">
        <v>92000</v>
      </c>
      <c r="D140" s="444">
        <v>96960</v>
      </c>
      <c r="E140" s="287">
        <v>10000</v>
      </c>
      <c r="F140" s="294">
        <v>92720</v>
      </c>
      <c r="G140" s="246">
        <v>-9.5999999999999992E-3</v>
      </c>
      <c r="H140" s="121">
        <v>94900</v>
      </c>
      <c r="I140" s="113">
        <v>97670</v>
      </c>
      <c r="J140" s="113">
        <v>92000</v>
      </c>
      <c r="K140" s="131">
        <v>93620</v>
      </c>
      <c r="L140" s="124">
        <v>123469327</v>
      </c>
      <c r="M140" s="117">
        <v>132582</v>
      </c>
      <c r="N140" s="124">
        <v>433</v>
      </c>
      <c r="O140" s="139">
        <v>45481.687824074077</v>
      </c>
      <c r="P140" s="183">
        <v>139</v>
      </c>
      <c r="Q140" s="135">
        <v>0</v>
      </c>
      <c r="R140" s="200">
        <v>0</v>
      </c>
      <c r="S140" s="211">
        <v>0</v>
      </c>
      <c r="T140" s="275">
        <v>0</v>
      </c>
      <c r="U140" s="275"/>
      <c r="V140" s="275"/>
      <c r="W140" s="262">
        <f t="shared" ref="W140" si="65">(V140*X140)</f>
        <v>0</v>
      </c>
      <c r="X140" s="208"/>
      <c r="Y140" s="186">
        <f>IF(D140&lt;&gt;0,($C141*(1-$AB$1))-$D140,0)</f>
        <v>-4279.2690000000002</v>
      </c>
      <c r="Z140" s="187"/>
      <c r="AA140" s="419"/>
      <c r="AB140" s="415"/>
      <c r="AC140" s="403"/>
      <c r="AD140" s="403"/>
      <c r="AE140" s="404"/>
      <c r="AF140" s="404"/>
      <c r="AG140" s="404"/>
      <c r="AH140" s="431"/>
      <c r="AI140" s="431"/>
      <c r="AJ140" s="432"/>
      <c r="AK140" s="432"/>
      <c r="AL140" s="432"/>
      <c r="AM140" s="432"/>
      <c r="AN140" s="432"/>
      <c r="AO140" s="432"/>
      <c r="AP140" s="432"/>
      <c r="AQ140" s="432"/>
      <c r="AR140" s="432"/>
      <c r="AS140" s="432"/>
      <c r="AT140" s="432"/>
      <c r="AU140" s="432"/>
      <c r="AV140" s="432"/>
      <c r="AW140" s="432"/>
      <c r="AX140" s="432"/>
      <c r="AY140" s="432"/>
      <c r="AZ140" s="432"/>
      <c r="BA140" s="432"/>
      <c r="BB140" s="432"/>
      <c r="BC140" s="432"/>
      <c r="BD140" s="432"/>
      <c r="BE140" s="432"/>
    </row>
    <row r="141" spans="1:57" ht="12.75" customHeight="1">
      <c r="A141" s="472" t="s">
        <v>622</v>
      </c>
      <c r="B141" s="285">
        <v>6540</v>
      </c>
      <c r="C141" s="443">
        <v>92690</v>
      </c>
      <c r="D141" s="443">
        <v>92700</v>
      </c>
      <c r="E141" s="285">
        <v>2319</v>
      </c>
      <c r="F141" s="243">
        <v>92700</v>
      </c>
      <c r="G141" s="247">
        <v>-1.9099999999999999E-2</v>
      </c>
      <c r="H141" s="120">
        <v>95590</v>
      </c>
      <c r="I141" s="111">
        <v>97310</v>
      </c>
      <c r="J141" s="111">
        <v>92600</v>
      </c>
      <c r="K141" s="129">
        <v>94510</v>
      </c>
      <c r="L141" s="118">
        <v>1128458538</v>
      </c>
      <c r="M141" s="115">
        <v>1204414</v>
      </c>
      <c r="N141" s="118">
        <v>1733</v>
      </c>
      <c r="O141" s="140">
        <v>45481.708437499998</v>
      </c>
      <c r="P141" s="184">
        <v>140</v>
      </c>
      <c r="Q141" s="133">
        <v>0</v>
      </c>
      <c r="R141" s="199">
        <v>0</v>
      </c>
      <c r="S141" s="212">
        <v>0</v>
      </c>
      <c r="T141" s="276">
        <v>0</v>
      </c>
      <c r="U141" s="276"/>
      <c r="V141" s="276">
        <v>0</v>
      </c>
      <c r="W141" s="168">
        <f>V140*(F140/100)</f>
        <v>0</v>
      </c>
      <c r="X141" s="207"/>
      <c r="Y141" s="178" t="str">
        <f>IFERROR(INT(#REF!/(F140/100)),"")</f>
        <v/>
      </c>
      <c r="Z141" s="189"/>
      <c r="AA141" s="420"/>
      <c r="AB141" s="416"/>
      <c r="AC141" s="405"/>
      <c r="AD141" s="405"/>
      <c r="AE141" s="406"/>
      <c r="AF141" s="406"/>
      <c r="AG141" s="406"/>
      <c r="AH141" s="431"/>
      <c r="AI141" s="431"/>
      <c r="AJ141" s="432"/>
      <c r="AK141" s="432"/>
      <c r="AL141" s="432"/>
      <c r="AM141" s="432"/>
      <c r="AN141" s="432"/>
      <c r="AO141" s="432"/>
      <c r="AP141" s="432"/>
      <c r="AQ141" s="432"/>
      <c r="AR141" s="432"/>
      <c r="AS141" s="432"/>
      <c r="AT141" s="432"/>
      <c r="AU141" s="432"/>
      <c r="AV141" s="432"/>
      <c r="AW141" s="432"/>
      <c r="AX141" s="432"/>
      <c r="AY141" s="432"/>
      <c r="AZ141" s="432"/>
      <c r="BA141" s="432"/>
      <c r="BB141" s="432"/>
      <c r="BC141" s="432"/>
      <c r="BD141" s="432"/>
      <c r="BE141" s="432"/>
    </row>
    <row r="142" spans="1:57" ht="12.75" hidden="1" customHeight="1">
      <c r="A142" s="479" t="s">
        <v>559</v>
      </c>
      <c r="B142" s="286"/>
      <c r="C142" s="378"/>
      <c r="D142" s="444"/>
      <c r="E142" s="287"/>
      <c r="F142" s="294"/>
      <c r="G142" s="246"/>
      <c r="H142" s="122"/>
      <c r="I142" s="112"/>
      <c r="J142" s="112"/>
      <c r="K142" s="132">
        <v>66.453000000000003</v>
      </c>
      <c r="L142" s="123"/>
      <c r="M142" s="116"/>
      <c r="N142" s="123"/>
      <c r="O142" s="141"/>
      <c r="P142" s="183">
        <v>141</v>
      </c>
      <c r="Q142" s="134">
        <v>0</v>
      </c>
      <c r="R142" s="202">
        <v>0</v>
      </c>
      <c r="S142" s="213">
        <v>0</v>
      </c>
      <c r="T142" s="277">
        <v>0</v>
      </c>
      <c r="U142" s="277"/>
      <c r="V142" s="277"/>
      <c r="W142" s="263">
        <f t="shared" ref="W142" si="66">(V142*X142)</f>
        <v>0</v>
      </c>
      <c r="X142" s="210"/>
      <c r="Y142" s="191">
        <f>IF(D142&lt;&gt;0,($C143*(1-$AB$1))-$D142,0)</f>
        <v>0</v>
      </c>
      <c r="Z142" s="192" t="str">
        <f>IFERROR(IF(C142&lt;&gt;"",$AA$1/(D140/100)*(C142/100),""),"")</f>
        <v/>
      </c>
      <c r="AA142" s="421" t="str">
        <f>IFERROR($AC$1/(D142/100)*(C140/100),"")</f>
        <v/>
      </c>
      <c r="AB142" s="415"/>
      <c r="AC142" s="403"/>
      <c r="AD142" s="403"/>
      <c r="AE142" s="404"/>
      <c r="AF142" s="404"/>
      <c r="AG142" s="404"/>
      <c r="AH142" s="431"/>
      <c r="AI142" s="431"/>
      <c r="AJ142" s="432"/>
      <c r="AK142" s="432"/>
      <c r="AL142" s="432"/>
      <c r="AM142" s="432"/>
      <c r="AN142" s="432"/>
      <c r="AO142" s="432"/>
      <c r="AP142" s="432"/>
      <c r="AQ142" s="432"/>
      <c r="AR142" s="432"/>
      <c r="AS142" s="432"/>
      <c r="AT142" s="432"/>
      <c r="AU142" s="432"/>
      <c r="AV142" s="432"/>
      <c r="AW142" s="432"/>
      <c r="AX142" s="432"/>
      <c r="AY142" s="432"/>
      <c r="AZ142" s="432"/>
      <c r="BA142" s="432"/>
      <c r="BB142" s="432"/>
      <c r="BC142" s="432"/>
      <c r="BD142" s="432"/>
      <c r="BE142" s="432"/>
    </row>
    <row r="143" spans="1:57" ht="12.75" hidden="1" customHeight="1">
      <c r="A143" s="472" t="s">
        <v>623</v>
      </c>
      <c r="B143" s="285"/>
      <c r="C143" s="443"/>
      <c r="D143" s="443"/>
      <c r="E143" s="285"/>
      <c r="F143" s="243"/>
      <c r="G143" s="296"/>
      <c r="H143" s="120"/>
      <c r="I143" s="111"/>
      <c r="J143" s="111"/>
      <c r="K143" s="129">
        <v>44.993000000000002</v>
      </c>
      <c r="L143" s="118"/>
      <c r="M143" s="115"/>
      <c r="N143" s="118"/>
      <c r="O143" s="140"/>
      <c r="P143" s="184">
        <v>142</v>
      </c>
      <c r="Q143" s="133">
        <v>0</v>
      </c>
      <c r="R143" s="199">
        <v>0</v>
      </c>
      <c r="S143" s="212">
        <v>0</v>
      </c>
      <c r="T143" s="276">
        <v>0</v>
      </c>
      <c r="U143" s="276"/>
      <c r="V143" s="276">
        <v>0</v>
      </c>
      <c r="W143" s="264">
        <f>V142*(F142/100)</f>
        <v>0</v>
      </c>
      <c r="X143" s="207"/>
      <c r="Y143" s="179" t="str">
        <f>IFERROR(INT(#REF!/(F142/100)),"")</f>
        <v/>
      </c>
      <c r="Z143" s="194" t="str">
        <f>IFERROR(IF(C143&lt;&gt;"",$AA$1/(D141/100)*(C143/100),""),"")</f>
        <v/>
      </c>
      <c r="AA143" s="422" t="str">
        <f>IFERROR($AC$1/(D143/100)*(C141/100),"")</f>
        <v/>
      </c>
      <c r="AB143" s="416"/>
      <c r="AC143" s="405"/>
      <c r="AD143" s="405"/>
      <c r="AE143" s="406"/>
      <c r="AF143" s="406"/>
      <c r="AG143" s="406"/>
      <c r="AH143" s="431"/>
      <c r="AI143" s="431"/>
      <c r="AJ143" s="432"/>
      <c r="AK143" s="432"/>
      <c r="AL143" s="432"/>
      <c r="AM143" s="432"/>
      <c r="AN143" s="432"/>
      <c r="AO143" s="432"/>
      <c r="AP143" s="432"/>
      <c r="AQ143" s="432"/>
      <c r="AR143" s="432"/>
      <c r="AS143" s="432"/>
      <c r="AT143" s="432"/>
      <c r="AU143" s="432"/>
      <c r="AV143" s="432"/>
      <c r="AW143" s="432"/>
      <c r="AX143" s="432"/>
      <c r="AY143" s="432"/>
      <c r="AZ143" s="432"/>
      <c r="BA143" s="432"/>
      <c r="BB143" s="432"/>
      <c r="BC143" s="432"/>
      <c r="BD143" s="432"/>
      <c r="BE143" s="432"/>
    </row>
    <row r="144" spans="1:57" ht="12.75" customHeight="1">
      <c r="A144" s="479" t="s">
        <v>560</v>
      </c>
      <c r="B144" s="286">
        <v>1950</v>
      </c>
      <c r="C144" s="378">
        <v>66.900000000000006</v>
      </c>
      <c r="D144" s="444">
        <v>67.400000000000006</v>
      </c>
      <c r="E144" s="287">
        <v>1000</v>
      </c>
      <c r="F144" s="295">
        <v>67.39</v>
      </c>
      <c r="G144" s="246">
        <v>-1E-4</v>
      </c>
      <c r="H144" s="122">
        <v>66.7</v>
      </c>
      <c r="I144" s="112">
        <v>68.599999999999994</v>
      </c>
      <c r="J144" s="112">
        <v>66.599999999999994</v>
      </c>
      <c r="K144" s="132">
        <v>67.400000000000006</v>
      </c>
      <c r="L144" s="123">
        <v>14543</v>
      </c>
      <c r="M144" s="116">
        <v>21609</v>
      </c>
      <c r="N144" s="123">
        <v>83</v>
      </c>
      <c r="O144" s="141">
        <v>45481.683240740742</v>
      </c>
      <c r="P144" s="183">
        <v>143</v>
      </c>
      <c r="Q144" s="134">
        <v>0</v>
      </c>
      <c r="R144" s="202">
        <v>0</v>
      </c>
      <c r="S144" s="213">
        <v>0</v>
      </c>
      <c r="T144" s="277">
        <v>0</v>
      </c>
      <c r="U144" s="277"/>
      <c r="V144" s="277"/>
      <c r="W144" s="265">
        <f t="shared" ref="W144" si="67">(V144*X144)</f>
        <v>0</v>
      </c>
      <c r="X144" s="209"/>
      <c r="Y144" s="196">
        <f>IF(D144&lt;&gt;0,($C145*(1-$AB$1))-$D144,0)</f>
        <v>-0.38670200000001387</v>
      </c>
      <c r="Z144" s="197">
        <f>IFERROR(IF(C144&lt;&gt;"",$AA$1/(D140/100)*(C144/100),""),"")</f>
        <v>95.51040320757528</v>
      </c>
      <c r="AA144" s="423">
        <f>IFERROR($AC$1/(D144/100)*(C140/100),"")</f>
        <v>136498.51632047477</v>
      </c>
      <c r="AB144" s="415"/>
      <c r="AC144" s="403"/>
      <c r="AD144" s="403"/>
      <c r="AE144" s="404"/>
      <c r="AF144" s="404"/>
      <c r="AG144" s="404"/>
      <c r="AH144" s="431"/>
      <c r="AI144" s="431"/>
      <c r="AJ144" s="432"/>
      <c r="AK144" s="432"/>
      <c r="AL144" s="432"/>
      <c r="AM144" s="432"/>
      <c r="AN144" s="432"/>
      <c r="AO144" s="432"/>
      <c r="AP144" s="432"/>
      <c r="AQ144" s="432"/>
      <c r="AR144" s="432"/>
      <c r="AS144" s="432"/>
      <c r="AT144" s="432"/>
      <c r="AU144" s="432"/>
      <c r="AV144" s="432"/>
      <c r="AW144" s="432"/>
      <c r="AX144" s="432"/>
      <c r="AY144" s="432"/>
      <c r="AZ144" s="432"/>
      <c r="BA144" s="432"/>
      <c r="BB144" s="432"/>
      <c r="BC144" s="432"/>
      <c r="BD144" s="432"/>
      <c r="BE144" s="432"/>
    </row>
    <row r="145" spans="1:57" ht="12.75" customHeight="1">
      <c r="A145" s="474" t="s">
        <v>624</v>
      </c>
      <c r="B145" s="306">
        <v>295</v>
      </c>
      <c r="C145" s="445">
        <v>67.02</v>
      </c>
      <c r="D145" s="445">
        <v>67.39</v>
      </c>
      <c r="E145" s="306">
        <v>758</v>
      </c>
      <c r="F145" s="244">
        <v>67.39</v>
      </c>
      <c r="G145" s="249">
        <v>-4.4000000000000003E-3</v>
      </c>
      <c r="H145" s="226">
        <v>67.989999999999995</v>
      </c>
      <c r="I145" s="227">
        <v>68.989999999999995</v>
      </c>
      <c r="J145" s="227">
        <v>66.81</v>
      </c>
      <c r="K145" s="239">
        <v>67.69</v>
      </c>
      <c r="L145" s="230">
        <v>179240</v>
      </c>
      <c r="M145" s="229">
        <v>265996</v>
      </c>
      <c r="N145" s="230">
        <v>523</v>
      </c>
      <c r="O145" s="231">
        <v>45481.705682870372</v>
      </c>
      <c r="P145" s="184">
        <v>144</v>
      </c>
      <c r="Q145" s="232">
        <v>0</v>
      </c>
      <c r="R145" s="233">
        <v>0</v>
      </c>
      <c r="S145" s="234">
        <v>0</v>
      </c>
      <c r="T145" s="278">
        <v>0</v>
      </c>
      <c r="U145" s="278"/>
      <c r="V145" s="278">
        <v>0</v>
      </c>
      <c r="W145" s="267">
        <f>V144*(F144/100)</f>
        <v>0</v>
      </c>
      <c r="X145" s="218"/>
      <c r="Y145" s="222" t="str">
        <f>IFERROR(INT(#REF!/(F144/100)),"")</f>
        <v/>
      </c>
      <c r="Z145" s="223">
        <f>IFERROR(IF(C145&lt;&gt;"",$AA$1/(D141/100)*(C145/100),""),"")</f>
        <v>100.07874644881029</v>
      </c>
      <c r="AA145" s="425">
        <f>IFERROR($AC$1/(D145/100)*(C141/100),"")</f>
        <v>137542.66211604094</v>
      </c>
      <c r="AB145" s="416"/>
      <c r="AC145" s="405"/>
      <c r="AD145" s="405"/>
      <c r="AE145" s="406"/>
      <c r="AF145" s="406"/>
      <c r="AG145" s="406"/>
      <c r="AH145" s="431"/>
      <c r="AI145" s="431"/>
      <c r="AJ145" s="432"/>
      <c r="AK145" s="432"/>
      <c r="AL145" s="432"/>
      <c r="AM145" s="432"/>
      <c r="AN145" s="432"/>
      <c r="AO145" s="432"/>
      <c r="AP145" s="432"/>
      <c r="AQ145" s="432"/>
      <c r="AR145" s="432"/>
      <c r="AS145" s="432"/>
      <c r="AT145" s="432"/>
      <c r="AU145" s="432"/>
      <c r="AV145" s="432"/>
      <c r="AW145" s="432"/>
      <c r="AX145" s="432"/>
      <c r="AY145" s="432"/>
      <c r="AZ145" s="432"/>
      <c r="BA145" s="432"/>
      <c r="BB145" s="432"/>
      <c r="BC145" s="432"/>
      <c r="BD145" s="432"/>
      <c r="BE145" s="432"/>
    </row>
    <row r="146" spans="1:57" ht="12.75" customHeight="1">
      <c r="A146" s="479" t="s">
        <v>528</v>
      </c>
      <c r="B146" s="286">
        <v>7922</v>
      </c>
      <c r="C146" s="378">
        <v>59350</v>
      </c>
      <c r="D146" s="444">
        <v>60000</v>
      </c>
      <c r="E146" s="287">
        <v>1330</v>
      </c>
      <c r="F146" s="294">
        <v>59400</v>
      </c>
      <c r="G146" s="246">
        <v>9.0000000000000011E-3</v>
      </c>
      <c r="H146" s="121">
        <v>58900</v>
      </c>
      <c r="I146" s="113">
        <v>59990</v>
      </c>
      <c r="J146" s="113">
        <v>58410</v>
      </c>
      <c r="K146" s="131">
        <v>58870</v>
      </c>
      <c r="L146" s="124">
        <v>68679563</v>
      </c>
      <c r="M146" s="117">
        <v>116398</v>
      </c>
      <c r="N146" s="124">
        <v>219</v>
      </c>
      <c r="O146" s="139">
        <v>45481.678900462961</v>
      </c>
      <c r="P146" s="183">
        <v>145</v>
      </c>
      <c r="Q146" s="135">
        <v>0</v>
      </c>
      <c r="R146" s="200">
        <v>0</v>
      </c>
      <c r="S146" s="211">
        <v>0</v>
      </c>
      <c r="T146" s="275">
        <v>0</v>
      </c>
      <c r="U146" s="275"/>
      <c r="V146" s="275">
        <v>0</v>
      </c>
      <c r="W146" s="262">
        <f t="shared" ref="W146" si="68">(V146*X146)</f>
        <v>0</v>
      </c>
      <c r="X146" s="208"/>
      <c r="Y146" s="186">
        <f>IF(D146&lt;&gt;0,($C147*(1-$AB$1))-$D146,0)</f>
        <v>-855.91500000000087</v>
      </c>
      <c r="Z146" s="187"/>
      <c r="AA146" s="419"/>
      <c r="AB146" s="415"/>
      <c r="AC146" s="403"/>
      <c r="AD146" s="403"/>
      <c r="AE146" s="404"/>
      <c r="AF146" s="404"/>
      <c r="AG146" s="404"/>
      <c r="AH146" s="431"/>
      <c r="AI146" s="431"/>
      <c r="AJ146" s="432"/>
      <c r="AK146" s="432"/>
      <c r="AL146" s="432"/>
      <c r="AM146" s="432"/>
      <c r="AN146" s="432"/>
      <c r="AO146" s="432"/>
      <c r="AP146" s="432"/>
      <c r="AQ146" s="432"/>
      <c r="AR146" s="432"/>
      <c r="AS146" s="432"/>
      <c r="AT146" s="432"/>
      <c r="AU146" s="432"/>
      <c r="AV146" s="432"/>
      <c r="AW146" s="432"/>
      <c r="AX146" s="432"/>
      <c r="AY146" s="432"/>
      <c r="AZ146" s="432"/>
      <c r="BA146" s="432"/>
      <c r="BB146" s="432"/>
      <c r="BC146" s="432"/>
      <c r="BD146" s="432"/>
      <c r="BE146" s="432"/>
    </row>
    <row r="147" spans="1:57" ht="12.75" customHeight="1">
      <c r="A147" s="472" t="s">
        <v>625</v>
      </c>
      <c r="B147" s="285">
        <v>3878</v>
      </c>
      <c r="C147" s="443">
        <v>59150</v>
      </c>
      <c r="D147" s="443">
        <v>59200</v>
      </c>
      <c r="E147" s="285">
        <v>1775</v>
      </c>
      <c r="F147" s="243">
        <v>59200</v>
      </c>
      <c r="G147" s="247">
        <v>3.3E-3</v>
      </c>
      <c r="H147" s="120">
        <v>58430</v>
      </c>
      <c r="I147" s="111">
        <v>60200</v>
      </c>
      <c r="J147" s="111">
        <v>58430</v>
      </c>
      <c r="K147" s="129">
        <v>59000</v>
      </c>
      <c r="L147" s="118">
        <v>204709435</v>
      </c>
      <c r="M147" s="115">
        <v>345700</v>
      </c>
      <c r="N147" s="118">
        <v>547</v>
      </c>
      <c r="O147" s="140">
        <v>45481.708425925928</v>
      </c>
      <c r="P147" s="184">
        <v>146</v>
      </c>
      <c r="Q147" s="133">
        <v>0</v>
      </c>
      <c r="R147" s="199">
        <v>0</v>
      </c>
      <c r="S147" s="212">
        <v>0</v>
      </c>
      <c r="T147" s="276">
        <v>0</v>
      </c>
      <c r="U147" s="276"/>
      <c r="V147" s="276">
        <v>0</v>
      </c>
      <c r="W147" s="168">
        <f>V146*(F146/100)</f>
        <v>0</v>
      </c>
      <c r="X147" s="207"/>
      <c r="Y147" s="178" t="str">
        <f>IFERROR(INT(#REF!/(F146/100)),"")</f>
        <v/>
      </c>
      <c r="Z147" s="189"/>
      <c r="AA147" s="420"/>
      <c r="AB147" s="416"/>
      <c r="AC147" s="405"/>
      <c r="AD147" s="405"/>
      <c r="AE147" s="406"/>
      <c r="AF147" s="406"/>
      <c r="AG147" s="406"/>
      <c r="AH147" s="431"/>
      <c r="AI147" s="431"/>
      <c r="AJ147" s="432"/>
      <c r="AK147" s="432"/>
      <c r="AL147" s="432"/>
      <c r="AM147" s="432"/>
      <c r="AN147" s="432"/>
      <c r="AO147" s="432"/>
      <c r="AP147" s="432"/>
      <c r="AQ147" s="432"/>
      <c r="AR147" s="432"/>
      <c r="AS147" s="432"/>
      <c r="AT147" s="432"/>
      <c r="AU147" s="432"/>
      <c r="AV147" s="432"/>
      <c r="AW147" s="432"/>
      <c r="AX147" s="432"/>
      <c r="AY147" s="432"/>
      <c r="AZ147" s="432"/>
      <c r="BA147" s="432"/>
      <c r="BB147" s="432"/>
      <c r="BC147" s="432"/>
      <c r="BD147" s="432"/>
      <c r="BE147" s="432"/>
    </row>
    <row r="148" spans="1:57" ht="12.75" hidden="1" customHeight="1">
      <c r="A148" s="479" t="s">
        <v>529</v>
      </c>
      <c r="B148" s="286"/>
      <c r="C148" s="378"/>
      <c r="D148" s="444"/>
      <c r="E148" s="287"/>
      <c r="F148" s="294"/>
      <c r="G148" s="246"/>
      <c r="H148" s="122"/>
      <c r="I148" s="112"/>
      <c r="J148" s="112"/>
      <c r="K148" s="132">
        <v>38.42</v>
      </c>
      <c r="L148" s="123"/>
      <c r="M148" s="116"/>
      <c r="N148" s="123"/>
      <c r="O148" s="141"/>
      <c r="P148" s="183">
        <v>147</v>
      </c>
      <c r="Q148" s="134">
        <v>0</v>
      </c>
      <c r="R148" s="202">
        <v>0</v>
      </c>
      <c r="S148" s="213">
        <v>0</v>
      </c>
      <c r="T148" s="277">
        <v>0</v>
      </c>
      <c r="U148" s="277"/>
      <c r="V148" s="277"/>
      <c r="W148" s="263">
        <f t="shared" ref="W148" si="69">(V148*X148)</f>
        <v>0</v>
      </c>
      <c r="X148" s="210"/>
      <c r="Y148" s="191">
        <f>IF(D148&lt;&gt;0,($C149*(1-$AB$1))-$D148,0)</f>
        <v>0</v>
      </c>
      <c r="Z148" s="192" t="str">
        <f>IFERROR(IF(C148&lt;&gt;"",$AA$1/(D146/100)*(C148/100),""),"")</f>
        <v/>
      </c>
      <c r="AA148" s="421" t="str">
        <f>IFERROR($AC$1/(D148/100)*(C146/100),"")</f>
        <v/>
      </c>
      <c r="AB148" s="415"/>
      <c r="AC148" s="403"/>
      <c r="AD148" s="403"/>
      <c r="AE148" s="404"/>
      <c r="AF148" s="404"/>
      <c r="AG148" s="404"/>
      <c r="AH148" s="431"/>
      <c r="AI148" s="431"/>
      <c r="AJ148" s="432"/>
      <c r="AK148" s="432"/>
      <c r="AL148" s="432"/>
      <c r="AM148" s="432"/>
      <c r="AN148" s="432"/>
      <c r="AO148" s="432"/>
      <c r="AP148" s="432"/>
      <c r="AQ148" s="432"/>
      <c r="AR148" s="432"/>
      <c r="AS148" s="432"/>
      <c r="AT148" s="432"/>
      <c r="AU148" s="432"/>
      <c r="AV148" s="432"/>
      <c r="AW148" s="432"/>
      <c r="AX148" s="432"/>
      <c r="AY148" s="432"/>
      <c r="AZ148" s="432"/>
      <c r="BA148" s="432"/>
      <c r="BB148" s="432"/>
      <c r="BC148" s="432"/>
      <c r="BD148" s="432"/>
      <c r="BE148" s="432"/>
    </row>
    <row r="149" spans="1:57" ht="12.75" hidden="1" customHeight="1">
      <c r="A149" s="472" t="s">
        <v>626</v>
      </c>
      <c r="B149" s="285"/>
      <c r="C149" s="443"/>
      <c r="D149" s="443"/>
      <c r="E149" s="285"/>
      <c r="F149" s="243"/>
      <c r="G149" s="296"/>
      <c r="H149" s="120"/>
      <c r="I149" s="111"/>
      <c r="J149" s="111"/>
      <c r="K149" s="129">
        <v>44</v>
      </c>
      <c r="L149" s="118"/>
      <c r="M149" s="115"/>
      <c r="N149" s="118"/>
      <c r="O149" s="140"/>
      <c r="P149" s="184">
        <v>148</v>
      </c>
      <c r="Q149" s="133">
        <v>0</v>
      </c>
      <c r="R149" s="199">
        <v>0</v>
      </c>
      <c r="S149" s="212">
        <v>0</v>
      </c>
      <c r="T149" s="276">
        <v>0</v>
      </c>
      <c r="U149" s="276"/>
      <c r="V149" s="276">
        <v>0</v>
      </c>
      <c r="W149" s="264">
        <f>V148*(F148/100)</f>
        <v>0</v>
      </c>
      <c r="X149" s="207"/>
      <c r="Y149" s="179" t="str">
        <f>IFERROR(INT(#REF!/(F148/100)),"")</f>
        <v/>
      </c>
      <c r="Z149" s="194" t="str">
        <f>IFERROR(IF(C149&lt;&gt;"",$AA$1/(D147/100)*(C149/100),""),"")</f>
        <v/>
      </c>
      <c r="AA149" s="422" t="str">
        <f>IFERROR($AC$1/(D149/100)*(C147/100),"")</f>
        <v/>
      </c>
      <c r="AB149" s="416"/>
      <c r="AC149" s="405"/>
      <c r="AD149" s="405"/>
      <c r="AE149" s="406"/>
      <c r="AF149" s="406"/>
      <c r="AG149" s="406"/>
      <c r="AH149" s="431"/>
      <c r="AI149" s="431"/>
      <c r="AJ149" s="432"/>
      <c r="AK149" s="432"/>
      <c r="AL149" s="432"/>
      <c r="AM149" s="432"/>
      <c r="AN149" s="432"/>
      <c r="AO149" s="432"/>
      <c r="AP149" s="432"/>
      <c r="AQ149" s="432"/>
      <c r="AR149" s="432"/>
      <c r="AS149" s="432"/>
      <c r="AT149" s="432"/>
      <c r="AU149" s="432"/>
      <c r="AV149" s="432"/>
      <c r="AW149" s="432"/>
      <c r="AX149" s="432"/>
      <c r="AY149" s="432"/>
      <c r="AZ149" s="432"/>
      <c r="BA149" s="432"/>
      <c r="BB149" s="432"/>
      <c r="BC149" s="432"/>
      <c r="BD149" s="432"/>
      <c r="BE149" s="432"/>
    </row>
    <row r="150" spans="1:57" ht="12.75" customHeight="1">
      <c r="A150" s="479" t="s">
        <v>530</v>
      </c>
      <c r="B150" s="286">
        <v>750</v>
      </c>
      <c r="C150" s="378">
        <v>42</v>
      </c>
      <c r="D150" s="444">
        <v>43</v>
      </c>
      <c r="E150" s="287">
        <v>4789</v>
      </c>
      <c r="F150" s="295">
        <v>43</v>
      </c>
      <c r="G150" s="246">
        <v>1.1699999999999999E-2</v>
      </c>
      <c r="H150" s="122">
        <v>41</v>
      </c>
      <c r="I150" s="112">
        <v>43</v>
      </c>
      <c r="J150" s="112">
        <v>41</v>
      </c>
      <c r="K150" s="132">
        <v>42.5</v>
      </c>
      <c r="L150" s="123">
        <v>3858</v>
      </c>
      <c r="M150" s="116">
        <v>9068</v>
      </c>
      <c r="N150" s="123">
        <v>30</v>
      </c>
      <c r="O150" s="141">
        <v>45481.684224537035</v>
      </c>
      <c r="P150" s="183">
        <v>149</v>
      </c>
      <c r="Q150" s="134">
        <v>0</v>
      </c>
      <c r="R150" s="202">
        <v>0</v>
      </c>
      <c r="S150" s="213">
        <v>0</v>
      </c>
      <c r="T150" s="277">
        <v>0</v>
      </c>
      <c r="U150" s="277"/>
      <c r="V150" s="277">
        <v>0</v>
      </c>
      <c r="W150" s="265">
        <f t="shared" ref="W150" si="70">(V150*X150)</f>
        <v>0</v>
      </c>
      <c r="X150" s="209"/>
      <c r="Y150" s="196">
        <f>IF(D150&lt;&gt;0,($C151*(1-$AB$1))-$D150,0)</f>
        <v>-0.60324009999999362</v>
      </c>
      <c r="Z150" s="197">
        <f>IFERROR(IF(C150&lt;&gt;"",$AA$1/(D146/100)*(C150/100),""),"")</f>
        <v>96.898087989604605</v>
      </c>
      <c r="AA150" s="423">
        <f>IFERROR($AC$1/(D150/100)*(C146/100),"")</f>
        <v>138023.2558139535</v>
      </c>
      <c r="AB150" s="415"/>
      <c r="AC150" s="403"/>
      <c r="AD150" s="403"/>
      <c r="AE150" s="404"/>
      <c r="AF150" s="404"/>
      <c r="AG150" s="404"/>
      <c r="AH150" s="431"/>
      <c r="AI150" s="431"/>
      <c r="AJ150" s="432"/>
      <c r="AK150" s="432"/>
      <c r="AL150" s="432"/>
      <c r="AM150" s="432"/>
      <c r="AN150" s="432"/>
      <c r="AO150" s="432"/>
      <c r="AP150" s="432"/>
      <c r="AQ150" s="432"/>
      <c r="AR150" s="432"/>
      <c r="AS150" s="432"/>
      <c r="AT150" s="432"/>
      <c r="AU150" s="432"/>
      <c r="AV150" s="432"/>
      <c r="AW150" s="432"/>
      <c r="AX150" s="432"/>
      <c r="AY150" s="432"/>
      <c r="AZ150" s="432"/>
      <c r="BA150" s="432"/>
      <c r="BB150" s="432"/>
      <c r="BC150" s="432"/>
      <c r="BD150" s="432"/>
      <c r="BE150" s="432"/>
    </row>
    <row r="151" spans="1:57" ht="12.75" customHeight="1">
      <c r="A151" s="474" t="s">
        <v>627</v>
      </c>
      <c r="B151" s="306">
        <v>1320</v>
      </c>
      <c r="C151" s="445">
        <v>42.401000000000003</v>
      </c>
      <c r="D151" s="445">
        <v>42.898000000000003</v>
      </c>
      <c r="E151" s="306">
        <v>3583</v>
      </c>
      <c r="F151" s="244">
        <v>42.898000000000003</v>
      </c>
      <c r="G151" s="249">
        <v>1.41E-2</v>
      </c>
      <c r="H151" s="226">
        <v>43.389000000000003</v>
      </c>
      <c r="I151" s="227">
        <v>43.389000000000003</v>
      </c>
      <c r="J151" s="227">
        <v>41.5</v>
      </c>
      <c r="K151" s="239">
        <v>42.3</v>
      </c>
      <c r="L151" s="230">
        <v>27285</v>
      </c>
      <c r="M151" s="229">
        <v>63874</v>
      </c>
      <c r="N151" s="230">
        <v>114</v>
      </c>
      <c r="O151" s="231">
        <v>45481.708668981482</v>
      </c>
      <c r="P151" s="184">
        <v>150</v>
      </c>
      <c r="Q151" s="232">
        <v>0</v>
      </c>
      <c r="R151" s="233">
        <v>0</v>
      </c>
      <c r="S151" s="234">
        <v>0</v>
      </c>
      <c r="T151" s="278">
        <v>0</v>
      </c>
      <c r="U151" s="278"/>
      <c r="V151" s="278">
        <v>0</v>
      </c>
      <c r="W151" s="267">
        <f>V150*(F150/100)</f>
        <v>0</v>
      </c>
      <c r="X151" s="218"/>
      <c r="Y151" s="222" t="str">
        <f>IFERROR(INT(#REF!/(F150/100)),"")</f>
        <v/>
      </c>
      <c r="Z151" s="223">
        <f>IFERROR(IF(C151&lt;&gt;"",$AA$1/(D147/100)*(C151/100),""),"")</f>
        <v>99.145169615039222</v>
      </c>
      <c r="AA151" s="425">
        <f>IFERROR($AC$1/(D151/100)*(C147/100),"")</f>
        <v>137885.2160939904</v>
      </c>
      <c r="AB151" s="416"/>
      <c r="AC151" s="405"/>
      <c r="AD151" s="405"/>
      <c r="AE151" s="406"/>
      <c r="AF151" s="406"/>
      <c r="AG151" s="406"/>
      <c r="AH151" s="431"/>
      <c r="AI151" s="431"/>
      <c r="AJ151" s="432"/>
      <c r="AK151" s="432"/>
      <c r="AL151" s="432"/>
      <c r="AM151" s="432"/>
      <c r="AN151" s="432"/>
      <c r="AO151" s="432"/>
      <c r="AP151" s="432"/>
      <c r="AQ151" s="432"/>
      <c r="AR151" s="432"/>
      <c r="AS151" s="432"/>
      <c r="AT151" s="432"/>
      <c r="AU151" s="432"/>
      <c r="AV151" s="432"/>
      <c r="AW151" s="432"/>
      <c r="AX151" s="432"/>
      <c r="AY151" s="432"/>
      <c r="AZ151" s="432"/>
      <c r="BA151" s="432"/>
      <c r="BB151" s="432"/>
      <c r="BC151" s="432"/>
      <c r="BD151" s="432"/>
      <c r="BE151" s="432"/>
    </row>
    <row r="152" spans="1:57" ht="12.75" customHeight="1">
      <c r="A152" s="479" t="s">
        <v>561</v>
      </c>
      <c r="B152" s="286">
        <v>300</v>
      </c>
      <c r="C152" s="378">
        <v>38000</v>
      </c>
      <c r="D152" s="444">
        <v>57800</v>
      </c>
      <c r="E152" s="287">
        <v>1200</v>
      </c>
      <c r="F152" s="294">
        <v>37845</v>
      </c>
      <c r="G152" s="246">
        <v>-3.0800000000000001E-2</v>
      </c>
      <c r="H152" s="121">
        <v>39100</v>
      </c>
      <c r="I152" s="113">
        <v>39100</v>
      </c>
      <c r="J152" s="113">
        <v>37845</v>
      </c>
      <c r="K152" s="131">
        <v>39050</v>
      </c>
      <c r="L152" s="124">
        <v>190480</v>
      </c>
      <c r="M152" s="117">
        <v>500</v>
      </c>
      <c r="N152" s="124">
        <v>2</v>
      </c>
      <c r="O152" s="139">
        <v>45481.528703703705</v>
      </c>
      <c r="P152" s="183">
        <v>151</v>
      </c>
      <c r="Q152" s="135"/>
      <c r="R152" s="200">
        <v>0</v>
      </c>
      <c r="S152" s="211">
        <v>0</v>
      </c>
      <c r="T152" s="275">
        <v>0</v>
      </c>
      <c r="U152" s="275"/>
      <c r="V152" s="275">
        <v>0</v>
      </c>
      <c r="W152" s="262">
        <f t="shared" ref="W152" si="71">(V152*X152)</f>
        <v>0</v>
      </c>
      <c r="X152" s="208"/>
      <c r="Y152" s="186">
        <f>IF(D152&lt;&gt;0,($C153*(1-$AB$1))-$D152,0)</f>
        <v>-18428.9375</v>
      </c>
      <c r="Z152" s="187"/>
      <c r="AA152" s="419"/>
      <c r="AB152" s="415"/>
      <c r="AC152" s="403"/>
      <c r="AD152" s="403"/>
      <c r="AE152" s="404"/>
      <c r="AF152" s="404"/>
      <c r="AG152" s="404"/>
      <c r="AH152" s="431"/>
      <c r="AI152" s="431"/>
      <c r="AJ152" s="432"/>
      <c r="AK152" s="432"/>
      <c r="AL152" s="432"/>
      <c r="AM152" s="432"/>
      <c r="AN152" s="432"/>
      <c r="AO152" s="432"/>
      <c r="AP152" s="432"/>
      <c r="AQ152" s="432"/>
      <c r="AR152" s="432"/>
      <c r="AS152" s="432"/>
      <c r="AT152" s="432"/>
      <c r="AU152" s="432"/>
      <c r="AV152" s="432"/>
      <c r="AW152" s="432"/>
      <c r="AX152" s="432"/>
      <c r="AY152" s="432"/>
      <c r="AZ152" s="432"/>
      <c r="BA152" s="432"/>
      <c r="BB152" s="432"/>
      <c r="BC152" s="432"/>
      <c r="BD152" s="432"/>
      <c r="BE152" s="432"/>
    </row>
    <row r="153" spans="1:57" ht="12.75" customHeight="1">
      <c r="A153" s="472" t="s">
        <v>628</v>
      </c>
      <c r="B153" s="285">
        <v>15300</v>
      </c>
      <c r="C153" s="443">
        <v>39375</v>
      </c>
      <c r="D153" s="443">
        <v>39720</v>
      </c>
      <c r="E153" s="285">
        <v>800</v>
      </c>
      <c r="F153" s="243">
        <v>39720</v>
      </c>
      <c r="G153" s="247">
        <v>1.09E-2</v>
      </c>
      <c r="H153" s="120">
        <v>39500</v>
      </c>
      <c r="I153" s="111">
        <v>40050</v>
      </c>
      <c r="J153" s="111">
        <v>38000</v>
      </c>
      <c r="K153" s="129">
        <v>39290</v>
      </c>
      <c r="L153" s="118">
        <v>24391855</v>
      </c>
      <c r="M153" s="115">
        <v>61500</v>
      </c>
      <c r="N153" s="118">
        <v>93</v>
      </c>
      <c r="O153" s="140">
        <v>45481.708379629628</v>
      </c>
      <c r="P153" s="184">
        <v>152</v>
      </c>
      <c r="Q153" s="133"/>
      <c r="R153" s="199">
        <v>0</v>
      </c>
      <c r="S153" s="212">
        <v>0</v>
      </c>
      <c r="T153" s="276">
        <v>0</v>
      </c>
      <c r="U153" s="276"/>
      <c r="V153" s="276">
        <v>0</v>
      </c>
      <c r="W153" s="168">
        <f>V152*(F152/100)</f>
        <v>0</v>
      </c>
      <c r="X153" s="207"/>
      <c r="Y153" s="178" t="str">
        <f>IFERROR(INT(#REF!/(F152/100)),"")</f>
        <v/>
      </c>
      <c r="Z153" s="189"/>
      <c r="AA153" s="420"/>
      <c r="AB153" s="416"/>
      <c r="AC153" s="405"/>
      <c r="AD153" s="405"/>
      <c r="AE153" s="406"/>
      <c r="AF153" s="406"/>
      <c r="AG153" s="406"/>
      <c r="AH153" s="431"/>
      <c r="AI153" s="431"/>
      <c r="AJ153" s="432"/>
      <c r="AK153" s="432"/>
      <c r="AL153" s="432"/>
      <c r="AM153" s="432"/>
      <c r="AN153" s="432"/>
      <c r="AO153" s="432"/>
      <c r="AP153" s="432"/>
      <c r="AQ153" s="432"/>
      <c r="AR153" s="432"/>
      <c r="AS153" s="432"/>
      <c r="AT153" s="432"/>
      <c r="AU153" s="432"/>
      <c r="AV153" s="432"/>
      <c r="AW153" s="432"/>
      <c r="AX153" s="432"/>
      <c r="AY153" s="432"/>
      <c r="AZ153" s="432"/>
      <c r="BA153" s="432"/>
      <c r="BB153" s="432"/>
      <c r="BC153" s="432"/>
      <c r="BD153" s="432"/>
      <c r="BE153" s="432"/>
    </row>
    <row r="154" spans="1:57" ht="12.75" hidden="1" customHeight="1">
      <c r="A154" s="479" t="s">
        <v>562</v>
      </c>
      <c r="B154" s="286"/>
      <c r="C154" s="378"/>
      <c r="D154" s="444"/>
      <c r="E154" s="287"/>
      <c r="F154" s="294"/>
      <c r="G154" s="246"/>
      <c r="H154" s="122"/>
      <c r="I154" s="112"/>
      <c r="J154" s="112"/>
      <c r="K154" s="132">
        <v>30.7</v>
      </c>
      <c r="L154" s="123"/>
      <c r="M154" s="116"/>
      <c r="N154" s="123"/>
      <c r="O154" s="141"/>
      <c r="P154" s="183">
        <v>153</v>
      </c>
      <c r="Q154" s="134"/>
      <c r="R154" s="202">
        <v>0</v>
      </c>
      <c r="S154" s="213">
        <v>0</v>
      </c>
      <c r="T154" s="277">
        <v>0</v>
      </c>
      <c r="U154" s="277"/>
      <c r="V154" s="277"/>
      <c r="W154" s="263">
        <f t="shared" ref="W154" si="72">(V154*X154)</f>
        <v>0</v>
      </c>
      <c r="X154" s="210"/>
      <c r="Y154" s="191">
        <f>IF(D154&lt;&gt;0,($C155*(1-$AB$1))-$D154,0)</f>
        <v>0</v>
      </c>
      <c r="Z154" s="192" t="str">
        <f>IFERROR(IF(C154&lt;&gt;"",$AA$1/(D152/100)*(C154/100),""),"")</f>
        <v/>
      </c>
      <c r="AA154" s="421" t="str">
        <f>IFERROR($AC$1/(D154/100)*(C152/100),"")</f>
        <v/>
      </c>
      <c r="AB154" s="415"/>
      <c r="AC154" s="403"/>
      <c r="AD154" s="403"/>
      <c r="AE154" s="404"/>
      <c r="AF154" s="404"/>
      <c r="AG154" s="404"/>
      <c r="AH154" s="431"/>
      <c r="AI154" s="431"/>
      <c r="AJ154" s="432"/>
      <c r="AK154" s="432"/>
      <c r="AL154" s="432"/>
      <c r="AM154" s="432"/>
      <c r="AN154" s="432"/>
      <c r="AO154" s="432"/>
      <c r="AP154" s="432"/>
      <c r="AQ154" s="432"/>
      <c r="AR154" s="432"/>
      <c r="AS154" s="432"/>
      <c r="AT154" s="432"/>
      <c r="AU154" s="432"/>
      <c r="AV154" s="432"/>
      <c r="AW154" s="432"/>
      <c r="AX154" s="432"/>
      <c r="AY154" s="432"/>
      <c r="AZ154" s="432"/>
      <c r="BA154" s="432"/>
      <c r="BB154" s="432"/>
      <c r="BC154" s="432"/>
      <c r="BD154" s="432"/>
      <c r="BE154" s="432"/>
    </row>
    <row r="155" spans="1:57" ht="12.75" hidden="1" customHeight="1">
      <c r="A155" s="472" t="s">
        <v>629</v>
      </c>
      <c r="B155" s="285"/>
      <c r="C155" s="443"/>
      <c r="D155" s="443"/>
      <c r="E155" s="285"/>
      <c r="F155" s="243"/>
      <c r="G155" s="296"/>
      <c r="H155" s="120"/>
      <c r="I155" s="111"/>
      <c r="J155" s="111"/>
      <c r="K155" s="129">
        <v>31</v>
      </c>
      <c r="L155" s="118"/>
      <c r="M155" s="115"/>
      <c r="N155" s="118"/>
      <c r="O155" s="140"/>
      <c r="P155" s="184">
        <v>154</v>
      </c>
      <c r="Q155" s="133"/>
      <c r="R155" s="199">
        <v>0</v>
      </c>
      <c r="S155" s="212">
        <v>0</v>
      </c>
      <c r="T155" s="276">
        <v>0</v>
      </c>
      <c r="U155" s="276"/>
      <c r="V155" s="276">
        <v>0</v>
      </c>
      <c r="W155" s="264">
        <f>V154*(F154/100)</f>
        <v>0</v>
      </c>
      <c r="X155" s="207"/>
      <c r="Y155" s="179" t="str">
        <f>IFERROR(INT(#REF!/(F154/100)),"")</f>
        <v/>
      </c>
      <c r="Z155" s="194" t="str">
        <f>IFERROR(IF(C155&lt;&gt;"",$AA$1/(D153/100)*(C155/100),""),"")</f>
        <v/>
      </c>
      <c r="AA155" s="422" t="str">
        <f>IFERROR($AC$1/(D155/100)*(C153/100),"")</f>
        <v/>
      </c>
      <c r="AB155" s="416"/>
      <c r="AC155" s="405"/>
      <c r="AD155" s="405"/>
      <c r="AE155" s="406"/>
      <c r="AF155" s="406"/>
      <c r="AG155" s="406"/>
      <c r="AH155" s="431"/>
      <c r="AI155" s="431"/>
      <c r="AJ155" s="432"/>
      <c r="AK155" s="432"/>
      <c r="AL155" s="432"/>
      <c r="AM155" s="432"/>
      <c r="AN155" s="432"/>
      <c r="AO155" s="432"/>
      <c r="AP155" s="432"/>
      <c r="AQ155" s="432"/>
      <c r="AR155" s="432"/>
      <c r="AS155" s="432"/>
      <c r="AT155" s="432"/>
      <c r="AU155" s="432"/>
      <c r="AV155" s="432"/>
      <c r="AW155" s="432"/>
      <c r="AX155" s="432"/>
      <c r="AY155" s="432"/>
      <c r="AZ155" s="432"/>
      <c r="BA155" s="432"/>
      <c r="BB155" s="432"/>
      <c r="BC155" s="432"/>
      <c r="BD155" s="432"/>
      <c r="BE155" s="432"/>
    </row>
    <row r="156" spans="1:57" ht="12.75" customHeight="1">
      <c r="A156" s="479" t="s">
        <v>563</v>
      </c>
      <c r="B156" s="286">
        <v>100</v>
      </c>
      <c r="C156" s="378">
        <v>25.5</v>
      </c>
      <c r="D156" s="444">
        <v>29.25</v>
      </c>
      <c r="E156" s="287">
        <v>4700</v>
      </c>
      <c r="F156" s="295"/>
      <c r="G156" s="246"/>
      <c r="H156" s="122"/>
      <c r="I156" s="112"/>
      <c r="J156" s="112"/>
      <c r="K156" s="132">
        <v>27.5</v>
      </c>
      <c r="L156" s="123"/>
      <c r="M156" s="116"/>
      <c r="N156" s="123"/>
      <c r="O156" s="141"/>
      <c r="P156" s="183">
        <v>155</v>
      </c>
      <c r="Q156" s="134"/>
      <c r="R156" s="202">
        <v>0</v>
      </c>
      <c r="S156" s="213">
        <v>0</v>
      </c>
      <c r="T156" s="277">
        <v>0</v>
      </c>
      <c r="U156" s="277"/>
      <c r="V156" s="277"/>
      <c r="W156" s="265">
        <f t="shared" ref="W156" si="73">(V156*X156)</f>
        <v>0</v>
      </c>
      <c r="X156" s="209"/>
      <c r="Y156" s="196">
        <f>IF(D156&lt;&gt;0,($C157*(1-$AB$1))-$D156,0)</f>
        <v>-1.6527599999999971</v>
      </c>
      <c r="Z156" s="197">
        <f>IFERROR(IF(C156&lt;&gt;"",$AA$1/(D152/100)*(C156/100),""),"")</f>
        <v>61.070223522860047</v>
      </c>
      <c r="AA156" s="423">
        <f>IFERROR($AC$1/(D156/100)*(C152/100),"")</f>
        <v>129914.52991452992</v>
      </c>
      <c r="AB156" s="415"/>
      <c r="AC156" s="403"/>
      <c r="AD156" s="403"/>
      <c r="AE156" s="404"/>
      <c r="AF156" s="404"/>
      <c r="AG156" s="404"/>
      <c r="AH156" s="431"/>
      <c r="AI156" s="431"/>
      <c r="AJ156" s="432"/>
      <c r="AK156" s="432"/>
      <c r="AL156" s="432"/>
      <c r="AM156" s="432"/>
      <c r="AN156" s="432"/>
      <c r="AO156" s="432"/>
      <c r="AP156" s="432"/>
      <c r="AQ156" s="432"/>
      <c r="AR156" s="432"/>
      <c r="AS156" s="432"/>
      <c r="AT156" s="432"/>
      <c r="AU156" s="432"/>
      <c r="AV156" s="432"/>
      <c r="AW156" s="432"/>
      <c r="AX156" s="432"/>
      <c r="AY156" s="432"/>
      <c r="AZ156" s="432"/>
      <c r="BA156" s="432"/>
      <c r="BB156" s="432"/>
      <c r="BC156" s="432"/>
      <c r="BD156" s="432"/>
      <c r="BE156" s="432"/>
    </row>
    <row r="157" spans="1:57" ht="12.75" customHeight="1">
      <c r="A157" s="474" t="s">
        <v>630</v>
      </c>
      <c r="B157" s="306">
        <v>100</v>
      </c>
      <c r="C157" s="445">
        <v>27.6</v>
      </c>
      <c r="D157" s="445">
        <v>28.6</v>
      </c>
      <c r="E157" s="306">
        <v>1200</v>
      </c>
      <c r="F157" s="244">
        <v>28.6</v>
      </c>
      <c r="G157" s="249">
        <v>1.7000000000000001E-2</v>
      </c>
      <c r="H157" s="226">
        <v>28.24</v>
      </c>
      <c r="I157" s="227">
        <v>28.6</v>
      </c>
      <c r="J157" s="227">
        <v>28.14</v>
      </c>
      <c r="K157" s="239">
        <v>28.12</v>
      </c>
      <c r="L157" s="230">
        <v>8839</v>
      </c>
      <c r="M157" s="229">
        <v>31200</v>
      </c>
      <c r="N157" s="230">
        <v>49</v>
      </c>
      <c r="O157" s="231">
        <v>45481.700127314813</v>
      </c>
      <c r="P157" s="184">
        <v>156</v>
      </c>
      <c r="Q157" s="232"/>
      <c r="R157" s="233">
        <v>0</v>
      </c>
      <c r="S157" s="234">
        <v>0</v>
      </c>
      <c r="T157" s="278">
        <v>0</v>
      </c>
      <c r="U157" s="278"/>
      <c r="V157" s="278">
        <v>0</v>
      </c>
      <c r="W157" s="267">
        <f>V156*(F156/100)</f>
        <v>0</v>
      </c>
      <c r="X157" s="218"/>
      <c r="Y157" s="222" t="str">
        <f>IFERROR(INT(#REF!/(F156/100)),"")</f>
        <v/>
      </c>
      <c r="Z157" s="223">
        <f>IFERROR(IF(C157&lt;&gt;"",$AA$1/(D153/100)*(C157/100),""),"")</f>
        <v>96.187139566720177</v>
      </c>
      <c r="AA157" s="425">
        <f>IFERROR($AC$1/(D157/100)*(C153/100),"")</f>
        <v>137674.82517482515</v>
      </c>
      <c r="AB157" s="416"/>
      <c r="AC157" s="405"/>
      <c r="AD157" s="405"/>
      <c r="AE157" s="406"/>
      <c r="AF157" s="406"/>
      <c r="AG157" s="406"/>
      <c r="AH157" s="431"/>
      <c r="AI157" s="431"/>
      <c r="AJ157" s="432"/>
      <c r="AK157" s="432"/>
      <c r="AL157" s="432"/>
      <c r="AM157" s="432"/>
      <c r="AN157" s="432"/>
      <c r="AO157" s="432"/>
      <c r="AP157" s="432"/>
      <c r="AQ157" s="432"/>
      <c r="AR157" s="432"/>
      <c r="AS157" s="432"/>
      <c r="AT157" s="432"/>
      <c r="AU157" s="432"/>
      <c r="AV157" s="432"/>
      <c r="AW157" s="432"/>
      <c r="AX157" s="432"/>
      <c r="AY157" s="432"/>
      <c r="AZ157" s="432"/>
      <c r="BA157" s="432"/>
      <c r="BB157" s="432"/>
      <c r="BC157" s="432"/>
      <c r="BD157" s="432"/>
      <c r="BE157" s="432"/>
    </row>
    <row r="158" spans="1:57" ht="12.75" customHeight="1">
      <c r="A158" s="479" t="s">
        <v>564</v>
      </c>
      <c r="B158" s="286">
        <v>23762</v>
      </c>
      <c r="C158" s="378">
        <v>124090</v>
      </c>
      <c r="D158" s="444">
        <v>129320</v>
      </c>
      <c r="E158" s="287">
        <v>90</v>
      </c>
      <c r="F158" s="294">
        <v>124300</v>
      </c>
      <c r="G158" s="246">
        <v>-4.7999999999999996E-3</v>
      </c>
      <c r="H158" s="121">
        <v>127320</v>
      </c>
      <c r="I158" s="113">
        <v>127320</v>
      </c>
      <c r="J158" s="113">
        <v>123800</v>
      </c>
      <c r="K158" s="131">
        <v>124910</v>
      </c>
      <c r="L158" s="124">
        <v>9278345</v>
      </c>
      <c r="M158" s="117">
        <v>7404</v>
      </c>
      <c r="N158" s="124">
        <v>30</v>
      </c>
      <c r="O158" s="139">
        <v>45481.649456018517</v>
      </c>
      <c r="P158" s="183">
        <v>157</v>
      </c>
      <c r="Q158" s="135"/>
      <c r="R158" s="200">
        <v>0</v>
      </c>
      <c r="S158" s="211">
        <v>0</v>
      </c>
      <c r="T158" s="275">
        <v>0</v>
      </c>
      <c r="U158" s="275"/>
      <c r="V158" s="275"/>
      <c r="W158" s="262">
        <f t="shared" ref="W158" si="74">(V158*X158)</f>
        <v>0</v>
      </c>
      <c r="X158" s="208"/>
      <c r="Y158" s="186">
        <f>IF(D158&lt;&gt;0,($C159*(1-$AB$1))-$D158,0)</f>
        <v>-4532.4799999999959</v>
      </c>
      <c r="Z158" s="187"/>
      <c r="AA158" s="419"/>
      <c r="AB158" s="415"/>
      <c r="AC158" s="403"/>
      <c r="AD158" s="403"/>
      <c r="AE158" s="404"/>
      <c r="AF158" s="404"/>
      <c r="AG158" s="404"/>
      <c r="AH158" s="431"/>
      <c r="AI158" s="431"/>
      <c r="AJ158" s="432"/>
      <c r="AK158" s="432"/>
      <c r="AL158" s="432"/>
      <c r="AM158" s="432"/>
      <c r="AN158" s="432"/>
      <c r="AO158" s="432"/>
      <c r="AP158" s="432"/>
      <c r="AQ158" s="432"/>
      <c r="AR158" s="432"/>
      <c r="AS158" s="432"/>
      <c r="AT158" s="432"/>
      <c r="AU158" s="432"/>
      <c r="AV158" s="432"/>
      <c r="AW158" s="432"/>
      <c r="AX158" s="432"/>
      <c r="AY158" s="432"/>
      <c r="AZ158" s="432"/>
      <c r="BA158" s="432"/>
      <c r="BB158" s="432"/>
      <c r="BC158" s="432"/>
      <c r="BD158" s="432"/>
      <c r="BE158" s="432"/>
    </row>
    <row r="159" spans="1:57" ht="12.75" customHeight="1">
      <c r="A159" s="472" t="s">
        <v>631</v>
      </c>
      <c r="B159" s="285">
        <v>99540</v>
      </c>
      <c r="C159" s="443">
        <v>124800</v>
      </c>
      <c r="D159" s="443">
        <v>125940</v>
      </c>
      <c r="E159" s="285">
        <v>247</v>
      </c>
      <c r="F159" s="243">
        <v>125940</v>
      </c>
      <c r="G159" s="247">
        <v>5.8999999999999999E-3</v>
      </c>
      <c r="H159" s="120">
        <v>124000</v>
      </c>
      <c r="I159" s="111">
        <v>127400</v>
      </c>
      <c r="J159" s="111">
        <v>124000</v>
      </c>
      <c r="K159" s="129">
        <v>125200</v>
      </c>
      <c r="L159" s="118">
        <v>488983487</v>
      </c>
      <c r="M159" s="115">
        <v>390818</v>
      </c>
      <c r="N159" s="118">
        <v>192</v>
      </c>
      <c r="O159" s="140">
        <v>45481.708402777775</v>
      </c>
      <c r="P159" s="184">
        <v>158</v>
      </c>
      <c r="Q159" s="133"/>
      <c r="R159" s="199">
        <v>0</v>
      </c>
      <c r="S159" s="212">
        <v>0</v>
      </c>
      <c r="T159" s="276">
        <v>0</v>
      </c>
      <c r="U159" s="276"/>
      <c r="V159" s="276">
        <v>0</v>
      </c>
      <c r="W159" s="168">
        <f>V158*(F158/100)</f>
        <v>0</v>
      </c>
      <c r="X159" s="207"/>
      <c r="Y159" s="178" t="str">
        <f>IFERROR(INT(#REF!/(F158/100)),"")</f>
        <v/>
      </c>
      <c r="Z159" s="189"/>
      <c r="AA159" s="420"/>
      <c r="AB159" s="416"/>
      <c r="AC159" s="405"/>
      <c r="AD159" s="405"/>
      <c r="AE159" s="406"/>
      <c r="AF159" s="406"/>
      <c r="AG159" s="406"/>
      <c r="AH159" s="431"/>
      <c r="AI159" s="431"/>
      <c r="AJ159" s="432"/>
      <c r="AK159" s="432"/>
      <c r="AL159" s="432"/>
      <c r="AM159" s="432"/>
      <c r="AN159" s="432"/>
      <c r="AO159" s="432"/>
      <c r="AP159" s="432"/>
      <c r="AQ159" s="432"/>
      <c r="AR159" s="432"/>
      <c r="AS159" s="432"/>
      <c r="AT159" s="432"/>
      <c r="AU159" s="432"/>
      <c r="AV159" s="432"/>
      <c r="AW159" s="432"/>
      <c r="AX159" s="432"/>
      <c r="AY159" s="432"/>
      <c r="AZ159" s="432"/>
      <c r="BA159" s="432"/>
      <c r="BB159" s="432"/>
      <c r="BC159" s="432"/>
      <c r="BD159" s="432"/>
      <c r="BE159" s="432"/>
    </row>
    <row r="160" spans="1:57" ht="12.75" hidden="1" customHeight="1">
      <c r="A160" s="479" t="s">
        <v>565</v>
      </c>
      <c r="B160" s="286"/>
      <c r="C160" s="378"/>
      <c r="D160" s="444">
        <v>90.7</v>
      </c>
      <c r="E160" s="287">
        <v>50000</v>
      </c>
      <c r="F160" s="294"/>
      <c r="G160" s="246"/>
      <c r="H160" s="122"/>
      <c r="I160" s="112"/>
      <c r="J160" s="112"/>
      <c r="K160" s="132">
        <v>91.5</v>
      </c>
      <c r="L160" s="123"/>
      <c r="M160" s="116"/>
      <c r="N160" s="123"/>
      <c r="O160" s="141"/>
      <c r="P160" s="183">
        <v>159</v>
      </c>
      <c r="Q160" s="134"/>
      <c r="R160" s="202">
        <v>0</v>
      </c>
      <c r="S160" s="213">
        <v>0</v>
      </c>
      <c r="T160" s="277">
        <v>0</v>
      </c>
      <c r="U160" s="277"/>
      <c r="V160" s="277"/>
      <c r="W160" s="263">
        <f t="shared" ref="W160" si="75">(V160*X160)</f>
        <v>0</v>
      </c>
      <c r="X160" s="210"/>
      <c r="Y160" s="191">
        <f>IF(D160&lt;&gt;0,($C161*(1-$AB$1))-$D160,0)</f>
        <v>-1.2089500000000015</v>
      </c>
      <c r="Z160" s="192" t="str">
        <f>IFERROR(IF(C160&lt;&gt;"",$AA$1/(D158/100)*(C160/100),""),"")</f>
        <v/>
      </c>
      <c r="AA160" s="421">
        <f>IFERROR($AC$1/(D160/100)*(C158/100),"")</f>
        <v>136813.67144432195</v>
      </c>
      <c r="AB160" s="415"/>
      <c r="AC160" s="403"/>
      <c r="AD160" s="403"/>
      <c r="AE160" s="404"/>
      <c r="AF160" s="404"/>
      <c r="AG160" s="404"/>
      <c r="AH160" s="431"/>
      <c r="AI160" s="431"/>
      <c r="AJ160" s="432"/>
      <c r="AK160" s="432"/>
      <c r="AL160" s="432"/>
      <c r="AM160" s="432"/>
      <c r="AN160" s="432"/>
      <c r="AO160" s="432"/>
      <c r="AP160" s="432"/>
      <c r="AQ160" s="432"/>
      <c r="AR160" s="432"/>
      <c r="AS160" s="432"/>
      <c r="AT160" s="432"/>
      <c r="AU160" s="432"/>
      <c r="AV160" s="432"/>
      <c r="AW160" s="432"/>
      <c r="AX160" s="432"/>
      <c r="AY160" s="432"/>
      <c r="AZ160" s="432"/>
      <c r="BA160" s="432"/>
      <c r="BB160" s="432"/>
      <c r="BC160" s="432"/>
      <c r="BD160" s="432"/>
      <c r="BE160" s="432"/>
    </row>
    <row r="161" spans="1:57" ht="12.75" hidden="1" customHeight="1">
      <c r="A161" s="472" t="s">
        <v>632</v>
      </c>
      <c r="B161" s="285">
        <v>175000</v>
      </c>
      <c r="C161" s="443">
        <v>89.5</v>
      </c>
      <c r="D161" s="443">
        <v>90.49</v>
      </c>
      <c r="E161" s="285">
        <v>24313</v>
      </c>
      <c r="F161" s="243">
        <v>90.49</v>
      </c>
      <c r="G161" s="296">
        <v>1.1000000000000001E-2</v>
      </c>
      <c r="H161" s="120">
        <v>90.75</v>
      </c>
      <c r="I161" s="111">
        <v>90.75</v>
      </c>
      <c r="J161" s="111">
        <v>89.5</v>
      </c>
      <c r="K161" s="129">
        <v>89.5</v>
      </c>
      <c r="L161" s="118">
        <v>41376</v>
      </c>
      <c r="M161" s="115">
        <v>45996</v>
      </c>
      <c r="N161" s="118">
        <v>10</v>
      </c>
      <c r="O161" s="140">
        <v>45481.703125</v>
      </c>
      <c r="P161" s="184">
        <v>160</v>
      </c>
      <c r="Q161" s="133"/>
      <c r="R161" s="199">
        <v>0</v>
      </c>
      <c r="S161" s="212">
        <v>0</v>
      </c>
      <c r="T161" s="276">
        <v>0</v>
      </c>
      <c r="U161" s="276"/>
      <c r="V161" s="276">
        <v>0</v>
      </c>
      <c r="W161" s="264">
        <f>V160*(F160/100)</f>
        <v>0</v>
      </c>
      <c r="X161" s="207"/>
      <c r="Y161" s="179" t="str">
        <f>IFERROR(INT(#REF!/(F160/100)),"")</f>
        <v/>
      </c>
      <c r="Z161" s="194">
        <f>IFERROR(IF(C161&lt;&gt;"",$AA$1/(D159/100)*(C161/100),""),"")</f>
        <v>98.373135450777156</v>
      </c>
      <c r="AA161" s="422">
        <f>IFERROR($AC$1/(D161/100)*(C159/100),"")</f>
        <v>137915.79180019893</v>
      </c>
      <c r="AB161" s="416"/>
      <c r="AC161" s="405"/>
      <c r="AD161" s="405"/>
      <c r="AE161" s="406"/>
      <c r="AF161" s="406"/>
      <c r="AG161" s="406"/>
      <c r="AH161" s="431"/>
      <c r="AI161" s="431"/>
      <c r="AJ161" s="432"/>
      <c r="AK161" s="432"/>
      <c r="AL161" s="432"/>
      <c r="AM161" s="432"/>
      <c r="AN161" s="432"/>
      <c r="AO161" s="432"/>
      <c r="AP161" s="432"/>
      <c r="AQ161" s="432"/>
      <c r="AR161" s="432"/>
      <c r="AS161" s="432"/>
      <c r="AT161" s="432"/>
      <c r="AU161" s="432"/>
      <c r="AV161" s="432"/>
      <c r="AW161" s="432"/>
      <c r="AX161" s="432"/>
      <c r="AY161" s="432"/>
      <c r="AZ161" s="432"/>
      <c r="BA161" s="432"/>
      <c r="BB161" s="432"/>
      <c r="BC161" s="432"/>
      <c r="BD161" s="432"/>
      <c r="BE161" s="432"/>
    </row>
    <row r="162" spans="1:57" ht="12.75" customHeight="1">
      <c r="A162" s="479" t="s">
        <v>566</v>
      </c>
      <c r="B162" s="286">
        <v>71700</v>
      </c>
      <c r="C162" s="378">
        <v>89.25</v>
      </c>
      <c r="D162" s="444">
        <v>90.7</v>
      </c>
      <c r="E162" s="287">
        <v>600</v>
      </c>
      <c r="F162" s="295">
        <v>90.05</v>
      </c>
      <c r="G162" s="246">
        <v>1.1699999999999999E-2</v>
      </c>
      <c r="H162" s="122">
        <v>89</v>
      </c>
      <c r="I162" s="112">
        <v>90.75</v>
      </c>
      <c r="J162" s="112">
        <v>89</v>
      </c>
      <c r="K162" s="132">
        <v>89</v>
      </c>
      <c r="L162" s="123">
        <v>1586</v>
      </c>
      <c r="M162" s="116">
        <v>1767</v>
      </c>
      <c r="N162" s="123">
        <v>11</v>
      </c>
      <c r="O162" s="141">
        <v>45481.61791666667</v>
      </c>
      <c r="P162" s="183">
        <v>161</v>
      </c>
      <c r="Q162" s="134"/>
      <c r="R162" s="202">
        <v>0</v>
      </c>
      <c r="S162" s="213">
        <v>0</v>
      </c>
      <c r="T162" s="277">
        <v>0</v>
      </c>
      <c r="U162" s="277"/>
      <c r="V162" s="277"/>
      <c r="W162" s="265">
        <f>(V130*X130)</f>
        <v>0</v>
      </c>
      <c r="X162" s="209"/>
      <c r="Y162" s="196">
        <f>IF(D130&lt;&gt;0,($C163*(1-$AB$1))-$D130,0)</f>
        <v>0</v>
      </c>
      <c r="Z162" s="197">
        <f>IFERROR(IF(C162&lt;&gt;"",$AA$1/(D158/100)*(C162/100),""),"")</f>
        <v>95.534381523929696</v>
      </c>
      <c r="AA162" s="423">
        <f>IFERROR($AC$1/(D162/100)*(C158/100),"")</f>
        <v>136813.67144432195</v>
      </c>
      <c r="AB162" s="415"/>
      <c r="AC162" s="403"/>
      <c r="AD162" s="403"/>
      <c r="AE162" s="404"/>
      <c r="AF162" s="404"/>
      <c r="AG162" s="404"/>
      <c r="AH162" s="431"/>
      <c r="AI162" s="431"/>
      <c r="AJ162" s="432"/>
      <c r="AK162" s="432"/>
      <c r="AL162" s="432"/>
      <c r="AM162" s="432"/>
      <c r="AN162" s="432"/>
      <c r="AO162" s="432"/>
      <c r="AP162" s="432"/>
      <c r="AQ162" s="432"/>
      <c r="AR162" s="432"/>
      <c r="AS162" s="432"/>
      <c r="AT162" s="432"/>
      <c r="AU162" s="432"/>
      <c r="AV162" s="432"/>
      <c r="AW162" s="432"/>
      <c r="AX162" s="432"/>
      <c r="AY162" s="432"/>
      <c r="AZ162" s="432"/>
      <c r="BA162" s="432"/>
      <c r="BB162" s="432"/>
      <c r="BC162" s="432"/>
      <c r="BD162" s="432"/>
      <c r="BE162" s="432"/>
    </row>
    <row r="163" spans="1:57" ht="12.75" customHeight="1">
      <c r="A163" s="475" t="s">
        <v>633</v>
      </c>
      <c r="B163" s="322">
        <v>8</v>
      </c>
      <c r="C163" s="396">
        <v>90.2</v>
      </c>
      <c r="D163" s="396">
        <v>90.45</v>
      </c>
      <c r="E163" s="322">
        <v>138775</v>
      </c>
      <c r="F163" s="323">
        <v>90.45</v>
      </c>
      <c r="G163" s="324">
        <v>1.06E-2</v>
      </c>
      <c r="H163" s="325">
        <v>89.5</v>
      </c>
      <c r="I163" s="326">
        <v>90.6</v>
      </c>
      <c r="J163" s="326">
        <v>87.97</v>
      </c>
      <c r="K163" s="357">
        <v>89.5</v>
      </c>
      <c r="L163" s="328">
        <v>102859</v>
      </c>
      <c r="M163" s="327">
        <v>113687</v>
      </c>
      <c r="N163" s="328">
        <v>44</v>
      </c>
      <c r="O163" s="329">
        <v>45481.701643518521</v>
      </c>
      <c r="P163" s="330">
        <v>130</v>
      </c>
      <c r="Q163" s="358"/>
      <c r="R163" s="359">
        <v>0</v>
      </c>
      <c r="S163" s="360">
        <v>0</v>
      </c>
      <c r="T163" s="361">
        <v>0</v>
      </c>
      <c r="U163" s="361"/>
      <c r="V163" s="361">
        <v>0</v>
      </c>
      <c r="W163" s="362">
        <f>V130*(F130/100)</f>
        <v>0</v>
      </c>
      <c r="X163" s="332"/>
      <c r="Y163" s="363" t="str">
        <f>IFERROR(INT(#REF!/(F130/100)),"")</f>
        <v/>
      </c>
      <c r="Z163" s="364">
        <f>IFERROR(IF(C163&lt;&gt;"",$AA$1/(D159/100)*(C163/100),""),"")</f>
        <v>99.142534275531844</v>
      </c>
      <c r="AA163" s="429">
        <f>IFERROR($AC$1/(D163/100)*(C159/100),"")</f>
        <v>137976.78275290213</v>
      </c>
      <c r="AB163" s="416"/>
      <c r="AC163" s="405"/>
      <c r="AD163" s="405"/>
      <c r="AE163" s="406"/>
      <c r="AF163" s="406"/>
      <c r="AG163" s="406"/>
      <c r="AH163" s="431"/>
      <c r="AI163" s="431"/>
      <c r="AJ163" s="432"/>
      <c r="AK163" s="432"/>
      <c r="AL163" s="432"/>
      <c r="AM163" s="432"/>
      <c r="AN163" s="432"/>
      <c r="AO163" s="432"/>
      <c r="AP163" s="432"/>
      <c r="AQ163" s="432"/>
      <c r="AR163" s="432"/>
      <c r="AS163" s="432"/>
      <c r="AT163" s="432"/>
      <c r="AU163" s="432"/>
      <c r="AV163" s="432"/>
      <c r="AW163" s="432"/>
      <c r="AX163" s="432"/>
      <c r="AY163" s="432"/>
      <c r="AZ163" s="432"/>
      <c r="BA163" s="432"/>
      <c r="BB163" s="432"/>
      <c r="BC163" s="432"/>
      <c r="BD163" s="432"/>
      <c r="BE163" s="432"/>
    </row>
    <row r="164" spans="1:57" ht="12.75" customHeight="1" outlineLevel="1">
      <c r="A164" s="479" t="s">
        <v>570</v>
      </c>
      <c r="B164" s="286"/>
      <c r="C164" s="378"/>
      <c r="D164" s="444"/>
      <c r="E164" s="287"/>
      <c r="F164" s="295"/>
      <c r="G164" s="246"/>
      <c r="H164" s="121"/>
      <c r="I164" s="113"/>
      <c r="J164" s="113"/>
      <c r="K164" s="131"/>
      <c r="L164" s="124"/>
      <c r="M164" s="117"/>
      <c r="N164" s="124"/>
      <c r="O164" s="139"/>
      <c r="P164" s="183">
        <v>163</v>
      </c>
      <c r="Q164" s="135"/>
      <c r="R164" s="200">
        <v>0</v>
      </c>
      <c r="S164" s="211">
        <v>0</v>
      </c>
      <c r="T164" s="275">
        <v>0</v>
      </c>
      <c r="U164" s="275"/>
      <c r="V164" s="275"/>
      <c r="W164" s="262">
        <f t="shared" ref="W164" si="76">(V164*X164)</f>
        <v>0</v>
      </c>
      <c r="X164" s="208"/>
      <c r="Y164" s="186">
        <f>IF(D164&lt;&gt;0,($C165*(1-$AB$1))-$D164,0)</f>
        <v>0</v>
      </c>
      <c r="Z164" s="187"/>
      <c r="AA164" s="188"/>
      <c r="AB164" s="415"/>
      <c r="AC164" s="403"/>
      <c r="AD164" s="403"/>
      <c r="AE164" s="404"/>
      <c r="AF164" s="404"/>
      <c r="AG164" s="404"/>
      <c r="AH164" s="431"/>
      <c r="AI164" s="431"/>
      <c r="AJ164" s="432"/>
      <c r="AK164" s="432"/>
      <c r="AL164" s="432"/>
      <c r="AM164" s="432"/>
      <c r="AN164" s="432"/>
      <c r="AO164" s="432"/>
      <c r="AP164" s="432"/>
      <c r="AQ164" s="432"/>
      <c r="AR164" s="432"/>
      <c r="AS164" s="432"/>
      <c r="AT164" s="432"/>
      <c r="AU164" s="432"/>
      <c r="AV164" s="432"/>
      <c r="AW164" s="432"/>
      <c r="AX164" s="432"/>
      <c r="AY164" s="432"/>
      <c r="AZ164" s="432"/>
      <c r="BA164" s="432"/>
      <c r="BB164" s="432"/>
      <c r="BC164" s="432"/>
      <c r="BD164" s="432"/>
      <c r="BE164" s="432"/>
    </row>
    <row r="165" spans="1:57" ht="12.75" customHeight="1" outlineLevel="1">
      <c r="A165" s="472" t="s">
        <v>634</v>
      </c>
      <c r="B165" s="285"/>
      <c r="C165" s="443"/>
      <c r="D165" s="443"/>
      <c r="E165" s="285"/>
      <c r="F165" s="243"/>
      <c r="G165" s="247"/>
      <c r="H165" s="120"/>
      <c r="I165" s="111"/>
      <c r="J165" s="111"/>
      <c r="K165" s="129"/>
      <c r="L165" s="118"/>
      <c r="M165" s="115"/>
      <c r="N165" s="118"/>
      <c r="O165" s="140"/>
      <c r="P165" s="184">
        <v>164</v>
      </c>
      <c r="Q165" s="133"/>
      <c r="R165" s="199">
        <v>0</v>
      </c>
      <c r="S165" s="212">
        <v>0</v>
      </c>
      <c r="T165" s="276">
        <v>0</v>
      </c>
      <c r="U165" s="276"/>
      <c r="V165" s="276">
        <v>0</v>
      </c>
      <c r="W165" s="168">
        <f>V164*(D164/100)</f>
        <v>0</v>
      </c>
      <c r="X165" s="207"/>
      <c r="Y165" s="178" t="str">
        <f>IFERROR(INT(#REF!/(F164)),"")</f>
        <v/>
      </c>
      <c r="Z165" s="189"/>
      <c r="AA165" s="190"/>
      <c r="AB165" s="416"/>
      <c r="AC165" s="405"/>
      <c r="AD165" s="405"/>
      <c r="AE165" s="406"/>
      <c r="AF165" s="406"/>
      <c r="AG165" s="406"/>
      <c r="AH165" s="431"/>
      <c r="AI165" s="431"/>
      <c r="AJ165" s="432"/>
      <c r="AK165" s="432"/>
      <c r="AL165" s="432"/>
      <c r="AM165" s="432"/>
      <c r="AN165" s="432"/>
      <c r="AO165" s="432"/>
      <c r="AP165" s="432"/>
      <c r="AQ165" s="432"/>
      <c r="AR165" s="432"/>
      <c r="AS165" s="432"/>
      <c r="AT165" s="432"/>
      <c r="AU165" s="432"/>
      <c r="AV165" s="432"/>
      <c r="AW165" s="432"/>
      <c r="AX165" s="432"/>
      <c r="AY165" s="432"/>
      <c r="AZ165" s="432"/>
      <c r="BA165" s="432"/>
      <c r="BB165" s="432"/>
      <c r="BC165" s="432"/>
      <c r="BD165" s="432"/>
      <c r="BE165" s="432"/>
    </row>
    <row r="166" spans="1:57" ht="12.75" customHeight="1" outlineLevel="1">
      <c r="A166" s="479" t="s">
        <v>571</v>
      </c>
      <c r="B166" s="286"/>
      <c r="C166" s="378"/>
      <c r="D166" s="444"/>
      <c r="E166" s="287"/>
      <c r="F166" s="294"/>
      <c r="G166" s="246"/>
      <c r="H166" s="122"/>
      <c r="I166" s="112"/>
      <c r="J166" s="112"/>
      <c r="K166" s="132"/>
      <c r="L166" s="123"/>
      <c r="M166" s="116"/>
      <c r="N166" s="123"/>
      <c r="O166" s="141"/>
      <c r="P166" s="183">
        <v>165</v>
      </c>
      <c r="Q166" s="134"/>
      <c r="R166" s="202">
        <v>0</v>
      </c>
      <c r="S166" s="213">
        <v>0</v>
      </c>
      <c r="T166" s="277">
        <v>0</v>
      </c>
      <c r="U166" s="277"/>
      <c r="V166" s="277"/>
      <c r="W166" s="263">
        <f t="shared" ref="W166" si="77">(V166*X166)</f>
        <v>0</v>
      </c>
      <c r="X166" s="210"/>
      <c r="Y166" s="191">
        <f>IF(D166&lt;&gt;0,($C167*(1-$AB$1))-$D166,0)</f>
        <v>0</v>
      </c>
      <c r="Z166" s="192" t="str">
        <f>IFERROR(IF(C166&lt;&gt;"",$AA$1/(D164/100)*(C166/100),""),"")</f>
        <v/>
      </c>
      <c r="AA166" s="193" t="str">
        <f>IFERROR($AC$1/(D166/100)*(C164/100),"")</f>
        <v/>
      </c>
      <c r="AB166" s="415"/>
      <c r="AC166" s="403"/>
      <c r="AD166" s="403"/>
      <c r="AE166" s="404"/>
      <c r="AF166" s="404"/>
      <c r="AG166" s="404"/>
      <c r="AH166" s="431"/>
      <c r="AI166" s="431"/>
      <c r="AJ166" s="432"/>
      <c r="AK166" s="432"/>
      <c r="AL166" s="432"/>
      <c r="AM166" s="432"/>
      <c r="AN166" s="432"/>
      <c r="AO166" s="432"/>
      <c r="AP166" s="432"/>
      <c r="AQ166" s="432"/>
      <c r="AR166" s="432"/>
      <c r="AS166" s="432"/>
      <c r="AT166" s="432"/>
      <c r="AU166" s="432"/>
      <c r="AV166" s="432"/>
      <c r="AW166" s="432"/>
      <c r="AX166" s="432"/>
      <c r="AY166" s="432"/>
      <c r="AZ166" s="432"/>
      <c r="BA166" s="432"/>
      <c r="BB166" s="432"/>
      <c r="BC166" s="432"/>
      <c r="BD166" s="432"/>
      <c r="BE166" s="432"/>
    </row>
    <row r="167" spans="1:57" ht="12.75" customHeight="1" outlineLevel="1">
      <c r="A167" s="472" t="s">
        <v>635</v>
      </c>
      <c r="B167" s="285"/>
      <c r="C167" s="443"/>
      <c r="D167" s="443"/>
      <c r="E167" s="285"/>
      <c r="F167" s="243"/>
      <c r="G167" s="296"/>
      <c r="H167" s="120"/>
      <c r="I167" s="111"/>
      <c r="J167" s="111"/>
      <c r="K167" s="129"/>
      <c r="L167" s="118"/>
      <c r="M167" s="115"/>
      <c r="N167" s="118"/>
      <c r="O167" s="140"/>
      <c r="P167" s="184">
        <v>166</v>
      </c>
      <c r="Q167" s="133"/>
      <c r="R167" s="199">
        <v>0</v>
      </c>
      <c r="S167" s="212">
        <v>0</v>
      </c>
      <c r="T167" s="276">
        <v>0</v>
      </c>
      <c r="U167" s="276"/>
      <c r="V167" s="276">
        <v>0</v>
      </c>
      <c r="W167" s="264">
        <f>V166*(F166/100)</f>
        <v>0</v>
      </c>
      <c r="X167" s="207"/>
      <c r="Y167" s="179" t="str">
        <f>IFERROR(INT(#REF!/(F166/100)),"")</f>
        <v/>
      </c>
      <c r="Z167" s="194" t="str">
        <f>IFERROR(IF(C167&lt;&gt;"",$AA$1/(D163/100)*(C167/100),""),"")</f>
        <v/>
      </c>
      <c r="AA167" s="195" t="str">
        <f>IFERROR($AC$1/(D167/100)*(C165/100),"")</f>
        <v/>
      </c>
      <c r="AB167" s="416"/>
      <c r="AC167" s="405"/>
      <c r="AD167" s="405"/>
      <c r="AE167" s="406"/>
      <c r="AF167" s="406"/>
      <c r="AG167" s="406"/>
      <c r="AH167" s="431"/>
      <c r="AI167" s="431"/>
      <c r="AJ167" s="432"/>
      <c r="AK167" s="432"/>
      <c r="AL167" s="432"/>
      <c r="AM167" s="432"/>
      <c r="AN167" s="432"/>
      <c r="AO167" s="432"/>
      <c r="AP167" s="432"/>
      <c r="AQ167" s="432"/>
      <c r="AR167" s="432"/>
      <c r="AS167" s="432"/>
      <c r="AT167" s="432"/>
      <c r="AU167" s="432"/>
      <c r="AV167" s="432"/>
      <c r="AW167" s="432"/>
      <c r="AX167" s="432"/>
      <c r="AY167" s="432"/>
      <c r="AZ167" s="432"/>
      <c r="BA167" s="432"/>
      <c r="BB167" s="432"/>
      <c r="BC167" s="432"/>
      <c r="BD167" s="432"/>
      <c r="BE167" s="432"/>
    </row>
    <row r="168" spans="1:57" ht="12.75" customHeight="1" outlineLevel="1">
      <c r="A168" s="479" t="s">
        <v>572</v>
      </c>
      <c r="B168" s="286"/>
      <c r="C168" s="378"/>
      <c r="D168" s="444"/>
      <c r="E168" s="287"/>
      <c r="F168" s="295"/>
      <c r="G168" s="246"/>
      <c r="H168" s="122"/>
      <c r="I168" s="112"/>
      <c r="J168" s="112"/>
      <c r="K168" s="132"/>
      <c r="L168" s="123"/>
      <c r="M168" s="116"/>
      <c r="N168" s="123"/>
      <c r="O168" s="141"/>
      <c r="P168" s="183">
        <v>167</v>
      </c>
      <c r="Q168" s="134"/>
      <c r="R168" s="202">
        <v>0</v>
      </c>
      <c r="S168" s="213">
        <v>0</v>
      </c>
      <c r="T168" s="277">
        <v>0</v>
      </c>
      <c r="U168" s="277"/>
      <c r="V168" s="277"/>
      <c r="W168" s="265">
        <f t="shared" ref="W168" si="78">(V168*X168)</f>
        <v>0</v>
      </c>
      <c r="X168" s="209"/>
      <c r="Y168" s="196">
        <f>IF(D168&lt;&gt;0,($C169*(1-$AB$1))-$D168,0)</f>
        <v>0</v>
      </c>
      <c r="Z168" s="197" t="str">
        <f>IFERROR(IF(C168&lt;&gt;"",$AA$1/(D164/100)*(C168/100),""),"")</f>
        <v/>
      </c>
      <c r="AA168" s="198" t="str">
        <f>IFERROR($AC$1/(D168/100)*(C164/100),"")</f>
        <v/>
      </c>
      <c r="AB168" s="415"/>
      <c r="AC168" s="403"/>
      <c r="AD168" s="403"/>
      <c r="AE168" s="404"/>
      <c r="AF168" s="404"/>
      <c r="AG168" s="404"/>
      <c r="AH168" s="431"/>
      <c r="AI168" s="431"/>
      <c r="AJ168" s="432"/>
      <c r="AK168" s="432"/>
      <c r="AL168" s="432"/>
      <c r="AM168" s="432"/>
      <c r="AN168" s="432"/>
      <c r="AO168" s="432"/>
      <c r="AP168" s="432"/>
      <c r="AQ168" s="432"/>
      <c r="AR168" s="432"/>
      <c r="AS168" s="432"/>
      <c r="AT168" s="432"/>
      <c r="AU168" s="432"/>
      <c r="AV168" s="432"/>
      <c r="AW168" s="432"/>
      <c r="AX168" s="432"/>
      <c r="AY168" s="432"/>
      <c r="AZ168" s="432"/>
      <c r="BA168" s="432"/>
      <c r="BB168" s="432"/>
      <c r="BC168" s="432"/>
      <c r="BD168" s="432"/>
      <c r="BE168" s="432"/>
    </row>
    <row r="169" spans="1:57" ht="12.75" customHeight="1" outlineLevel="1">
      <c r="A169" s="474" t="s">
        <v>636</v>
      </c>
      <c r="B169" s="306"/>
      <c r="C169" s="445"/>
      <c r="D169" s="445"/>
      <c r="E169" s="306"/>
      <c r="F169" s="244"/>
      <c r="G169" s="249"/>
      <c r="H169" s="226"/>
      <c r="I169" s="227"/>
      <c r="J169" s="227"/>
      <c r="K169" s="239"/>
      <c r="L169" s="230"/>
      <c r="M169" s="229"/>
      <c r="N169" s="230"/>
      <c r="O169" s="231"/>
      <c r="P169" s="283">
        <v>168</v>
      </c>
      <c r="Q169" s="232"/>
      <c r="R169" s="233">
        <v>0</v>
      </c>
      <c r="S169" s="234">
        <v>0</v>
      </c>
      <c r="T169" s="278">
        <v>0</v>
      </c>
      <c r="U169" s="278"/>
      <c r="V169" s="278">
        <v>0</v>
      </c>
      <c r="W169" s="267">
        <f>V168*(C168/100)</f>
        <v>0</v>
      </c>
      <c r="X169" s="218"/>
      <c r="Y169" s="222" t="str">
        <f>IFERROR(INT(#REF!/(F168)),"")</f>
        <v/>
      </c>
      <c r="Z169" s="223" t="str">
        <f>IFERROR(IF(C169&lt;&gt;"",$AA$1/(D165/100)*(C169/100),""),"")</f>
        <v/>
      </c>
      <c r="AA169" s="224" t="str">
        <f>IFERROR($AC$1/(D169/100)*(C165/100),"")</f>
        <v/>
      </c>
      <c r="AB169" s="416"/>
      <c r="AC169" s="405"/>
      <c r="AD169" s="405"/>
      <c r="AE169" s="406"/>
      <c r="AF169" s="406"/>
      <c r="AG169" s="406"/>
      <c r="AH169" s="431"/>
      <c r="AI169" s="431"/>
      <c r="AJ169" s="432"/>
      <c r="AK169" s="432"/>
      <c r="AL169" s="432"/>
      <c r="AM169" s="432"/>
      <c r="AN169" s="432"/>
      <c r="AO169" s="432"/>
      <c r="AP169" s="432"/>
      <c r="AQ169" s="432"/>
      <c r="AR169" s="432"/>
      <c r="AS169" s="432"/>
      <c r="AT169" s="432"/>
      <c r="AU169" s="432"/>
      <c r="AV169" s="432"/>
      <c r="AW169" s="432"/>
      <c r="AX169" s="432"/>
      <c r="AY169" s="432"/>
      <c r="AZ169" s="432"/>
      <c r="BA169" s="432"/>
      <c r="BB169" s="432"/>
      <c r="BC169" s="432"/>
      <c r="BD169" s="432"/>
      <c r="BE169" s="432"/>
    </row>
    <row r="170" spans="1:57" ht="12.75" customHeight="1" outlineLevel="1">
      <c r="A170" s="479" t="s">
        <v>573</v>
      </c>
      <c r="B170" s="286"/>
      <c r="C170" s="378"/>
      <c r="D170" s="444"/>
      <c r="E170" s="287"/>
      <c r="F170" s="294"/>
      <c r="G170" s="246"/>
      <c r="H170" s="121"/>
      <c r="I170" s="113"/>
      <c r="J170" s="113"/>
      <c r="K170" s="131"/>
      <c r="L170" s="124"/>
      <c r="M170" s="117"/>
      <c r="N170" s="124"/>
      <c r="O170" s="139"/>
      <c r="P170" s="183">
        <v>169</v>
      </c>
      <c r="Q170" s="135"/>
      <c r="R170" s="200">
        <v>0</v>
      </c>
      <c r="S170" s="211">
        <v>0</v>
      </c>
      <c r="T170" s="275">
        <v>0</v>
      </c>
      <c r="U170" s="275"/>
      <c r="V170" s="275"/>
      <c r="W170" s="262">
        <f t="shared" ref="W170" si="79">(V170*X170)</f>
        <v>0</v>
      </c>
      <c r="X170" s="208"/>
      <c r="Y170" s="186">
        <f>IF(D170&lt;&gt;0,($C171*(1-$AB$1))-$D170,0)</f>
        <v>0</v>
      </c>
      <c r="Z170" s="187"/>
      <c r="AA170" s="188"/>
      <c r="AB170" s="415"/>
      <c r="AC170" s="403"/>
      <c r="AD170" s="403"/>
      <c r="AE170" s="404"/>
      <c r="AF170" s="404"/>
      <c r="AG170" s="404"/>
      <c r="AH170" s="431"/>
      <c r="AI170" s="431"/>
      <c r="AJ170" s="432"/>
      <c r="AK170" s="432"/>
      <c r="AL170" s="432"/>
      <c r="AM170" s="432"/>
      <c r="AN170" s="432"/>
      <c r="AO170" s="432"/>
      <c r="AP170" s="432"/>
      <c r="AQ170" s="432"/>
      <c r="AR170" s="432"/>
      <c r="AS170" s="432"/>
      <c r="AT170" s="432"/>
      <c r="AU170" s="432"/>
      <c r="AV170" s="432"/>
      <c r="AW170" s="432"/>
      <c r="AX170" s="432"/>
      <c r="AY170" s="432"/>
      <c r="AZ170" s="432"/>
      <c r="BA170" s="432"/>
      <c r="BB170" s="432"/>
      <c r="BC170" s="432"/>
      <c r="BD170" s="432"/>
      <c r="BE170" s="432"/>
    </row>
    <row r="171" spans="1:57" ht="12.75" customHeight="1" outlineLevel="1">
      <c r="A171" s="472" t="s">
        <v>637</v>
      </c>
      <c r="B171" s="285"/>
      <c r="C171" s="443"/>
      <c r="D171" s="443"/>
      <c r="E171" s="285"/>
      <c r="F171" s="243"/>
      <c r="G171" s="247"/>
      <c r="H171" s="120"/>
      <c r="I171" s="111"/>
      <c r="J171" s="111"/>
      <c r="K171" s="129"/>
      <c r="L171" s="118"/>
      <c r="M171" s="115"/>
      <c r="N171" s="118"/>
      <c r="O171" s="140"/>
      <c r="P171" s="184">
        <v>170</v>
      </c>
      <c r="Q171" s="133"/>
      <c r="R171" s="199">
        <v>0</v>
      </c>
      <c r="S171" s="212">
        <v>0</v>
      </c>
      <c r="T171" s="276">
        <v>0</v>
      </c>
      <c r="U171" s="276"/>
      <c r="V171" s="276">
        <v>0</v>
      </c>
      <c r="W171" s="168">
        <f>V170*(D170/100)</f>
        <v>0</v>
      </c>
      <c r="X171" s="207"/>
      <c r="Y171" s="178" t="str">
        <f>IFERROR(INT(#REF!/(F170)),"")</f>
        <v/>
      </c>
      <c r="Z171" s="189"/>
      <c r="AA171" s="190"/>
      <c r="AB171" s="416"/>
      <c r="AC171" s="405"/>
      <c r="AD171" s="405"/>
      <c r="AE171" s="406"/>
      <c r="AF171" s="406"/>
      <c r="AG171" s="406"/>
      <c r="AH171" s="431"/>
      <c r="AI171" s="431"/>
      <c r="AJ171" s="432"/>
      <c r="AK171" s="432"/>
      <c r="AL171" s="432"/>
      <c r="AM171" s="432"/>
      <c r="AN171" s="432"/>
      <c r="AO171" s="432"/>
      <c r="AP171" s="432"/>
      <c r="AQ171" s="432"/>
      <c r="AR171" s="432"/>
      <c r="AS171" s="432"/>
      <c r="AT171" s="432"/>
      <c r="AU171" s="432"/>
      <c r="AV171" s="432"/>
      <c r="AW171" s="432"/>
      <c r="AX171" s="432"/>
      <c r="AY171" s="432"/>
      <c r="AZ171" s="432"/>
      <c r="BA171" s="432"/>
      <c r="BB171" s="432"/>
      <c r="BC171" s="432"/>
      <c r="BD171" s="432"/>
      <c r="BE171" s="432"/>
    </row>
    <row r="172" spans="1:57" ht="12.75" customHeight="1" outlineLevel="1">
      <c r="A172" s="479" t="s">
        <v>574</v>
      </c>
      <c r="B172" s="286"/>
      <c r="C172" s="378"/>
      <c r="D172" s="444"/>
      <c r="E172" s="287"/>
      <c r="F172" s="294"/>
      <c r="G172" s="246"/>
      <c r="H172" s="122"/>
      <c r="I172" s="112"/>
      <c r="J172" s="112"/>
      <c r="K172" s="132"/>
      <c r="L172" s="123"/>
      <c r="M172" s="116"/>
      <c r="N172" s="123"/>
      <c r="O172" s="141"/>
      <c r="P172" s="183">
        <v>171</v>
      </c>
      <c r="Q172" s="134"/>
      <c r="R172" s="202">
        <v>0</v>
      </c>
      <c r="S172" s="213">
        <v>0</v>
      </c>
      <c r="T172" s="277">
        <v>0</v>
      </c>
      <c r="U172" s="277"/>
      <c r="V172" s="277"/>
      <c r="W172" s="263">
        <f t="shared" ref="W172" si="80">(V172*X172)</f>
        <v>0</v>
      </c>
      <c r="X172" s="210"/>
      <c r="Y172" s="191">
        <f>IF(D172&lt;&gt;0,($C173*(1-$AB$1))-$D172,0)</f>
        <v>0</v>
      </c>
      <c r="Z172" s="192" t="str">
        <f>IFERROR(IF(C172&lt;&gt;"",$AA$1/(D170/100)*(C172/100),""),"")</f>
        <v/>
      </c>
      <c r="AA172" s="193" t="str">
        <f>IFERROR($AC$1/(D172/100)*(C170/100),"")</f>
        <v/>
      </c>
      <c r="AB172" s="415"/>
      <c r="AC172" s="403"/>
      <c r="AD172" s="403"/>
      <c r="AE172" s="404"/>
      <c r="AF172" s="404"/>
      <c r="AG172" s="404"/>
      <c r="AH172" s="431"/>
      <c r="AI172" s="431"/>
      <c r="AJ172" s="432"/>
      <c r="AK172" s="432"/>
      <c r="AL172" s="432"/>
      <c r="AM172" s="432"/>
      <c r="AN172" s="432"/>
      <c r="AO172" s="432"/>
      <c r="AP172" s="432"/>
      <c r="AQ172" s="432"/>
      <c r="AR172" s="432"/>
      <c r="AS172" s="432"/>
      <c r="AT172" s="432"/>
      <c r="AU172" s="432"/>
      <c r="AV172" s="432"/>
      <c r="AW172" s="432"/>
      <c r="AX172" s="432"/>
      <c r="AY172" s="432"/>
      <c r="AZ172" s="432"/>
      <c r="BA172" s="432"/>
      <c r="BB172" s="432"/>
      <c r="BC172" s="432"/>
      <c r="BD172" s="432"/>
      <c r="BE172" s="432"/>
    </row>
    <row r="173" spans="1:57" ht="12.75" customHeight="1" outlineLevel="1">
      <c r="A173" s="472" t="s">
        <v>638</v>
      </c>
      <c r="B173" s="285"/>
      <c r="C173" s="443"/>
      <c r="D173" s="443"/>
      <c r="E173" s="285"/>
      <c r="F173" s="243"/>
      <c r="G173" s="296"/>
      <c r="H173" s="120"/>
      <c r="I173" s="111"/>
      <c r="J173" s="111"/>
      <c r="K173" s="129"/>
      <c r="L173" s="118"/>
      <c r="M173" s="115"/>
      <c r="N173" s="118"/>
      <c r="O173" s="140"/>
      <c r="P173" s="184">
        <v>172</v>
      </c>
      <c r="Q173" s="133"/>
      <c r="R173" s="199">
        <v>0</v>
      </c>
      <c r="S173" s="212">
        <v>0</v>
      </c>
      <c r="T173" s="276">
        <v>0</v>
      </c>
      <c r="U173" s="276"/>
      <c r="V173" s="276">
        <v>0</v>
      </c>
      <c r="W173" s="264">
        <f>V172*(F172/100)</f>
        <v>0</v>
      </c>
      <c r="X173" s="207"/>
      <c r="Y173" s="179" t="str">
        <f>IFERROR(INT(#REF!/(F172/100)),"")</f>
        <v/>
      </c>
      <c r="Z173" s="194" t="str">
        <f>IFERROR(IF(C173&lt;&gt;"",$AA$1/(D169/100)*(C173/100),""),"")</f>
        <v/>
      </c>
      <c r="AA173" s="195" t="str">
        <f>IFERROR($AC$1/(D173/100)*(C171/100),"")</f>
        <v/>
      </c>
      <c r="AB173" s="416"/>
      <c r="AC173" s="405"/>
      <c r="AD173" s="405"/>
      <c r="AE173" s="406"/>
      <c r="AF173" s="406"/>
      <c r="AG173" s="406"/>
      <c r="AH173" s="431"/>
      <c r="AI173" s="431"/>
      <c r="AJ173" s="432"/>
      <c r="AK173" s="432"/>
      <c r="AL173" s="432"/>
      <c r="AM173" s="432"/>
      <c r="AN173" s="432"/>
      <c r="AO173" s="432"/>
      <c r="AP173" s="432"/>
      <c r="AQ173" s="432"/>
      <c r="AR173" s="432"/>
      <c r="AS173" s="432"/>
      <c r="AT173" s="432"/>
      <c r="AU173" s="432"/>
      <c r="AV173" s="432"/>
      <c r="AW173" s="432"/>
      <c r="AX173" s="432"/>
      <c r="AY173" s="432"/>
      <c r="AZ173" s="432"/>
      <c r="BA173" s="432"/>
      <c r="BB173" s="432"/>
      <c r="BC173" s="432"/>
      <c r="BD173" s="432"/>
      <c r="BE173" s="432"/>
    </row>
    <row r="174" spans="1:57" ht="12.75" customHeight="1" outlineLevel="1">
      <c r="A174" s="479" t="s">
        <v>575</v>
      </c>
      <c r="B174" s="286"/>
      <c r="C174" s="378"/>
      <c r="D174" s="444"/>
      <c r="E174" s="287"/>
      <c r="F174" s="295"/>
      <c r="G174" s="246"/>
      <c r="H174" s="122"/>
      <c r="I174" s="112"/>
      <c r="J174" s="112"/>
      <c r="K174" s="132"/>
      <c r="L174" s="123"/>
      <c r="M174" s="116"/>
      <c r="N174" s="123"/>
      <c r="O174" s="141"/>
      <c r="P174" s="183">
        <v>173</v>
      </c>
      <c r="Q174" s="134"/>
      <c r="R174" s="202">
        <v>0</v>
      </c>
      <c r="S174" s="213">
        <v>0</v>
      </c>
      <c r="T174" s="277">
        <v>0</v>
      </c>
      <c r="U174" s="277"/>
      <c r="V174" s="277"/>
      <c r="W174" s="265">
        <f t="shared" ref="W174" si="81">(V174*X174)</f>
        <v>0</v>
      </c>
      <c r="X174" s="209"/>
      <c r="Y174" s="196">
        <f>IF(D174&lt;&gt;0,($C175*(1-$AB$1))-$D174,0)</f>
        <v>0</v>
      </c>
      <c r="Z174" s="197" t="str">
        <f>IFERROR(IF(C174&lt;&gt;"",$AA$1/(D170/100)*(C174/100),""),"")</f>
        <v/>
      </c>
      <c r="AA174" s="198" t="str">
        <f>IFERROR($AC$1/(D174/100)*(C170/100),"")</f>
        <v/>
      </c>
      <c r="AB174" s="415"/>
      <c r="AC174" s="403"/>
      <c r="AD174" s="403"/>
      <c r="AE174" s="404"/>
      <c r="AF174" s="404"/>
      <c r="AG174" s="404"/>
      <c r="AH174" s="431"/>
      <c r="AI174" s="431"/>
      <c r="AJ174" s="432"/>
      <c r="AK174" s="432"/>
      <c r="AL174" s="432"/>
      <c r="AM174" s="432"/>
      <c r="AN174" s="432"/>
      <c r="AO174" s="432"/>
      <c r="AP174" s="432"/>
      <c r="AQ174" s="432"/>
      <c r="AR174" s="432"/>
      <c r="AS174" s="432"/>
      <c r="AT174" s="432"/>
      <c r="AU174" s="432"/>
      <c r="AV174" s="432"/>
      <c r="AW174" s="432"/>
      <c r="AX174" s="432"/>
      <c r="AY174" s="432"/>
      <c r="AZ174" s="432"/>
      <c r="BA174" s="432"/>
      <c r="BB174" s="432"/>
      <c r="BC174" s="432"/>
      <c r="BD174" s="432"/>
      <c r="BE174" s="432"/>
    </row>
    <row r="175" spans="1:57" ht="12.75" customHeight="1" outlineLevel="1">
      <c r="A175" s="474" t="s">
        <v>639</v>
      </c>
      <c r="B175" s="306"/>
      <c r="C175" s="445"/>
      <c r="D175" s="445"/>
      <c r="E175" s="306"/>
      <c r="F175" s="244"/>
      <c r="G175" s="249"/>
      <c r="H175" s="226"/>
      <c r="I175" s="227"/>
      <c r="J175" s="227"/>
      <c r="K175" s="239"/>
      <c r="L175" s="230"/>
      <c r="M175" s="229"/>
      <c r="N175" s="230"/>
      <c r="O175" s="231"/>
      <c r="P175" s="283">
        <v>174</v>
      </c>
      <c r="Q175" s="232"/>
      <c r="R175" s="233">
        <v>0</v>
      </c>
      <c r="S175" s="234">
        <v>0</v>
      </c>
      <c r="T175" s="278">
        <v>0</v>
      </c>
      <c r="U175" s="278"/>
      <c r="V175" s="278">
        <v>0</v>
      </c>
      <c r="W175" s="267">
        <f>V174*(C174/100)</f>
        <v>0</v>
      </c>
      <c r="X175" s="218"/>
      <c r="Y175" s="222" t="str">
        <f>IFERROR(INT(#REF!/(F174)),"")</f>
        <v/>
      </c>
      <c r="Z175" s="223" t="str">
        <f>IFERROR(IF(C175&lt;&gt;"",$AA$1/(D171/100)*(C175/100),""),"")</f>
        <v/>
      </c>
      <c r="AA175" s="224" t="str">
        <f>IFERROR($AC$1/(D175/100)*(C171/100),"")</f>
        <v/>
      </c>
      <c r="AB175" s="416"/>
      <c r="AC175" s="405"/>
      <c r="AD175" s="405"/>
      <c r="AE175" s="406"/>
      <c r="AF175" s="406"/>
      <c r="AG175" s="406"/>
      <c r="AH175" s="431"/>
      <c r="AI175" s="431"/>
      <c r="AJ175" s="432"/>
      <c r="AK175" s="432"/>
      <c r="AL175" s="432"/>
      <c r="AM175" s="432"/>
      <c r="AN175" s="432"/>
      <c r="AO175" s="432"/>
      <c r="AP175" s="432"/>
      <c r="AQ175" s="432"/>
      <c r="AR175" s="432"/>
      <c r="AS175" s="432"/>
      <c r="AT175" s="432"/>
      <c r="AU175" s="432"/>
      <c r="AV175" s="432"/>
      <c r="AW175" s="432"/>
      <c r="AX175" s="432"/>
      <c r="AY175" s="432"/>
      <c r="AZ175" s="432"/>
      <c r="BA175" s="432"/>
      <c r="BB175" s="432"/>
      <c r="BC175" s="432"/>
      <c r="BD175" s="432"/>
      <c r="BE175" s="432"/>
    </row>
    <row r="176" spans="1:57" ht="12.75" customHeight="1" outlineLevel="1">
      <c r="A176" s="479" t="s">
        <v>576</v>
      </c>
      <c r="B176" s="286"/>
      <c r="C176" s="378"/>
      <c r="D176" s="444"/>
      <c r="E176" s="287"/>
      <c r="F176" s="294"/>
      <c r="G176" s="246"/>
      <c r="H176" s="121"/>
      <c r="I176" s="113"/>
      <c r="J176" s="113"/>
      <c r="K176" s="131"/>
      <c r="L176" s="124"/>
      <c r="M176" s="117"/>
      <c r="N176" s="124"/>
      <c r="O176" s="139"/>
      <c r="P176" s="183">
        <v>175</v>
      </c>
      <c r="Q176" s="135"/>
      <c r="R176" s="200">
        <v>0</v>
      </c>
      <c r="S176" s="211">
        <v>0</v>
      </c>
      <c r="T176" s="275">
        <v>0</v>
      </c>
      <c r="U176" s="275"/>
      <c r="V176" s="275"/>
      <c r="W176" s="262">
        <f t="shared" ref="W176" si="82">(V176*X176)</f>
        <v>0</v>
      </c>
      <c r="X176" s="208"/>
      <c r="Y176" s="186">
        <f>IF(D176&lt;&gt;0,($C177*(1-$AB$1))-$D176,0)</f>
        <v>0</v>
      </c>
      <c r="Z176" s="187"/>
      <c r="AA176" s="188"/>
      <c r="AB176" s="415"/>
      <c r="AC176" s="403"/>
      <c r="AD176" s="403"/>
      <c r="AE176" s="404"/>
      <c r="AF176" s="404"/>
      <c r="AG176" s="404"/>
      <c r="AH176" s="431"/>
      <c r="AI176" s="431"/>
      <c r="AJ176" s="432"/>
      <c r="AK176" s="432"/>
      <c r="AL176" s="432"/>
      <c r="AM176" s="432"/>
      <c r="AN176" s="432"/>
      <c r="AO176" s="432"/>
      <c r="AP176" s="432"/>
      <c r="AQ176" s="432"/>
      <c r="AR176" s="432"/>
      <c r="AS176" s="432"/>
      <c r="AT176" s="432"/>
      <c r="AU176" s="432"/>
      <c r="AV176" s="432"/>
      <c r="AW176" s="432"/>
      <c r="AX176" s="432"/>
      <c r="AY176" s="432"/>
      <c r="AZ176" s="432"/>
      <c r="BA176" s="432"/>
      <c r="BB176" s="432"/>
      <c r="BC176" s="432"/>
      <c r="BD176" s="432"/>
      <c r="BE176" s="432"/>
    </row>
    <row r="177" spans="1:57" ht="12.75" customHeight="1" outlineLevel="1">
      <c r="A177" s="472" t="s">
        <v>640</v>
      </c>
      <c r="B177" s="285"/>
      <c r="C177" s="443"/>
      <c r="D177" s="443"/>
      <c r="E177" s="285"/>
      <c r="F177" s="243"/>
      <c r="G177" s="247"/>
      <c r="H177" s="120"/>
      <c r="I177" s="111"/>
      <c r="J177" s="111"/>
      <c r="K177" s="129"/>
      <c r="L177" s="118"/>
      <c r="M177" s="115"/>
      <c r="N177" s="118"/>
      <c r="O177" s="140"/>
      <c r="P177" s="184">
        <v>176</v>
      </c>
      <c r="Q177" s="133"/>
      <c r="R177" s="199">
        <v>0</v>
      </c>
      <c r="S177" s="212">
        <v>0</v>
      </c>
      <c r="T177" s="276">
        <v>0</v>
      </c>
      <c r="U177" s="276"/>
      <c r="V177" s="276">
        <v>0</v>
      </c>
      <c r="W177" s="168">
        <f>V176*(D176/100)</f>
        <v>0</v>
      </c>
      <c r="X177" s="207"/>
      <c r="Y177" s="178" t="str">
        <f>IFERROR(INT(#REF!/(F176)),"")</f>
        <v/>
      </c>
      <c r="Z177" s="189"/>
      <c r="AA177" s="190"/>
      <c r="AB177" s="416"/>
      <c r="AC177" s="405"/>
      <c r="AD177" s="405"/>
      <c r="AE177" s="406"/>
      <c r="AF177" s="406"/>
      <c r="AG177" s="406"/>
      <c r="AH177" s="431"/>
      <c r="AI177" s="431"/>
      <c r="AJ177" s="432"/>
      <c r="AK177" s="432"/>
      <c r="AL177" s="432"/>
      <c r="AM177" s="432"/>
      <c r="AN177" s="432"/>
      <c r="AO177" s="432"/>
      <c r="AP177" s="432"/>
      <c r="AQ177" s="432"/>
      <c r="AR177" s="432"/>
      <c r="AS177" s="432"/>
      <c r="AT177" s="432"/>
      <c r="AU177" s="432"/>
      <c r="AV177" s="432"/>
      <c r="AW177" s="432"/>
      <c r="AX177" s="432"/>
      <c r="AY177" s="432"/>
      <c r="AZ177" s="432"/>
      <c r="BA177" s="432"/>
      <c r="BB177" s="432"/>
      <c r="BC177" s="432"/>
      <c r="BD177" s="432"/>
      <c r="BE177" s="432"/>
    </row>
    <row r="178" spans="1:57" ht="12.75" customHeight="1" outlineLevel="1">
      <c r="A178" s="479" t="s">
        <v>577</v>
      </c>
      <c r="B178" s="286"/>
      <c r="C178" s="378"/>
      <c r="D178" s="444"/>
      <c r="E178" s="287"/>
      <c r="F178" s="294"/>
      <c r="G178" s="246"/>
      <c r="H178" s="122"/>
      <c r="I178" s="112"/>
      <c r="J178" s="112"/>
      <c r="K178" s="132"/>
      <c r="L178" s="123"/>
      <c r="M178" s="116"/>
      <c r="N178" s="123"/>
      <c r="O178" s="141"/>
      <c r="P178" s="183">
        <v>177</v>
      </c>
      <c r="Q178" s="134"/>
      <c r="R178" s="202">
        <v>0</v>
      </c>
      <c r="S178" s="213">
        <v>0</v>
      </c>
      <c r="T178" s="277">
        <v>0</v>
      </c>
      <c r="U178" s="277"/>
      <c r="V178" s="277"/>
      <c r="W178" s="263">
        <f t="shared" ref="W178" si="83">(V178*X178)</f>
        <v>0</v>
      </c>
      <c r="X178" s="210"/>
      <c r="Y178" s="191">
        <f>IF(D178&lt;&gt;0,($C179*(1-$AB$1))-$D178,0)</f>
        <v>0</v>
      </c>
      <c r="Z178" s="192" t="str">
        <f>IFERROR(IF(C178&lt;&gt;"",$AA$1/(D176/100)*(C178/100),""),"")</f>
        <v/>
      </c>
      <c r="AA178" s="193" t="str">
        <f>IFERROR($AC$1/(D178/100)*(C176/100),"")</f>
        <v/>
      </c>
      <c r="AB178" s="415"/>
      <c r="AC178" s="403"/>
      <c r="AD178" s="403"/>
      <c r="AE178" s="404"/>
      <c r="AF178" s="404"/>
      <c r="AG178" s="404"/>
      <c r="AH178" s="431"/>
      <c r="AI178" s="431"/>
      <c r="AJ178" s="432"/>
      <c r="AK178" s="432"/>
      <c r="AL178" s="432"/>
      <c r="AM178" s="432"/>
      <c r="AN178" s="432"/>
      <c r="AO178" s="432"/>
      <c r="AP178" s="432"/>
      <c r="AQ178" s="432"/>
      <c r="AR178" s="432"/>
      <c r="AS178" s="432"/>
      <c r="AT178" s="432"/>
      <c r="AU178" s="432"/>
      <c r="AV178" s="432"/>
      <c r="AW178" s="432"/>
      <c r="AX178" s="432"/>
      <c r="AY178" s="432"/>
      <c r="AZ178" s="432"/>
      <c r="BA178" s="432"/>
      <c r="BB178" s="432"/>
      <c r="BC178" s="432"/>
      <c r="BD178" s="432"/>
      <c r="BE178" s="432"/>
    </row>
    <row r="179" spans="1:57" ht="12.75" customHeight="1" outlineLevel="1">
      <c r="A179" s="472" t="s">
        <v>641</v>
      </c>
      <c r="B179" s="285"/>
      <c r="C179" s="443"/>
      <c r="D179" s="443"/>
      <c r="E179" s="285"/>
      <c r="F179" s="243"/>
      <c r="G179" s="296"/>
      <c r="H179" s="120"/>
      <c r="I179" s="111"/>
      <c r="J179" s="111"/>
      <c r="K179" s="129"/>
      <c r="L179" s="118"/>
      <c r="M179" s="115"/>
      <c r="N179" s="118"/>
      <c r="O179" s="140"/>
      <c r="P179" s="184">
        <v>178</v>
      </c>
      <c r="Q179" s="133"/>
      <c r="R179" s="199">
        <v>0</v>
      </c>
      <c r="S179" s="212">
        <v>0</v>
      </c>
      <c r="T179" s="276">
        <v>0</v>
      </c>
      <c r="U179" s="276"/>
      <c r="V179" s="276">
        <v>0</v>
      </c>
      <c r="W179" s="264">
        <f>V178*(F178/100)</f>
        <v>0</v>
      </c>
      <c r="X179" s="207"/>
      <c r="Y179" s="179" t="str">
        <f>IFERROR(INT(#REF!/(F178/100)),"")</f>
        <v/>
      </c>
      <c r="Z179" s="194" t="str">
        <f>IFERROR(IF(C179&lt;&gt;"",$AA$1/(D175/100)*(C179/100),""),"")</f>
        <v/>
      </c>
      <c r="AA179" s="195" t="str">
        <f>IFERROR($AC$1/(D179/100)*(C177/100),"")</f>
        <v/>
      </c>
      <c r="AB179" s="416"/>
      <c r="AC179" s="405"/>
      <c r="AD179" s="405"/>
      <c r="AE179" s="406"/>
      <c r="AF179" s="406"/>
      <c r="AG179" s="406"/>
      <c r="AH179" s="431"/>
      <c r="AI179" s="431"/>
      <c r="AJ179" s="432"/>
      <c r="AK179" s="432"/>
      <c r="AL179" s="432"/>
      <c r="AM179" s="432"/>
      <c r="AN179" s="432"/>
      <c r="AO179" s="432"/>
      <c r="AP179" s="432"/>
      <c r="AQ179" s="432"/>
      <c r="AR179" s="432"/>
      <c r="AS179" s="432"/>
      <c r="AT179" s="432"/>
      <c r="AU179" s="432"/>
      <c r="AV179" s="432"/>
      <c r="AW179" s="432"/>
      <c r="AX179" s="432"/>
      <c r="AY179" s="432"/>
      <c r="AZ179" s="432"/>
      <c r="BA179" s="432"/>
      <c r="BB179" s="432"/>
      <c r="BC179" s="432"/>
      <c r="BD179" s="432"/>
      <c r="BE179" s="432"/>
    </row>
    <row r="180" spans="1:57" ht="12.75" customHeight="1" outlineLevel="1">
      <c r="A180" s="479" t="s">
        <v>578</v>
      </c>
      <c r="B180" s="286"/>
      <c r="C180" s="378"/>
      <c r="D180" s="444"/>
      <c r="E180" s="287"/>
      <c r="F180" s="295"/>
      <c r="G180" s="246"/>
      <c r="H180" s="122"/>
      <c r="I180" s="112"/>
      <c r="J180" s="112"/>
      <c r="K180" s="132"/>
      <c r="L180" s="123"/>
      <c r="M180" s="116"/>
      <c r="N180" s="123"/>
      <c r="O180" s="141"/>
      <c r="P180" s="183">
        <v>179</v>
      </c>
      <c r="Q180" s="134"/>
      <c r="R180" s="202">
        <v>0</v>
      </c>
      <c r="S180" s="213">
        <v>0</v>
      </c>
      <c r="T180" s="277">
        <v>0</v>
      </c>
      <c r="U180" s="277"/>
      <c r="V180" s="277"/>
      <c r="W180" s="265">
        <f t="shared" ref="W180" si="84">(V180*X180)</f>
        <v>0</v>
      </c>
      <c r="X180" s="209"/>
      <c r="Y180" s="196">
        <f>IF(D180&lt;&gt;0,($C181*(1-$AB$1))-$D180,0)</f>
        <v>0</v>
      </c>
      <c r="Z180" s="197" t="str">
        <f>IFERROR(IF(C180&lt;&gt;"",$AA$1/(D176/100)*(C180/100),""),"")</f>
        <v/>
      </c>
      <c r="AA180" s="198" t="str">
        <f>IFERROR($AC$1/(D180/100)*(C176/100),"")</f>
        <v/>
      </c>
      <c r="AB180" s="415"/>
      <c r="AC180" s="403"/>
      <c r="AD180" s="403"/>
      <c r="AE180" s="404"/>
      <c r="AF180" s="404"/>
      <c r="AG180" s="404"/>
      <c r="AH180" s="431"/>
      <c r="AI180" s="431"/>
      <c r="AJ180" s="432"/>
      <c r="AK180" s="432"/>
      <c r="AL180" s="432"/>
      <c r="AM180" s="432"/>
      <c r="AN180" s="432"/>
      <c r="AO180" s="432"/>
      <c r="AP180" s="432"/>
      <c r="AQ180" s="432"/>
      <c r="AR180" s="432"/>
      <c r="AS180" s="432"/>
      <c r="AT180" s="432"/>
      <c r="AU180" s="432"/>
      <c r="AV180" s="432"/>
      <c r="AW180" s="432"/>
      <c r="AX180" s="432"/>
      <c r="AY180" s="432"/>
      <c r="AZ180" s="432"/>
      <c r="BA180" s="432"/>
      <c r="BB180" s="432"/>
      <c r="BC180" s="432"/>
      <c r="BD180" s="432"/>
      <c r="BE180" s="432"/>
    </row>
    <row r="181" spans="1:57" ht="12.75" customHeight="1" outlineLevel="1">
      <c r="A181" s="474" t="s">
        <v>642</v>
      </c>
      <c r="B181" s="306"/>
      <c r="C181" s="445"/>
      <c r="D181" s="445"/>
      <c r="E181" s="306"/>
      <c r="F181" s="244"/>
      <c r="G181" s="249"/>
      <c r="H181" s="226"/>
      <c r="I181" s="227"/>
      <c r="J181" s="227"/>
      <c r="K181" s="239"/>
      <c r="L181" s="230"/>
      <c r="M181" s="229"/>
      <c r="N181" s="230"/>
      <c r="O181" s="231"/>
      <c r="P181" s="283">
        <v>180</v>
      </c>
      <c r="Q181" s="232"/>
      <c r="R181" s="233">
        <v>0</v>
      </c>
      <c r="S181" s="234">
        <v>0</v>
      </c>
      <c r="T181" s="278">
        <v>0</v>
      </c>
      <c r="U181" s="278"/>
      <c r="V181" s="278">
        <v>0</v>
      </c>
      <c r="W181" s="267">
        <f>V180*(C180/100)</f>
        <v>0</v>
      </c>
      <c r="X181" s="218"/>
      <c r="Y181" s="222" t="str">
        <f>IFERROR(INT(#REF!/(F180)),"")</f>
        <v/>
      </c>
      <c r="Z181" s="223" t="str">
        <f>IFERROR(IF(C181&lt;&gt;"",$AA$1/(D177/100)*(C181/100),""),"")</f>
        <v/>
      </c>
      <c r="AA181" s="224" t="str">
        <f>IFERROR($AC$1/(D181/100)*(C177/100),"")</f>
        <v/>
      </c>
      <c r="AB181" s="416"/>
      <c r="AC181" s="405"/>
      <c r="AD181" s="405"/>
      <c r="AE181" s="406"/>
      <c r="AF181" s="406"/>
      <c r="AG181" s="406"/>
      <c r="AH181" s="431"/>
      <c r="AI181" s="431"/>
      <c r="AJ181" s="432"/>
      <c r="AK181" s="432"/>
      <c r="AL181" s="432"/>
      <c r="AM181" s="432"/>
      <c r="AN181" s="432"/>
      <c r="AO181" s="432"/>
      <c r="AP181" s="432"/>
      <c r="AQ181" s="432"/>
      <c r="AR181" s="432"/>
      <c r="AS181" s="432"/>
      <c r="AT181" s="432"/>
      <c r="AU181" s="432"/>
      <c r="AV181" s="432"/>
      <c r="AW181" s="432"/>
      <c r="AX181" s="432"/>
      <c r="AY181" s="432"/>
      <c r="AZ181" s="432"/>
      <c r="BA181" s="432"/>
      <c r="BB181" s="432"/>
      <c r="BC181" s="432"/>
      <c r="BD181" s="432"/>
      <c r="BE181" s="432"/>
    </row>
    <row r="182" spans="1:57" ht="12.75" customHeight="1" outlineLevel="1">
      <c r="A182" s="479" t="s">
        <v>579</v>
      </c>
      <c r="B182" s="286"/>
      <c r="C182" s="378"/>
      <c r="D182" s="444"/>
      <c r="E182" s="287"/>
      <c r="F182" s="294"/>
      <c r="G182" s="246"/>
      <c r="H182" s="121"/>
      <c r="I182" s="113"/>
      <c r="J182" s="113"/>
      <c r="K182" s="131"/>
      <c r="L182" s="124"/>
      <c r="M182" s="117"/>
      <c r="N182" s="124"/>
      <c r="O182" s="139"/>
      <c r="P182" s="183">
        <v>181</v>
      </c>
      <c r="Q182" s="135"/>
      <c r="R182" s="200">
        <v>0</v>
      </c>
      <c r="S182" s="211">
        <v>0</v>
      </c>
      <c r="T182" s="275">
        <v>0</v>
      </c>
      <c r="U182" s="275"/>
      <c r="V182" s="275"/>
      <c r="W182" s="262">
        <f t="shared" ref="W182" si="85">(V182*X182)</f>
        <v>0</v>
      </c>
      <c r="X182" s="208"/>
      <c r="Y182" s="186">
        <f>IF(D182&lt;&gt;0,($C183*(1-$AB$1))-$D182,0)</f>
        <v>0</v>
      </c>
      <c r="Z182" s="187"/>
      <c r="AA182" s="188"/>
      <c r="AB182" s="415"/>
      <c r="AC182" s="403"/>
      <c r="AD182" s="403"/>
      <c r="AE182" s="404"/>
      <c r="AF182" s="404"/>
      <c r="AG182" s="404"/>
      <c r="AH182" s="431"/>
      <c r="AI182" s="431"/>
      <c r="AJ182" s="432"/>
      <c r="AK182" s="432"/>
      <c r="AL182" s="432"/>
      <c r="AM182" s="432"/>
      <c r="AN182" s="432"/>
      <c r="AO182" s="432"/>
      <c r="AP182" s="432"/>
      <c r="AQ182" s="432"/>
      <c r="AR182" s="432"/>
      <c r="AS182" s="432"/>
      <c r="AT182" s="432"/>
      <c r="AU182" s="432"/>
      <c r="AV182" s="432"/>
      <c r="AW182" s="432"/>
      <c r="AX182" s="432"/>
      <c r="AY182" s="432"/>
      <c r="AZ182" s="432"/>
      <c r="BA182" s="432"/>
      <c r="BB182" s="432"/>
      <c r="BC182" s="432"/>
      <c r="BD182" s="432"/>
      <c r="BE182" s="432"/>
    </row>
    <row r="183" spans="1:57" ht="12.75" customHeight="1" outlineLevel="1">
      <c r="A183" s="472" t="s">
        <v>643</v>
      </c>
      <c r="B183" s="285"/>
      <c r="C183" s="443"/>
      <c r="D183" s="443"/>
      <c r="E183" s="285"/>
      <c r="F183" s="243"/>
      <c r="G183" s="247"/>
      <c r="H183" s="120"/>
      <c r="I183" s="111"/>
      <c r="J183" s="111"/>
      <c r="K183" s="129"/>
      <c r="L183" s="118"/>
      <c r="M183" s="115"/>
      <c r="N183" s="118"/>
      <c r="O183" s="140"/>
      <c r="P183" s="184">
        <v>182</v>
      </c>
      <c r="Q183" s="133"/>
      <c r="R183" s="199">
        <v>0</v>
      </c>
      <c r="S183" s="212">
        <v>0</v>
      </c>
      <c r="T183" s="276">
        <v>0</v>
      </c>
      <c r="U183" s="276"/>
      <c r="V183" s="276">
        <v>0</v>
      </c>
      <c r="W183" s="168">
        <f>V182*(D182/100)</f>
        <v>0</v>
      </c>
      <c r="X183" s="207"/>
      <c r="Y183" s="178" t="str">
        <f>IFERROR(INT(#REF!/(F182)),"")</f>
        <v/>
      </c>
      <c r="Z183" s="189"/>
      <c r="AA183" s="190"/>
      <c r="AB183" s="416"/>
      <c r="AC183" s="405"/>
      <c r="AD183" s="405"/>
      <c r="AE183" s="406"/>
      <c r="AF183" s="406"/>
      <c r="AG183" s="406"/>
      <c r="AH183" s="431"/>
      <c r="AI183" s="431"/>
      <c r="AJ183" s="432"/>
      <c r="AK183" s="432"/>
      <c r="AL183" s="432"/>
      <c r="AM183" s="432"/>
      <c r="AN183" s="432"/>
      <c r="AO183" s="432"/>
      <c r="AP183" s="432"/>
      <c r="AQ183" s="432"/>
      <c r="AR183" s="432"/>
      <c r="AS183" s="432"/>
      <c r="AT183" s="432"/>
      <c r="AU183" s="432"/>
      <c r="AV183" s="432"/>
      <c r="AW183" s="432"/>
      <c r="AX183" s="432"/>
      <c r="AY183" s="432"/>
      <c r="AZ183" s="432"/>
      <c r="BA183" s="432"/>
      <c r="BB183" s="432"/>
      <c r="BC183" s="432"/>
      <c r="BD183" s="432"/>
      <c r="BE183" s="432"/>
    </row>
    <row r="184" spans="1:57" ht="12.75" customHeight="1" outlineLevel="1">
      <c r="A184" s="479" t="s">
        <v>580</v>
      </c>
      <c r="B184" s="286"/>
      <c r="C184" s="378"/>
      <c r="D184" s="444"/>
      <c r="E184" s="287"/>
      <c r="F184" s="294"/>
      <c r="G184" s="246"/>
      <c r="H184" s="122"/>
      <c r="I184" s="112"/>
      <c r="J184" s="112"/>
      <c r="K184" s="132"/>
      <c r="L184" s="123"/>
      <c r="M184" s="116"/>
      <c r="N184" s="123"/>
      <c r="O184" s="141"/>
      <c r="P184" s="183">
        <v>183</v>
      </c>
      <c r="Q184" s="134"/>
      <c r="R184" s="202">
        <v>0</v>
      </c>
      <c r="S184" s="213">
        <v>0</v>
      </c>
      <c r="T184" s="277">
        <v>0</v>
      </c>
      <c r="U184" s="277"/>
      <c r="V184" s="277"/>
      <c r="W184" s="263">
        <f t="shared" ref="W184" si="86">(V184*X184)</f>
        <v>0</v>
      </c>
      <c r="X184" s="210"/>
      <c r="Y184" s="191">
        <f>IF(D184&lt;&gt;0,($C185*(1-$AB$1))-$D184,0)</f>
        <v>0</v>
      </c>
      <c r="Z184" s="192" t="str">
        <f>IFERROR(IF(C184&lt;&gt;"",$AA$1/(D182/100)*(C184/100),""),"")</f>
        <v/>
      </c>
      <c r="AA184" s="193" t="str">
        <f>IFERROR($AC$1/(D184/100)*(C182/100),"")</f>
        <v/>
      </c>
      <c r="AB184" s="415"/>
      <c r="AC184" s="403"/>
      <c r="AD184" s="403"/>
      <c r="AE184" s="404"/>
      <c r="AF184" s="404"/>
      <c r="AG184" s="404"/>
      <c r="AH184" s="431"/>
      <c r="AI184" s="431"/>
      <c r="AJ184" s="432"/>
      <c r="AK184" s="432"/>
      <c r="AL184" s="432"/>
      <c r="AM184" s="432"/>
      <c r="AN184" s="432"/>
      <c r="AO184" s="432"/>
      <c r="AP184" s="432"/>
      <c r="AQ184" s="432"/>
      <c r="AR184" s="432"/>
      <c r="AS184" s="432"/>
      <c r="AT184" s="432"/>
      <c r="AU184" s="432"/>
      <c r="AV184" s="432"/>
      <c r="AW184" s="432"/>
      <c r="AX184" s="432"/>
      <c r="AY184" s="432"/>
      <c r="AZ184" s="432"/>
      <c r="BA184" s="432"/>
      <c r="BB184" s="432"/>
      <c r="BC184" s="432"/>
      <c r="BD184" s="432"/>
      <c r="BE184" s="432"/>
    </row>
    <row r="185" spans="1:57" ht="12.75" customHeight="1" outlineLevel="1">
      <c r="A185" s="472" t="s">
        <v>644</v>
      </c>
      <c r="B185" s="285"/>
      <c r="C185" s="443"/>
      <c r="D185" s="443"/>
      <c r="E185" s="285"/>
      <c r="F185" s="243"/>
      <c r="G185" s="296"/>
      <c r="H185" s="120"/>
      <c r="I185" s="111"/>
      <c r="J185" s="111"/>
      <c r="K185" s="129"/>
      <c r="L185" s="118"/>
      <c r="M185" s="115"/>
      <c r="N185" s="118"/>
      <c r="O185" s="140"/>
      <c r="P185" s="184">
        <v>184</v>
      </c>
      <c r="Q185" s="133"/>
      <c r="R185" s="199">
        <v>0</v>
      </c>
      <c r="S185" s="212">
        <v>0</v>
      </c>
      <c r="T185" s="276">
        <v>0</v>
      </c>
      <c r="U185" s="276"/>
      <c r="V185" s="276">
        <v>0</v>
      </c>
      <c r="W185" s="264">
        <f>V184*(F184/100)</f>
        <v>0</v>
      </c>
      <c r="X185" s="207"/>
      <c r="Y185" s="179" t="str">
        <f>IFERROR(INT(#REF!/(F184/100)),"")</f>
        <v/>
      </c>
      <c r="Z185" s="194" t="str">
        <f>IFERROR(IF(C185&lt;&gt;"",$AA$1/(D181/100)*(C185/100),""),"")</f>
        <v/>
      </c>
      <c r="AA185" s="195" t="str">
        <f>IFERROR($AC$1/(D185/100)*(C183/100),"")</f>
        <v/>
      </c>
      <c r="AB185" s="416"/>
      <c r="AC185" s="405"/>
      <c r="AD185" s="405"/>
      <c r="AE185" s="406"/>
      <c r="AF185" s="406"/>
      <c r="AG185" s="406"/>
      <c r="AH185" s="431"/>
      <c r="AI185" s="431"/>
      <c r="AJ185" s="432"/>
      <c r="AK185" s="432"/>
      <c r="AL185" s="432"/>
      <c r="AM185" s="432"/>
      <c r="AN185" s="432"/>
      <c r="AO185" s="432"/>
      <c r="AP185" s="432"/>
      <c r="AQ185" s="432"/>
      <c r="AR185" s="432"/>
      <c r="AS185" s="432"/>
      <c r="AT185" s="432"/>
      <c r="AU185" s="432"/>
      <c r="AV185" s="432"/>
      <c r="AW185" s="432"/>
      <c r="AX185" s="432"/>
      <c r="AY185" s="432"/>
      <c r="AZ185" s="432"/>
      <c r="BA185" s="432"/>
      <c r="BB185" s="432"/>
      <c r="BC185" s="432"/>
      <c r="BD185" s="432"/>
      <c r="BE185" s="432"/>
    </row>
    <row r="186" spans="1:57" ht="12.75" customHeight="1" outlineLevel="1">
      <c r="A186" s="479" t="s">
        <v>581</v>
      </c>
      <c r="B186" s="286"/>
      <c r="C186" s="378"/>
      <c r="D186" s="444"/>
      <c r="E186" s="287"/>
      <c r="F186" s="295"/>
      <c r="G186" s="246"/>
      <c r="H186" s="122"/>
      <c r="I186" s="112"/>
      <c r="J186" s="112"/>
      <c r="K186" s="132"/>
      <c r="L186" s="123"/>
      <c r="M186" s="116"/>
      <c r="N186" s="123"/>
      <c r="O186" s="141"/>
      <c r="P186" s="183">
        <v>185</v>
      </c>
      <c r="Q186" s="134"/>
      <c r="R186" s="202">
        <v>0</v>
      </c>
      <c r="S186" s="213">
        <v>0</v>
      </c>
      <c r="T186" s="277">
        <v>0</v>
      </c>
      <c r="U186" s="277"/>
      <c r="V186" s="277"/>
      <c r="W186" s="265">
        <f t="shared" ref="W186" si="87">(V186*X186)</f>
        <v>0</v>
      </c>
      <c r="X186" s="209"/>
      <c r="Y186" s="196">
        <f>IF(D186&lt;&gt;0,($C187*(1-$AB$1))-$D186,0)</f>
        <v>0</v>
      </c>
      <c r="Z186" s="197" t="str">
        <f>IFERROR(IF(C186&lt;&gt;"",$AA$1/(D182/100)*(C186/100),""),"")</f>
        <v/>
      </c>
      <c r="AA186" s="198" t="str">
        <f>IFERROR($AC$1/(D186/100)*(C182/100),"")</f>
        <v/>
      </c>
      <c r="AB186" s="415"/>
      <c r="AC186" s="403"/>
      <c r="AD186" s="403"/>
      <c r="AE186" s="404"/>
      <c r="AF186" s="404"/>
      <c r="AG186" s="404"/>
      <c r="AH186" s="431"/>
      <c r="AI186" s="431"/>
      <c r="AJ186" s="432"/>
      <c r="AK186" s="432"/>
      <c r="AL186" s="432"/>
      <c r="AM186" s="432"/>
      <c r="AN186" s="432"/>
      <c r="AO186" s="432"/>
      <c r="AP186" s="432"/>
      <c r="AQ186" s="432"/>
      <c r="AR186" s="432"/>
      <c r="AS186" s="432"/>
      <c r="AT186" s="432"/>
      <c r="AU186" s="432"/>
      <c r="AV186" s="432"/>
      <c r="AW186" s="432"/>
      <c r="AX186" s="432"/>
      <c r="AY186" s="432"/>
      <c r="AZ186" s="432"/>
      <c r="BA186" s="432"/>
      <c r="BB186" s="432"/>
      <c r="BC186" s="432"/>
      <c r="BD186" s="432"/>
      <c r="BE186" s="432"/>
    </row>
    <row r="187" spans="1:57" ht="12.75" customHeight="1" outlineLevel="1">
      <c r="A187" s="474" t="s">
        <v>645</v>
      </c>
      <c r="B187" s="306"/>
      <c r="C187" s="445"/>
      <c r="D187" s="445"/>
      <c r="E187" s="306"/>
      <c r="F187" s="244"/>
      <c r="G187" s="249"/>
      <c r="H187" s="226"/>
      <c r="I187" s="227"/>
      <c r="J187" s="227"/>
      <c r="K187" s="239"/>
      <c r="L187" s="230"/>
      <c r="M187" s="229"/>
      <c r="N187" s="230"/>
      <c r="O187" s="231"/>
      <c r="P187" s="283">
        <v>186</v>
      </c>
      <c r="Q187" s="232"/>
      <c r="R187" s="233">
        <v>0</v>
      </c>
      <c r="S187" s="234">
        <v>0</v>
      </c>
      <c r="T187" s="278">
        <v>0</v>
      </c>
      <c r="U187" s="278"/>
      <c r="V187" s="278">
        <v>0</v>
      </c>
      <c r="W187" s="267">
        <f>V186*(C186/100)</f>
        <v>0</v>
      </c>
      <c r="X187" s="218"/>
      <c r="Y187" s="222" t="str">
        <f>IFERROR(INT(#REF!/(F186)),"")</f>
        <v/>
      </c>
      <c r="Z187" s="223" t="str">
        <f>IFERROR(IF(C187&lt;&gt;"",$AA$1/(D183/100)*(C187/100),""),"")</f>
        <v/>
      </c>
      <c r="AA187" s="224" t="str">
        <f>IFERROR($AC$1/(D187/100)*(C183/100),"")</f>
        <v/>
      </c>
      <c r="AB187" s="416"/>
      <c r="AC187" s="405"/>
      <c r="AD187" s="405"/>
      <c r="AE187" s="406"/>
      <c r="AF187" s="406"/>
      <c r="AG187" s="406"/>
      <c r="AH187" s="431"/>
      <c r="AI187" s="431"/>
      <c r="AJ187" s="432"/>
      <c r="AK187" s="432"/>
      <c r="AL187" s="432"/>
      <c r="AM187" s="432"/>
      <c r="AN187" s="432"/>
      <c r="AO187" s="432"/>
      <c r="AP187" s="432"/>
      <c r="AQ187" s="432"/>
      <c r="AR187" s="432"/>
      <c r="AS187" s="432"/>
      <c r="AT187" s="432"/>
      <c r="AU187" s="432"/>
      <c r="AV187" s="432"/>
      <c r="AW187" s="432"/>
      <c r="AX187" s="432"/>
      <c r="AY187" s="432"/>
      <c r="AZ187" s="432"/>
      <c r="BA187" s="432"/>
      <c r="BB187" s="432"/>
      <c r="BC187" s="432"/>
      <c r="BD187" s="432"/>
      <c r="BE187" s="432"/>
    </row>
    <row r="188" spans="1:57" ht="12.75" customHeight="1" outlineLevel="1">
      <c r="A188" s="479" t="s">
        <v>582</v>
      </c>
      <c r="B188" s="286"/>
      <c r="C188" s="378"/>
      <c r="D188" s="444"/>
      <c r="E188" s="287"/>
      <c r="F188" s="294"/>
      <c r="G188" s="246"/>
      <c r="H188" s="121"/>
      <c r="I188" s="113"/>
      <c r="J188" s="113"/>
      <c r="K188" s="131"/>
      <c r="L188" s="124"/>
      <c r="M188" s="117"/>
      <c r="N188" s="124"/>
      <c r="O188" s="139"/>
      <c r="P188" s="183">
        <v>187</v>
      </c>
      <c r="Q188" s="135"/>
      <c r="R188" s="200">
        <v>0</v>
      </c>
      <c r="S188" s="211">
        <v>0</v>
      </c>
      <c r="T188" s="275">
        <v>0</v>
      </c>
      <c r="U188" s="275"/>
      <c r="V188" s="275"/>
      <c r="W188" s="262">
        <f t="shared" ref="W188" si="88">(V188*X188)</f>
        <v>0</v>
      </c>
      <c r="X188" s="208"/>
      <c r="Y188" s="186">
        <f>IF(D188&lt;&gt;0,($C189*(1-$AB$1))-$D188,0)</f>
        <v>0</v>
      </c>
      <c r="Z188" s="187"/>
      <c r="AA188" s="188"/>
      <c r="AB188" s="415"/>
      <c r="AC188" s="403"/>
      <c r="AD188" s="403"/>
      <c r="AE188" s="404"/>
      <c r="AF188" s="404"/>
      <c r="AG188" s="404"/>
      <c r="AH188" s="431"/>
      <c r="AI188" s="431"/>
      <c r="AJ188" s="432"/>
      <c r="AK188" s="432"/>
      <c r="AL188" s="432"/>
      <c r="AM188" s="432"/>
      <c r="AN188" s="432"/>
      <c r="AO188" s="432"/>
      <c r="AP188" s="432"/>
      <c r="AQ188" s="432"/>
      <c r="AR188" s="432"/>
      <c r="AS188" s="432"/>
      <c r="AT188" s="432"/>
      <c r="AU188" s="432"/>
      <c r="AV188" s="432"/>
      <c r="AW188" s="432"/>
      <c r="AX188" s="432"/>
      <c r="AY188" s="432"/>
      <c r="AZ188" s="432"/>
      <c r="BA188" s="432"/>
      <c r="BB188" s="432"/>
      <c r="BC188" s="432"/>
      <c r="BD188" s="432"/>
      <c r="BE188" s="432"/>
    </row>
    <row r="189" spans="1:57" ht="12.75" customHeight="1" outlineLevel="1">
      <c r="A189" s="472" t="s">
        <v>646</v>
      </c>
      <c r="B189" s="285"/>
      <c r="C189" s="443"/>
      <c r="D189" s="443"/>
      <c r="E189" s="285"/>
      <c r="F189" s="243"/>
      <c r="G189" s="247"/>
      <c r="H189" s="120"/>
      <c r="I189" s="111"/>
      <c r="J189" s="111"/>
      <c r="K189" s="129"/>
      <c r="L189" s="118"/>
      <c r="M189" s="115"/>
      <c r="N189" s="118"/>
      <c r="O189" s="140"/>
      <c r="P189" s="184">
        <v>188</v>
      </c>
      <c r="Q189" s="133"/>
      <c r="R189" s="199">
        <v>0</v>
      </c>
      <c r="S189" s="212">
        <v>0</v>
      </c>
      <c r="T189" s="276">
        <v>0</v>
      </c>
      <c r="U189" s="276"/>
      <c r="V189" s="276">
        <v>0</v>
      </c>
      <c r="W189" s="168">
        <f>V188*(D188/100)</f>
        <v>0</v>
      </c>
      <c r="X189" s="207"/>
      <c r="Y189" s="178" t="str">
        <f>IFERROR(INT(#REF!/(F188)),"")</f>
        <v/>
      </c>
      <c r="Z189" s="189"/>
      <c r="AA189" s="190"/>
      <c r="AB189" s="416"/>
      <c r="AC189" s="405"/>
      <c r="AD189" s="405"/>
      <c r="AE189" s="406"/>
      <c r="AF189" s="406"/>
      <c r="AG189" s="406"/>
      <c r="AH189" s="431"/>
      <c r="AI189" s="431"/>
      <c r="AJ189" s="432"/>
      <c r="AK189" s="432"/>
      <c r="AL189" s="432"/>
      <c r="AM189" s="432"/>
      <c r="AN189" s="432"/>
      <c r="AO189" s="432"/>
      <c r="AP189" s="432"/>
      <c r="AQ189" s="432"/>
      <c r="AR189" s="432"/>
      <c r="AS189" s="432"/>
      <c r="AT189" s="432"/>
      <c r="AU189" s="432"/>
      <c r="AV189" s="432"/>
      <c r="AW189" s="432"/>
      <c r="AX189" s="432"/>
      <c r="AY189" s="432"/>
      <c r="AZ189" s="432"/>
      <c r="BA189" s="432"/>
      <c r="BB189" s="432"/>
      <c r="BC189" s="432"/>
      <c r="BD189" s="432"/>
      <c r="BE189" s="432"/>
    </row>
    <row r="190" spans="1:57" ht="12.75" customHeight="1" outlineLevel="1">
      <c r="A190" s="479" t="s">
        <v>583</v>
      </c>
      <c r="B190" s="286"/>
      <c r="C190" s="378"/>
      <c r="D190" s="444"/>
      <c r="E190" s="287"/>
      <c r="F190" s="294"/>
      <c r="G190" s="246"/>
      <c r="H190" s="122"/>
      <c r="I190" s="112"/>
      <c r="J190" s="112"/>
      <c r="K190" s="132"/>
      <c r="L190" s="123"/>
      <c r="M190" s="116"/>
      <c r="N190" s="123"/>
      <c r="O190" s="141"/>
      <c r="P190" s="183">
        <v>189</v>
      </c>
      <c r="Q190" s="134"/>
      <c r="R190" s="202">
        <v>0</v>
      </c>
      <c r="S190" s="213">
        <v>0</v>
      </c>
      <c r="T190" s="277">
        <v>0</v>
      </c>
      <c r="U190" s="277"/>
      <c r="V190" s="277"/>
      <c r="W190" s="263">
        <f t="shared" ref="W190" si="89">(V190*X190)</f>
        <v>0</v>
      </c>
      <c r="X190" s="210"/>
      <c r="Y190" s="191">
        <f>IF(D190&lt;&gt;0,($C191*(1-$AB$1))-$D190,0)</f>
        <v>0</v>
      </c>
      <c r="Z190" s="192" t="str">
        <f>IFERROR(IF(C190&lt;&gt;"",$AA$1/(D188/100)*(C190/100),""),"")</f>
        <v/>
      </c>
      <c r="AA190" s="193" t="str">
        <f>IFERROR($AC$1/(D190/100)*(C188/100),"")</f>
        <v/>
      </c>
      <c r="AB190" s="415"/>
      <c r="AC190" s="403"/>
      <c r="AD190" s="403"/>
      <c r="AE190" s="404"/>
      <c r="AF190" s="404"/>
      <c r="AG190" s="404"/>
      <c r="AH190" s="431"/>
      <c r="AI190" s="431"/>
      <c r="AJ190" s="432"/>
      <c r="AK190" s="432"/>
      <c r="AL190" s="432"/>
      <c r="AM190" s="432"/>
      <c r="AN190" s="432"/>
      <c r="AO190" s="432"/>
      <c r="AP190" s="432"/>
      <c r="AQ190" s="432"/>
      <c r="AR190" s="432"/>
      <c r="AS190" s="432"/>
      <c r="AT190" s="432"/>
      <c r="AU190" s="432"/>
      <c r="AV190" s="432"/>
      <c r="AW190" s="432"/>
      <c r="AX190" s="432"/>
      <c r="AY190" s="432"/>
      <c r="AZ190" s="432"/>
      <c r="BA190" s="432"/>
      <c r="BB190" s="432"/>
      <c r="BC190" s="432"/>
      <c r="BD190" s="432"/>
      <c r="BE190" s="432"/>
    </row>
    <row r="191" spans="1:57" ht="12.75" customHeight="1" outlineLevel="1">
      <c r="A191" s="472" t="s">
        <v>647</v>
      </c>
      <c r="B191" s="285"/>
      <c r="C191" s="443"/>
      <c r="D191" s="443"/>
      <c r="E191" s="285"/>
      <c r="F191" s="243"/>
      <c r="G191" s="296"/>
      <c r="H191" s="120"/>
      <c r="I191" s="111"/>
      <c r="J191" s="111"/>
      <c r="K191" s="129"/>
      <c r="L191" s="118"/>
      <c r="M191" s="115"/>
      <c r="N191" s="118"/>
      <c r="O191" s="140"/>
      <c r="P191" s="184">
        <v>190</v>
      </c>
      <c r="Q191" s="133"/>
      <c r="R191" s="199">
        <v>0</v>
      </c>
      <c r="S191" s="212">
        <v>0</v>
      </c>
      <c r="T191" s="276">
        <v>0</v>
      </c>
      <c r="U191" s="276"/>
      <c r="V191" s="276">
        <v>0</v>
      </c>
      <c r="W191" s="264">
        <f>V190*(F190/100)</f>
        <v>0</v>
      </c>
      <c r="X191" s="207"/>
      <c r="Y191" s="179" t="str">
        <f>IFERROR(INT(#REF!/(F190/100)),"")</f>
        <v/>
      </c>
      <c r="Z191" s="194" t="str">
        <f>IFERROR(IF(C191&lt;&gt;"",$AA$1/(D187/100)*(C191/100),""),"")</f>
        <v/>
      </c>
      <c r="AA191" s="195" t="str">
        <f>IFERROR($AC$1/(D191/100)*(C189/100),"")</f>
        <v/>
      </c>
      <c r="AB191" s="416"/>
      <c r="AC191" s="405"/>
      <c r="AD191" s="405"/>
      <c r="AE191" s="406"/>
      <c r="AF191" s="406"/>
      <c r="AG191" s="406"/>
      <c r="AH191" s="431"/>
      <c r="AI191" s="431"/>
      <c r="AJ191" s="432"/>
      <c r="AK191" s="432"/>
      <c r="AL191" s="432"/>
      <c r="AM191" s="432"/>
      <c r="AN191" s="432"/>
      <c r="AO191" s="432"/>
      <c r="AP191" s="432"/>
      <c r="AQ191" s="432"/>
      <c r="AR191" s="432"/>
      <c r="AS191" s="432"/>
      <c r="AT191" s="432"/>
      <c r="AU191" s="432"/>
      <c r="AV191" s="432"/>
      <c r="AW191" s="432"/>
      <c r="AX191" s="432"/>
      <c r="AY191" s="432"/>
      <c r="AZ191" s="432"/>
      <c r="BA191" s="432"/>
      <c r="BB191" s="432"/>
      <c r="BC191" s="432"/>
      <c r="BD191" s="432"/>
      <c r="BE191" s="432"/>
    </row>
    <row r="192" spans="1:57" ht="12.75" customHeight="1" outlineLevel="1">
      <c r="A192" s="479" t="s">
        <v>584</v>
      </c>
      <c r="B192" s="286"/>
      <c r="C192" s="378"/>
      <c r="D192" s="444"/>
      <c r="E192" s="287"/>
      <c r="F192" s="295"/>
      <c r="G192" s="246"/>
      <c r="H192" s="122"/>
      <c r="I192" s="112"/>
      <c r="J192" s="112"/>
      <c r="K192" s="132"/>
      <c r="L192" s="123"/>
      <c r="M192" s="116"/>
      <c r="N192" s="123"/>
      <c r="O192" s="141"/>
      <c r="P192" s="183">
        <v>191</v>
      </c>
      <c r="Q192" s="134"/>
      <c r="R192" s="202">
        <v>0</v>
      </c>
      <c r="S192" s="213">
        <v>0</v>
      </c>
      <c r="T192" s="277">
        <v>0</v>
      </c>
      <c r="U192" s="277"/>
      <c r="V192" s="277"/>
      <c r="W192" s="265">
        <f t="shared" ref="W192" si="90">(V192*X192)</f>
        <v>0</v>
      </c>
      <c r="X192" s="209"/>
      <c r="Y192" s="196">
        <f>IF(D192&lt;&gt;0,($C193*(1-$AB$1))-$D192,0)</f>
        <v>0</v>
      </c>
      <c r="Z192" s="197" t="str">
        <f>IFERROR(IF(C192&lt;&gt;"",$AA$1/(D188/100)*(C192/100),""),"")</f>
        <v/>
      </c>
      <c r="AA192" s="198" t="str">
        <f>IFERROR($AC$1/(D192/100)*(C188/100),"")</f>
        <v/>
      </c>
      <c r="AB192" s="415"/>
      <c r="AC192" s="403"/>
      <c r="AD192" s="403"/>
      <c r="AE192" s="404"/>
      <c r="AF192" s="404"/>
      <c r="AG192" s="404"/>
      <c r="AH192" s="431"/>
      <c r="AI192" s="431"/>
      <c r="AJ192" s="432"/>
      <c r="AK192" s="432"/>
      <c r="AL192" s="432"/>
      <c r="AM192" s="432"/>
      <c r="AN192" s="432"/>
      <c r="AO192" s="432"/>
      <c r="AP192" s="432"/>
      <c r="AQ192" s="432"/>
      <c r="AR192" s="432"/>
      <c r="AS192" s="432"/>
      <c r="AT192" s="432"/>
      <c r="AU192" s="432"/>
      <c r="AV192" s="432"/>
      <c r="AW192" s="432"/>
      <c r="AX192" s="432"/>
      <c r="AY192" s="432"/>
      <c r="AZ192" s="432"/>
      <c r="BA192" s="432"/>
      <c r="BB192" s="432"/>
      <c r="BC192" s="432"/>
      <c r="BD192" s="432"/>
      <c r="BE192" s="432"/>
    </row>
    <row r="193" spans="1:57" ht="12.75" customHeight="1" outlineLevel="1">
      <c r="A193" s="474" t="s">
        <v>648</v>
      </c>
      <c r="B193" s="306"/>
      <c r="C193" s="445"/>
      <c r="D193" s="445"/>
      <c r="E193" s="306"/>
      <c r="F193" s="244"/>
      <c r="G193" s="249"/>
      <c r="H193" s="226"/>
      <c r="I193" s="227"/>
      <c r="J193" s="227"/>
      <c r="K193" s="239"/>
      <c r="L193" s="230"/>
      <c r="M193" s="229"/>
      <c r="N193" s="230"/>
      <c r="O193" s="231"/>
      <c r="P193" s="283">
        <v>192</v>
      </c>
      <c r="Q193" s="232"/>
      <c r="R193" s="233">
        <v>0</v>
      </c>
      <c r="S193" s="234">
        <v>0</v>
      </c>
      <c r="T193" s="278">
        <v>0</v>
      </c>
      <c r="U193" s="278"/>
      <c r="V193" s="278">
        <v>0</v>
      </c>
      <c r="W193" s="267">
        <f>V192*(C192/100)</f>
        <v>0</v>
      </c>
      <c r="X193" s="218"/>
      <c r="Y193" s="222" t="str">
        <f>IFERROR(INT(#REF!/(F192)),"")</f>
        <v/>
      </c>
      <c r="Z193" s="223" t="str">
        <f>IFERROR(IF(C193&lt;&gt;"",$AA$1/(D189/100)*(C193/100),""),"")</f>
        <v/>
      </c>
      <c r="AA193" s="224" t="str">
        <f>IFERROR($AC$1/(D193/100)*(C189/100),"")</f>
        <v/>
      </c>
      <c r="AB193" s="416"/>
      <c r="AC193" s="405"/>
      <c r="AD193" s="405"/>
      <c r="AE193" s="406"/>
      <c r="AF193" s="406"/>
      <c r="AG193" s="406"/>
      <c r="AH193" s="431"/>
      <c r="AI193" s="431"/>
      <c r="AJ193" s="432"/>
      <c r="AK193" s="432"/>
      <c r="AL193" s="432"/>
      <c r="AM193" s="432"/>
      <c r="AN193" s="432"/>
      <c r="AO193" s="432"/>
      <c r="AP193" s="432"/>
      <c r="AQ193" s="432"/>
      <c r="AR193" s="432"/>
      <c r="AS193" s="432"/>
      <c r="AT193" s="432"/>
      <c r="AU193" s="432"/>
      <c r="AV193" s="432"/>
      <c r="AW193" s="432"/>
      <c r="AX193" s="432"/>
      <c r="AY193" s="432"/>
      <c r="AZ193" s="432"/>
      <c r="BA193" s="432"/>
      <c r="BB193" s="432"/>
      <c r="BC193" s="432"/>
      <c r="BD193" s="432"/>
      <c r="BE193" s="432"/>
    </row>
    <row r="194" spans="1:57" ht="12.75" customHeight="1" outlineLevel="1">
      <c r="A194" s="479" t="s">
        <v>585</v>
      </c>
      <c r="B194" s="286"/>
      <c r="C194" s="378"/>
      <c r="D194" s="444"/>
      <c r="E194" s="287"/>
      <c r="F194" s="294"/>
      <c r="G194" s="246"/>
      <c r="H194" s="121"/>
      <c r="I194" s="113"/>
      <c r="J194" s="113"/>
      <c r="K194" s="131"/>
      <c r="L194" s="124"/>
      <c r="M194" s="117"/>
      <c r="N194" s="124"/>
      <c r="O194" s="139"/>
      <c r="P194" s="183">
        <v>193</v>
      </c>
      <c r="Q194" s="135"/>
      <c r="R194" s="200">
        <v>0</v>
      </c>
      <c r="S194" s="211">
        <v>0</v>
      </c>
      <c r="T194" s="275">
        <v>0</v>
      </c>
      <c r="U194" s="275"/>
      <c r="V194" s="275"/>
      <c r="W194" s="262">
        <f t="shared" ref="W194" si="91">(V194*X194)</f>
        <v>0</v>
      </c>
      <c r="X194" s="208"/>
      <c r="Y194" s="186">
        <f>IF(D194&lt;&gt;0,($C195*(1-$AB$1))-$D194,0)</f>
        <v>0</v>
      </c>
      <c r="Z194" s="187"/>
      <c r="AA194" s="188"/>
      <c r="AB194" s="415"/>
      <c r="AC194" s="403"/>
      <c r="AD194" s="403"/>
      <c r="AE194" s="404"/>
      <c r="AF194" s="404"/>
      <c r="AG194" s="404"/>
      <c r="AH194" s="431"/>
      <c r="AI194" s="431"/>
      <c r="AJ194" s="432"/>
      <c r="AK194" s="432"/>
      <c r="AL194" s="432"/>
      <c r="AM194" s="432"/>
      <c r="AN194" s="432"/>
      <c r="AO194" s="432"/>
      <c r="AP194" s="432"/>
      <c r="AQ194" s="432"/>
      <c r="AR194" s="432"/>
      <c r="AS194" s="432"/>
      <c r="AT194" s="432"/>
      <c r="AU194" s="432"/>
      <c r="AV194" s="432"/>
      <c r="AW194" s="432"/>
      <c r="AX194" s="432"/>
      <c r="AY194" s="432"/>
      <c r="AZ194" s="432"/>
      <c r="BA194" s="432"/>
      <c r="BB194" s="432"/>
      <c r="BC194" s="432"/>
      <c r="BD194" s="432"/>
      <c r="BE194" s="432"/>
    </row>
    <row r="195" spans="1:57" ht="12.75" customHeight="1" outlineLevel="1">
      <c r="A195" s="472" t="s">
        <v>649</v>
      </c>
      <c r="B195" s="285"/>
      <c r="C195" s="443"/>
      <c r="D195" s="443"/>
      <c r="E195" s="285"/>
      <c r="F195" s="243"/>
      <c r="G195" s="247"/>
      <c r="H195" s="120"/>
      <c r="I195" s="111"/>
      <c r="J195" s="111"/>
      <c r="K195" s="129"/>
      <c r="L195" s="118"/>
      <c r="M195" s="115"/>
      <c r="N195" s="118"/>
      <c r="O195" s="140"/>
      <c r="P195" s="184">
        <v>194</v>
      </c>
      <c r="Q195" s="133"/>
      <c r="R195" s="199">
        <v>0</v>
      </c>
      <c r="S195" s="212">
        <v>0</v>
      </c>
      <c r="T195" s="276">
        <v>0</v>
      </c>
      <c r="U195" s="276"/>
      <c r="V195" s="276">
        <v>0</v>
      </c>
      <c r="W195" s="168">
        <f>V194*(D194/100)</f>
        <v>0</v>
      </c>
      <c r="X195" s="207"/>
      <c r="Y195" s="178" t="str">
        <f>IFERROR(INT(#REF!/(F194)),"")</f>
        <v/>
      </c>
      <c r="Z195" s="189"/>
      <c r="AA195" s="190"/>
      <c r="AB195" s="416"/>
      <c r="AC195" s="405"/>
      <c r="AD195" s="405"/>
      <c r="AE195" s="406"/>
      <c r="AF195" s="406"/>
      <c r="AG195" s="406"/>
      <c r="AH195" s="431"/>
      <c r="AI195" s="431"/>
      <c r="AJ195" s="432"/>
      <c r="AK195" s="432"/>
      <c r="AL195" s="432"/>
      <c r="AM195" s="432"/>
      <c r="AN195" s="432"/>
      <c r="AO195" s="432"/>
      <c r="AP195" s="432"/>
      <c r="AQ195" s="432"/>
      <c r="AR195" s="432"/>
      <c r="AS195" s="432"/>
      <c r="AT195" s="432"/>
      <c r="AU195" s="432"/>
      <c r="AV195" s="432"/>
      <c r="AW195" s="432"/>
      <c r="AX195" s="432"/>
      <c r="AY195" s="432"/>
      <c r="AZ195" s="432"/>
      <c r="BA195" s="432"/>
      <c r="BB195" s="432"/>
      <c r="BC195" s="432"/>
      <c r="BD195" s="432"/>
      <c r="BE195" s="432"/>
    </row>
    <row r="196" spans="1:57" ht="12.75" customHeight="1" outlineLevel="1">
      <c r="A196" s="479" t="s">
        <v>587</v>
      </c>
      <c r="B196" s="286"/>
      <c r="C196" s="378"/>
      <c r="D196" s="444"/>
      <c r="E196" s="287"/>
      <c r="F196" s="294"/>
      <c r="G196" s="246"/>
      <c r="H196" s="122"/>
      <c r="I196" s="112"/>
      <c r="J196" s="112"/>
      <c r="K196" s="132"/>
      <c r="L196" s="123"/>
      <c r="M196" s="116"/>
      <c r="N196" s="123"/>
      <c r="O196" s="141"/>
      <c r="P196" s="183">
        <v>195</v>
      </c>
      <c r="Q196" s="134"/>
      <c r="R196" s="202">
        <v>0</v>
      </c>
      <c r="S196" s="213">
        <v>0</v>
      </c>
      <c r="T196" s="277">
        <v>0</v>
      </c>
      <c r="U196" s="277"/>
      <c r="V196" s="277"/>
      <c r="W196" s="263">
        <f t="shared" ref="W196" si="92">(V196*X196)</f>
        <v>0</v>
      </c>
      <c r="X196" s="210"/>
      <c r="Y196" s="191">
        <f>IF(D196&lt;&gt;0,($C197*(1-$AB$1))-$D196,0)</f>
        <v>0</v>
      </c>
      <c r="Z196" s="192" t="str">
        <f>IFERROR(IF(C196&lt;&gt;"",$AA$1/(D194/100)*(C196/100),""),"")</f>
        <v/>
      </c>
      <c r="AA196" s="193" t="str">
        <f>IFERROR($AC$1/(D196/100)*(C194/100),"")</f>
        <v/>
      </c>
      <c r="AB196" s="415"/>
      <c r="AC196" s="403"/>
      <c r="AD196" s="403"/>
      <c r="AE196" s="404"/>
      <c r="AF196" s="404"/>
      <c r="AG196" s="404"/>
      <c r="AH196" s="431"/>
      <c r="AI196" s="431"/>
      <c r="AJ196" s="432"/>
      <c r="AK196" s="432"/>
      <c r="AL196" s="432"/>
      <c r="AM196" s="432"/>
      <c r="AN196" s="432"/>
      <c r="AO196" s="432"/>
      <c r="AP196" s="432"/>
      <c r="AQ196" s="432"/>
      <c r="AR196" s="432"/>
      <c r="AS196" s="432"/>
      <c r="AT196" s="432"/>
      <c r="AU196" s="432"/>
      <c r="AV196" s="432"/>
      <c r="AW196" s="432"/>
      <c r="AX196" s="432"/>
      <c r="AY196" s="432"/>
      <c r="AZ196" s="432"/>
      <c r="BA196" s="432"/>
      <c r="BB196" s="432"/>
      <c r="BC196" s="432"/>
      <c r="BD196" s="432"/>
      <c r="BE196" s="432"/>
    </row>
    <row r="197" spans="1:57" ht="12.75" customHeight="1" outlineLevel="1">
      <c r="A197" s="472" t="s">
        <v>650</v>
      </c>
      <c r="B197" s="285"/>
      <c r="C197" s="443"/>
      <c r="D197" s="443"/>
      <c r="E197" s="285"/>
      <c r="F197" s="243"/>
      <c r="G197" s="296"/>
      <c r="H197" s="120"/>
      <c r="I197" s="111"/>
      <c r="J197" s="111"/>
      <c r="K197" s="129"/>
      <c r="L197" s="118"/>
      <c r="M197" s="115"/>
      <c r="N197" s="118"/>
      <c r="O197" s="140"/>
      <c r="P197" s="184">
        <v>196</v>
      </c>
      <c r="Q197" s="133"/>
      <c r="R197" s="199">
        <v>0</v>
      </c>
      <c r="S197" s="212">
        <v>0</v>
      </c>
      <c r="T197" s="276">
        <v>0</v>
      </c>
      <c r="U197" s="276"/>
      <c r="V197" s="276">
        <v>0</v>
      </c>
      <c r="W197" s="264">
        <f>V196*(F196/100)</f>
        <v>0</v>
      </c>
      <c r="X197" s="207"/>
      <c r="Y197" s="179" t="str">
        <f>IFERROR(INT(#REF!/(F196/100)),"")</f>
        <v/>
      </c>
      <c r="Z197" s="194" t="str">
        <f>IFERROR(IF(C197&lt;&gt;"",$AA$1/(D193/100)*(C197/100),""),"")</f>
        <v/>
      </c>
      <c r="AA197" s="195" t="str">
        <f>IFERROR($AC$1/(D197/100)*(C195/100),"")</f>
        <v/>
      </c>
      <c r="AB197" s="416"/>
      <c r="AC197" s="405"/>
      <c r="AD197" s="405"/>
      <c r="AE197" s="406"/>
      <c r="AF197" s="406"/>
      <c r="AG197" s="406"/>
      <c r="AH197" s="431"/>
      <c r="AI197" s="431"/>
      <c r="AJ197" s="432"/>
      <c r="AK197" s="432"/>
      <c r="AL197" s="432"/>
      <c r="AM197" s="432"/>
      <c r="AN197" s="432"/>
      <c r="AO197" s="432"/>
      <c r="AP197" s="432"/>
      <c r="AQ197" s="432"/>
      <c r="AR197" s="432"/>
      <c r="AS197" s="432"/>
      <c r="AT197" s="432"/>
      <c r="AU197" s="432"/>
      <c r="AV197" s="432"/>
      <c r="AW197" s="432"/>
      <c r="AX197" s="432"/>
      <c r="AY197" s="432"/>
      <c r="AZ197" s="432"/>
      <c r="BA197" s="432"/>
      <c r="BB197" s="432"/>
      <c r="BC197" s="432"/>
      <c r="BD197" s="432"/>
      <c r="BE197" s="432"/>
    </row>
    <row r="198" spans="1:57" ht="12.75" customHeight="1" outlineLevel="1">
      <c r="A198" s="479" t="s">
        <v>586</v>
      </c>
      <c r="B198" s="286"/>
      <c r="C198" s="378"/>
      <c r="D198" s="444"/>
      <c r="E198" s="287"/>
      <c r="F198" s="295"/>
      <c r="G198" s="246"/>
      <c r="H198" s="122"/>
      <c r="I198" s="112"/>
      <c r="J198" s="112"/>
      <c r="K198" s="132"/>
      <c r="L198" s="123"/>
      <c r="M198" s="116"/>
      <c r="N198" s="123"/>
      <c r="O198" s="141"/>
      <c r="P198" s="183">
        <v>197</v>
      </c>
      <c r="Q198" s="134"/>
      <c r="R198" s="202">
        <v>0</v>
      </c>
      <c r="S198" s="213">
        <v>0</v>
      </c>
      <c r="T198" s="277">
        <v>0</v>
      </c>
      <c r="U198" s="277"/>
      <c r="V198" s="277"/>
      <c r="W198" s="265">
        <f t="shared" ref="W198" si="93">(V198*X198)</f>
        <v>0</v>
      </c>
      <c r="X198" s="209"/>
      <c r="Y198" s="196">
        <f>IF(D198&lt;&gt;0,($C199*(1-$AB$1))-$D198,0)</f>
        <v>0</v>
      </c>
      <c r="Z198" s="197" t="str">
        <f>IFERROR(IF(C198&lt;&gt;"",$AA$1/(D194/100)*(C198/100),""),"")</f>
        <v/>
      </c>
      <c r="AA198" s="198" t="str">
        <f t="shared" ref="AA198:AA199" si="94">IFERROR($AC$1/(D198/100)*(C194/100),"")</f>
        <v/>
      </c>
      <c r="AB198" s="415"/>
      <c r="AC198" s="403"/>
      <c r="AD198" s="403"/>
      <c r="AE198" s="404"/>
      <c r="AF198" s="404"/>
      <c r="AG198" s="404"/>
      <c r="AH198" s="431"/>
      <c r="AI198" s="431"/>
      <c r="AJ198" s="432"/>
      <c r="AK198" s="432"/>
      <c r="AL198" s="432"/>
      <c r="AM198" s="432"/>
      <c r="AN198" s="432"/>
      <c r="AO198" s="432"/>
      <c r="AP198" s="432"/>
      <c r="AQ198" s="432"/>
      <c r="AR198" s="432"/>
      <c r="AS198" s="432"/>
      <c r="AT198" s="432"/>
      <c r="AU198" s="432"/>
      <c r="AV198" s="432"/>
      <c r="AW198" s="432"/>
      <c r="AX198" s="432"/>
      <c r="AY198" s="432"/>
      <c r="AZ198" s="432"/>
      <c r="BA198" s="432"/>
      <c r="BB198" s="432"/>
      <c r="BC198" s="432"/>
      <c r="BD198" s="432"/>
      <c r="BE198" s="432"/>
    </row>
    <row r="199" spans="1:57" ht="12.75" customHeight="1" outlineLevel="1">
      <c r="A199" s="474" t="s">
        <v>651</v>
      </c>
      <c r="B199" s="306"/>
      <c r="C199" s="445"/>
      <c r="D199" s="445"/>
      <c r="E199" s="306"/>
      <c r="F199" s="244"/>
      <c r="G199" s="249"/>
      <c r="H199" s="125"/>
      <c r="I199" s="126"/>
      <c r="J199" s="126"/>
      <c r="K199" s="225"/>
      <c r="L199" s="128"/>
      <c r="M199" s="127"/>
      <c r="N199" s="128"/>
      <c r="O199" s="142"/>
      <c r="P199" s="184">
        <v>198</v>
      </c>
      <c r="Q199" s="185"/>
      <c r="R199" s="201">
        <v>0</v>
      </c>
      <c r="S199" s="221">
        <v>0</v>
      </c>
      <c r="T199" s="279">
        <v>0</v>
      </c>
      <c r="U199" s="279"/>
      <c r="V199" s="279">
        <v>0</v>
      </c>
      <c r="W199" s="267">
        <f>V198*(C198/100)</f>
        <v>0</v>
      </c>
      <c r="X199" s="218"/>
      <c r="Y199" s="222" t="str">
        <f>IFERROR(INT(#REF!/(F198)),"")</f>
        <v/>
      </c>
      <c r="Z199" s="223" t="str">
        <f>IFERROR(IF(C199&lt;&gt;"",$AA$1/(D195/100)*(C199/100),""),"")</f>
        <v/>
      </c>
      <c r="AA199" s="224" t="str">
        <f t="shared" si="94"/>
        <v/>
      </c>
      <c r="AB199" s="416"/>
      <c r="AC199" s="405"/>
      <c r="AD199" s="405"/>
      <c r="AE199" s="406"/>
      <c r="AF199" s="406"/>
      <c r="AG199" s="406"/>
      <c r="AH199" s="431"/>
      <c r="AI199" s="431"/>
      <c r="AJ199" s="432"/>
      <c r="AK199" s="432"/>
      <c r="AL199" s="432"/>
      <c r="AM199" s="432"/>
      <c r="AN199" s="432"/>
      <c r="AO199" s="432"/>
      <c r="AP199" s="432"/>
      <c r="AQ199" s="432"/>
      <c r="AR199" s="432"/>
      <c r="AS199" s="432"/>
      <c r="AT199" s="432"/>
      <c r="AU199" s="432"/>
      <c r="AV199" s="432"/>
      <c r="AW199" s="432"/>
      <c r="AX199" s="432"/>
      <c r="AY199" s="432"/>
      <c r="AZ199" s="432"/>
      <c r="BA199" s="432"/>
      <c r="BB199" s="432"/>
      <c r="BC199" s="432"/>
      <c r="BD199" s="432"/>
      <c r="BE199" s="432"/>
    </row>
    <row r="204" spans="1:57" ht="12.75" customHeight="1">
      <c r="A204" s="480"/>
    </row>
    <row r="205" spans="1:57" ht="12.75" customHeight="1">
      <c r="A205" s="481"/>
    </row>
    <row r="206" spans="1:57" ht="12.75" customHeight="1">
      <c r="A206" s="481"/>
    </row>
    <row r="207" spans="1:57" ht="12.75" customHeight="1">
      <c r="A207" s="481"/>
    </row>
  </sheetData>
  <sortState xmlns:xlrd2="http://schemas.microsoft.com/office/spreadsheetml/2017/richdata2" ref="A15">
    <sortCondition descending="1" ref="A14:A15"/>
  </sortState>
  <mergeCells count="15">
    <mergeCell ref="AA18:AA19"/>
    <mergeCell ref="AA20:AA21"/>
    <mergeCell ref="AA22:AA23"/>
    <mergeCell ref="AA24:AA25"/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</mergeCells>
  <phoneticPr fontId="16" type="noConversion"/>
  <conditionalFormatting sqref="Q60:T157">
    <cfRule type="cellIs" dxfId="2228" priority="18454" operator="equal">
      <formula>0</formula>
    </cfRule>
  </conditionalFormatting>
  <conditionalFormatting sqref="Y64 Y66">
    <cfRule type="cellIs" dxfId="2227" priority="14550" operator="lessThanOrEqual">
      <formula>0</formula>
    </cfRule>
  </conditionalFormatting>
  <conditionalFormatting sqref="W63">
    <cfRule type="cellIs" dxfId="2226" priority="14504" operator="equal">
      <formula>0</formula>
    </cfRule>
  </conditionalFormatting>
  <conditionalFormatting sqref="W62">
    <cfRule type="cellIs" dxfId="2225" priority="9614" operator="equal">
      <formula>0</formula>
    </cfRule>
    <cfRule type="cellIs" dxfId="2224" priority="9616" operator="lessThan">
      <formula>W63</formula>
    </cfRule>
    <cfRule type="cellIs" dxfId="2223" priority="14503" operator="lessThan">
      <formula>0</formula>
    </cfRule>
  </conditionalFormatting>
  <conditionalFormatting sqref="W65">
    <cfRule type="cellIs" dxfId="2222" priority="14502" operator="equal">
      <formula>0</formula>
    </cfRule>
  </conditionalFormatting>
  <conditionalFormatting sqref="W64">
    <cfRule type="cellIs" dxfId="2221" priority="9612" operator="equal">
      <formula>0</formula>
    </cfRule>
    <cfRule type="cellIs" dxfId="2220" priority="9613" operator="lessThan">
      <formula>W65</formula>
    </cfRule>
    <cfRule type="cellIs" dxfId="2219" priority="14501" operator="lessThan">
      <formula>0</formula>
    </cfRule>
  </conditionalFormatting>
  <conditionalFormatting sqref="W66">
    <cfRule type="cellIs" dxfId="2218" priority="9611" operator="equal">
      <formula>0</formula>
    </cfRule>
    <cfRule type="cellIs" dxfId="2217" priority="9617" operator="lessThan">
      <formula>W67</formula>
    </cfRule>
  </conditionalFormatting>
  <conditionalFormatting sqref="Z2 Z6 Z10 Z14 Z18 Z22">
    <cfRule type="cellIs" dxfId="2216" priority="14171" operator="equal">
      <formula>0</formula>
    </cfRule>
  </conditionalFormatting>
  <conditionalFormatting sqref="Z3 Z7 Z11 Z15 Z19 Z23">
    <cfRule type="cellIs" dxfId="2215" priority="14170" operator="equal">
      <formula>0</formula>
    </cfRule>
  </conditionalFormatting>
  <conditionalFormatting sqref="Z4 Z8 Z12 Z16 Z20 Z24">
    <cfRule type="cellIs" dxfId="2214" priority="14169" operator="equal">
      <formula>0</formula>
    </cfRule>
  </conditionalFormatting>
  <conditionalFormatting sqref="Z5 Z9 Z13 Z17 Z21 Z25">
    <cfRule type="cellIs" dxfId="2213" priority="14168" operator="equal">
      <formula>0</formula>
    </cfRule>
  </conditionalFormatting>
  <conditionalFormatting sqref="Y3">
    <cfRule type="cellIs" dxfId="2212" priority="13224" operator="equal">
      <formula>0</formula>
    </cfRule>
  </conditionalFormatting>
  <conditionalFormatting sqref="Y4">
    <cfRule type="cellIs" dxfId="2211" priority="13223" operator="equal">
      <formula>0</formula>
    </cfRule>
  </conditionalFormatting>
  <conditionalFormatting sqref="Y7">
    <cfRule type="cellIs" dxfId="2210" priority="13218" operator="equal">
      <formula>0</formula>
    </cfRule>
  </conditionalFormatting>
  <conditionalFormatting sqref="Y8">
    <cfRule type="cellIs" dxfId="2209" priority="13217" operator="equal">
      <formula>0</formula>
    </cfRule>
  </conditionalFormatting>
  <conditionalFormatting sqref="Y11 Y15 Y19 Y23">
    <cfRule type="cellIs" dxfId="2208" priority="13212" operator="equal">
      <formula>0</formula>
    </cfRule>
  </conditionalFormatting>
  <conditionalFormatting sqref="Y12 Y16 Y20 Y24">
    <cfRule type="cellIs" dxfId="2207" priority="13211" operator="equal">
      <formula>0</formula>
    </cfRule>
  </conditionalFormatting>
  <conditionalFormatting sqref="B2 B6 B10 B14">
    <cfRule type="expression" dxfId="2206" priority="22409">
      <formula>IF($Y5&gt;$Y2,AND(MID($A2,5,1)=" "))</formula>
    </cfRule>
    <cfRule type="expression" dxfId="2205" priority="22410">
      <formula>IF($Y5&gt;$Y2,AND(MID($A2,5,1)="C"))</formula>
    </cfRule>
    <cfRule type="expression" dxfId="2204" priority="22411">
      <formula>IF($Y5&gt;$Y2,AND(MID($A2,5,1)="D"))</formula>
    </cfRule>
  </conditionalFormatting>
  <conditionalFormatting sqref="E3 E7 E11 E15">
    <cfRule type="expression" dxfId="2203" priority="22424">
      <formula>IF($Y5&gt;$Y2,AND(MID($A3,5,1)=" "))</formula>
    </cfRule>
    <cfRule type="expression" dxfId="2202" priority="22425">
      <formula>IF($Y5&gt;$Y2,AND(MID($A3,5,1)="C"))</formula>
    </cfRule>
    <cfRule type="expression" dxfId="2201" priority="22426">
      <formula>IF($Y5&gt;$Y2,AND(MID($A3,5,1)="D"))</formula>
    </cfRule>
  </conditionalFormatting>
  <conditionalFormatting sqref="B4 B8 B16">
    <cfRule type="expression" dxfId="2200" priority="22439">
      <formula>IF($Y5&gt;$Y2,AND(MID($A4,5,1)=" "))</formula>
    </cfRule>
    <cfRule type="expression" dxfId="2199" priority="22440">
      <formula>IF($Y5&gt;$Y2,AND(MID($A4,5,1)="C"))</formula>
    </cfRule>
    <cfRule type="expression" dxfId="2198" priority="22441">
      <formula>IF($Y5&gt;$Y2,AND(MID($A4,5,1)="D"))</formula>
    </cfRule>
  </conditionalFormatting>
  <conditionalFormatting sqref="E5 E9 E13 E17">
    <cfRule type="expression" dxfId="2197" priority="22454">
      <formula>IF($Y5&gt;$Y2,AND(MID($A5,5,1)=" "))</formula>
    </cfRule>
    <cfRule type="expression" dxfId="2196" priority="22455">
      <formula>IF($Y5&gt;$Y2,AND(MID($A5,5,1)="C"))</formula>
    </cfRule>
    <cfRule type="expression" dxfId="2195" priority="22456">
      <formula>IF($Y5&gt;$Y2,AND(MID($A5,5,1)="D"))</formula>
    </cfRule>
  </conditionalFormatting>
  <conditionalFormatting sqref="C2 C6 C10 C14">
    <cfRule type="expression" dxfId="2194" priority="22469">
      <formula>IF($Y5&gt;$Y2,AND(MID($A2,5,1)=" "))</formula>
    </cfRule>
    <cfRule type="expression" dxfId="2193" priority="22470">
      <formula>IF($Y5&gt;$Y2,AND(MID($A2,5,1)="C"))</formula>
    </cfRule>
    <cfRule type="expression" dxfId="2192" priority="22471">
      <formula>IF($Y5&gt;$Y2,AND(MID($A2,5,1)="D"))</formula>
    </cfRule>
  </conditionalFormatting>
  <conditionalFormatting sqref="D3 D7 D11 D15">
    <cfRule type="expression" dxfId="2191" priority="22484">
      <formula>IF($Y5&gt;$Y2,AND(MID($A3,5,1)=" "))</formula>
    </cfRule>
    <cfRule type="expression" dxfId="2190" priority="22485">
      <formula>IF($Y5&gt;$Y2,AND(MID($A3,5,1)="C"))</formula>
    </cfRule>
    <cfRule type="expression" dxfId="2189" priority="22486">
      <formula>IF($Y5&gt;$Y2,AND(MID($A3,5,1)="D"))</formula>
    </cfRule>
  </conditionalFormatting>
  <conditionalFormatting sqref="D5 D9 D13 D17">
    <cfRule type="expression" dxfId="2188" priority="22499">
      <formula>IF($Y5&gt;$Y2,AND(MID($A5,5,1)=" "))</formula>
    </cfRule>
    <cfRule type="expression" dxfId="2187" priority="22500">
      <formula>IF($Y5&gt;$Y2,AND(MID($A5,5,1)="C"))</formula>
    </cfRule>
    <cfRule type="expression" dxfId="2186" priority="22501">
      <formula>IF($Y5&gt;$Y2,AND(MID($A5,5,1)="D"))</formula>
    </cfRule>
  </conditionalFormatting>
  <conditionalFormatting sqref="C4 C8 C16">
    <cfRule type="expression" dxfId="2185" priority="22514">
      <formula>IF($Y5&gt;$Y2,AND(MID($A4,5,1)=" "))</formula>
    </cfRule>
    <cfRule type="expression" dxfId="2184" priority="22515">
      <formula>IF($Y5&gt;$Y2,AND(MID($A4,5,1)="C"))</formula>
    </cfRule>
    <cfRule type="expression" dxfId="2183" priority="22516">
      <formula>IF($Y5&gt;$Y2,AND(MID($A4,5,1)="D"))</formula>
    </cfRule>
  </conditionalFormatting>
  <conditionalFormatting sqref="Q158:T199">
    <cfRule type="cellIs" dxfId="2182" priority="12367" operator="equal">
      <formula>0</formula>
    </cfRule>
  </conditionalFormatting>
  <conditionalFormatting sqref="Z64">
    <cfRule type="cellIs" dxfId="2181" priority="12344" operator="equal">
      <formula>0</formula>
    </cfRule>
  </conditionalFormatting>
  <conditionalFormatting sqref="AA64">
    <cfRule type="cellIs" dxfId="2180" priority="12343" operator="equal">
      <formula>0</formula>
    </cfRule>
  </conditionalFormatting>
  <conditionalFormatting sqref="Z65 Z67">
    <cfRule type="cellIs" dxfId="2179" priority="12341" operator="equal">
      <formula>0</formula>
    </cfRule>
  </conditionalFormatting>
  <conditionalFormatting sqref="AA65:AA67">
    <cfRule type="cellIs" dxfId="2178" priority="12340" operator="equal">
      <formula>0</formula>
    </cfRule>
  </conditionalFormatting>
  <conditionalFormatting sqref="Z70">
    <cfRule type="cellIs" dxfId="2177" priority="12339" operator="equal">
      <formula>0</formula>
    </cfRule>
  </conditionalFormatting>
  <conditionalFormatting sqref="AA70">
    <cfRule type="cellIs" dxfId="2176" priority="12338" operator="equal">
      <formula>0</formula>
    </cfRule>
  </conditionalFormatting>
  <conditionalFormatting sqref="Z71:Z73">
    <cfRule type="cellIs" dxfId="2175" priority="12336" operator="equal">
      <formula>0</formula>
    </cfRule>
  </conditionalFormatting>
  <conditionalFormatting sqref="AA71:AA73">
    <cfRule type="cellIs" dxfId="2174" priority="12335" operator="equal">
      <formula>0</formula>
    </cfRule>
  </conditionalFormatting>
  <conditionalFormatting sqref="Z76">
    <cfRule type="cellIs" dxfId="2173" priority="12334" operator="equal">
      <formula>0</formula>
    </cfRule>
  </conditionalFormatting>
  <conditionalFormatting sqref="AA76">
    <cfRule type="cellIs" dxfId="2172" priority="12333" operator="equal">
      <formula>0</formula>
    </cfRule>
  </conditionalFormatting>
  <conditionalFormatting sqref="Z77:Z79">
    <cfRule type="cellIs" dxfId="2171" priority="12331" operator="equal">
      <formula>0</formula>
    </cfRule>
  </conditionalFormatting>
  <conditionalFormatting sqref="AA77:AA79">
    <cfRule type="cellIs" dxfId="2170" priority="12330" operator="equal">
      <formula>0</formula>
    </cfRule>
  </conditionalFormatting>
  <conditionalFormatting sqref="Z82">
    <cfRule type="cellIs" dxfId="2169" priority="12329" operator="equal">
      <formula>0</formula>
    </cfRule>
  </conditionalFormatting>
  <conditionalFormatting sqref="AA82">
    <cfRule type="cellIs" dxfId="2168" priority="12328" operator="equal">
      <formula>0</formula>
    </cfRule>
  </conditionalFormatting>
  <conditionalFormatting sqref="Z83:Z85">
    <cfRule type="cellIs" dxfId="2167" priority="12326" operator="equal">
      <formula>0</formula>
    </cfRule>
  </conditionalFormatting>
  <conditionalFormatting sqref="AA83:AA85">
    <cfRule type="cellIs" dxfId="2166" priority="12325" operator="equal">
      <formula>0</formula>
    </cfRule>
  </conditionalFormatting>
  <conditionalFormatting sqref="Z88">
    <cfRule type="cellIs" dxfId="2165" priority="12324" operator="equal">
      <formula>0</formula>
    </cfRule>
  </conditionalFormatting>
  <conditionalFormatting sqref="AA88">
    <cfRule type="cellIs" dxfId="2164" priority="12323" operator="equal">
      <formula>0</formula>
    </cfRule>
  </conditionalFormatting>
  <conditionalFormatting sqref="Z89:Z91">
    <cfRule type="cellIs" dxfId="2163" priority="12321" operator="equal">
      <formula>0</formula>
    </cfRule>
  </conditionalFormatting>
  <conditionalFormatting sqref="AA89:AA91">
    <cfRule type="cellIs" dxfId="2162" priority="12320" operator="equal">
      <formula>0</formula>
    </cfRule>
  </conditionalFormatting>
  <conditionalFormatting sqref="Z94">
    <cfRule type="cellIs" dxfId="2161" priority="12319" operator="equal">
      <formula>0</formula>
    </cfRule>
  </conditionalFormatting>
  <conditionalFormatting sqref="AA94">
    <cfRule type="cellIs" dxfId="2160" priority="12318" operator="equal">
      <formula>0</formula>
    </cfRule>
  </conditionalFormatting>
  <conditionalFormatting sqref="Z95:Z97">
    <cfRule type="cellIs" dxfId="2159" priority="12316" operator="equal">
      <formula>0</formula>
    </cfRule>
  </conditionalFormatting>
  <conditionalFormatting sqref="AA95:AA97">
    <cfRule type="cellIs" dxfId="2158" priority="12315" operator="equal">
      <formula>0</formula>
    </cfRule>
  </conditionalFormatting>
  <conditionalFormatting sqref="Z100">
    <cfRule type="cellIs" dxfId="2157" priority="12314" operator="equal">
      <formula>0</formula>
    </cfRule>
  </conditionalFormatting>
  <conditionalFormatting sqref="AA100">
    <cfRule type="cellIs" dxfId="2156" priority="12313" operator="equal">
      <formula>0</formula>
    </cfRule>
  </conditionalFormatting>
  <conditionalFormatting sqref="Z101:Z103">
    <cfRule type="cellIs" dxfId="2155" priority="12311" operator="equal">
      <formula>0</formula>
    </cfRule>
  </conditionalFormatting>
  <conditionalFormatting sqref="AA101:AA103">
    <cfRule type="cellIs" dxfId="2154" priority="12310" operator="equal">
      <formula>0</formula>
    </cfRule>
  </conditionalFormatting>
  <conditionalFormatting sqref="Z106">
    <cfRule type="cellIs" dxfId="2153" priority="12309" operator="equal">
      <formula>0</formula>
    </cfRule>
  </conditionalFormatting>
  <conditionalFormatting sqref="AA106">
    <cfRule type="cellIs" dxfId="2152" priority="12308" operator="equal">
      <formula>0</formula>
    </cfRule>
  </conditionalFormatting>
  <conditionalFormatting sqref="Z107:Z109">
    <cfRule type="cellIs" dxfId="2151" priority="12306" operator="equal">
      <formula>0</formula>
    </cfRule>
  </conditionalFormatting>
  <conditionalFormatting sqref="AA107:AA109">
    <cfRule type="cellIs" dxfId="2150" priority="12305" operator="equal">
      <formula>0</formula>
    </cfRule>
  </conditionalFormatting>
  <conditionalFormatting sqref="Z112">
    <cfRule type="cellIs" dxfId="2149" priority="12304" operator="equal">
      <formula>0</formula>
    </cfRule>
  </conditionalFormatting>
  <conditionalFormatting sqref="AA112">
    <cfRule type="cellIs" dxfId="2148" priority="12303" operator="equal">
      <formula>0</formula>
    </cfRule>
  </conditionalFormatting>
  <conditionalFormatting sqref="Z136">
    <cfRule type="cellIs" dxfId="2147" priority="12284" operator="equal">
      <formula>0</formula>
    </cfRule>
  </conditionalFormatting>
  <conditionalFormatting sqref="Z113:Z115">
    <cfRule type="cellIs" dxfId="2146" priority="12301" operator="equal">
      <formula>0</formula>
    </cfRule>
  </conditionalFormatting>
  <conditionalFormatting sqref="AA113:AA115">
    <cfRule type="cellIs" dxfId="2145" priority="12300" operator="equal">
      <formula>0</formula>
    </cfRule>
  </conditionalFormatting>
  <conditionalFormatting sqref="Z118">
    <cfRule type="cellIs" dxfId="2144" priority="12299" operator="equal">
      <formula>0</formula>
    </cfRule>
  </conditionalFormatting>
  <conditionalFormatting sqref="AA118">
    <cfRule type="cellIs" dxfId="2143" priority="12298" operator="equal">
      <formula>0</formula>
    </cfRule>
  </conditionalFormatting>
  <conditionalFormatting sqref="Z137:Z139">
    <cfRule type="cellIs" dxfId="2142" priority="12281" operator="equal">
      <formula>0</formula>
    </cfRule>
  </conditionalFormatting>
  <conditionalFormatting sqref="Z119:Z121">
    <cfRule type="cellIs" dxfId="2141" priority="12296" operator="equal">
      <formula>0</formula>
    </cfRule>
  </conditionalFormatting>
  <conditionalFormatting sqref="AA119:AA121">
    <cfRule type="cellIs" dxfId="2140" priority="12295" operator="equal">
      <formula>0</formula>
    </cfRule>
  </conditionalFormatting>
  <conditionalFormatting sqref="Z124">
    <cfRule type="cellIs" dxfId="2139" priority="12294" operator="equal">
      <formula>0</formula>
    </cfRule>
  </conditionalFormatting>
  <conditionalFormatting sqref="AA124">
    <cfRule type="cellIs" dxfId="2138" priority="12293" operator="equal">
      <formula>0</formula>
    </cfRule>
  </conditionalFormatting>
  <conditionalFormatting sqref="AA142">
    <cfRule type="cellIs" dxfId="2137" priority="12278" operator="equal">
      <formula>0</formula>
    </cfRule>
  </conditionalFormatting>
  <conditionalFormatting sqref="Z125:Z127">
    <cfRule type="cellIs" dxfId="2136" priority="12291" operator="equal">
      <formula>0</formula>
    </cfRule>
  </conditionalFormatting>
  <conditionalFormatting sqref="AA125:AA127">
    <cfRule type="cellIs" dxfId="2135" priority="12290" operator="equal">
      <formula>0</formula>
    </cfRule>
  </conditionalFormatting>
  <conditionalFormatting sqref="Z130">
    <cfRule type="cellIs" dxfId="2134" priority="12289" operator="equal">
      <formula>0</formula>
    </cfRule>
  </conditionalFormatting>
  <conditionalFormatting sqref="AA130">
    <cfRule type="cellIs" dxfId="2133" priority="12288" operator="equal">
      <formula>0</formula>
    </cfRule>
  </conditionalFormatting>
  <conditionalFormatting sqref="AA143:AA145">
    <cfRule type="cellIs" dxfId="2132" priority="12275" operator="equal">
      <formula>0</formula>
    </cfRule>
  </conditionalFormatting>
  <conditionalFormatting sqref="Z131:Z133">
    <cfRule type="cellIs" dxfId="2131" priority="12286" operator="equal">
      <formula>0</formula>
    </cfRule>
  </conditionalFormatting>
  <conditionalFormatting sqref="AA131:AA133">
    <cfRule type="cellIs" dxfId="2130" priority="12285" operator="equal">
      <formula>0</formula>
    </cfRule>
  </conditionalFormatting>
  <conditionalFormatting sqref="AA136">
    <cfRule type="cellIs" dxfId="2129" priority="12283" operator="equal">
      <formula>0</formula>
    </cfRule>
  </conditionalFormatting>
  <conditionalFormatting sqref="AA137:AA139">
    <cfRule type="cellIs" dxfId="2128" priority="12280" operator="equal">
      <formula>0</formula>
    </cfRule>
  </conditionalFormatting>
  <conditionalFormatting sqref="Z142">
    <cfRule type="cellIs" dxfId="2127" priority="12279" operator="equal">
      <formula>0</formula>
    </cfRule>
  </conditionalFormatting>
  <conditionalFormatting sqref="Z154">
    <cfRule type="cellIs" dxfId="2126" priority="12269" operator="equal">
      <formula>0</formula>
    </cfRule>
  </conditionalFormatting>
  <conditionalFormatting sqref="Z143:Z145">
    <cfRule type="cellIs" dxfId="2125" priority="12276" operator="equal">
      <formula>0</formula>
    </cfRule>
  </conditionalFormatting>
  <conditionalFormatting sqref="Z148">
    <cfRule type="cellIs" dxfId="2124" priority="12274" operator="equal">
      <formula>0</formula>
    </cfRule>
  </conditionalFormatting>
  <conditionalFormatting sqref="AA148">
    <cfRule type="cellIs" dxfId="2123" priority="12273" operator="equal">
      <formula>0</formula>
    </cfRule>
  </conditionalFormatting>
  <conditionalFormatting sqref="Z155:Z157">
    <cfRule type="cellIs" dxfId="2122" priority="12266" operator="equal">
      <formula>0</formula>
    </cfRule>
  </conditionalFormatting>
  <conditionalFormatting sqref="Z149:Z151">
    <cfRule type="cellIs" dxfId="2121" priority="12271" operator="equal">
      <formula>0</formula>
    </cfRule>
  </conditionalFormatting>
  <conditionalFormatting sqref="AA149:AA151">
    <cfRule type="cellIs" dxfId="2120" priority="12270" operator="equal">
      <formula>0</formula>
    </cfRule>
  </conditionalFormatting>
  <conditionalFormatting sqref="AA154">
    <cfRule type="cellIs" dxfId="2119" priority="12268" operator="equal">
      <formula>0</formula>
    </cfRule>
  </conditionalFormatting>
  <conditionalFormatting sqref="AA160 AA166 AA172 AA178 AA184 AA190 AA196">
    <cfRule type="cellIs" dxfId="2118" priority="12263" operator="equal">
      <formula>0</formula>
    </cfRule>
  </conditionalFormatting>
  <conditionalFormatting sqref="AA155:AA157">
    <cfRule type="cellIs" dxfId="2117" priority="12265" operator="equal">
      <formula>0</formula>
    </cfRule>
  </conditionalFormatting>
  <conditionalFormatting sqref="Z160 Z166 Z172 Z178 Z184 Z190 Z196">
    <cfRule type="cellIs" dxfId="2116" priority="12264" operator="equal">
      <formula>0</formula>
    </cfRule>
  </conditionalFormatting>
  <conditionalFormatting sqref="AA161:AA163 AA167:AA169 AA173:AA175 AA179:AA181 AA185:AA187 AA191:AA193 AA197:AA199">
    <cfRule type="cellIs" dxfId="2115" priority="12260" operator="equal">
      <formula>0</formula>
    </cfRule>
  </conditionalFormatting>
  <conditionalFormatting sqref="Z161:Z163 Z167:Z169 Z173:Z175 Z179:Z181 Z185:Z187 Z191:Z193 Z197:Z199">
    <cfRule type="cellIs" dxfId="2114" priority="12261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2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113" priority="12254" operator="equal">
      <formula>0</formula>
    </cfRule>
  </conditionalFormatting>
  <conditionalFormatting sqref="W67">
    <cfRule type="cellIs" dxfId="2112" priority="9599" operator="equal">
      <formula>0</formula>
    </cfRule>
    <cfRule type="cellIs" dxfId="2111" priority="11076" operator="greaterThan">
      <formula>W66</formula>
    </cfRule>
  </conditionalFormatting>
  <conditionalFormatting sqref="Y65">
    <cfRule type="cellIs" dxfId="2110" priority="9739" operator="equal">
      <formula>0</formula>
    </cfRule>
  </conditionalFormatting>
  <conditionalFormatting sqref="Y67">
    <cfRule type="cellIs" dxfId="2109" priority="9738" operator="equal">
      <formula>0</formula>
    </cfRule>
  </conditionalFormatting>
  <conditionalFormatting sqref="W69">
    <cfRule type="cellIs" dxfId="2108" priority="9160" operator="lessThan">
      <formula>W68</formula>
    </cfRule>
    <cfRule type="cellIs" dxfId="2107" priority="9586" operator="equal">
      <formula>0</formula>
    </cfRule>
  </conditionalFormatting>
  <conditionalFormatting sqref="W68">
    <cfRule type="cellIs" dxfId="2106" priority="9161" operator="lessThan">
      <formula>W69</formula>
    </cfRule>
    <cfRule type="cellIs" dxfId="2105" priority="9579" operator="equal">
      <formula>0</formula>
    </cfRule>
    <cfRule type="cellIs" dxfId="2104" priority="9580" operator="lessThan">
      <formula>W69</formula>
    </cfRule>
    <cfRule type="cellIs" dxfId="2103" priority="9585" operator="lessThan">
      <formula>0</formula>
    </cfRule>
  </conditionalFormatting>
  <conditionalFormatting sqref="W71">
    <cfRule type="cellIs" dxfId="2102" priority="9584" operator="equal">
      <formula>0</formula>
    </cfRule>
  </conditionalFormatting>
  <conditionalFormatting sqref="W70">
    <cfRule type="cellIs" dxfId="2101" priority="9577" operator="equal">
      <formula>0</formula>
    </cfRule>
    <cfRule type="cellIs" dxfId="2100" priority="9578" operator="lessThan">
      <formula>W71</formula>
    </cfRule>
    <cfRule type="cellIs" dxfId="2099" priority="9583" operator="lessThan">
      <formula>0</formula>
    </cfRule>
  </conditionalFormatting>
  <conditionalFormatting sqref="W72">
    <cfRule type="cellIs" dxfId="2098" priority="9576" operator="equal">
      <formula>0</formula>
    </cfRule>
    <cfRule type="cellIs" dxfId="2097" priority="9581" operator="lessThan">
      <formula>W73</formula>
    </cfRule>
  </conditionalFormatting>
  <conditionalFormatting sqref="W77">
    <cfRule type="cellIs" dxfId="2096" priority="9572" operator="equal">
      <formula>0</formula>
    </cfRule>
  </conditionalFormatting>
  <conditionalFormatting sqref="W76">
    <cfRule type="cellIs" dxfId="2095" priority="9565" operator="equal">
      <formula>0</formula>
    </cfRule>
    <cfRule type="cellIs" dxfId="2094" priority="9566" operator="lessThan">
      <formula>W77</formula>
    </cfRule>
    <cfRule type="cellIs" dxfId="2093" priority="9571" operator="lessThan">
      <formula>0</formula>
    </cfRule>
  </conditionalFormatting>
  <conditionalFormatting sqref="W78">
    <cfRule type="cellIs" dxfId="2092" priority="9564" operator="equal">
      <formula>0</formula>
    </cfRule>
    <cfRule type="cellIs" dxfId="2091" priority="9569" operator="lessThan">
      <formula>W79</formula>
    </cfRule>
  </conditionalFormatting>
  <conditionalFormatting sqref="W83">
    <cfRule type="cellIs" dxfId="2090" priority="9560" operator="equal">
      <formula>0</formula>
    </cfRule>
  </conditionalFormatting>
  <conditionalFormatting sqref="W82">
    <cfRule type="cellIs" dxfId="2089" priority="9553" operator="equal">
      <formula>0</formula>
    </cfRule>
    <cfRule type="cellIs" dxfId="2088" priority="9554" operator="lessThan">
      <formula>W83</formula>
    </cfRule>
    <cfRule type="cellIs" dxfId="2087" priority="9559" operator="lessThan">
      <formula>0</formula>
    </cfRule>
  </conditionalFormatting>
  <conditionalFormatting sqref="W84">
    <cfRule type="cellIs" dxfId="2086" priority="9552" operator="equal">
      <formula>0</formula>
    </cfRule>
    <cfRule type="cellIs" dxfId="2085" priority="9557" operator="lessThan">
      <formula>W85</formula>
    </cfRule>
  </conditionalFormatting>
  <conditionalFormatting sqref="W85">
    <cfRule type="cellIs" dxfId="2084" priority="9551" operator="equal">
      <formula>0</formula>
    </cfRule>
    <cfRule type="cellIs" dxfId="2083" priority="9558" operator="greaterThan">
      <formula>W84</formula>
    </cfRule>
  </conditionalFormatting>
  <conditionalFormatting sqref="W89">
    <cfRule type="cellIs" dxfId="2082" priority="9548" operator="equal">
      <formula>0</formula>
    </cfRule>
  </conditionalFormatting>
  <conditionalFormatting sqref="W88">
    <cfRule type="cellIs" dxfId="2081" priority="9541" operator="equal">
      <formula>0</formula>
    </cfRule>
    <cfRule type="cellIs" dxfId="2080" priority="9542" operator="lessThan">
      <formula>W89</formula>
    </cfRule>
    <cfRule type="cellIs" dxfId="2079" priority="9547" operator="lessThan">
      <formula>0</formula>
    </cfRule>
  </conditionalFormatting>
  <conditionalFormatting sqref="W90">
    <cfRule type="cellIs" dxfId="2078" priority="9540" operator="equal">
      <formula>0</formula>
    </cfRule>
    <cfRule type="cellIs" dxfId="2077" priority="9545" operator="lessThan">
      <formula>W91</formula>
    </cfRule>
  </conditionalFormatting>
  <conditionalFormatting sqref="W91">
    <cfRule type="cellIs" dxfId="2076" priority="9539" operator="equal">
      <formula>0</formula>
    </cfRule>
    <cfRule type="cellIs" dxfId="2075" priority="9546" operator="greaterThan">
      <formula>W90</formula>
    </cfRule>
  </conditionalFormatting>
  <conditionalFormatting sqref="W95">
    <cfRule type="cellIs" dxfId="2074" priority="9536" operator="equal">
      <formula>0</formula>
    </cfRule>
  </conditionalFormatting>
  <conditionalFormatting sqref="W94">
    <cfRule type="cellIs" dxfId="2073" priority="9529" operator="equal">
      <formula>0</formula>
    </cfRule>
    <cfRule type="cellIs" dxfId="2072" priority="9530" operator="lessThan">
      <formula>W95</formula>
    </cfRule>
    <cfRule type="cellIs" dxfId="2071" priority="9535" operator="lessThan">
      <formula>0</formula>
    </cfRule>
  </conditionalFormatting>
  <conditionalFormatting sqref="W96">
    <cfRule type="cellIs" dxfId="2070" priority="9528" operator="equal">
      <formula>0</formula>
    </cfRule>
    <cfRule type="cellIs" dxfId="2069" priority="9533" operator="lessThan">
      <formula>W97</formula>
    </cfRule>
  </conditionalFormatting>
  <conditionalFormatting sqref="W97">
    <cfRule type="cellIs" dxfId="2068" priority="9527" operator="equal">
      <formula>0</formula>
    </cfRule>
    <cfRule type="cellIs" dxfId="2067" priority="9534" operator="greaterThan">
      <formula>W96</formula>
    </cfRule>
  </conditionalFormatting>
  <conditionalFormatting sqref="W101">
    <cfRule type="cellIs" dxfId="2066" priority="9524" operator="equal">
      <formula>0</formula>
    </cfRule>
  </conditionalFormatting>
  <conditionalFormatting sqref="W100">
    <cfRule type="cellIs" dxfId="2065" priority="9517" operator="equal">
      <formula>0</formula>
    </cfRule>
    <cfRule type="cellIs" dxfId="2064" priority="9518" operator="lessThan">
      <formula>W101</formula>
    </cfRule>
    <cfRule type="cellIs" dxfId="2063" priority="9523" operator="lessThan">
      <formula>0</formula>
    </cfRule>
  </conditionalFormatting>
  <conditionalFormatting sqref="W102">
    <cfRule type="cellIs" dxfId="2062" priority="9516" operator="equal">
      <formula>0</formula>
    </cfRule>
    <cfRule type="cellIs" dxfId="2061" priority="9521" operator="lessThan">
      <formula>W103</formula>
    </cfRule>
  </conditionalFormatting>
  <conditionalFormatting sqref="W103">
    <cfRule type="cellIs" dxfId="2060" priority="9515" operator="equal">
      <formula>0</formula>
    </cfRule>
    <cfRule type="cellIs" dxfId="2059" priority="9522" operator="greaterThan">
      <formula>W102</formula>
    </cfRule>
  </conditionalFormatting>
  <conditionalFormatting sqref="W107">
    <cfRule type="cellIs" dxfId="2058" priority="9512" operator="equal">
      <formula>0</formula>
    </cfRule>
  </conditionalFormatting>
  <conditionalFormatting sqref="W106">
    <cfRule type="cellIs" dxfId="2057" priority="9505" operator="equal">
      <formula>0</formula>
    </cfRule>
    <cfRule type="cellIs" dxfId="2056" priority="9506" operator="lessThan">
      <formula>W107</formula>
    </cfRule>
    <cfRule type="cellIs" dxfId="2055" priority="9511" operator="lessThan">
      <formula>0</formula>
    </cfRule>
  </conditionalFormatting>
  <conditionalFormatting sqref="W108">
    <cfRule type="cellIs" dxfId="2054" priority="9504" operator="equal">
      <formula>0</formula>
    </cfRule>
    <cfRule type="cellIs" dxfId="2053" priority="9509" operator="lessThan">
      <formula>W109</formula>
    </cfRule>
  </conditionalFormatting>
  <conditionalFormatting sqref="W109">
    <cfRule type="cellIs" dxfId="2052" priority="9503" operator="equal">
      <formula>0</formula>
    </cfRule>
    <cfRule type="cellIs" dxfId="2051" priority="9510" operator="greaterThan">
      <formula>W108</formula>
    </cfRule>
  </conditionalFormatting>
  <conditionalFormatting sqref="W113">
    <cfRule type="cellIs" dxfId="2050" priority="9500" operator="equal">
      <formula>0</formula>
    </cfRule>
  </conditionalFormatting>
  <conditionalFormatting sqref="W112">
    <cfRule type="cellIs" dxfId="2049" priority="9493" operator="equal">
      <formula>0</formula>
    </cfRule>
    <cfRule type="cellIs" dxfId="2048" priority="9494" operator="lessThan">
      <formula>W113</formula>
    </cfRule>
    <cfRule type="cellIs" dxfId="2047" priority="9499" operator="lessThan">
      <formula>0</formula>
    </cfRule>
  </conditionalFormatting>
  <conditionalFormatting sqref="W114">
    <cfRule type="cellIs" dxfId="2046" priority="9492" operator="equal">
      <formula>0</formula>
    </cfRule>
    <cfRule type="cellIs" dxfId="2045" priority="9497" operator="lessThan">
      <formula>W115</formula>
    </cfRule>
  </conditionalFormatting>
  <conditionalFormatting sqref="W115">
    <cfRule type="cellIs" dxfId="2044" priority="9491" operator="equal">
      <formula>0</formula>
    </cfRule>
    <cfRule type="cellIs" dxfId="2043" priority="9498" operator="greaterThan">
      <formula>W114</formula>
    </cfRule>
  </conditionalFormatting>
  <conditionalFormatting sqref="W119">
    <cfRule type="cellIs" dxfId="2042" priority="9488" operator="equal">
      <formula>0</formula>
    </cfRule>
  </conditionalFormatting>
  <conditionalFormatting sqref="W118">
    <cfRule type="cellIs" dxfId="2041" priority="9481" operator="equal">
      <formula>0</formula>
    </cfRule>
    <cfRule type="cellIs" dxfId="2040" priority="9482" operator="lessThan">
      <formula>W119</formula>
    </cfRule>
    <cfRule type="cellIs" dxfId="2039" priority="9487" operator="lessThan">
      <formula>0</formula>
    </cfRule>
  </conditionalFormatting>
  <conditionalFormatting sqref="W120">
    <cfRule type="cellIs" dxfId="2038" priority="9480" operator="equal">
      <formula>0</formula>
    </cfRule>
    <cfRule type="cellIs" dxfId="2037" priority="9485" operator="lessThan">
      <formula>W121</formula>
    </cfRule>
  </conditionalFormatting>
  <conditionalFormatting sqref="W121">
    <cfRule type="cellIs" dxfId="2036" priority="9479" operator="equal">
      <formula>0</formula>
    </cfRule>
    <cfRule type="cellIs" dxfId="2035" priority="9486" operator="greaterThan">
      <formula>W120</formula>
    </cfRule>
  </conditionalFormatting>
  <conditionalFormatting sqref="W125">
    <cfRule type="cellIs" dxfId="2034" priority="9476" operator="equal">
      <formula>0</formula>
    </cfRule>
  </conditionalFormatting>
  <conditionalFormatting sqref="W124">
    <cfRule type="cellIs" dxfId="2033" priority="9469" operator="equal">
      <formula>0</formula>
    </cfRule>
    <cfRule type="cellIs" dxfId="2032" priority="9470" operator="lessThan">
      <formula>W125</formula>
    </cfRule>
    <cfRule type="cellIs" dxfId="2031" priority="9475" operator="lessThan">
      <formula>0</formula>
    </cfRule>
  </conditionalFormatting>
  <conditionalFormatting sqref="W126">
    <cfRule type="cellIs" dxfId="2030" priority="9468" operator="equal">
      <formula>0</formula>
    </cfRule>
    <cfRule type="cellIs" dxfId="2029" priority="9473" operator="lessThan">
      <formula>W127</formula>
    </cfRule>
  </conditionalFormatting>
  <conditionalFormatting sqref="W127">
    <cfRule type="cellIs" dxfId="2028" priority="9467" operator="equal">
      <formula>0</formula>
    </cfRule>
    <cfRule type="cellIs" dxfId="2027" priority="9474" operator="greaterThan">
      <formula>W126</formula>
    </cfRule>
  </conditionalFormatting>
  <conditionalFormatting sqref="W131">
    <cfRule type="cellIs" dxfId="2026" priority="9464" operator="equal">
      <formula>0</formula>
    </cfRule>
  </conditionalFormatting>
  <conditionalFormatting sqref="W130">
    <cfRule type="cellIs" dxfId="2025" priority="9457" operator="equal">
      <formula>0</formula>
    </cfRule>
    <cfRule type="cellIs" dxfId="2024" priority="9458" operator="lessThan">
      <formula>W131</formula>
    </cfRule>
    <cfRule type="cellIs" dxfId="2023" priority="9463" operator="lessThan">
      <formula>0</formula>
    </cfRule>
  </conditionalFormatting>
  <conditionalFormatting sqref="W132">
    <cfRule type="cellIs" dxfId="2022" priority="9456" operator="equal">
      <formula>0</formula>
    </cfRule>
    <cfRule type="cellIs" dxfId="2021" priority="9461" operator="lessThan">
      <formula>W133</formula>
    </cfRule>
  </conditionalFormatting>
  <conditionalFormatting sqref="W133">
    <cfRule type="cellIs" dxfId="2020" priority="9455" operator="equal">
      <formula>0</formula>
    </cfRule>
    <cfRule type="cellIs" dxfId="2019" priority="9462" operator="greaterThan">
      <formula>W132</formula>
    </cfRule>
  </conditionalFormatting>
  <conditionalFormatting sqref="W137">
    <cfRule type="cellIs" dxfId="2018" priority="9452" operator="equal">
      <formula>0</formula>
    </cfRule>
  </conditionalFormatting>
  <conditionalFormatting sqref="W136">
    <cfRule type="cellIs" dxfId="2017" priority="9445" operator="equal">
      <formula>0</formula>
    </cfRule>
    <cfRule type="cellIs" dxfId="2016" priority="9446" operator="lessThan">
      <formula>W137</formula>
    </cfRule>
    <cfRule type="cellIs" dxfId="2015" priority="9451" operator="lessThan">
      <formula>0</formula>
    </cfRule>
  </conditionalFormatting>
  <conditionalFormatting sqref="W138">
    <cfRule type="cellIs" dxfId="2014" priority="9444" operator="equal">
      <formula>0</formula>
    </cfRule>
    <cfRule type="cellIs" dxfId="2013" priority="9449" operator="lessThan">
      <formula>W139</formula>
    </cfRule>
  </conditionalFormatting>
  <conditionalFormatting sqref="W139">
    <cfRule type="cellIs" dxfId="2012" priority="9443" operator="equal">
      <formula>0</formula>
    </cfRule>
    <cfRule type="cellIs" dxfId="2011" priority="9450" operator="greaterThan">
      <formula>W138</formula>
    </cfRule>
  </conditionalFormatting>
  <conditionalFormatting sqref="W143">
    <cfRule type="cellIs" dxfId="2010" priority="9440" operator="equal">
      <formula>0</formula>
    </cfRule>
  </conditionalFormatting>
  <conditionalFormatting sqref="W142">
    <cfRule type="cellIs" dxfId="2009" priority="9433" operator="equal">
      <formula>0</formula>
    </cfRule>
    <cfRule type="cellIs" dxfId="2008" priority="9434" operator="lessThan">
      <formula>W143</formula>
    </cfRule>
    <cfRule type="cellIs" dxfId="2007" priority="9439" operator="lessThan">
      <formula>0</formula>
    </cfRule>
  </conditionalFormatting>
  <conditionalFormatting sqref="W144">
    <cfRule type="cellIs" dxfId="2006" priority="9432" operator="equal">
      <formula>0</formula>
    </cfRule>
    <cfRule type="cellIs" dxfId="2005" priority="9437" operator="lessThan">
      <formula>W145</formula>
    </cfRule>
  </conditionalFormatting>
  <conditionalFormatting sqref="W145">
    <cfRule type="cellIs" dxfId="2004" priority="9431" operator="equal">
      <formula>0</formula>
    </cfRule>
    <cfRule type="cellIs" dxfId="2003" priority="9438" operator="greaterThan">
      <formula>W144</formula>
    </cfRule>
  </conditionalFormatting>
  <conditionalFormatting sqref="W149">
    <cfRule type="cellIs" dxfId="2002" priority="9428" operator="equal">
      <formula>0</formula>
    </cfRule>
  </conditionalFormatting>
  <conditionalFormatting sqref="W148">
    <cfRule type="cellIs" dxfId="2001" priority="9421" operator="equal">
      <formula>0</formula>
    </cfRule>
    <cfRule type="cellIs" dxfId="2000" priority="9422" operator="lessThan">
      <formula>W149</formula>
    </cfRule>
    <cfRule type="cellIs" dxfId="1999" priority="9427" operator="lessThan">
      <formula>0</formula>
    </cfRule>
  </conditionalFormatting>
  <conditionalFormatting sqref="W150">
    <cfRule type="cellIs" dxfId="1998" priority="9420" operator="equal">
      <formula>0</formula>
    </cfRule>
    <cfRule type="cellIs" dxfId="1997" priority="9425" operator="lessThan">
      <formula>W151</formula>
    </cfRule>
  </conditionalFormatting>
  <conditionalFormatting sqref="W151">
    <cfRule type="cellIs" dxfId="1996" priority="9419" operator="equal">
      <formula>0</formula>
    </cfRule>
    <cfRule type="cellIs" dxfId="1995" priority="9426" operator="greaterThan">
      <formula>W150</formula>
    </cfRule>
  </conditionalFormatting>
  <conditionalFormatting sqref="W153">
    <cfRule type="cellIs" dxfId="1994" priority="9418" operator="equal">
      <formula>0</formula>
    </cfRule>
  </conditionalFormatting>
  <conditionalFormatting sqref="W152">
    <cfRule type="cellIs" dxfId="1993" priority="9411" operator="equal">
      <formula>0</formula>
    </cfRule>
    <cfRule type="cellIs" dxfId="1992" priority="9412" operator="lessThan">
      <formula>W153</formula>
    </cfRule>
    <cfRule type="cellIs" dxfId="1991" priority="9417" operator="lessThan">
      <formula>0</formula>
    </cfRule>
  </conditionalFormatting>
  <conditionalFormatting sqref="W155">
    <cfRule type="cellIs" dxfId="1990" priority="9416" operator="equal">
      <formula>0</formula>
    </cfRule>
  </conditionalFormatting>
  <conditionalFormatting sqref="W154">
    <cfRule type="cellIs" dxfId="1989" priority="9409" operator="equal">
      <formula>0</formula>
    </cfRule>
    <cfRule type="cellIs" dxfId="1988" priority="9410" operator="lessThan">
      <formula>W155</formula>
    </cfRule>
    <cfRule type="cellIs" dxfId="1987" priority="9415" operator="lessThan">
      <formula>0</formula>
    </cfRule>
  </conditionalFormatting>
  <conditionalFormatting sqref="W156">
    <cfRule type="cellIs" dxfId="1986" priority="9408" operator="equal">
      <formula>0</formula>
    </cfRule>
    <cfRule type="cellIs" dxfId="1985" priority="9413" operator="lessThan">
      <formula>W157</formula>
    </cfRule>
  </conditionalFormatting>
  <conditionalFormatting sqref="W157">
    <cfRule type="cellIs" dxfId="1984" priority="9407" operator="equal">
      <formula>0</formula>
    </cfRule>
    <cfRule type="cellIs" dxfId="1983" priority="9414" operator="greaterThan">
      <formula>W156</formula>
    </cfRule>
  </conditionalFormatting>
  <conditionalFormatting sqref="W159">
    <cfRule type="cellIs" dxfId="1982" priority="9406" operator="equal">
      <formula>0</formula>
    </cfRule>
  </conditionalFormatting>
  <conditionalFormatting sqref="W158">
    <cfRule type="cellIs" dxfId="1981" priority="9399" operator="equal">
      <formula>0</formula>
    </cfRule>
    <cfRule type="cellIs" dxfId="1980" priority="9400" operator="lessThan">
      <formula>W159</formula>
    </cfRule>
    <cfRule type="cellIs" dxfId="1979" priority="9405" operator="lessThan">
      <formula>0</formula>
    </cfRule>
  </conditionalFormatting>
  <conditionalFormatting sqref="W161">
    <cfRule type="cellIs" dxfId="1978" priority="9404" operator="equal">
      <formula>0</formula>
    </cfRule>
  </conditionalFormatting>
  <conditionalFormatting sqref="W160">
    <cfRule type="cellIs" dxfId="1977" priority="9397" operator="equal">
      <formula>0</formula>
    </cfRule>
    <cfRule type="cellIs" dxfId="1976" priority="9398" operator="lessThan">
      <formula>W161</formula>
    </cfRule>
    <cfRule type="cellIs" dxfId="1975" priority="9403" operator="lessThan">
      <formula>0</formula>
    </cfRule>
  </conditionalFormatting>
  <conditionalFormatting sqref="W162">
    <cfRule type="cellIs" dxfId="1974" priority="9396" operator="equal">
      <formula>0</formula>
    </cfRule>
    <cfRule type="cellIs" dxfId="1973" priority="9401" operator="lessThan">
      <formula>W163</formula>
    </cfRule>
  </conditionalFormatting>
  <conditionalFormatting sqref="W163">
    <cfRule type="cellIs" dxfId="1972" priority="9395" operator="equal">
      <formula>0</formula>
    </cfRule>
    <cfRule type="cellIs" dxfId="1971" priority="9402" operator="greaterThan">
      <formula>W162</formula>
    </cfRule>
  </conditionalFormatting>
  <conditionalFormatting sqref="W165 W171 W177 W183 W189 W195">
    <cfRule type="cellIs" dxfId="1970" priority="9394" operator="equal">
      <formula>0</formula>
    </cfRule>
  </conditionalFormatting>
  <conditionalFormatting sqref="W164 W170 W176 W182 W188 W194">
    <cfRule type="cellIs" dxfId="1969" priority="9387" operator="equal">
      <formula>0</formula>
    </cfRule>
    <cfRule type="cellIs" dxfId="1968" priority="9388" operator="lessThan">
      <formula>W165</formula>
    </cfRule>
    <cfRule type="cellIs" dxfId="1967" priority="9393" operator="lessThan">
      <formula>0</formula>
    </cfRule>
  </conditionalFormatting>
  <conditionalFormatting sqref="W167 W173 W179 W185 W191 W197">
    <cfRule type="cellIs" dxfId="1966" priority="9392" operator="equal">
      <formula>0</formula>
    </cfRule>
  </conditionalFormatting>
  <conditionalFormatting sqref="W166 W172 W178 W184 W190 W196">
    <cfRule type="cellIs" dxfId="1965" priority="9385" operator="equal">
      <formula>0</formula>
    </cfRule>
    <cfRule type="cellIs" dxfId="1964" priority="9386" operator="lessThan">
      <formula>W167</formula>
    </cfRule>
    <cfRule type="cellIs" dxfId="1963" priority="9391" operator="lessThan">
      <formula>0</formula>
    </cfRule>
  </conditionalFormatting>
  <conditionalFormatting sqref="W168 W174 W180 W186 W192 W198">
    <cfRule type="cellIs" dxfId="1962" priority="9384" operator="equal">
      <formula>0</formula>
    </cfRule>
    <cfRule type="cellIs" dxfId="1961" priority="9389" operator="lessThan">
      <formula>W169</formula>
    </cfRule>
  </conditionalFormatting>
  <conditionalFormatting sqref="W169 W175 W181 W187 W193 W199">
    <cfRule type="cellIs" dxfId="1960" priority="9383" operator="equal">
      <formula>0</formula>
    </cfRule>
    <cfRule type="cellIs" dxfId="1959" priority="9390" operator="greaterThan">
      <formula>W168</formula>
    </cfRule>
  </conditionalFormatting>
  <conditionalFormatting sqref="Z72 Z66 Z78 Z84 Z90 Z96 Z102 Z108 Z114 Z120 Z126 Z132 Z138 Z144 Z150 Z156 Z162 Z168 Z174 Z180 Z186 Z192 Z198">
    <cfRule type="colorScale" priority="9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1958" priority="9154" operator="lessThan">
      <formula>W74</formula>
    </cfRule>
    <cfRule type="cellIs" dxfId="1957" priority="9159" operator="equal">
      <formula>0</formula>
    </cfRule>
  </conditionalFormatting>
  <conditionalFormatting sqref="W74">
    <cfRule type="cellIs" dxfId="1956" priority="9155" operator="lessThan">
      <formula>W75</formula>
    </cfRule>
    <cfRule type="cellIs" dxfId="1955" priority="9156" operator="equal">
      <formula>0</formula>
    </cfRule>
    <cfRule type="cellIs" dxfId="1954" priority="9157" operator="lessThan">
      <formula>W75</formula>
    </cfRule>
    <cfRule type="cellIs" dxfId="1953" priority="9158" operator="lessThan">
      <formula>0</formula>
    </cfRule>
  </conditionalFormatting>
  <conditionalFormatting sqref="W81">
    <cfRule type="cellIs" dxfId="1952" priority="9148" operator="lessThan">
      <formula>W80</formula>
    </cfRule>
    <cfRule type="cellIs" dxfId="1951" priority="9153" operator="equal">
      <formula>0</formula>
    </cfRule>
  </conditionalFormatting>
  <conditionalFormatting sqref="W80">
    <cfRule type="cellIs" dxfId="1950" priority="9149" operator="lessThan">
      <formula>W81</formula>
    </cfRule>
    <cfRule type="cellIs" dxfId="1949" priority="9150" operator="equal">
      <formula>0</formula>
    </cfRule>
    <cfRule type="cellIs" dxfId="1948" priority="9151" operator="lessThan">
      <formula>W81</formula>
    </cfRule>
    <cfRule type="cellIs" dxfId="1947" priority="9152" operator="lessThan">
      <formula>0</formula>
    </cfRule>
  </conditionalFormatting>
  <conditionalFormatting sqref="W87">
    <cfRule type="cellIs" dxfId="1946" priority="9142" operator="lessThan">
      <formula>W86</formula>
    </cfRule>
    <cfRule type="cellIs" dxfId="1945" priority="9147" operator="equal">
      <formula>0</formula>
    </cfRule>
  </conditionalFormatting>
  <conditionalFormatting sqref="W86">
    <cfRule type="cellIs" dxfId="1944" priority="9143" operator="lessThan">
      <formula>W87</formula>
    </cfRule>
    <cfRule type="cellIs" dxfId="1943" priority="9144" operator="equal">
      <formula>0</formula>
    </cfRule>
    <cfRule type="cellIs" dxfId="1942" priority="9145" operator="lessThan">
      <formula>W87</formula>
    </cfRule>
    <cfRule type="cellIs" dxfId="1941" priority="9146" operator="lessThan">
      <formula>0</formula>
    </cfRule>
  </conditionalFormatting>
  <conditionalFormatting sqref="W93">
    <cfRule type="cellIs" dxfId="1940" priority="9136" operator="lessThan">
      <formula>W92</formula>
    </cfRule>
    <cfRule type="cellIs" dxfId="1939" priority="9141" operator="equal">
      <formula>0</formula>
    </cfRule>
  </conditionalFormatting>
  <conditionalFormatting sqref="W92">
    <cfRule type="cellIs" dxfId="1938" priority="9137" operator="lessThan">
      <formula>W93</formula>
    </cfRule>
    <cfRule type="cellIs" dxfId="1937" priority="9138" operator="equal">
      <formula>0</formula>
    </cfRule>
    <cfRule type="cellIs" dxfId="1936" priority="9139" operator="lessThan">
      <formula>W93</formula>
    </cfRule>
    <cfRule type="cellIs" dxfId="1935" priority="9140" operator="lessThan">
      <formula>0</formula>
    </cfRule>
  </conditionalFormatting>
  <conditionalFormatting sqref="W99">
    <cfRule type="cellIs" dxfId="1934" priority="9130" operator="lessThan">
      <formula>W98</formula>
    </cfRule>
    <cfRule type="cellIs" dxfId="1933" priority="9135" operator="equal">
      <formula>0</formula>
    </cfRule>
  </conditionalFormatting>
  <conditionalFormatting sqref="W98">
    <cfRule type="cellIs" dxfId="1932" priority="9131" operator="lessThan">
      <formula>W99</formula>
    </cfRule>
    <cfRule type="cellIs" dxfId="1931" priority="9132" operator="equal">
      <formula>0</formula>
    </cfRule>
    <cfRule type="cellIs" dxfId="1930" priority="9133" operator="lessThan">
      <formula>W99</formula>
    </cfRule>
    <cfRule type="cellIs" dxfId="1929" priority="9134" operator="lessThan">
      <formula>0</formula>
    </cfRule>
  </conditionalFormatting>
  <conditionalFormatting sqref="W105">
    <cfRule type="cellIs" dxfId="1928" priority="9124" operator="lessThan">
      <formula>W104</formula>
    </cfRule>
    <cfRule type="cellIs" dxfId="1927" priority="9129" operator="equal">
      <formula>0</formula>
    </cfRule>
  </conditionalFormatting>
  <conditionalFormatting sqref="W104">
    <cfRule type="cellIs" dxfId="1926" priority="9125" operator="lessThan">
      <formula>W105</formula>
    </cfRule>
    <cfRule type="cellIs" dxfId="1925" priority="9126" operator="equal">
      <formula>0</formula>
    </cfRule>
    <cfRule type="cellIs" dxfId="1924" priority="9127" operator="lessThan">
      <formula>W105</formula>
    </cfRule>
    <cfRule type="cellIs" dxfId="1923" priority="9128" operator="lessThan">
      <formula>0</formula>
    </cfRule>
  </conditionalFormatting>
  <conditionalFormatting sqref="W111">
    <cfRule type="cellIs" dxfId="1922" priority="9118" operator="lessThan">
      <formula>W110</formula>
    </cfRule>
    <cfRule type="cellIs" dxfId="1921" priority="9123" operator="equal">
      <formula>0</formula>
    </cfRule>
  </conditionalFormatting>
  <conditionalFormatting sqref="W110">
    <cfRule type="cellIs" dxfId="1920" priority="9119" operator="lessThan">
      <formula>W111</formula>
    </cfRule>
    <cfRule type="cellIs" dxfId="1919" priority="9120" operator="equal">
      <formula>0</formula>
    </cfRule>
    <cfRule type="cellIs" dxfId="1918" priority="9121" operator="lessThan">
      <formula>W111</formula>
    </cfRule>
    <cfRule type="cellIs" dxfId="1917" priority="9122" operator="lessThan">
      <formula>0</formula>
    </cfRule>
  </conditionalFormatting>
  <conditionalFormatting sqref="W117">
    <cfRule type="cellIs" dxfId="1916" priority="9112" operator="lessThan">
      <formula>W116</formula>
    </cfRule>
    <cfRule type="cellIs" dxfId="1915" priority="9117" operator="equal">
      <formula>0</formula>
    </cfRule>
  </conditionalFormatting>
  <conditionalFormatting sqref="W116">
    <cfRule type="cellIs" dxfId="1914" priority="9113" operator="lessThan">
      <formula>W117</formula>
    </cfRule>
    <cfRule type="cellIs" dxfId="1913" priority="9114" operator="equal">
      <formula>0</formula>
    </cfRule>
    <cfRule type="cellIs" dxfId="1912" priority="9115" operator="lessThan">
      <formula>W117</formula>
    </cfRule>
    <cfRule type="cellIs" dxfId="1911" priority="9116" operator="lessThan">
      <formula>0</formula>
    </cfRule>
  </conditionalFormatting>
  <conditionalFormatting sqref="W123">
    <cfRule type="cellIs" dxfId="1910" priority="9106" operator="lessThan">
      <formula>W122</formula>
    </cfRule>
    <cfRule type="cellIs" dxfId="1909" priority="9111" operator="equal">
      <formula>0</formula>
    </cfRule>
  </conditionalFormatting>
  <conditionalFormatting sqref="W122">
    <cfRule type="cellIs" dxfId="1908" priority="9107" operator="lessThan">
      <formula>W123</formula>
    </cfRule>
    <cfRule type="cellIs" dxfId="1907" priority="9108" operator="equal">
      <formula>0</formula>
    </cfRule>
    <cfRule type="cellIs" dxfId="1906" priority="9109" operator="lessThan">
      <formula>W123</formula>
    </cfRule>
    <cfRule type="cellIs" dxfId="1905" priority="9110" operator="lessThan">
      <formula>0</formula>
    </cfRule>
  </conditionalFormatting>
  <conditionalFormatting sqref="W129">
    <cfRule type="cellIs" dxfId="1904" priority="9100" operator="lessThan">
      <formula>W128</formula>
    </cfRule>
    <cfRule type="cellIs" dxfId="1903" priority="9105" operator="equal">
      <formula>0</formula>
    </cfRule>
  </conditionalFormatting>
  <conditionalFormatting sqref="W128">
    <cfRule type="cellIs" dxfId="1902" priority="9101" operator="lessThan">
      <formula>W129</formula>
    </cfRule>
    <cfRule type="cellIs" dxfId="1901" priority="9102" operator="equal">
      <formula>0</formula>
    </cfRule>
    <cfRule type="cellIs" dxfId="1900" priority="9103" operator="lessThan">
      <formula>W129</formula>
    </cfRule>
    <cfRule type="cellIs" dxfId="1899" priority="9104" operator="lessThan">
      <formula>0</formula>
    </cfRule>
  </conditionalFormatting>
  <conditionalFormatting sqref="W135">
    <cfRule type="cellIs" dxfId="1898" priority="9094" operator="lessThan">
      <formula>W134</formula>
    </cfRule>
    <cfRule type="cellIs" dxfId="1897" priority="9099" operator="equal">
      <formula>0</formula>
    </cfRule>
  </conditionalFormatting>
  <conditionalFormatting sqref="W134">
    <cfRule type="cellIs" dxfId="1896" priority="9095" operator="lessThan">
      <formula>W135</formula>
    </cfRule>
    <cfRule type="cellIs" dxfId="1895" priority="9096" operator="equal">
      <formula>0</formula>
    </cfRule>
    <cfRule type="cellIs" dxfId="1894" priority="9097" operator="lessThan">
      <formula>W135</formula>
    </cfRule>
    <cfRule type="cellIs" dxfId="1893" priority="9098" operator="lessThan">
      <formula>0</formula>
    </cfRule>
  </conditionalFormatting>
  <conditionalFormatting sqref="W141">
    <cfRule type="cellIs" dxfId="1892" priority="9088" operator="lessThan">
      <formula>W140</formula>
    </cfRule>
    <cfRule type="cellIs" dxfId="1891" priority="9093" operator="equal">
      <formula>0</formula>
    </cfRule>
  </conditionalFormatting>
  <conditionalFormatting sqref="W140">
    <cfRule type="cellIs" dxfId="1890" priority="9089" operator="lessThan">
      <formula>W141</formula>
    </cfRule>
    <cfRule type="cellIs" dxfId="1889" priority="9090" operator="equal">
      <formula>0</formula>
    </cfRule>
    <cfRule type="cellIs" dxfId="1888" priority="9091" operator="lessThan">
      <formula>W141</formula>
    </cfRule>
    <cfRule type="cellIs" dxfId="1887" priority="9092" operator="lessThan">
      <formula>0</formula>
    </cfRule>
  </conditionalFormatting>
  <conditionalFormatting sqref="W147">
    <cfRule type="cellIs" dxfId="1886" priority="9082" operator="lessThan">
      <formula>W146</formula>
    </cfRule>
    <cfRule type="cellIs" dxfId="1885" priority="9087" operator="equal">
      <formula>0</formula>
    </cfRule>
  </conditionalFormatting>
  <conditionalFormatting sqref="W146">
    <cfRule type="cellIs" dxfId="1884" priority="9083" operator="lessThan">
      <formula>W147</formula>
    </cfRule>
    <cfRule type="cellIs" dxfId="1883" priority="9084" operator="equal">
      <formula>0</formula>
    </cfRule>
    <cfRule type="cellIs" dxfId="1882" priority="9085" operator="lessThan">
      <formula>W147</formula>
    </cfRule>
    <cfRule type="cellIs" dxfId="1881" priority="9086" operator="lessThan">
      <formula>0</formula>
    </cfRule>
  </conditionalFormatting>
  <conditionalFormatting sqref="W73">
    <cfRule type="cellIs" dxfId="1880" priority="9011" operator="equal">
      <formula>0</formula>
    </cfRule>
    <cfRule type="cellIs" dxfId="1879" priority="9012" operator="greaterThan">
      <formula>W72</formula>
    </cfRule>
  </conditionalFormatting>
  <conditionalFormatting sqref="W79">
    <cfRule type="cellIs" dxfId="1878" priority="9009" operator="equal">
      <formula>0</formula>
    </cfRule>
    <cfRule type="cellIs" dxfId="1877" priority="9010" operator="greaterThan">
      <formula>W78</formula>
    </cfRule>
  </conditionalFormatting>
  <conditionalFormatting sqref="D30">
    <cfRule type="expression" dxfId="1876" priority="7309">
      <formula>E30&gt;B30</formula>
    </cfRule>
  </conditionalFormatting>
  <conditionalFormatting sqref="C30">
    <cfRule type="expression" dxfId="1875" priority="7308">
      <formula>B30&gt;E30</formula>
    </cfRule>
  </conditionalFormatting>
  <conditionalFormatting sqref="D31">
    <cfRule type="expression" dxfId="1874" priority="7102">
      <formula>E31&gt;B31</formula>
    </cfRule>
  </conditionalFormatting>
  <conditionalFormatting sqref="C31">
    <cfRule type="expression" dxfId="1873" priority="7101">
      <formula>B31&gt;E31</formula>
    </cfRule>
  </conditionalFormatting>
  <conditionalFormatting sqref="Y30:Y34 Y37">
    <cfRule type="cellIs" dxfId="1872" priority="7054" operator="equal">
      <formula>0</formula>
    </cfRule>
  </conditionalFormatting>
  <conditionalFormatting sqref="X60">
    <cfRule type="cellIs" dxfId="1871" priority="6942" operator="equal">
      <formula>0</formula>
    </cfRule>
    <cfRule type="expression" dxfId="1870" priority="6943">
      <formula>F60*100&lt;X60</formula>
    </cfRule>
    <cfRule type="expression" dxfId="1869" priority="6944">
      <formula>X60&lt;F60*100</formula>
    </cfRule>
  </conditionalFormatting>
  <conditionalFormatting sqref="X61">
    <cfRule type="cellIs" dxfId="1868" priority="6939" operator="equal">
      <formula>0</formula>
    </cfRule>
    <cfRule type="expression" dxfId="1867" priority="6940">
      <formula>F61*100&lt;X61</formula>
    </cfRule>
    <cfRule type="expression" dxfId="1866" priority="6941">
      <formula>X61&lt;F61*100</formula>
    </cfRule>
  </conditionalFormatting>
  <conditionalFormatting sqref="W60:W61">
    <cfRule type="cellIs" dxfId="1865" priority="6938" operator="equal">
      <formula>0</formula>
    </cfRule>
  </conditionalFormatting>
  <conditionalFormatting sqref="W60">
    <cfRule type="containsText" dxfId="1864" priority="6936" operator="containsText" text="STOP">
      <formula>NOT(ISERROR(SEARCH("STOP",W60)))</formula>
    </cfRule>
    <cfRule type="containsText" dxfId="1863" priority="6937" operator="containsText" text="TRAILING">
      <formula>NOT(ISERROR(SEARCH("TRAILING",W60)))</formula>
    </cfRule>
  </conditionalFormatting>
  <conditionalFormatting sqref="W61">
    <cfRule type="containsText" dxfId="1862" priority="6934" operator="containsText" text="STOP">
      <formula>NOT(ISERROR(SEARCH("STOP",W61)))</formula>
    </cfRule>
    <cfRule type="containsText" dxfId="1861" priority="6935" operator="containsText" text="TRAILING">
      <formula>NOT(ISERROR(SEARCH("TRAILING",W61)))</formula>
    </cfRule>
  </conditionalFormatting>
  <conditionalFormatting sqref="B30">
    <cfRule type="cellIs" dxfId="1860" priority="6864" operator="greaterThan">
      <formula>E30</formula>
    </cfRule>
  </conditionalFormatting>
  <conditionalFormatting sqref="B31">
    <cfRule type="cellIs" dxfId="1859" priority="6863" operator="greaterThan">
      <formula>E31</formula>
    </cfRule>
  </conditionalFormatting>
  <conditionalFormatting sqref="B32 B34 B36">
    <cfRule type="cellIs" dxfId="1858" priority="6862" operator="greaterThan">
      <formula>E32</formula>
    </cfRule>
  </conditionalFormatting>
  <conditionalFormatting sqref="B33 B35 B37">
    <cfRule type="cellIs" dxfId="1857" priority="6861" operator="greaterThan">
      <formula>E33</formula>
    </cfRule>
  </conditionalFormatting>
  <conditionalFormatting sqref="E30">
    <cfRule type="cellIs" dxfId="1856" priority="6860" operator="greaterThan">
      <formula>B30</formula>
    </cfRule>
  </conditionalFormatting>
  <conditionalFormatting sqref="E31">
    <cfRule type="cellIs" dxfId="1855" priority="6859" operator="greaterThan">
      <formula>B31</formula>
    </cfRule>
  </conditionalFormatting>
  <conditionalFormatting sqref="E32 E34 E36">
    <cfRule type="cellIs" dxfId="1854" priority="6858" operator="greaterThan">
      <formula>B32</formula>
    </cfRule>
  </conditionalFormatting>
  <conditionalFormatting sqref="E33 E35 E37">
    <cfRule type="cellIs" dxfId="1853" priority="6857" operator="greaterThan">
      <formula>B33</formula>
    </cfRule>
  </conditionalFormatting>
  <conditionalFormatting sqref="Y35">
    <cfRule type="cellIs" dxfId="1852" priority="6845" operator="equal">
      <formula>0</formula>
    </cfRule>
  </conditionalFormatting>
  <conditionalFormatting sqref="Y36">
    <cfRule type="cellIs" dxfId="1851" priority="6839" operator="equal">
      <formula>0</formula>
    </cfRule>
  </conditionalFormatting>
  <conditionalFormatting sqref="X170:X199 X62">
    <cfRule type="expression" dxfId="1850" priority="6525">
      <formula>X62*100&lt;C62</formula>
    </cfRule>
    <cfRule type="cellIs" dxfId="1849" priority="6526" operator="equal">
      <formula>0</formula>
    </cfRule>
  </conditionalFormatting>
  <conditionalFormatting sqref="X63">
    <cfRule type="expression" dxfId="1848" priority="6419">
      <formula>X63*100&lt;C63</formula>
    </cfRule>
    <cfRule type="cellIs" dxfId="1847" priority="6420" operator="equal">
      <formula>0</formula>
    </cfRule>
  </conditionalFormatting>
  <conditionalFormatting sqref="X64">
    <cfRule type="expression" dxfId="1846" priority="6417">
      <formula>X64*100&lt;C64</formula>
    </cfRule>
    <cfRule type="cellIs" dxfId="1845" priority="6418" operator="equal">
      <formula>0</formula>
    </cfRule>
  </conditionalFormatting>
  <conditionalFormatting sqref="X65">
    <cfRule type="expression" dxfId="1844" priority="6415">
      <formula>X65*100&lt;C65</formula>
    </cfRule>
    <cfRule type="cellIs" dxfId="1843" priority="6416" operator="equal">
      <formula>0</formula>
    </cfRule>
  </conditionalFormatting>
  <conditionalFormatting sqref="X66">
    <cfRule type="expression" dxfId="1842" priority="6413">
      <formula>X66*100&lt;C66</formula>
    </cfRule>
    <cfRule type="cellIs" dxfId="1841" priority="6414" operator="equal">
      <formula>0</formula>
    </cfRule>
  </conditionalFormatting>
  <conditionalFormatting sqref="X67">
    <cfRule type="expression" dxfId="1840" priority="6411">
      <formula>X67*100&lt;C67</formula>
    </cfRule>
    <cfRule type="cellIs" dxfId="1839" priority="6412" operator="equal">
      <formula>0</formula>
    </cfRule>
  </conditionalFormatting>
  <conditionalFormatting sqref="X68">
    <cfRule type="expression" dxfId="1838" priority="6409">
      <formula>X68*100&lt;C68</formula>
    </cfRule>
    <cfRule type="cellIs" dxfId="1837" priority="6410" operator="equal">
      <formula>0</formula>
    </cfRule>
  </conditionalFormatting>
  <conditionalFormatting sqref="X69">
    <cfRule type="expression" dxfId="1836" priority="6407">
      <formula>X69*100&lt;C69</formula>
    </cfRule>
    <cfRule type="cellIs" dxfId="1835" priority="6408" operator="equal">
      <formula>0</formula>
    </cfRule>
  </conditionalFormatting>
  <conditionalFormatting sqref="X70">
    <cfRule type="expression" dxfId="1834" priority="6405">
      <formula>X70*100&lt;C70</formula>
    </cfRule>
    <cfRule type="cellIs" dxfId="1833" priority="6406" operator="equal">
      <formula>0</formula>
    </cfRule>
  </conditionalFormatting>
  <conditionalFormatting sqref="X71">
    <cfRule type="expression" dxfId="1832" priority="6403">
      <formula>X71*100&lt;C71</formula>
    </cfRule>
    <cfRule type="cellIs" dxfId="1831" priority="6404" operator="equal">
      <formula>0</formula>
    </cfRule>
  </conditionalFormatting>
  <conditionalFormatting sqref="X72">
    <cfRule type="expression" dxfId="1830" priority="6401">
      <formula>X72*100&lt;C72</formula>
    </cfRule>
    <cfRule type="cellIs" dxfId="1829" priority="6402" operator="equal">
      <formula>0</formula>
    </cfRule>
  </conditionalFormatting>
  <conditionalFormatting sqref="X73">
    <cfRule type="expression" dxfId="1828" priority="6399">
      <formula>X73*100&lt;C73</formula>
    </cfRule>
    <cfRule type="cellIs" dxfId="1827" priority="6400" operator="equal">
      <formula>0</formula>
    </cfRule>
  </conditionalFormatting>
  <conditionalFormatting sqref="X74">
    <cfRule type="expression" dxfId="1826" priority="6397">
      <formula>X74*100&lt;C74</formula>
    </cfRule>
    <cfRule type="cellIs" dxfId="1825" priority="6398" operator="equal">
      <formula>0</formula>
    </cfRule>
  </conditionalFormatting>
  <conditionalFormatting sqref="X75">
    <cfRule type="expression" dxfId="1824" priority="6395">
      <formula>X75*100&lt;C75</formula>
    </cfRule>
    <cfRule type="cellIs" dxfId="1823" priority="6396" operator="equal">
      <formula>0</formula>
    </cfRule>
  </conditionalFormatting>
  <conditionalFormatting sqref="X76">
    <cfRule type="expression" dxfId="1822" priority="6393">
      <formula>X76*100&lt;C76</formula>
    </cfRule>
    <cfRule type="cellIs" dxfId="1821" priority="6394" operator="equal">
      <formula>0</formula>
    </cfRule>
  </conditionalFormatting>
  <conditionalFormatting sqref="X77">
    <cfRule type="expression" dxfId="1820" priority="6391">
      <formula>X77*100&lt;C77</formula>
    </cfRule>
    <cfRule type="cellIs" dxfId="1819" priority="6392" operator="equal">
      <formula>0</formula>
    </cfRule>
  </conditionalFormatting>
  <conditionalFormatting sqref="X78">
    <cfRule type="expression" dxfId="1818" priority="6389">
      <formula>X78*100&lt;C78</formula>
    </cfRule>
    <cfRule type="cellIs" dxfId="1817" priority="6390" operator="equal">
      <formula>0</formula>
    </cfRule>
  </conditionalFormatting>
  <conditionalFormatting sqref="X79">
    <cfRule type="expression" dxfId="1816" priority="6387">
      <formula>X79*100&lt;C79</formula>
    </cfRule>
    <cfRule type="cellIs" dxfId="1815" priority="6388" operator="equal">
      <formula>0</formula>
    </cfRule>
  </conditionalFormatting>
  <conditionalFormatting sqref="X80">
    <cfRule type="expression" dxfId="1814" priority="6385">
      <formula>X80*100&lt;C80</formula>
    </cfRule>
    <cfRule type="cellIs" dxfId="1813" priority="6386" operator="equal">
      <formula>0</formula>
    </cfRule>
  </conditionalFormatting>
  <conditionalFormatting sqref="X81">
    <cfRule type="expression" dxfId="1812" priority="6383">
      <formula>X81*100&lt;C81</formula>
    </cfRule>
    <cfRule type="cellIs" dxfId="1811" priority="6384" operator="equal">
      <formula>0</formula>
    </cfRule>
  </conditionalFormatting>
  <conditionalFormatting sqref="X82">
    <cfRule type="expression" dxfId="1810" priority="6381">
      <formula>X82*100&lt;C82</formula>
    </cfRule>
    <cfRule type="cellIs" dxfId="1809" priority="6382" operator="equal">
      <formula>0</formula>
    </cfRule>
  </conditionalFormatting>
  <conditionalFormatting sqref="X83">
    <cfRule type="expression" dxfId="1808" priority="6379">
      <formula>X83*100&lt;C83</formula>
    </cfRule>
    <cfRule type="cellIs" dxfId="1807" priority="6380" operator="equal">
      <formula>0</formula>
    </cfRule>
  </conditionalFormatting>
  <conditionalFormatting sqref="X84">
    <cfRule type="expression" dxfId="1806" priority="6377">
      <formula>X84*100&lt;C84</formula>
    </cfRule>
    <cfRule type="cellIs" dxfId="1805" priority="6378" operator="equal">
      <formula>0</formula>
    </cfRule>
  </conditionalFormatting>
  <conditionalFormatting sqref="X85">
    <cfRule type="expression" dxfId="1804" priority="6375">
      <formula>X85*100&lt;C85</formula>
    </cfRule>
    <cfRule type="cellIs" dxfId="1803" priority="6376" operator="equal">
      <formula>0</formula>
    </cfRule>
  </conditionalFormatting>
  <conditionalFormatting sqref="X86">
    <cfRule type="expression" dxfId="1802" priority="6373">
      <formula>X86*100&lt;C86</formula>
    </cfRule>
    <cfRule type="cellIs" dxfId="1801" priority="6374" operator="equal">
      <formula>0</formula>
    </cfRule>
  </conditionalFormatting>
  <conditionalFormatting sqref="X87">
    <cfRule type="expression" dxfId="1800" priority="6371">
      <formula>X87*100&lt;C87</formula>
    </cfRule>
    <cfRule type="cellIs" dxfId="1799" priority="6372" operator="equal">
      <formula>0</formula>
    </cfRule>
  </conditionalFormatting>
  <conditionalFormatting sqref="X88">
    <cfRule type="expression" dxfId="1798" priority="6369">
      <formula>X88*100&lt;C88</formula>
    </cfRule>
    <cfRule type="cellIs" dxfId="1797" priority="6370" operator="equal">
      <formula>0</formula>
    </cfRule>
  </conditionalFormatting>
  <conditionalFormatting sqref="X89">
    <cfRule type="expression" dxfId="1796" priority="6367">
      <formula>X89*100&lt;C89</formula>
    </cfRule>
    <cfRule type="cellIs" dxfId="1795" priority="6368" operator="equal">
      <formula>0</formula>
    </cfRule>
  </conditionalFormatting>
  <conditionalFormatting sqref="X90">
    <cfRule type="expression" dxfId="1794" priority="6365">
      <formula>X90*100&lt;C90</formula>
    </cfRule>
    <cfRule type="cellIs" dxfId="1793" priority="6366" operator="equal">
      <formula>0</formula>
    </cfRule>
  </conditionalFormatting>
  <conditionalFormatting sqref="X91">
    <cfRule type="expression" dxfId="1792" priority="6363">
      <formula>X91*100&lt;C91</formula>
    </cfRule>
    <cfRule type="cellIs" dxfId="1791" priority="6364" operator="equal">
      <formula>0</formula>
    </cfRule>
  </conditionalFormatting>
  <conditionalFormatting sqref="X92">
    <cfRule type="expression" dxfId="1790" priority="6361">
      <formula>X92*100&lt;C92</formula>
    </cfRule>
    <cfRule type="cellIs" dxfId="1789" priority="6362" operator="equal">
      <formula>0</formula>
    </cfRule>
  </conditionalFormatting>
  <conditionalFormatting sqref="X93">
    <cfRule type="expression" dxfId="1788" priority="6359">
      <formula>X93*100&lt;C93</formula>
    </cfRule>
    <cfRule type="cellIs" dxfId="1787" priority="6360" operator="equal">
      <formula>0</formula>
    </cfRule>
  </conditionalFormatting>
  <conditionalFormatting sqref="X94">
    <cfRule type="expression" dxfId="1786" priority="6357">
      <formula>X94*100&lt;C94</formula>
    </cfRule>
    <cfRule type="cellIs" dxfId="1785" priority="6358" operator="equal">
      <formula>0</formula>
    </cfRule>
  </conditionalFormatting>
  <conditionalFormatting sqref="X95">
    <cfRule type="expression" dxfId="1784" priority="6355">
      <formula>X95*100&lt;C95</formula>
    </cfRule>
    <cfRule type="cellIs" dxfId="1783" priority="6356" operator="equal">
      <formula>0</formula>
    </cfRule>
  </conditionalFormatting>
  <conditionalFormatting sqref="X96">
    <cfRule type="expression" dxfId="1782" priority="6353">
      <formula>X96*100&lt;C96</formula>
    </cfRule>
    <cfRule type="cellIs" dxfId="1781" priority="6354" operator="equal">
      <formula>0</formula>
    </cfRule>
  </conditionalFormatting>
  <conditionalFormatting sqref="X97">
    <cfRule type="expression" dxfId="1780" priority="6351">
      <formula>X97*100&lt;C97</formula>
    </cfRule>
    <cfRule type="cellIs" dxfId="1779" priority="6352" operator="equal">
      <formula>0</formula>
    </cfRule>
  </conditionalFormatting>
  <conditionalFormatting sqref="X98">
    <cfRule type="expression" dxfId="1778" priority="6349">
      <formula>X98*100&lt;C98</formula>
    </cfRule>
    <cfRule type="cellIs" dxfId="1777" priority="6350" operator="equal">
      <formula>0</formula>
    </cfRule>
  </conditionalFormatting>
  <conditionalFormatting sqref="X99">
    <cfRule type="expression" dxfId="1776" priority="6347">
      <formula>X99*100&lt;C99</formula>
    </cfRule>
    <cfRule type="cellIs" dxfId="1775" priority="6348" operator="equal">
      <formula>0</formula>
    </cfRule>
  </conditionalFormatting>
  <conditionalFormatting sqref="X100">
    <cfRule type="expression" dxfId="1774" priority="6345">
      <formula>X100*100&lt;C100</formula>
    </cfRule>
    <cfRule type="cellIs" dxfId="1773" priority="6346" operator="equal">
      <formula>0</formula>
    </cfRule>
  </conditionalFormatting>
  <conditionalFormatting sqref="X101">
    <cfRule type="expression" dxfId="1772" priority="6343">
      <formula>X101*100&lt;C101</formula>
    </cfRule>
    <cfRule type="cellIs" dxfId="1771" priority="6344" operator="equal">
      <formula>0</formula>
    </cfRule>
  </conditionalFormatting>
  <conditionalFormatting sqref="X102">
    <cfRule type="expression" dxfId="1770" priority="6341">
      <formula>X102*100&lt;C102</formula>
    </cfRule>
    <cfRule type="cellIs" dxfId="1769" priority="6342" operator="equal">
      <formula>0</formula>
    </cfRule>
  </conditionalFormatting>
  <conditionalFormatting sqref="X103">
    <cfRule type="expression" dxfId="1768" priority="6339">
      <formula>X103*100&lt;C103</formula>
    </cfRule>
    <cfRule type="cellIs" dxfId="1767" priority="6340" operator="equal">
      <formula>0</formula>
    </cfRule>
  </conditionalFormatting>
  <conditionalFormatting sqref="X104">
    <cfRule type="expression" dxfId="1766" priority="6337">
      <formula>X104*100&lt;C104</formula>
    </cfRule>
    <cfRule type="cellIs" dxfId="1765" priority="6338" operator="equal">
      <formula>0</formula>
    </cfRule>
  </conditionalFormatting>
  <conditionalFormatting sqref="X105">
    <cfRule type="expression" dxfId="1764" priority="6335">
      <formula>X105*100&lt;C105</formula>
    </cfRule>
    <cfRule type="cellIs" dxfId="1763" priority="6336" operator="equal">
      <formula>0</formula>
    </cfRule>
  </conditionalFormatting>
  <conditionalFormatting sqref="X106">
    <cfRule type="expression" dxfId="1762" priority="6333">
      <formula>X106*100&lt;C106</formula>
    </cfRule>
    <cfRule type="cellIs" dxfId="1761" priority="6334" operator="equal">
      <formula>0</formula>
    </cfRule>
  </conditionalFormatting>
  <conditionalFormatting sqref="X107">
    <cfRule type="expression" dxfId="1760" priority="6331">
      <formula>X107*100&lt;C107</formula>
    </cfRule>
    <cfRule type="cellIs" dxfId="1759" priority="6332" operator="equal">
      <formula>0</formula>
    </cfRule>
  </conditionalFormatting>
  <conditionalFormatting sqref="X108">
    <cfRule type="expression" dxfId="1758" priority="6329">
      <formula>X108*100&lt;C108</formula>
    </cfRule>
    <cfRule type="cellIs" dxfId="1757" priority="6330" operator="equal">
      <formula>0</formula>
    </cfRule>
  </conditionalFormatting>
  <conditionalFormatting sqref="X109">
    <cfRule type="expression" dxfId="1756" priority="6327">
      <formula>X109*100&lt;C109</formula>
    </cfRule>
    <cfRule type="cellIs" dxfId="1755" priority="6328" operator="equal">
      <formula>0</formula>
    </cfRule>
  </conditionalFormatting>
  <conditionalFormatting sqref="X110">
    <cfRule type="expression" dxfId="1754" priority="6325">
      <formula>X110*100&lt;C110</formula>
    </cfRule>
    <cfRule type="cellIs" dxfId="1753" priority="6326" operator="equal">
      <formula>0</formula>
    </cfRule>
  </conditionalFormatting>
  <conditionalFormatting sqref="X111">
    <cfRule type="expression" dxfId="1752" priority="6323">
      <formula>X111*100&lt;C111</formula>
    </cfRule>
    <cfRule type="cellIs" dxfId="1751" priority="6324" operator="equal">
      <formula>0</formula>
    </cfRule>
  </conditionalFormatting>
  <conditionalFormatting sqref="X112">
    <cfRule type="expression" dxfId="1750" priority="6321">
      <formula>X112*100&lt;C112</formula>
    </cfRule>
    <cfRule type="cellIs" dxfId="1749" priority="6322" operator="equal">
      <formula>0</formula>
    </cfRule>
  </conditionalFormatting>
  <conditionalFormatting sqref="X113">
    <cfRule type="expression" dxfId="1748" priority="6319">
      <formula>X113*100&lt;C113</formula>
    </cfRule>
    <cfRule type="cellIs" dxfId="1747" priority="6320" operator="equal">
      <formula>0</formula>
    </cfRule>
  </conditionalFormatting>
  <conditionalFormatting sqref="X114">
    <cfRule type="expression" dxfId="1746" priority="6317">
      <formula>X114*100&lt;C114</formula>
    </cfRule>
    <cfRule type="cellIs" dxfId="1745" priority="6318" operator="equal">
      <formula>0</formula>
    </cfRule>
  </conditionalFormatting>
  <conditionalFormatting sqref="X115">
    <cfRule type="expression" dxfId="1744" priority="6315">
      <formula>X115*100&lt;C115</formula>
    </cfRule>
    <cfRule type="cellIs" dxfId="1743" priority="6316" operator="equal">
      <formula>0</formula>
    </cfRule>
  </conditionalFormatting>
  <conditionalFormatting sqref="X116">
    <cfRule type="expression" dxfId="1742" priority="6313">
      <formula>X116*100&lt;C116</formula>
    </cfRule>
    <cfRule type="cellIs" dxfId="1741" priority="6314" operator="equal">
      <formula>0</formula>
    </cfRule>
  </conditionalFormatting>
  <conditionalFormatting sqref="X117">
    <cfRule type="expression" dxfId="1740" priority="6311">
      <formula>X117*100&lt;C117</formula>
    </cfRule>
    <cfRule type="cellIs" dxfId="1739" priority="6312" operator="equal">
      <formula>0</formula>
    </cfRule>
  </conditionalFormatting>
  <conditionalFormatting sqref="X118">
    <cfRule type="expression" dxfId="1738" priority="6309">
      <formula>X118*100&lt;C118</formula>
    </cfRule>
    <cfRule type="cellIs" dxfId="1737" priority="6310" operator="equal">
      <formula>0</formula>
    </cfRule>
  </conditionalFormatting>
  <conditionalFormatting sqref="X119">
    <cfRule type="expression" dxfId="1736" priority="6307">
      <formula>X119*100&lt;C119</formula>
    </cfRule>
    <cfRule type="cellIs" dxfId="1735" priority="6308" operator="equal">
      <formula>0</formula>
    </cfRule>
  </conditionalFormatting>
  <conditionalFormatting sqref="X120">
    <cfRule type="expression" dxfId="1734" priority="6305">
      <formula>X120*100&lt;C120</formula>
    </cfRule>
    <cfRule type="cellIs" dxfId="1733" priority="6306" operator="equal">
      <formula>0</formula>
    </cfRule>
  </conditionalFormatting>
  <conditionalFormatting sqref="X121">
    <cfRule type="expression" dxfId="1732" priority="6303">
      <formula>X121*100&lt;C121</formula>
    </cfRule>
    <cfRule type="cellIs" dxfId="1731" priority="6304" operator="equal">
      <formula>0</formula>
    </cfRule>
  </conditionalFormatting>
  <conditionalFormatting sqref="X122">
    <cfRule type="expression" dxfId="1730" priority="6301">
      <formula>X122*100&lt;C122</formula>
    </cfRule>
    <cfRule type="cellIs" dxfId="1729" priority="6302" operator="equal">
      <formula>0</formula>
    </cfRule>
  </conditionalFormatting>
  <conditionalFormatting sqref="X123">
    <cfRule type="expression" dxfId="1728" priority="6299">
      <formula>X123*100&lt;C123</formula>
    </cfRule>
    <cfRule type="cellIs" dxfId="1727" priority="6300" operator="equal">
      <formula>0</formula>
    </cfRule>
  </conditionalFormatting>
  <conditionalFormatting sqref="X124">
    <cfRule type="expression" dxfId="1726" priority="6297">
      <formula>X124*100&lt;C124</formula>
    </cfRule>
    <cfRule type="cellIs" dxfId="1725" priority="6298" operator="equal">
      <formula>0</formula>
    </cfRule>
  </conditionalFormatting>
  <conditionalFormatting sqref="X125">
    <cfRule type="expression" dxfId="1724" priority="6295">
      <formula>X125*100&lt;C125</formula>
    </cfRule>
    <cfRule type="cellIs" dxfId="1723" priority="6296" operator="equal">
      <formula>0</formula>
    </cfRule>
  </conditionalFormatting>
  <conditionalFormatting sqref="X126">
    <cfRule type="expression" dxfId="1722" priority="6293">
      <formula>X126*100&lt;C126</formula>
    </cfRule>
    <cfRule type="cellIs" dxfId="1721" priority="6294" operator="equal">
      <formula>0</formula>
    </cfRule>
  </conditionalFormatting>
  <conditionalFormatting sqref="X127">
    <cfRule type="expression" dxfId="1720" priority="6291">
      <formula>X127*100&lt;C127</formula>
    </cfRule>
    <cfRule type="cellIs" dxfId="1719" priority="6292" operator="equal">
      <formula>0</formula>
    </cfRule>
  </conditionalFormatting>
  <conditionalFormatting sqref="X128">
    <cfRule type="expression" dxfId="1718" priority="6289">
      <formula>X128*100&lt;C128</formula>
    </cfRule>
    <cfRule type="cellIs" dxfId="1717" priority="6290" operator="equal">
      <formula>0</formula>
    </cfRule>
  </conditionalFormatting>
  <conditionalFormatting sqref="X129">
    <cfRule type="expression" dxfId="1716" priority="6287">
      <formula>X129*100&lt;C129</formula>
    </cfRule>
    <cfRule type="cellIs" dxfId="1715" priority="6288" operator="equal">
      <formula>0</formula>
    </cfRule>
  </conditionalFormatting>
  <conditionalFormatting sqref="X130">
    <cfRule type="expression" dxfId="1714" priority="6285">
      <formula>X130*100&lt;C130</formula>
    </cfRule>
    <cfRule type="cellIs" dxfId="1713" priority="6286" operator="equal">
      <formula>0</formula>
    </cfRule>
  </conditionalFormatting>
  <conditionalFormatting sqref="X131">
    <cfRule type="expression" dxfId="1712" priority="6283">
      <formula>X131*100&lt;C131</formula>
    </cfRule>
    <cfRule type="cellIs" dxfId="1711" priority="6284" operator="equal">
      <formula>0</formula>
    </cfRule>
  </conditionalFormatting>
  <conditionalFormatting sqref="X132">
    <cfRule type="expression" dxfId="1710" priority="6281">
      <formula>X132*100&lt;C132</formula>
    </cfRule>
    <cfRule type="cellIs" dxfId="1709" priority="6282" operator="equal">
      <formula>0</formula>
    </cfRule>
  </conditionalFormatting>
  <conditionalFormatting sqref="X133">
    <cfRule type="expression" dxfId="1708" priority="6279">
      <formula>X133*100&lt;C133</formula>
    </cfRule>
    <cfRule type="cellIs" dxfId="1707" priority="6280" operator="equal">
      <formula>0</formula>
    </cfRule>
  </conditionalFormatting>
  <conditionalFormatting sqref="X134">
    <cfRule type="expression" dxfId="1706" priority="6277">
      <formula>X134*100&lt;C134</formula>
    </cfRule>
    <cfRule type="cellIs" dxfId="1705" priority="6278" operator="equal">
      <formula>0</formula>
    </cfRule>
  </conditionalFormatting>
  <conditionalFormatting sqref="X135">
    <cfRule type="expression" dxfId="1704" priority="6275">
      <formula>X135*100&lt;C135</formula>
    </cfRule>
    <cfRule type="cellIs" dxfId="1703" priority="6276" operator="equal">
      <formula>0</formula>
    </cfRule>
  </conditionalFormatting>
  <conditionalFormatting sqref="X136">
    <cfRule type="expression" dxfId="1702" priority="6273">
      <formula>X136*100&lt;C136</formula>
    </cfRule>
    <cfRule type="cellIs" dxfId="1701" priority="6274" operator="equal">
      <formula>0</formula>
    </cfRule>
  </conditionalFormatting>
  <conditionalFormatting sqref="X137">
    <cfRule type="expression" dxfId="1700" priority="6271">
      <formula>X137*100&lt;C137</formula>
    </cfRule>
    <cfRule type="cellIs" dxfId="1699" priority="6272" operator="equal">
      <formula>0</formula>
    </cfRule>
  </conditionalFormatting>
  <conditionalFormatting sqref="X138">
    <cfRule type="expression" dxfId="1698" priority="6269">
      <formula>X138*100&lt;C138</formula>
    </cfRule>
    <cfRule type="cellIs" dxfId="1697" priority="6270" operator="equal">
      <formula>0</formula>
    </cfRule>
  </conditionalFormatting>
  <conditionalFormatting sqref="X139">
    <cfRule type="expression" dxfId="1696" priority="6267">
      <formula>X139*100&lt;C139</formula>
    </cfRule>
    <cfRule type="cellIs" dxfId="1695" priority="6268" operator="equal">
      <formula>0</formula>
    </cfRule>
  </conditionalFormatting>
  <conditionalFormatting sqref="X140">
    <cfRule type="expression" dxfId="1694" priority="6265">
      <formula>X140*100&lt;C140</formula>
    </cfRule>
    <cfRule type="cellIs" dxfId="1693" priority="6266" operator="equal">
      <formula>0</formula>
    </cfRule>
  </conditionalFormatting>
  <conditionalFormatting sqref="X141">
    <cfRule type="expression" dxfId="1692" priority="6263">
      <formula>X141*100&lt;C141</formula>
    </cfRule>
    <cfRule type="cellIs" dxfId="1691" priority="6264" operator="equal">
      <formula>0</formula>
    </cfRule>
  </conditionalFormatting>
  <conditionalFormatting sqref="X142">
    <cfRule type="expression" dxfId="1690" priority="6261">
      <formula>X142*100&lt;C142</formula>
    </cfRule>
    <cfRule type="cellIs" dxfId="1689" priority="6262" operator="equal">
      <formula>0</formula>
    </cfRule>
  </conditionalFormatting>
  <conditionalFormatting sqref="X143">
    <cfRule type="expression" dxfId="1688" priority="6259">
      <formula>X143*100&lt;C143</formula>
    </cfRule>
    <cfRule type="cellIs" dxfId="1687" priority="6260" operator="equal">
      <formula>0</formula>
    </cfRule>
  </conditionalFormatting>
  <conditionalFormatting sqref="X144">
    <cfRule type="expression" dxfId="1686" priority="6257">
      <formula>X144*100&lt;C144</formula>
    </cfRule>
    <cfRule type="cellIs" dxfId="1685" priority="6258" operator="equal">
      <formula>0</formula>
    </cfRule>
  </conditionalFormatting>
  <conditionalFormatting sqref="X145">
    <cfRule type="expression" dxfId="1684" priority="6255">
      <formula>X145*100&lt;C145</formula>
    </cfRule>
    <cfRule type="cellIs" dxfId="1683" priority="6256" operator="equal">
      <formula>0</formula>
    </cfRule>
  </conditionalFormatting>
  <conditionalFormatting sqref="X146">
    <cfRule type="expression" dxfId="1682" priority="6253">
      <formula>X146*100&lt;C146</formula>
    </cfRule>
    <cfRule type="cellIs" dxfId="1681" priority="6254" operator="equal">
      <formula>0</formula>
    </cfRule>
  </conditionalFormatting>
  <conditionalFormatting sqref="X147">
    <cfRule type="expression" dxfId="1680" priority="6251">
      <formula>X147*100&lt;C147</formula>
    </cfRule>
    <cfRule type="cellIs" dxfId="1679" priority="6252" operator="equal">
      <formula>0</formula>
    </cfRule>
  </conditionalFormatting>
  <conditionalFormatting sqref="X148">
    <cfRule type="expression" dxfId="1678" priority="6249">
      <formula>X148*100&lt;C148</formula>
    </cfRule>
    <cfRule type="cellIs" dxfId="1677" priority="6250" operator="equal">
      <formula>0</formula>
    </cfRule>
  </conditionalFormatting>
  <conditionalFormatting sqref="X149">
    <cfRule type="expression" dxfId="1676" priority="6247">
      <formula>X149*100&lt;C149</formula>
    </cfRule>
    <cfRule type="cellIs" dxfId="1675" priority="6248" operator="equal">
      <formula>0</formula>
    </cfRule>
  </conditionalFormatting>
  <conditionalFormatting sqref="X150">
    <cfRule type="expression" dxfId="1674" priority="6245">
      <formula>X150*100&lt;C150</formula>
    </cfRule>
    <cfRule type="cellIs" dxfId="1673" priority="6246" operator="equal">
      <formula>0</formula>
    </cfRule>
  </conditionalFormatting>
  <conditionalFormatting sqref="X151">
    <cfRule type="expression" dxfId="1672" priority="6243">
      <formula>X151*100&lt;C151</formula>
    </cfRule>
    <cfRule type="cellIs" dxfId="1671" priority="6244" operator="equal">
      <formula>0</formula>
    </cfRule>
  </conditionalFormatting>
  <conditionalFormatting sqref="X152">
    <cfRule type="expression" dxfId="1670" priority="6241">
      <formula>X152*100&lt;C152</formula>
    </cfRule>
    <cfRule type="cellIs" dxfId="1669" priority="6242" operator="equal">
      <formula>0</formula>
    </cfRule>
  </conditionalFormatting>
  <conditionalFormatting sqref="X153">
    <cfRule type="expression" dxfId="1668" priority="6239">
      <formula>X153*100&lt;C153</formula>
    </cfRule>
    <cfRule type="cellIs" dxfId="1667" priority="6240" operator="equal">
      <formula>0</formula>
    </cfRule>
  </conditionalFormatting>
  <conditionalFormatting sqref="X154">
    <cfRule type="expression" dxfId="1666" priority="6237">
      <formula>X154*100&lt;C154</formula>
    </cfRule>
    <cfRule type="cellIs" dxfId="1665" priority="6238" operator="equal">
      <formula>0</formula>
    </cfRule>
  </conditionalFormatting>
  <conditionalFormatting sqref="X155">
    <cfRule type="expression" dxfId="1664" priority="6235">
      <formula>X155*100&lt;C155</formula>
    </cfRule>
    <cfRule type="cellIs" dxfId="1663" priority="6236" operator="equal">
      <formula>0</formula>
    </cfRule>
  </conditionalFormatting>
  <conditionalFormatting sqref="X156">
    <cfRule type="expression" dxfId="1662" priority="6233">
      <formula>X156*100&lt;C156</formula>
    </cfRule>
    <cfRule type="cellIs" dxfId="1661" priority="6234" operator="equal">
      <formula>0</formula>
    </cfRule>
  </conditionalFormatting>
  <conditionalFormatting sqref="X157">
    <cfRule type="expression" dxfId="1660" priority="6231">
      <formula>X157*100&lt;C157</formula>
    </cfRule>
    <cfRule type="cellIs" dxfId="1659" priority="6232" operator="equal">
      <formula>0</formula>
    </cfRule>
  </conditionalFormatting>
  <conditionalFormatting sqref="X158">
    <cfRule type="expression" dxfId="1658" priority="6229">
      <formula>X158*100&lt;C158</formula>
    </cfRule>
    <cfRule type="cellIs" dxfId="1657" priority="6230" operator="equal">
      <formula>0</formula>
    </cfRule>
  </conditionalFormatting>
  <conditionalFormatting sqref="X159">
    <cfRule type="expression" dxfId="1656" priority="6227">
      <formula>X159*100&lt;C159</formula>
    </cfRule>
    <cfRule type="cellIs" dxfId="1655" priority="6228" operator="equal">
      <formula>0</formula>
    </cfRule>
  </conditionalFormatting>
  <conditionalFormatting sqref="X160">
    <cfRule type="expression" dxfId="1654" priority="6225">
      <formula>X160*100&lt;C160</formula>
    </cfRule>
    <cfRule type="cellIs" dxfId="1653" priority="6226" operator="equal">
      <formula>0</formula>
    </cfRule>
  </conditionalFormatting>
  <conditionalFormatting sqref="X161">
    <cfRule type="expression" dxfId="1652" priority="6223">
      <formula>X161*100&lt;C161</formula>
    </cfRule>
    <cfRule type="cellIs" dxfId="1651" priority="6224" operator="equal">
      <formula>0</formula>
    </cfRule>
  </conditionalFormatting>
  <conditionalFormatting sqref="X162">
    <cfRule type="expression" dxfId="1650" priority="6221">
      <formula>X162*100&lt;C162</formula>
    </cfRule>
    <cfRule type="cellIs" dxfId="1649" priority="6222" operator="equal">
      <formula>0</formula>
    </cfRule>
  </conditionalFormatting>
  <conditionalFormatting sqref="X163">
    <cfRule type="expression" dxfId="1648" priority="6219">
      <formula>X163*100&lt;C163</formula>
    </cfRule>
    <cfRule type="cellIs" dxfId="1647" priority="6220" operator="equal">
      <formula>0</formula>
    </cfRule>
  </conditionalFormatting>
  <conditionalFormatting sqref="X164">
    <cfRule type="expression" dxfId="1646" priority="6217">
      <formula>X164*100&lt;C164</formula>
    </cfRule>
    <cfRule type="cellIs" dxfId="1645" priority="6218" operator="equal">
      <formula>0</formula>
    </cfRule>
  </conditionalFormatting>
  <conditionalFormatting sqref="X165">
    <cfRule type="expression" dxfId="1644" priority="6215">
      <formula>X165*100&lt;C165</formula>
    </cfRule>
    <cfRule type="cellIs" dxfId="1643" priority="6216" operator="equal">
      <formula>0</formula>
    </cfRule>
  </conditionalFormatting>
  <conditionalFormatting sqref="X166">
    <cfRule type="expression" dxfId="1642" priority="6213">
      <formula>X166*100&lt;C166</formula>
    </cfRule>
    <cfRule type="cellIs" dxfId="1641" priority="6214" operator="equal">
      <formula>0</formula>
    </cfRule>
  </conditionalFormatting>
  <conditionalFormatting sqref="X167">
    <cfRule type="expression" dxfId="1640" priority="6211">
      <formula>X167*100&lt;C167</formula>
    </cfRule>
    <cfRule type="cellIs" dxfId="1639" priority="6212" operator="equal">
      <formula>0</formula>
    </cfRule>
  </conditionalFormatting>
  <conditionalFormatting sqref="X168">
    <cfRule type="expression" dxfId="1638" priority="6209">
      <formula>X168*100&lt;C168</formula>
    </cfRule>
    <cfRule type="cellIs" dxfId="1637" priority="6210" operator="equal">
      <formula>0</formula>
    </cfRule>
  </conditionalFormatting>
  <conditionalFormatting sqref="X169">
    <cfRule type="expression" dxfId="1636" priority="6207">
      <formula>X169*100&lt;C169</formula>
    </cfRule>
    <cfRule type="cellIs" dxfId="1635" priority="6208" operator="equal">
      <formula>0</formula>
    </cfRule>
  </conditionalFormatting>
  <conditionalFormatting sqref="Y63">
    <cfRule type="cellIs" dxfId="1634" priority="5941" operator="equal">
      <formula>0</formula>
    </cfRule>
  </conditionalFormatting>
  <conditionalFormatting sqref="Y61">
    <cfRule type="cellIs" dxfId="1633" priority="5938" operator="equal">
      <formula>0</formula>
    </cfRule>
  </conditionalFormatting>
  <conditionalFormatting sqref="Q1">
    <cfRule type="cellIs" dxfId="1632" priority="5825" operator="equal">
      <formula>"BONOS"</formula>
    </cfRule>
  </conditionalFormatting>
  <conditionalFormatting sqref="Z26">
    <cfRule type="cellIs" dxfId="1631" priority="5817" operator="equal">
      <formula>0</formula>
    </cfRule>
  </conditionalFormatting>
  <conditionalFormatting sqref="Z26">
    <cfRule type="cellIs" dxfId="1630" priority="5816" operator="greaterThan">
      <formula>0</formula>
    </cfRule>
  </conditionalFormatting>
  <conditionalFormatting sqref="B26">
    <cfRule type="expression" dxfId="1629" priority="5343">
      <formula>IF($V26&lt;&gt;0,AND(MID($A26,5,1)=" "))</formula>
    </cfRule>
    <cfRule type="expression" dxfId="1628" priority="5344">
      <formula>IF($V26&lt;&gt;0,AND(MID($A26,5,1)="C"))</formula>
    </cfRule>
    <cfRule type="expression" dxfId="1627" priority="5345">
      <formula>IF($V26&lt;&gt;0,AND(MID($A26,5,1)="D"))</formula>
    </cfRule>
  </conditionalFormatting>
  <conditionalFormatting sqref="E26">
    <cfRule type="expression" dxfId="1626" priority="5328">
      <formula>IF($V26&lt;&gt;0,AND(MID($A26,5,1)=" "))</formula>
    </cfRule>
    <cfRule type="expression" dxfId="1625" priority="5329">
      <formula>IF($V26&lt;&gt;0,AND(MID($A26,5,1)="C"))</formula>
    </cfRule>
    <cfRule type="expression" dxfId="1624" priority="5330">
      <formula>IF($V26&lt;&gt;0,AND(MID($A26,5,1)="D"))</formula>
    </cfRule>
  </conditionalFormatting>
  <conditionalFormatting sqref="B27">
    <cfRule type="expression" dxfId="1623" priority="5289">
      <formula>IF($V27&lt;&gt;0,AND(MID($A27,5,1)=" "))</formula>
    </cfRule>
    <cfRule type="expression" dxfId="1622" priority="5290">
      <formula>IF($V27&lt;&gt;0,AND(MID($A27,5,1)="C"))</formula>
    </cfRule>
    <cfRule type="expression" dxfId="1621" priority="5291">
      <formula>IF($V27&lt;&gt;0,AND(MID($A27,5,1)="D"))</formula>
    </cfRule>
  </conditionalFormatting>
  <conditionalFormatting sqref="E27">
    <cfRule type="expression" dxfId="1620" priority="5274">
      <formula>IF($V27&lt;&gt;0,AND(MID($A27,5,1)=" "))</formula>
    </cfRule>
    <cfRule type="expression" dxfId="1619" priority="5275">
      <formula>IF($V27&lt;&gt;0,AND(MID($A27,5,1)="C"))</formula>
    </cfRule>
    <cfRule type="expression" dxfId="1618" priority="5276">
      <formula>IF($V27&lt;&gt;0,AND(MID($A27,5,1)="D"))</formula>
    </cfRule>
  </conditionalFormatting>
  <conditionalFormatting sqref="C26">
    <cfRule type="cellIs" dxfId="1617" priority="5241" operator="lessThan">
      <formula>D26</formula>
    </cfRule>
    <cfRule type="expression" dxfId="1616" priority="5245">
      <formula>IF($V26&lt;&gt;0,AND(MID($A26,5,1)=" "))</formula>
    </cfRule>
    <cfRule type="expression" dxfId="1615" priority="5246">
      <formula>IF($V26&lt;&gt;0,AND(MID($A26,5,1)="C"))</formula>
    </cfRule>
    <cfRule type="expression" dxfId="1614" priority="5247">
      <formula>IF($V26&lt;&gt;0,AND(MID($A26,5,1)="D"))</formula>
    </cfRule>
  </conditionalFormatting>
  <conditionalFormatting sqref="D26">
    <cfRule type="cellIs" dxfId="1613" priority="5240" operator="lessThan">
      <formula>C26</formula>
    </cfRule>
    <cfRule type="expression" dxfId="1612" priority="5242">
      <formula>IF($V26&lt;&gt;0,AND(MID($A26,5,1)=" "))</formula>
    </cfRule>
    <cfRule type="expression" dxfId="1611" priority="5243">
      <formula>IF($V26&lt;&gt;0,AND(MID($A26,5,1)="C"))</formula>
    </cfRule>
    <cfRule type="expression" dxfId="1610" priority="5244">
      <formula>IF($V26&lt;&gt;0,AND(MID($A26,5,1)="D"))</formula>
    </cfRule>
  </conditionalFormatting>
  <conditionalFormatting sqref="C27">
    <cfRule type="cellIs" dxfId="1609" priority="5233" operator="lessThan">
      <formula>D27</formula>
    </cfRule>
    <cfRule type="expression" dxfId="1608" priority="5237">
      <formula>IF($V27&lt;&gt;0,AND(MID($A27,5,1)=" "))</formula>
    </cfRule>
    <cfRule type="expression" dxfId="1607" priority="5238">
      <formula>IF($V27&lt;&gt;0,AND(MID($A27,5,1)="C"))</formula>
    </cfRule>
    <cfRule type="expression" dxfId="1606" priority="5239">
      <formula>IF($V27&lt;&gt;0,AND(MID($A27,5,1)="D"))</formula>
    </cfRule>
  </conditionalFormatting>
  <conditionalFormatting sqref="D27">
    <cfRule type="cellIs" dxfId="1605" priority="5232" operator="lessThan">
      <formula>C27</formula>
    </cfRule>
    <cfRule type="expression" dxfId="1604" priority="5234">
      <formula>IF($V27&lt;&gt;0,AND(MID($A27,5,1)=" "))</formula>
    </cfRule>
    <cfRule type="expression" dxfId="1603" priority="5235">
      <formula>IF($V27&lt;&gt;0,AND(MID($A27,5,1)="C"))</formula>
    </cfRule>
    <cfRule type="expression" dxfId="1602" priority="5236">
      <formula>IF($V27&lt;&gt;0,AND(MID($A27,5,1)="D"))</formula>
    </cfRule>
  </conditionalFormatting>
  <conditionalFormatting sqref="A15">
    <cfRule type="expression" dxfId="1601" priority="5139">
      <formula>IF($Y17&gt;$Y14,AND(MID($A15,5,1)=" "))</formula>
    </cfRule>
    <cfRule type="expression" dxfId="1600" priority="5140">
      <formula>IF($Y17&gt;$Y14,AND(MID($A15,5,1)="C"))</formula>
    </cfRule>
    <cfRule type="expression" dxfId="1599" priority="5141">
      <formula>IF($Y17&gt;$Y14,AND(MID($A15,5,1)="D"))</formula>
    </cfRule>
  </conditionalFormatting>
  <conditionalFormatting sqref="A16">
    <cfRule type="expression" dxfId="1598" priority="5142">
      <formula>IF($Y17&gt;$Y14,AND(MID($A16,5,1)=" "))</formula>
    </cfRule>
    <cfRule type="expression" dxfId="1597" priority="5143">
      <formula>IF($Y17&gt;$Y14,AND(MID($A16,5,1)="C"))</formula>
    </cfRule>
    <cfRule type="expression" dxfId="1596" priority="5144">
      <formula>IF($Y17&gt;$Y14,AND(MID($A16,5,1)="D"))</formula>
    </cfRule>
  </conditionalFormatting>
  <conditionalFormatting sqref="A17">
    <cfRule type="expression" dxfId="1595" priority="5136">
      <formula>IF($Y17&gt;$Y14,AND(MID($A17,5,1)=" "))</formula>
    </cfRule>
    <cfRule type="expression" dxfId="1594" priority="5137">
      <formula>IF($Y17&gt;$Y14,AND(MID($A17,5,1)="C"))</formula>
    </cfRule>
    <cfRule type="expression" dxfId="1593" priority="5138">
      <formula>IF($Y17&gt;$Y14,AND(MID($A17,5,1)="D"))</formula>
    </cfRule>
  </conditionalFormatting>
  <conditionalFormatting sqref="A14">
    <cfRule type="expression" dxfId="1592" priority="5133">
      <formula>IF($Y17&gt;$Y14,AND(MID($A14,5,1)=" "))</formula>
    </cfRule>
    <cfRule type="expression" dxfId="1591" priority="5134">
      <formula>IF($Y17&gt;$Y14,AND(MID($A14,5,1)="C"))</formula>
    </cfRule>
    <cfRule type="expression" dxfId="1590" priority="5135">
      <formula>IF($Y17&gt;$Y14,AND(MID($A14,5,1)="D"))</formula>
    </cfRule>
  </conditionalFormatting>
  <conditionalFormatting sqref="B12">
    <cfRule type="expression" dxfId="1589" priority="5127">
      <formula>IF($Y13&gt;$Y10,AND(MID($A12,5,1)=" "))</formula>
    </cfRule>
    <cfRule type="expression" dxfId="1588" priority="5128">
      <formula>IF($Y13&gt;$Y10,AND(MID($A12,5,1)="C"))</formula>
    </cfRule>
    <cfRule type="expression" dxfId="1587" priority="5129">
      <formula>IF($Y13&gt;$Y10,AND(MID($A12,5,1)="D"))</formula>
    </cfRule>
  </conditionalFormatting>
  <conditionalFormatting sqref="C12">
    <cfRule type="expression" dxfId="1586" priority="5130">
      <formula>IF($Y13&gt;$Y10,AND(MID($A12,5,1)=" "))</formula>
    </cfRule>
    <cfRule type="expression" dxfId="1585" priority="5131">
      <formula>IF($Y13&gt;$Y10,AND(MID($A12,5,1)="C"))</formula>
    </cfRule>
    <cfRule type="expression" dxfId="1584" priority="5132">
      <formula>IF($Y13&gt;$Y10,AND(MID($A12,5,1)="D"))</formula>
    </cfRule>
  </conditionalFormatting>
  <conditionalFormatting sqref="Y70 Y72">
    <cfRule type="cellIs" dxfId="1583" priority="4916" operator="lessThanOrEqual">
      <formula>0</formula>
    </cfRule>
  </conditionalFormatting>
  <conditionalFormatting sqref="Y71">
    <cfRule type="cellIs" dxfId="1582" priority="4915" operator="equal">
      <formula>0</formula>
    </cfRule>
  </conditionalFormatting>
  <conditionalFormatting sqref="Y73">
    <cfRule type="cellIs" dxfId="1581" priority="4914" operator="equal">
      <formula>0</formula>
    </cfRule>
  </conditionalFormatting>
  <conditionalFormatting sqref="Y69">
    <cfRule type="cellIs" dxfId="1580" priority="4913" operator="equal">
      <formula>0</formula>
    </cfRule>
  </conditionalFormatting>
  <conditionalFormatting sqref="Y76 Y78">
    <cfRule type="cellIs" dxfId="1579" priority="4910" operator="lessThanOrEqual">
      <formula>0</formula>
    </cfRule>
  </conditionalFormatting>
  <conditionalFormatting sqref="Y77">
    <cfRule type="cellIs" dxfId="1578" priority="4909" operator="equal">
      <formula>0</formula>
    </cfRule>
  </conditionalFormatting>
  <conditionalFormatting sqref="Y79">
    <cfRule type="cellIs" dxfId="1577" priority="4908" operator="equal">
      <formula>0</formula>
    </cfRule>
  </conditionalFormatting>
  <conditionalFormatting sqref="Y75">
    <cfRule type="cellIs" dxfId="1576" priority="4907" operator="equal">
      <formula>0</formula>
    </cfRule>
  </conditionalFormatting>
  <conditionalFormatting sqref="Y82 Y84">
    <cfRule type="cellIs" dxfId="1575" priority="4904" operator="lessThanOrEqual">
      <formula>0</formula>
    </cfRule>
  </conditionalFormatting>
  <conditionalFormatting sqref="Y83">
    <cfRule type="cellIs" dxfId="1574" priority="4903" operator="equal">
      <formula>0</formula>
    </cfRule>
  </conditionalFormatting>
  <conditionalFormatting sqref="Y85">
    <cfRule type="cellIs" dxfId="1573" priority="4902" operator="equal">
      <formula>0</formula>
    </cfRule>
  </conditionalFormatting>
  <conditionalFormatting sqref="Y81">
    <cfRule type="cellIs" dxfId="1572" priority="4901" operator="equal">
      <formula>0</formula>
    </cfRule>
  </conditionalFormatting>
  <conditionalFormatting sqref="Y88 Y90">
    <cfRule type="cellIs" dxfId="1571" priority="4898" operator="lessThanOrEqual">
      <formula>0</formula>
    </cfRule>
  </conditionalFormatting>
  <conditionalFormatting sqref="Y89">
    <cfRule type="cellIs" dxfId="1570" priority="4897" operator="equal">
      <formula>0</formula>
    </cfRule>
  </conditionalFormatting>
  <conditionalFormatting sqref="Y91">
    <cfRule type="cellIs" dxfId="1569" priority="4896" operator="equal">
      <formula>0</formula>
    </cfRule>
  </conditionalFormatting>
  <conditionalFormatting sqref="Y87">
    <cfRule type="cellIs" dxfId="1568" priority="4895" operator="equal">
      <formula>0</formula>
    </cfRule>
  </conditionalFormatting>
  <conditionalFormatting sqref="Y94 Y96">
    <cfRule type="cellIs" dxfId="1567" priority="4892" operator="lessThanOrEqual">
      <formula>0</formula>
    </cfRule>
  </conditionalFormatting>
  <conditionalFormatting sqref="Y95">
    <cfRule type="cellIs" dxfId="1566" priority="4891" operator="equal">
      <formula>0</formula>
    </cfRule>
  </conditionalFormatting>
  <conditionalFormatting sqref="Y97">
    <cfRule type="cellIs" dxfId="1565" priority="4890" operator="equal">
      <formula>0</formula>
    </cfRule>
  </conditionalFormatting>
  <conditionalFormatting sqref="Y93">
    <cfRule type="cellIs" dxfId="1564" priority="4889" operator="equal">
      <formula>0</formula>
    </cfRule>
  </conditionalFormatting>
  <conditionalFormatting sqref="Y100 Y102">
    <cfRule type="cellIs" dxfId="1563" priority="4886" operator="lessThanOrEqual">
      <formula>0</formula>
    </cfRule>
  </conditionalFormatting>
  <conditionalFormatting sqref="Y101">
    <cfRule type="cellIs" dxfId="1562" priority="4885" operator="equal">
      <formula>0</formula>
    </cfRule>
  </conditionalFormatting>
  <conditionalFormatting sqref="Y103">
    <cfRule type="cellIs" dxfId="1561" priority="4884" operator="equal">
      <formula>0</formula>
    </cfRule>
  </conditionalFormatting>
  <conditionalFormatting sqref="Y99">
    <cfRule type="cellIs" dxfId="1560" priority="4883" operator="equal">
      <formula>0</formula>
    </cfRule>
  </conditionalFormatting>
  <conditionalFormatting sqref="Y106 Y108">
    <cfRule type="cellIs" dxfId="1559" priority="4880" operator="lessThanOrEqual">
      <formula>0</formula>
    </cfRule>
  </conditionalFormatting>
  <conditionalFormatting sqref="Y107">
    <cfRule type="cellIs" dxfId="1558" priority="4879" operator="equal">
      <formula>0</formula>
    </cfRule>
  </conditionalFormatting>
  <conditionalFormatting sqref="Y109">
    <cfRule type="cellIs" dxfId="1557" priority="4878" operator="equal">
      <formula>0</formula>
    </cfRule>
  </conditionalFormatting>
  <conditionalFormatting sqref="Y105">
    <cfRule type="cellIs" dxfId="1556" priority="4877" operator="equal">
      <formula>0</formula>
    </cfRule>
  </conditionalFormatting>
  <conditionalFormatting sqref="Y112 Y114">
    <cfRule type="cellIs" dxfId="1555" priority="4874" operator="lessThanOrEqual">
      <formula>0</formula>
    </cfRule>
  </conditionalFormatting>
  <conditionalFormatting sqref="Y113">
    <cfRule type="cellIs" dxfId="1554" priority="4873" operator="equal">
      <formula>0</formula>
    </cfRule>
  </conditionalFormatting>
  <conditionalFormatting sqref="Y115">
    <cfRule type="cellIs" dxfId="1553" priority="4872" operator="equal">
      <formula>0</formula>
    </cfRule>
  </conditionalFormatting>
  <conditionalFormatting sqref="Y111">
    <cfRule type="cellIs" dxfId="1552" priority="4871" operator="equal">
      <formula>0</formula>
    </cfRule>
  </conditionalFormatting>
  <conditionalFormatting sqref="Y118 Y120">
    <cfRule type="cellIs" dxfId="1551" priority="4868" operator="lessThanOrEqual">
      <formula>0</formula>
    </cfRule>
  </conditionalFormatting>
  <conditionalFormatting sqref="Y119">
    <cfRule type="cellIs" dxfId="1550" priority="4867" operator="equal">
      <formula>0</formula>
    </cfRule>
  </conditionalFormatting>
  <conditionalFormatting sqref="Y121">
    <cfRule type="cellIs" dxfId="1549" priority="4866" operator="equal">
      <formula>0</formula>
    </cfRule>
  </conditionalFormatting>
  <conditionalFormatting sqref="Y117">
    <cfRule type="cellIs" dxfId="1548" priority="4865" operator="equal">
      <formula>0</formula>
    </cfRule>
  </conditionalFormatting>
  <conditionalFormatting sqref="Y124 Y126">
    <cfRule type="cellIs" dxfId="1547" priority="4862" operator="lessThanOrEqual">
      <formula>0</formula>
    </cfRule>
  </conditionalFormatting>
  <conditionalFormatting sqref="Y125">
    <cfRule type="cellIs" dxfId="1546" priority="4861" operator="equal">
      <formula>0</formula>
    </cfRule>
  </conditionalFormatting>
  <conditionalFormatting sqref="Y127">
    <cfRule type="cellIs" dxfId="1545" priority="4860" operator="equal">
      <formula>0</formula>
    </cfRule>
  </conditionalFormatting>
  <conditionalFormatting sqref="Y123">
    <cfRule type="cellIs" dxfId="1544" priority="4859" operator="equal">
      <formula>0</formula>
    </cfRule>
  </conditionalFormatting>
  <conditionalFormatting sqref="Y130 Y132">
    <cfRule type="cellIs" dxfId="1543" priority="4856" operator="lessThanOrEqual">
      <formula>0</formula>
    </cfRule>
  </conditionalFormatting>
  <conditionalFormatting sqref="Y131">
    <cfRule type="cellIs" dxfId="1542" priority="4855" operator="equal">
      <formula>0</formula>
    </cfRule>
  </conditionalFormatting>
  <conditionalFormatting sqref="Y133">
    <cfRule type="cellIs" dxfId="1541" priority="4854" operator="equal">
      <formula>0</formula>
    </cfRule>
  </conditionalFormatting>
  <conditionalFormatting sqref="Y129">
    <cfRule type="cellIs" dxfId="1540" priority="4853" operator="equal">
      <formula>0</formula>
    </cfRule>
  </conditionalFormatting>
  <conditionalFormatting sqref="Y136 Y138">
    <cfRule type="cellIs" dxfId="1539" priority="4850" operator="lessThanOrEqual">
      <formula>0</formula>
    </cfRule>
  </conditionalFormatting>
  <conditionalFormatting sqref="Y137">
    <cfRule type="cellIs" dxfId="1538" priority="4849" operator="equal">
      <formula>0</formula>
    </cfRule>
  </conditionalFormatting>
  <conditionalFormatting sqref="Y139">
    <cfRule type="cellIs" dxfId="1537" priority="4848" operator="equal">
      <formula>0</formula>
    </cfRule>
  </conditionalFormatting>
  <conditionalFormatting sqref="Y135">
    <cfRule type="cellIs" dxfId="1536" priority="4847" operator="equal">
      <formula>0</formula>
    </cfRule>
  </conditionalFormatting>
  <conditionalFormatting sqref="Y142 Y144">
    <cfRule type="cellIs" dxfId="1535" priority="4844" operator="lessThanOrEqual">
      <formula>0</formula>
    </cfRule>
  </conditionalFormatting>
  <conditionalFormatting sqref="Y143">
    <cfRule type="cellIs" dxfId="1534" priority="4843" operator="equal">
      <formula>0</formula>
    </cfRule>
  </conditionalFormatting>
  <conditionalFormatting sqref="Y145">
    <cfRule type="cellIs" dxfId="1533" priority="4842" operator="equal">
      <formula>0</formula>
    </cfRule>
  </conditionalFormatting>
  <conditionalFormatting sqref="Y141">
    <cfRule type="cellIs" dxfId="1532" priority="4841" operator="equal">
      <formula>0</formula>
    </cfRule>
  </conditionalFormatting>
  <conditionalFormatting sqref="Y148 Y150">
    <cfRule type="cellIs" dxfId="1531" priority="4838" operator="lessThanOrEqual">
      <formula>0</formula>
    </cfRule>
  </conditionalFormatting>
  <conditionalFormatting sqref="Y149">
    <cfRule type="cellIs" dxfId="1530" priority="4837" operator="equal">
      <formula>0</formula>
    </cfRule>
  </conditionalFormatting>
  <conditionalFormatting sqref="Y151">
    <cfRule type="cellIs" dxfId="1529" priority="4836" operator="equal">
      <formula>0</formula>
    </cfRule>
  </conditionalFormatting>
  <conditionalFormatting sqref="Y147">
    <cfRule type="cellIs" dxfId="1528" priority="4835" operator="equal">
      <formula>0</formula>
    </cfRule>
  </conditionalFormatting>
  <conditionalFormatting sqref="Y154 Y156">
    <cfRule type="cellIs" dxfId="1527" priority="4832" operator="lessThanOrEqual">
      <formula>0</formula>
    </cfRule>
  </conditionalFormatting>
  <conditionalFormatting sqref="Y155">
    <cfRule type="cellIs" dxfId="1526" priority="4831" operator="equal">
      <formula>0</formula>
    </cfRule>
  </conditionalFormatting>
  <conditionalFormatting sqref="Y157">
    <cfRule type="cellIs" dxfId="1525" priority="4830" operator="equal">
      <formula>0</formula>
    </cfRule>
  </conditionalFormatting>
  <conditionalFormatting sqref="Y153">
    <cfRule type="cellIs" dxfId="1524" priority="4829" operator="equal">
      <formula>0</formula>
    </cfRule>
  </conditionalFormatting>
  <conditionalFormatting sqref="Y160 Y162">
    <cfRule type="cellIs" dxfId="1523" priority="4826" operator="lessThanOrEqual">
      <formula>0</formula>
    </cfRule>
  </conditionalFormatting>
  <conditionalFormatting sqref="Y161">
    <cfRule type="cellIs" dxfId="1522" priority="4825" operator="equal">
      <formula>0</formula>
    </cfRule>
  </conditionalFormatting>
  <conditionalFormatting sqref="Y163">
    <cfRule type="cellIs" dxfId="1521" priority="4824" operator="equal">
      <formula>0</formula>
    </cfRule>
  </conditionalFormatting>
  <conditionalFormatting sqref="Y159">
    <cfRule type="cellIs" dxfId="1520" priority="4823" operator="equal">
      <formula>0</formula>
    </cfRule>
  </conditionalFormatting>
  <conditionalFormatting sqref="Y166 Y168 Y172 Y178 Y184 Y190 Y196 Y174 Y180 Y186 Y192 Y198">
    <cfRule type="cellIs" dxfId="1519" priority="4820" operator="lessThanOrEqual">
      <formula>0</formula>
    </cfRule>
  </conditionalFormatting>
  <conditionalFormatting sqref="Y167 Y173 Y179 Y185 Y191 Y197">
    <cfRule type="cellIs" dxfId="1518" priority="4819" operator="equal">
      <formula>0</formula>
    </cfRule>
  </conditionalFormatting>
  <conditionalFormatting sqref="Y169 Y175 Y181 Y187 Y193 Y199">
    <cfRule type="cellIs" dxfId="1517" priority="4818" operator="equal">
      <formula>0</formula>
    </cfRule>
  </conditionalFormatting>
  <conditionalFormatting sqref="Y165 Y171 Y177 Y183 Y189 Y195">
    <cfRule type="cellIs" dxfId="1516" priority="4817" operator="equal">
      <formula>0</formula>
    </cfRule>
  </conditionalFormatting>
  <conditionalFormatting sqref="AA2">
    <cfRule type="expression" dxfId="1515" priority="4773">
      <formula>IF($Y5&gt;$Y2,AND(MID($A2,5,1)=" "))</formula>
    </cfRule>
    <cfRule type="expression" dxfId="1514" priority="4774">
      <formula>IF($Y5&gt;$Y2,AND(MID($A2,5,1)="C"))</formula>
    </cfRule>
    <cfRule type="expression" dxfId="1513" priority="4775">
      <formula>IF($Y5&gt;$Y2,AND(MID($A2,5,1)="D"))</formula>
    </cfRule>
  </conditionalFormatting>
  <conditionalFormatting sqref="AA4">
    <cfRule type="expression" dxfId="1512" priority="4728">
      <formula>IF($Y5&gt;$Y2,AND(MID($A4,5,1)=" "))</formula>
    </cfRule>
    <cfRule type="expression" dxfId="1511" priority="4729">
      <formula>IF($Y5&gt;$Y2,AND(MID($A4,5,1)="C"))</formula>
    </cfRule>
    <cfRule type="expression" dxfId="1510" priority="4730">
      <formula>IF($Y5&gt;$Y2,AND(MID($A4,5,1)="D"))</formula>
    </cfRule>
  </conditionalFormatting>
  <conditionalFormatting sqref="AA6">
    <cfRule type="expression" dxfId="1509" priority="4722">
      <formula>IF($Y9&gt;$Y6,AND(MID($A6,5,1)=" "))</formula>
    </cfRule>
    <cfRule type="expression" dxfId="1508" priority="4723">
      <formula>IF($Y9&gt;$Y6,AND(MID($A6,5,1)="C"))</formula>
    </cfRule>
    <cfRule type="expression" dxfId="1507" priority="4724">
      <formula>IF($Y9&gt;$Y6,AND(MID($A6,5,1)="D"))</formula>
    </cfRule>
  </conditionalFormatting>
  <conditionalFormatting sqref="AA8">
    <cfRule type="expression" dxfId="1506" priority="4719">
      <formula>IF($Y9&gt;$Y6,AND(MID($A8,5,1)=" "))</formula>
    </cfRule>
    <cfRule type="expression" dxfId="1505" priority="4720">
      <formula>IF($Y9&gt;$Y6,AND(MID($A8,5,1)="C"))</formula>
    </cfRule>
    <cfRule type="expression" dxfId="1504" priority="4721">
      <formula>IF($Y9&gt;$Y6,AND(MID($A8,5,1)="D"))</formula>
    </cfRule>
  </conditionalFormatting>
  <conditionalFormatting sqref="AA10">
    <cfRule type="expression" dxfId="1503" priority="4716">
      <formula>IF($Y13&gt;$Y10,AND(MID($A10,5,1)=" "))</formula>
    </cfRule>
    <cfRule type="expression" dxfId="1502" priority="4717">
      <formula>IF($Y13&gt;$Y10,AND(MID($A10,5,1)="C"))</formula>
    </cfRule>
    <cfRule type="expression" dxfId="1501" priority="4718">
      <formula>IF($Y13&gt;$Y10,AND(MID($A10,5,1)="D"))</formula>
    </cfRule>
  </conditionalFormatting>
  <conditionalFormatting sqref="AA12">
    <cfRule type="expression" dxfId="1500" priority="4713">
      <formula>IF($Y13&gt;$Y10,AND(MID($A12,5,1)=" "))</formula>
    </cfRule>
    <cfRule type="expression" dxfId="1499" priority="4714">
      <formula>IF($Y13&gt;$Y10,AND(MID($A12,5,1)="C"))</formula>
    </cfRule>
    <cfRule type="expression" dxfId="1498" priority="4715">
      <formula>IF($Y13&gt;$Y10,AND(MID($A12,5,1)="D"))</formula>
    </cfRule>
  </conditionalFormatting>
  <conditionalFormatting sqref="AA14">
    <cfRule type="expression" dxfId="1497" priority="4710">
      <formula>IF($Y17&gt;$Y14,AND(MID($A14,5,1)=" "))</formula>
    </cfRule>
    <cfRule type="expression" dxfId="1496" priority="4711">
      <formula>IF($Y17&gt;$Y14,AND(MID($A14,5,1)="C"))</formula>
    </cfRule>
    <cfRule type="expression" dxfId="1495" priority="4712">
      <formula>IF($Y17&gt;$Y14,AND(MID($A14,5,1)="D"))</formula>
    </cfRule>
  </conditionalFormatting>
  <conditionalFormatting sqref="AA16">
    <cfRule type="expression" dxfId="1494" priority="4707">
      <formula>IF($Y17&gt;$Y14,AND(MID($A16,5,1)=" "))</formula>
    </cfRule>
    <cfRule type="expression" dxfId="1493" priority="4708">
      <formula>IF($Y17&gt;$Y14,AND(MID($A16,5,1)="C"))</formula>
    </cfRule>
    <cfRule type="expression" dxfId="1492" priority="4709">
      <formula>IF($Y17&gt;$Y14,AND(MID($A16,5,1)="D"))</formula>
    </cfRule>
  </conditionalFormatting>
  <conditionalFormatting sqref="AA18 AA22">
    <cfRule type="expression" dxfId="1491" priority="4704">
      <formula>IF($Y21&gt;$Y18,AND(MID($A18,5,1)=" "))</formula>
    </cfRule>
    <cfRule type="expression" dxfId="1490" priority="4705">
      <formula>IF($Y21&gt;$Y18,AND(MID($A18,5,1)="C"))</formula>
    </cfRule>
    <cfRule type="expression" dxfId="1489" priority="4706">
      <formula>IF($Y21&gt;$Y18,AND(MID($A18,5,1)="D"))</formula>
    </cfRule>
  </conditionalFormatting>
  <conditionalFormatting sqref="AA20 AA24">
    <cfRule type="expression" dxfId="1488" priority="4701">
      <formula>IF($Y21&gt;$Y18,AND(MID($A20,5,1)=" "))</formula>
    </cfRule>
    <cfRule type="expression" dxfId="1487" priority="4702">
      <formula>IF($Y21&gt;$Y18,AND(MID($A20,5,1)="C"))</formula>
    </cfRule>
    <cfRule type="expression" dxfId="1486" priority="4703">
      <formula>IF($Y21&gt;$Y18,AND(MID($A20,5,1)="D"))</formula>
    </cfRule>
  </conditionalFormatting>
  <conditionalFormatting sqref="Y5">
    <cfRule type="cellIs" dxfId="1485" priority="534" operator="greaterThan">
      <formula>$Y2</formula>
    </cfRule>
    <cfRule type="cellIs" dxfId="1484" priority="4166" operator="equal">
      <formula>0</formula>
    </cfRule>
  </conditionalFormatting>
  <conditionalFormatting sqref="B18">
    <cfRule type="expression" dxfId="1483" priority="4257">
      <formula>IF($Y21&gt;$Y18,AND(MID($A18,5,1)=" "))</formula>
    </cfRule>
    <cfRule type="expression" dxfId="1482" priority="4258">
      <formula>IF($Y21&gt;$Y18,AND(MID($A18,5,1)="C"))</formula>
    </cfRule>
    <cfRule type="expression" dxfId="1481" priority="4259">
      <formula>IF($Y21&gt;$Y18,AND(MID($A18,5,1)="D"))</formula>
    </cfRule>
  </conditionalFormatting>
  <conditionalFormatting sqref="E19">
    <cfRule type="expression" dxfId="1480" priority="4260">
      <formula>IF($Y21&gt;$Y18,AND(MID($A19,5,1)=" "))</formula>
    </cfRule>
    <cfRule type="expression" dxfId="1479" priority="4261">
      <formula>IF($Y21&gt;$Y18,AND(MID($A19,5,1)="C"))</formula>
    </cfRule>
    <cfRule type="expression" dxfId="1478" priority="4262">
      <formula>IF($Y21&gt;$Y18,AND(MID($A19,5,1)="D"))</formula>
    </cfRule>
  </conditionalFormatting>
  <conditionalFormatting sqref="B20">
    <cfRule type="expression" dxfId="1477" priority="4263">
      <formula>IF($Y21&gt;$Y18,AND(MID($A20,5,1)=" "))</formula>
    </cfRule>
    <cfRule type="expression" dxfId="1476" priority="4264">
      <formula>IF($Y21&gt;$Y18,AND(MID($A20,5,1)="C"))</formula>
    </cfRule>
    <cfRule type="expression" dxfId="1475" priority="4265">
      <formula>IF($Y21&gt;$Y18,AND(MID($A20,5,1)="D"))</formula>
    </cfRule>
  </conditionalFormatting>
  <conditionalFormatting sqref="E21">
    <cfRule type="expression" dxfId="1474" priority="4266">
      <formula>IF($Y21&gt;$Y18,AND(MID($A21,5,1)=" "))</formula>
    </cfRule>
    <cfRule type="expression" dxfId="1473" priority="4267">
      <formula>IF($Y21&gt;$Y18,AND(MID($A21,5,1)="C"))</formula>
    </cfRule>
    <cfRule type="expression" dxfId="1472" priority="4268">
      <formula>IF($Y21&gt;$Y18,AND(MID($A21,5,1)="D"))</formula>
    </cfRule>
  </conditionalFormatting>
  <conditionalFormatting sqref="C18">
    <cfRule type="expression" dxfId="1471" priority="4269">
      <formula>IF($Y21&gt;$Y18,AND(MID($A18,5,1)=" "))</formula>
    </cfRule>
    <cfRule type="expression" dxfId="1470" priority="4270">
      <formula>IF($Y21&gt;$Y18,AND(MID($A18,5,1)="C"))</formula>
    </cfRule>
    <cfRule type="expression" dxfId="1469" priority="4271">
      <formula>IF($Y21&gt;$Y18,AND(MID($A18,5,1)="D"))</formula>
    </cfRule>
  </conditionalFormatting>
  <conditionalFormatting sqref="D19">
    <cfRule type="expression" dxfId="1468" priority="4272">
      <formula>IF($Y21&gt;$Y18,AND(MID($A19,5,1)=" "))</formula>
    </cfRule>
    <cfRule type="expression" dxfId="1467" priority="4273">
      <formula>IF($Y21&gt;$Y18,AND(MID($A19,5,1)="C"))</formula>
    </cfRule>
    <cfRule type="expression" dxfId="1466" priority="4274">
      <formula>IF($Y21&gt;$Y18,AND(MID($A19,5,1)="D"))</formula>
    </cfRule>
  </conditionalFormatting>
  <conditionalFormatting sqref="D21">
    <cfRule type="expression" dxfId="1465" priority="4275">
      <formula>IF($Y21&gt;$Y18,AND(MID($A21,5,1)=" "))</formula>
    </cfRule>
    <cfRule type="expression" dxfId="1464" priority="4276">
      <formula>IF($Y21&gt;$Y18,AND(MID($A21,5,1)="C"))</formula>
    </cfRule>
    <cfRule type="expression" dxfId="1463" priority="4277">
      <formula>IF($Y21&gt;$Y18,AND(MID($A21,5,1)="D"))</formula>
    </cfRule>
  </conditionalFormatting>
  <conditionalFormatting sqref="C20">
    <cfRule type="expression" dxfId="1462" priority="4278">
      <formula>IF($Y21&gt;$Y18,AND(MID($A20,5,1)=" "))</formula>
    </cfRule>
    <cfRule type="expression" dxfId="1461" priority="4279">
      <formula>IF($Y21&gt;$Y18,AND(MID($A20,5,1)="C"))</formula>
    </cfRule>
    <cfRule type="expression" dxfId="1460" priority="4280">
      <formula>IF($Y21&gt;$Y18,AND(MID($A20,5,1)="D"))</formula>
    </cfRule>
  </conditionalFormatting>
  <conditionalFormatting sqref="A19">
    <cfRule type="expression" dxfId="1459" priority="4251">
      <formula>IF($Y21&gt;$Y18,AND(MID($A19,5,1)=" "))</formula>
    </cfRule>
    <cfRule type="expression" dxfId="1458" priority="4252">
      <formula>IF($Y21&gt;$Y18,AND(MID($A19,5,1)="C"))</formula>
    </cfRule>
    <cfRule type="expression" dxfId="1457" priority="4253">
      <formula>IF($Y21&gt;$Y18,AND(MID($A19,5,1)="D"))</formula>
    </cfRule>
  </conditionalFormatting>
  <conditionalFormatting sqref="A20">
    <cfRule type="expression" dxfId="1456" priority="4254">
      <formula>IF($Y21&gt;$Y18,AND(MID($A20,5,1)=" "))</formula>
    </cfRule>
    <cfRule type="expression" dxfId="1455" priority="4255">
      <formula>IF($Y21&gt;$Y18,AND(MID($A20,5,1)="C"))</formula>
    </cfRule>
    <cfRule type="expression" dxfId="1454" priority="4256">
      <formula>IF($Y21&gt;$Y18,AND(MID($A20,5,1)="D"))</formula>
    </cfRule>
  </conditionalFormatting>
  <conditionalFormatting sqref="A21">
    <cfRule type="expression" dxfId="1453" priority="4248">
      <formula>IF($Y21&gt;$Y18,AND(MID($A21,5,1)=" "))</formula>
    </cfRule>
    <cfRule type="expression" dxfId="1452" priority="4249">
      <formula>IF($Y21&gt;$Y18,AND(MID($A21,5,1)="C"))</formula>
    </cfRule>
    <cfRule type="expression" dxfId="1451" priority="4250">
      <formula>IF($Y21&gt;$Y18,AND(MID($A21,5,1)="D"))</formula>
    </cfRule>
  </conditionalFormatting>
  <conditionalFormatting sqref="A18">
    <cfRule type="expression" dxfId="1450" priority="4245">
      <formula>IF($Y21&gt;$Y18,AND(MID($A18,5,1)=" "))</formula>
    </cfRule>
    <cfRule type="expression" dxfId="1449" priority="4246">
      <formula>IF($Y21&gt;$Y18,AND(MID($A18,5,1)="C"))</formula>
    </cfRule>
    <cfRule type="expression" dxfId="1448" priority="4247">
      <formula>IF($Y21&gt;$Y18,AND(MID($A18,5,1)="D"))</formula>
    </cfRule>
  </conditionalFormatting>
  <conditionalFormatting sqref="A11">
    <cfRule type="expression" dxfId="1447" priority="4239">
      <formula>IF($Y13&gt;$Y10,AND(MID($A11,5,1)=" "))</formula>
    </cfRule>
    <cfRule type="expression" dxfId="1446" priority="4240">
      <formula>IF($Y13&gt;$Y10,AND(MID($A11,5,1)="C"))</formula>
    </cfRule>
    <cfRule type="expression" dxfId="1445" priority="4241">
      <formula>IF($Y13&gt;$Y10,AND(MID($A11,5,1)="D"))</formula>
    </cfRule>
  </conditionalFormatting>
  <conditionalFormatting sqref="A12">
    <cfRule type="expression" dxfId="1444" priority="4242">
      <formula>IF($Y13&gt;$Y10,AND(MID($A12,5,1)=" "))</formula>
    </cfRule>
    <cfRule type="expression" dxfId="1443" priority="4243">
      <formula>IF($Y13&gt;$Y10,AND(MID($A12,5,1)="C"))</formula>
    </cfRule>
    <cfRule type="expression" dxfId="1442" priority="4244">
      <formula>IF($Y13&gt;$Y10,AND(MID($A12,5,1)="D"))</formula>
    </cfRule>
  </conditionalFormatting>
  <conditionalFormatting sqref="A13">
    <cfRule type="expression" dxfId="1441" priority="4236">
      <formula>IF($Y13&gt;$Y10,AND(MID($A13,5,1)=" "))</formula>
    </cfRule>
    <cfRule type="expression" dxfId="1440" priority="4237">
      <formula>IF($Y13&gt;$Y10,AND(MID($A13,5,1)="C"))</formula>
    </cfRule>
    <cfRule type="expression" dxfId="1439" priority="4238">
      <formula>IF($Y13&gt;$Y10,AND(MID($A13,5,1)="D"))</formula>
    </cfRule>
  </conditionalFormatting>
  <conditionalFormatting sqref="A10">
    <cfRule type="expression" dxfId="1438" priority="4233">
      <formula>IF($Y13&gt;$Y10,AND(MID($A10,5,1)=" "))</formula>
    </cfRule>
    <cfRule type="expression" dxfId="1437" priority="4234">
      <formula>IF($Y13&gt;$Y10,AND(MID($A10,5,1)="C"))</formula>
    </cfRule>
    <cfRule type="expression" dxfId="1436" priority="4235">
      <formula>IF($Y13&gt;$Y10,AND(MID($A10,5,1)="D"))</formula>
    </cfRule>
  </conditionalFormatting>
  <conditionalFormatting sqref="A7">
    <cfRule type="expression" dxfId="1435" priority="4227">
      <formula>IF($Y9&gt;$Y6,AND(MID($A7,5,1)=" "))</formula>
    </cfRule>
    <cfRule type="expression" dxfId="1434" priority="4228">
      <formula>IF($Y9&gt;$Y6,AND(MID($A7,5,1)="C"))</formula>
    </cfRule>
    <cfRule type="expression" dxfId="1433" priority="4229">
      <formula>IF($Y9&gt;$Y6,AND(MID($A7,5,1)="D"))</formula>
    </cfRule>
  </conditionalFormatting>
  <conditionalFormatting sqref="A8">
    <cfRule type="expression" dxfId="1432" priority="4230">
      <formula>IF($Y9&gt;$Y6,AND(MID($A8,5,1)=" "))</formula>
    </cfRule>
    <cfRule type="expression" dxfId="1431" priority="4231">
      <formula>IF($Y9&gt;$Y6,AND(MID($A8,5,1)="C"))</formula>
    </cfRule>
    <cfRule type="expression" dxfId="1430" priority="4232">
      <formula>IF($Y9&gt;$Y6,AND(MID($A8,5,1)="D"))</formula>
    </cfRule>
  </conditionalFormatting>
  <conditionalFormatting sqref="A9">
    <cfRule type="expression" dxfId="1429" priority="4224">
      <formula>IF($Y9&gt;$Y6,AND(MID($A9,5,1)=" "))</formula>
    </cfRule>
    <cfRule type="expression" dxfId="1428" priority="4225">
      <formula>IF($Y9&gt;$Y6,AND(MID($A9,5,1)="C"))</formula>
    </cfRule>
    <cfRule type="expression" dxfId="1427" priority="4226">
      <formula>IF($Y9&gt;$Y6,AND(MID($A9,5,1)="D"))</formula>
    </cfRule>
  </conditionalFormatting>
  <conditionalFormatting sqref="A6">
    <cfRule type="expression" dxfId="1426" priority="4221">
      <formula>IF($Y9&gt;$Y6,AND(MID($A6,5,1)=" "))</formula>
    </cfRule>
    <cfRule type="expression" dxfId="1425" priority="4222">
      <formula>IF($Y9&gt;$Y6,AND(MID($A6,5,1)="C"))</formula>
    </cfRule>
    <cfRule type="expression" dxfId="1424" priority="4223">
      <formula>IF($Y9&gt;$Y6,AND(MID($A6,5,1)="D"))</formula>
    </cfRule>
  </conditionalFormatting>
  <conditionalFormatting sqref="A3">
    <cfRule type="expression" dxfId="1423" priority="4215">
      <formula>IF($Y5&gt;$Y2,AND(MID($A3,5,1)=" "))</formula>
    </cfRule>
    <cfRule type="expression" dxfId="1422" priority="4216">
      <formula>IF($Y5&gt;$Y2,AND(MID($A3,5,1)="C"))</formula>
    </cfRule>
    <cfRule type="expression" dxfId="1421" priority="4217">
      <formula>IF($Y5&gt;$Y2,AND(MID($A3,5,1)="D"))</formula>
    </cfRule>
  </conditionalFormatting>
  <conditionalFormatting sqref="A4">
    <cfRule type="expression" dxfId="1420" priority="4218">
      <formula>IF($Y5&gt;$Y2,AND(MID($A4,5,1)=" "))</formula>
    </cfRule>
    <cfRule type="expression" dxfId="1419" priority="4219">
      <formula>IF($Y5&gt;$Y2,AND(MID($A4,5,1)="C"))</formula>
    </cfRule>
    <cfRule type="expression" dxfId="1418" priority="4220">
      <formula>IF($Y5&gt;$Y2,AND(MID($A4,5,1)="D"))</formula>
    </cfRule>
  </conditionalFormatting>
  <conditionalFormatting sqref="A5">
    <cfRule type="expression" dxfId="1417" priority="4212">
      <formula>IF($Y5&gt;$Y2,AND(MID($A5,5,1)=" "))</formula>
    </cfRule>
    <cfRule type="expression" dxfId="1416" priority="4213">
      <formula>IF($Y5&gt;$Y2,AND(MID($A5,5,1)="C"))</formula>
    </cfRule>
    <cfRule type="expression" dxfId="1415" priority="4214">
      <formula>IF($Y5&gt;$Y2,AND(MID($A5,5,1)="D"))</formula>
    </cfRule>
  </conditionalFormatting>
  <conditionalFormatting sqref="A2">
    <cfRule type="expression" dxfId="1414" priority="4209">
      <formula>IF($Y5&gt;$Y2,AND(MID($A2,5,1)=" "))</formula>
    </cfRule>
    <cfRule type="expression" dxfId="1413" priority="4210">
      <formula>IF($Y5&gt;$Y2,AND(MID($A2,5,1)="C"))</formula>
    </cfRule>
    <cfRule type="expression" dxfId="1412" priority="4211">
      <formula>IF($Y5&gt;$Y2,AND(MID($A2,5,1)="D"))</formula>
    </cfRule>
  </conditionalFormatting>
  <conditionalFormatting sqref="B22">
    <cfRule type="expression" dxfId="1411" priority="4182">
      <formula>IF($Y25&gt;$Y22,AND(MID($A22,5,1)=" "))</formula>
    </cfRule>
    <cfRule type="expression" dxfId="1410" priority="4183">
      <formula>IF($Y25&gt;$Y22,AND(MID($A22,5,1)="C"))</formula>
    </cfRule>
    <cfRule type="expression" dxfId="1409" priority="4184">
      <formula>IF($Y25&gt;$Y22,AND(MID($A22,5,1)="D"))</formula>
    </cfRule>
  </conditionalFormatting>
  <conditionalFormatting sqref="E23">
    <cfRule type="expression" dxfId="1408" priority="4185">
      <formula>IF($Y25&gt;$Y22,AND(MID($A23,5,1)=" "))</formula>
    </cfRule>
    <cfRule type="expression" dxfId="1407" priority="4186">
      <formula>IF($Y25&gt;$Y22,AND(MID($A23,5,1)="C"))</formula>
    </cfRule>
    <cfRule type="expression" dxfId="1406" priority="4187">
      <formula>IF($Y25&gt;$Y22,AND(MID($A23,5,1)="D"))</formula>
    </cfRule>
  </conditionalFormatting>
  <conditionalFormatting sqref="B24">
    <cfRule type="expression" dxfId="1405" priority="4188">
      <formula>IF($Y25&gt;$Y22,AND(MID($A24,5,1)=" "))</formula>
    </cfRule>
    <cfRule type="expression" dxfId="1404" priority="4189">
      <formula>IF($Y25&gt;$Y22,AND(MID($A24,5,1)="C"))</formula>
    </cfRule>
    <cfRule type="expression" dxfId="1403" priority="4190">
      <formula>IF($Y25&gt;$Y22,AND(MID($A24,5,1)="D"))</formula>
    </cfRule>
  </conditionalFormatting>
  <conditionalFormatting sqref="E25">
    <cfRule type="expression" dxfId="1402" priority="4191">
      <formula>IF($Y25&gt;$Y22,AND(MID($A25,5,1)=" "))</formula>
    </cfRule>
    <cfRule type="expression" dxfId="1401" priority="4192">
      <formula>IF($Y25&gt;$Y22,AND(MID($A25,5,1)="C"))</formula>
    </cfRule>
    <cfRule type="expression" dxfId="1400" priority="4193">
      <formula>IF($Y25&gt;$Y22,AND(MID($A25,5,1)="D"))</formula>
    </cfRule>
  </conditionalFormatting>
  <conditionalFormatting sqref="C22">
    <cfRule type="expression" dxfId="1399" priority="4194">
      <formula>IF($Y25&gt;$Y22,AND(MID($A22,5,1)=" "))</formula>
    </cfRule>
    <cfRule type="expression" dxfId="1398" priority="4195">
      <formula>IF($Y25&gt;$Y22,AND(MID($A22,5,1)="C"))</formula>
    </cfRule>
    <cfRule type="expression" dxfId="1397" priority="4196">
      <formula>IF($Y25&gt;$Y22,AND(MID($A22,5,1)="D"))</formula>
    </cfRule>
  </conditionalFormatting>
  <conditionalFormatting sqref="D23">
    <cfRule type="expression" dxfId="1396" priority="4197">
      <formula>IF($Y25&gt;$Y22,AND(MID($A23,5,1)=" "))</formula>
    </cfRule>
    <cfRule type="expression" dxfId="1395" priority="4198">
      <formula>IF($Y25&gt;$Y22,AND(MID($A23,5,1)="C"))</formula>
    </cfRule>
    <cfRule type="expression" dxfId="1394" priority="4199">
      <formula>IF($Y25&gt;$Y22,AND(MID($A23,5,1)="D"))</formula>
    </cfRule>
  </conditionalFormatting>
  <conditionalFormatting sqref="D25">
    <cfRule type="expression" dxfId="1393" priority="4200">
      <formula>IF($Y25&gt;$Y22,AND(MID($A25,5,1)=" "))</formula>
    </cfRule>
    <cfRule type="expression" dxfId="1392" priority="4201">
      <formula>IF($Y25&gt;$Y22,AND(MID($A25,5,1)="C"))</formula>
    </cfRule>
    <cfRule type="expression" dxfId="1391" priority="4202">
      <formula>IF($Y25&gt;$Y22,AND(MID($A25,5,1)="D"))</formula>
    </cfRule>
  </conditionalFormatting>
  <conditionalFormatting sqref="C24">
    <cfRule type="expression" dxfId="1390" priority="4203">
      <formula>IF($Y25&gt;$Y22,AND(MID($A24,5,1)=" "))</formula>
    </cfRule>
    <cfRule type="expression" dxfId="1389" priority="4204">
      <formula>IF($Y25&gt;$Y22,AND(MID($A24,5,1)="C"))</formula>
    </cfRule>
    <cfRule type="expression" dxfId="1388" priority="4205">
      <formula>IF($Y25&gt;$Y22,AND(MID($A24,5,1)="D"))</formula>
    </cfRule>
  </conditionalFormatting>
  <conditionalFormatting sqref="A23">
    <cfRule type="expression" dxfId="1387" priority="4176">
      <formula>IF($Y25&gt;$Y22,AND(MID($A23,5,1)=" "))</formula>
    </cfRule>
    <cfRule type="expression" dxfId="1386" priority="4177">
      <formula>IF($Y25&gt;$Y22,AND(MID($A23,5,1)="C"))</formula>
    </cfRule>
    <cfRule type="expression" dxfId="1385" priority="4178">
      <formula>IF($Y25&gt;$Y22,AND(MID($A23,5,1)="D"))</formula>
    </cfRule>
  </conditionalFormatting>
  <conditionalFormatting sqref="A24">
    <cfRule type="expression" dxfId="1384" priority="4179">
      <formula>IF($Y25&gt;$Y22,AND(MID($A24,5,1)=" "))</formula>
    </cfRule>
    <cfRule type="expression" dxfId="1383" priority="4180">
      <formula>IF($Y25&gt;$Y22,AND(MID($A24,5,1)="C"))</formula>
    </cfRule>
    <cfRule type="expression" dxfId="1382" priority="4181">
      <formula>IF($Y25&gt;$Y22,AND(MID($A24,5,1)="D"))</formula>
    </cfRule>
  </conditionalFormatting>
  <conditionalFormatting sqref="A25">
    <cfRule type="expression" dxfId="1381" priority="4173">
      <formula>IF($Y25&gt;$Y22,AND(MID($A25,5,1)=" "))</formula>
    </cfRule>
    <cfRule type="expression" dxfId="1380" priority="4174">
      <formula>IF($Y25&gt;$Y22,AND(MID($A25,5,1)="C"))</formula>
    </cfRule>
    <cfRule type="expression" dxfId="1379" priority="4175">
      <formula>IF($Y25&gt;$Y22,AND(MID($A25,5,1)="D"))</formula>
    </cfRule>
  </conditionalFormatting>
  <conditionalFormatting sqref="A22">
    <cfRule type="expression" dxfId="1378" priority="4170">
      <formula>IF($Y25&gt;$Y22,AND(MID($A22,5,1)=" "))</formula>
    </cfRule>
    <cfRule type="expression" dxfId="1377" priority="4171">
      <formula>IF($Y25&gt;$Y22,AND(MID($A22,5,1)="C"))</formula>
    </cfRule>
    <cfRule type="expression" dxfId="1376" priority="4172">
      <formula>IF($Y25&gt;$Y22,AND(MID($A22,5,1)="D"))</formula>
    </cfRule>
  </conditionalFormatting>
  <conditionalFormatting sqref="B61">
    <cfRule type="cellIs" dxfId="1375" priority="4156" operator="greaterThan">
      <formula>E61</formula>
    </cfRule>
  </conditionalFormatting>
  <conditionalFormatting sqref="B60">
    <cfRule type="cellIs" dxfId="1374" priority="4155" operator="greaterThan">
      <formula>E60</formula>
    </cfRule>
  </conditionalFormatting>
  <conditionalFormatting sqref="E61">
    <cfRule type="cellIs" dxfId="1373" priority="4154" operator="greaterThan">
      <formula>B61</formula>
    </cfRule>
  </conditionalFormatting>
  <conditionalFormatting sqref="E60">
    <cfRule type="cellIs" dxfId="1372" priority="4153" operator="greaterThan">
      <formula>B60</formula>
    </cfRule>
  </conditionalFormatting>
  <conditionalFormatting sqref="Y40:Y44 Y47">
    <cfRule type="cellIs" dxfId="1371" priority="4151" operator="equal">
      <formula>0</formula>
    </cfRule>
  </conditionalFormatting>
  <conditionalFormatting sqref="Y45">
    <cfRule type="cellIs" dxfId="1370" priority="4150" operator="equal">
      <formula>0</formula>
    </cfRule>
  </conditionalFormatting>
  <conditionalFormatting sqref="Y46">
    <cfRule type="cellIs" dxfId="1369" priority="4149" operator="equal">
      <formula>0</formula>
    </cfRule>
  </conditionalFormatting>
  <conditionalFormatting sqref="X40">
    <cfRule type="expression" dxfId="1368" priority="3847">
      <formula>C50&gt;=X40</formula>
    </cfRule>
    <cfRule type="cellIs" dxfId="1367" priority="3848" operator="equal">
      <formula>0</formula>
    </cfRule>
  </conditionalFormatting>
  <conditionalFormatting sqref="X41">
    <cfRule type="expression" dxfId="1366" priority="3845">
      <formula>C51&gt;=X41</formula>
    </cfRule>
    <cfRule type="cellIs" dxfId="1365" priority="3846" operator="equal">
      <formula>0</formula>
    </cfRule>
  </conditionalFormatting>
  <conditionalFormatting sqref="A169">
    <cfRule type="expression" dxfId="1364" priority="2519">
      <formula>D169&lt;F169</formula>
    </cfRule>
    <cfRule type="expression" dxfId="1363" priority="2520">
      <formula>C169&gt;F169</formula>
    </cfRule>
  </conditionalFormatting>
  <conditionalFormatting sqref="A168">
    <cfRule type="expression" dxfId="1362" priority="2517">
      <formula>D168&lt;F168</formula>
    </cfRule>
    <cfRule type="expression" dxfId="1361" priority="2518">
      <formula>C168&gt;F168</formula>
    </cfRule>
  </conditionalFormatting>
  <conditionalFormatting sqref="A167">
    <cfRule type="expression" dxfId="1360" priority="2515">
      <formula>D167&lt;F167</formula>
    </cfRule>
    <cfRule type="expression" dxfId="1359" priority="2516">
      <formula>C167&gt;F167</formula>
    </cfRule>
  </conditionalFormatting>
  <conditionalFormatting sqref="A166">
    <cfRule type="expression" dxfId="1358" priority="2513">
      <formula>D166&lt;F166</formula>
    </cfRule>
    <cfRule type="expression" dxfId="1357" priority="2514">
      <formula>C166&gt;F166</formula>
    </cfRule>
  </conditionalFormatting>
  <conditionalFormatting sqref="A165">
    <cfRule type="expression" dxfId="1356" priority="2511">
      <formula>D165&lt;F165</formula>
    </cfRule>
    <cfRule type="expression" dxfId="1355" priority="2512">
      <formula>C165&gt;F165</formula>
    </cfRule>
  </conditionalFormatting>
  <conditionalFormatting sqref="A164">
    <cfRule type="expression" dxfId="1354" priority="2509">
      <formula>D164&lt;F164</formula>
    </cfRule>
    <cfRule type="expression" dxfId="1353" priority="2510">
      <formula>C164&gt;F164</formula>
    </cfRule>
  </conditionalFormatting>
  <conditionalFormatting sqref="A175">
    <cfRule type="expression" dxfId="1352" priority="2507">
      <formula>D175&lt;F175</formula>
    </cfRule>
    <cfRule type="expression" dxfId="1351" priority="2508">
      <formula>C175&gt;F175</formula>
    </cfRule>
  </conditionalFormatting>
  <conditionalFormatting sqref="A174">
    <cfRule type="expression" dxfId="1350" priority="2505">
      <formula>D174&lt;F174</formula>
    </cfRule>
    <cfRule type="expression" dxfId="1349" priority="2506">
      <formula>C174&gt;F174</formula>
    </cfRule>
  </conditionalFormatting>
  <conditionalFormatting sqref="A173">
    <cfRule type="expression" dxfId="1348" priority="2503">
      <formula>D173&lt;F173</formula>
    </cfRule>
    <cfRule type="expression" dxfId="1347" priority="2504">
      <formula>C173&gt;F173</formula>
    </cfRule>
  </conditionalFormatting>
  <conditionalFormatting sqref="A172">
    <cfRule type="expression" dxfId="1346" priority="2501">
      <formula>D172&lt;F172</formula>
    </cfRule>
    <cfRule type="expression" dxfId="1345" priority="2502">
      <formula>C172&gt;F172</formula>
    </cfRule>
  </conditionalFormatting>
  <conditionalFormatting sqref="A171">
    <cfRule type="expression" dxfId="1344" priority="2499">
      <formula>D171&lt;F171</formula>
    </cfRule>
    <cfRule type="expression" dxfId="1343" priority="2500">
      <formula>C171&gt;F171</formula>
    </cfRule>
  </conditionalFormatting>
  <conditionalFormatting sqref="A170">
    <cfRule type="expression" dxfId="1342" priority="2497">
      <formula>D170&lt;F170</formula>
    </cfRule>
    <cfRule type="expression" dxfId="1341" priority="2498">
      <formula>C170&gt;F170</formula>
    </cfRule>
  </conditionalFormatting>
  <conditionalFormatting sqref="A181">
    <cfRule type="expression" dxfId="1340" priority="2495">
      <formula>D181&lt;F181</formula>
    </cfRule>
    <cfRule type="expression" dxfId="1339" priority="2496">
      <formula>C181&gt;F181</formula>
    </cfRule>
  </conditionalFormatting>
  <conditionalFormatting sqref="A180">
    <cfRule type="expression" dxfId="1338" priority="2493">
      <formula>D180&lt;F180</formula>
    </cfRule>
    <cfRule type="expression" dxfId="1337" priority="2494">
      <formula>C180&gt;F180</formula>
    </cfRule>
  </conditionalFormatting>
  <conditionalFormatting sqref="A179">
    <cfRule type="expression" dxfId="1336" priority="2491">
      <formula>D179&lt;F179</formula>
    </cfRule>
    <cfRule type="expression" dxfId="1335" priority="2492">
      <formula>C179&gt;F179</formula>
    </cfRule>
  </conditionalFormatting>
  <conditionalFormatting sqref="A178">
    <cfRule type="expression" dxfId="1334" priority="2489">
      <formula>D178&lt;F178</formula>
    </cfRule>
    <cfRule type="expression" dxfId="1333" priority="2490">
      <formula>C178&gt;F178</formula>
    </cfRule>
  </conditionalFormatting>
  <conditionalFormatting sqref="A177">
    <cfRule type="expression" dxfId="1332" priority="2487">
      <formula>D177&lt;F177</formula>
    </cfRule>
    <cfRule type="expression" dxfId="1331" priority="2488">
      <formula>C177&gt;F177</formula>
    </cfRule>
  </conditionalFormatting>
  <conditionalFormatting sqref="A176">
    <cfRule type="expression" dxfId="1330" priority="2485">
      <formula>D176&lt;F176</formula>
    </cfRule>
    <cfRule type="expression" dxfId="1329" priority="2486">
      <formula>C176&gt;F176</formula>
    </cfRule>
  </conditionalFormatting>
  <conditionalFormatting sqref="A187">
    <cfRule type="expression" dxfId="1328" priority="2483">
      <formula>D187&lt;F187</formula>
    </cfRule>
    <cfRule type="expression" dxfId="1327" priority="2484">
      <formula>C187&gt;F187</formula>
    </cfRule>
  </conditionalFormatting>
  <conditionalFormatting sqref="A186">
    <cfRule type="expression" dxfId="1326" priority="2481">
      <formula>D186&lt;F186</formula>
    </cfRule>
    <cfRule type="expression" dxfId="1325" priority="2482">
      <formula>C186&gt;F186</formula>
    </cfRule>
  </conditionalFormatting>
  <conditionalFormatting sqref="A185">
    <cfRule type="expression" dxfId="1324" priority="2479">
      <formula>D185&lt;F185</formula>
    </cfRule>
    <cfRule type="expression" dxfId="1323" priority="2480">
      <formula>C185&gt;F185</formula>
    </cfRule>
  </conditionalFormatting>
  <conditionalFormatting sqref="A184">
    <cfRule type="expression" dxfId="1322" priority="2477">
      <formula>D184&lt;F184</formula>
    </cfRule>
    <cfRule type="expression" dxfId="1321" priority="2478">
      <formula>C184&gt;F184</formula>
    </cfRule>
  </conditionalFormatting>
  <conditionalFormatting sqref="A183">
    <cfRule type="expression" dxfId="1320" priority="2475">
      <formula>D183&lt;F183</formula>
    </cfRule>
    <cfRule type="expression" dxfId="1319" priority="2476">
      <formula>C183&gt;F183</formula>
    </cfRule>
  </conditionalFormatting>
  <conditionalFormatting sqref="A182">
    <cfRule type="expression" dxfId="1318" priority="2473">
      <formula>D182&lt;F182</formula>
    </cfRule>
    <cfRule type="expression" dxfId="1317" priority="2474">
      <formula>C182&gt;F182</formula>
    </cfRule>
  </conditionalFormatting>
  <conditionalFormatting sqref="A193">
    <cfRule type="expression" dxfId="1316" priority="2471">
      <formula>D193&lt;F193</formula>
    </cfRule>
    <cfRule type="expression" dxfId="1315" priority="2472">
      <formula>C193&gt;F193</formula>
    </cfRule>
  </conditionalFormatting>
  <conditionalFormatting sqref="A192">
    <cfRule type="expression" dxfId="1314" priority="2469">
      <formula>D192&lt;F192</formula>
    </cfRule>
    <cfRule type="expression" dxfId="1313" priority="2470">
      <formula>C192&gt;F192</formula>
    </cfRule>
  </conditionalFormatting>
  <conditionalFormatting sqref="A191">
    <cfRule type="expression" dxfId="1312" priority="2467">
      <formula>D191&lt;F191</formula>
    </cfRule>
    <cfRule type="expression" dxfId="1311" priority="2468">
      <formula>C191&gt;F191</formula>
    </cfRule>
  </conditionalFormatting>
  <conditionalFormatting sqref="A190">
    <cfRule type="expression" dxfId="1310" priority="2465">
      <formula>D190&lt;F190</formula>
    </cfRule>
    <cfRule type="expression" dxfId="1309" priority="2466">
      <formula>C190&gt;F190</formula>
    </cfRule>
  </conditionalFormatting>
  <conditionalFormatting sqref="A189">
    <cfRule type="expression" dxfId="1308" priority="2463">
      <formula>D189&lt;F189</formula>
    </cfRule>
    <cfRule type="expression" dxfId="1307" priority="2464">
      <formula>C189&gt;F189</formula>
    </cfRule>
  </conditionalFormatting>
  <conditionalFormatting sqref="A188">
    <cfRule type="expression" dxfId="1306" priority="2461">
      <formula>D188&lt;F188</formula>
    </cfRule>
    <cfRule type="expression" dxfId="1305" priority="2462">
      <formula>C188&gt;F188</formula>
    </cfRule>
  </conditionalFormatting>
  <conditionalFormatting sqref="A199">
    <cfRule type="expression" dxfId="1304" priority="2459">
      <formula>D199&lt;F199</formula>
    </cfRule>
    <cfRule type="expression" dxfId="1303" priority="2460">
      <formula>C199&gt;F199</formula>
    </cfRule>
  </conditionalFormatting>
  <conditionalFormatting sqref="A198">
    <cfRule type="expression" dxfId="1302" priority="2457">
      <formula>D198&lt;F198</formula>
    </cfRule>
    <cfRule type="expression" dxfId="1301" priority="2458">
      <formula>C198&gt;F198</formula>
    </cfRule>
  </conditionalFormatting>
  <conditionalFormatting sqref="A197">
    <cfRule type="expression" dxfId="1300" priority="2455">
      <formula>D197&lt;F197</formula>
    </cfRule>
    <cfRule type="expression" dxfId="1299" priority="2456">
      <formula>C197&gt;F197</formula>
    </cfRule>
  </conditionalFormatting>
  <conditionalFormatting sqref="A196">
    <cfRule type="expression" dxfId="1298" priority="2453">
      <formula>D196&lt;F196</formula>
    </cfRule>
    <cfRule type="expression" dxfId="1297" priority="2454">
      <formula>C196&gt;F196</formula>
    </cfRule>
  </conditionalFormatting>
  <conditionalFormatting sqref="A195">
    <cfRule type="expression" dxfId="1296" priority="2451">
      <formula>D195&lt;F195</formula>
    </cfRule>
    <cfRule type="expression" dxfId="1295" priority="2452">
      <formula>C195&gt;F195</formula>
    </cfRule>
  </conditionalFormatting>
  <conditionalFormatting sqref="A194">
    <cfRule type="expression" dxfId="1294" priority="2449">
      <formula>D194&lt;F194</formula>
    </cfRule>
    <cfRule type="expression" dxfId="1293" priority="2450">
      <formula>C194&gt;F194</formula>
    </cfRule>
  </conditionalFormatting>
  <conditionalFormatting sqref="G30:G37 G40:G42">
    <cfRule type="cellIs" dxfId="1292" priority="2444" operator="lessThan">
      <formula>0</formula>
    </cfRule>
    <cfRule type="cellIs" dxfId="1291" priority="2445" operator="greaterThan">
      <formula>0</formula>
    </cfRule>
  </conditionalFormatting>
  <conditionalFormatting sqref="V2:V57">
    <cfRule type="cellIs" dxfId="1290" priority="2296" operator="lessThan">
      <formula>0</formula>
    </cfRule>
    <cfRule type="cellIs" dxfId="1289" priority="2297" operator="equal">
      <formula>0</formula>
    </cfRule>
  </conditionalFormatting>
  <conditionalFormatting sqref="W33 W37">
    <cfRule type="cellIs" dxfId="1288" priority="2246" operator="equal">
      <formula>"STOP"</formula>
    </cfRule>
    <cfRule type="expression" dxfId="1287" priority="2247">
      <formula>X33&gt;F33*100</formula>
    </cfRule>
    <cfRule type="cellIs" dxfId="1286" priority="2249" operator="equal">
      <formula>0</formula>
    </cfRule>
  </conditionalFormatting>
  <conditionalFormatting sqref="W33">
    <cfRule type="cellIs" dxfId="1285" priority="2248" operator="equal">
      <formula>"TRAILING"</formula>
    </cfRule>
  </conditionalFormatting>
  <conditionalFormatting sqref="W32">
    <cfRule type="cellIs" dxfId="1284" priority="2242" operator="equal">
      <formula>"STOP"</formula>
    </cfRule>
    <cfRule type="expression" dxfId="1283" priority="2243">
      <formula>X32&gt;F32*100</formula>
    </cfRule>
    <cfRule type="cellIs" dxfId="1282" priority="2245" operator="equal">
      <formula>0</formula>
    </cfRule>
  </conditionalFormatting>
  <conditionalFormatting sqref="W32">
    <cfRule type="cellIs" dxfId="1281" priority="2244" operator="equal">
      <formula>"TRAILING"</formula>
    </cfRule>
  </conditionalFormatting>
  <conditionalFormatting sqref="W31">
    <cfRule type="cellIs" dxfId="1280" priority="2238" operator="equal">
      <formula>"STOP"</formula>
    </cfRule>
    <cfRule type="expression" dxfId="1279" priority="2239">
      <formula>X31&gt;F31*100</formula>
    </cfRule>
    <cfRule type="cellIs" dxfId="1278" priority="2241" operator="equal">
      <formula>0</formula>
    </cfRule>
  </conditionalFormatting>
  <conditionalFormatting sqref="W31">
    <cfRule type="cellIs" dxfId="1277" priority="2240" operator="equal">
      <formula>"TRAILING"</formula>
    </cfRule>
  </conditionalFormatting>
  <conditionalFormatting sqref="W30">
    <cfRule type="cellIs" dxfId="1276" priority="2234" operator="equal">
      <formula>"STOP"</formula>
    </cfRule>
    <cfRule type="expression" dxfId="1275" priority="2235">
      <formula>X30&gt;F30*100</formula>
    </cfRule>
    <cfRule type="cellIs" dxfId="1274" priority="2237" operator="equal">
      <formula>0</formula>
    </cfRule>
  </conditionalFormatting>
  <conditionalFormatting sqref="W30">
    <cfRule type="cellIs" dxfId="1273" priority="2236" operator="equal">
      <formula>"TRAILING"</formula>
    </cfRule>
  </conditionalFormatting>
  <conditionalFormatting sqref="W35">
    <cfRule type="cellIs" dxfId="1272" priority="2226" operator="equal">
      <formula>"STOP"</formula>
    </cfRule>
    <cfRule type="expression" dxfId="1271" priority="2227">
      <formula>X35&gt;F35*100</formula>
    </cfRule>
    <cfRule type="cellIs" dxfId="1270" priority="2229" operator="equal">
      <formula>0</formula>
    </cfRule>
  </conditionalFormatting>
  <conditionalFormatting sqref="W35">
    <cfRule type="cellIs" dxfId="1269" priority="2228" operator="equal">
      <formula>"TRAILING"</formula>
    </cfRule>
  </conditionalFormatting>
  <conditionalFormatting sqref="W34">
    <cfRule type="cellIs" dxfId="1268" priority="2222" operator="equal">
      <formula>"STOP"</formula>
    </cfRule>
    <cfRule type="expression" dxfId="1267" priority="2223">
      <formula>X34&gt;F34*100</formula>
    </cfRule>
    <cfRule type="cellIs" dxfId="1266" priority="2225" operator="equal">
      <formula>0</formula>
    </cfRule>
  </conditionalFormatting>
  <conditionalFormatting sqref="W34">
    <cfRule type="cellIs" dxfId="1265" priority="2224" operator="equal">
      <formula>"TRAILING"</formula>
    </cfRule>
  </conditionalFormatting>
  <conditionalFormatting sqref="W37">
    <cfRule type="cellIs" dxfId="1264" priority="2220" operator="equal">
      <formula>"TRAILING"</formula>
    </cfRule>
  </conditionalFormatting>
  <conditionalFormatting sqref="W36">
    <cfRule type="cellIs" dxfId="1263" priority="2214" operator="equal">
      <formula>"STOP"</formula>
    </cfRule>
    <cfRule type="expression" dxfId="1262" priority="2215">
      <formula>X36&gt;F36*100</formula>
    </cfRule>
    <cfRule type="cellIs" dxfId="1261" priority="2217" operator="equal">
      <formula>0</formula>
    </cfRule>
  </conditionalFormatting>
  <conditionalFormatting sqref="W36">
    <cfRule type="cellIs" dxfId="1260" priority="2216" operator="equal">
      <formula>"TRAILING"</formula>
    </cfRule>
  </conditionalFormatting>
  <conditionalFormatting sqref="W43">
    <cfRule type="cellIs" dxfId="1259" priority="2204" operator="equal">
      <formula>"TRAILING"</formula>
    </cfRule>
  </conditionalFormatting>
  <conditionalFormatting sqref="W42">
    <cfRule type="cellIs" dxfId="1258" priority="2200" operator="equal">
      <formula>"TRAILING"</formula>
    </cfRule>
  </conditionalFormatting>
  <conditionalFormatting sqref="W41">
    <cfRule type="cellIs" dxfId="1257" priority="2196" operator="equal">
      <formula>"TRAILING"</formula>
    </cfRule>
  </conditionalFormatting>
  <conditionalFormatting sqref="W40">
    <cfRule type="cellIs" dxfId="1256" priority="2192" operator="equal">
      <formula>"TRAILING"</formula>
    </cfRule>
  </conditionalFormatting>
  <conditionalFormatting sqref="W45">
    <cfRule type="cellIs" dxfId="1255" priority="2188" operator="equal">
      <formula>"TRAILING"</formula>
    </cfRule>
  </conditionalFormatting>
  <conditionalFormatting sqref="W44">
    <cfRule type="cellIs" dxfId="1254" priority="2184" operator="equal">
      <formula>"TRAILING"</formula>
    </cfRule>
  </conditionalFormatting>
  <conditionalFormatting sqref="W47">
    <cfRule type="cellIs" dxfId="1253" priority="2180" operator="equal">
      <formula>"TRAILING"</formula>
    </cfRule>
  </conditionalFormatting>
  <conditionalFormatting sqref="W46">
    <cfRule type="cellIs" dxfId="1252" priority="2176" operator="equal">
      <formula>"TRAILING"</formula>
    </cfRule>
  </conditionalFormatting>
  <conditionalFormatting sqref="W29">
    <cfRule type="cellIs" dxfId="1251" priority="2122" operator="equal">
      <formula>"STOP"</formula>
    </cfRule>
    <cfRule type="expression" dxfId="1250" priority="2123">
      <formula>X29&gt;F29*100</formula>
    </cfRule>
    <cfRule type="cellIs" dxfId="1249" priority="2125" operator="equal">
      <formula>0</formula>
    </cfRule>
  </conditionalFormatting>
  <conditionalFormatting sqref="W29">
    <cfRule type="cellIs" dxfId="1248" priority="2124" operator="equal">
      <formula>"TRAILING"</formula>
    </cfRule>
  </conditionalFormatting>
  <conditionalFormatting sqref="W28">
    <cfRule type="cellIs" dxfId="1247" priority="2118" operator="equal">
      <formula>"STOP"</formula>
    </cfRule>
    <cfRule type="expression" dxfId="1246" priority="2119">
      <formula>X28&gt;F28*100</formula>
    </cfRule>
    <cfRule type="cellIs" dxfId="1245" priority="2121" operator="equal">
      <formula>0</formula>
    </cfRule>
  </conditionalFormatting>
  <conditionalFormatting sqref="W28">
    <cfRule type="cellIs" dxfId="1244" priority="2120" operator="equal">
      <formula>"TRAILING"</formula>
    </cfRule>
  </conditionalFormatting>
  <conditionalFormatting sqref="W27">
    <cfRule type="cellIs" dxfId="1243" priority="2114" operator="equal">
      <formula>"STOP"</formula>
    </cfRule>
    <cfRule type="expression" dxfId="1242" priority="2115">
      <formula>X27&gt;F27*100</formula>
    </cfRule>
    <cfRule type="cellIs" dxfId="1241" priority="2117" operator="equal">
      <formula>0</formula>
    </cfRule>
  </conditionalFormatting>
  <conditionalFormatting sqref="W27">
    <cfRule type="cellIs" dxfId="1240" priority="2116" operator="equal">
      <formula>"TRAILING"</formula>
    </cfRule>
  </conditionalFormatting>
  <conditionalFormatting sqref="W26">
    <cfRule type="cellIs" dxfId="1239" priority="2110" operator="equal">
      <formula>"STOP"</formula>
    </cfRule>
    <cfRule type="expression" dxfId="1238" priority="2111">
      <formula>X26&gt;F26*100</formula>
    </cfRule>
    <cfRule type="cellIs" dxfId="1237" priority="2113" operator="equal">
      <formula>0</formula>
    </cfRule>
  </conditionalFormatting>
  <conditionalFormatting sqref="W26">
    <cfRule type="cellIs" dxfId="1236" priority="2112" operator="equal">
      <formula>"TRAILING"</formula>
    </cfRule>
  </conditionalFormatting>
  <conditionalFormatting sqref="W5">
    <cfRule type="cellIs" dxfId="1235" priority="2106" operator="equal">
      <formula>"STOP"</formula>
    </cfRule>
    <cfRule type="expression" dxfId="1234" priority="2107">
      <formula>X5&gt;F5*100</formula>
    </cfRule>
    <cfRule type="cellIs" dxfId="1233" priority="2109" operator="equal">
      <formula>0</formula>
    </cfRule>
  </conditionalFormatting>
  <conditionalFormatting sqref="W5">
    <cfRule type="cellIs" dxfId="1232" priority="2108" operator="equal">
      <formula>"TRAILING"</formula>
    </cfRule>
  </conditionalFormatting>
  <conditionalFormatting sqref="W4">
    <cfRule type="cellIs" dxfId="1231" priority="2102" operator="equal">
      <formula>"STOP"</formula>
    </cfRule>
    <cfRule type="expression" dxfId="1230" priority="2103">
      <formula>X4&gt;F4*100</formula>
    </cfRule>
    <cfRule type="cellIs" dxfId="1229" priority="2105" operator="equal">
      <formula>0</formula>
    </cfRule>
  </conditionalFormatting>
  <conditionalFormatting sqref="W4">
    <cfRule type="cellIs" dxfId="1228" priority="2104" operator="equal">
      <formula>"TRAILING"</formula>
    </cfRule>
  </conditionalFormatting>
  <conditionalFormatting sqref="W3">
    <cfRule type="cellIs" dxfId="1227" priority="2098" operator="equal">
      <formula>"STOP"</formula>
    </cfRule>
    <cfRule type="expression" dxfId="1226" priority="2099">
      <formula>X3&gt;F3*100</formula>
    </cfRule>
    <cfRule type="cellIs" dxfId="1225" priority="2101" operator="equal">
      <formula>0</formula>
    </cfRule>
  </conditionalFormatting>
  <conditionalFormatting sqref="W3">
    <cfRule type="cellIs" dxfId="1224" priority="2100" operator="equal">
      <formula>"TRAILING"</formula>
    </cfRule>
  </conditionalFormatting>
  <conditionalFormatting sqref="W2">
    <cfRule type="cellIs" dxfId="1223" priority="2094" operator="equal">
      <formula>"STOP"</formula>
    </cfRule>
    <cfRule type="expression" dxfId="1222" priority="2095">
      <formula>X2&gt;F2*100</formula>
    </cfRule>
    <cfRule type="cellIs" dxfId="1221" priority="2097" operator="equal">
      <formula>0</formula>
    </cfRule>
  </conditionalFormatting>
  <conditionalFormatting sqref="W2">
    <cfRule type="cellIs" dxfId="1220" priority="2096" operator="equal">
      <formula>"TRAILING"</formula>
    </cfRule>
  </conditionalFormatting>
  <conditionalFormatting sqref="W9">
    <cfRule type="cellIs" dxfId="1219" priority="2090" operator="equal">
      <formula>"STOP"</formula>
    </cfRule>
    <cfRule type="expression" dxfId="1218" priority="2091">
      <formula>X9&gt;F9*100</formula>
    </cfRule>
    <cfRule type="cellIs" dxfId="1217" priority="2093" operator="equal">
      <formula>0</formula>
    </cfRule>
  </conditionalFormatting>
  <conditionalFormatting sqref="W9">
    <cfRule type="cellIs" dxfId="1216" priority="2092" operator="equal">
      <formula>"TRAILING"</formula>
    </cfRule>
  </conditionalFormatting>
  <conditionalFormatting sqref="W8">
    <cfRule type="cellIs" dxfId="1215" priority="2086" operator="equal">
      <formula>"STOP"</formula>
    </cfRule>
    <cfRule type="expression" dxfId="1214" priority="2087">
      <formula>X8&gt;F8*100</formula>
    </cfRule>
    <cfRule type="cellIs" dxfId="1213" priority="2089" operator="equal">
      <formula>0</formula>
    </cfRule>
  </conditionalFormatting>
  <conditionalFormatting sqref="W8">
    <cfRule type="cellIs" dxfId="1212" priority="2088" operator="equal">
      <formula>"TRAILING"</formula>
    </cfRule>
  </conditionalFormatting>
  <conditionalFormatting sqref="W7">
    <cfRule type="cellIs" dxfId="1211" priority="2082" operator="equal">
      <formula>"STOP"</formula>
    </cfRule>
    <cfRule type="expression" dxfId="1210" priority="2083">
      <formula>X7&gt;F7*100</formula>
    </cfRule>
    <cfRule type="cellIs" dxfId="1209" priority="2085" operator="equal">
      <formula>0</formula>
    </cfRule>
  </conditionalFormatting>
  <conditionalFormatting sqref="W7">
    <cfRule type="cellIs" dxfId="1208" priority="2084" operator="equal">
      <formula>"TRAILING"</formula>
    </cfRule>
  </conditionalFormatting>
  <conditionalFormatting sqref="W6">
    <cfRule type="cellIs" dxfId="1207" priority="2078" operator="equal">
      <formula>"STOP"</formula>
    </cfRule>
    <cfRule type="expression" dxfId="1206" priority="2079">
      <formula>X6&gt;F6*100</formula>
    </cfRule>
    <cfRule type="cellIs" dxfId="1205" priority="2081" operator="equal">
      <formula>0</formula>
    </cfRule>
  </conditionalFormatting>
  <conditionalFormatting sqref="W6">
    <cfRule type="cellIs" dxfId="1204" priority="2080" operator="equal">
      <formula>"TRAILING"</formula>
    </cfRule>
  </conditionalFormatting>
  <conditionalFormatting sqref="W13">
    <cfRule type="cellIs" dxfId="1203" priority="2074" operator="equal">
      <formula>"STOP"</formula>
    </cfRule>
    <cfRule type="expression" dxfId="1202" priority="2075">
      <formula>X13&gt;F13*100</formula>
    </cfRule>
    <cfRule type="cellIs" dxfId="1201" priority="2077" operator="equal">
      <formula>0</formula>
    </cfRule>
  </conditionalFormatting>
  <conditionalFormatting sqref="W13">
    <cfRule type="cellIs" dxfId="1200" priority="2076" operator="equal">
      <formula>"TRAILING"</formula>
    </cfRule>
  </conditionalFormatting>
  <conditionalFormatting sqref="W12">
    <cfRule type="cellIs" dxfId="1199" priority="2070" operator="equal">
      <formula>"STOP"</formula>
    </cfRule>
    <cfRule type="expression" dxfId="1198" priority="2071">
      <formula>X12&gt;F12*100</formula>
    </cfRule>
    <cfRule type="cellIs" dxfId="1197" priority="2073" operator="equal">
      <formula>0</formula>
    </cfRule>
  </conditionalFormatting>
  <conditionalFormatting sqref="W12">
    <cfRule type="cellIs" dxfId="1196" priority="2072" operator="equal">
      <formula>"TRAILING"</formula>
    </cfRule>
  </conditionalFormatting>
  <conditionalFormatting sqref="W11">
    <cfRule type="cellIs" dxfId="1195" priority="2066" operator="equal">
      <formula>"STOP"</formula>
    </cfRule>
    <cfRule type="expression" dxfId="1194" priority="2067">
      <formula>X11&gt;F11*100</formula>
    </cfRule>
    <cfRule type="cellIs" dxfId="1193" priority="2069" operator="equal">
      <formula>0</formula>
    </cfRule>
  </conditionalFormatting>
  <conditionalFormatting sqref="W11">
    <cfRule type="cellIs" dxfId="1192" priority="2068" operator="equal">
      <formula>"TRAILING"</formula>
    </cfRule>
  </conditionalFormatting>
  <conditionalFormatting sqref="W10">
    <cfRule type="cellIs" dxfId="1191" priority="2062" operator="equal">
      <formula>"STOP"</formula>
    </cfRule>
    <cfRule type="expression" dxfId="1190" priority="2063">
      <formula>X10&gt;F10*100</formula>
    </cfRule>
    <cfRule type="cellIs" dxfId="1189" priority="2065" operator="equal">
      <formula>0</formula>
    </cfRule>
  </conditionalFormatting>
  <conditionalFormatting sqref="W10">
    <cfRule type="cellIs" dxfId="1188" priority="2064" operator="equal">
      <formula>"TRAILING"</formula>
    </cfRule>
  </conditionalFormatting>
  <conditionalFormatting sqref="W17">
    <cfRule type="cellIs" dxfId="1187" priority="2058" operator="equal">
      <formula>"STOP"</formula>
    </cfRule>
    <cfRule type="expression" dxfId="1186" priority="2059">
      <formula>X17&gt;F17*100</formula>
    </cfRule>
    <cfRule type="cellIs" dxfId="1185" priority="2061" operator="equal">
      <formula>0</formula>
    </cfRule>
  </conditionalFormatting>
  <conditionalFormatting sqref="W17">
    <cfRule type="cellIs" dxfId="1184" priority="2060" operator="equal">
      <formula>"TRAILING"</formula>
    </cfRule>
  </conditionalFormatting>
  <conditionalFormatting sqref="W16">
    <cfRule type="cellIs" dxfId="1183" priority="2054" operator="equal">
      <formula>"STOP"</formula>
    </cfRule>
    <cfRule type="expression" dxfId="1182" priority="2055">
      <formula>X16&gt;F16*100</formula>
    </cfRule>
    <cfRule type="cellIs" dxfId="1181" priority="2057" operator="equal">
      <formula>0</formula>
    </cfRule>
  </conditionalFormatting>
  <conditionalFormatting sqref="W16">
    <cfRule type="cellIs" dxfId="1180" priority="2056" operator="equal">
      <formula>"TRAILING"</formula>
    </cfRule>
  </conditionalFormatting>
  <conditionalFormatting sqref="W15">
    <cfRule type="cellIs" dxfId="1179" priority="2050" operator="equal">
      <formula>"STOP"</formula>
    </cfRule>
    <cfRule type="expression" dxfId="1178" priority="2051">
      <formula>X15&gt;F15*100</formula>
    </cfRule>
    <cfRule type="cellIs" dxfId="1177" priority="2053" operator="equal">
      <formula>0</formula>
    </cfRule>
  </conditionalFormatting>
  <conditionalFormatting sqref="W15">
    <cfRule type="cellIs" dxfId="1176" priority="2052" operator="equal">
      <formula>"TRAILING"</formula>
    </cfRule>
  </conditionalFormatting>
  <conditionalFormatting sqref="W14">
    <cfRule type="cellIs" dxfId="1175" priority="2046" operator="equal">
      <formula>"STOP"</formula>
    </cfRule>
    <cfRule type="expression" dxfId="1174" priority="2047">
      <formula>X14&gt;F14*100</formula>
    </cfRule>
    <cfRule type="cellIs" dxfId="1173" priority="2049" operator="equal">
      <formula>0</formula>
    </cfRule>
  </conditionalFormatting>
  <conditionalFormatting sqref="W14">
    <cfRule type="cellIs" dxfId="1172" priority="2048" operator="equal">
      <formula>"TRAILING"</formula>
    </cfRule>
  </conditionalFormatting>
  <conditionalFormatting sqref="W21">
    <cfRule type="cellIs" dxfId="1171" priority="2042" operator="equal">
      <formula>"STOP"</formula>
    </cfRule>
    <cfRule type="expression" dxfId="1170" priority="2043">
      <formula>X21&gt;F21*100</formula>
    </cfRule>
    <cfRule type="cellIs" dxfId="1169" priority="2045" operator="equal">
      <formula>0</formula>
    </cfRule>
  </conditionalFormatting>
  <conditionalFormatting sqref="W21">
    <cfRule type="cellIs" dxfId="1168" priority="2044" operator="equal">
      <formula>"TRAILING"</formula>
    </cfRule>
  </conditionalFormatting>
  <conditionalFormatting sqref="W20">
    <cfRule type="cellIs" dxfId="1167" priority="2038" operator="equal">
      <formula>"STOP"</formula>
    </cfRule>
    <cfRule type="expression" dxfId="1166" priority="2039">
      <formula>X20&gt;F20*100</formula>
    </cfRule>
    <cfRule type="cellIs" dxfId="1165" priority="2041" operator="equal">
      <formula>0</formula>
    </cfRule>
  </conditionalFormatting>
  <conditionalFormatting sqref="W20">
    <cfRule type="cellIs" dxfId="1164" priority="2040" operator="equal">
      <formula>"TRAILING"</formula>
    </cfRule>
  </conditionalFormatting>
  <conditionalFormatting sqref="W19">
    <cfRule type="cellIs" dxfId="1163" priority="2034" operator="equal">
      <formula>"STOP"</formula>
    </cfRule>
    <cfRule type="expression" dxfId="1162" priority="2035">
      <formula>X19&gt;F19*100</formula>
    </cfRule>
    <cfRule type="cellIs" dxfId="1161" priority="2037" operator="equal">
      <formula>0</formula>
    </cfRule>
  </conditionalFormatting>
  <conditionalFormatting sqref="W19">
    <cfRule type="cellIs" dxfId="1160" priority="2036" operator="equal">
      <formula>"TRAILING"</formula>
    </cfRule>
  </conditionalFormatting>
  <conditionalFormatting sqref="W18">
    <cfRule type="cellIs" dxfId="1159" priority="2030" operator="equal">
      <formula>"STOP"</formula>
    </cfRule>
    <cfRule type="expression" dxfId="1158" priority="2031">
      <formula>X18&gt;F18*100</formula>
    </cfRule>
    <cfRule type="cellIs" dxfId="1157" priority="2033" operator="equal">
      <formula>0</formula>
    </cfRule>
  </conditionalFormatting>
  <conditionalFormatting sqref="W18">
    <cfRule type="cellIs" dxfId="1156" priority="2032" operator="equal">
      <formula>"TRAILING"</formula>
    </cfRule>
  </conditionalFormatting>
  <conditionalFormatting sqref="W25">
    <cfRule type="cellIs" dxfId="1155" priority="2026" operator="equal">
      <formula>"STOP"</formula>
    </cfRule>
    <cfRule type="expression" dxfId="1154" priority="2027">
      <formula>X25&gt;F25*100</formula>
    </cfRule>
    <cfRule type="cellIs" dxfId="1153" priority="2029" operator="equal">
      <formula>0</formula>
    </cfRule>
  </conditionalFormatting>
  <conditionalFormatting sqref="W25">
    <cfRule type="cellIs" dxfId="1152" priority="2028" operator="equal">
      <formula>"TRAILING"</formula>
    </cfRule>
  </conditionalFormatting>
  <conditionalFormatting sqref="W24">
    <cfRule type="cellIs" dxfId="1151" priority="2022" operator="equal">
      <formula>"STOP"</formula>
    </cfRule>
    <cfRule type="expression" dxfId="1150" priority="2023">
      <formula>X24&gt;F24*100</formula>
    </cfRule>
    <cfRule type="cellIs" dxfId="1149" priority="2025" operator="equal">
      <formula>0</formula>
    </cfRule>
  </conditionalFormatting>
  <conditionalFormatting sqref="W24">
    <cfRule type="cellIs" dxfId="1148" priority="2024" operator="equal">
      <formula>"TRAILING"</formula>
    </cfRule>
  </conditionalFormatting>
  <conditionalFormatting sqref="W23">
    <cfRule type="cellIs" dxfId="1147" priority="2018" operator="equal">
      <formula>"STOP"</formula>
    </cfRule>
    <cfRule type="expression" dxfId="1146" priority="2019">
      <formula>X23&gt;F23*100</formula>
    </cfRule>
    <cfRule type="cellIs" dxfId="1145" priority="2021" operator="equal">
      <formula>0</formula>
    </cfRule>
  </conditionalFormatting>
  <conditionalFormatting sqref="W23">
    <cfRule type="cellIs" dxfId="1144" priority="2020" operator="equal">
      <formula>"TRAILING"</formula>
    </cfRule>
  </conditionalFormatting>
  <conditionalFormatting sqref="W22">
    <cfRule type="cellIs" dxfId="1143" priority="2014" operator="equal">
      <formula>"STOP"</formula>
    </cfRule>
    <cfRule type="expression" dxfId="1142" priority="2015">
      <formula>X22&gt;F22*100</formula>
    </cfRule>
    <cfRule type="cellIs" dxfId="1141" priority="2017" operator="equal">
      <formula>0</formula>
    </cfRule>
  </conditionalFormatting>
  <conditionalFormatting sqref="W22">
    <cfRule type="cellIs" dxfId="1140" priority="2016" operator="equal">
      <formula>"TRAILING"</formula>
    </cfRule>
  </conditionalFormatting>
  <conditionalFormatting sqref="W1">
    <cfRule type="cellIs" dxfId="1139" priority="1997" operator="equal">
      <formula>"TRAILING"</formula>
    </cfRule>
  </conditionalFormatting>
  <conditionalFormatting sqref="U60:U157">
    <cfRule type="cellIs" dxfId="1137" priority="1904" operator="equal">
      <formula>0</formula>
    </cfRule>
  </conditionalFormatting>
  <conditionalFormatting sqref="U158:U199">
    <cfRule type="cellIs" dxfId="1136" priority="1903" operator="equal">
      <formula>0</formula>
    </cfRule>
  </conditionalFormatting>
  <conditionalFormatting sqref="D68">
    <cfRule type="expression" dxfId="1135" priority="1872">
      <formula>E68&gt;B68</formula>
    </cfRule>
  </conditionalFormatting>
  <conditionalFormatting sqref="C68">
    <cfRule type="expression" dxfId="1134" priority="1871">
      <formula>B68&gt;E68</formula>
    </cfRule>
  </conditionalFormatting>
  <conditionalFormatting sqref="B68">
    <cfRule type="cellIs" dxfId="1133" priority="1870" operator="greaterThan">
      <formula>E68</formula>
    </cfRule>
  </conditionalFormatting>
  <conditionalFormatting sqref="E68">
    <cfRule type="cellIs" dxfId="1132" priority="1869" operator="greaterThan">
      <formula>B68</formula>
    </cfRule>
  </conditionalFormatting>
  <conditionalFormatting sqref="D69">
    <cfRule type="expression" dxfId="1131" priority="1868">
      <formula>E69&gt;B69</formula>
    </cfRule>
  </conditionalFormatting>
  <conditionalFormatting sqref="C69">
    <cfRule type="expression" dxfId="1130" priority="1867">
      <formula>B69&gt;E69</formula>
    </cfRule>
  </conditionalFormatting>
  <conditionalFormatting sqref="B69">
    <cfRule type="cellIs" dxfId="1129" priority="1866" operator="greaterThan">
      <formula>E69</formula>
    </cfRule>
  </conditionalFormatting>
  <conditionalFormatting sqref="E69">
    <cfRule type="cellIs" dxfId="1128" priority="1865" operator="greaterThan">
      <formula>B69</formula>
    </cfRule>
  </conditionalFormatting>
  <conditionalFormatting sqref="D70">
    <cfRule type="expression" dxfId="1127" priority="1864">
      <formula>E70&gt;B70</formula>
    </cfRule>
  </conditionalFormatting>
  <conditionalFormatting sqref="C70">
    <cfRule type="expression" dxfId="1126" priority="1863">
      <formula>B70&gt;E70</formula>
    </cfRule>
  </conditionalFormatting>
  <conditionalFormatting sqref="B70">
    <cfRule type="cellIs" dxfId="1125" priority="1862" operator="greaterThan">
      <formula>E70</formula>
    </cfRule>
  </conditionalFormatting>
  <conditionalFormatting sqref="E70">
    <cfRule type="cellIs" dxfId="1124" priority="1861" operator="greaterThan">
      <formula>B70</formula>
    </cfRule>
  </conditionalFormatting>
  <conditionalFormatting sqref="D71">
    <cfRule type="expression" dxfId="1123" priority="1860">
      <formula>E71&gt;B71</formula>
    </cfRule>
  </conditionalFormatting>
  <conditionalFormatting sqref="C71">
    <cfRule type="expression" dxfId="1122" priority="1859">
      <formula>B71&gt;E71</formula>
    </cfRule>
  </conditionalFormatting>
  <conditionalFormatting sqref="B71">
    <cfRule type="cellIs" dxfId="1121" priority="1858" operator="greaterThan">
      <formula>E71</formula>
    </cfRule>
  </conditionalFormatting>
  <conditionalFormatting sqref="E71">
    <cfRule type="cellIs" dxfId="1120" priority="1857" operator="greaterThan">
      <formula>B71</formula>
    </cfRule>
  </conditionalFormatting>
  <conditionalFormatting sqref="D72">
    <cfRule type="expression" dxfId="1119" priority="1856">
      <formula>E72&gt;B72</formula>
    </cfRule>
  </conditionalFormatting>
  <conditionalFormatting sqref="C72">
    <cfRule type="expression" dxfId="1118" priority="1855">
      <formula>B72&gt;E72</formula>
    </cfRule>
  </conditionalFormatting>
  <conditionalFormatting sqref="B72">
    <cfRule type="cellIs" dxfId="1117" priority="1854" operator="greaterThan">
      <formula>E72</formula>
    </cfRule>
  </conditionalFormatting>
  <conditionalFormatting sqref="E72">
    <cfRule type="cellIs" dxfId="1116" priority="1853" operator="greaterThan">
      <formula>B72</formula>
    </cfRule>
  </conditionalFormatting>
  <conditionalFormatting sqref="D73">
    <cfRule type="expression" dxfId="1115" priority="1852">
      <formula>E73&gt;B73</formula>
    </cfRule>
  </conditionalFormatting>
  <conditionalFormatting sqref="C73">
    <cfRule type="expression" dxfId="1114" priority="1851">
      <formula>B73&gt;E73</formula>
    </cfRule>
  </conditionalFormatting>
  <conditionalFormatting sqref="B73">
    <cfRule type="cellIs" dxfId="1113" priority="1850" operator="greaterThan">
      <formula>E73</formula>
    </cfRule>
  </conditionalFormatting>
  <conditionalFormatting sqref="E73">
    <cfRule type="cellIs" dxfId="1112" priority="1849" operator="greaterThan">
      <formula>B73</formula>
    </cfRule>
  </conditionalFormatting>
  <conditionalFormatting sqref="D74">
    <cfRule type="expression" dxfId="1111" priority="1848">
      <formula>E74&gt;B74</formula>
    </cfRule>
  </conditionalFormatting>
  <conditionalFormatting sqref="C74">
    <cfRule type="expression" dxfId="1110" priority="1847">
      <formula>B74&gt;E74</formula>
    </cfRule>
  </conditionalFormatting>
  <conditionalFormatting sqref="B74">
    <cfRule type="cellIs" dxfId="1109" priority="1846" operator="greaterThan">
      <formula>E74</formula>
    </cfRule>
  </conditionalFormatting>
  <conditionalFormatting sqref="E74">
    <cfRule type="cellIs" dxfId="1108" priority="1845" operator="greaterThan">
      <formula>B74</formula>
    </cfRule>
  </conditionalFormatting>
  <conditionalFormatting sqref="D75">
    <cfRule type="expression" dxfId="1107" priority="1844">
      <formula>E75&gt;B75</formula>
    </cfRule>
  </conditionalFormatting>
  <conditionalFormatting sqref="C75">
    <cfRule type="expression" dxfId="1106" priority="1843">
      <formula>B75&gt;E75</formula>
    </cfRule>
  </conditionalFormatting>
  <conditionalFormatting sqref="B75">
    <cfRule type="cellIs" dxfId="1105" priority="1842" operator="greaterThan">
      <formula>E75</formula>
    </cfRule>
  </conditionalFormatting>
  <conditionalFormatting sqref="E75">
    <cfRule type="cellIs" dxfId="1104" priority="1841" operator="greaterThan">
      <formula>B75</formula>
    </cfRule>
  </conditionalFormatting>
  <conditionalFormatting sqref="D76">
    <cfRule type="expression" dxfId="1103" priority="1840">
      <formula>E76&gt;B76</formula>
    </cfRule>
  </conditionalFormatting>
  <conditionalFormatting sqref="C76">
    <cfRule type="expression" dxfId="1102" priority="1839">
      <formula>B76&gt;E76</formula>
    </cfRule>
  </conditionalFormatting>
  <conditionalFormatting sqref="B76">
    <cfRule type="cellIs" dxfId="1101" priority="1838" operator="greaterThan">
      <formula>E76</formula>
    </cfRule>
  </conditionalFormatting>
  <conditionalFormatting sqref="E76">
    <cfRule type="cellIs" dxfId="1100" priority="1837" operator="greaterThan">
      <formula>B76</formula>
    </cfRule>
  </conditionalFormatting>
  <conditionalFormatting sqref="D77">
    <cfRule type="expression" dxfId="1099" priority="1836">
      <formula>E77&gt;B77</formula>
    </cfRule>
  </conditionalFormatting>
  <conditionalFormatting sqref="C77">
    <cfRule type="expression" dxfId="1098" priority="1835">
      <formula>B77&gt;E77</formula>
    </cfRule>
  </conditionalFormatting>
  <conditionalFormatting sqref="B77">
    <cfRule type="cellIs" dxfId="1097" priority="1834" operator="greaterThan">
      <formula>E77</formula>
    </cfRule>
  </conditionalFormatting>
  <conditionalFormatting sqref="E77">
    <cfRule type="cellIs" dxfId="1096" priority="1833" operator="greaterThan">
      <formula>B77</formula>
    </cfRule>
  </conditionalFormatting>
  <conditionalFormatting sqref="D78">
    <cfRule type="expression" dxfId="1095" priority="1832">
      <formula>E78&gt;B78</formula>
    </cfRule>
  </conditionalFormatting>
  <conditionalFormatting sqref="C78">
    <cfRule type="expression" dxfId="1094" priority="1831">
      <formula>B78&gt;E78</formula>
    </cfRule>
  </conditionalFormatting>
  <conditionalFormatting sqref="B78">
    <cfRule type="cellIs" dxfId="1093" priority="1830" operator="greaterThan">
      <formula>E78</formula>
    </cfRule>
  </conditionalFormatting>
  <conditionalFormatting sqref="E78">
    <cfRule type="cellIs" dxfId="1092" priority="1829" operator="greaterThan">
      <formula>B78</formula>
    </cfRule>
  </conditionalFormatting>
  <conditionalFormatting sqref="D79">
    <cfRule type="expression" dxfId="1091" priority="1828">
      <formula>E79&gt;B79</formula>
    </cfRule>
  </conditionalFormatting>
  <conditionalFormatting sqref="C79">
    <cfRule type="expression" dxfId="1090" priority="1827">
      <formula>B79&gt;E79</formula>
    </cfRule>
  </conditionalFormatting>
  <conditionalFormatting sqref="B79">
    <cfRule type="cellIs" dxfId="1089" priority="1826" operator="greaterThan">
      <formula>E79</formula>
    </cfRule>
  </conditionalFormatting>
  <conditionalFormatting sqref="E79">
    <cfRule type="cellIs" dxfId="1088" priority="1825" operator="greaterThan">
      <formula>B79</formula>
    </cfRule>
  </conditionalFormatting>
  <conditionalFormatting sqref="D80">
    <cfRule type="expression" dxfId="1087" priority="1824">
      <formula>E80&gt;B80</formula>
    </cfRule>
  </conditionalFormatting>
  <conditionalFormatting sqref="C80">
    <cfRule type="expression" dxfId="1086" priority="1823">
      <formula>B80&gt;E80</formula>
    </cfRule>
  </conditionalFormatting>
  <conditionalFormatting sqref="B80">
    <cfRule type="cellIs" dxfId="1085" priority="1822" operator="greaterThan">
      <formula>E80</formula>
    </cfRule>
  </conditionalFormatting>
  <conditionalFormatting sqref="E80">
    <cfRule type="cellIs" dxfId="1084" priority="1821" operator="greaterThan">
      <formula>B80</formula>
    </cfRule>
  </conditionalFormatting>
  <conditionalFormatting sqref="D81">
    <cfRule type="expression" dxfId="1083" priority="1820">
      <formula>E81&gt;B81</formula>
    </cfRule>
  </conditionalFormatting>
  <conditionalFormatting sqref="C81">
    <cfRule type="expression" dxfId="1082" priority="1819">
      <formula>B81&gt;E81</formula>
    </cfRule>
  </conditionalFormatting>
  <conditionalFormatting sqref="B81">
    <cfRule type="cellIs" dxfId="1081" priority="1818" operator="greaterThan">
      <formula>E81</formula>
    </cfRule>
  </conditionalFormatting>
  <conditionalFormatting sqref="E81">
    <cfRule type="cellIs" dxfId="1080" priority="1817" operator="greaterThan">
      <formula>B81</formula>
    </cfRule>
  </conditionalFormatting>
  <conditionalFormatting sqref="D82">
    <cfRule type="expression" dxfId="1079" priority="1816">
      <formula>E82&gt;B82</formula>
    </cfRule>
  </conditionalFormatting>
  <conditionalFormatting sqref="C82">
    <cfRule type="expression" dxfId="1078" priority="1815">
      <formula>B82&gt;E82</formula>
    </cfRule>
  </conditionalFormatting>
  <conditionalFormatting sqref="B82">
    <cfRule type="cellIs" dxfId="1077" priority="1814" operator="greaterThan">
      <formula>E82</formula>
    </cfRule>
  </conditionalFormatting>
  <conditionalFormatting sqref="E82">
    <cfRule type="cellIs" dxfId="1076" priority="1813" operator="greaterThan">
      <formula>B82</formula>
    </cfRule>
  </conditionalFormatting>
  <conditionalFormatting sqref="D83">
    <cfRule type="expression" dxfId="1075" priority="1812">
      <formula>E83&gt;B83</formula>
    </cfRule>
  </conditionalFormatting>
  <conditionalFormatting sqref="C83">
    <cfRule type="expression" dxfId="1074" priority="1811">
      <formula>B83&gt;E83</formula>
    </cfRule>
  </conditionalFormatting>
  <conditionalFormatting sqref="B83">
    <cfRule type="cellIs" dxfId="1073" priority="1810" operator="greaterThan">
      <formula>E83</formula>
    </cfRule>
  </conditionalFormatting>
  <conditionalFormatting sqref="E83">
    <cfRule type="cellIs" dxfId="1072" priority="1809" operator="greaterThan">
      <formula>B83</formula>
    </cfRule>
  </conditionalFormatting>
  <conditionalFormatting sqref="D84">
    <cfRule type="expression" dxfId="1071" priority="1808">
      <formula>E84&gt;B84</formula>
    </cfRule>
  </conditionalFormatting>
  <conditionalFormatting sqref="C84">
    <cfRule type="expression" dxfId="1070" priority="1807">
      <formula>B84&gt;E84</formula>
    </cfRule>
  </conditionalFormatting>
  <conditionalFormatting sqref="B84">
    <cfRule type="cellIs" dxfId="1069" priority="1806" operator="greaterThan">
      <formula>E84</formula>
    </cfRule>
  </conditionalFormatting>
  <conditionalFormatting sqref="E84">
    <cfRule type="cellIs" dxfId="1068" priority="1805" operator="greaterThan">
      <formula>B84</formula>
    </cfRule>
  </conditionalFormatting>
  <conditionalFormatting sqref="D85">
    <cfRule type="expression" dxfId="1067" priority="1804">
      <formula>E85&gt;B85</formula>
    </cfRule>
  </conditionalFormatting>
  <conditionalFormatting sqref="C85">
    <cfRule type="expression" dxfId="1066" priority="1803">
      <formula>B85&gt;E85</formula>
    </cfRule>
  </conditionalFormatting>
  <conditionalFormatting sqref="B85">
    <cfRule type="cellIs" dxfId="1065" priority="1802" operator="greaterThan">
      <formula>E85</formula>
    </cfRule>
  </conditionalFormatting>
  <conditionalFormatting sqref="E85">
    <cfRule type="cellIs" dxfId="1064" priority="1801" operator="greaterThan">
      <formula>B85</formula>
    </cfRule>
  </conditionalFormatting>
  <conditionalFormatting sqref="D86">
    <cfRule type="expression" dxfId="1063" priority="1800">
      <formula>E86&gt;B86</formula>
    </cfRule>
  </conditionalFormatting>
  <conditionalFormatting sqref="C86">
    <cfRule type="expression" dxfId="1062" priority="1799">
      <formula>B86&gt;E86</formula>
    </cfRule>
  </conditionalFormatting>
  <conditionalFormatting sqref="B86">
    <cfRule type="cellIs" dxfId="1061" priority="1798" operator="greaterThan">
      <formula>E86</formula>
    </cfRule>
  </conditionalFormatting>
  <conditionalFormatting sqref="E86">
    <cfRule type="cellIs" dxfId="1060" priority="1797" operator="greaterThan">
      <formula>B86</formula>
    </cfRule>
  </conditionalFormatting>
  <conditionalFormatting sqref="D87">
    <cfRule type="expression" dxfId="1059" priority="1796">
      <formula>E87&gt;B87</formula>
    </cfRule>
  </conditionalFormatting>
  <conditionalFormatting sqref="C87">
    <cfRule type="expression" dxfId="1058" priority="1795">
      <formula>B87&gt;E87</formula>
    </cfRule>
  </conditionalFormatting>
  <conditionalFormatting sqref="B87">
    <cfRule type="cellIs" dxfId="1057" priority="1794" operator="greaterThan">
      <formula>E87</formula>
    </cfRule>
  </conditionalFormatting>
  <conditionalFormatting sqref="E87">
    <cfRule type="cellIs" dxfId="1056" priority="1793" operator="greaterThan">
      <formula>B87</formula>
    </cfRule>
  </conditionalFormatting>
  <conditionalFormatting sqref="D88">
    <cfRule type="expression" dxfId="1055" priority="1792">
      <formula>E88&gt;B88</formula>
    </cfRule>
  </conditionalFormatting>
  <conditionalFormatting sqref="C88">
    <cfRule type="expression" dxfId="1054" priority="1791">
      <formula>B88&gt;E88</formula>
    </cfRule>
  </conditionalFormatting>
  <conditionalFormatting sqref="B88">
    <cfRule type="cellIs" dxfId="1053" priority="1790" operator="greaterThan">
      <formula>E88</formula>
    </cfRule>
  </conditionalFormatting>
  <conditionalFormatting sqref="E88">
    <cfRule type="cellIs" dxfId="1052" priority="1789" operator="greaterThan">
      <formula>B88</formula>
    </cfRule>
  </conditionalFormatting>
  <conditionalFormatting sqref="D89">
    <cfRule type="expression" dxfId="1051" priority="1788">
      <formula>E89&gt;B89</formula>
    </cfRule>
  </conditionalFormatting>
  <conditionalFormatting sqref="C89">
    <cfRule type="expression" dxfId="1050" priority="1787">
      <formula>B89&gt;E89</formula>
    </cfRule>
  </conditionalFormatting>
  <conditionalFormatting sqref="B89">
    <cfRule type="cellIs" dxfId="1049" priority="1786" operator="greaterThan">
      <formula>E89</formula>
    </cfRule>
  </conditionalFormatting>
  <conditionalFormatting sqref="E89">
    <cfRule type="cellIs" dxfId="1048" priority="1785" operator="greaterThan">
      <formula>B89</formula>
    </cfRule>
  </conditionalFormatting>
  <conditionalFormatting sqref="D90">
    <cfRule type="expression" dxfId="1047" priority="1784">
      <formula>E90&gt;B90</formula>
    </cfRule>
  </conditionalFormatting>
  <conditionalFormatting sqref="C90">
    <cfRule type="expression" dxfId="1046" priority="1783">
      <formula>B90&gt;E90</formula>
    </cfRule>
  </conditionalFormatting>
  <conditionalFormatting sqref="B90">
    <cfRule type="cellIs" dxfId="1045" priority="1782" operator="greaterThan">
      <formula>E90</formula>
    </cfRule>
  </conditionalFormatting>
  <conditionalFormatting sqref="E90">
    <cfRule type="cellIs" dxfId="1044" priority="1781" operator="greaterThan">
      <formula>B90</formula>
    </cfRule>
  </conditionalFormatting>
  <conditionalFormatting sqref="D91">
    <cfRule type="expression" dxfId="1043" priority="1780">
      <formula>E91&gt;B91</formula>
    </cfRule>
  </conditionalFormatting>
  <conditionalFormatting sqref="C91">
    <cfRule type="expression" dxfId="1042" priority="1779">
      <formula>B91&gt;E91</formula>
    </cfRule>
  </conditionalFormatting>
  <conditionalFormatting sqref="B91">
    <cfRule type="cellIs" dxfId="1041" priority="1778" operator="greaterThan">
      <formula>E91</formula>
    </cfRule>
  </conditionalFormatting>
  <conditionalFormatting sqref="E91">
    <cfRule type="cellIs" dxfId="1040" priority="1777" operator="greaterThan">
      <formula>B91</formula>
    </cfRule>
  </conditionalFormatting>
  <conditionalFormatting sqref="D92">
    <cfRule type="expression" dxfId="1039" priority="1776">
      <formula>E92&gt;B92</formula>
    </cfRule>
  </conditionalFormatting>
  <conditionalFormatting sqref="C92">
    <cfRule type="expression" dxfId="1038" priority="1775">
      <formula>B92&gt;E92</formula>
    </cfRule>
  </conditionalFormatting>
  <conditionalFormatting sqref="B92">
    <cfRule type="cellIs" dxfId="1037" priority="1774" operator="greaterThan">
      <formula>E92</formula>
    </cfRule>
  </conditionalFormatting>
  <conditionalFormatting sqref="E92">
    <cfRule type="cellIs" dxfId="1036" priority="1773" operator="greaterThan">
      <formula>B92</formula>
    </cfRule>
  </conditionalFormatting>
  <conditionalFormatting sqref="D93">
    <cfRule type="expression" dxfId="1035" priority="1772">
      <formula>E93&gt;B93</formula>
    </cfRule>
  </conditionalFormatting>
  <conditionalFormatting sqref="C93">
    <cfRule type="expression" dxfId="1034" priority="1771">
      <formula>B93&gt;E93</formula>
    </cfRule>
  </conditionalFormatting>
  <conditionalFormatting sqref="B93">
    <cfRule type="cellIs" dxfId="1033" priority="1770" operator="greaterThan">
      <formula>E93</formula>
    </cfRule>
  </conditionalFormatting>
  <conditionalFormatting sqref="E93">
    <cfRule type="cellIs" dxfId="1032" priority="1769" operator="greaterThan">
      <formula>B93</formula>
    </cfRule>
  </conditionalFormatting>
  <conditionalFormatting sqref="D94">
    <cfRule type="expression" dxfId="1031" priority="1768">
      <formula>E94&gt;B94</formula>
    </cfRule>
  </conditionalFormatting>
  <conditionalFormatting sqref="C94">
    <cfRule type="expression" dxfId="1030" priority="1767">
      <formula>B94&gt;E94</formula>
    </cfRule>
  </conditionalFormatting>
  <conditionalFormatting sqref="B94">
    <cfRule type="cellIs" dxfId="1029" priority="1766" operator="greaterThan">
      <formula>E94</formula>
    </cfRule>
  </conditionalFormatting>
  <conditionalFormatting sqref="E94">
    <cfRule type="cellIs" dxfId="1028" priority="1765" operator="greaterThan">
      <formula>B94</formula>
    </cfRule>
  </conditionalFormatting>
  <conditionalFormatting sqref="D95">
    <cfRule type="expression" dxfId="1027" priority="1764">
      <formula>E95&gt;B95</formula>
    </cfRule>
  </conditionalFormatting>
  <conditionalFormatting sqref="C95">
    <cfRule type="expression" dxfId="1026" priority="1763">
      <formula>B95&gt;E95</formula>
    </cfRule>
  </conditionalFormatting>
  <conditionalFormatting sqref="B95">
    <cfRule type="cellIs" dxfId="1025" priority="1762" operator="greaterThan">
      <formula>E95</formula>
    </cfRule>
  </conditionalFormatting>
  <conditionalFormatting sqref="E95">
    <cfRule type="cellIs" dxfId="1024" priority="1761" operator="greaterThan">
      <formula>B95</formula>
    </cfRule>
  </conditionalFormatting>
  <conditionalFormatting sqref="D96">
    <cfRule type="expression" dxfId="1023" priority="1760">
      <formula>E96&gt;B96</formula>
    </cfRule>
  </conditionalFormatting>
  <conditionalFormatting sqref="C96">
    <cfRule type="expression" dxfId="1022" priority="1759">
      <formula>B96&gt;E96</formula>
    </cfRule>
  </conditionalFormatting>
  <conditionalFormatting sqref="B96">
    <cfRule type="cellIs" dxfId="1021" priority="1758" operator="greaterThan">
      <formula>E96</formula>
    </cfRule>
  </conditionalFormatting>
  <conditionalFormatting sqref="E96">
    <cfRule type="cellIs" dxfId="1020" priority="1757" operator="greaterThan">
      <formula>B96</formula>
    </cfRule>
  </conditionalFormatting>
  <conditionalFormatting sqref="D97">
    <cfRule type="expression" dxfId="1019" priority="1756">
      <formula>E97&gt;B97</formula>
    </cfRule>
  </conditionalFormatting>
  <conditionalFormatting sqref="C97">
    <cfRule type="expression" dxfId="1018" priority="1755">
      <formula>B97&gt;E97</formula>
    </cfRule>
  </conditionalFormatting>
  <conditionalFormatting sqref="B97">
    <cfRule type="cellIs" dxfId="1017" priority="1754" operator="greaterThan">
      <formula>E97</formula>
    </cfRule>
  </conditionalFormatting>
  <conditionalFormatting sqref="E97">
    <cfRule type="cellIs" dxfId="1016" priority="1753" operator="greaterThan">
      <formula>B97</formula>
    </cfRule>
  </conditionalFormatting>
  <conditionalFormatting sqref="D98">
    <cfRule type="expression" dxfId="1015" priority="1752">
      <formula>E98&gt;B98</formula>
    </cfRule>
  </conditionalFormatting>
  <conditionalFormatting sqref="C98">
    <cfRule type="expression" dxfId="1014" priority="1751">
      <formula>B98&gt;E98</formula>
    </cfRule>
  </conditionalFormatting>
  <conditionalFormatting sqref="B98">
    <cfRule type="cellIs" dxfId="1013" priority="1750" operator="greaterThan">
      <formula>E98</formula>
    </cfRule>
  </conditionalFormatting>
  <conditionalFormatting sqref="E98">
    <cfRule type="cellIs" dxfId="1012" priority="1749" operator="greaterThan">
      <formula>B98</formula>
    </cfRule>
  </conditionalFormatting>
  <conditionalFormatting sqref="D99">
    <cfRule type="expression" dxfId="1011" priority="1748">
      <formula>E99&gt;B99</formula>
    </cfRule>
  </conditionalFormatting>
  <conditionalFormatting sqref="C99">
    <cfRule type="expression" dxfId="1010" priority="1747">
      <formula>B99&gt;E99</formula>
    </cfRule>
  </conditionalFormatting>
  <conditionalFormatting sqref="B99">
    <cfRule type="cellIs" dxfId="1009" priority="1746" operator="greaterThan">
      <formula>E99</formula>
    </cfRule>
  </conditionalFormatting>
  <conditionalFormatting sqref="E99">
    <cfRule type="cellIs" dxfId="1008" priority="1745" operator="greaterThan">
      <formula>B99</formula>
    </cfRule>
  </conditionalFormatting>
  <conditionalFormatting sqref="D100">
    <cfRule type="expression" dxfId="1007" priority="1744">
      <formula>E100&gt;B100</formula>
    </cfRule>
  </conditionalFormatting>
  <conditionalFormatting sqref="C100">
    <cfRule type="expression" dxfId="1006" priority="1743">
      <formula>B100&gt;E100</formula>
    </cfRule>
  </conditionalFormatting>
  <conditionalFormatting sqref="B100">
    <cfRule type="cellIs" dxfId="1005" priority="1742" operator="greaterThan">
      <formula>E100</formula>
    </cfRule>
  </conditionalFormatting>
  <conditionalFormatting sqref="E100">
    <cfRule type="cellIs" dxfId="1004" priority="1741" operator="greaterThan">
      <formula>B100</formula>
    </cfRule>
  </conditionalFormatting>
  <conditionalFormatting sqref="D101">
    <cfRule type="expression" dxfId="1003" priority="1740">
      <formula>E101&gt;B101</formula>
    </cfRule>
  </conditionalFormatting>
  <conditionalFormatting sqref="C101">
    <cfRule type="expression" dxfId="1002" priority="1739">
      <formula>B101&gt;E101</formula>
    </cfRule>
  </conditionalFormatting>
  <conditionalFormatting sqref="B101">
    <cfRule type="cellIs" dxfId="1001" priority="1738" operator="greaterThan">
      <formula>E101</formula>
    </cfRule>
  </conditionalFormatting>
  <conditionalFormatting sqref="E101">
    <cfRule type="cellIs" dxfId="1000" priority="1737" operator="greaterThan">
      <formula>B101</formula>
    </cfRule>
  </conditionalFormatting>
  <conditionalFormatting sqref="D102">
    <cfRule type="expression" dxfId="999" priority="1736">
      <formula>E102&gt;B102</formula>
    </cfRule>
  </conditionalFormatting>
  <conditionalFormatting sqref="C102">
    <cfRule type="expression" dxfId="998" priority="1735">
      <formula>B102&gt;E102</formula>
    </cfRule>
  </conditionalFormatting>
  <conditionalFormatting sqref="B102">
    <cfRule type="cellIs" dxfId="997" priority="1734" operator="greaterThan">
      <formula>E102</formula>
    </cfRule>
  </conditionalFormatting>
  <conditionalFormatting sqref="E102">
    <cfRule type="cellIs" dxfId="996" priority="1733" operator="greaterThan">
      <formula>B102</formula>
    </cfRule>
  </conditionalFormatting>
  <conditionalFormatting sqref="D103">
    <cfRule type="expression" dxfId="995" priority="1732">
      <formula>E103&gt;B103</formula>
    </cfRule>
  </conditionalFormatting>
  <conditionalFormatting sqref="C103">
    <cfRule type="expression" dxfId="994" priority="1731">
      <formula>B103&gt;E103</formula>
    </cfRule>
  </conditionalFormatting>
  <conditionalFormatting sqref="B103">
    <cfRule type="cellIs" dxfId="993" priority="1730" operator="greaterThan">
      <formula>E103</formula>
    </cfRule>
  </conditionalFormatting>
  <conditionalFormatting sqref="E103">
    <cfRule type="cellIs" dxfId="992" priority="1729" operator="greaterThan">
      <formula>B103</formula>
    </cfRule>
  </conditionalFormatting>
  <conditionalFormatting sqref="D104">
    <cfRule type="expression" dxfId="991" priority="1728">
      <formula>E104&gt;B104</formula>
    </cfRule>
  </conditionalFormatting>
  <conditionalFormatting sqref="C104">
    <cfRule type="expression" dxfId="990" priority="1727">
      <formula>B104&gt;E104</formula>
    </cfRule>
  </conditionalFormatting>
  <conditionalFormatting sqref="B104">
    <cfRule type="cellIs" dxfId="989" priority="1726" operator="greaterThan">
      <formula>E104</formula>
    </cfRule>
  </conditionalFormatting>
  <conditionalFormatting sqref="E104">
    <cfRule type="cellIs" dxfId="988" priority="1725" operator="greaterThan">
      <formula>B104</formula>
    </cfRule>
  </conditionalFormatting>
  <conditionalFormatting sqref="D105">
    <cfRule type="expression" dxfId="987" priority="1724">
      <formula>E105&gt;B105</formula>
    </cfRule>
  </conditionalFormatting>
  <conditionalFormatting sqref="C105">
    <cfRule type="expression" dxfId="986" priority="1723">
      <formula>B105&gt;E105</formula>
    </cfRule>
  </conditionalFormatting>
  <conditionalFormatting sqref="B105">
    <cfRule type="cellIs" dxfId="985" priority="1722" operator="greaterThan">
      <formula>E105</formula>
    </cfRule>
  </conditionalFormatting>
  <conditionalFormatting sqref="E105">
    <cfRule type="cellIs" dxfId="984" priority="1721" operator="greaterThan">
      <formula>B105</formula>
    </cfRule>
  </conditionalFormatting>
  <conditionalFormatting sqref="D106">
    <cfRule type="expression" dxfId="983" priority="1720">
      <formula>E106&gt;B106</formula>
    </cfRule>
  </conditionalFormatting>
  <conditionalFormatting sqref="C106">
    <cfRule type="expression" dxfId="982" priority="1719">
      <formula>B106&gt;E106</formula>
    </cfRule>
  </conditionalFormatting>
  <conditionalFormatting sqref="B106">
    <cfRule type="cellIs" dxfId="981" priority="1718" operator="greaterThan">
      <formula>E106</formula>
    </cfRule>
  </conditionalFormatting>
  <conditionalFormatting sqref="E106">
    <cfRule type="cellIs" dxfId="980" priority="1717" operator="greaterThan">
      <formula>B106</formula>
    </cfRule>
  </conditionalFormatting>
  <conditionalFormatting sqref="D107">
    <cfRule type="expression" dxfId="979" priority="1716">
      <formula>E107&gt;B107</formula>
    </cfRule>
  </conditionalFormatting>
  <conditionalFormatting sqref="C107">
    <cfRule type="expression" dxfId="978" priority="1715">
      <formula>B107&gt;E107</formula>
    </cfRule>
  </conditionalFormatting>
  <conditionalFormatting sqref="B107">
    <cfRule type="cellIs" dxfId="977" priority="1714" operator="greaterThan">
      <formula>E107</formula>
    </cfRule>
  </conditionalFormatting>
  <conditionalFormatting sqref="E107">
    <cfRule type="cellIs" dxfId="976" priority="1713" operator="greaterThan">
      <formula>B107</formula>
    </cfRule>
  </conditionalFormatting>
  <conditionalFormatting sqref="D108">
    <cfRule type="expression" dxfId="975" priority="1712">
      <formula>E108&gt;B108</formula>
    </cfRule>
  </conditionalFormatting>
  <conditionalFormatting sqref="C108">
    <cfRule type="expression" dxfId="974" priority="1711">
      <formula>B108&gt;E108</formula>
    </cfRule>
  </conditionalFormatting>
  <conditionalFormatting sqref="B108">
    <cfRule type="cellIs" dxfId="973" priority="1710" operator="greaterThan">
      <formula>E108</formula>
    </cfRule>
  </conditionalFormatting>
  <conditionalFormatting sqref="E108">
    <cfRule type="cellIs" dxfId="972" priority="1709" operator="greaterThan">
      <formula>B108</formula>
    </cfRule>
  </conditionalFormatting>
  <conditionalFormatting sqref="D109">
    <cfRule type="expression" dxfId="971" priority="1708">
      <formula>E109&gt;B109</formula>
    </cfRule>
  </conditionalFormatting>
  <conditionalFormatting sqref="C109">
    <cfRule type="expression" dxfId="970" priority="1707">
      <formula>B109&gt;E109</formula>
    </cfRule>
  </conditionalFormatting>
  <conditionalFormatting sqref="B109">
    <cfRule type="cellIs" dxfId="969" priority="1706" operator="greaterThan">
      <formula>E109</formula>
    </cfRule>
  </conditionalFormatting>
  <conditionalFormatting sqref="E109">
    <cfRule type="cellIs" dxfId="968" priority="1705" operator="greaterThan">
      <formula>B109</formula>
    </cfRule>
  </conditionalFormatting>
  <conditionalFormatting sqref="D110">
    <cfRule type="expression" dxfId="967" priority="1704">
      <formula>E110&gt;B110</formula>
    </cfRule>
  </conditionalFormatting>
  <conditionalFormatting sqref="C110">
    <cfRule type="expression" dxfId="966" priority="1703">
      <formula>B110&gt;E110</formula>
    </cfRule>
  </conditionalFormatting>
  <conditionalFormatting sqref="B110">
    <cfRule type="cellIs" dxfId="965" priority="1702" operator="greaterThan">
      <formula>E110</formula>
    </cfRule>
  </conditionalFormatting>
  <conditionalFormatting sqref="E110">
    <cfRule type="cellIs" dxfId="964" priority="1701" operator="greaterThan">
      <formula>B110</formula>
    </cfRule>
  </conditionalFormatting>
  <conditionalFormatting sqref="D111">
    <cfRule type="expression" dxfId="963" priority="1700">
      <formula>E111&gt;B111</formula>
    </cfRule>
  </conditionalFormatting>
  <conditionalFormatting sqref="C111">
    <cfRule type="expression" dxfId="962" priority="1699">
      <formula>B111&gt;E111</formula>
    </cfRule>
  </conditionalFormatting>
  <conditionalFormatting sqref="B111">
    <cfRule type="cellIs" dxfId="961" priority="1698" operator="greaterThan">
      <formula>E111</formula>
    </cfRule>
  </conditionalFormatting>
  <conditionalFormatting sqref="E111">
    <cfRule type="cellIs" dxfId="960" priority="1697" operator="greaterThan">
      <formula>B111</formula>
    </cfRule>
  </conditionalFormatting>
  <conditionalFormatting sqref="D112">
    <cfRule type="expression" dxfId="959" priority="1696">
      <formula>E112&gt;B112</formula>
    </cfRule>
  </conditionalFormatting>
  <conditionalFormatting sqref="C112">
    <cfRule type="expression" dxfId="958" priority="1695">
      <formula>B112&gt;E112</formula>
    </cfRule>
  </conditionalFormatting>
  <conditionalFormatting sqref="B112">
    <cfRule type="cellIs" dxfId="957" priority="1694" operator="greaterThan">
      <formula>E112</formula>
    </cfRule>
  </conditionalFormatting>
  <conditionalFormatting sqref="E112">
    <cfRule type="cellIs" dxfId="956" priority="1693" operator="greaterThan">
      <formula>B112</formula>
    </cfRule>
  </conditionalFormatting>
  <conditionalFormatting sqref="D113">
    <cfRule type="expression" dxfId="955" priority="1692">
      <formula>E113&gt;B113</formula>
    </cfRule>
  </conditionalFormatting>
  <conditionalFormatting sqref="C113">
    <cfRule type="expression" dxfId="954" priority="1691">
      <formula>B113&gt;E113</formula>
    </cfRule>
  </conditionalFormatting>
  <conditionalFormatting sqref="B113">
    <cfRule type="cellIs" dxfId="953" priority="1690" operator="greaterThan">
      <formula>E113</formula>
    </cfRule>
  </conditionalFormatting>
  <conditionalFormatting sqref="E113">
    <cfRule type="cellIs" dxfId="952" priority="1689" operator="greaterThan">
      <formula>B113</formula>
    </cfRule>
  </conditionalFormatting>
  <conditionalFormatting sqref="D114">
    <cfRule type="expression" dxfId="951" priority="1688">
      <formula>E114&gt;B114</formula>
    </cfRule>
  </conditionalFormatting>
  <conditionalFormatting sqref="C114">
    <cfRule type="expression" dxfId="950" priority="1687">
      <formula>B114&gt;E114</formula>
    </cfRule>
  </conditionalFormatting>
  <conditionalFormatting sqref="B114">
    <cfRule type="cellIs" dxfId="949" priority="1686" operator="greaterThan">
      <formula>E114</formula>
    </cfRule>
  </conditionalFormatting>
  <conditionalFormatting sqref="E114">
    <cfRule type="cellIs" dxfId="948" priority="1685" operator="greaterThan">
      <formula>B114</formula>
    </cfRule>
  </conditionalFormatting>
  <conditionalFormatting sqref="D115">
    <cfRule type="expression" dxfId="947" priority="1684">
      <formula>E115&gt;B115</formula>
    </cfRule>
  </conditionalFormatting>
  <conditionalFormatting sqref="C115">
    <cfRule type="expression" dxfId="946" priority="1683">
      <formula>B115&gt;E115</formula>
    </cfRule>
  </conditionalFormatting>
  <conditionalFormatting sqref="B115">
    <cfRule type="cellIs" dxfId="945" priority="1682" operator="greaterThan">
      <formula>E115</formula>
    </cfRule>
  </conditionalFormatting>
  <conditionalFormatting sqref="E115">
    <cfRule type="cellIs" dxfId="944" priority="1681" operator="greaterThan">
      <formula>B115</formula>
    </cfRule>
  </conditionalFormatting>
  <conditionalFormatting sqref="D116">
    <cfRule type="expression" dxfId="943" priority="1680">
      <formula>E116&gt;B116</formula>
    </cfRule>
  </conditionalFormatting>
  <conditionalFormatting sqref="C116">
    <cfRule type="expression" dxfId="942" priority="1679">
      <formula>B116&gt;E116</formula>
    </cfRule>
  </conditionalFormatting>
  <conditionalFormatting sqref="B116">
    <cfRule type="cellIs" dxfId="941" priority="1678" operator="greaterThan">
      <formula>E116</formula>
    </cfRule>
  </conditionalFormatting>
  <conditionalFormatting sqref="E116">
    <cfRule type="cellIs" dxfId="940" priority="1677" operator="greaterThan">
      <formula>B116</formula>
    </cfRule>
  </conditionalFormatting>
  <conditionalFormatting sqref="D117">
    <cfRule type="expression" dxfId="939" priority="1676">
      <formula>E117&gt;B117</formula>
    </cfRule>
  </conditionalFormatting>
  <conditionalFormatting sqref="C117">
    <cfRule type="expression" dxfId="938" priority="1675">
      <formula>B117&gt;E117</formula>
    </cfRule>
  </conditionalFormatting>
  <conditionalFormatting sqref="B117">
    <cfRule type="cellIs" dxfId="937" priority="1674" operator="greaterThan">
      <formula>E117</formula>
    </cfRule>
  </conditionalFormatting>
  <conditionalFormatting sqref="E117">
    <cfRule type="cellIs" dxfId="936" priority="1673" operator="greaterThan">
      <formula>B117</formula>
    </cfRule>
  </conditionalFormatting>
  <conditionalFormatting sqref="D118">
    <cfRule type="expression" dxfId="935" priority="1672">
      <formula>E118&gt;B118</formula>
    </cfRule>
  </conditionalFormatting>
  <conditionalFormatting sqref="C118">
    <cfRule type="expression" dxfId="934" priority="1671">
      <formula>B118&gt;E118</formula>
    </cfRule>
  </conditionalFormatting>
  <conditionalFormatting sqref="B118">
    <cfRule type="cellIs" dxfId="933" priority="1670" operator="greaterThan">
      <formula>E118</formula>
    </cfRule>
  </conditionalFormatting>
  <conditionalFormatting sqref="E118">
    <cfRule type="cellIs" dxfId="932" priority="1669" operator="greaterThan">
      <formula>B118</formula>
    </cfRule>
  </conditionalFormatting>
  <conditionalFormatting sqref="D119">
    <cfRule type="expression" dxfId="931" priority="1668">
      <formula>E119&gt;B119</formula>
    </cfRule>
  </conditionalFormatting>
  <conditionalFormatting sqref="C119">
    <cfRule type="expression" dxfId="930" priority="1667">
      <formula>B119&gt;E119</formula>
    </cfRule>
  </conditionalFormatting>
  <conditionalFormatting sqref="B119">
    <cfRule type="cellIs" dxfId="929" priority="1666" operator="greaterThan">
      <formula>E119</formula>
    </cfRule>
  </conditionalFormatting>
  <conditionalFormatting sqref="E119">
    <cfRule type="cellIs" dxfId="928" priority="1665" operator="greaterThan">
      <formula>B119</formula>
    </cfRule>
  </conditionalFormatting>
  <conditionalFormatting sqref="D120">
    <cfRule type="expression" dxfId="927" priority="1664">
      <formula>E120&gt;B120</formula>
    </cfRule>
  </conditionalFormatting>
  <conditionalFormatting sqref="C120">
    <cfRule type="expression" dxfId="926" priority="1663">
      <formula>B120&gt;E120</formula>
    </cfRule>
  </conditionalFormatting>
  <conditionalFormatting sqref="B120">
    <cfRule type="cellIs" dxfId="925" priority="1662" operator="greaterThan">
      <formula>E120</formula>
    </cfRule>
  </conditionalFormatting>
  <conditionalFormatting sqref="E120">
    <cfRule type="cellIs" dxfId="924" priority="1661" operator="greaterThan">
      <formula>B120</formula>
    </cfRule>
  </conditionalFormatting>
  <conditionalFormatting sqref="D121">
    <cfRule type="expression" dxfId="923" priority="1660">
      <formula>E121&gt;B121</formula>
    </cfRule>
  </conditionalFormatting>
  <conditionalFormatting sqref="C121">
    <cfRule type="expression" dxfId="922" priority="1659">
      <formula>B121&gt;E121</formula>
    </cfRule>
  </conditionalFormatting>
  <conditionalFormatting sqref="B121">
    <cfRule type="cellIs" dxfId="921" priority="1658" operator="greaterThan">
      <formula>E121</formula>
    </cfRule>
  </conditionalFormatting>
  <conditionalFormatting sqref="E121">
    <cfRule type="cellIs" dxfId="920" priority="1657" operator="greaterThan">
      <formula>B121</formula>
    </cfRule>
  </conditionalFormatting>
  <conditionalFormatting sqref="D122">
    <cfRule type="expression" dxfId="919" priority="1656">
      <formula>E122&gt;B122</formula>
    </cfRule>
  </conditionalFormatting>
  <conditionalFormatting sqref="C122">
    <cfRule type="expression" dxfId="918" priority="1655">
      <formula>B122&gt;E122</formula>
    </cfRule>
  </conditionalFormatting>
  <conditionalFormatting sqref="B122">
    <cfRule type="cellIs" dxfId="917" priority="1654" operator="greaterThan">
      <formula>E122</formula>
    </cfRule>
  </conditionalFormatting>
  <conditionalFormatting sqref="E122">
    <cfRule type="cellIs" dxfId="916" priority="1653" operator="greaterThan">
      <formula>B122</formula>
    </cfRule>
  </conditionalFormatting>
  <conditionalFormatting sqref="D123">
    <cfRule type="expression" dxfId="915" priority="1652">
      <formula>E123&gt;B123</formula>
    </cfRule>
  </conditionalFormatting>
  <conditionalFormatting sqref="C123">
    <cfRule type="expression" dxfId="914" priority="1651">
      <formula>B123&gt;E123</formula>
    </cfRule>
  </conditionalFormatting>
  <conditionalFormatting sqref="B123">
    <cfRule type="cellIs" dxfId="913" priority="1650" operator="greaterThan">
      <formula>E123</formula>
    </cfRule>
  </conditionalFormatting>
  <conditionalFormatting sqref="E123">
    <cfRule type="cellIs" dxfId="912" priority="1649" operator="greaterThan">
      <formula>B123</formula>
    </cfRule>
  </conditionalFormatting>
  <conditionalFormatting sqref="D124">
    <cfRule type="expression" dxfId="911" priority="1648">
      <formula>E124&gt;B124</formula>
    </cfRule>
  </conditionalFormatting>
  <conditionalFormatting sqref="C124">
    <cfRule type="expression" dxfId="910" priority="1647">
      <formula>B124&gt;E124</formula>
    </cfRule>
  </conditionalFormatting>
  <conditionalFormatting sqref="B124">
    <cfRule type="cellIs" dxfId="909" priority="1646" operator="greaterThan">
      <formula>E124</formula>
    </cfRule>
  </conditionalFormatting>
  <conditionalFormatting sqref="E124">
    <cfRule type="cellIs" dxfId="908" priority="1645" operator="greaterThan">
      <formula>B124</formula>
    </cfRule>
  </conditionalFormatting>
  <conditionalFormatting sqref="D125">
    <cfRule type="expression" dxfId="907" priority="1644">
      <formula>E125&gt;B125</formula>
    </cfRule>
  </conditionalFormatting>
  <conditionalFormatting sqref="C125">
    <cfRule type="expression" dxfId="906" priority="1643">
      <formula>B125&gt;E125</formula>
    </cfRule>
  </conditionalFormatting>
  <conditionalFormatting sqref="B125">
    <cfRule type="cellIs" dxfId="905" priority="1642" operator="greaterThan">
      <formula>E125</formula>
    </cfRule>
  </conditionalFormatting>
  <conditionalFormatting sqref="E125">
    <cfRule type="cellIs" dxfId="904" priority="1641" operator="greaterThan">
      <formula>B125</formula>
    </cfRule>
  </conditionalFormatting>
  <conditionalFormatting sqref="D126">
    <cfRule type="expression" dxfId="903" priority="1640">
      <formula>E126&gt;B126</formula>
    </cfRule>
  </conditionalFormatting>
  <conditionalFormatting sqref="C126">
    <cfRule type="expression" dxfId="902" priority="1639">
      <formula>B126&gt;E126</formula>
    </cfRule>
  </conditionalFormatting>
  <conditionalFormatting sqref="B126">
    <cfRule type="cellIs" dxfId="901" priority="1638" operator="greaterThan">
      <formula>E126</formula>
    </cfRule>
  </conditionalFormatting>
  <conditionalFormatting sqref="E126">
    <cfRule type="cellIs" dxfId="900" priority="1637" operator="greaterThan">
      <formula>B126</formula>
    </cfRule>
  </conditionalFormatting>
  <conditionalFormatting sqref="D127">
    <cfRule type="expression" dxfId="899" priority="1636">
      <formula>E127&gt;B127</formula>
    </cfRule>
  </conditionalFormatting>
  <conditionalFormatting sqref="C127">
    <cfRule type="expression" dxfId="898" priority="1635">
      <formula>B127&gt;E127</formula>
    </cfRule>
  </conditionalFormatting>
  <conditionalFormatting sqref="B127">
    <cfRule type="cellIs" dxfId="897" priority="1634" operator="greaterThan">
      <formula>E127</formula>
    </cfRule>
  </conditionalFormatting>
  <conditionalFormatting sqref="E127">
    <cfRule type="cellIs" dxfId="896" priority="1633" operator="greaterThan">
      <formula>B127</formula>
    </cfRule>
  </conditionalFormatting>
  <conditionalFormatting sqref="D128">
    <cfRule type="expression" dxfId="895" priority="1632">
      <formula>E128&gt;B128</formula>
    </cfRule>
  </conditionalFormatting>
  <conditionalFormatting sqref="C128">
    <cfRule type="expression" dxfId="894" priority="1631">
      <formula>B128&gt;E128</formula>
    </cfRule>
  </conditionalFormatting>
  <conditionalFormatting sqref="B128">
    <cfRule type="cellIs" dxfId="893" priority="1630" operator="greaterThan">
      <formula>E128</formula>
    </cfRule>
  </conditionalFormatting>
  <conditionalFormatting sqref="E128">
    <cfRule type="cellIs" dxfId="892" priority="1629" operator="greaterThan">
      <formula>B128</formula>
    </cfRule>
  </conditionalFormatting>
  <conditionalFormatting sqref="D129">
    <cfRule type="expression" dxfId="891" priority="1628">
      <formula>E129&gt;B129</formula>
    </cfRule>
  </conditionalFormatting>
  <conditionalFormatting sqref="C129">
    <cfRule type="expression" dxfId="890" priority="1627">
      <formula>B129&gt;E129</formula>
    </cfRule>
  </conditionalFormatting>
  <conditionalFormatting sqref="B129">
    <cfRule type="cellIs" dxfId="889" priority="1626" operator="greaterThan">
      <formula>E129</formula>
    </cfRule>
  </conditionalFormatting>
  <conditionalFormatting sqref="E129">
    <cfRule type="cellIs" dxfId="888" priority="1625" operator="greaterThan">
      <formula>B129</formula>
    </cfRule>
  </conditionalFormatting>
  <conditionalFormatting sqref="D130">
    <cfRule type="expression" dxfId="887" priority="1624">
      <formula>E130&gt;B130</formula>
    </cfRule>
  </conditionalFormatting>
  <conditionalFormatting sqref="C130">
    <cfRule type="expression" dxfId="886" priority="1623">
      <formula>B130&gt;E130</formula>
    </cfRule>
  </conditionalFormatting>
  <conditionalFormatting sqref="B130">
    <cfRule type="cellIs" dxfId="885" priority="1622" operator="greaterThan">
      <formula>E130</formula>
    </cfRule>
  </conditionalFormatting>
  <conditionalFormatting sqref="E130">
    <cfRule type="cellIs" dxfId="884" priority="1621" operator="greaterThan">
      <formula>B130</formula>
    </cfRule>
  </conditionalFormatting>
  <conditionalFormatting sqref="D131">
    <cfRule type="expression" dxfId="883" priority="1620">
      <formula>E131&gt;B131</formula>
    </cfRule>
  </conditionalFormatting>
  <conditionalFormatting sqref="C131">
    <cfRule type="expression" dxfId="882" priority="1619">
      <formula>B131&gt;E131</formula>
    </cfRule>
  </conditionalFormatting>
  <conditionalFormatting sqref="B131">
    <cfRule type="cellIs" dxfId="881" priority="1618" operator="greaterThan">
      <formula>E131</formula>
    </cfRule>
  </conditionalFormatting>
  <conditionalFormatting sqref="E131">
    <cfRule type="cellIs" dxfId="880" priority="1617" operator="greaterThan">
      <formula>B131</formula>
    </cfRule>
  </conditionalFormatting>
  <conditionalFormatting sqref="D132">
    <cfRule type="expression" dxfId="879" priority="1616">
      <formula>E132&gt;B132</formula>
    </cfRule>
  </conditionalFormatting>
  <conditionalFormatting sqref="C132">
    <cfRule type="expression" dxfId="878" priority="1615">
      <formula>B132&gt;E132</formula>
    </cfRule>
  </conditionalFormatting>
  <conditionalFormatting sqref="B132">
    <cfRule type="cellIs" dxfId="877" priority="1614" operator="greaterThan">
      <formula>E132</formula>
    </cfRule>
  </conditionalFormatting>
  <conditionalFormatting sqref="E132">
    <cfRule type="cellIs" dxfId="876" priority="1613" operator="greaterThan">
      <formula>B132</formula>
    </cfRule>
  </conditionalFormatting>
  <conditionalFormatting sqref="D133">
    <cfRule type="expression" dxfId="875" priority="1612">
      <formula>E133&gt;B133</formula>
    </cfRule>
  </conditionalFormatting>
  <conditionalFormatting sqref="C133">
    <cfRule type="expression" dxfId="874" priority="1611">
      <formula>B133&gt;E133</formula>
    </cfRule>
  </conditionalFormatting>
  <conditionalFormatting sqref="B133">
    <cfRule type="cellIs" dxfId="873" priority="1610" operator="greaterThan">
      <formula>E133</formula>
    </cfRule>
  </conditionalFormatting>
  <conditionalFormatting sqref="E133">
    <cfRule type="cellIs" dxfId="872" priority="1609" operator="greaterThan">
      <formula>B133</formula>
    </cfRule>
  </conditionalFormatting>
  <conditionalFormatting sqref="D134">
    <cfRule type="expression" dxfId="871" priority="1608">
      <formula>E134&gt;B134</formula>
    </cfRule>
  </conditionalFormatting>
  <conditionalFormatting sqref="C134">
    <cfRule type="expression" dxfId="870" priority="1607">
      <formula>B134&gt;E134</formula>
    </cfRule>
  </conditionalFormatting>
  <conditionalFormatting sqref="B134">
    <cfRule type="cellIs" dxfId="869" priority="1606" operator="greaterThan">
      <formula>E134</formula>
    </cfRule>
  </conditionalFormatting>
  <conditionalFormatting sqref="E134">
    <cfRule type="cellIs" dxfId="868" priority="1605" operator="greaterThan">
      <formula>B134</formula>
    </cfRule>
  </conditionalFormatting>
  <conditionalFormatting sqref="D135">
    <cfRule type="expression" dxfId="867" priority="1604">
      <formula>E135&gt;B135</formula>
    </cfRule>
  </conditionalFormatting>
  <conditionalFormatting sqref="C135">
    <cfRule type="expression" dxfId="866" priority="1603">
      <formula>B135&gt;E135</formula>
    </cfRule>
  </conditionalFormatting>
  <conditionalFormatting sqref="B135">
    <cfRule type="cellIs" dxfId="865" priority="1602" operator="greaterThan">
      <formula>E135</formula>
    </cfRule>
  </conditionalFormatting>
  <conditionalFormatting sqref="E135">
    <cfRule type="cellIs" dxfId="864" priority="1601" operator="greaterThan">
      <formula>B135</formula>
    </cfRule>
  </conditionalFormatting>
  <conditionalFormatting sqref="D136">
    <cfRule type="expression" dxfId="863" priority="1600">
      <formula>E136&gt;B136</formula>
    </cfRule>
  </conditionalFormatting>
  <conditionalFormatting sqref="C136">
    <cfRule type="expression" dxfId="862" priority="1599">
      <formula>B136&gt;E136</formula>
    </cfRule>
  </conditionalFormatting>
  <conditionalFormatting sqref="B136">
    <cfRule type="cellIs" dxfId="861" priority="1598" operator="greaterThan">
      <formula>E136</formula>
    </cfRule>
  </conditionalFormatting>
  <conditionalFormatting sqref="E136">
    <cfRule type="cellIs" dxfId="860" priority="1597" operator="greaterThan">
      <formula>B136</formula>
    </cfRule>
  </conditionalFormatting>
  <conditionalFormatting sqref="D137">
    <cfRule type="expression" dxfId="859" priority="1596">
      <formula>E137&gt;B137</formula>
    </cfRule>
  </conditionalFormatting>
  <conditionalFormatting sqref="C137">
    <cfRule type="expression" dxfId="858" priority="1595">
      <formula>B137&gt;E137</formula>
    </cfRule>
  </conditionalFormatting>
  <conditionalFormatting sqref="B137">
    <cfRule type="cellIs" dxfId="857" priority="1594" operator="greaterThan">
      <formula>E137</formula>
    </cfRule>
  </conditionalFormatting>
  <conditionalFormatting sqref="E137">
    <cfRule type="cellIs" dxfId="856" priority="1593" operator="greaterThan">
      <formula>B137</formula>
    </cfRule>
  </conditionalFormatting>
  <conditionalFormatting sqref="D138">
    <cfRule type="expression" dxfId="855" priority="1592">
      <formula>E138&gt;B138</formula>
    </cfRule>
  </conditionalFormatting>
  <conditionalFormatting sqref="C138">
    <cfRule type="expression" dxfId="854" priority="1591">
      <formula>B138&gt;E138</formula>
    </cfRule>
  </conditionalFormatting>
  <conditionalFormatting sqref="B138">
    <cfRule type="cellIs" dxfId="853" priority="1590" operator="greaterThan">
      <formula>E138</formula>
    </cfRule>
  </conditionalFormatting>
  <conditionalFormatting sqref="E138">
    <cfRule type="cellIs" dxfId="852" priority="1589" operator="greaterThan">
      <formula>B138</formula>
    </cfRule>
  </conditionalFormatting>
  <conditionalFormatting sqref="D139">
    <cfRule type="expression" dxfId="851" priority="1588">
      <formula>E139&gt;B139</formula>
    </cfRule>
  </conditionalFormatting>
  <conditionalFormatting sqref="C139">
    <cfRule type="expression" dxfId="850" priority="1587">
      <formula>B139&gt;E139</formula>
    </cfRule>
  </conditionalFormatting>
  <conditionalFormatting sqref="B139">
    <cfRule type="cellIs" dxfId="849" priority="1586" operator="greaterThan">
      <formula>E139</formula>
    </cfRule>
  </conditionalFormatting>
  <conditionalFormatting sqref="E139">
    <cfRule type="cellIs" dxfId="848" priority="1585" operator="greaterThan">
      <formula>B139</formula>
    </cfRule>
  </conditionalFormatting>
  <conditionalFormatting sqref="D140">
    <cfRule type="expression" dxfId="847" priority="1584">
      <formula>E140&gt;B140</formula>
    </cfRule>
  </conditionalFormatting>
  <conditionalFormatting sqref="C140">
    <cfRule type="expression" dxfId="846" priority="1583">
      <formula>B140&gt;E140</formula>
    </cfRule>
  </conditionalFormatting>
  <conditionalFormatting sqref="B140">
    <cfRule type="cellIs" dxfId="845" priority="1582" operator="greaterThan">
      <formula>E140</formula>
    </cfRule>
  </conditionalFormatting>
  <conditionalFormatting sqref="E140">
    <cfRule type="cellIs" dxfId="844" priority="1581" operator="greaterThan">
      <formula>B140</formula>
    </cfRule>
  </conditionalFormatting>
  <conditionalFormatting sqref="D141">
    <cfRule type="expression" dxfId="843" priority="1580">
      <formula>E141&gt;B141</formula>
    </cfRule>
  </conditionalFormatting>
  <conditionalFormatting sqref="C141">
    <cfRule type="expression" dxfId="842" priority="1579">
      <formula>B141&gt;E141</formula>
    </cfRule>
  </conditionalFormatting>
  <conditionalFormatting sqref="B141">
    <cfRule type="cellIs" dxfId="841" priority="1578" operator="greaterThan">
      <formula>E141</formula>
    </cfRule>
  </conditionalFormatting>
  <conditionalFormatting sqref="E141">
    <cfRule type="cellIs" dxfId="840" priority="1577" operator="greaterThan">
      <formula>B141</formula>
    </cfRule>
  </conditionalFormatting>
  <conditionalFormatting sqref="D142">
    <cfRule type="expression" dxfId="839" priority="1576">
      <formula>E142&gt;B142</formula>
    </cfRule>
  </conditionalFormatting>
  <conditionalFormatting sqref="C142">
    <cfRule type="expression" dxfId="838" priority="1575">
      <formula>B142&gt;E142</formula>
    </cfRule>
  </conditionalFormatting>
  <conditionalFormatting sqref="B142">
    <cfRule type="cellIs" dxfId="837" priority="1574" operator="greaterThan">
      <formula>E142</formula>
    </cfRule>
  </conditionalFormatting>
  <conditionalFormatting sqref="E142">
    <cfRule type="cellIs" dxfId="836" priority="1573" operator="greaterThan">
      <formula>B142</formula>
    </cfRule>
  </conditionalFormatting>
  <conditionalFormatting sqref="D143">
    <cfRule type="expression" dxfId="835" priority="1572">
      <formula>E143&gt;B143</formula>
    </cfRule>
  </conditionalFormatting>
  <conditionalFormatting sqref="C143">
    <cfRule type="expression" dxfId="834" priority="1571">
      <formula>B143&gt;E143</formula>
    </cfRule>
  </conditionalFormatting>
  <conditionalFormatting sqref="B143">
    <cfRule type="cellIs" dxfId="833" priority="1570" operator="greaterThan">
      <formula>E143</formula>
    </cfRule>
  </conditionalFormatting>
  <conditionalFormatting sqref="E143">
    <cfRule type="cellIs" dxfId="832" priority="1569" operator="greaterThan">
      <formula>B143</formula>
    </cfRule>
  </conditionalFormatting>
  <conditionalFormatting sqref="D144">
    <cfRule type="expression" dxfId="831" priority="1568">
      <formula>E144&gt;B144</formula>
    </cfRule>
  </conditionalFormatting>
  <conditionalFormatting sqref="C144">
    <cfRule type="expression" dxfId="830" priority="1567">
      <formula>B144&gt;E144</formula>
    </cfRule>
  </conditionalFormatting>
  <conditionalFormatting sqref="B144">
    <cfRule type="cellIs" dxfId="829" priority="1566" operator="greaterThan">
      <formula>E144</formula>
    </cfRule>
  </conditionalFormatting>
  <conditionalFormatting sqref="E144">
    <cfRule type="cellIs" dxfId="828" priority="1565" operator="greaterThan">
      <formula>B144</formula>
    </cfRule>
  </conditionalFormatting>
  <conditionalFormatting sqref="D145">
    <cfRule type="expression" dxfId="827" priority="1564">
      <formula>E145&gt;B145</formula>
    </cfRule>
  </conditionalFormatting>
  <conditionalFormatting sqref="C145">
    <cfRule type="expression" dxfId="826" priority="1563">
      <formula>B145&gt;E145</formula>
    </cfRule>
  </conditionalFormatting>
  <conditionalFormatting sqref="B145">
    <cfRule type="cellIs" dxfId="825" priority="1562" operator="greaterThan">
      <formula>E145</formula>
    </cfRule>
  </conditionalFormatting>
  <conditionalFormatting sqref="E145">
    <cfRule type="cellIs" dxfId="824" priority="1561" operator="greaterThan">
      <formula>B145</formula>
    </cfRule>
  </conditionalFormatting>
  <conditionalFormatting sqref="D146">
    <cfRule type="expression" dxfId="823" priority="1560">
      <formula>E146&gt;B146</formula>
    </cfRule>
  </conditionalFormatting>
  <conditionalFormatting sqref="C146">
    <cfRule type="expression" dxfId="822" priority="1559">
      <formula>B146&gt;E146</formula>
    </cfRule>
  </conditionalFormatting>
  <conditionalFormatting sqref="B146">
    <cfRule type="cellIs" dxfId="821" priority="1558" operator="greaterThan">
      <formula>E146</formula>
    </cfRule>
  </conditionalFormatting>
  <conditionalFormatting sqref="E146">
    <cfRule type="cellIs" dxfId="820" priority="1557" operator="greaterThan">
      <formula>B146</formula>
    </cfRule>
  </conditionalFormatting>
  <conditionalFormatting sqref="D147">
    <cfRule type="expression" dxfId="819" priority="1556">
      <formula>E147&gt;B147</formula>
    </cfRule>
  </conditionalFormatting>
  <conditionalFormatting sqref="C147">
    <cfRule type="expression" dxfId="818" priority="1555">
      <formula>B147&gt;E147</formula>
    </cfRule>
  </conditionalFormatting>
  <conditionalFormatting sqref="B147">
    <cfRule type="cellIs" dxfId="817" priority="1554" operator="greaterThan">
      <formula>E147</formula>
    </cfRule>
  </conditionalFormatting>
  <conditionalFormatting sqref="E147">
    <cfRule type="cellIs" dxfId="816" priority="1553" operator="greaterThan">
      <formula>B147</formula>
    </cfRule>
  </conditionalFormatting>
  <conditionalFormatting sqref="D148">
    <cfRule type="expression" dxfId="815" priority="1552">
      <formula>E148&gt;B148</formula>
    </cfRule>
  </conditionalFormatting>
  <conditionalFormatting sqref="C148">
    <cfRule type="expression" dxfId="814" priority="1551">
      <formula>B148&gt;E148</formula>
    </cfRule>
  </conditionalFormatting>
  <conditionalFormatting sqref="B148">
    <cfRule type="cellIs" dxfId="813" priority="1550" operator="greaterThan">
      <formula>E148</formula>
    </cfRule>
  </conditionalFormatting>
  <conditionalFormatting sqref="E148">
    <cfRule type="cellIs" dxfId="812" priority="1549" operator="greaterThan">
      <formula>B148</formula>
    </cfRule>
  </conditionalFormatting>
  <conditionalFormatting sqref="D149">
    <cfRule type="expression" dxfId="811" priority="1548">
      <formula>E149&gt;B149</formula>
    </cfRule>
  </conditionalFormatting>
  <conditionalFormatting sqref="C149">
    <cfRule type="expression" dxfId="810" priority="1547">
      <formula>B149&gt;E149</formula>
    </cfRule>
  </conditionalFormatting>
  <conditionalFormatting sqref="B149">
    <cfRule type="cellIs" dxfId="809" priority="1546" operator="greaterThan">
      <formula>E149</formula>
    </cfRule>
  </conditionalFormatting>
  <conditionalFormatting sqref="E149">
    <cfRule type="cellIs" dxfId="808" priority="1545" operator="greaterThan">
      <formula>B149</formula>
    </cfRule>
  </conditionalFormatting>
  <conditionalFormatting sqref="D150">
    <cfRule type="expression" dxfId="807" priority="1544">
      <formula>E150&gt;B150</formula>
    </cfRule>
  </conditionalFormatting>
  <conditionalFormatting sqref="C150">
    <cfRule type="expression" dxfId="806" priority="1543">
      <formula>B150&gt;E150</formula>
    </cfRule>
  </conditionalFormatting>
  <conditionalFormatting sqref="B150">
    <cfRule type="cellIs" dxfId="805" priority="1542" operator="greaterThan">
      <formula>E150</formula>
    </cfRule>
  </conditionalFormatting>
  <conditionalFormatting sqref="E150">
    <cfRule type="cellIs" dxfId="804" priority="1541" operator="greaterThan">
      <formula>B150</formula>
    </cfRule>
  </conditionalFormatting>
  <conditionalFormatting sqref="D151">
    <cfRule type="expression" dxfId="803" priority="1540">
      <formula>E151&gt;B151</formula>
    </cfRule>
  </conditionalFormatting>
  <conditionalFormatting sqref="C151">
    <cfRule type="expression" dxfId="802" priority="1539">
      <formula>B151&gt;E151</formula>
    </cfRule>
  </conditionalFormatting>
  <conditionalFormatting sqref="B151">
    <cfRule type="cellIs" dxfId="801" priority="1538" operator="greaterThan">
      <formula>E151</formula>
    </cfRule>
  </conditionalFormatting>
  <conditionalFormatting sqref="E151">
    <cfRule type="cellIs" dxfId="800" priority="1537" operator="greaterThan">
      <formula>B151</formula>
    </cfRule>
  </conditionalFormatting>
  <conditionalFormatting sqref="D152">
    <cfRule type="expression" dxfId="799" priority="1536">
      <formula>E152&gt;B152</formula>
    </cfRule>
  </conditionalFormatting>
  <conditionalFormatting sqref="C152">
    <cfRule type="expression" dxfId="798" priority="1535">
      <formula>B152&gt;E152</formula>
    </cfRule>
  </conditionalFormatting>
  <conditionalFormatting sqref="B152">
    <cfRule type="cellIs" dxfId="797" priority="1534" operator="greaterThan">
      <formula>E152</formula>
    </cfRule>
  </conditionalFormatting>
  <conditionalFormatting sqref="E152">
    <cfRule type="cellIs" dxfId="796" priority="1533" operator="greaterThan">
      <formula>B152</formula>
    </cfRule>
  </conditionalFormatting>
  <conditionalFormatting sqref="D153">
    <cfRule type="expression" dxfId="795" priority="1532">
      <formula>E153&gt;B153</formula>
    </cfRule>
  </conditionalFormatting>
  <conditionalFormatting sqref="C153">
    <cfRule type="expression" dxfId="794" priority="1531">
      <formula>B153&gt;E153</formula>
    </cfRule>
  </conditionalFormatting>
  <conditionalFormatting sqref="B153">
    <cfRule type="cellIs" dxfId="793" priority="1530" operator="greaterThan">
      <formula>E153</formula>
    </cfRule>
  </conditionalFormatting>
  <conditionalFormatting sqref="E153">
    <cfRule type="cellIs" dxfId="792" priority="1529" operator="greaterThan">
      <formula>B153</formula>
    </cfRule>
  </conditionalFormatting>
  <conditionalFormatting sqref="D154">
    <cfRule type="expression" dxfId="791" priority="1528">
      <formula>E154&gt;B154</formula>
    </cfRule>
  </conditionalFormatting>
  <conditionalFormatting sqref="C154">
    <cfRule type="expression" dxfId="790" priority="1527">
      <formula>B154&gt;E154</formula>
    </cfRule>
  </conditionalFormatting>
  <conditionalFormatting sqref="B154">
    <cfRule type="cellIs" dxfId="789" priority="1526" operator="greaterThan">
      <formula>E154</formula>
    </cfRule>
  </conditionalFormatting>
  <conditionalFormatting sqref="E154">
    <cfRule type="cellIs" dxfId="788" priority="1525" operator="greaterThan">
      <formula>B154</formula>
    </cfRule>
  </conditionalFormatting>
  <conditionalFormatting sqref="D155">
    <cfRule type="expression" dxfId="787" priority="1524">
      <formula>E155&gt;B155</formula>
    </cfRule>
  </conditionalFormatting>
  <conditionalFormatting sqref="C155">
    <cfRule type="expression" dxfId="786" priority="1523">
      <formula>B155&gt;E155</formula>
    </cfRule>
  </conditionalFormatting>
  <conditionalFormatting sqref="B155">
    <cfRule type="cellIs" dxfId="785" priority="1522" operator="greaterThan">
      <formula>E155</formula>
    </cfRule>
  </conditionalFormatting>
  <conditionalFormatting sqref="E155">
    <cfRule type="cellIs" dxfId="784" priority="1521" operator="greaterThan">
      <formula>B155</formula>
    </cfRule>
  </conditionalFormatting>
  <conditionalFormatting sqref="D156">
    <cfRule type="expression" dxfId="783" priority="1520">
      <formula>E156&gt;B156</formula>
    </cfRule>
  </conditionalFormatting>
  <conditionalFormatting sqref="C156">
    <cfRule type="expression" dxfId="782" priority="1519">
      <formula>B156&gt;E156</formula>
    </cfRule>
  </conditionalFormatting>
  <conditionalFormatting sqref="B156">
    <cfRule type="cellIs" dxfId="781" priority="1518" operator="greaterThan">
      <formula>E156</formula>
    </cfRule>
  </conditionalFormatting>
  <conditionalFormatting sqref="E156">
    <cfRule type="cellIs" dxfId="780" priority="1517" operator="greaterThan">
      <formula>B156</formula>
    </cfRule>
  </conditionalFormatting>
  <conditionalFormatting sqref="D157">
    <cfRule type="expression" dxfId="779" priority="1516">
      <formula>E157&gt;B157</formula>
    </cfRule>
  </conditionalFormatting>
  <conditionalFormatting sqref="C157">
    <cfRule type="expression" dxfId="778" priority="1515">
      <formula>B157&gt;E157</formula>
    </cfRule>
  </conditionalFormatting>
  <conditionalFormatting sqref="B157">
    <cfRule type="cellIs" dxfId="777" priority="1514" operator="greaterThan">
      <formula>E157</formula>
    </cfRule>
  </conditionalFormatting>
  <conditionalFormatting sqref="E157">
    <cfRule type="cellIs" dxfId="776" priority="1513" operator="greaterThan">
      <formula>B157</formula>
    </cfRule>
  </conditionalFormatting>
  <conditionalFormatting sqref="D158">
    <cfRule type="expression" dxfId="775" priority="1512">
      <formula>E158&gt;B158</formula>
    </cfRule>
  </conditionalFormatting>
  <conditionalFormatting sqref="C158">
    <cfRule type="expression" dxfId="774" priority="1511">
      <formula>B158&gt;E158</formula>
    </cfRule>
  </conditionalFormatting>
  <conditionalFormatting sqref="B158">
    <cfRule type="cellIs" dxfId="773" priority="1510" operator="greaterThan">
      <formula>E158</formula>
    </cfRule>
  </conditionalFormatting>
  <conditionalFormatting sqref="E158">
    <cfRule type="cellIs" dxfId="772" priority="1509" operator="greaterThan">
      <formula>B158</formula>
    </cfRule>
  </conditionalFormatting>
  <conditionalFormatting sqref="D159">
    <cfRule type="expression" dxfId="771" priority="1508">
      <formula>E159&gt;B159</formula>
    </cfRule>
  </conditionalFormatting>
  <conditionalFormatting sqref="C159">
    <cfRule type="expression" dxfId="770" priority="1507">
      <formula>B159&gt;E159</formula>
    </cfRule>
  </conditionalFormatting>
  <conditionalFormatting sqref="B159">
    <cfRule type="cellIs" dxfId="769" priority="1506" operator="greaterThan">
      <formula>E159</formula>
    </cfRule>
  </conditionalFormatting>
  <conditionalFormatting sqref="E159">
    <cfRule type="cellIs" dxfId="768" priority="1505" operator="greaterThan">
      <formula>B159</formula>
    </cfRule>
  </conditionalFormatting>
  <conditionalFormatting sqref="D160">
    <cfRule type="expression" dxfId="767" priority="1504">
      <formula>E160&gt;B160</formula>
    </cfRule>
  </conditionalFormatting>
  <conditionalFormatting sqref="C160">
    <cfRule type="expression" dxfId="766" priority="1503">
      <formula>B160&gt;E160</formula>
    </cfRule>
  </conditionalFormatting>
  <conditionalFormatting sqref="B160">
    <cfRule type="cellIs" dxfId="765" priority="1502" operator="greaterThan">
      <formula>E160</formula>
    </cfRule>
  </conditionalFormatting>
  <conditionalFormatting sqref="E160">
    <cfRule type="cellIs" dxfId="764" priority="1501" operator="greaterThan">
      <formula>B160</formula>
    </cfRule>
  </conditionalFormatting>
  <conditionalFormatting sqref="D161">
    <cfRule type="expression" dxfId="763" priority="1500">
      <formula>E161&gt;B161</formula>
    </cfRule>
  </conditionalFormatting>
  <conditionalFormatting sqref="C161">
    <cfRule type="expression" dxfId="762" priority="1499">
      <formula>B161&gt;E161</formula>
    </cfRule>
  </conditionalFormatting>
  <conditionalFormatting sqref="B161">
    <cfRule type="cellIs" dxfId="761" priority="1498" operator="greaterThan">
      <formula>E161</formula>
    </cfRule>
  </conditionalFormatting>
  <conditionalFormatting sqref="E161">
    <cfRule type="cellIs" dxfId="760" priority="1497" operator="greaterThan">
      <formula>B161</formula>
    </cfRule>
  </conditionalFormatting>
  <conditionalFormatting sqref="D162">
    <cfRule type="expression" dxfId="759" priority="1496">
      <formula>E162&gt;B162</formula>
    </cfRule>
  </conditionalFormatting>
  <conditionalFormatting sqref="C162">
    <cfRule type="expression" dxfId="758" priority="1495">
      <formula>B162&gt;E162</formula>
    </cfRule>
  </conditionalFormatting>
  <conditionalFormatting sqref="B162">
    <cfRule type="cellIs" dxfId="757" priority="1494" operator="greaterThan">
      <formula>E162</formula>
    </cfRule>
  </conditionalFormatting>
  <conditionalFormatting sqref="E162">
    <cfRule type="cellIs" dxfId="756" priority="1493" operator="greaterThan">
      <formula>B162</formula>
    </cfRule>
  </conditionalFormatting>
  <conditionalFormatting sqref="D163">
    <cfRule type="expression" dxfId="755" priority="1492">
      <formula>E163&gt;B163</formula>
    </cfRule>
  </conditionalFormatting>
  <conditionalFormatting sqref="C163">
    <cfRule type="expression" dxfId="754" priority="1491">
      <formula>B163&gt;E163</formula>
    </cfRule>
  </conditionalFormatting>
  <conditionalFormatting sqref="B163">
    <cfRule type="cellIs" dxfId="753" priority="1490" operator="greaterThan">
      <formula>E163</formula>
    </cfRule>
  </conditionalFormatting>
  <conditionalFormatting sqref="E163">
    <cfRule type="cellIs" dxfId="752" priority="1489" operator="greaterThan">
      <formula>B163</formula>
    </cfRule>
  </conditionalFormatting>
  <conditionalFormatting sqref="D164 D170 D176 D182 D188 D194">
    <cfRule type="expression" dxfId="751" priority="1488">
      <formula>E164&gt;B164</formula>
    </cfRule>
  </conditionalFormatting>
  <conditionalFormatting sqref="C164 C170 C176 C182 C188 C194">
    <cfRule type="expression" dxfId="750" priority="1487">
      <formula>B164&gt;E164</formula>
    </cfRule>
  </conditionalFormatting>
  <conditionalFormatting sqref="B164 B170 B176 B182 B188 B194">
    <cfRule type="cellIs" dxfId="749" priority="1486" operator="greaterThan">
      <formula>E164</formula>
    </cfRule>
  </conditionalFormatting>
  <conditionalFormatting sqref="E164 E170 E176 E182 E188 E194">
    <cfRule type="cellIs" dxfId="748" priority="1485" operator="greaterThan">
      <formula>B164</formula>
    </cfRule>
  </conditionalFormatting>
  <conditionalFormatting sqref="D165 D171 D177 D183 D189 D195">
    <cfRule type="expression" dxfId="747" priority="1484">
      <formula>E165&gt;B165</formula>
    </cfRule>
  </conditionalFormatting>
  <conditionalFormatting sqref="C165 C171 C177 C183 C189 C195">
    <cfRule type="expression" dxfId="746" priority="1483">
      <formula>B165&gt;E165</formula>
    </cfRule>
  </conditionalFormatting>
  <conditionalFormatting sqref="B165 B171 B177 B183 B189 B195">
    <cfRule type="cellIs" dxfId="745" priority="1482" operator="greaterThan">
      <formula>E165</formula>
    </cfRule>
  </conditionalFormatting>
  <conditionalFormatting sqref="E165 E171 E177 E183 E189 E195">
    <cfRule type="cellIs" dxfId="744" priority="1481" operator="greaterThan">
      <formula>B165</formula>
    </cfRule>
  </conditionalFormatting>
  <conditionalFormatting sqref="D166 D172 D178 D184 D190 D196">
    <cfRule type="expression" dxfId="743" priority="1480">
      <formula>E166&gt;B166</formula>
    </cfRule>
  </conditionalFormatting>
  <conditionalFormatting sqref="C166 C172 C178 C184 C190 C196">
    <cfRule type="expression" dxfId="742" priority="1479">
      <formula>B166&gt;E166</formula>
    </cfRule>
  </conditionalFormatting>
  <conditionalFormatting sqref="B166 B172 B178 B184 B190 B196">
    <cfRule type="cellIs" dxfId="741" priority="1478" operator="greaterThan">
      <formula>E166</formula>
    </cfRule>
  </conditionalFormatting>
  <conditionalFormatting sqref="E166 E172 E178 E184 E190 E196">
    <cfRule type="cellIs" dxfId="740" priority="1477" operator="greaterThan">
      <formula>B166</formula>
    </cfRule>
  </conditionalFormatting>
  <conditionalFormatting sqref="D167 D173 D179 D185 D191 D197">
    <cfRule type="expression" dxfId="739" priority="1476">
      <formula>E167&gt;B167</formula>
    </cfRule>
  </conditionalFormatting>
  <conditionalFormatting sqref="C167 C173 C179 C185 C191 C197">
    <cfRule type="expression" dxfId="738" priority="1475">
      <formula>B167&gt;E167</formula>
    </cfRule>
  </conditionalFormatting>
  <conditionalFormatting sqref="B167 B173 B179 B185 B191 B197">
    <cfRule type="cellIs" dxfId="737" priority="1474" operator="greaterThan">
      <formula>E167</formula>
    </cfRule>
  </conditionalFormatting>
  <conditionalFormatting sqref="E167 E173 E179 E185 E191 E197">
    <cfRule type="cellIs" dxfId="736" priority="1473" operator="greaterThan">
      <formula>B167</formula>
    </cfRule>
  </conditionalFormatting>
  <conditionalFormatting sqref="D168 D174 D180 D186 D192 D198">
    <cfRule type="expression" dxfId="735" priority="1472">
      <formula>E168&gt;B168</formula>
    </cfRule>
  </conditionalFormatting>
  <conditionalFormatting sqref="C168 C174 C180 C186 C192 C198">
    <cfRule type="expression" dxfId="734" priority="1471">
      <formula>B168&gt;E168</formula>
    </cfRule>
  </conditionalFormatting>
  <conditionalFormatting sqref="B168 B174 B180 B186 B192 B198">
    <cfRule type="cellIs" dxfId="733" priority="1470" operator="greaterThan">
      <formula>E168</formula>
    </cfRule>
  </conditionalFormatting>
  <conditionalFormatting sqref="E168 E174 E180 E186 E192 E198">
    <cfRule type="cellIs" dxfId="732" priority="1469" operator="greaterThan">
      <formula>B168</formula>
    </cfRule>
  </conditionalFormatting>
  <conditionalFormatting sqref="D169 D175 D181 D187 D193 D199">
    <cfRule type="expression" dxfId="731" priority="1468">
      <formula>E169&gt;B169</formula>
    </cfRule>
  </conditionalFormatting>
  <conditionalFormatting sqref="C169 C175 C181 C187 C193 C199">
    <cfRule type="expression" dxfId="730" priority="1467">
      <formula>B169&gt;E169</formula>
    </cfRule>
  </conditionalFormatting>
  <conditionalFormatting sqref="B169 B175 B181 B187 B193 B199">
    <cfRule type="cellIs" dxfId="729" priority="1466" operator="greaterThan">
      <formula>E169</formula>
    </cfRule>
  </conditionalFormatting>
  <conditionalFormatting sqref="E169 E175 E181 E187 E193 E199">
    <cfRule type="cellIs" dxfId="728" priority="1465" operator="greaterThan">
      <formula>B169</formula>
    </cfRule>
  </conditionalFormatting>
  <conditionalFormatting sqref="V60:V157">
    <cfRule type="cellIs" dxfId="727" priority="1463" operator="equal">
      <formula>0</formula>
    </cfRule>
  </conditionalFormatting>
  <conditionalFormatting sqref="V158:V199">
    <cfRule type="cellIs" dxfId="726" priority="1462" operator="equal">
      <formula>0</formula>
    </cfRule>
  </conditionalFormatting>
  <conditionalFormatting sqref="S1">
    <cfRule type="cellIs" dxfId="725" priority="1461" operator="equal">
      <formula>"OPCIONES"</formula>
    </cfRule>
  </conditionalFormatting>
  <conditionalFormatting sqref="X1">
    <cfRule type="cellIs" dxfId="724" priority="769" operator="equal">
      <formula>"BULL"</formula>
    </cfRule>
    <cfRule type="cellIs" dxfId="723" priority="770" operator="equal">
      <formula>"SELL"</formula>
    </cfRule>
    <cfRule type="cellIs" dxfId="722" priority="1458" operator="equal">
      <formula>"STOP"</formula>
    </cfRule>
  </conditionalFormatting>
  <conditionalFormatting sqref="U1">
    <cfRule type="cellIs" dxfId="721" priority="1457" operator="equal">
      <formula>"STOP"</formula>
    </cfRule>
  </conditionalFormatting>
  <conditionalFormatting sqref="U1">
    <cfRule type="cellIs" dxfId="720" priority="1451" operator="greaterThan">
      <formula>0</formula>
    </cfRule>
  </conditionalFormatting>
  <conditionalFormatting sqref="F30 F40:F42">
    <cfRule type="expression" dxfId="719" priority="1438">
      <formula>$G30&gt;0</formula>
    </cfRule>
    <cfRule type="expression" dxfId="718" priority="1448">
      <formula>$G30&lt;0</formula>
    </cfRule>
  </conditionalFormatting>
  <conditionalFormatting sqref="F31">
    <cfRule type="expression" dxfId="717" priority="1436">
      <formula>$G31&gt;0</formula>
    </cfRule>
    <cfRule type="expression" dxfId="716" priority="1437">
      <formula>$G31&lt;0</formula>
    </cfRule>
  </conditionalFormatting>
  <conditionalFormatting sqref="F32">
    <cfRule type="expression" dxfId="715" priority="1434">
      <formula>$G32&gt;0</formula>
    </cfRule>
    <cfRule type="expression" dxfId="714" priority="1435">
      <formula>$G32&lt;0</formula>
    </cfRule>
  </conditionalFormatting>
  <conditionalFormatting sqref="F33">
    <cfRule type="expression" dxfId="713" priority="1432">
      <formula>$G33&gt;0</formula>
    </cfRule>
    <cfRule type="expression" dxfId="712" priority="1433">
      <formula>$G33&lt;0</formula>
    </cfRule>
  </conditionalFormatting>
  <conditionalFormatting sqref="F34">
    <cfRule type="expression" dxfId="711" priority="1430">
      <formula>$G34&gt;0</formula>
    </cfRule>
    <cfRule type="expression" dxfId="710" priority="1431">
      <formula>$G34&lt;0</formula>
    </cfRule>
  </conditionalFormatting>
  <conditionalFormatting sqref="F35">
    <cfRule type="expression" dxfId="709" priority="1428">
      <formula>$G35&gt;0</formula>
    </cfRule>
    <cfRule type="expression" dxfId="708" priority="1429">
      <formula>$G35&lt;0</formula>
    </cfRule>
  </conditionalFormatting>
  <conditionalFormatting sqref="F36">
    <cfRule type="expression" dxfId="707" priority="1426">
      <formula>$G36&gt;0</formula>
    </cfRule>
    <cfRule type="expression" dxfId="706" priority="1427">
      <formula>$G36&lt;0</formula>
    </cfRule>
  </conditionalFormatting>
  <conditionalFormatting sqref="F37">
    <cfRule type="expression" dxfId="705" priority="1424">
      <formula>$G37&gt;0</formula>
    </cfRule>
    <cfRule type="expression" dxfId="704" priority="1425">
      <formula>$G37&lt;0</formula>
    </cfRule>
  </conditionalFormatting>
  <conditionalFormatting sqref="G2:G5">
    <cfRule type="cellIs" dxfId="703" priority="1374" operator="lessThan">
      <formula>0</formula>
    </cfRule>
    <cfRule type="cellIs" dxfId="702" priority="1375" operator="greaterThan">
      <formula>0</formula>
    </cfRule>
  </conditionalFormatting>
  <conditionalFormatting sqref="F2">
    <cfRule type="expression" dxfId="701" priority="1372">
      <formula>$G2&gt;0</formula>
    </cfRule>
    <cfRule type="expression" dxfId="700" priority="1373">
      <formula>$G2&lt;0</formula>
    </cfRule>
  </conditionalFormatting>
  <conditionalFormatting sqref="F3">
    <cfRule type="expression" dxfId="699" priority="1370">
      <formula>$G3&gt;0</formula>
    </cfRule>
    <cfRule type="expression" dxfId="698" priority="1371">
      <formula>$G3&lt;0</formula>
    </cfRule>
  </conditionalFormatting>
  <conditionalFormatting sqref="F4">
    <cfRule type="expression" dxfId="697" priority="1368">
      <formula>$G4&gt;0</formula>
    </cfRule>
    <cfRule type="expression" dxfId="696" priority="1369">
      <formula>$G4&lt;0</formula>
    </cfRule>
  </conditionalFormatting>
  <conditionalFormatting sqref="F5">
    <cfRule type="expression" dxfId="695" priority="1366">
      <formula>$G5&gt;0</formula>
    </cfRule>
    <cfRule type="expression" dxfId="694" priority="1367">
      <formula>$G5&lt;0</formula>
    </cfRule>
  </conditionalFormatting>
  <conditionalFormatting sqref="G6:G9">
    <cfRule type="cellIs" dxfId="693" priority="1364" operator="lessThan">
      <formula>0</formula>
    </cfRule>
    <cfRule type="cellIs" dxfId="692" priority="1365" operator="greaterThan">
      <formula>0</formula>
    </cfRule>
  </conditionalFormatting>
  <conditionalFormatting sqref="F6">
    <cfRule type="expression" dxfId="691" priority="1362">
      <formula>$G6&gt;0</formula>
    </cfRule>
    <cfRule type="expression" dxfId="690" priority="1363">
      <formula>$G6&lt;0</formula>
    </cfRule>
  </conditionalFormatting>
  <conditionalFormatting sqref="F7">
    <cfRule type="expression" dxfId="689" priority="1360">
      <formula>$G7&gt;0</formula>
    </cfRule>
    <cfRule type="expression" dxfId="688" priority="1361">
      <formula>$G7&lt;0</formula>
    </cfRule>
  </conditionalFormatting>
  <conditionalFormatting sqref="F8">
    <cfRule type="expression" dxfId="687" priority="1358">
      <formula>$G8&gt;0</formula>
    </cfRule>
    <cfRule type="expression" dxfId="686" priority="1359">
      <formula>$G8&lt;0</formula>
    </cfRule>
  </conditionalFormatting>
  <conditionalFormatting sqref="F9">
    <cfRule type="expression" dxfId="685" priority="1356">
      <formula>$G9&gt;0</formula>
    </cfRule>
    <cfRule type="expression" dxfId="684" priority="1357">
      <formula>$G9&lt;0</formula>
    </cfRule>
  </conditionalFormatting>
  <conditionalFormatting sqref="G10:G13">
    <cfRule type="cellIs" dxfId="683" priority="1354" operator="lessThan">
      <formula>0</formula>
    </cfRule>
    <cfRule type="cellIs" dxfId="682" priority="1355" operator="greaterThan">
      <formula>0</formula>
    </cfRule>
  </conditionalFormatting>
  <conditionalFormatting sqref="F10">
    <cfRule type="expression" dxfId="681" priority="1352">
      <formula>$G10&gt;0</formula>
    </cfRule>
    <cfRule type="expression" dxfId="680" priority="1353">
      <formula>$G10&lt;0</formula>
    </cfRule>
  </conditionalFormatting>
  <conditionalFormatting sqref="F11">
    <cfRule type="expression" dxfId="679" priority="1350">
      <formula>$G11&gt;0</formula>
    </cfRule>
    <cfRule type="expression" dxfId="678" priority="1351">
      <formula>$G11&lt;0</formula>
    </cfRule>
  </conditionalFormatting>
  <conditionalFormatting sqref="F12">
    <cfRule type="expression" dxfId="677" priority="1348">
      <formula>$G12&gt;0</formula>
    </cfRule>
    <cfRule type="expression" dxfId="676" priority="1349">
      <formula>$G12&lt;0</formula>
    </cfRule>
  </conditionalFormatting>
  <conditionalFormatting sqref="F13">
    <cfRule type="expression" dxfId="675" priority="1346">
      <formula>$G13&gt;0</formula>
    </cfRule>
    <cfRule type="expression" dxfId="674" priority="1347">
      <formula>$G13&lt;0</formula>
    </cfRule>
  </conditionalFormatting>
  <conditionalFormatting sqref="G14:G17">
    <cfRule type="cellIs" dxfId="673" priority="1344" operator="lessThan">
      <formula>0</formula>
    </cfRule>
    <cfRule type="cellIs" dxfId="672" priority="1345" operator="greaterThan">
      <formula>0</formula>
    </cfRule>
  </conditionalFormatting>
  <conditionalFormatting sqref="F14">
    <cfRule type="expression" dxfId="671" priority="1342">
      <formula>$G14&gt;0</formula>
    </cfRule>
    <cfRule type="expression" dxfId="670" priority="1343">
      <formula>$G14&lt;0</formula>
    </cfRule>
  </conditionalFormatting>
  <conditionalFormatting sqref="F15">
    <cfRule type="expression" dxfId="669" priority="1340">
      <formula>$G15&gt;0</formula>
    </cfRule>
    <cfRule type="expression" dxfId="668" priority="1341">
      <formula>$G15&lt;0</formula>
    </cfRule>
  </conditionalFormatting>
  <conditionalFormatting sqref="F16">
    <cfRule type="expression" dxfId="667" priority="1338">
      <formula>$G16&gt;0</formula>
    </cfRule>
    <cfRule type="expression" dxfId="666" priority="1339">
      <formula>$G16&lt;0</formula>
    </cfRule>
  </conditionalFormatting>
  <conditionalFormatting sqref="F17">
    <cfRule type="expression" dxfId="665" priority="1336">
      <formula>$G17&gt;0</formula>
    </cfRule>
    <cfRule type="expression" dxfId="664" priority="1337">
      <formula>$G17&lt;0</formula>
    </cfRule>
  </conditionalFormatting>
  <conditionalFormatting sqref="G18:G21">
    <cfRule type="cellIs" dxfId="663" priority="1334" operator="lessThan">
      <formula>0</formula>
    </cfRule>
    <cfRule type="cellIs" dxfId="662" priority="1335" operator="greaterThan">
      <formula>0</formula>
    </cfRule>
  </conditionalFormatting>
  <conditionalFormatting sqref="F18">
    <cfRule type="expression" dxfId="661" priority="1332">
      <formula>$G18&gt;0</formula>
    </cfRule>
    <cfRule type="expression" dxfId="660" priority="1333">
      <formula>$G18&lt;0</formula>
    </cfRule>
  </conditionalFormatting>
  <conditionalFormatting sqref="F19">
    <cfRule type="expression" dxfId="659" priority="1330">
      <formula>$G19&gt;0</formula>
    </cfRule>
    <cfRule type="expression" dxfId="658" priority="1331">
      <formula>$G19&lt;0</formula>
    </cfRule>
  </conditionalFormatting>
  <conditionalFormatting sqref="F20">
    <cfRule type="expression" dxfId="657" priority="1328">
      <formula>$G20&gt;0</formula>
    </cfRule>
    <cfRule type="expression" dxfId="656" priority="1329">
      <formula>$G20&lt;0</formula>
    </cfRule>
  </conditionalFormatting>
  <conditionalFormatting sqref="F21">
    <cfRule type="expression" dxfId="655" priority="1326">
      <formula>$G21&gt;0</formula>
    </cfRule>
    <cfRule type="expression" dxfId="654" priority="1327">
      <formula>$G21&lt;0</formula>
    </cfRule>
  </conditionalFormatting>
  <conditionalFormatting sqref="G22:G25">
    <cfRule type="cellIs" dxfId="653" priority="1324" operator="lessThan">
      <formula>0</formula>
    </cfRule>
    <cfRule type="cellIs" dxfId="652" priority="1325" operator="greaterThan">
      <formula>0</formula>
    </cfRule>
  </conditionalFormatting>
  <conditionalFormatting sqref="F22">
    <cfRule type="expression" dxfId="651" priority="1322">
      <formula>$G22&gt;0</formula>
    </cfRule>
    <cfRule type="expression" dxfId="650" priority="1323">
      <formula>$G22&lt;0</formula>
    </cfRule>
  </conditionalFormatting>
  <conditionalFormatting sqref="F23">
    <cfRule type="expression" dxfId="649" priority="1320">
      <formula>$G23&gt;0</formula>
    </cfRule>
    <cfRule type="expression" dxfId="648" priority="1321">
      <formula>$G23&lt;0</formula>
    </cfRule>
  </conditionalFormatting>
  <conditionalFormatting sqref="F24">
    <cfRule type="expression" dxfId="647" priority="1318">
      <formula>$G24&gt;0</formula>
    </cfRule>
    <cfRule type="expression" dxfId="646" priority="1319">
      <formula>$G24&lt;0</formula>
    </cfRule>
  </conditionalFormatting>
  <conditionalFormatting sqref="F25">
    <cfRule type="expression" dxfId="645" priority="1316">
      <formula>$G25&gt;0</formula>
    </cfRule>
    <cfRule type="expression" dxfId="644" priority="1317">
      <formula>$G25&lt;0</formula>
    </cfRule>
  </conditionalFormatting>
  <conditionalFormatting sqref="G26:G29">
    <cfRule type="cellIs" dxfId="643" priority="1314" operator="lessThan">
      <formula>0</formula>
    </cfRule>
    <cfRule type="cellIs" dxfId="642" priority="1315" operator="greaterThan">
      <formula>0</formula>
    </cfRule>
  </conditionalFormatting>
  <conditionalFormatting sqref="F26">
    <cfRule type="expression" dxfId="641" priority="1312">
      <formula>$G26&gt;0</formula>
    </cfRule>
    <cfRule type="expression" dxfId="640" priority="1313">
      <formula>$G26&lt;0</formula>
    </cfRule>
  </conditionalFormatting>
  <conditionalFormatting sqref="F27">
    <cfRule type="expression" dxfId="639" priority="1310">
      <formula>$G27&gt;0</formula>
    </cfRule>
    <cfRule type="expression" dxfId="638" priority="1311">
      <formula>$G27&lt;0</formula>
    </cfRule>
  </conditionalFormatting>
  <conditionalFormatting sqref="F28">
    <cfRule type="expression" dxfId="637" priority="1308">
      <formula>$G28&gt;0</formula>
    </cfRule>
    <cfRule type="expression" dxfId="636" priority="1309">
      <formula>$G28&lt;0</formula>
    </cfRule>
  </conditionalFormatting>
  <conditionalFormatting sqref="F29">
    <cfRule type="expression" dxfId="635" priority="1306">
      <formula>$G29&gt;0</formula>
    </cfRule>
    <cfRule type="expression" dxfId="634" priority="1307">
      <formula>$G29&lt;0</formula>
    </cfRule>
  </conditionalFormatting>
  <conditionalFormatting sqref="G60:G61">
    <cfRule type="cellIs" dxfId="633" priority="1304" operator="lessThan">
      <formula>0</formula>
    </cfRule>
    <cfRule type="cellIs" dxfId="632" priority="1305" operator="greaterThan">
      <formula>0</formula>
    </cfRule>
  </conditionalFormatting>
  <conditionalFormatting sqref="F60">
    <cfRule type="expression" dxfId="631" priority="1302">
      <formula>$G60&gt;0</formula>
    </cfRule>
    <cfRule type="expression" dxfId="630" priority="1303">
      <formula>$G60&lt;0</formula>
    </cfRule>
  </conditionalFormatting>
  <conditionalFormatting sqref="F61">
    <cfRule type="expression" dxfId="629" priority="1300">
      <formula>$G61&gt;0</formula>
    </cfRule>
    <cfRule type="expression" dxfId="628" priority="1301">
      <formula>$G61&lt;0</formula>
    </cfRule>
  </conditionalFormatting>
  <conditionalFormatting sqref="G62:G65">
    <cfRule type="cellIs" dxfId="627" priority="1298" operator="lessThan">
      <formula>0</formula>
    </cfRule>
    <cfRule type="cellIs" dxfId="626" priority="1299" operator="greaterThan">
      <formula>0</formula>
    </cfRule>
  </conditionalFormatting>
  <conditionalFormatting sqref="F62">
    <cfRule type="expression" dxfId="625" priority="1296">
      <formula>$G62&gt;0</formula>
    </cfRule>
    <cfRule type="expression" dxfId="624" priority="1297">
      <formula>$G62&lt;0</formula>
    </cfRule>
  </conditionalFormatting>
  <conditionalFormatting sqref="F63">
    <cfRule type="expression" dxfId="623" priority="1294">
      <formula>$G63&gt;0</formula>
    </cfRule>
    <cfRule type="expression" dxfId="622" priority="1295">
      <formula>$G63&lt;0</formula>
    </cfRule>
  </conditionalFormatting>
  <conditionalFormatting sqref="F64">
    <cfRule type="expression" dxfId="621" priority="1292">
      <formula>$G64&gt;0</formula>
    </cfRule>
    <cfRule type="expression" dxfId="620" priority="1293">
      <formula>$G64&lt;0</formula>
    </cfRule>
  </conditionalFormatting>
  <conditionalFormatting sqref="F65">
    <cfRule type="expression" dxfId="619" priority="1290">
      <formula>$G65&gt;0</formula>
    </cfRule>
    <cfRule type="expression" dxfId="618" priority="1291">
      <formula>$G65&lt;0</formula>
    </cfRule>
  </conditionalFormatting>
  <conditionalFormatting sqref="G66:G67">
    <cfRule type="cellIs" dxfId="617" priority="1288" operator="lessThan">
      <formula>0</formula>
    </cfRule>
    <cfRule type="cellIs" dxfId="616" priority="1289" operator="greaterThan">
      <formula>0</formula>
    </cfRule>
  </conditionalFormatting>
  <conditionalFormatting sqref="F66">
    <cfRule type="expression" dxfId="615" priority="1286">
      <formula>$G66&gt;0</formula>
    </cfRule>
    <cfRule type="expression" dxfId="614" priority="1287">
      <formula>$G66&lt;0</formula>
    </cfRule>
  </conditionalFormatting>
  <conditionalFormatting sqref="F67">
    <cfRule type="expression" dxfId="613" priority="1284">
      <formula>$G67&gt;0</formula>
    </cfRule>
    <cfRule type="expression" dxfId="612" priority="1285">
      <formula>$G67&lt;0</formula>
    </cfRule>
  </conditionalFormatting>
  <conditionalFormatting sqref="G68:G71">
    <cfRule type="cellIs" dxfId="611" priority="1282" operator="lessThan">
      <formula>0</formula>
    </cfRule>
    <cfRule type="cellIs" dxfId="610" priority="1283" operator="greaterThan">
      <formula>0</formula>
    </cfRule>
  </conditionalFormatting>
  <conditionalFormatting sqref="F68">
    <cfRule type="expression" dxfId="609" priority="1280">
      <formula>$G68&gt;0</formula>
    </cfRule>
    <cfRule type="expression" dxfId="608" priority="1281">
      <formula>$G68&lt;0</formula>
    </cfRule>
  </conditionalFormatting>
  <conditionalFormatting sqref="F69">
    <cfRule type="expression" dxfId="607" priority="1278">
      <formula>$G69&gt;0</formula>
    </cfRule>
    <cfRule type="expression" dxfId="606" priority="1279">
      <formula>$G69&lt;0</formula>
    </cfRule>
  </conditionalFormatting>
  <conditionalFormatting sqref="F70">
    <cfRule type="expression" dxfId="605" priority="1276">
      <formula>$G70&gt;0</formula>
    </cfRule>
    <cfRule type="expression" dxfId="604" priority="1277">
      <formula>$G70&lt;0</formula>
    </cfRule>
  </conditionalFormatting>
  <conditionalFormatting sqref="F71">
    <cfRule type="expression" dxfId="603" priority="1274">
      <formula>$G71&gt;0</formula>
    </cfRule>
    <cfRule type="expression" dxfId="602" priority="1275">
      <formula>$G71&lt;0</formula>
    </cfRule>
  </conditionalFormatting>
  <conditionalFormatting sqref="G72:G73">
    <cfRule type="cellIs" dxfId="601" priority="1272" operator="lessThan">
      <formula>0</formula>
    </cfRule>
    <cfRule type="cellIs" dxfId="600" priority="1273" operator="greaterThan">
      <formula>0</formula>
    </cfRule>
  </conditionalFormatting>
  <conditionalFormatting sqref="F72">
    <cfRule type="expression" dxfId="599" priority="1270">
      <formula>$G72&gt;0</formula>
    </cfRule>
    <cfRule type="expression" dxfId="598" priority="1271">
      <formula>$G72&lt;0</formula>
    </cfRule>
  </conditionalFormatting>
  <conditionalFormatting sqref="F73">
    <cfRule type="expression" dxfId="597" priority="1268">
      <formula>$G73&gt;0</formula>
    </cfRule>
    <cfRule type="expression" dxfId="596" priority="1269">
      <formula>$G73&lt;0</formula>
    </cfRule>
  </conditionalFormatting>
  <conditionalFormatting sqref="G74:G77">
    <cfRule type="cellIs" dxfId="595" priority="1266" operator="lessThan">
      <formula>0</formula>
    </cfRule>
    <cfRule type="cellIs" dxfId="594" priority="1267" operator="greaterThan">
      <formula>0</formula>
    </cfRule>
  </conditionalFormatting>
  <conditionalFormatting sqref="F74">
    <cfRule type="expression" dxfId="593" priority="1264">
      <formula>$G74&gt;0</formula>
    </cfRule>
    <cfRule type="expression" dxfId="592" priority="1265">
      <formula>$G74&lt;0</formula>
    </cfRule>
  </conditionalFormatting>
  <conditionalFormatting sqref="F75">
    <cfRule type="expression" dxfId="591" priority="1262">
      <formula>$G75&gt;0</formula>
    </cfRule>
    <cfRule type="expression" dxfId="590" priority="1263">
      <formula>$G75&lt;0</formula>
    </cfRule>
  </conditionalFormatting>
  <conditionalFormatting sqref="F76">
    <cfRule type="expression" dxfId="589" priority="1260">
      <formula>$G76&gt;0</formula>
    </cfRule>
    <cfRule type="expression" dxfId="588" priority="1261">
      <formula>$G76&lt;0</formula>
    </cfRule>
  </conditionalFormatting>
  <conditionalFormatting sqref="F77">
    <cfRule type="expression" dxfId="587" priority="1258">
      <formula>$G77&gt;0</formula>
    </cfRule>
    <cfRule type="expression" dxfId="586" priority="1259">
      <formula>$G77&lt;0</formula>
    </cfRule>
  </conditionalFormatting>
  <conditionalFormatting sqref="G78:G79">
    <cfRule type="cellIs" dxfId="585" priority="1256" operator="lessThan">
      <formula>0</formula>
    </cfRule>
    <cfRule type="cellIs" dxfId="584" priority="1257" operator="greaterThan">
      <formula>0</formula>
    </cfRule>
  </conditionalFormatting>
  <conditionalFormatting sqref="F78">
    <cfRule type="expression" dxfId="583" priority="1254">
      <formula>$G78&gt;0</formula>
    </cfRule>
    <cfRule type="expression" dxfId="582" priority="1255">
      <formula>$G78&lt;0</formula>
    </cfRule>
  </conditionalFormatting>
  <conditionalFormatting sqref="F79">
    <cfRule type="expression" dxfId="581" priority="1252">
      <formula>$G79&gt;0</formula>
    </cfRule>
    <cfRule type="expression" dxfId="580" priority="1253">
      <formula>$G79&lt;0</formula>
    </cfRule>
  </conditionalFormatting>
  <conditionalFormatting sqref="G80:G83">
    <cfRule type="cellIs" dxfId="579" priority="1250" operator="lessThan">
      <formula>0</formula>
    </cfRule>
    <cfRule type="cellIs" dxfId="578" priority="1251" operator="greaterThan">
      <formula>0</formula>
    </cfRule>
  </conditionalFormatting>
  <conditionalFormatting sqref="F80">
    <cfRule type="expression" dxfId="577" priority="1248">
      <formula>$G80&gt;0</formula>
    </cfRule>
    <cfRule type="expression" dxfId="576" priority="1249">
      <formula>$G80&lt;0</formula>
    </cfRule>
  </conditionalFormatting>
  <conditionalFormatting sqref="F81">
    <cfRule type="expression" dxfId="575" priority="1246">
      <formula>$G81&gt;0</formula>
    </cfRule>
    <cfRule type="expression" dxfId="574" priority="1247">
      <formula>$G81&lt;0</formula>
    </cfRule>
  </conditionalFormatting>
  <conditionalFormatting sqref="F82">
    <cfRule type="expression" dxfId="573" priority="1244">
      <formula>$G82&gt;0</formula>
    </cfRule>
    <cfRule type="expression" dxfId="572" priority="1245">
      <formula>$G82&lt;0</formula>
    </cfRule>
  </conditionalFormatting>
  <conditionalFormatting sqref="F83">
    <cfRule type="expression" dxfId="571" priority="1242">
      <formula>$G83&gt;0</formula>
    </cfRule>
    <cfRule type="expression" dxfId="570" priority="1243">
      <formula>$G83&lt;0</formula>
    </cfRule>
  </conditionalFormatting>
  <conditionalFormatting sqref="G84:G85">
    <cfRule type="cellIs" dxfId="569" priority="1240" operator="lessThan">
      <formula>0</formula>
    </cfRule>
    <cfRule type="cellIs" dxfId="568" priority="1241" operator="greaterThan">
      <formula>0</formula>
    </cfRule>
  </conditionalFormatting>
  <conditionalFormatting sqref="F84">
    <cfRule type="expression" dxfId="567" priority="1238">
      <formula>$G84&gt;0</formula>
    </cfRule>
    <cfRule type="expression" dxfId="566" priority="1239">
      <formula>$G84&lt;0</formula>
    </cfRule>
  </conditionalFormatting>
  <conditionalFormatting sqref="F85">
    <cfRule type="expression" dxfId="565" priority="1236">
      <formula>$G85&gt;0</formula>
    </cfRule>
    <cfRule type="expression" dxfId="564" priority="1237">
      <formula>$G85&lt;0</formula>
    </cfRule>
  </conditionalFormatting>
  <conditionalFormatting sqref="G86:G89">
    <cfRule type="cellIs" dxfId="563" priority="1234" operator="lessThan">
      <formula>0</formula>
    </cfRule>
    <cfRule type="cellIs" dxfId="562" priority="1235" operator="greaterThan">
      <formula>0</formula>
    </cfRule>
  </conditionalFormatting>
  <conditionalFormatting sqref="F86">
    <cfRule type="expression" dxfId="561" priority="1232">
      <formula>$G86&gt;0</formula>
    </cfRule>
    <cfRule type="expression" dxfId="560" priority="1233">
      <formula>$G86&lt;0</formula>
    </cfRule>
  </conditionalFormatting>
  <conditionalFormatting sqref="F87">
    <cfRule type="expression" dxfId="559" priority="1230">
      <formula>$G87&gt;0</formula>
    </cfRule>
    <cfRule type="expression" dxfId="558" priority="1231">
      <formula>$G87&lt;0</formula>
    </cfRule>
  </conditionalFormatting>
  <conditionalFormatting sqref="F88">
    <cfRule type="expression" dxfId="557" priority="1228">
      <formula>$G88&gt;0</formula>
    </cfRule>
    <cfRule type="expression" dxfId="556" priority="1229">
      <formula>$G88&lt;0</formula>
    </cfRule>
  </conditionalFormatting>
  <conditionalFormatting sqref="F89">
    <cfRule type="expression" dxfId="555" priority="1226">
      <formula>$G89&gt;0</formula>
    </cfRule>
    <cfRule type="expression" dxfId="554" priority="1227">
      <formula>$G89&lt;0</formula>
    </cfRule>
  </conditionalFormatting>
  <conditionalFormatting sqref="G90:G91">
    <cfRule type="cellIs" dxfId="553" priority="1224" operator="lessThan">
      <formula>0</formula>
    </cfRule>
    <cfRule type="cellIs" dxfId="552" priority="1225" operator="greaterThan">
      <formula>0</formula>
    </cfRule>
  </conditionalFormatting>
  <conditionalFormatting sqref="F90">
    <cfRule type="expression" dxfId="551" priority="1222">
      <formula>$G90&gt;0</formula>
    </cfRule>
    <cfRule type="expression" dxfId="550" priority="1223">
      <formula>$G90&lt;0</formula>
    </cfRule>
  </conditionalFormatting>
  <conditionalFormatting sqref="F91">
    <cfRule type="expression" dxfId="549" priority="1220">
      <formula>$G91&gt;0</formula>
    </cfRule>
    <cfRule type="expression" dxfId="548" priority="1221">
      <formula>$G91&lt;0</formula>
    </cfRule>
  </conditionalFormatting>
  <conditionalFormatting sqref="G92:G95">
    <cfRule type="cellIs" dxfId="547" priority="1218" operator="lessThan">
      <formula>0</formula>
    </cfRule>
    <cfRule type="cellIs" dxfId="546" priority="1219" operator="greaterThan">
      <formula>0</formula>
    </cfRule>
  </conditionalFormatting>
  <conditionalFormatting sqref="F92">
    <cfRule type="expression" dxfId="545" priority="1216">
      <formula>$G92&gt;0</formula>
    </cfRule>
    <cfRule type="expression" dxfId="544" priority="1217">
      <formula>$G92&lt;0</formula>
    </cfRule>
  </conditionalFormatting>
  <conditionalFormatting sqref="F93">
    <cfRule type="expression" dxfId="543" priority="1214">
      <formula>$G93&gt;0</formula>
    </cfRule>
    <cfRule type="expression" dxfId="542" priority="1215">
      <formula>$G93&lt;0</formula>
    </cfRule>
  </conditionalFormatting>
  <conditionalFormatting sqref="F94">
    <cfRule type="expression" dxfId="541" priority="1212">
      <formula>$G94&gt;0</formula>
    </cfRule>
    <cfRule type="expression" dxfId="540" priority="1213">
      <formula>$G94&lt;0</formula>
    </cfRule>
  </conditionalFormatting>
  <conditionalFormatting sqref="F95">
    <cfRule type="expression" dxfId="539" priority="1210">
      <formula>$G95&gt;0</formula>
    </cfRule>
    <cfRule type="expression" dxfId="538" priority="1211">
      <formula>$G95&lt;0</formula>
    </cfRule>
  </conditionalFormatting>
  <conditionalFormatting sqref="G96:G97">
    <cfRule type="cellIs" dxfId="537" priority="1208" operator="lessThan">
      <formula>0</formula>
    </cfRule>
    <cfRule type="cellIs" dxfId="536" priority="1209" operator="greaterThan">
      <formula>0</formula>
    </cfRule>
  </conditionalFormatting>
  <conditionalFormatting sqref="F96">
    <cfRule type="expression" dxfId="535" priority="1206">
      <formula>$G96&gt;0</formula>
    </cfRule>
    <cfRule type="expression" dxfId="534" priority="1207">
      <formula>$G96&lt;0</formula>
    </cfRule>
  </conditionalFormatting>
  <conditionalFormatting sqref="F97">
    <cfRule type="expression" dxfId="533" priority="1204">
      <formula>$G97&gt;0</formula>
    </cfRule>
    <cfRule type="expression" dxfId="532" priority="1205">
      <formula>$G97&lt;0</formula>
    </cfRule>
  </conditionalFormatting>
  <conditionalFormatting sqref="G98:G101">
    <cfRule type="cellIs" dxfId="531" priority="1202" operator="lessThan">
      <formula>0</formula>
    </cfRule>
    <cfRule type="cellIs" dxfId="530" priority="1203" operator="greaterThan">
      <formula>0</formula>
    </cfRule>
  </conditionalFormatting>
  <conditionalFormatting sqref="F98">
    <cfRule type="expression" dxfId="529" priority="1200">
      <formula>$G98&gt;0</formula>
    </cfRule>
    <cfRule type="expression" dxfId="528" priority="1201">
      <formula>$G98&lt;0</formula>
    </cfRule>
  </conditionalFormatting>
  <conditionalFormatting sqref="F99">
    <cfRule type="expression" dxfId="527" priority="1198">
      <formula>$G99&gt;0</formula>
    </cfRule>
    <cfRule type="expression" dxfId="526" priority="1199">
      <formula>$G99&lt;0</formula>
    </cfRule>
  </conditionalFormatting>
  <conditionalFormatting sqref="F100">
    <cfRule type="expression" dxfId="525" priority="1196">
      <formula>$G100&gt;0</formula>
    </cfRule>
    <cfRule type="expression" dxfId="524" priority="1197">
      <formula>$G100&lt;0</formula>
    </cfRule>
  </conditionalFormatting>
  <conditionalFormatting sqref="F101">
    <cfRule type="expression" dxfId="523" priority="1194">
      <formula>$G101&gt;0</formula>
    </cfRule>
    <cfRule type="expression" dxfId="522" priority="1195">
      <formula>$G101&lt;0</formula>
    </cfRule>
  </conditionalFormatting>
  <conditionalFormatting sqref="G102:G103">
    <cfRule type="cellIs" dxfId="521" priority="1192" operator="lessThan">
      <formula>0</formula>
    </cfRule>
    <cfRule type="cellIs" dxfId="520" priority="1193" operator="greaterThan">
      <formula>0</formula>
    </cfRule>
  </conditionalFormatting>
  <conditionalFormatting sqref="F102">
    <cfRule type="expression" dxfId="519" priority="1190">
      <formula>$G102&gt;0</formula>
    </cfRule>
    <cfRule type="expression" dxfId="518" priority="1191">
      <formula>$G102&lt;0</formula>
    </cfRule>
  </conditionalFormatting>
  <conditionalFormatting sqref="F103">
    <cfRule type="expression" dxfId="517" priority="1188">
      <formula>$G103&gt;0</formula>
    </cfRule>
    <cfRule type="expression" dxfId="516" priority="1189">
      <formula>$G103&lt;0</formula>
    </cfRule>
  </conditionalFormatting>
  <conditionalFormatting sqref="G104:G107">
    <cfRule type="cellIs" dxfId="515" priority="1186" operator="lessThan">
      <formula>0</formula>
    </cfRule>
    <cfRule type="cellIs" dxfId="514" priority="1187" operator="greaterThan">
      <formula>0</formula>
    </cfRule>
  </conditionalFormatting>
  <conditionalFormatting sqref="F104">
    <cfRule type="expression" dxfId="513" priority="1184">
      <formula>$G104&gt;0</formula>
    </cfRule>
    <cfRule type="expression" dxfId="512" priority="1185">
      <formula>$G104&lt;0</formula>
    </cfRule>
  </conditionalFormatting>
  <conditionalFormatting sqref="F105">
    <cfRule type="expression" dxfId="511" priority="1182">
      <formula>$G105&gt;0</formula>
    </cfRule>
    <cfRule type="expression" dxfId="510" priority="1183">
      <formula>$G105&lt;0</formula>
    </cfRule>
  </conditionalFormatting>
  <conditionalFormatting sqref="F106">
    <cfRule type="expression" dxfId="509" priority="1180">
      <formula>$G106&gt;0</formula>
    </cfRule>
    <cfRule type="expression" dxfId="508" priority="1181">
      <formula>$G106&lt;0</formula>
    </cfRule>
  </conditionalFormatting>
  <conditionalFormatting sqref="F107">
    <cfRule type="expression" dxfId="507" priority="1178">
      <formula>$G107&gt;0</formula>
    </cfRule>
    <cfRule type="expression" dxfId="506" priority="1179">
      <formula>$G107&lt;0</formula>
    </cfRule>
  </conditionalFormatting>
  <conditionalFormatting sqref="G108:G109">
    <cfRule type="cellIs" dxfId="505" priority="1176" operator="lessThan">
      <formula>0</formula>
    </cfRule>
    <cfRule type="cellIs" dxfId="504" priority="1177" operator="greaterThan">
      <formula>0</formula>
    </cfRule>
  </conditionalFormatting>
  <conditionalFormatting sqref="F108">
    <cfRule type="expression" dxfId="503" priority="1174">
      <formula>$G108&gt;0</formula>
    </cfRule>
    <cfRule type="expression" dxfId="502" priority="1175">
      <formula>$G108&lt;0</formula>
    </cfRule>
  </conditionalFormatting>
  <conditionalFormatting sqref="F109">
    <cfRule type="expression" dxfId="501" priority="1172">
      <formula>$G109&gt;0</formula>
    </cfRule>
    <cfRule type="expression" dxfId="500" priority="1173">
      <formula>$G109&lt;0</formula>
    </cfRule>
  </conditionalFormatting>
  <conditionalFormatting sqref="G110:G113">
    <cfRule type="cellIs" dxfId="499" priority="1170" operator="lessThan">
      <formula>0</formula>
    </cfRule>
    <cfRule type="cellIs" dxfId="498" priority="1171" operator="greaterThan">
      <formula>0</formula>
    </cfRule>
  </conditionalFormatting>
  <conditionalFormatting sqref="F110">
    <cfRule type="expression" dxfId="497" priority="1168">
      <formula>$G110&gt;0</formula>
    </cfRule>
    <cfRule type="expression" dxfId="496" priority="1169">
      <formula>$G110&lt;0</formula>
    </cfRule>
  </conditionalFormatting>
  <conditionalFormatting sqref="F111">
    <cfRule type="expression" dxfId="495" priority="1166">
      <formula>$G111&gt;0</formula>
    </cfRule>
    <cfRule type="expression" dxfId="494" priority="1167">
      <formula>$G111&lt;0</formula>
    </cfRule>
  </conditionalFormatting>
  <conditionalFormatting sqref="F112">
    <cfRule type="expression" dxfId="493" priority="1164">
      <formula>$G112&gt;0</formula>
    </cfRule>
    <cfRule type="expression" dxfId="492" priority="1165">
      <formula>$G112&lt;0</formula>
    </cfRule>
  </conditionalFormatting>
  <conditionalFormatting sqref="F113">
    <cfRule type="expression" dxfId="491" priority="1162">
      <formula>$G113&gt;0</formula>
    </cfRule>
    <cfRule type="expression" dxfId="490" priority="1163">
      <formula>$G113&lt;0</formula>
    </cfRule>
  </conditionalFormatting>
  <conditionalFormatting sqref="G114:G115">
    <cfRule type="cellIs" dxfId="489" priority="1160" operator="lessThan">
      <formula>0</formula>
    </cfRule>
    <cfRule type="cellIs" dxfId="488" priority="1161" operator="greaterThan">
      <formula>0</formula>
    </cfRule>
  </conditionalFormatting>
  <conditionalFormatting sqref="F114">
    <cfRule type="expression" dxfId="487" priority="1158">
      <formula>$G114&gt;0</formula>
    </cfRule>
    <cfRule type="expression" dxfId="486" priority="1159">
      <formula>$G114&lt;0</formula>
    </cfRule>
  </conditionalFormatting>
  <conditionalFormatting sqref="F115">
    <cfRule type="expression" dxfId="485" priority="1156">
      <formula>$G115&gt;0</formula>
    </cfRule>
    <cfRule type="expression" dxfId="484" priority="1157">
      <formula>$G115&lt;0</formula>
    </cfRule>
  </conditionalFormatting>
  <conditionalFormatting sqref="G116:G119">
    <cfRule type="cellIs" dxfId="483" priority="1154" operator="lessThan">
      <formula>0</formula>
    </cfRule>
    <cfRule type="cellIs" dxfId="482" priority="1155" operator="greaterThan">
      <formula>0</formula>
    </cfRule>
  </conditionalFormatting>
  <conditionalFormatting sqref="F116">
    <cfRule type="expression" dxfId="481" priority="1152">
      <formula>$G116&gt;0</formula>
    </cfRule>
    <cfRule type="expression" dxfId="480" priority="1153">
      <formula>$G116&lt;0</formula>
    </cfRule>
  </conditionalFormatting>
  <conditionalFormatting sqref="F117">
    <cfRule type="expression" dxfId="479" priority="1150">
      <formula>$G117&gt;0</formula>
    </cfRule>
    <cfRule type="expression" dxfId="478" priority="1151">
      <formula>$G117&lt;0</formula>
    </cfRule>
  </conditionalFormatting>
  <conditionalFormatting sqref="F118">
    <cfRule type="expression" dxfId="477" priority="1148">
      <formula>$G118&gt;0</formula>
    </cfRule>
    <cfRule type="expression" dxfId="476" priority="1149">
      <formula>$G118&lt;0</formula>
    </cfRule>
  </conditionalFormatting>
  <conditionalFormatting sqref="F119">
    <cfRule type="expression" dxfId="475" priority="1146">
      <formula>$G119&gt;0</formula>
    </cfRule>
    <cfRule type="expression" dxfId="474" priority="1147">
      <formula>$G119&lt;0</formula>
    </cfRule>
  </conditionalFormatting>
  <conditionalFormatting sqref="G120:G121">
    <cfRule type="cellIs" dxfId="473" priority="1144" operator="lessThan">
      <formula>0</formula>
    </cfRule>
    <cfRule type="cellIs" dxfId="472" priority="1145" operator="greaterThan">
      <formula>0</formula>
    </cfRule>
  </conditionalFormatting>
  <conditionalFormatting sqref="F120">
    <cfRule type="expression" dxfId="471" priority="1142">
      <formula>$G120&gt;0</formula>
    </cfRule>
    <cfRule type="expression" dxfId="470" priority="1143">
      <formula>$G120&lt;0</formula>
    </cfRule>
  </conditionalFormatting>
  <conditionalFormatting sqref="F121">
    <cfRule type="expression" dxfId="469" priority="1140">
      <formula>$G121&gt;0</formula>
    </cfRule>
    <cfRule type="expression" dxfId="468" priority="1141">
      <formula>$G121&lt;0</formula>
    </cfRule>
  </conditionalFormatting>
  <conditionalFormatting sqref="G122:G125">
    <cfRule type="cellIs" dxfId="467" priority="1138" operator="lessThan">
      <formula>0</formula>
    </cfRule>
    <cfRule type="cellIs" dxfId="466" priority="1139" operator="greaterThan">
      <formula>0</formula>
    </cfRule>
  </conditionalFormatting>
  <conditionalFormatting sqref="F122">
    <cfRule type="expression" dxfId="465" priority="1136">
      <formula>$G122&gt;0</formula>
    </cfRule>
    <cfRule type="expression" dxfId="464" priority="1137">
      <formula>$G122&lt;0</formula>
    </cfRule>
  </conditionalFormatting>
  <conditionalFormatting sqref="F123">
    <cfRule type="expression" dxfId="463" priority="1134">
      <formula>$G123&gt;0</formula>
    </cfRule>
    <cfRule type="expression" dxfId="462" priority="1135">
      <formula>$G123&lt;0</formula>
    </cfRule>
  </conditionalFormatting>
  <conditionalFormatting sqref="F124">
    <cfRule type="expression" dxfId="461" priority="1132">
      <formula>$G124&gt;0</formula>
    </cfRule>
    <cfRule type="expression" dxfId="460" priority="1133">
      <formula>$G124&lt;0</formula>
    </cfRule>
  </conditionalFormatting>
  <conditionalFormatting sqref="F125">
    <cfRule type="expression" dxfId="459" priority="1130">
      <formula>$G125&gt;0</formula>
    </cfRule>
    <cfRule type="expression" dxfId="458" priority="1131">
      <formula>$G125&lt;0</formula>
    </cfRule>
  </conditionalFormatting>
  <conditionalFormatting sqref="G126:G127">
    <cfRule type="cellIs" dxfId="457" priority="1128" operator="lessThan">
      <formula>0</formula>
    </cfRule>
    <cfRule type="cellIs" dxfId="456" priority="1129" operator="greaterThan">
      <formula>0</formula>
    </cfRule>
  </conditionalFormatting>
  <conditionalFormatting sqref="F126">
    <cfRule type="expression" dxfId="455" priority="1126">
      <formula>$G126&gt;0</formula>
    </cfRule>
    <cfRule type="expression" dxfId="454" priority="1127">
      <formula>$G126&lt;0</formula>
    </cfRule>
  </conditionalFormatting>
  <conditionalFormatting sqref="F127">
    <cfRule type="expression" dxfId="453" priority="1124">
      <formula>$G127&gt;0</formula>
    </cfRule>
    <cfRule type="expression" dxfId="452" priority="1125">
      <formula>$G127&lt;0</formula>
    </cfRule>
  </conditionalFormatting>
  <conditionalFormatting sqref="G128:G131">
    <cfRule type="cellIs" dxfId="451" priority="1122" operator="lessThan">
      <formula>0</formula>
    </cfRule>
    <cfRule type="cellIs" dxfId="450" priority="1123" operator="greaterThan">
      <formula>0</formula>
    </cfRule>
  </conditionalFormatting>
  <conditionalFormatting sqref="F128">
    <cfRule type="expression" dxfId="449" priority="1120">
      <formula>$G128&gt;0</formula>
    </cfRule>
    <cfRule type="expression" dxfId="448" priority="1121">
      <formula>$G128&lt;0</formula>
    </cfRule>
  </conditionalFormatting>
  <conditionalFormatting sqref="F129">
    <cfRule type="expression" dxfId="447" priority="1118">
      <formula>$G129&gt;0</formula>
    </cfRule>
    <cfRule type="expression" dxfId="446" priority="1119">
      <formula>$G129&lt;0</formula>
    </cfRule>
  </conditionalFormatting>
  <conditionalFormatting sqref="F130">
    <cfRule type="expression" dxfId="445" priority="1116">
      <formula>$G130&gt;0</formula>
    </cfRule>
    <cfRule type="expression" dxfId="444" priority="1117">
      <formula>$G130&lt;0</formula>
    </cfRule>
  </conditionalFormatting>
  <conditionalFormatting sqref="F131">
    <cfRule type="expression" dxfId="443" priority="1114">
      <formula>$G131&gt;0</formula>
    </cfRule>
    <cfRule type="expression" dxfId="442" priority="1115">
      <formula>$G131&lt;0</formula>
    </cfRule>
  </conditionalFormatting>
  <conditionalFormatting sqref="G132:G133">
    <cfRule type="cellIs" dxfId="441" priority="1112" operator="lessThan">
      <formula>0</formula>
    </cfRule>
    <cfRule type="cellIs" dxfId="440" priority="1113" operator="greaterThan">
      <formula>0</formula>
    </cfRule>
  </conditionalFormatting>
  <conditionalFormatting sqref="F132">
    <cfRule type="expression" dxfId="439" priority="1110">
      <formula>$G132&gt;0</formula>
    </cfRule>
    <cfRule type="expression" dxfId="438" priority="1111">
      <formula>$G132&lt;0</formula>
    </cfRule>
  </conditionalFormatting>
  <conditionalFormatting sqref="F133">
    <cfRule type="expression" dxfId="437" priority="1108">
      <formula>$G133&gt;0</formula>
    </cfRule>
    <cfRule type="expression" dxfId="436" priority="1109">
      <formula>$G133&lt;0</formula>
    </cfRule>
  </conditionalFormatting>
  <conditionalFormatting sqref="G134:G137">
    <cfRule type="cellIs" dxfId="435" priority="1106" operator="lessThan">
      <formula>0</formula>
    </cfRule>
    <cfRule type="cellIs" dxfId="434" priority="1107" operator="greaterThan">
      <formula>0</formula>
    </cfRule>
  </conditionalFormatting>
  <conditionalFormatting sqref="F134">
    <cfRule type="expression" dxfId="433" priority="1104">
      <formula>$G134&gt;0</formula>
    </cfRule>
    <cfRule type="expression" dxfId="432" priority="1105">
      <formula>$G134&lt;0</formula>
    </cfRule>
  </conditionalFormatting>
  <conditionalFormatting sqref="F135">
    <cfRule type="expression" dxfId="431" priority="1102">
      <formula>$G135&gt;0</formula>
    </cfRule>
    <cfRule type="expression" dxfId="430" priority="1103">
      <formula>$G135&lt;0</formula>
    </cfRule>
  </conditionalFormatting>
  <conditionalFormatting sqref="F136">
    <cfRule type="expression" dxfId="429" priority="1100">
      <formula>$G136&gt;0</formula>
    </cfRule>
    <cfRule type="expression" dxfId="428" priority="1101">
      <formula>$G136&lt;0</formula>
    </cfRule>
  </conditionalFormatting>
  <conditionalFormatting sqref="F137">
    <cfRule type="expression" dxfId="427" priority="1098">
      <formula>$G137&gt;0</formula>
    </cfRule>
    <cfRule type="expression" dxfId="426" priority="1099">
      <formula>$G137&lt;0</formula>
    </cfRule>
  </conditionalFormatting>
  <conditionalFormatting sqref="G138:G139">
    <cfRule type="cellIs" dxfId="425" priority="1096" operator="lessThan">
      <formula>0</formula>
    </cfRule>
    <cfRule type="cellIs" dxfId="424" priority="1097" operator="greaterThan">
      <formula>0</formula>
    </cfRule>
  </conditionalFormatting>
  <conditionalFormatting sqref="F138">
    <cfRule type="expression" dxfId="423" priority="1094">
      <formula>$G138&gt;0</formula>
    </cfRule>
    <cfRule type="expression" dxfId="422" priority="1095">
      <formula>$G138&lt;0</formula>
    </cfRule>
  </conditionalFormatting>
  <conditionalFormatting sqref="F139">
    <cfRule type="expression" dxfId="421" priority="1092">
      <formula>$G139&gt;0</formula>
    </cfRule>
    <cfRule type="expression" dxfId="420" priority="1093">
      <formula>$G139&lt;0</formula>
    </cfRule>
  </conditionalFormatting>
  <conditionalFormatting sqref="G140:G143">
    <cfRule type="cellIs" dxfId="419" priority="1090" operator="lessThan">
      <formula>0</formula>
    </cfRule>
    <cfRule type="cellIs" dxfId="418" priority="1091" operator="greaterThan">
      <formula>0</formula>
    </cfRule>
  </conditionalFormatting>
  <conditionalFormatting sqref="F140">
    <cfRule type="expression" dxfId="417" priority="1088">
      <formula>$G140&gt;0</formula>
    </cfRule>
    <cfRule type="expression" dxfId="416" priority="1089">
      <formula>$G140&lt;0</formula>
    </cfRule>
  </conditionalFormatting>
  <conditionalFormatting sqref="F141">
    <cfRule type="expression" dxfId="415" priority="1086">
      <formula>$G141&gt;0</formula>
    </cfRule>
    <cfRule type="expression" dxfId="414" priority="1087">
      <formula>$G141&lt;0</formula>
    </cfRule>
  </conditionalFormatting>
  <conditionalFormatting sqref="F142">
    <cfRule type="expression" dxfId="413" priority="1084">
      <formula>$G142&gt;0</formula>
    </cfRule>
    <cfRule type="expression" dxfId="412" priority="1085">
      <formula>$G142&lt;0</formula>
    </cfRule>
  </conditionalFormatting>
  <conditionalFormatting sqref="F143">
    <cfRule type="expression" dxfId="411" priority="1082">
      <formula>$G143&gt;0</formula>
    </cfRule>
    <cfRule type="expression" dxfId="410" priority="1083">
      <formula>$G143&lt;0</formula>
    </cfRule>
  </conditionalFormatting>
  <conditionalFormatting sqref="G144:G145">
    <cfRule type="cellIs" dxfId="409" priority="1080" operator="lessThan">
      <formula>0</formula>
    </cfRule>
    <cfRule type="cellIs" dxfId="408" priority="1081" operator="greaterThan">
      <formula>0</formula>
    </cfRule>
  </conditionalFormatting>
  <conditionalFormatting sqref="F144">
    <cfRule type="expression" dxfId="407" priority="1078">
      <formula>$G144&gt;0</formula>
    </cfRule>
    <cfRule type="expression" dxfId="406" priority="1079">
      <formula>$G144&lt;0</formula>
    </cfRule>
  </conditionalFormatting>
  <conditionalFormatting sqref="F145">
    <cfRule type="expression" dxfId="405" priority="1076">
      <formula>$G145&gt;0</formula>
    </cfRule>
    <cfRule type="expression" dxfId="404" priority="1077">
      <formula>$G145&lt;0</formula>
    </cfRule>
  </conditionalFormatting>
  <conditionalFormatting sqref="G146:G149">
    <cfRule type="cellIs" dxfId="403" priority="1074" operator="lessThan">
      <formula>0</formula>
    </cfRule>
    <cfRule type="cellIs" dxfId="402" priority="1075" operator="greaterThan">
      <formula>0</formula>
    </cfRule>
  </conditionalFormatting>
  <conditionalFormatting sqref="F146">
    <cfRule type="expression" dxfId="401" priority="1072">
      <formula>$G146&gt;0</formula>
    </cfRule>
    <cfRule type="expression" dxfId="400" priority="1073">
      <formula>$G146&lt;0</formula>
    </cfRule>
  </conditionalFormatting>
  <conditionalFormatting sqref="F147">
    <cfRule type="expression" dxfId="399" priority="1070">
      <formula>$G147&gt;0</formula>
    </cfRule>
    <cfRule type="expression" dxfId="398" priority="1071">
      <formula>$G147&lt;0</formula>
    </cfRule>
  </conditionalFormatting>
  <conditionalFormatting sqref="F148">
    <cfRule type="expression" dxfId="397" priority="1068">
      <formula>$G148&gt;0</formula>
    </cfRule>
    <cfRule type="expression" dxfId="396" priority="1069">
      <formula>$G148&lt;0</formula>
    </cfRule>
  </conditionalFormatting>
  <conditionalFormatting sqref="F149">
    <cfRule type="expression" dxfId="395" priority="1066">
      <formula>$G149&gt;0</formula>
    </cfRule>
    <cfRule type="expression" dxfId="394" priority="1067">
      <formula>$G149&lt;0</formula>
    </cfRule>
  </conditionalFormatting>
  <conditionalFormatting sqref="G150:G151">
    <cfRule type="cellIs" dxfId="393" priority="1064" operator="lessThan">
      <formula>0</formula>
    </cfRule>
    <cfRule type="cellIs" dxfId="392" priority="1065" operator="greaterThan">
      <formula>0</formula>
    </cfRule>
  </conditionalFormatting>
  <conditionalFormatting sqref="F150">
    <cfRule type="expression" dxfId="391" priority="1062">
      <formula>$G150&gt;0</formula>
    </cfRule>
    <cfRule type="expression" dxfId="390" priority="1063">
      <formula>$G150&lt;0</formula>
    </cfRule>
  </conditionalFormatting>
  <conditionalFormatting sqref="F151">
    <cfRule type="expression" dxfId="389" priority="1060">
      <formula>$G151&gt;0</formula>
    </cfRule>
    <cfRule type="expression" dxfId="388" priority="1061">
      <formula>$G151&lt;0</formula>
    </cfRule>
  </conditionalFormatting>
  <conditionalFormatting sqref="G152:G155">
    <cfRule type="cellIs" dxfId="387" priority="1058" operator="lessThan">
      <formula>0</formula>
    </cfRule>
    <cfRule type="cellIs" dxfId="386" priority="1059" operator="greaterThan">
      <formula>0</formula>
    </cfRule>
  </conditionalFormatting>
  <conditionalFormatting sqref="F152">
    <cfRule type="expression" dxfId="385" priority="1056">
      <formula>$G152&gt;0</formula>
    </cfRule>
    <cfRule type="expression" dxfId="384" priority="1057">
      <formula>$G152&lt;0</formula>
    </cfRule>
  </conditionalFormatting>
  <conditionalFormatting sqref="F153">
    <cfRule type="expression" dxfId="383" priority="1054">
      <formula>$G153&gt;0</formula>
    </cfRule>
    <cfRule type="expression" dxfId="382" priority="1055">
      <formula>$G153&lt;0</formula>
    </cfRule>
  </conditionalFormatting>
  <conditionalFormatting sqref="F154">
    <cfRule type="expression" dxfId="381" priority="1052">
      <formula>$G154&gt;0</formula>
    </cfRule>
    <cfRule type="expression" dxfId="380" priority="1053">
      <formula>$G154&lt;0</formula>
    </cfRule>
  </conditionalFormatting>
  <conditionalFormatting sqref="F155">
    <cfRule type="expression" dxfId="379" priority="1050">
      <formula>$G155&gt;0</formula>
    </cfRule>
    <cfRule type="expression" dxfId="378" priority="1051">
      <formula>$G155&lt;0</formula>
    </cfRule>
  </conditionalFormatting>
  <conditionalFormatting sqref="G156:G157">
    <cfRule type="cellIs" dxfId="377" priority="1048" operator="lessThan">
      <formula>0</formula>
    </cfRule>
    <cfRule type="cellIs" dxfId="376" priority="1049" operator="greaterThan">
      <formula>0</formula>
    </cfRule>
  </conditionalFormatting>
  <conditionalFormatting sqref="F156">
    <cfRule type="expression" dxfId="375" priority="1046">
      <formula>$G156&gt;0</formula>
    </cfRule>
    <cfRule type="expression" dxfId="374" priority="1047">
      <formula>$G156&lt;0</formula>
    </cfRule>
  </conditionalFormatting>
  <conditionalFormatting sqref="F157">
    <cfRule type="expression" dxfId="373" priority="1044">
      <formula>$G157&gt;0</formula>
    </cfRule>
    <cfRule type="expression" dxfId="372" priority="1045">
      <formula>$G157&lt;0</formula>
    </cfRule>
  </conditionalFormatting>
  <conditionalFormatting sqref="G158:G161">
    <cfRule type="cellIs" dxfId="371" priority="1042" operator="lessThan">
      <formula>0</formula>
    </cfRule>
    <cfRule type="cellIs" dxfId="370" priority="1043" operator="greaterThan">
      <formula>0</formula>
    </cfRule>
  </conditionalFormatting>
  <conditionalFormatting sqref="F158">
    <cfRule type="expression" dxfId="369" priority="1040">
      <formula>$G158&gt;0</formula>
    </cfRule>
    <cfRule type="expression" dxfId="368" priority="1041">
      <formula>$G158&lt;0</formula>
    </cfRule>
  </conditionalFormatting>
  <conditionalFormatting sqref="F159">
    <cfRule type="expression" dxfId="367" priority="1038">
      <formula>$G159&gt;0</formula>
    </cfRule>
    <cfRule type="expression" dxfId="366" priority="1039">
      <formula>$G159&lt;0</formula>
    </cfRule>
  </conditionalFormatting>
  <conditionalFormatting sqref="F160">
    <cfRule type="expression" dxfId="365" priority="1036">
      <formula>$G160&gt;0</formula>
    </cfRule>
    <cfRule type="expression" dxfId="364" priority="1037">
      <formula>$G160&lt;0</formula>
    </cfRule>
  </conditionalFormatting>
  <conditionalFormatting sqref="F161">
    <cfRule type="expression" dxfId="363" priority="1034">
      <formula>$G161&gt;0</formula>
    </cfRule>
    <cfRule type="expression" dxfId="362" priority="1035">
      <formula>$G161&lt;0</formula>
    </cfRule>
  </conditionalFormatting>
  <conditionalFormatting sqref="G162:G163">
    <cfRule type="cellIs" dxfId="361" priority="1032" operator="lessThan">
      <formula>0</formula>
    </cfRule>
    <cfRule type="cellIs" dxfId="360" priority="1033" operator="greaterThan">
      <formula>0</formula>
    </cfRule>
  </conditionalFormatting>
  <conditionalFormatting sqref="F162">
    <cfRule type="expression" dxfId="359" priority="1030">
      <formula>$G162&gt;0</formula>
    </cfRule>
    <cfRule type="expression" dxfId="358" priority="1031">
      <formula>$G162&lt;0</formula>
    </cfRule>
  </conditionalFormatting>
  <conditionalFormatting sqref="F163">
    <cfRule type="expression" dxfId="357" priority="1028">
      <formula>$G163&gt;0</formula>
    </cfRule>
    <cfRule type="expression" dxfId="356" priority="1029">
      <formula>$G163&lt;0</formula>
    </cfRule>
  </conditionalFormatting>
  <conditionalFormatting sqref="G164:G167">
    <cfRule type="cellIs" dxfId="355" priority="1026" operator="lessThan">
      <formula>0</formula>
    </cfRule>
    <cfRule type="cellIs" dxfId="354" priority="1027" operator="greaterThan">
      <formula>0</formula>
    </cfRule>
  </conditionalFormatting>
  <conditionalFormatting sqref="F164">
    <cfRule type="expression" dxfId="353" priority="1024">
      <formula>$G164&gt;0</formula>
    </cfRule>
    <cfRule type="expression" dxfId="352" priority="1025">
      <formula>$G164&lt;0</formula>
    </cfRule>
  </conditionalFormatting>
  <conditionalFormatting sqref="F165">
    <cfRule type="expression" dxfId="351" priority="1022">
      <formula>$G165&gt;0</formula>
    </cfRule>
    <cfRule type="expression" dxfId="350" priority="1023">
      <formula>$G165&lt;0</formula>
    </cfRule>
  </conditionalFormatting>
  <conditionalFormatting sqref="F166">
    <cfRule type="expression" dxfId="349" priority="1020">
      <formula>$G166&gt;0</formula>
    </cfRule>
    <cfRule type="expression" dxfId="348" priority="1021">
      <formula>$G166&lt;0</formula>
    </cfRule>
  </conditionalFormatting>
  <conditionalFormatting sqref="F167">
    <cfRule type="expression" dxfId="347" priority="1018">
      <formula>$G167&gt;0</formula>
    </cfRule>
    <cfRule type="expression" dxfId="346" priority="1019">
      <formula>$G167&lt;0</formula>
    </cfRule>
  </conditionalFormatting>
  <conditionalFormatting sqref="G168:G169">
    <cfRule type="cellIs" dxfId="345" priority="1016" operator="lessThan">
      <formula>0</formula>
    </cfRule>
    <cfRule type="cellIs" dxfId="344" priority="1017" operator="greaterThan">
      <formula>0</formula>
    </cfRule>
  </conditionalFormatting>
  <conditionalFormatting sqref="F168">
    <cfRule type="expression" dxfId="343" priority="1014">
      <formula>$G168&gt;0</formula>
    </cfRule>
    <cfRule type="expression" dxfId="342" priority="1015">
      <formula>$G168&lt;0</formula>
    </cfRule>
  </conditionalFormatting>
  <conditionalFormatting sqref="F169">
    <cfRule type="expression" dxfId="341" priority="1012">
      <formula>$G169&gt;0</formula>
    </cfRule>
    <cfRule type="expression" dxfId="340" priority="1013">
      <formula>$G169&lt;0</formula>
    </cfRule>
  </conditionalFormatting>
  <conditionalFormatting sqref="G170:G173">
    <cfRule type="cellIs" dxfId="339" priority="1010" operator="lessThan">
      <formula>0</formula>
    </cfRule>
    <cfRule type="cellIs" dxfId="338" priority="1011" operator="greaterThan">
      <formula>0</formula>
    </cfRule>
  </conditionalFormatting>
  <conditionalFormatting sqref="F170">
    <cfRule type="expression" dxfId="337" priority="1008">
      <formula>$G170&gt;0</formula>
    </cfRule>
    <cfRule type="expression" dxfId="336" priority="1009">
      <formula>$G170&lt;0</formula>
    </cfRule>
  </conditionalFormatting>
  <conditionalFormatting sqref="F171">
    <cfRule type="expression" dxfId="335" priority="1006">
      <formula>$G171&gt;0</formula>
    </cfRule>
    <cfRule type="expression" dxfId="334" priority="1007">
      <formula>$G171&lt;0</formula>
    </cfRule>
  </conditionalFormatting>
  <conditionalFormatting sqref="F172">
    <cfRule type="expression" dxfId="333" priority="1004">
      <formula>$G172&gt;0</formula>
    </cfRule>
    <cfRule type="expression" dxfId="332" priority="1005">
      <formula>$G172&lt;0</formula>
    </cfRule>
  </conditionalFormatting>
  <conditionalFormatting sqref="F173">
    <cfRule type="expression" dxfId="331" priority="1002">
      <formula>$G173&gt;0</formula>
    </cfRule>
    <cfRule type="expression" dxfId="330" priority="1003">
      <formula>$G173&lt;0</formula>
    </cfRule>
  </conditionalFormatting>
  <conditionalFormatting sqref="G174:G175">
    <cfRule type="cellIs" dxfId="329" priority="1000" operator="lessThan">
      <formula>0</formula>
    </cfRule>
    <cfRule type="cellIs" dxfId="328" priority="1001" operator="greaterThan">
      <formula>0</formula>
    </cfRule>
  </conditionalFormatting>
  <conditionalFormatting sqref="F174">
    <cfRule type="expression" dxfId="327" priority="998">
      <formula>$G174&gt;0</formula>
    </cfRule>
    <cfRule type="expression" dxfId="326" priority="999">
      <formula>$G174&lt;0</formula>
    </cfRule>
  </conditionalFormatting>
  <conditionalFormatting sqref="F175">
    <cfRule type="expression" dxfId="325" priority="996">
      <formula>$G175&gt;0</formula>
    </cfRule>
    <cfRule type="expression" dxfId="324" priority="997">
      <formula>$G175&lt;0</formula>
    </cfRule>
  </conditionalFormatting>
  <conditionalFormatting sqref="G176:G179">
    <cfRule type="cellIs" dxfId="323" priority="994" operator="lessThan">
      <formula>0</formula>
    </cfRule>
    <cfRule type="cellIs" dxfId="322" priority="995" operator="greaterThan">
      <formula>0</formula>
    </cfRule>
  </conditionalFormatting>
  <conditionalFormatting sqref="F176">
    <cfRule type="expression" dxfId="321" priority="992">
      <formula>$G176&gt;0</formula>
    </cfRule>
    <cfRule type="expression" dxfId="320" priority="993">
      <formula>$G176&lt;0</formula>
    </cfRule>
  </conditionalFormatting>
  <conditionalFormatting sqref="F177">
    <cfRule type="expression" dxfId="319" priority="990">
      <formula>$G177&gt;0</formula>
    </cfRule>
    <cfRule type="expression" dxfId="318" priority="991">
      <formula>$G177&lt;0</formula>
    </cfRule>
  </conditionalFormatting>
  <conditionalFormatting sqref="F178">
    <cfRule type="expression" dxfId="317" priority="988">
      <formula>$G178&gt;0</formula>
    </cfRule>
    <cfRule type="expression" dxfId="316" priority="989">
      <formula>$G178&lt;0</formula>
    </cfRule>
  </conditionalFormatting>
  <conditionalFormatting sqref="F179">
    <cfRule type="expression" dxfId="315" priority="986">
      <formula>$G179&gt;0</formula>
    </cfRule>
    <cfRule type="expression" dxfId="314" priority="987">
      <formula>$G179&lt;0</formula>
    </cfRule>
  </conditionalFormatting>
  <conditionalFormatting sqref="G180:G181">
    <cfRule type="cellIs" dxfId="313" priority="984" operator="lessThan">
      <formula>0</formula>
    </cfRule>
    <cfRule type="cellIs" dxfId="312" priority="985" operator="greaterThan">
      <formula>0</formula>
    </cfRule>
  </conditionalFormatting>
  <conditionalFormatting sqref="F180">
    <cfRule type="expression" dxfId="311" priority="982">
      <formula>$G180&gt;0</formula>
    </cfRule>
    <cfRule type="expression" dxfId="310" priority="983">
      <formula>$G180&lt;0</formula>
    </cfRule>
  </conditionalFormatting>
  <conditionalFormatting sqref="F181">
    <cfRule type="expression" dxfId="309" priority="980">
      <formula>$G181&gt;0</formula>
    </cfRule>
    <cfRule type="expression" dxfId="308" priority="981">
      <formula>$G181&lt;0</formula>
    </cfRule>
  </conditionalFormatting>
  <conditionalFormatting sqref="G182:G185">
    <cfRule type="cellIs" dxfId="307" priority="978" operator="lessThan">
      <formula>0</formula>
    </cfRule>
    <cfRule type="cellIs" dxfId="306" priority="979" operator="greaterThan">
      <formula>0</formula>
    </cfRule>
  </conditionalFormatting>
  <conditionalFormatting sqref="F182">
    <cfRule type="expression" dxfId="305" priority="976">
      <formula>$G182&gt;0</formula>
    </cfRule>
    <cfRule type="expression" dxfId="304" priority="977">
      <formula>$G182&lt;0</formula>
    </cfRule>
  </conditionalFormatting>
  <conditionalFormatting sqref="F183">
    <cfRule type="expression" dxfId="303" priority="974">
      <formula>$G183&gt;0</formula>
    </cfRule>
    <cfRule type="expression" dxfId="302" priority="975">
      <formula>$G183&lt;0</formula>
    </cfRule>
  </conditionalFormatting>
  <conditionalFormatting sqref="F184">
    <cfRule type="expression" dxfId="301" priority="972">
      <formula>$G184&gt;0</formula>
    </cfRule>
    <cfRule type="expression" dxfId="300" priority="973">
      <formula>$G184&lt;0</formula>
    </cfRule>
  </conditionalFormatting>
  <conditionalFormatting sqref="F185">
    <cfRule type="expression" dxfId="299" priority="970">
      <formula>$G185&gt;0</formula>
    </cfRule>
    <cfRule type="expression" dxfId="298" priority="971">
      <formula>$G185&lt;0</formula>
    </cfRule>
  </conditionalFormatting>
  <conditionalFormatting sqref="G186:G187">
    <cfRule type="cellIs" dxfId="297" priority="968" operator="lessThan">
      <formula>0</formula>
    </cfRule>
    <cfRule type="cellIs" dxfId="296" priority="969" operator="greaterThan">
      <formula>0</formula>
    </cfRule>
  </conditionalFormatting>
  <conditionalFormatting sqref="F186">
    <cfRule type="expression" dxfId="295" priority="966">
      <formula>$G186&gt;0</formula>
    </cfRule>
    <cfRule type="expression" dxfId="294" priority="967">
      <formula>$G186&lt;0</formula>
    </cfRule>
  </conditionalFormatting>
  <conditionalFormatting sqref="F187">
    <cfRule type="expression" dxfId="293" priority="964">
      <formula>$G187&gt;0</formula>
    </cfRule>
    <cfRule type="expression" dxfId="292" priority="965">
      <formula>$G187&lt;0</formula>
    </cfRule>
  </conditionalFormatting>
  <conditionalFormatting sqref="G188:G191">
    <cfRule type="cellIs" dxfId="291" priority="962" operator="lessThan">
      <formula>0</formula>
    </cfRule>
    <cfRule type="cellIs" dxfId="290" priority="963" operator="greaterThan">
      <formula>0</formula>
    </cfRule>
  </conditionalFormatting>
  <conditionalFormatting sqref="F188">
    <cfRule type="expression" dxfId="289" priority="960">
      <formula>$G188&gt;0</formula>
    </cfRule>
    <cfRule type="expression" dxfId="288" priority="961">
      <formula>$G188&lt;0</formula>
    </cfRule>
  </conditionalFormatting>
  <conditionalFormatting sqref="F189">
    <cfRule type="expression" dxfId="287" priority="958">
      <formula>$G189&gt;0</formula>
    </cfRule>
    <cfRule type="expression" dxfId="286" priority="959">
      <formula>$G189&lt;0</formula>
    </cfRule>
  </conditionalFormatting>
  <conditionalFormatting sqref="F190">
    <cfRule type="expression" dxfId="285" priority="956">
      <formula>$G190&gt;0</formula>
    </cfRule>
    <cfRule type="expression" dxfId="284" priority="957">
      <formula>$G190&lt;0</formula>
    </cfRule>
  </conditionalFormatting>
  <conditionalFormatting sqref="F191">
    <cfRule type="expression" dxfId="283" priority="954">
      <formula>$G191&gt;0</formula>
    </cfRule>
    <cfRule type="expression" dxfId="282" priority="955">
      <formula>$G191&lt;0</formula>
    </cfRule>
  </conditionalFormatting>
  <conditionalFormatting sqref="G192:G193">
    <cfRule type="cellIs" dxfId="281" priority="952" operator="lessThan">
      <formula>0</formula>
    </cfRule>
    <cfRule type="cellIs" dxfId="280" priority="953" operator="greaterThan">
      <formula>0</formula>
    </cfRule>
  </conditionalFormatting>
  <conditionalFormatting sqref="F192">
    <cfRule type="expression" dxfId="279" priority="950">
      <formula>$G192&gt;0</formula>
    </cfRule>
    <cfRule type="expression" dxfId="278" priority="951">
      <formula>$G192&lt;0</formula>
    </cfRule>
  </conditionalFormatting>
  <conditionalFormatting sqref="F193">
    <cfRule type="expression" dxfId="277" priority="948">
      <formula>$G193&gt;0</formula>
    </cfRule>
    <cfRule type="expression" dxfId="276" priority="949">
      <formula>$G193&lt;0</formula>
    </cfRule>
  </conditionalFormatting>
  <conditionalFormatting sqref="G194:G197">
    <cfRule type="cellIs" dxfId="275" priority="946" operator="lessThan">
      <formula>0</formula>
    </cfRule>
    <cfRule type="cellIs" dxfId="274" priority="947" operator="greaterThan">
      <formula>0</formula>
    </cfRule>
  </conditionalFormatting>
  <conditionalFormatting sqref="F194">
    <cfRule type="expression" dxfId="273" priority="944">
      <formula>$G194&gt;0</formula>
    </cfRule>
    <cfRule type="expression" dxfId="272" priority="945">
      <formula>$G194&lt;0</formula>
    </cfRule>
  </conditionalFormatting>
  <conditionalFormatting sqref="F195">
    <cfRule type="expression" dxfId="271" priority="942">
      <formula>$G195&gt;0</formula>
    </cfRule>
    <cfRule type="expression" dxfId="270" priority="943">
      <formula>$G195&lt;0</formula>
    </cfRule>
  </conditionalFormatting>
  <conditionalFormatting sqref="F196">
    <cfRule type="expression" dxfId="269" priority="940">
      <formula>$G196&gt;0</formula>
    </cfRule>
    <cfRule type="expression" dxfId="268" priority="941">
      <formula>$G196&lt;0</formula>
    </cfRule>
  </conditionalFormatting>
  <conditionalFormatting sqref="F197">
    <cfRule type="expression" dxfId="267" priority="938">
      <formula>$G197&gt;0</formula>
    </cfRule>
    <cfRule type="expression" dxfId="266" priority="939">
      <formula>$G197&lt;0</formula>
    </cfRule>
  </conditionalFormatting>
  <conditionalFormatting sqref="G198:G199">
    <cfRule type="cellIs" dxfId="265" priority="936" operator="lessThan">
      <formula>0</formula>
    </cfRule>
    <cfRule type="cellIs" dxfId="264" priority="937" operator="greaterThan">
      <formula>0</formula>
    </cfRule>
  </conditionalFormatting>
  <conditionalFormatting sqref="F198">
    <cfRule type="expression" dxfId="263" priority="934">
      <formula>$G198&gt;0</formula>
    </cfRule>
    <cfRule type="expression" dxfId="262" priority="935">
      <formula>$G198&lt;0</formula>
    </cfRule>
  </conditionalFormatting>
  <conditionalFormatting sqref="F199">
    <cfRule type="expression" dxfId="261" priority="932">
      <formula>$G199&gt;0</formula>
    </cfRule>
    <cfRule type="expression" dxfId="260" priority="933">
      <formula>$G199&lt;0</formula>
    </cfRule>
  </conditionalFormatting>
  <conditionalFormatting sqref="V58:V59">
    <cfRule type="cellIs" dxfId="252" priority="835" operator="lessThan">
      <formula>0</formula>
    </cfRule>
    <cfRule type="cellIs" dxfId="251" priority="836" operator="equal">
      <formula>0</formula>
    </cfRule>
  </conditionalFormatting>
  <conditionalFormatting sqref="Z28">
    <cfRule type="cellIs" dxfId="250" priority="834" operator="equal">
      <formula>0</formula>
    </cfRule>
  </conditionalFormatting>
  <conditionalFormatting sqref="Z28">
    <cfRule type="cellIs" dxfId="249" priority="833" operator="greaterThan">
      <formula>0</formula>
    </cfRule>
  </conditionalFormatting>
  <conditionalFormatting sqref="D32 D34 D36">
    <cfRule type="expression" dxfId="248" priority="550">
      <formula>E32&gt;B32</formula>
    </cfRule>
  </conditionalFormatting>
  <conditionalFormatting sqref="C32 C34 C36">
    <cfRule type="expression" dxfId="247" priority="549">
      <formula>B32&gt;E32</formula>
    </cfRule>
  </conditionalFormatting>
  <conditionalFormatting sqref="D33 D35 D37">
    <cfRule type="expression" dxfId="246" priority="548">
      <formula>E33&gt;B33</formula>
    </cfRule>
  </conditionalFormatting>
  <conditionalFormatting sqref="C33 C35 C37">
    <cfRule type="expression" dxfId="245" priority="547">
      <formula>B33&gt;E33</formula>
    </cfRule>
  </conditionalFormatting>
  <conditionalFormatting sqref="D60">
    <cfRule type="expression" dxfId="244" priority="546">
      <formula>E60&gt;B60</formula>
    </cfRule>
  </conditionalFormatting>
  <conditionalFormatting sqref="C60">
    <cfRule type="expression" dxfId="243" priority="545">
      <formula>B60&gt;E60</formula>
    </cfRule>
  </conditionalFormatting>
  <conditionalFormatting sqref="D61">
    <cfRule type="expression" dxfId="242" priority="544">
      <formula>E61&gt;B61</formula>
    </cfRule>
  </conditionalFormatting>
  <conditionalFormatting sqref="C61">
    <cfRule type="expression" dxfId="241" priority="543">
      <formula>B61&gt;E61</formula>
    </cfRule>
  </conditionalFormatting>
  <conditionalFormatting sqref="B28">
    <cfRule type="cellIs" dxfId="240" priority="542" operator="greaterThan">
      <formula>E28</formula>
    </cfRule>
  </conditionalFormatting>
  <conditionalFormatting sqref="B29">
    <cfRule type="cellIs" dxfId="239" priority="541" operator="greaterThan">
      <formula>E29</formula>
    </cfRule>
  </conditionalFormatting>
  <conditionalFormatting sqref="E28">
    <cfRule type="cellIs" dxfId="238" priority="540" operator="greaterThan">
      <formula>B28</formula>
    </cfRule>
  </conditionalFormatting>
  <conditionalFormatting sqref="E29">
    <cfRule type="cellIs" dxfId="237" priority="539" operator="greaterThan">
      <formula>B29</formula>
    </cfRule>
  </conditionalFormatting>
  <conditionalFormatting sqref="D28">
    <cfRule type="expression" dxfId="236" priority="538">
      <formula>E28&gt;B28</formula>
    </cfRule>
  </conditionalFormatting>
  <conditionalFormatting sqref="C28">
    <cfRule type="expression" dxfId="235" priority="537">
      <formula>B28&gt;E28</formula>
    </cfRule>
  </conditionalFormatting>
  <conditionalFormatting sqref="D29">
    <cfRule type="expression" dxfId="234" priority="536">
      <formula>E29&gt;B29</formula>
    </cfRule>
  </conditionalFormatting>
  <conditionalFormatting sqref="C29">
    <cfRule type="expression" dxfId="233" priority="535">
      <formula>B29&gt;E29</formula>
    </cfRule>
  </conditionalFormatting>
  <conditionalFormatting sqref="Y9">
    <cfRule type="cellIs" dxfId="232" priority="532" operator="greaterThan">
      <formula>$Y6</formula>
    </cfRule>
    <cfRule type="cellIs" dxfId="231" priority="533" operator="equal">
      <formula>0</formula>
    </cfRule>
  </conditionalFormatting>
  <conditionalFormatting sqref="Y13">
    <cfRule type="cellIs" dxfId="230" priority="530" operator="greaterThan">
      <formula>$Y10</formula>
    </cfRule>
    <cfRule type="cellIs" dxfId="229" priority="531" operator="equal">
      <formula>0</formula>
    </cfRule>
  </conditionalFormatting>
  <conditionalFormatting sqref="Y17">
    <cfRule type="cellIs" dxfId="228" priority="528" operator="greaterThan">
      <formula>$Y14</formula>
    </cfRule>
    <cfRule type="cellIs" dxfId="227" priority="529" operator="equal">
      <formula>0</formula>
    </cfRule>
  </conditionalFormatting>
  <conditionalFormatting sqref="Y21">
    <cfRule type="cellIs" dxfId="226" priority="526" operator="greaterThan">
      <formula>$Y18</formula>
    </cfRule>
    <cfRule type="cellIs" dxfId="225" priority="527" operator="equal">
      <formula>0</formula>
    </cfRule>
  </conditionalFormatting>
  <conditionalFormatting sqref="Y25">
    <cfRule type="cellIs" dxfId="224" priority="524" operator="greaterThan">
      <formula>$Y22</formula>
    </cfRule>
    <cfRule type="cellIs" dxfId="223" priority="525" operator="equal">
      <formula>0</formula>
    </cfRule>
  </conditionalFormatting>
  <conditionalFormatting sqref="A28">
    <cfRule type="expression" dxfId="222" priority="503">
      <formula>V28&lt;&gt;""</formula>
    </cfRule>
  </conditionalFormatting>
  <conditionalFormatting sqref="A26">
    <cfRule type="expression" dxfId="221" priority="502">
      <formula>V26&lt;&gt;""</formula>
    </cfRule>
  </conditionalFormatting>
  <conditionalFormatting sqref="A27">
    <cfRule type="expression" dxfId="220" priority="501">
      <formula>V27&lt;&gt;""</formula>
    </cfRule>
  </conditionalFormatting>
  <conditionalFormatting sqref="A29">
    <cfRule type="expression" dxfId="219" priority="500">
      <formula>V29&lt;&gt;""</formula>
    </cfRule>
  </conditionalFormatting>
  <conditionalFormatting sqref="X26">
    <cfRule type="expression" dxfId="218" priority="462">
      <formula>C26&gt;=X26</formula>
    </cfRule>
    <cfRule type="cellIs" dxfId="217" priority="463" operator="equal">
      <formula>0</formula>
    </cfRule>
  </conditionalFormatting>
  <conditionalFormatting sqref="X27">
    <cfRule type="expression" dxfId="216" priority="460">
      <formula>C27&gt;=X27</formula>
    </cfRule>
    <cfRule type="cellIs" dxfId="215" priority="461" operator="equal">
      <formula>0</formula>
    </cfRule>
  </conditionalFormatting>
  <conditionalFormatting sqref="X28">
    <cfRule type="expression" dxfId="214" priority="458">
      <formula>C28&gt;=X28</formula>
    </cfRule>
    <cfRule type="cellIs" dxfId="213" priority="459" operator="equal">
      <formula>0</formula>
    </cfRule>
  </conditionalFormatting>
  <conditionalFormatting sqref="X29">
    <cfRule type="expression" dxfId="212" priority="456">
      <formula>C29&gt;=X29</formula>
    </cfRule>
    <cfRule type="cellIs" dxfId="211" priority="457" operator="equal">
      <formula>0</formula>
    </cfRule>
  </conditionalFormatting>
  <conditionalFormatting sqref="X2">
    <cfRule type="expression" dxfId="210" priority="434">
      <formula>C2&gt;=X2</formula>
    </cfRule>
    <cfRule type="cellIs" dxfId="209" priority="435" operator="equal">
      <formula>0</formula>
    </cfRule>
  </conditionalFormatting>
  <conditionalFormatting sqref="X3">
    <cfRule type="expression" dxfId="208" priority="432">
      <formula>C3&gt;=X3</formula>
    </cfRule>
    <cfRule type="cellIs" dxfId="207" priority="433" operator="equal">
      <formula>0</formula>
    </cfRule>
  </conditionalFormatting>
  <conditionalFormatting sqref="X4">
    <cfRule type="expression" dxfId="206" priority="430">
      <formula>C4&gt;=X4</formula>
    </cfRule>
    <cfRule type="cellIs" dxfId="205" priority="431" operator="equal">
      <formula>0</formula>
    </cfRule>
  </conditionalFormatting>
  <conditionalFormatting sqref="X5">
    <cfRule type="expression" dxfId="204" priority="428">
      <formula>C5&gt;=X5</formula>
    </cfRule>
    <cfRule type="cellIs" dxfId="203" priority="429" operator="equal">
      <formula>0</formula>
    </cfRule>
  </conditionalFormatting>
  <conditionalFormatting sqref="X6">
    <cfRule type="expression" dxfId="202" priority="402">
      <formula>C6&gt;=X6</formula>
    </cfRule>
    <cfRule type="cellIs" dxfId="201" priority="403" operator="equal">
      <formula>0</formula>
    </cfRule>
  </conditionalFormatting>
  <conditionalFormatting sqref="X7">
    <cfRule type="expression" dxfId="200" priority="400">
      <formula>C7&gt;=X7</formula>
    </cfRule>
    <cfRule type="cellIs" dxfId="199" priority="401" operator="equal">
      <formula>0</formula>
    </cfRule>
  </conditionalFormatting>
  <conditionalFormatting sqref="X8">
    <cfRule type="expression" dxfId="198" priority="398">
      <formula>C8&gt;=X8</formula>
    </cfRule>
    <cfRule type="cellIs" dxfId="197" priority="399" operator="equal">
      <formula>0</formula>
    </cfRule>
  </conditionalFormatting>
  <conditionalFormatting sqref="X9">
    <cfRule type="expression" dxfId="196" priority="396">
      <formula>C9&gt;=X9</formula>
    </cfRule>
    <cfRule type="cellIs" dxfId="195" priority="397" operator="equal">
      <formula>0</formula>
    </cfRule>
  </conditionalFormatting>
  <conditionalFormatting sqref="X10">
    <cfRule type="expression" dxfId="194" priority="394">
      <formula>C10&gt;=X10</formula>
    </cfRule>
    <cfRule type="cellIs" dxfId="193" priority="395" operator="equal">
      <formula>0</formula>
    </cfRule>
  </conditionalFormatting>
  <conditionalFormatting sqref="X11">
    <cfRule type="expression" dxfId="192" priority="392">
      <formula>C11&gt;=X11</formula>
    </cfRule>
    <cfRule type="cellIs" dxfId="191" priority="393" operator="equal">
      <formula>0</formula>
    </cfRule>
  </conditionalFormatting>
  <conditionalFormatting sqref="X12">
    <cfRule type="expression" dxfId="190" priority="390">
      <formula>C12&gt;=X12</formula>
    </cfRule>
    <cfRule type="cellIs" dxfId="189" priority="391" operator="equal">
      <formula>0</formula>
    </cfRule>
  </conditionalFormatting>
  <conditionalFormatting sqref="X13">
    <cfRule type="expression" dxfId="188" priority="388">
      <formula>C13&gt;=X13</formula>
    </cfRule>
    <cfRule type="cellIs" dxfId="187" priority="389" operator="equal">
      <formula>0</formula>
    </cfRule>
  </conditionalFormatting>
  <conditionalFormatting sqref="X14">
    <cfRule type="expression" dxfId="186" priority="386">
      <formula>C14&gt;=X14</formula>
    </cfRule>
    <cfRule type="cellIs" dxfId="185" priority="387" operator="equal">
      <formula>0</formula>
    </cfRule>
  </conditionalFormatting>
  <conditionalFormatting sqref="X15">
    <cfRule type="expression" dxfId="184" priority="384">
      <formula>C15&gt;=X15</formula>
    </cfRule>
    <cfRule type="cellIs" dxfId="183" priority="385" operator="equal">
      <formula>0</formula>
    </cfRule>
  </conditionalFormatting>
  <conditionalFormatting sqref="X16">
    <cfRule type="expression" dxfId="182" priority="382">
      <formula>C16&gt;=X16</formula>
    </cfRule>
    <cfRule type="cellIs" dxfId="181" priority="383" operator="equal">
      <formula>0</formula>
    </cfRule>
  </conditionalFormatting>
  <conditionalFormatting sqref="X17">
    <cfRule type="expression" dxfId="180" priority="380">
      <formula>C17&gt;=X17</formula>
    </cfRule>
    <cfRule type="cellIs" dxfId="179" priority="381" operator="equal">
      <formula>0</formula>
    </cfRule>
  </conditionalFormatting>
  <conditionalFormatting sqref="X18">
    <cfRule type="expression" dxfId="178" priority="378">
      <formula>C18&gt;=X18</formula>
    </cfRule>
    <cfRule type="cellIs" dxfId="177" priority="379" operator="equal">
      <formula>0</formula>
    </cfRule>
  </conditionalFormatting>
  <conditionalFormatting sqref="X19">
    <cfRule type="expression" dxfId="176" priority="376">
      <formula>C19&gt;=X19</formula>
    </cfRule>
    <cfRule type="cellIs" dxfId="175" priority="377" operator="equal">
      <formula>0</formula>
    </cfRule>
  </conditionalFormatting>
  <conditionalFormatting sqref="X20">
    <cfRule type="expression" dxfId="174" priority="374">
      <formula>C20&gt;=X20</formula>
    </cfRule>
    <cfRule type="cellIs" dxfId="173" priority="375" operator="equal">
      <formula>0</formula>
    </cfRule>
  </conditionalFormatting>
  <conditionalFormatting sqref="X21">
    <cfRule type="expression" dxfId="172" priority="372">
      <formula>C21&gt;=X21</formula>
    </cfRule>
    <cfRule type="cellIs" dxfId="171" priority="373" operator="equal">
      <formula>0</formula>
    </cfRule>
  </conditionalFormatting>
  <conditionalFormatting sqref="X22">
    <cfRule type="expression" dxfId="170" priority="370">
      <formula>C22&gt;=X22</formula>
    </cfRule>
    <cfRule type="cellIs" dxfId="169" priority="371" operator="equal">
      <formula>0</formula>
    </cfRule>
  </conditionalFormatting>
  <conditionalFormatting sqref="X23">
    <cfRule type="expression" dxfId="168" priority="368">
      <formula>C23&gt;=X23</formula>
    </cfRule>
    <cfRule type="cellIs" dxfId="167" priority="369" operator="equal">
      <formula>0</formula>
    </cfRule>
  </conditionalFormatting>
  <conditionalFormatting sqref="X24">
    <cfRule type="expression" dxfId="166" priority="366">
      <formula>C24&gt;=X24</formula>
    </cfRule>
    <cfRule type="cellIs" dxfId="165" priority="367" operator="equal">
      <formula>0</formula>
    </cfRule>
  </conditionalFormatting>
  <conditionalFormatting sqref="X25">
    <cfRule type="expression" dxfId="164" priority="364">
      <formula>C25&gt;=X25</formula>
    </cfRule>
    <cfRule type="cellIs" dxfId="163" priority="365" operator="equal">
      <formula>0</formula>
    </cfRule>
  </conditionalFormatting>
  <conditionalFormatting sqref="X42">
    <cfRule type="expression" dxfId="162" priority="362">
      <formula>C52&gt;=X42</formula>
    </cfRule>
    <cfRule type="cellIs" dxfId="161" priority="363" operator="equal">
      <formula>0</formula>
    </cfRule>
  </conditionalFormatting>
  <conditionalFormatting sqref="X43">
    <cfRule type="expression" dxfId="160" priority="360">
      <formula>C53&gt;=X43</formula>
    </cfRule>
    <cfRule type="cellIs" dxfId="159" priority="361" operator="equal">
      <formula>0</formula>
    </cfRule>
  </conditionalFormatting>
  <conditionalFormatting sqref="X44">
    <cfRule type="expression" dxfId="158" priority="358">
      <formula>C54&gt;=X44</formula>
    </cfRule>
    <cfRule type="cellIs" dxfId="157" priority="359" operator="equal">
      <formula>0</formula>
    </cfRule>
  </conditionalFormatting>
  <conditionalFormatting sqref="X45">
    <cfRule type="expression" dxfId="156" priority="356">
      <formula>C55&gt;=X45</formula>
    </cfRule>
    <cfRule type="cellIs" dxfId="155" priority="357" operator="equal">
      <formula>0</formula>
    </cfRule>
  </conditionalFormatting>
  <conditionalFormatting sqref="X46">
    <cfRule type="expression" dxfId="154" priority="354">
      <formula>C56&gt;=X46</formula>
    </cfRule>
    <cfRule type="cellIs" dxfId="153" priority="355" operator="equal">
      <formula>0</formula>
    </cfRule>
  </conditionalFormatting>
  <conditionalFormatting sqref="X47">
    <cfRule type="expression" dxfId="152" priority="352">
      <formula>C57&gt;=X47</formula>
    </cfRule>
    <cfRule type="cellIs" dxfId="151" priority="353" operator="equal">
      <formula>0</formula>
    </cfRule>
  </conditionalFormatting>
  <conditionalFormatting sqref="X30">
    <cfRule type="expression" dxfId="150" priority="346">
      <formula>C30&gt;=X30</formula>
    </cfRule>
    <cfRule type="cellIs" dxfId="149" priority="347" operator="equal">
      <formula>0</formula>
    </cfRule>
  </conditionalFormatting>
  <conditionalFormatting sqref="X31">
    <cfRule type="expression" dxfId="148" priority="344">
      <formula>C31&gt;=X31</formula>
    </cfRule>
    <cfRule type="cellIs" dxfId="147" priority="345" operator="equal">
      <formula>0</formula>
    </cfRule>
  </conditionalFormatting>
  <conditionalFormatting sqref="X32">
    <cfRule type="expression" dxfId="146" priority="342">
      <formula>C32&gt;=X32</formula>
    </cfRule>
    <cfRule type="cellIs" dxfId="145" priority="343" operator="equal">
      <formula>0</formula>
    </cfRule>
  </conditionalFormatting>
  <conditionalFormatting sqref="X33">
    <cfRule type="expression" dxfId="144" priority="340">
      <formula>C33&gt;=X33</formula>
    </cfRule>
    <cfRule type="cellIs" dxfId="143" priority="341" operator="equal">
      <formula>0</formula>
    </cfRule>
  </conditionalFormatting>
  <conditionalFormatting sqref="X34">
    <cfRule type="expression" dxfId="142" priority="338">
      <formula>C34&gt;=X34</formula>
    </cfRule>
    <cfRule type="cellIs" dxfId="141" priority="339" operator="equal">
      <formula>0</formula>
    </cfRule>
  </conditionalFormatting>
  <conditionalFormatting sqref="X35">
    <cfRule type="expression" dxfId="140" priority="336">
      <formula>C35&gt;=X35</formula>
    </cfRule>
    <cfRule type="cellIs" dxfId="139" priority="337" operator="equal">
      <formula>0</formula>
    </cfRule>
  </conditionalFormatting>
  <conditionalFormatting sqref="X36">
    <cfRule type="expression" dxfId="138" priority="334">
      <formula>C36&gt;=X36</formula>
    </cfRule>
    <cfRule type="cellIs" dxfId="137" priority="335" operator="equal">
      <formula>0</formula>
    </cfRule>
  </conditionalFormatting>
  <conditionalFormatting sqref="X37">
    <cfRule type="expression" dxfId="136" priority="332">
      <formula>C37&gt;=X37</formula>
    </cfRule>
    <cfRule type="cellIs" dxfId="135" priority="333" operator="equal">
      <formula>0</formula>
    </cfRule>
  </conditionalFormatting>
  <conditionalFormatting sqref="Z27">
    <cfRule type="cellIs" dxfId="134" priority="307" operator="equal">
      <formula>0</formula>
    </cfRule>
  </conditionalFormatting>
  <conditionalFormatting sqref="Z27">
    <cfRule type="cellIs" dxfId="133" priority="306" operator="greaterThan">
      <formula>0</formula>
    </cfRule>
  </conditionalFormatting>
  <conditionalFormatting sqref="Y62 Y68 Y74 Y80 Y86 Y92 Y98 Y104 Y110 Y116 Y122 Y128 Y134 Y140 Y146 Y152 Y158 Y164 Y170 Y176 Y182 Y188 Y194">
    <cfRule type="cellIs" dxfId="132" priority="22569" operator="lessThanOrEqual">
      <formula>0</formula>
    </cfRule>
    <cfRule type="expression" dxfId="131" priority="22570">
      <formula>(C63)-(D62)&gt;(C63/100)*(1+$AI$1*$AS$4)</formula>
    </cfRule>
  </conditionalFormatting>
  <conditionalFormatting sqref="Y60">
    <cfRule type="expression" dxfId="130" priority="22615">
      <formula>(C61)-(D60)&gt;(C61/100)*(1+$AI$1*$AS$4)</formula>
    </cfRule>
    <cfRule type="cellIs" dxfId="129" priority="22616" operator="lessThanOrEqual">
      <formula>0</formula>
    </cfRule>
  </conditionalFormatting>
  <conditionalFormatting sqref="Y39">
    <cfRule type="cellIs" dxfId="128" priority="158" operator="equal">
      <formula>0</formula>
    </cfRule>
  </conditionalFormatting>
  <conditionalFormatting sqref="Y38">
    <cfRule type="cellIs" dxfId="127" priority="157" operator="equal">
      <formula>0</formula>
    </cfRule>
  </conditionalFormatting>
  <conditionalFormatting sqref="W39">
    <cfRule type="cellIs" dxfId="126" priority="154" operator="equal">
      <formula>"STOP"</formula>
    </cfRule>
    <cfRule type="expression" dxfId="125" priority="155">
      <formula>X39&gt;F39*100</formula>
    </cfRule>
    <cfRule type="cellIs" dxfId="124" priority="156" operator="equal">
      <formula>0</formula>
    </cfRule>
  </conditionalFormatting>
  <conditionalFormatting sqref="W39">
    <cfRule type="cellIs" dxfId="123" priority="153" operator="equal">
      <formula>"TRAILING"</formula>
    </cfRule>
  </conditionalFormatting>
  <conditionalFormatting sqref="W38">
    <cfRule type="cellIs" dxfId="122" priority="149" operator="equal">
      <formula>"STOP"</formula>
    </cfRule>
    <cfRule type="expression" dxfId="121" priority="150">
      <formula>X38&gt;F38*100</formula>
    </cfRule>
    <cfRule type="cellIs" dxfId="120" priority="152" operator="equal">
      <formula>0</formula>
    </cfRule>
  </conditionalFormatting>
  <conditionalFormatting sqref="W38">
    <cfRule type="cellIs" dxfId="119" priority="151" operator="equal">
      <formula>"TRAILING"</formula>
    </cfRule>
  </conditionalFormatting>
  <conditionalFormatting sqref="X38">
    <cfRule type="expression" dxfId="118" priority="147">
      <formula>C38&gt;=X38</formula>
    </cfRule>
    <cfRule type="cellIs" dxfId="117" priority="148" operator="equal">
      <formula>0</formula>
    </cfRule>
  </conditionalFormatting>
  <conditionalFormatting sqref="X39">
    <cfRule type="expression" dxfId="116" priority="145">
      <formula>C39&gt;=X39</formula>
    </cfRule>
    <cfRule type="cellIs" dxfId="115" priority="146" operator="equal">
      <formula>0</formula>
    </cfRule>
  </conditionalFormatting>
  <conditionalFormatting sqref="B38">
    <cfRule type="cellIs" dxfId="114" priority="140" operator="greaterThan">
      <formula>E38</formula>
    </cfRule>
  </conditionalFormatting>
  <conditionalFormatting sqref="B39">
    <cfRule type="cellIs" dxfId="113" priority="139" operator="greaterThan">
      <formula>E39</formula>
    </cfRule>
  </conditionalFormatting>
  <conditionalFormatting sqref="E38">
    <cfRule type="cellIs" dxfId="112" priority="138" operator="greaterThan">
      <formula>B38</formula>
    </cfRule>
  </conditionalFormatting>
  <conditionalFormatting sqref="E39">
    <cfRule type="cellIs" dxfId="111" priority="137" operator="greaterThan">
      <formula>B39</formula>
    </cfRule>
  </conditionalFormatting>
  <conditionalFormatting sqref="G38:G39">
    <cfRule type="cellIs" dxfId="110" priority="135" operator="lessThan">
      <formula>0</formula>
    </cfRule>
    <cfRule type="cellIs" dxfId="109" priority="136" operator="greaterThan">
      <formula>0</formula>
    </cfRule>
  </conditionalFormatting>
  <conditionalFormatting sqref="F38">
    <cfRule type="expression" dxfId="108" priority="133">
      <formula>$G38&gt;0</formula>
    </cfRule>
    <cfRule type="expression" dxfId="107" priority="134">
      <formula>$G38&lt;0</formula>
    </cfRule>
  </conditionalFormatting>
  <conditionalFormatting sqref="F39">
    <cfRule type="expression" dxfId="106" priority="131">
      <formula>$G39&gt;0</formula>
    </cfRule>
    <cfRule type="expression" dxfId="105" priority="132">
      <formula>$G39&lt;0</formula>
    </cfRule>
  </conditionalFormatting>
  <conditionalFormatting sqref="D38">
    <cfRule type="expression" dxfId="102" priority="127">
      <formula>E38&gt;B38</formula>
    </cfRule>
  </conditionalFormatting>
  <conditionalFormatting sqref="C38">
    <cfRule type="expression" dxfId="101" priority="126">
      <formula>B38&gt;E38</formula>
    </cfRule>
  </conditionalFormatting>
  <conditionalFormatting sqref="D39">
    <cfRule type="expression" dxfId="100" priority="125">
      <formula>E39&gt;B39</formula>
    </cfRule>
  </conditionalFormatting>
  <conditionalFormatting sqref="C39">
    <cfRule type="expression" dxfId="99" priority="124">
      <formula>B39&gt;E39</formula>
    </cfRule>
  </conditionalFormatting>
  <conditionalFormatting sqref="G43">
    <cfRule type="cellIs" dxfId="98" priority="122" operator="lessThan">
      <formula>0</formula>
    </cfRule>
    <cfRule type="cellIs" dxfId="97" priority="123" operator="greaterThan">
      <formula>0</formula>
    </cfRule>
  </conditionalFormatting>
  <conditionalFormatting sqref="F43">
    <cfRule type="expression" dxfId="96" priority="120">
      <formula>$G43&gt;0</formula>
    </cfRule>
    <cfRule type="expression" dxfId="95" priority="121">
      <formula>$G43&lt;0</formula>
    </cfRule>
  </conditionalFormatting>
  <conditionalFormatting sqref="Y49 Y51 Y53 Y55 Y57 Y59">
    <cfRule type="cellIs" dxfId="94" priority="82" operator="equal">
      <formula>0</formula>
    </cfRule>
  </conditionalFormatting>
  <conditionalFormatting sqref="Y48 Y50 Y52 Y54 Y56 Y58">
    <cfRule type="cellIs" dxfId="93" priority="81" operator="equal">
      <formula>0</formula>
    </cfRule>
  </conditionalFormatting>
  <conditionalFormatting sqref="W49 W51 W53 W55 W57 W59">
    <cfRule type="cellIs" dxfId="92" priority="80" operator="equal">
      <formula>"TRAILING"</formula>
    </cfRule>
  </conditionalFormatting>
  <conditionalFormatting sqref="W48 W50 W52 W54 W56 W58">
    <cfRule type="cellIs" dxfId="91" priority="79" operator="equal">
      <formula>"TRAILING"</formula>
    </cfRule>
  </conditionalFormatting>
  <conditionalFormatting sqref="X48">
    <cfRule type="expression" dxfId="90" priority="77">
      <formula>C58&gt;=X48</formula>
    </cfRule>
    <cfRule type="cellIs" dxfId="89" priority="78" operator="equal">
      <formula>0</formula>
    </cfRule>
  </conditionalFormatting>
  <conditionalFormatting sqref="X49">
    <cfRule type="expression" dxfId="88" priority="75">
      <formula>C59&gt;=X49</formula>
    </cfRule>
    <cfRule type="cellIs" dxfId="87" priority="76" operator="equal">
      <formula>0</formula>
    </cfRule>
  </conditionalFormatting>
  <conditionalFormatting sqref="U30:U59">
    <cfRule type="cellIs" dxfId="86" priority="70" operator="lessThan">
      <formula>0</formula>
    </cfRule>
  </conditionalFormatting>
  <conditionalFormatting sqref="M30:M43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{D8408EFE-DB69-4BAA-B5E4-216B59BD5C89}</x14:id>
        </ext>
      </extLst>
    </cfRule>
  </conditionalFormatting>
  <conditionalFormatting sqref="W40:W59">
    <cfRule type="cellIs" dxfId="85" priority="22918" operator="equal">
      <formula>"STOP"</formula>
    </cfRule>
    <cfRule type="expression" dxfId="84" priority="22919">
      <formula>X40&gt;F50*100</formula>
    </cfRule>
    <cfRule type="cellIs" dxfId="83" priority="22920" operator="equal">
      <formula>0</formula>
    </cfRule>
  </conditionalFormatting>
  <conditionalFormatting sqref="X50:X59">
    <cfRule type="expression" dxfId="82" priority="22921">
      <formula>C45&gt;=X50</formula>
    </cfRule>
    <cfRule type="cellIs" dxfId="81" priority="22922" operator="equal">
      <formula>0</formula>
    </cfRule>
  </conditionalFormatting>
  <conditionalFormatting sqref="G44 G46 G48 G50 G52 G54 G56 G58">
    <cfRule type="cellIs" dxfId="80" priority="67" operator="lessThan">
      <formula>0</formula>
    </cfRule>
    <cfRule type="cellIs" dxfId="79" priority="68" operator="greaterThan">
      <formula>0</formula>
    </cfRule>
  </conditionalFormatting>
  <conditionalFormatting sqref="F44 F46 F48 F50 F52 F54 F56 F58">
    <cfRule type="expression" dxfId="78" priority="65">
      <formula>$G44&gt;0</formula>
    </cfRule>
    <cfRule type="expression" dxfId="77" priority="66">
      <formula>$G44&lt;0</formula>
    </cfRule>
  </conditionalFormatting>
  <conditionalFormatting sqref="G45 G47 G49 G51 G53 G55 G57 G59">
    <cfRule type="cellIs" dxfId="76" priority="63" operator="lessThan">
      <formula>0</formula>
    </cfRule>
    <cfRule type="cellIs" dxfId="75" priority="64" operator="greaterThan">
      <formula>0</formula>
    </cfRule>
  </conditionalFormatting>
  <conditionalFormatting sqref="F45 F47 F49 F51 F53 F55 F57 F59">
    <cfRule type="expression" dxfId="74" priority="61">
      <formula>$G45&gt;0</formula>
    </cfRule>
    <cfRule type="expression" dxfId="73" priority="62">
      <formula>$G45&lt;0</formula>
    </cfRule>
  </conditionalFormatting>
  <conditionalFormatting sqref="M44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{4A823C28-0134-43BC-8284-938CE63596E4}</x14:id>
        </ext>
      </extLst>
    </cfRule>
  </conditionalFormatting>
  <conditionalFormatting sqref="M45:M59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{E33F1672-36E6-4BAD-9C07-89F0CD952058}</x14:id>
        </ext>
      </extLst>
    </cfRule>
  </conditionalFormatting>
  <conditionalFormatting sqref="Z30">
    <cfRule type="cellIs" dxfId="72" priority="58" operator="greaterThan">
      <formula>$C30</formula>
    </cfRule>
  </conditionalFormatting>
  <conditionalFormatting sqref="Z31">
    <cfRule type="cellIs" dxfId="71" priority="57" operator="greaterThan">
      <formula>$C31</formula>
    </cfRule>
  </conditionalFormatting>
  <conditionalFormatting sqref="Z32 Z34 Z36 Z38 Z40 Z42 Z44 Z46 Z48 Z50 Z52 Z54 Z56 Z58">
    <cfRule type="cellIs" dxfId="70" priority="56" operator="greaterThan">
      <formula>$C32</formula>
    </cfRule>
  </conditionalFormatting>
  <conditionalFormatting sqref="Z33 Z35 Z37 Z39 Z41 Z43 Z45 Z47 Z49 Z51 Z53 Z55 Z57 Z59">
    <cfRule type="cellIs" dxfId="69" priority="55" operator="greaterThan">
      <formula>$C33</formula>
    </cfRule>
  </conditionalFormatting>
  <conditionalFormatting sqref="A45">
    <cfRule type="expression" dxfId="62" priority="45">
      <formula>$U45&lt;&gt;""</formula>
    </cfRule>
  </conditionalFormatting>
  <conditionalFormatting sqref="A46">
    <cfRule type="expression" dxfId="61" priority="44">
      <formula>$U46&lt;&gt;""</formula>
    </cfRule>
  </conditionalFormatting>
  <conditionalFormatting sqref="A47">
    <cfRule type="expression" dxfId="60" priority="43">
      <formula>$U47&lt;&gt;""</formula>
    </cfRule>
  </conditionalFormatting>
  <conditionalFormatting sqref="A48">
    <cfRule type="expression" dxfId="59" priority="42">
      <formula>$U48&lt;&gt;""</formula>
    </cfRule>
  </conditionalFormatting>
  <conditionalFormatting sqref="A49">
    <cfRule type="expression" dxfId="58" priority="41">
      <formula>$U49&lt;&gt;""</formula>
    </cfRule>
  </conditionalFormatting>
  <conditionalFormatting sqref="A50">
    <cfRule type="expression" dxfId="57" priority="40">
      <formula>$U50&lt;&gt;""</formula>
    </cfRule>
  </conditionalFormatting>
  <conditionalFormatting sqref="A51">
    <cfRule type="expression" dxfId="56" priority="39">
      <formula>$U51&lt;&gt;""</formula>
    </cfRule>
  </conditionalFormatting>
  <conditionalFormatting sqref="A52">
    <cfRule type="expression" dxfId="55" priority="38">
      <formula>$U52&lt;&gt;""</formula>
    </cfRule>
  </conditionalFormatting>
  <conditionalFormatting sqref="A53">
    <cfRule type="expression" dxfId="54" priority="37">
      <formula>$U53&lt;&gt;""</formula>
    </cfRule>
  </conditionalFormatting>
  <conditionalFormatting sqref="A54">
    <cfRule type="expression" dxfId="53" priority="36">
      <formula>$U54&lt;&gt;""</formula>
    </cfRule>
  </conditionalFormatting>
  <conditionalFormatting sqref="A55">
    <cfRule type="expression" dxfId="52" priority="35">
      <formula>$U55&lt;&gt;""</formula>
    </cfRule>
  </conditionalFormatting>
  <conditionalFormatting sqref="A56">
    <cfRule type="expression" dxfId="51" priority="34">
      <formula>$U56&lt;&gt;""</formula>
    </cfRule>
  </conditionalFormatting>
  <conditionalFormatting sqref="A57">
    <cfRule type="expression" dxfId="50" priority="33">
      <formula>$U57&lt;&gt;""</formula>
    </cfRule>
  </conditionalFormatting>
  <conditionalFormatting sqref="A58">
    <cfRule type="expression" dxfId="49" priority="32">
      <formula>$U58&lt;&gt;""</formula>
    </cfRule>
  </conditionalFormatting>
  <conditionalFormatting sqref="A59">
    <cfRule type="expression" dxfId="48" priority="31">
      <formula>$U59&lt;&gt;""</formula>
    </cfRule>
  </conditionalFormatting>
  <conditionalFormatting sqref="A30">
    <cfRule type="expression" dxfId="32" priority="30">
      <formula>$U30&lt;&gt;""</formula>
    </cfRule>
  </conditionalFormatting>
  <conditionalFormatting sqref="A31">
    <cfRule type="expression" dxfId="31" priority="29">
      <formula>$U31&lt;&gt;""</formula>
    </cfRule>
  </conditionalFormatting>
  <conditionalFormatting sqref="A32">
    <cfRule type="expression" dxfId="30" priority="28">
      <formula>$U32&lt;&gt;""</formula>
    </cfRule>
  </conditionalFormatting>
  <conditionalFormatting sqref="A33">
    <cfRule type="expression" dxfId="29" priority="27">
      <formula>$U33&lt;&gt;""</formula>
    </cfRule>
  </conditionalFormatting>
  <conditionalFormatting sqref="A34">
    <cfRule type="expression" dxfId="28" priority="26">
      <formula>$U34&lt;&gt;""</formula>
    </cfRule>
  </conditionalFormatting>
  <conditionalFormatting sqref="A35">
    <cfRule type="expression" dxfId="27" priority="25">
      <formula>$U35&lt;&gt;""</formula>
    </cfRule>
  </conditionalFormatting>
  <conditionalFormatting sqref="A36">
    <cfRule type="expression" dxfId="26" priority="24">
      <formula>$U36&lt;&gt;""</formula>
    </cfRule>
  </conditionalFormatting>
  <conditionalFormatting sqref="A37">
    <cfRule type="expression" dxfId="25" priority="23">
      <formula>$U37&lt;&gt;""</formula>
    </cfRule>
  </conditionalFormatting>
  <conditionalFormatting sqref="A38">
    <cfRule type="expression" dxfId="24" priority="22">
      <formula>$U38&lt;&gt;""</formula>
    </cfRule>
  </conditionalFormatting>
  <conditionalFormatting sqref="A39">
    <cfRule type="expression" dxfId="23" priority="21">
      <formula>$U39&lt;&gt;""</formula>
    </cfRule>
  </conditionalFormatting>
  <conditionalFormatting sqref="A40">
    <cfRule type="expression" dxfId="22" priority="20">
      <formula>$U40&lt;&gt;""</formula>
    </cfRule>
  </conditionalFormatting>
  <conditionalFormatting sqref="A41">
    <cfRule type="expression" dxfId="21" priority="19">
      <formula>$U41&lt;&gt;""</formula>
    </cfRule>
  </conditionalFormatting>
  <conditionalFormatting sqref="A42">
    <cfRule type="expression" dxfId="20" priority="18">
      <formula>$U42&lt;&gt;""</formula>
    </cfRule>
  </conditionalFormatting>
  <conditionalFormatting sqref="A43">
    <cfRule type="expression" dxfId="19" priority="17">
      <formula>$U43&lt;&gt;""</formula>
    </cfRule>
  </conditionalFormatting>
  <conditionalFormatting sqref="A44">
    <cfRule type="expression" dxfId="18" priority="16">
      <formula>$U44&lt;&gt;""</formula>
    </cfRule>
  </conditionalFormatting>
  <conditionalFormatting sqref="AA45">
    <cfRule type="expression" dxfId="17" priority="15">
      <formula>$U45&lt;&gt;""</formula>
    </cfRule>
  </conditionalFormatting>
  <conditionalFormatting sqref="AA46">
    <cfRule type="expression" dxfId="16" priority="14">
      <formula>$U46&lt;&gt;""</formula>
    </cfRule>
  </conditionalFormatting>
  <conditionalFormatting sqref="AA47">
    <cfRule type="expression" dxfId="15" priority="13">
      <formula>$U47&lt;&gt;""</formula>
    </cfRule>
  </conditionalFormatting>
  <conditionalFormatting sqref="AA48">
    <cfRule type="expression" dxfId="14" priority="12">
      <formula>$U48&lt;&gt;""</formula>
    </cfRule>
  </conditionalFormatting>
  <conditionalFormatting sqref="AA49">
    <cfRule type="expression" dxfId="13" priority="11">
      <formula>$U49&lt;&gt;""</formula>
    </cfRule>
  </conditionalFormatting>
  <conditionalFormatting sqref="AA50">
    <cfRule type="expression" dxfId="12" priority="10">
      <formula>$U50&lt;&gt;""</formula>
    </cfRule>
  </conditionalFormatting>
  <conditionalFormatting sqref="AA51">
    <cfRule type="expression" dxfId="11" priority="9">
      <formula>$U51&lt;&gt;""</formula>
    </cfRule>
  </conditionalFormatting>
  <conditionalFormatting sqref="AA52">
    <cfRule type="expression" dxfId="10" priority="8">
      <formula>$U52&lt;&gt;""</formula>
    </cfRule>
  </conditionalFormatting>
  <conditionalFormatting sqref="AA53">
    <cfRule type="expression" dxfId="9" priority="7">
      <formula>$U53&lt;&gt;""</formula>
    </cfRule>
  </conditionalFormatting>
  <conditionalFormatting sqref="AA54">
    <cfRule type="expression" dxfId="8" priority="6">
      <formula>$U54&lt;&gt;""</formula>
    </cfRule>
  </conditionalFormatting>
  <conditionalFormatting sqref="AA55">
    <cfRule type="expression" dxfId="7" priority="5">
      <formula>$U55&lt;&gt;""</formula>
    </cfRule>
  </conditionalFormatting>
  <conditionalFormatting sqref="AA56">
    <cfRule type="expression" dxfId="6" priority="4">
      <formula>$U56&lt;&gt;""</formula>
    </cfRule>
  </conditionalFormatting>
  <conditionalFormatting sqref="AA57">
    <cfRule type="expression" dxfId="5" priority="3">
      <formula>$U57&lt;&gt;""</formula>
    </cfRule>
  </conditionalFormatting>
  <conditionalFormatting sqref="AA58">
    <cfRule type="expression" dxfId="4" priority="2">
      <formula>$U58&lt;&gt;""</formula>
    </cfRule>
  </conditionalFormatting>
  <conditionalFormatting sqref="AA59">
    <cfRule type="expression" dxfId="3" priority="1">
      <formula>$U59&lt;&gt;""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08EFE-DB69-4BAA-B5E4-216B59BD5C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M30:M43</xm:sqref>
        </x14:conditionalFormatting>
        <x14:conditionalFormatting xmlns:xm="http://schemas.microsoft.com/office/excel/2006/main">
          <x14:cfRule type="dataBar" id="{4A823C28-0134-43BC-8284-938CE63596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M44</xm:sqref>
        </x14:conditionalFormatting>
        <x14:conditionalFormatting xmlns:xm="http://schemas.microsoft.com/office/excel/2006/main">
          <x14:cfRule type="dataBar" id="{E33F1672-36E6-4BAD-9C07-89F0CD952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D134"/>
  <sheetViews>
    <sheetView tabSelected="1" topLeftCell="J1" zoomScale="80" zoomScaleNormal="80" workbookViewId="0">
      <selection activeCell="AM14" sqref="AM14"/>
    </sheetView>
  </sheetViews>
  <sheetFormatPr baseColWidth="10" defaultRowHeight="12.75" outlineLevelCol="1"/>
  <cols>
    <col min="1" max="1" width="5" hidden="1" customWidth="1" outlineLevel="1"/>
    <col min="2" max="2" width="5.140625" hidden="1" customWidth="1" outlineLevel="1"/>
    <col min="3" max="4" width="8" hidden="1" customWidth="1" outlineLevel="1"/>
    <col min="5" max="5" width="6.5703125" hidden="1" customWidth="1" outlineLevel="1"/>
    <col min="6" max="6" width="6.42578125" hidden="1" customWidth="1" outlineLevel="1"/>
    <col min="7" max="7" width="9.140625" hidden="1" customWidth="1" outlineLevel="1"/>
    <col min="8" max="9" width="8" hidden="1" customWidth="1" outlineLevel="1"/>
    <col min="10" max="10" width="2.42578125" customWidth="1" collapsed="1"/>
    <col min="11" max="11" width="5.5703125" customWidth="1" outlineLevel="1"/>
    <col min="12" max="12" width="8.5703125" customWidth="1" outlineLevel="1"/>
    <col min="13" max="13" width="11.28515625" customWidth="1" outlineLevel="1"/>
    <col min="14" max="14" width="9.42578125" customWidth="1" outlineLevel="1"/>
    <col min="15" max="15" width="2.28515625" customWidth="1"/>
    <col min="16" max="16" width="5.85546875" customWidth="1" outlineLevel="1"/>
    <col min="17" max="17" width="4.85546875" customWidth="1" outlineLevel="1"/>
    <col min="18" max="18" width="8" customWidth="1" outlineLevel="1"/>
    <col min="19" max="19" width="6.5703125" customWidth="1" outlineLevel="1"/>
    <col min="20" max="20" width="31" hidden="1" customWidth="1" outlineLevel="1"/>
    <col min="21" max="21" width="12.5703125" hidden="1" customWidth="1" outlineLevel="1"/>
    <col min="22" max="22" width="8.85546875" customWidth="1" outlineLevel="1"/>
    <col min="23" max="23" width="6.42578125" customWidth="1" outlineLevel="1"/>
    <col min="24" max="24" width="5.42578125" customWidth="1" outlineLevel="1"/>
    <col min="25" max="25" width="2.42578125" customWidth="1"/>
    <col min="26" max="26" width="5.85546875" hidden="1" customWidth="1" outlineLevel="1"/>
    <col min="27" max="27" width="4.85546875" hidden="1" customWidth="1" outlineLevel="1"/>
    <col min="28" max="28" width="8" hidden="1" customWidth="1" outlineLevel="1"/>
    <col min="29" max="29" width="6.5703125" hidden="1" customWidth="1" outlineLevel="1"/>
    <col min="30" max="30" width="30.140625" hidden="1" customWidth="1" outlineLevel="1"/>
    <col min="31" max="31" width="11.85546875" hidden="1" customWidth="1" outlineLevel="1"/>
    <col min="32" max="32" width="8.7109375" hidden="1" customWidth="1" outlineLevel="1"/>
    <col min="33" max="33" width="7.140625" hidden="1" customWidth="1" outlineLevel="1"/>
    <col min="34" max="34" width="5.140625" hidden="1" customWidth="1" outlineLevel="1"/>
    <col min="35" max="35" width="2.42578125" customWidth="1" collapsed="1"/>
    <col min="36" max="36" width="5.7109375" customWidth="1" outlineLevel="1"/>
    <col min="37" max="37" width="5.140625" customWidth="1" outlineLevel="1"/>
    <col min="38" max="38" width="4.85546875" customWidth="1" outlineLevel="1"/>
    <col min="39" max="39" width="8" bestFit="1" customWidth="1" outlineLevel="1"/>
    <col min="40" max="40" width="7" bestFit="1" customWidth="1" outlineLevel="1"/>
    <col min="41" max="42" width="7.140625" bestFit="1" customWidth="1" outlineLevel="1"/>
    <col min="43" max="43" width="4.7109375" customWidth="1" outlineLevel="1"/>
    <col min="44" max="44" width="4.85546875" customWidth="1" outlineLevel="1"/>
    <col min="45" max="45" width="4.7109375" customWidth="1" outlineLevel="1"/>
    <col min="46" max="46" width="5.5703125" customWidth="1" outlineLevel="1"/>
    <col min="47" max="47" width="5.7109375" customWidth="1" outlineLevel="1"/>
    <col min="48" max="48" width="5" customWidth="1" outlineLevel="1"/>
    <col min="49" max="49" width="4.7109375" customWidth="1" outlineLevel="1"/>
    <col min="50" max="50" width="4.85546875" customWidth="1" outlineLevel="1"/>
    <col min="51" max="51" width="6.140625" customWidth="1" outlineLevel="1"/>
    <col min="52" max="52" width="5.7109375" customWidth="1" outlineLevel="1"/>
    <col min="53" max="53" width="5" customWidth="1" outlineLevel="1"/>
    <col min="143" max="143" width="13.7109375" bestFit="1" customWidth="1"/>
  </cols>
  <sheetData>
    <row r="1" spans="1:186">
      <c r="A1" s="744"/>
      <c r="B1" s="745"/>
      <c r="C1" s="746"/>
      <c r="D1" s="747"/>
      <c r="E1" s="748"/>
      <c r="F1" s="748"/>
      <c r="G1" s="749"/>
      <c r="H1" s="747"/>
      <c r="I1" s="51"/>
      <c r="J1" s="51"/>
      <c r="K1" s="51"/>
      <c r="L1" s="51"/>
      <c r="M1" s="53"/>
      <c r="N1" s="51"/>
      <c r="O1" s="51"/>
      <c r="P1" s="562" t="s">
        <v>684</v>
      </c>
      <c r="Q1" s="563"/>
      <c r="R1" s="564">
        <v>0</v>
      </c>
      <c r="S1" s="51"/>
      <c r="T1" s="51"/>
      <c r="U1" s="51"/>
      <c r="V1" s="51"/>
      <c r="W1" s="51"/>
      <c r="X1" s="51"/>
      <c r="Y1" s="51"/>
      <c r="Z1" s="52"/>
      <c r="AA1" s="51"/>
      <c r="AB1" s="55"/>
      <c r="AC1" s="51"/>
      <c r="AD1" s="51"/>
      <c r="AE1" s="51"/>
      <c r="AF1" s="51"/>
      <c r="AG1" s="51"/>
      <c r="AH1" s="51"/>
      <c r="AI1" s="51"/>
      <c r="AJ1" s="56"/>
      <c r="AK1" s="56"/>
      <c r="AL1" s="57"/>
      <c r="AM1" s="58"/>
      <c r="AN1" s="57"/>
      <c r="AO1" s="59"/>
      <c r="AP1" s="59"/>
      <c r="AQ1" s="57"/>
      <c r="AR1" s="57"/>
      <c r="AS1" s="57"/>
      <c r="AT1" s="57"/>
      <c r="AU1" s="59"/>
      <c r="AV1" s="59"/>
      <c r="AW1" s="57"/>
      <c r="AX1" s="57"/>
      <c r="AY1" s="57"/>
      <c r="AZ1" s="59"/>
      <c r="BA1" s="59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0"/>
      <c r="FA1" s="60"/>
      <c r="FB1" s="60"/>
      <c r="FC1" s="60"/>
      <c r="FD1" s="60"/>
      <c r="FE1" s="60"/>
      <c r="FF1" s="60"/>
      <c r="FG1" s="60"/>
      <c r="FH1" s="60"/>
      <c r="FI1" s="60"/>
      <c r="FJ1" s="60"/>
      <c r="FK1" s="60"/>
      <c r="FL1" s="60"/>
      <c r="FM1" s="60"/>
      <c r="FN1" s="60"/>
      <c r="FO1" s="60"/>
      <c r="FP1" s="60"/>
      <c r="FQ1" s="60"/>
      <c r="FR1" s="60"/>
      <c r="FS1" s="60"/>
      <c r="FT1" s="60"/>
      <c r="FU1" s="60"/>
      <c r="FV1" s="60"/>
      <c r="FW1" s="60"/>
      <c r="FX1" s="60"/>
      <c r="FY1" s="60"/>
      <c r="FZ1" s="60"/>
      <c r="GA1" s="60"/>
      <c r="GB1" s="60"/>
      <c r="GC1" s="60"/>
      <c r="GD1" s="60"/>
    </row>
    <row r="2" spans="1:186">
      <c r="A2" s="752" t="s">
        <v>337</v>
      </c>
      <c r="B2" s="753" t="s">
        <v>338</v>
      </c>
      <c r="C2" s="754" t="s">
        <v>339</v>
      </c>
      <c r="D2" s="752" t="s">
        <v>340</v>
      </c>
      <c r="E2" s="755" t="s">
        <v>341</v>
      </c>
      <c r="F2" s="755" t="s">
        <v>342</v>
      </c>
      <c r="G2" s="756" t="s">
        <v>343</v>
      </c>
      <c r="H2" s="752" t="s">
        <v>344</v>
      </c>
      <c r="I2" s="752" t="s">
        <v>345</v>
      </c>
      <c r="J2" s="51"/>
      <c r="K2" s="757" t="s">
        <v>346</v>
      </c>
      <c r="L2" s="757" t="s">
        <v>347</v>
      </c>
      <c r="M2" s="758" t="s">
        <v>348</v>
      </c>
      <c r="N2" s="758" t="s">
        <v>349</v>
      </c>
      <c r="O2" s="61"/>
      <c r="P2" s="767" t="s">
        <v>350</v>
      </c>
      <c r="Q2" s="767" t="s">
        <v>338</v>
      </c>
      <c r="R2" s="767" t="s">
        <v>339</v>
      </c>
      <c r="S2" s="767" t="s">
        <v>351</v>
      </c>
      <c r="T2" s="767"/>
      <c r="U2" s="767" t="s">
        <v>352</v>
      </c>
      <c r="V2" s="768" t="s">
        <v>353</v>
      </c>
      <c r="W2" s="767" t="s">
        <v>693</v>
      </c>
      <c r="X2" s="767" t="s">
        <v>692</v>
      </c>
      <c r="Y2" s="51"/>
      <c r="Z2" s="810" t="s">
        <v>354</v>
      </c>
      <c r="AA2" s="811" t="s">
        <v>338</v>
      </c>
      <c r="AB2" s="810" t="s">
        <v>339</v>
      </c>
      <c r="AC2" s="811" t="s">
        <v>355</v>
      </c>
      <c r="AD2" s="811"/>
      <c r="AE2" s="811" t="s">
        <v>352</v>
      </c>
      <c r="AF2" s="768" t="s">
        <v>353</v>
      </c>
      <c r="AG2" s="767" t="s">
        <v>693</v>
      </c>
      <c r="AH2" s="767" t="s">
        <v>692</v>
      </c>
      <c r="AI2" s="51"/>
      <c r="AJ2" s="753" t="s">
        <v>356</v>
      </c>
      <c r="AK2" s="752" t="s">
        <v>337</v>
      </c>
      <c r="AL2" s="753" t="s">
        <v>338</v>
      </c>
      <c r="AM2" s="754" t="s">
        <v>339</v>
      </c>
      <c r="AN2" s="752" t="s">
        <v>340</v>
      </c>
      <c r="AO2" s="757" t="s">
        <v>341</v>
      </c>
      <c r="AP2" s="757" t="s">
        <v>342</v>
      </c>
      <c r="AQ2" s="752" t="s">
        <v>337</v>
      </c>
      <c r="AR2" s="753" t="s">
        <v>338</v>
      </c>
      <c r="AS2" s="753" t="s">
        <v>339</v>
      </c>
      <c r="AT2" s="753" t="s">
        <v>340</v>
      </c>
      <c r="AU2" s="757" t="s">
        <v>341</v>
      </c>
      <c r="AV2" s="757" t="s">
        <v>342</v>
      </c>
      <c r="AW2" s="752" t="s">
        <v>337</v>
      </c>
      <c r="AX2" s="753" t="s">
        <v>338</v>
      </c>
      <c r="AY2" s="752" t="s">
        <v>357</v>
      </c>
      <c r="AZ2" s="757" t="s">
        <v>341</v>
      </c>
      <c r="BA2" s="757" t="s">
        <v>342</v>
      </c>
      <c r="CX2" s="62" t="s">
        <v>347</v>
      </c>
      <c r="CY2" s="63" t="s">
        <v>358</v>
      </c>
      <c r="CZ2" s="63" t="s">
        <v>359</v>
      </c>
      <c r="DA2" s="63" t="s">
        <v>360</v>
      </c>
      <c r="DB2" s="63" t="s">
        <v>361</v>
      </c>
      <c r="DC2" s="63" t="s">
        <v>362</v>
      </c>
      <c r="DD2" s="63" t="s">
        <v>363</v>
      </c>
      <c r="DE2" s="63" t="s">
        <v>364</v>
      </c>
      <c r="DF2" s="63" t="s">
        <v>365</v>
      </c>
      <c r="DG2" s="63" t="s">
        <v>366</v>
      </c>
      <c r="DH2" s="63" t="s">
        <v>367</v>
      </c>
      <c r="DI2" s="63" t="s">
        <v>368</v>
      </c>
      <c r="DJ2" s="63" t="s">
        <v>369</v>
      </c>
      <c r="DK2" s="63" t="s">
        <v>370</v>
      </c>
      <c r="DL2" s="63" t="s">
        <v>371</v>
      </c>
      <c r="DM2" s="63" t="s">
        <v>372</v>
      </c>
      <c r="DN2" s="63" t="s">
        <v>373</v>
      </c>
      <c r="DO2" s="63" t="s">
        <v>374</v>
      </c>
      <c r="DP2" s="63" t="s">
        <v>375</v>
      </c>
      <c r="DQ2" s="63" t="s">
        <v>376</v>
      </c>
      <c r="DR2" s="63" t="s">
        <v>377</v>
      </c>
      <c r="DS2" s="63" t="s">
        <v>378</v>
      </c>
      <c r="DT2" s="63" t="s">
        <v>379</v>
      </c>
      <c r="DU2" s="63" t="s">
        <v>380</v>
      </c>
      <c r="DV2" s="63" t="s">
        <v>381</v>
      </c>
      <c r="DW2" s="63" t="s">
        <v>382</v>
      </c>
      <c r="DX2" s="63" t="s">
        <v>383</v>
      </c>
      <c r="DY2" s="63" t="s">
        <v>384</v>
      </c>
      <c r="DZ2" s="63" t="s">
        <v>385</v>
      </c>
      <c r="EA2" s="63" t="s">
        <v>386</v>
      </c>
      <c r="EB2" s="63" t="s">
        <v>387</v>
      </c>
      <c r="EC2" s="63" t="s">
        <v>388</v>
      </c>
      <c r="ED2" s="63" t="s">
        <v>389</v>
      </c>
      <c r="EE2" s="63" t="s">
        <v>390</v>
      </c>
      <c r="EF2" s="63" t="s">
        <v>391</v>
      </c>
      <c r="EG2" s="63" t="s">
        <v>392</v>
      </c>
      <c r="EH2" s="64"/>
      <c r="EI2" s="64" t="s">
        <v>393</v>
      </c>
      <c r="EJ2" s="65"/>
      <c r="EK2" s="66" t="s">
        <v>394</v>
      </c>
      <c r="EL2" s="67"/>
      <c r="EM2" s="68" t="s">
        <v>393</v>
      </c>
      <c r="EN2" s="69"/>
      <c r="EO2" s="62" t="s">
        <v>347</v>
      </c>
      <c r="EP2" s="63" t="s">
        <v>358</v>
      </c>
      <c r="EQ2" s="63" t="s">
        <v>359</v>
      </c>
      <c r="ER2" s="63" t="s">
        <v>360</v>
      </c>
      <c r="ES2" s="63" t="s">
        <v>361</v>
      </c>
      <c r="ET2" s="63" t="s">
        <v>362</v>
      </c>
      <c r="EU2" s="63" t="s">
        <v>363</v>
      </c>
      <c r="EV2" s="63" t="s">
        <v>364</v>
      </c>
      <c r="EW2" s="63" t="s">
        <v>365</v>
      </c>
      <c r="EX2" s="63" t="s">
        <v>366</v>
      </c>
      <c r="EY2" s="63" t="s">
        <v>367</v>
      </c>
      <c r="EZ2" s="63" t="s">
        <v>368</v>
      </c>
      <c r="FA2" s="63" t="s">
        <v>369</v>
      </c>
      <c r="FB2" s="63" t="s">
        <v>370</v>
      </c>
      <c r="FC2" s="63" t="s">
        <v>371</v>
      </c>
      <c r="FD2" s="63" t="s">
        <v>372</v>
      </c>
      <c r="FE2" s="63" t="s">
        <v>373</v>
      </c>
      <c r="FF2" s="63" t="s">
        <v>374</v>
      </c>
      <c r="FG2" s="63" t="s">
        <v>375</v>
      </c>
      <c r="FH2" s="63" t="s">
        <v>376</v>
      </c>
      <c r="FI2" s="63" t="s">
        <v>377</v>
      </c>
      <c r="FJ2" s="63" t="s">
        <v>378</v>
      </c>
      <c r="FK2" s="63" t="s">
        <v>379</v>
      </c>
      <c r="FL2" s="63" t="s">
        <v>380</v>
      </c>
      <c r="FM2" s="63" t="s">
        <v>381</v>
      </c>
      <c r="FN2" s="63" t="s">
        <v>382</v>
      </c>
      <c r="FO2" s="63" t="s">
        <v>383</v>
      </c>
      <c r="FP2" s="63" t="s">
        <v>384</v>
      </c>
      <c r="FQ2" s="63" t="s">
        <v>385</v>
      </c>
      <c r="FR2" s="63" t="s">
        <v>386</v>
      </c>
      <c r="FS2" s="63" t="s">
        <v>387</v>
      </c>
      <c r="FT2" s="63" t="s">
        <v>388</v>
      </c>
      <c r="FU2" s="63" t="s">
        <v>389</v>
      </c>
      <c r="FV2" s="63" t="s">
        <v>390</v>
      </c>
      <c r="FW2" s="63" t="s">
        <v>391</v>
      </c>
      <c r="FX2" s="63" t="s">
        <v>392</v>
      </c>
      <c r="FY2" s="64"/>
      <c r="FZ2" s="64" t="s">
        <v>393</v>
      </c>
      <c r="GA2" s="65"/>
      <c r="GB2" s="66" t="s">
        <v>394</v>
      </c>
      <c r="GC2" s="67"/>
      <c r="GD2" s="68" t="s">
        <v>393</v>
      </c>
    </row>
    <row r="3" spans="1:186">
      <c r="A3" s="169" t="s">
        <v>395</v>
      </c>
      <c r="B3" s="639"/>
      <c r="C3" s="652">
        <v>3361.7</v>
      </c>
      <c r="D3" s="640"/>
      <c r="E3" s="633">
        <f t="shared" ref="E3:E72" si="0">+B3*D3*-100</f>
        <v>0</v>
      </c>
      <c r="F3" s="709">
        <f t="shared" ref="F3:F34" si="1">IF(B3&gt;0,+B3*D3*(1+($N$53+0.002)*1.21)*-100,B3*D3*(1-($N$53+0.002)*1.21)*-100)</f>
        <v>0</v>
      </c>
      <c r="G3" s="641">
        <f>IFERROR(VLOOKUP(C3,$R$3:$V$50,5,0),"")</f>
        <v>850</v>
      </c>
      <c r="H3" s="750">
        <f>IFERROR(+G3*B3*-100,0)</f>
        <v>0</v>
      </c>
      <c r="I3" s="751">
        <f t="shared" ref="I3:I72" si="2">+IF(G3="",0,(F3-H3))</f>
        <v>0</v>
      </c>
      <c r="J3" s="51"/>
      <c r="K3" s="729"/>
      <c r="L3" s="730">
        <f t="shared" ref="L3:L17" si="3">+L4*(1-$N$42)</f>
        <v>2938.7664594260618</v>
      </c>
      <c r="M3" s="759">
        <f t="shared" ref="M3:M34" si="4">EM3</f>
        <v>-12694.56</v>
      </c>
      <c r="N3" s="760">
        <f t="shared" ref="N3:N34" ca="1" si="5">GD3</f>
        <v>-12694.56</v>
      </c>
      <c r="O3" s="51"/>
      <c r="P3" s="769"/>
      <c r="Q3" s="815">
        <f>SUMIFS(AL:AL,AM:AM,R3)</f>
        <v>0</v>
      </c>
      <c r="R3" s="663">
        <v>3361.7</v>
      </c>
      <c r="S3" s="813">
        <f ca="1">IFERROR((NORMSDIST(((LN($L$18/$R3)+($N$48+($N$46^2)/2)*$N$51)/($N$46*SQRT($N$51))))*$L$18-NORMSDIST((((LN($L$18/$R3)+($N$48+($N$46^2)/2)*$N$51)/($N$46*SQRT($N$51)))-$N$46*SQRT(($N$51))))*$R3*EXP(-$N$48*$N$51)),0)</f>
        <v>787.61983102300655</v>
      </c>
      <c r="T3" s="765" t="str">
        <f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",$L$43,"C",R3*10,MID($N$43,2,1)," - 24hs"),+IF(AND(LEN(R3)=7,R3&gt;100),CONCATENATE("MERV - XMEV - ",$L$43,"C",REPLACE(TEXT(R3,",00"),3,1,""),R3*100,MID($N$43,1,1)),0))))))))),"")</f>
        <v>MERV - XMEV - GFGC33617G - 24hs</v>
      </c>
      <c r="U3" s="640" t="str">
        <f>+IF(R3&lt;&gt;"",_xlfn.CONCAT($L$43,"C",MID(T3,19,5)+$R$1,"G"),"")</f>
        <v>GFGC33617G</v>
      </c>
      <c r="V3" s="766">
        <f>IFERROR(VLOOKUP($U3,HomeBroker!$A$30:$F$60,6,0),0)</f>
        <v>850</v>
      </c>
      <c r="W3" s="617" t="str">
        <f>IF(R3&lt;&gt;"",IF(OR(V2&lt;=0,V3&lt;=0,V4&lt;=0),"",V2-2*V3+V4),"")</f>
        <v/>
      </c>
      <c r="X3" s="770" t="str">
        <f t="shared" ref="X3:X4" si="6">IF(R3&lt;&gt;"",IF(OR(V3&lt;=0,V4&lt;=0),"",V3/V4-1),"")</f>
        <v/>
      </c>
      <c r="Y3" s="51"/>
      <c r="Z3" s="631"/>
      <c r="AA3" s="815">
        <f>SUMIFS(AR:AR,AS:AS,AB3)</f>
        <v>0</v>
      </c>
      <c r="AB3" s="663">
        <v>2761.7</v>
      </c>
      <c r="AC3" s="639">
        <f t="shared" ref="AC3:AC42" ca="1" si="7">IFERROR((NORMSDIST(-(((LN($L$18/$AB3)+($N$48+($N$47^2)/2)*$N$51)/($N$47*SQRT($N$51)))-$N$47*SQRT($N$51)))*$AB3*EXP(-$N$48*$N$51)-NORMSDIST(-((LN($L$18/$AB3)+($N$48+($N$47^2)/2)*$N$51)/($N$47*SQRT($N$51))))*$L$18),0)</f>
        <v>0.29583783287222154</v>
      </c>
      <c r="AD3" s="765" t="str">
        <f>+IF(AB3&lt;&gt;"",IF(LEN(AB3)=1,CONCATENATE("MERV - XMEV - ",$L$43,"V",AB3,".00",$N$43," - 24hs"),IF(LEN(AB3)=2,CONCATENATE("MERV - XMEV - ",$L$43,"V",AB3,".0",$N$43," - 24hs"),+IF(AND(LEN(AB3)=3,AB3&lt;10),CONCATENATE("MERV - XMEV - ",$L$43,"V",REPLACE(TEXT(AB3,"0,00"),2,1,"."),$N$43," - 24hs"),+IF(AND(LEN(AB3)=3,AB3&gt;=100),CONCATENATE("MERV - XMEV - ",$L$43,"V",AB3,".",$N$43," - 24hs"),+IF(AND(LEN(AB3)=4,AB3&gt;100),CONCATENATE("MERV - XMEV - ",$L$43,"V",AB3,$N$43," - 24hs"),+IF(AND(LEN(AB3)=5,AB3&gt;100),CONCATENATE("MERV - XMEV - ",$L$43,"V",AB3,MID($N$43,1,1)," - 24hs"),+IF(AND(LEN(AB3)=6,AB3&lt;1000),CONCATENATE("MERV - XMEV - ",$L$43,"V",AB3*100,MID($N$43,2,1)," - 24hs"),+IF(AND(LEN(AB3)=6,AB3&gt;1000),CONCATENATE("MERV - XMEV - ",$L$43,"V",AB3*10,MID($N$43,2,1)," - 24hs"),+IF(AND(LEN(AB3)=7,AB3&gt;100),CONCATENATE("MERV - XMEV - ",$L$43,"V",REPLACE(TEXT(AB3,",00"),3,1,""),AB3*100,MID($N$43,1,1)),0))))))))),"")</f>
        <v>MERV - XMEV - GFGV27617G - 24hs</v>
      </c>
      <c r="AE3" s="640" t="str">
        <f>+IF(AB3&lt;&gt;"",MID(AD3,15,10),"")</f>
        <v>GFGV27617G</v>
      </c>
      <c r="AF3" s="766">
        <f>IFERROR(VLOOKUP($AE3,HomeBroker!$A$30:$F$60,6,0),0)</f>
        <v>0.45</v>
      </c>
      <c r="AG3" s="617"/>
      <c r="AH3" s="770"/>
      <c r="AI3" s="51"/>
      <c r="AJ3" s="806"/>
      <c r="AK3" s="657" t="s">
        <v>350</v>
      </c>
      <c r="AL3" s="807">
        <v>3</v>
      </c>
      <c r="AM3" s="652">
        <v>4900.8999999999996</v>
      </c>
      <c r="AN3" s="640">
        <v>86.09</v>
      </c>
      <c r="AO3" s="859">
        <f t="shared" ref="AO3:AO76" si="8">+AL3*AN3*-100</f>
        <v>-25827</v>
      </c>
      <c r="AP3" s="808">
        <f t="shared" ref="AP3:AP76" si="9">IF(AL3&gt;0,+AL3*AN3*(1+($N$53+0.002)*1.21)*-100,AL3*AN3*(1-($N$53+0.002)*1.21)*-100)</f>
        <v>-25892.626406999996</v>
      </c>
      <c r="AQ3" s="658" t="s">
        <v>396</v>
      </c>
      <c r="AR3" s="807"/>
      <c r="AS3" s="652"/>
      <c r="AT3" s="640"/>
      <c r="AU3" s="633">
        <f t="shared" ref="AU3:AU76" si="10">+AR3*AT3*-100</f>
        <v>0</v>
      </c>
      <c r="AV3" s="654">
        <f t="shared" ref="AV3:AV76" si="11">IF(AR3&gt;0,+AR3*AT3*(1+($N$53+0.002)*1.21)*-100,AR3*AT3*(1-($N$53+0.002)*1.21)*-100)</f>
        <v>0</v>
      </c>
      <c r="AW3" s="661" t="s">
        <v>397</v>
      </c>
      <c r="AX3" s="809"/>
      <c r="AY3" s="640"/>
      <c r="AZ3" s="633">
        <f t="shared" ref="AZ3:AZ76" si="12">-AY3*AX3</f>
        <v>0</v>
      </c>
      <c r="BA3" s="635">
        <f t="shared" ref="BA3:BA76" si="13">IF(AX3&gt;0,-AY3*(1+($N$52+0.0008)*1.21)*AX3,-AY3*(1-($N$52+0.0008)*1.21)*AX3)</f>
        <v>0</v>
      </c>
      <c r="CX3" s="70">
        <f t="shared" ref="CX3:CX34" si="14">L3</f>
        <v>2938.7664594260618</v>
      </c>
      <c r="CY3" s="71">
        <f t="shared" ref="CY3:CY34" si="15">IF($CX3&gt;$C$3,$B$3*100*($CX3-$C$3),0)</f>
        <v>0</v>
      </c>
      <c r="CZ3" s="71">
        <f t="shared" ref="CZ3:CZ34" si="16">IF($CX3&gt;$C$4,$B$4*100*($CX3-$C$4),0)</f>
        <v>0</v>
      </c>
      <c r="DA3" s="71">
        <f t="shared" ref="DA3:DA34" si="17">IF($CX3&gt;$C$5,$B$5*100*($CX3-$C$5),0)</f>
        <v>0</v>
      </c>
      <c r="DB3" s="71">
        <f t="shared" ref="DB3:DB34" si="18">IF($CX3&gt;$C$6,$B$6*100*($CX3-$C$6),0)</f>
        <v>0</v>
      </c>
      <c r="DC3" s="71">
        <f t="shared" ref="DC3:DC34" si="19">IF($CX3&gt;$C$7,$B$7*100*($CX3-$C$7),0)</f>
        <v>0</v>
      </c>
      <c r="DD3" s="71">
        <f t="shared" ref="DD3:DD34" si="20">IF($CX3&gt;$C$8,$B$8*100*($CX3-$C$8),0)</f>
        <v>0</v>
      </c>
      <c r="DE3" s="71">
        <f t="shared" ref="DE3:DE34" si="21">IF($CX3&gt;$C$9,$B$9*100*($CX3-$C$9),0)</f>
        <v>0</v>
      </c>
      <c r="DF3" s="71">
        <f t="shared" ref="DF3:DF34" si="22">IF($CX3&gt;$C$10,$B$10*100*($CX3-$C$10),0)</f>
        <v>0</v>
      </c>
      <c r="DG3" s="71">
        <f t="shared" ref="DG3:DG34" si="23">IF($CX3&gt;$C$11,$B$11*100*($CX3-$C$11),0)</f>
        <v>0</v>
      </c>
      <c r="DH3" s="71">
        <f t="shared" ref="DH3:DH34" si="24">IF($CX3&gt;$C$12,$B$12*100*($CX3-$C$12),0)</f>
        <v>0</v>
      </c>
      <c r="DI3" s="71">
        <f t="shared" ref="DI3:DI34" si="25">IF($CX3&gt;$C$13,$B$13*100*($CX3-$C$13),0)</f>
        <v>0</v>
      </c>
      <c r="DJ3" s="71">
        <f t="shared" ref="DJ3:DJ34" si="26">IF($CX3&gt;$C$14,$B$14*100*($CX3-$C$14),0)</f>
        <v>0</v>
      </c>
      <c r="DK3" s="71">
        <f t="shared" ref="DK3:DK34" si="27">IF($CX3&gt;$C$15,$B$15*100*($CX3-$C$15),0)</f>
        <v>0</v>
      </c>
      <c r="DL3" s="71">
        <f t="shared" ref="DL3:DL34" si="28">IF($CX3&gt;$C$16,$B$16*100*($CX3-$C$16),0)</f>
        <v>0</v>
      </c>
      <c r="DM3" s="71">
        <f t="shared" ref="DM3:DM34" si="29">IF($CX3&gt;$C$17,$B$17*100*($CX3-$C$17),0)</f>
        <v>0</v>
      </c>
      <c r="DN3" s="71">
        <f t="shared" ref="DN3:DN34" si="30">IF($CX3&gt;$C$18,$B$18*100*($CX3-$C$18),0)</f>
        <v>0</v>
      </c>
      <c r="DO3" s="71">
        <f t="shared" ref="DO3:DO34" si="31">IF($CX3&gt;$C$19,$B$19*100*($CX3-$C$19),0)</f>
        <v>0</v>
      </c>
      <c r="DP3" s="71">
        <f t="shared" ref="DP3:DP34" si="32">IF($CX3&gt;$C$20,$B$20*100*($CX3-$C$20),0)</f>
        <v>0</v>
      </c>
      <c r="DQ3" s="71">
        <f t="shared" ref="DQ3:DQ34" si="33">IF($CX3&gt;$C$21,$B$21*100*($CX3-$C$21),0)</f>
        <v>0</v>
      </c>
      <c r="DR3" s="71">
        <f t="shared" ref="DR3:DR34" si="34">IF($CX3&gt;$C$22,$B$22*100*($CX3-$C$22),0)</f>
        <v>0</v>
      </c>
      <c r="DS3" s="71">
        <f t="shared" ref="DS3:DS34" si="35">IF($CX3&gt;$C$23,$B$23*100*($CX3-$C$23),0)</f>
        <v>0</v>
      </c>
      <c r="DT3" s="71">
        <f t="shared" ref="DT3:DT34" si="36">IF($CX3&gt;$C$24,$B$24*100*($CX3-$C$24),0)</f>
        <v>0</v>
      </c>
      <c r="DU3" s="71">
        <f t="shared" ref="DU3:DU34" si="37">IF($CX3&gt;$C$25,$B$25*100*($CX3-$C$25),0)</f>
        <v>0</v>
      </c>
      <c r="DV3" s="71">
        <f t="shared" ref="DV3:DV34" si="38">IF($CX3&gt;$C$26,$B$26*100*($CX3-$C$26),0)</f>
        <v>0</v>
      </c>
      <c r="DW3" s="71">
        <f t="shared" ref="DW3:DW34" si="39">IF($CX3&gt;$C$27,$B$27*100*($CX3-$C$27),0)</f>
        <v>0</v>
      </c>
      <c r="DX3" s="71">
        <f t="shared" ref="DX3:DX34" si="40">IF($CX3&gt;$C$28,$B$28*100*($CX3-$C$28),0)</f>
        <v>0</v>
      </c>
      <c r="DY3" s="71">
        <f t="shared" ref="DY3:DY34" si="41">IF($CX3&gt;$C$29,$B$29*100*($CX3-$C$29),0)</f>
        <v>0</v>
      </c>
      <c r="DZ3" s="71">
        <f t="shared" ref="DZ3:DZ34" si="42">IF($CX3&gt;$C$30,$B$30*100*($CX3-$C$30),0)</f>
        <v>0</v>
      </c>
      <c r="EA3" s="71">
        <f t="shared" ref="EA3:EA34" si="43">IF($CX3&gt;$C$31,$B$31*100*($CX3-$C$31),0)</f>
        <v>0</v>
      </c>
      <c r="EB3" s="71">
        <f t="shared" ref="EB3:EB34" si="44">IF($CX3&gt;$C$32,$B$32*100*($CX3-$C$32),0)</f>
        <v>0</v>
      </c>
      <c r="EC3" s="71">
        <f t="shared" ref="EC3:EC34" si="45">IF($CX3&gt;$C$33,$B$33*100*($CX3-$C$33),0)</f>
        <v>0</v>
      </c>
      <c r="ED3" s="71">
        <f t="shared" ref="ED3:ED34" si="46">IF($CX3&gt;$C$34,$B$34*100*($CX3-$C$34),0)</f>
        <v>0</v>
      </c>
      <c r="EE3" s="71">
        <f t="shared" ref="EE3:EE34" si="47">IF($CX3&gt;$C$35,$B$35*100*($CX3-$C$35),0)</f>
        <v>0</v>
      </c>
      <c r="EF3" s="71">
        <f t="shared" ref="EF3:EF34" si="48">IF($CX3&gt;$C$36,$B$36*100*($CX3-$C$36),0)</f>
        <v>0</v>
      </c>
      <c r="EG3" s="71">
        <f t="shared" ref="EG3:EG34" si="49">IF($CX3&gt;$C$37,$B$37*100*($CX3-$C$37),0)</f>
        <v>0</v>
      </c>
      <c r="EH3" s="72"/>
      <c r="EI3" s="73">
        <f t="shared" ref="EI3:EI34" si="50">SUM(CY3:EG3)</f>
        <v>0</v>
      </c>
      <c r="EJ3" s="72"/>
      <c r="EK3" s="74">
        <f>N36</f>
        <v>-12694.560087999998</v>
      </c>
      <c r="EL3" s="75"/>
      <c r="EM3" s="76">
        <f t="shared" ref="EM3:EM34" si="51">ROUND($EK$3+EI3+EM36+EM70+EM103,2)</f>
        <v>-12694.56</v>
      </c>
      <c r="EN3" s="60"/>
      <c r="EO3" s="70">
        <f t="shared" ref="EO3:EO34" si="52">$L3</f>
        <v>2938.7664594260618</v>
      </c>
      <c r="EP3" s="71">
        <f ca="1">IFERROR((NORMSDIST(((LN($EO3/$C$3)+(#REF!+($N$46^2)/2)*$N$51)/($N$46*SQRT($N$51))))*$EO3-NORMSDIST((((LN($EO3/$C$3)+(#REF!+($N$46^2)/2)*$N$51)/($N$46*SQRT($N$51)))-$N$46*SQRT(($N$51))))*$C$3*EXP(-#REF!*$N$51))*$B$3*100,0)</f>
        <v>0</v>
      </c>
      <c r="EQ3" s="71">
        <f ca="1">IFERROR((NORMSDIST(((LN($EO3/$C$4)+(#REF!+($N$46^2)/2)*$N$51)/($N$46*SQRT($N$51))))*$EO3-NORMSDIST((((LN($EO3/$C$4)+(#REF!+($N$46^2)/2)*$N$51)/($N$46*SQRT($N$51)))-$N$46*SQRT(($N$51))))*$C$4*EXP(-#REF!*$N$51))*$B$4*100,0)</f>
        <v>0</v>
      </c>
      <c r="ER3" s="71">
        <f ca="1">IFERROR((NORMSDIST(((LN($EO3/$C$5)+(#REF!+($N$46^2)/2)*$N$51)/($N$46*SQRT($N$51))))*$EO3-NORMSDIST((((LN($EO3/$C$5)+(#REF!+($N$46^2)/2)*$N$51)/($N$46*SQRT($N$51)))-$N$46*SQRT(($N$51))))*$C$5*EXP(-#REF!*$N$51))*$B$5*100,0)</f>
        <v>0</v>
      </c>
      <c r="ES3" s="71">
        <f ca="1">IFERROR((NORMSDIST(((LN($EO3/$C$6)+(#REF!+($N$46^2)/2)*$N$51)/($N$46*SQRT($N$51))))*$EO3-NORMSDIST((((LN($EO3/$C$6)+(#REF!+($N$46^2)/2)*$N$51)/($N$46*SQRT($N$51)))-$N$46*SQRT(($N$51))))*$C$6*EXP(-#REF!*$N$51))*$B$6*100,0)</f>
        <v>0</v>
      </c>
      <c r="ET3" s="71">
        <f ca="1">IFERROR((NORMSDIST(((LN($EO3/$C$7)+(#REF!+($N$46^2)/2)*$N$51)/($N$46*SQRT($N$51))))*$EO3-NORMSDIST((((LN($EO3/$C$7)+(#REF!+($N$46^2)/2)*$N$51)/($N$46*SQRT($N$51)))-$N$46*SQRT(($N$51))))*$C$7*EXP(-#REF!*$N$51))*$B$7*100,0)</f>
        <v>0</v>
      </c>
      <c r="EU3" s="71">
        <f ca="1">IFERROR((NORMSDIST(((LN($EO3/$C$8)+(#REF!+($N$46^2)/2)*$N$51)/($N$46*SQRT($N$51))))*$EO3-NORMSDIST((((LN($EO3/$C$8)+(#REF!+($N$46^2)/2)*$N$51)/($N$46*SQRT($N$51)))-$N$46*SQRT(($N$51))))*$C$8*EXP(-#REF!*$N$51))*$B$8*100,0)</f>
        <v>0</v>
      </c>
      <c r="EV3" s="71">
        <f ca="1">IFERROR((NORMSDIST(((LN($EO3/$C$9)+(#REF!+($N$46^2)/2)*$N$51)/($N$46*SQRT($N$51))))*$EO3-NORMSDIST((((LN($EO3/$C$9)+(#REF!+($N$46^2)/2)*$N$51)/($N$46*SQRT($N$51)))-$N$46*SQRT(($N$51))))*$C$9*EXP(-#REF!*$N$51))*$B$9*100,0)</f>
        <v>0</v>
      </c>
      <c r="EW3" s="71">
        <f ca="1">IFERROR((NORMSDIST(((LN($EO3/$C$10)+(#REF!+($N$46^2)/2)*$N$51)/($N$46*SQRT($N$51))))*$EO3-NORMSDIST((((LN($EO3/$C$10)+(#REF!+($N$46^2)/2)*$N$51)/($N$46*SQRT($N$51)))-$N$46*SQRT(($N$51))))*$C$10*EXP(-#REF!*$N$51))*$B$10*100,0)</f>
        <v>0</v>
      </c>
      <c r="EX3" s="71">
        <f ca="1">IFERROR((NORMSDIST(((LN($EO3/$C$11)+(#REF!+($N$46^2)/2)*$N$51)/($N$46*SQRT($N$51))))*$EO3-NORMSDIST((((LN($EO3/$C$11)+(#REF!+($N$46^2)/2)*$N$51)/($N$46*SQRT($N$51)))-$N$46*SQRT(($N$51))))*$C$11*EXP(-#REF!*$N$51))*$B$11*100,0)</f>
        <v>0</v>
      </c>
      <c r="EY3" s="71">
        <f ca="1">IFERROR((NORMSDIST(((LN($EO3/$C$12)+(#REF!+($N$46^2)/2)*$N$51)/($N$46*SQRT($N$51))))*$EO3-NORMSDIST((((LN($EO3/$C$12)+(#REF!+($N$46^2)/2)*$N$51)/($N$46*SQRT($N$51)))-$N$46*SQRT(($N$51))))*$C$12*EXP(-#REF!*$N$51))*$B$12*100,0)</f>
        <v>0</v>
      </c>
      <c r="EZ3" s="71">
        <f ca="1">IFERROR((NORMSDIST(((LN($EO3/$C$13)+(#REF!+($N$46^2)/2)*$N$51)/($N$46*SQRT($N$51))))*$EO3-NORMSDIST((((LN($EO3/$C$13)+(#REF!+($N$46^2)/2)*$N$51)/($N$46*SQRT($N$51)))-$N$46*SQRT(($N$51))))*$C$13*EXP(-#REF!*$N$51))*$B$13*100,0)</f>
        <v>0</v>
      </c>
      <c r="FA3" s="71">
        <f ca="1">IFERROR((NORMSDIST(((LN($EO3/$C$14)+(#REF!+($N$46^2)/2)*$N$51)/($N$46*SQRT($N$51))))*$EO3-NORMSDIST((((LN($EO3/$C$14)+(#REF!+($N$46^2)/2)*$N$51)/($N$46*SQRT($N$51)))-$N$46*SQRT(($N$51))))*$C$14*EXP(-#REF!*$N$51))*$B$14*100,0)</f>
        <v>0</v>
      </c>
      <c r="FB3" s="71">
        <f ca="1">IFERROR((NORMSDIST(((LN($EO3/$C$15)+(#REF!+($N$46^2)/2)*$N$51)/($N$46*SQRT($N$51))))*$EO3-NORMSDIST((((LN($EO3/$C$15)+(#REF!+($N$46^2)/2)*$N$51)/($N$46*SQRT($N$51)))-$N$46*SQRT(($N$51))))*$C$15*EXP(-#REF!*$N$51))*$B$15*100,0)</f>
        <v>0</v>
      </c>
      <c r="FC3" s="71">
        <f ca="1">IFERROR((NORMSDIST(((LN($EO3/$C$16)+(#REF!+($N$46^2)/2)*$N$51)/($N$46*SQRT($N$51))))*$EO3-NORMSDIST((((LN($EO3/$C$16)+(#REF!+($N$46^2)/2)*$N$51)/($N$46*SQRT($N$51)))-$N$46*SQRT(($N$51))))*$C$16*EXP(-#REF!*$N$51))*$B$16*100,0)</f>
        <v>0</v>
      </c>
      <c r="FD3" s="71">
        <f ca="1">IFERROR((NORMSDIST(((LN($EO3/$C$17)+(#REF!+($N$46^2)/2)*$N$51)/($N$46*SQRT($N$51))))*$EO3-NORMSDIST((((LN($EO3/$C$17)+(#REF!+($N$46^2)/2)*$N$51)/($N$46*SQRT($N$51)))-$N$46*SQRT(($N$51))))*$C$17*EXP(-#REF!*$N$51))*$B$17*100,0)</f>
        <v>0</v>
      </c>
      <c r="FE3" s="71">
        <f ca="1">IFERROR((NORMSDIST(((LN($EO3/$C$18)+(#REF!+($N$46^2)/2)*$N$51)/($N$46*SQRT($N$51))))*$EO3-NORMSDIST((((LN($EO3/$C$18)+(#REF!+($N$46^2)/2)*$N$51)/($N$46*SQRT($N$51)))-$N$46*SQRT(($N$51))))*$C$18*EXP(-#REF!*$N$51))*$B$18*100,0)</f>
        <v>0</v>
      </c>
      <c r="FF3" s="71">
        <f ca="1">IFERROR((NORMSDIST(((LN($EO3/$C$19)+(#REF!+($N$46^2)/2)*$N$51)/($N$46*SQRT($N$51))))*$EO3-NORMSDIST((((LN($EO3/$C$19)+(#REF!+($N$46^2)/2)*$N$51)/($N$46*SQRT($N$51)))-$N$46*SQRT(($N$51))))*$C$19*EXP(-#REF!*$N$51))*$B$19*100,0)</f>
        <v>0</v>
      </c>
      <c r="FG3" s="71">
        <f ca="1">IFERROR((NORMSDIST(((LN($EO3/$C$20)+(#REF!+($N$46^2)/2)*$N$51)/($N$46*SQRT($N$51))))*$EO3-NORMSDIST((((LN($EO3/$C$20)+(#REF!+($N$46^2)/2)*$N$51)/($N$46*SQRT($N$51)))-$N$46*SQRT(($N$51))))*$C$20*EXP(-#REF!*$N$51))*$B$20*100,0)</f>
        <v>0</v>
      </c>
      <c r="FH3" s="71">
        <f ca="1">IFERROR((NORMSDIST(((LN($EO3/$C$21)+(#REF!+($N$46^2)/2)*$N$51)/($N$46*SQRT($N$51))))*$EO3-NORMSDIST((((LN($EO3/$C$21)+(#REF!+($N$46^2)/2)*$N$51)/($N$46*SQRT($N$51)))-$N$46*SQRT(($N$51))))*$C$21*EXP(-#REF!*$N$51))*$B$21*100,0)</f>
        <v>0</v>
      </c>
      <c r="FI3" s="71">
        <f ca="1">IFERROR((NORMSDIST(((LN($EO3/$C$22)+(#REF!+($N$46^2)/2)*$N$51)/($N$46*SQRT($N$51))))*$EO3-NORMSDIST((((LN($EO3/$C$22)+(#REF!+($N$46^2)/2)*$N$51)/($N$46*SQRT($N$51)))-$N$46*SQRT(($N$51))))*$C$22*EXP(-#REF!*$N$51))*$B$22*100,0)</f>
        <v>0</v>
      </c>
      <c r="FJ3" s="71">
        <f ca="1">IFERROR((NORMSDIST(((LN($EO3/$C$23)+(#REF!+($N$46^2)/2)*$N$51)/($N$46*SQRT($N$51))))*$EO3-NORMSDIST((((LN($EO3/$C$23)+(#REF!+($N$46^2)/2)*$N$51)/($N$46*SQRT($N$51)))-$N$46*SQRT(($N$51))))*$C$23*EXP(-#REF!*$N$51))*$B$23*100,0)</f>
        <v>0</v>
      </c>
      <c r="FK3" s="71">
        <f ca="1">IFERROR((NORMSDIST(((LN($EO3/$C$24)+(#REF!+($N$46^2)/2)*$N$51)/($N$46*SQRT($N$51))))*$EO3-NORMSDIST((((LN($EO3/$C$24)+(#REF!+($N$46^2)/2)*$N$51)/($N$46*SQRT($N$51)))-$N$46*SQRT(($N$51))))*$C$24*EXP(-#REF!*$N$51))*$B$24*100,0)</f>
        <v>0</v>
      </c>
      <c r="FL3" s="71">
        <f ca="1">IFERROR((NORMSDIST(((LN($EO3/$C$25)+(#REF!+($N$46^2)/2)*$N$51)/($N$46*SQRT($N$51))))*$EO3-NORMSDIST((((LN($EO3/$C$25)+(#REF!+($N$46^2)/2)*$N$51)/($N$46*SQRT($N$51)))-$N$46*SQRT(($N$51))))*$C$25*EXP(-#REF!*$N$51))*$B$25*100,0)</f>
        <v>0</v>
      </c>
      <c r="FM3" s="71">
        <f ca="1">IFERROR((NORMSDIST(((LN($EO3/$C$26)+(#REF!+($N$46^2)/2)*$N$51)/($N$46*SQRT($N$51))))*$EO3-NORMSDIST((((LN($EO3/$C$26)+(#REF!+($N$46^2)/2)*$N$51)/($N$46*SQRT($N$51)))-$N$46*SQRT(($N$51))))*$C$26*EXP(-#REF!*$N$51))*$B$26*100,0)</f>
        <v>0</v>
      </c>
      <c r="FN3" s="71">
        <f ca="1">IFERROR((NORMSDIST(((LN($EO3/$C$27)+(#REF!+($N$46^2)/2)*$N$51)/($N$46*SQRT($N$51))))*$EO3-NORMSDIST((((LN($EO3/$C$27)+(#REF!+($N$46^2)/2)*$N$51)/($N$46*SQRT($N$51)))-$N$46*SQRT(($N$51))))*$C$27*EXP(-#REF!*$N$51))*$B$27*100,0)</f>
        <v>0</v>
      </c>
      <c r="FO3" s="71">
        <f ca="1">IFERROR((NORMSDIST(((LN($EO3/$C$28)+(#REF!+($N$46^2)/2)*$N$51)/($N$46*SQRT($N$51))))*$EO3-NORMSDIST((((LN($EO3/$C$28)+(#REF!+($N$46^2)/2)*$N$51)/($N$46*SQRT($N$51)))-$N$46*SQRT(($N$51))))*$C$28*EXP(-#REF!*$N$51))*$B$28*100,0)</f>
        <v>0</v>
      </c>
      <c r="FP3" s="71">
        <f ca="1">IFERROR((NORMSDIST(((LN($EO3/$C$29)+(#REF!+($N$46^2)/2)*$N$51)/($N$46*SQRT($N$51))))*$EO3-NORMSDIST((((LN($EO3/$C$29)+(#REF!+($N$46^2)/2)*$N$51)/($N$46*SQRT($N$51)))-$N$46*SQRT(($N$51))))*$C$29*EXP(-#REF!*$N$51))*$B$29*100,0)</f>
        <v>0</v>
      </c>
      <c r="FQ3" s="71">
        <f ca="1">IFERROR((NORMSDIST(((LN($EO3/$C$30)+(#REF!+($N$46^2)/2)*$N$51)/($N$46*SQRT($N$51))))*$EO3-NORMSDIST((((LN($EO3/$C$30)+(#REF!+($N$46^2)/2)*$N$51)/($N$46*SQRT($N$51)))-$N$46*SQRT(($N$51))))*$C$30*EXP(-#REF!*$N$51))*$B$30*100,0)</f>
        <v>0</v>
      </c>
      <c r="FR3" s="71">
        <f ca="1">IFERROR((NORMSDIST(((LN($EO3/$C$31)+(#REF!+($N$46^2)/2)*$N$51)/($N$46*SQRT($N$51))))*$EO3-NORMSDIST((((LN($EO3/$C$31)+(#REF!+($N$46^2)/2)*$N$51)/($N$46*SQRT($N$51)))-$N$46*SQRT(($N$51))))*$C$31*EXP(-#REF!*$N$51))*$B$31*100,0)</f>
        <v>0</v>
      </c>
      <c r="FS3" s="71">
        <f ca="1">IFERROR((NORMSDIST(((LN($EO3/$C$32)+(#REF!+($N$46^2)/2)*$N$51)/($N$46*SQRT($N$51))))*$EO3-NORMSDIST((((LN($EO3/$C$32)+(#REF!+($N$46^2)/2)*$N$51)/($N$46*SQRT($N$51)))-$N$46*SQRT(($N$51))))*$C$32*EXP(-#REF!*$N$51))*$B$32*100,0)</f>
        <v>0</v>
      </c>
      <c r="FT3" s="71">
        <f ca="1">IFERROR((NORMSDIST(((LN($EO3/$C$33)+(#REF!+($N$46^2)/2)*$N$51)/($N$46*SQRT($N$51))))*$EO3-NORMSDIST((((LN($EO3/$C$33)+(#REF!+($N$46^2)/2)*$N$51)/($N$46*SQRT($N$51)))-$N$46*SQRT(($N$51))))*$C$33*EXP(-#REF!*$N$51))*$B$33*100,0)</f>
        <v>0</v>
      </c>
      <c r="FU3" s="71">
        <f ca="1">IFERROR((NORMSDIST(((LN($EO3/$C$34)+(#REF!+($N$46^2)/2)*$N$51)/($N$46*SQRT($N$51))))*$EO3-NORMSDIST((((LN($EO3/$C$34)+(#REF!+($N$46^2)/2)*$N$51)/($N$46*SQRT($N$51)))-$N$46*SQRT(($N$51))))*$C$34*EXP(-#REF!*$N$51))*$B$34*100,0)</f>
        <v>0</v>
      </c>
      <c r="FV3" s="71">
        <f ca="1">IFERROR((NORMSDIST(((LN($EO3/$C$35)+(#REF!+($N$46^2)/2)*$N$51)/($N$46*SQRT($N$51))))*$EO3-NORMSDIST((((LN($EO3/$C$35)+(#REF!+($N$46^2)/2)*$N$51)/($N$46*SQRT($N$51)))-$N$46*SQRT(($N$51))))*$C$35*EXP(-#REF!*$N$51))*$B$35*100,0)</f>
        <v>0</v>
      </c>
      <c r="FW3" s="71">
        <f ca="1">IFERROR((NORMSDIST(((LN($EO3/$C$36)+(#REF!+($N$46^2)/2)*$N$51)/($N$46*SQRT($N$51))))*$EO3-NORMSDIST((((LN($EO3/$C$36)+(#REF!+($N$46^2)/2)*$N$51)/($N$46*SQRT($N$51)))-$N$46*SQRT(($N$51))))*$C$36*EXP(-#REF!*$N$51))*$B$36*100,0)</f>
        <v>0</v>
      </c>
      <c r="FX3" s="71">
        <f ca="1">IFERROR((NORMSDIST(((LN($EO3/$C$37)+(#REF!+($N$46^2)/2)*$N$51)/($N$46*SQRT($N$51))))*$EO3-NORMSDIST((((LN($EO3/$C$37)+(#REF!+($N$46^2)/2)*$N$51)/($N$46*SQRT($N$51)))-$N$46*SQRT(($N$51))))*$C$37*EXP(-#REF!*$N$51))*$B$37*100,0)</f>
        <v>0</v>
      </c>
      <c r="FY3" s="72"/>
      <c r="FZ3" s="73">
        <f t="shared" ref="FZ3:FZ34" ca="1" si="53">SUM(EP3:FX3)</f>
        <v>0</v>
      </c>
      <c r="GA3" s="72"/>
      <c r="GB3" s="74">
        <f>N36</f>
        <v>-12694.560087999998</v>
      </c>
      <c r="GC3" s="75"/>
      <c r="GD3" s="76">
        <f t="shared" ref="GD3:GD34" ca="1" si="54">ROUND($GB$3+FZ3+GD36+GD70+GD103,2)</f>
        <v>-12694.56</v>
      </c>
    </row>
    <row r="4" spans="1:186">
      <c r="A4" s="169" t="s">
        <v>395</v>
      </c>
      <c r="B4" s="619"/>
      <c r="C4" s="649">
        <v>3511.7</v>
      </c>
      <c r="D4" s="626"/>
      <c r="E4" s="632">
        <f t="shared" si="0"/>
        <v>0</v>
      </c>
      <c r="F4" s="708">
        <f t="shared" si="1"/>
        <v>0</v>
      </c>
      <c r="G4" s="636">
        <f t="shared" ref="G4:G37" si="55">IFERROR(VLOOKUP(C4,$R$3:$V$50,5,0),"")</f>
        <v>0</v>
      </c>
      <c r="H4" s="638">
        <f t="shared" ref="H4:H67" si="56">IFERROR(+G4*B4*-100,0)</f>
        <v>0</v>
      </c>
      <c r="I4" s="740">
        <f t="shared" si="2"/>
        <v>0</v>
      </c>
      <c r="J4" s="51"/>
      <c r="K4" s="729"/>
      <c r="L4" s="730">
        <f t="shared" si="3"/>
        <v>2998.7412851286344</v>
      </c>
      <c r="M4" s="763">
        <f t="shared" si="4"/>
        <v>-12694.56</v>
      </c>
      <c r="N4" s="764">
        <f t="shared" ca="1" si="5"/>
        <v>-12694.56</v>
      </c>
      <c r="O4" s="51"/>
      <c r="P4" s="769"/>
      <c r="Q4" s="816">
        <f t="shared" ref="Q4:Q42" si="57">SUMIFS(AL:AL,AM:AM,R4)</f>
        <v>0</v>
      </c>
      <c r="R4" s="662">
        <v>3511.7</v>
      </c>
      <c r="S4" s="814">
        <f t="shared" ref="S4:S42" ca="1" si="58">IFERROR((NORMSDIST(((LN($L$18/$R4)+($N$48+($N$46^2)/2)*$N$51)/($N$46*SQRT($N$51))))*$L$18-NORMSDIST((((LN($L$18/$R4)+($N$48+($N$46^2)/2)*$N$51)/($N$46*SQRT($N$51)))-$N$46*SQRT(($N$51))))*$R4*EXP(-$N$48*$N$51)),0)</f>
        <v>672.36910573839259</v>
      </c>
      <c r="T4" s="625" t="str">
        <f t="shared" ref="T4:T42" si="59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",$L$43,"C",R4*10,MID($N$43,2,1)," - 24hs"),+IF(AND(LEN(R4)=7,R4&gt;100),CONCATENATE("MERV - XMEV - ",$L$43,"C",REPLACE(TEXT(R4,",00"),3,1,""),R4*100,MID($N$43,1,1)),0))))))))),"")</f>
        <v>MERV - XMEV - GFGC35117G - 24hs</v>
      </c>
      <c r="U4" s="626" t="str">
        <f t="shared" ref="U4:U42" si="60">+IF(R4&lt;&gt;"",_xlfn.CONCAT($L$43,"C",MID(T4,19,5)+$R$1,"G"),"")</f>
        <v>GFGC35117G</v>
      </c>
      <c r="V4" s="621">
        <f>IFERROR(VLOOKUP($U4,HomeBroker!$A$30:$F$60,6,0),0)</f>
        <v>0</v>
      </c>
      <c r="W4" s="618" t="str">
        <f t="shared" ref="W4:W42" si="61">IF(R4&lt;&gt;"",IF(OR(V3&lt;=0,V4&lt;=0,V5&lt;=0),"",V3-2*V4+V5),"")</f>
        <v/>
      </c>
      <c r="X4" s="771" t="str">
        <f t="shared" si="6"/>
        <v/>
      </c>
      <c r="Y4" s="51"/>
      <c r="Z4" s="631"/>
      <c r="AA4" s="816">
        <f t="shared" ref="AA4:AA42" si="62">SUMIFS(AR:AR,AS:AS,AB4)</f>
        <v>0</v>
      </c>
      <c r="AB4" s="662">
        <v>2800.9</v>
      </c>
      <c r="AC4" s="619">
        <f t="shared" ca="1" si="7"/>
        <v>0.41709699434372993</v>
      </c>
      <c r="AD4" s="625" t="str">
        <f t="shared" ref="AD4:AD42" si="63">+IF(AB4&lt;&gt;"",IF(LEN(AB4)=1,CONCATENATE("MERV - XMEV - ",$L$43,"V",AB4,".00",$N$43," - 24hs"),IF(LEN(AB4)=2,CONCATENATE("MERV - XMEV - ",$L$43,"V",AB4,".0",$N$43," - 24hs"),+IF(AND(LEN(AB4)=3,AB4&lt;10),CONCATENATE("MERV - XMEV - ",$L$43,"V",REPLACE(TEXT(AB4,"0,00"),2,1,"."),$N$43," - 24hs"),+IF(AND(LEN(AB4)=3,AB4&gt;=100),CONCATENATE("MERV - XMEV - ",$L$43,"V",AB4,".",$N$43," - 24hs"),+IF(AND(LEN(AB4)=4,AB4&gt;100),CONCATENATE("MERV - XMEV - ",$L$43,"V",AB4,$N$43," - 24hs"),+IF(AND(LEN(AB4)=5,AB4&gt;100),CONCATENATE("MERV - XMEV - ",$L$43,"V",AB4,MID($N$43,1,1)," - 24hs"),+IF(AND(LEN(AB4)=6,AB4&lt;1000),CONCATENATE("MERV - XMEV - ",$L$43,"V",AB4*100,MID($N$43,2,1)," - 24hs"),+IF(AND(LEN(AB4)=6,AB4&gt;1000),CONCATENATE("MERV - XMEV - ",$L$43,"V",AB4*10,MID($N$43,2,1)," - 24hs"),+IF(AND(LEN(AB4)=7,AB4&gt;100),CONCATENATE("MERV - XMEV - ",$L$43,"V",REPLACE(TEXT(AB4,",00"),3,1,""),AB4*100,MID($N$43,1,1)),0))))))))),"")</f>
        <v>MERV - XMEV - GFGV28009G - 24hs</v>
      </c>
      <c r="AE4" s="626" t="str">
        <f t="shared" ref="AE4:AE42" si="64">+IF(AB4&lt;&gt;"",MID(AD4,15,10),"")</f>
        <v>GFGV28009G</v>
      </c>
      <c r="AF4" s="621">
        <f>IFERROR(VLOOKUP($AE4,HomeBroker!$A$30:$F$60,6,0),0)</f>
        <v>0.45100000000000001</v>
      </c>
      <c r="AG4" s="618">
        <f t="shared" ref="AG4:AG42" si="65">IF(AB4&lt;&gt;"",IF(OR(AF3&lt;=0,AF4&lt;=0,AF5&lt;=0),"",AF3-2*AF4+AF5),"")</f>
        <v>0.57800000000000007</v>
      </c>
      <c r="AH4" s="771">
        <f t="shared" ref="AH4:AH16" si="66">IF(AB4&lt;&gt;"",IF(OR(AF4&lt;=0,AF3&lt;=0),"",AF4/AF3-1),"")</f>
        <v>2.2222222222221255E-3</v>
      </c>
      <c r="AI4" s="51"/>
      <c r="AJ4" s="772"/>
      <c r="AK4" s="657" t="s">
        <v>350</v>
      </c>
      <c r="AL4" s="623">
        <v>-3</v>
      </c>
      <c r="AM4" s="649">
        <v>5005.8</v>
      </c>
      <c r="AN4" s="626">
        <v>70.62</v>
      </c>
      <c r="AO4" s="860">
        <f t="shared" si="8"/>
        <v>21186</v>
      </c>
      <c r="AP4" s="861">
        <f t="shared" si="9"/>
        <v>21132.166374</v>
      </c>
      <c r="AQ4" s="658" t="s">
        <v>396</v>
      </c>
      <c r="AR4" s="623"/>
      <c r="AS4" s="649"/>
      <c r="AT4" s="626"/>
      <c r="AU4" s="632">
        <f t="shared" si="10"/>
        <v>0</v>
      </c>
      <c r="AV4" s="653">
        <f t="shared" si="11"/>
        <v>0</v>
      </c>
      <c r="AW4" s="661" t="s">
        <v>397</v>
      </c>
      <c r="AX4" s="659"/>
      <c r="AY4" s="626"/>
      <c r="AZ4" s="632">
        <f t="shared" si="12"/>
        <v>0</v>
      </c>
      <c r="BA4" s="634">
        <f t="shared" si="13"/>
        <v>0</v>
      </c>
      <c r="CX4" s="70">
        <f t="shared" si="14"/>
        <v>2998.7412851286344</v>
      </c>
      <c r="CY4" s="71">
        <f t="shared" si="15"/>
        <v>0</v>
      </c>
      <c r="CZ4" s="71">
        <f t="shared" si="16"/>
        <v>0</v>
      </c>
      <c r="DA4" s="71">
        <f t="shared" si="17"/>
        <v>0</v>
      </c>
      <c r="DB4" s="71">
        <f t="shared" si="18"/>
        <v>0</v>
      </c>
      <c r="DC4" s="71">
        <f t="shared" si="19"/>
        <v>0</v>
      </c>
      <c r="DD4" s="71">
        <f t="shared" si="20"/>
        <v>0</v>
      </c>
      <c r="DE4" s="71">
        <f t="shared" si="21"/>
        <v>0</v>
      </c>
      <c r="DF4" s="71">
        <f t="shared" si="22"/>
        <v>0</v>
      </c>
      <c r="DG4" s="71">
        <f t="shared" si="23"/>
        <v>0</v>
      </c>
      <c r="DH4" s="71">
        <f t="shared" si="24"/>
        <v>0</v>
      </c>
      <c r="DI4" s="71">
        <f t="shared" si="25"/>
        <v>0</v>
      </c>
      <c r="DJ4" s="71">
        <f t="shared" si="26"/>
        <v>0</v>
      </c>
      <c r="DK4" s="71">
        <f t="shared" si="27"/>
        <v>0</v>
      </c>
      <c r="DL4" s="71">
        <f t="shared" si="28"/>
        <v>0</v>
      </c>
      <c r="DM4" s="71">
        <f t="shared" si="29"/>
        <v>0</v>
      </c>
      <c r="DN4" s="71">
        <f t="shared" si="30"/>
        <v>0</v>
      </c>
      <c r="DO4" s="71">
        <f t="shared" si="31"/>
        <v>0</v>
      </c>
      <c r="DP4" s="71">
        <f t="shared" si="32"/>
        <v>0</v>
      </c>
      <c r="DQ4" s="71">
        <f t="shared" si="33"/>
        <v>0</v>
      </c>
      <c r="DR4" s="71">
        <f t="shared" si="34"/>
        <v>0</v>
      </c>
      <c r="DS4" s="71">
        <f t="shared" si="35"/>
        <v>0</v>
      </c>
      <c r="DT4" s="71">
        <f t="shared" si="36"/>
        <v>0</v>
      </c>
      <c r="DU4" s="71">
        <f t="shared" si="37"/>
        <v>0</v>
      </c>
      <c r="DV4" s="71">
        <f t="shared" si="38"/>
        <v>0</v>
      </c>
      <c r="DW4" s="71">
        <f t="shared" si="39"/>
        <v>0</v>
      </c>
      <c r="DX4" s="71">
        <f t="shared" si="40"/>
        <v>0</v>
      </c>
      <c r="DY4" s="71">
        <f t="shared" si="41"/>
        <v>0</v>
      </c>
      <c r="DZ4" s="71">
        <f t="shared" si="42"/>
        <v>0</v>
      </c>
      <c r="EA4" s="71">
        <f t="shared" si="43"/>
        <v>0</v>
      </c>
      <c r="EB4" s="71">
        <f t="shared" si="44"/>
        <v>0</v>
      </c>
      <c r="EC4" s="71">
        <f t="shared" si="45"/>
        <v>0</v>
      </c>
      <c r="ED4" s="71">
        <f t="shared" si="46"/>
        <v>0</v>
      </c>
      <c r="EE4" s="71">
        <f t="shared" si="47"/>
        <v>0</v>
      </c>
      <c r="EF4" s="71">
        <f t="shared" si="48"/>
        <v>0</v>
      </c>
      <c r="EG4" s="71">
        <f t="shared" si="49"/>
        <v>0</v>
      </c>
      <c r="EH4" s="72"/>
      <c r="EI4" s="73">
        <f t="shared" si="50"/>
        <v>0</v>
      </c>
      <c r="EJ4" s="72"/>
      <c r="EK4" s="77"/>
      <c r="EL4" s="75"/>
      <c r="EM4" s="76">
        <f t="shared" si="51"/>
        <v>-12694.56</v>
      </c>
      <c r="EN4" s="60"/>
      <c r="EO4" s="70">
        <f t="shared" si="52"/>
        <v>2998.7412851286344</v>
      </c>
      <c r="EP4" s="71">
        <f ca="1">IFERROR((NORMSDIST(((LN($EO4/$C$3)+(#REF!+($N$46^2)/2)*$N$51)/($N$46*SQRT($N$51))))*$EO4-NORMSDIST((((LN($EO4/$C$3)+(#REF!+($N$46^2)/2)*$N$51)/($N$46*SQRT($N$51)))-$N$46*SQRT(($N$51))))*$C$3*EXP(-#REF!*$N$51))*$B$3*100,0)</f>
        <v>0</v>
      </c>
      <c r="EQ4" s="71">
        <f ca="1">IFERROR((NORMSDIST(((LN($EO4/$C$4)+(#REF!+($N$46^2)/2)*$N$51)/($N$46*SQRT($N$51))))*$EO4-NORMSDIST((((LN($EO4/$C$4)+(#REF!+($N$46^2)/2)*$N$51)/($N$46*SQRT($N$51)))-$N$46*SQRT(($N$51))))*$C$4*EXP(-#REF!*$N$51))*$B$4*100,0)</f>
        <v>0</v>
      </c>
      <c r="ER4" s="71">
        <f ca="1">IFERROR((NORMSDIST(((LN($EO4/$C$5)+(#REF!+($N$46^2)/2)*$N$51)/($N$46*SQRT($N$51))))*$EO4-NORMSDIST((((LN($EO4/$C$5)+(#REF!+($N$46^2)/2)*$N$51)/($N$46*SQRT($N$51)))-$N$46*SQRT(($N$51))))*$C$5*EXP(-#REF!*$N$51))*$B$5*100,0)</f>
        <v>0</v>
      </c>
      <c r="ES4" s="71">
        <f ca="1">IFERROR((NORMSDIST(((LN($EO4/$C$6)+(#REF!+($N$46^2)/2)*$N$51)/($N$46*SQRT($N$51))))*$EO4-NORMSDIST((((LN($EO4/$C$6)+(#REF!+($N$46^2)/2)*$N$51)/($N$46*SQRT($N$51)))-$N$46*SQRT(($N$51))))*$C$6*EXP(-#REF!*$N$51))*$B$6*100,0)</f>
        <v>0</v>
      </c>
      <c r="ET4" s="71">
        <f ca="1">IFERROR((NORMSDIST(((LN($EO4/$C$7)+(#REF!+($N$46^2)/2)*$N$51)/($N$46*SQRT($N$51))))*$EO4-NORMSDIST((((LN($EO4/$C$7)+(#REF!+($N$46^2)/2)*$N$51)/($N$46*SQRT($N$51)))-$N$46*SQRT(($N$51))))*$C$7*EXP(-#REF!*$N$51))*$B$7*100,0)</f>
        <v>0</v>
      </c>
      <c r="EU4" s="71">
        <f ca="1">IFERROR((NORMSDIST(((LN($EO4/$C$8)+(#REF!+($N$46^2)/2)*$N$51)/($N$46*SQRT($N$51))))*$EO4-NORMSDIST((((LN($EO4/$C$8)+(#REF!+($N$46^2)/2)*$N$51)/($N$46*SQRT($N$51)))-$N$46*SQRT(($N$51))))*$C$8*EXP(-#REF!*$N$51))*$B$8*100,0)</f>
        <v>0</v>
      </c>
      <c r="EV4" s="71">
        <f ca="1">IFERROR((NORMSDIST(((LN($EO4/$C$9)+(#REF!+($N$46^2)/2)*$N$51)/($N$46*SQRT($N$51))))*$EO4-NORMSDIST((((LN($EO4/$C$9)+(#REF!+($N$46^2)/2)*$N$51)/($N$46*SQRT($N$51)))-$N$46*SQRT(($N$51))))*$C$9*EXP(-#REF!*$N$51))*$B$9*100,0)</f>
        <v>0</v>
      </c>
      <c r="EW4" s="71">
        <f ca="1">IFERROR((NORMSDIST(((LN($EO4/$C$10)+(#REF!+($N$46^2)/2)*$N$51)/($N$46*SQRT($N$51))))*$EO4-NORMSDIST((((LN($EO4/$C$10)+(#REF!+($N$46^2)/2)*$N$51)/($N$46*SQRT($N$51)))-$N$46*SQRT(($N$51))))*$C$10*EXP(-#REF!*$N$51))*$B$10*100,0)</f>
        <v>0</v>
      </c>
      <c r="EX4" s="71">
        <f ca="1">IFERROR((NORMSDIST(((LN($EO4/$C$11)+(#REF!+($N$46^2)/2)*$N$51)/($N$46*SQRT($N$51))))*$EO4-NORMSDIST((((LN($EO4/$C$11)+(#REF!+($N$46^2)/2)*$N$51)/($N$46*SQRT($N$51)))-$N$46*SQRT(($N$51))))*$C$11*EXP(-#REF!*$N$51))*$B$11*100,0)</f>
        <v>0</v>
      </c>
      <c r="EY4" s="71">
        <f ca="1">IFERROR((NORMSDIST(((LN($EO4/$C$12)+(#REF!+($N$46^2)/2)*$N$51)/($N$46*SQRT($N$51))))*$EO4-NORMSDIST((((LN($EO4/$C$12)+(#REF!+($N$46^2)/2)*$N$51)/($N$46*SQRT($N$51)))-$N$46*SQRT(($N$51))))*$C$12*EXP(-#REF!*$N$51))*$B$12*100,0)</f>
        <v>0</v>
      </c>
      <c r="EZ4" s="71">
        <f ca="1">IFERROR((NORMSDIST(((LN($EO4/$C$13)+(#REF!+($N$46^2)/2)*$N$51)/($N$46*SQRT($N$51))))*$EO4-NORMSDIST((((LN($EO4/$C$13)+(#REF!+($N$46^2)/2)*$N$51)/($N$46*SQRT($N$51)))-$N$46*SQRT(($N$51))))*$C$13*EXP(-#REF!*$N$51))*$B$13*100,0)</f>
        <v>0</v>
      </c>
      <c r="FA4" s="71">
        <f ca="1">IFERROR((NORMSDIST(((LN($EO4/$C$14)+(#REF!+($N$46^2)/2)*$N$51)/($N$46*SQRT($N$51))))*$EO4-NORMSDIST((((LN($EO4/$C$14)+(#REF!+($N$46^2)/2)*$N$51)/($N$46*SQRT($N$51)))-$N$46*SQRT(($N$51))))*$C$14*EXP(-#REF!*$N$51))*$B$14*100,0)</f>
        <v>0</v>
      </c>
      <c r="FB4" s="71">
        <f ca="1">IFERROR((NORMSDIST(((LN($EO4/$C$15)+(#REF!+($N$46^2)/2)*$N$51)/($N$46*SQRT($N$51))))*$EO4-NORMSDIST((((LN($EO4/$C$15)+(#REF!+($N$46^2)/2)*$N$51)/($N$46*SQRT($N$51)))-$N$46*SQRT(($N$51))))*$C$15*EXP(-#REF!*$N$51))*$B$15*100,0)</f>
        <v>0</v>
      </c>
      <c r="FC4" s="71">
        <f ca="1">IFERROR((NORMSDIST(((LN($EO4/$C$16)+(#REF!+($N$46^2)/2)*$N$51)/($N$46*SQRT($N$51))))*$EO4-NORMSDIST((((LN($EO4/$C$16)+(#REF!+($N$46^2)/2)*$N$51)/($N$46*SQRT($N$51)))-$N$46*SQRT(($N$51))))*$C$16*EXP(-#REF!*$N$51))*$B$16*100,0)</f>
        <v>0</v>
      </c>
      <c r="FD4" s="71">
        <f ca="1">IFERROR((NORMSDIST(((LN($EO4/$C$17)+(#REF!+($N$46^2)/2)*$N$51)/($N$46*SQRT($N$51))))*$EO4-NORMSDIST((((LN($EO4/$C$17)+(#REF!+($N$46^2)/2)*$N$51)/($N$46*SQRT($N$51)))-$N$46*SQRT(($N$51))))*$C$17*EXP(-#REF!*$N$51))*$B$17*100,0)</f>
        <v>0</v>
      </c>
      <c r="FE4" s="71">
        <f ca="1">IFERROR((NORMSDIST(((LN($EO4/$C$18)+(#REF!+($N$46^2)/2)*$N$51)/($N$46*SQRT($N$51))))*$EO4-NORMSDIST((((LN($EO4/$C$18)+(#REF!+($N$46^2)/2)*$N$51)/($N$46*SQRT($N$51)))-$N$46*SQRT(($N$51))))*$C$18*EXP(-#REF!*$N$51))*$B$18*100,0)</f>
        <v>0</v>
      </c>
      <c r="FF4" s="71">
        <f ca="1">IFERROR((NORMSDIST(((LN($EO4/$C$19)+(#REF!+($N$46^2)/2)*$N$51)/($N$46*SQRT($N$51))))*$EO4-NORMSDIST((((LN($EO4/$C$19)+(#REF!+($N$46^2)/2)*$N$51)/($N$46*SQRT($N$51)))-$N$46*SQRT(($N$51))))*$C$19*EXP(-#REF!*$N$51))*$B$19*100,0)</f>
        <v>0</v>
      </c>
      <c r="FG4" s="71">
        <f ca="1">IFERROR((NORMSDIST(((LN($EO4/$C$20)+(#REF!+($N$46^2)/2)*$N$51)/($N$46*SQRT($N$51))))*$EO4-NORMSDIST((((LN($EO4/$C$20)+(#REF!+($N$46^2)/2)*$N$51)/($N$46*SQRT($N$51)))-$N$46*SQRT(($N$51))))*$C$20*EXP(-#REF!*$N$51))*$B$20*100,0)</f>
        <v>0</v>
      </c>
      <c r="FH4" s="71">
        <f ca="1">IFERROR((NORMSDIST(((LN($EO4/$C$21)+(#REF!+($N$46^2)/2)*$N$51)/($N$46*SQRT($N$51))))*$EO4-NORMSDIST((((LN($EO4/$C$21)+(#REF!+($N$46^2)/2)*$N$51)/($N$46*SQRT($N$51)))-$N$46*SQRT(($N$51))))*$C$21*EXP(-#REF!*$N$51))*$B$21*100,0)</f>
        <v>0</v>
      </c>
      <c r="FI4" s="71">
        <f ca="1">IFERROR((NORMSDIST(((LN($EO4/$C$22)+(#REF!+($N$46^2)/2)*$N$51)/($N$46*SQRT($N$51))))*$EO4-NORMSDIST((((LN($EO4/$C$22)+(#REF!+($N$46^2)/2)*$N$51)/($N$46*SQRT($N$51)))-$N$46*SQRT(($N$51))))*$C$22*EXP(-#REF!*$N$51))*$B$22*100,0)</f>
        <v>0</v>
      </c>
      <c r="FJ4" s="71">
        <f ca="1">IFERROR((NORMSDIST(((LN($EO4/$C$23)+(#REF!+($N$46^2)/2)*$N$51)/($N$46*SQRT($N$51))))*$EO4-NORMSDIST((((LN($EO4/$C$23)+(#REF!+($N$46^2)/2)*$N$51)/($N$46*SQRT($N$51)))-$N$46*SQRT(($N$51))))*$C$23*EXP(-#REF!*$N$51))*$B$23*100,0)</f>
        <v>0</v>
      </c>
      <c r="FK4" s="71">
        <f ca="1">IFERROR((NORMSDIST(((LN($EO4/$C$24)+(#REF!+($N$46^2)/2)*$N$51)/($N$46*SQRT($N$51))))*$EO4-NORMSDIST((((LN($EO4/$C$24)+(#REF!+($N$46^2)/2)*$N$51)/($N$46*SQRT($N$51)))-$N$46*SQRT(($N$51))))*$C$24*EXP(-#REF!*$N$51))*$B$24*100,0)</f>
        <v>0</v>
      </c>
      <c r="FL4" s="71">
        <f ca="1">IFERROR((NORMSDIST(((LN($EO4/$C$25)+(#REF!+($N$46^2)/2)*$N$51)/($N$46*SQRT($N$51))))*$EO4-NORMSDIST((((LN($EO4/$C$25)+(#REF!+($N$46^2)/2)*$N$51)/($N$46*SQRT($N$51)))-$N$46*SQRT(($N$51))))*$C$25*EXP(-#REF!*$N$51))*$B$25*100,0)</f>
        <v>0</v>
      </c>
      <c r="FM4" s="71">
        <f ca="1">IFERROR((NORMSDIST(((LN($EO4/$C$26)+(#REF!+($N$46^2)/2)*$N$51)/($N$46*SQRT($N$51))))*$EO4-NORMSDIST((((LN($EO4/$C$26)+(#REF!+($N$46^2)/2)*$N$51)/($N$46*SQRT($N$51)))-$N$46*SQRT(($N$51))))*$C$26*EXP(-#REF!*$N$51))*$B$26*100,0)</f>
        <v>0</v>
      </c>
      <c r="FN4" s="71">
        <f ca="1">IFERROR((NORMSDIST(((LN($EO4/$C$27)+(#REF!+($N$46^2)/2)*$N$51)/($N$46*SQRT($N$51))))*$EO4-NORMSDIST((((LN($EO4/$C$27)+(#REF!+($N$46^2)/2)*$N$51)/($N$46*SQRT($N$51)))-$N$46*SQRT(($N$51))))*$C$27*EXP(-#REF!*$N$51))*$B$27*100,0)</f>
        <v>0</v>
      </c>
      <c r="FO4" s="71">
        <f ca="1">IFERROR((NORMSDIST(((LN($EO4/$C$28)+(#REF!+($N$46^2)/2)*$N$51)/($N$46*SQRT($N$51))))*$EO4-NORMSDIST((((LN($EO4/$C$28)+(#REF!+($N$46^2)/2)*$N$51)/($N$46*SQRT($N$51)))-$N$46*SQRT(($N$51))))*$C$28*EXP(-#REF!*$N$51))*$B$28*100,0)</f>
        <v>0</v>
      </c>
      <c r="FP4" s="71">
        <f ca="1">IFERROR((NORMSDIST(((LN($EO4/$C$29)+(#REF!+($N$46^2)/2)*$N$51)/($N$46*SQRT($N$51))))*$EO4-NORMSDIST((((LN($EO4/$C$29)+(#REF!+($N$46^2)/2)*$N$51)/($N$46*SQRT($N$51)))-$N$46*SQRT(($N$51))))*$C$29*EXP(-#REF!*$N$51))*$B$29*100,0)</f>
        <v>0</v>
      </c>
      <c r="FQ4" s="71">
        <f ca="1">IFERROR((NORMSDIST(((LN($EO4/$C$30)+(#REF!+($N$46^2)/2)*$N$51)/($N$46*SQRT($N$51))))*$EO4-NORMSDIST((((LN($EO4/$C$30)+(#REF!+($N$46^2)/2)*$N$51)/($N$46*SQRT($N$51)))-$N$46*SQRT(($N$51))))*$C$30*EXP(-#REF!*$N$51))*$B$30*100,0)</f>
        <v>0</v>
      </c>
      <c r="FR4" s="71">
        <f ca="1">IFERROR((NORMSDIST(((LN($EO4/$C$31)+(#REF!+($N$46^2)/2)*$N$51)/($N$46*SQRT($N$51))))*$EO4-NORMSDIST((((LN($EO4/$C$31)+(#REF!+($N$46^2)/2)*$N$51)/($N$46*SQRT($N$51)))-$N$46*SQRT(($N$51))))*$C$31*EXP(-#REF!*$N$51))*$B$31*100,0)</f>
        <v>0</v>
      </c>
      <c r="FS4" s="71">
        <f ca="1">IFERROR((NORMSDIST(((LN($EO4/$C$32)+(#REF!+($N$46^2)/2)*$N$51)/($N$46*SQRT($N$51))))*$EO4-NORMSDIST((((LN($EO4/$C$32)+(#REF!+($N$46^2)/2)*$N$51)/($N$46*SQRT($N$51)))-$N$46*SQRT(($N$51))))*$C$32*EXP(-#REF!*$N$51))*$B$32*100,0)</f>
        <v>0</v>
      </c>
      <c r="FT4" s="71">
        <f ca="1">IFERROR((NORMSDIST(((LN($EO4/$C$33)+(#REF!+($N$46^2)/2)*$N$51)/($N$46*SQRT($N$51))))*$EO4-NORMSDIST((((LN($EO4/$C$33)+(#REF!+($N$46^2)/2)*$N$51)/($N$46*SQRT($N$51)))-$N$46*SQRT(($N$51))))*$C$33*EXP(-#REF!*$N$51))*$B$33*100,0)</f>
        <v>0</v>
      </c>
      <c r="FU4" s="71">
        <f ca="1">IFERROR((NORMSDIST(((LN($EO4/$C$34)+(#REF!+($N$46^2)/2)*$N$51)/($N$46*SQRT($N$51))))*$EO4-NORMSDIST((((LN($EO4/$C$34)+(#REF!+($N$46^2)/2)*$N$51)/($N$46*SQRT($N$51)))-$N$46*SQRT(($N$51))))*$C$34*EXP(-#REF!*$N$51))*$B$34*100,0)</f>
        <v>0</v>
      </c>
      <c r="FV4" s="71">
        <f ca="1">IFERROR((NORMSDIST(((LN($EO4/$C$35)+(#REF!+($N$46^2)/2)*$N$51)/($N$46*SQRT($N$51))))*$EO4-NORMSDIST((((LN($EO4/$C$35)+(#REF!+($N$46^2)/2)*$N$51)/($N$46*SQRT($N$51)))-$N$46*SQRT(($N$51))))*$C$35*EXP(-#REF!*$N$51))*$B$35*100,0)</f>
        <v>0</v>
      </c>
      <c r="FW4" s="71">
        <f ca="1">IFERROR((NORMSDIST(((LN($EO4/$C$36)+(#REF!+($N$46^2)/2)*$N$51)/($N$46*SQRT($N$51))))*$EO4-NORMSDIST((((LN($EO4/$C$36)+(#REF!+($N$46^2)/2)*$N$51)/($N$46*SQRT($N$51)))-$N$46*SQRT(($N$51))))*$C$36*EXP(-#REF!*$N$51))*$B$36*100,0)</f>
        <v>0</v>
      </c>
      <c r="FX4" s="71">
        <f ca="1">IFERROR((NORMSDIST(((LN($EO4/$C$37)+(#REF!+($N$46^2)/2)*$N$51)/($N$46*SQRT($N$51))))*$EO4-NORMSDIST((((LN($EO4/$C$37)+(#REF!+($N$46^2)/2)*$N$51)/($N$46*SQRT($N$51)))-$N$46*SQRT(($N$51))))*$C$37*EXP(-#REF!*$N$51))*$B$37*100,0)</f>
        <v>0</v>
      </c>
      <c r="FY4" s="72"/>
      <c r="FZ4" s="73">
        <f t="shared" ca="1" si="53"/>
        <v>0</v>
      </c>
      <c r="GA4" s="72"/>
      <c r="GB4" s="77"/>
      <c r="GC4" s="75"/>
      <c r="GD4" s="76">
        <f t="shared" ca="1" si="54"/>
        <v>-12694.56</v>
      </c>
    </row>
    <row r="5" spans="1:186">
      <c r="A5" s="169" t="s">
        <v>395</v>
      </c>
      <c r="B5" s="620"/>
      <c r="C5" s="650">
        <v>3661.7</v>
      </c>
      <c r="D5" s="628"/>
      <c r="E5" s="633">
        <f t="shared" si="0"/>
        <v>0</v>
      </c>
      <c r="F5" s="709">
        <f t="shared" si="1"/>
        <v>0</v>
      </c>
      <c r="G5" s="637">
        <f t="shared" si="55"/>
        <v>575</v>
      </c>
      <c r="H5" s="642">
        <f t="shared" si="56"/>
        <v>0</v>
      </c>
      <c r="I5" s="741">
        <f t="shared" si="2"/>
        <v>0</v>
      </c>
      <c r="J5" s="51"/>
      <c r="K5" s="729"/>
      <c r="L5" s="730">
        <f t="shared" si="3"/>
        <v>3059.9400868659536</v>
      </c>
      <c r="M5" s="761">
        <f t="shared" si="4"/>
        <v>-12694.56</v>
      </c>
      <c r="N5" s="762">
        <f t="shared" ca="1" si="5"/>
        <v>-12694.56</v>
      </c>
      <c r="O5" s="51"/>
      <c r="P5" s="769"/>
      <c r="Q5" s="815">
        <f t="shared" si="57"/>
        <v>0</v>
      </c>
      <c r="R5" s="663">
        <v>3661.7</v>
      </c>
      <c r="S5" s="813">
        <f t="shared" ca="1" si="58"/>
        <v>566.81151925538325</v>
      </c>
      <c r="T5" s="627" t="str">
        <f t="shared" si="59"/>
        <v>MERV - XMEV - GFGC36617G - 24hs</v>
      </c>
      <c r="U5" s="628" t="str">
        <f t="shared" si="60"/>
        <v>GFGC36617G</v>
      </c>
      <c r="V5" s="622">
        <f>IFERROR(VLOOKUP($U5,HomeBroker!$A$30:$F$60,6,0),0)</f>
        <v>575</v>
      </c>
      <c r="W5" s="617" t="str">
        <f t="shared" si="61"/>
        <v/>
      </c>
      <c r="X5" s="770">
        <f>IF(R5&lt;&gt;"",IF(OR(V5&lt;=0,V6&lt;=0),"",V5/V6-1),"")</f>
        <v>0.21052631578947367</v>
      </c>
      <c r="Y5" s="51"/>
      <c r="Z5" s="631"/>
      <c r="AA5" s="815">
        <f t="shared" si="62"/>
        <v>0</v>
      </c>
      <c r="AB5" s="663">
        <v>2911.7</v>
      </c>
      <c r="AC5" s="620">
        <f t="shared" ca="1" si="7"/>
        <v>1.0265486211467127</v>
      </c>
      <c r="AD5" s="627" t="str">
        <f t="shared" si="63"/>
        <v>MERV - XMEV - GFGV29117G - 24hs</v>
      </c>
      <c r="AE5" s="628" t="str">
        <f t="shared" si="64"/>
        <v>GFGV29117G</v>
      </c>
      <c r="AF5" s="622">
        <f>IFERROR(VLOOKUP($AE5,HomeBroker!$A$30:$F$60,6,0),0)</f>
        <v>1.03</v>
      </c>
      <c r="AG5" s="617">
        <f t="shared" si="65"/>
        <v>0.64100000000000001</v>
      </c>
      <c r="AH5" s="770">
        <f t="shared" si="66"/>
        <v>1.2838137472283813</v>
      </c>
      <c r="AI5" s="51"/>
      <c r="AJ5" s="773"/>
      <c r="AK5" s="657" t="s">
        <v>350</v>
      </c>
      <c r="AL5" s="624">
        <v>5</v>
      </c>
      <c r="AM5" s="650">
        <v>4900.8999999999996</v>
      </c>
      <c r="AN5" s="628">
        <v>86.09</v>
      </c>
      <c r="AO5" s="859">
        <f t="shared" si="8"/>
        <v>-43045.000000000007</v>
      </c>
      <c r="AP5" s="808">
        <f t="shared" si="9"/>
        <v>-43154.377345000001</v>
      </c>
      <c r="AQ5" s="658" t="s">
        <v>396</v>
      </c>
      <c r="AR5" s="624"/>
      <c r="AS5" s="650"/>
      <c r="AT5" s="628"/>
      <c r="AU5" s="633">
        <f t="shared" si="10"/>
        <v>0</v>
      </c>
      <c r="AV5" s="654">
        <f t="shared" si="11"/>
        <v>0</v>
      </c>
      <c r="AW5" s="661" t="s">
        <v>397</v>
      </c>
      <c r="AX5" s="660"/>
      <c r="AY5" s="628"/>
      <c r="AZ5" s="633">
        <f t="shared" si="12"/>
        <v>0</v>
      </c>
      <c r="BA5" s="635">
        <f t="shared" si="13"/>
        <v>0</v>
      </c>
      <c r="CX5" s="70">
        <f t="shared" si="14"/>
        <v>3059.9400868659536</v>
      </c>
      <c r="CY5" s="71">
        <f t="shared" si="15"/>
        <v>0</v>
      </c>
      <c r="CZ5" s="71">
        <f t="shared" si="16"/>
        <v>0</v>
      </c>
      <c r="DA5" s="71">
        <f t="shared" si="17"/>
        <v>0</v>
      </c>
      <c r="DB5" s="71">
        <f t="shared" si="18"/>
        <v>0</v>
      </c>
      <c r="DC5" s="71">
        <f t="shared" si="19"/>
        <v>0</v>
      </c>
      <c r="DD5" s="71">
        <f t="shared" si="20"/>
        <v>0</v>
      </c>
      <c r="DE5" s="71">
        <f t="shared" si="21"/>
        <v>0</v>
      </c>
      <c r="DF5" s="71">
        <f t="shared" si="22"/>
        <v>0</v>
      </c>
      <c r="DG5" s="71">
        <f t="shared" si="23"/>
        <v>0</v>
      </c>
      <c r="DH5" s="71">
        <f t="shared" si="24"/>
        <v>0</v>
      </c>
      <c r="DI5" s="71">
        <f t="shared" si="25"/>
        <v>0</v>
      </c>
      <c r="DJ5" s="71">
        <f t="shared" si="26"/>
        <v>0</v>
      </c>
      <c r="DK5" s="71">
        <f t="shared" si="27"/>
        <v>0</v>
      </c>
      <c r="DL5" s="71">
        <f t="shared" si="28"/>
        <v>0</v>
      </c>
      <c r="DM5" s="71">
        <f t="shared" si="29"/>
        <v>0</v>
      </c>
      <c r="DN5" s="71">
        <f t="shared" si="30"/>
        <v>0</v>
      </c>
      <c r="DO5" s="71">
        <f t="shared" si="31"/>
        <v>0</v>
      </c>
      <c r="DP5" s="71">
        <f t="shared" si="32"/>
        <v>0</v>
      </c>
      <c r="DQ5" s="71">
        <f t="shared" si="33"/>
        <v>0</v>
      </c>
      <c r="DR5" s="71">
        <f t="shared" si="34"/>
        <v>0</v>
      </c>
      <c r="DS5" s="71">
        <f t="shared" si="35"/>
        <v>0</v>
      </c>
      <c r="DT5" s="71">
        <f t="shared" si="36"/>
        <v>0</v>
      </c>
      <c r="DU5" s="71">
        <f t="shared" si="37"/>
        <v>0</v>
      </c>
      <c r="DV5" s="71">
        <f t="shared" si="38"/>
        <v>0</v>
      </c>
      <c r="DW5" s="71">
        <f t="shared" si="39"/>
        <v>0</v>
      </c>
      <c r="DX5" s="71">
        <f t="shared" si="40"/>
        <v>0</v>
      </c>
      <c r="DY5" s="71">
        <f t="shared" si="41"/>
        <v>0</v>
      </c>
      <c r="DZ5" s="71">
        <f t="shared" si="42"/>
        <v>0</v>
      </c>
      <c r="EA5" s="71">
        <f t="shared" si="43"/>
        <v>0</v>
      </c>
      <c r="EB5" s="71">
        <f t="shared" si="44"/>
        <v>0</v>
      </c>
      <c r="EC5" s="71">
        <f t="shared" si="45"/>
        <v>0</v>
      </c>
      <c r="ED5" s="71">
        <f t="shared" si="46"/>
        <v>0</v>
      </c>
      <c r="EE5" s="71">
        <f t="shared" si="47"/>
        <v>0</v>
      </c>
      <c r="EF5" s="71">
        <f t="shared" si="48"/>
        <v>0</v>
      </c>
      <c r="EG5" s="71">
        <f t="shared" si="49"/>
        <v>0</v>
      </c>
      <c r="EH5" s="72"/>
      <c r="EI5" s="73">
        <f t="shared" si="50"/>
        <v>0</v>
      </c>
      <c r="EJ5" s="72"/>
      <c r="EK5" s="77"/>
      <c r="EL5" s="75"/>
      <c r="EM5" s="76">
        <f t="shared" si="51"/>
        <v>-12694.56</v>
      </c>
      <c r="EN5" s="60"/>
      <c r="EO5" s="70">
        <f t="shared" si="52"/>
        <v>3059.9400868659536</v>
      </c>
      <c r="EP5" s="71">
        <f ca="1">IFERROR((NORMSDIST(((LN($EO5/$C$3)+(#REF!+($N$46^2)/2)*$N$51)/($N$46*SQRT($N$51))))*$EO5-NORMSDIST((((LN($EO5/$C$3)+(#REF!+($N$46^2)/2)*$N$51)/($N$46*SQRT($N$51)))-$N$46*SQRT(($N$51))))*$C$3*EXP(-#REF!*$N$51))*$B$3*100,0)</f>
        <v>0</v>
      </c>
      <c r="EQ5" s="71">
        <f ca="1">IFERROR((NORMSDIST(((LN($EO5/$C$4)+(#REF!+($N$46^2)/2)*$N$51)/($N$46*SQRT($N$51))))*$EO5-NORMSDIST((((LN($EO5/$C$4)+(#REF!+($N$46^2)/2)*$N$51)/($N$46*SQRT($N$51)))-$N$46*SQRT(($N$51))))*$C$4*EXP(-#REF!*$N$51))*$B$4*100,0)</f>
        <v>0</v>
      </c>
      <c r="ER5" s="71">
        <f ca="1">IFERROR((NORMSDIST(((LN($EO5/$C$5)+(#REF!+($N$46^2)/2)*$N$51)/($N$46*SQRT($N$51))))*$EO5-NORMSDIST((((LN($EO5/$C$5)+(#REF!+($N$46^2)/2)*$N$51)/($N$46*SQRT($N$51)))-$N$46*SQRT(($N$51))))*$C$5*EXP(-#REF!*$N$51))*$B$5*100,0)</f>
        <v>0</v>
      </c>
      <c r="ES5" s="71">
        <f ca="1">IFERROR((NORMSDIST(((LN($EO5/$C$6)+(#REF!+($N$46^2)/2)*$N$51)/($N$46*SQRT($N$51))))*$EO5-NORMSDIST((((LN($EO5/$C$6)+(#REF!+($N$46^2)/2)*$N$51)/($N$46*SQRT($N$51)))-$N$46*SQRT(($N$51))))*$C$6*EXP(-#REF!*$N$51))*$B$6*100,0)</f>
        <v>0</v>
      </c>
      <c r="ET5" s="71">
        <f ca="1">IFERROR((NORMSDIST(((LN($EO5/$C$7)+(#REF!+($N$46^2)/2)*$N$51)/($N$46*SQRT($N$51))))*$EO5-NORMSDIST((((LN($EO5/$C$7)+(#REF!+($N$46^2)/2)*$N$51)/($N$46*SQRT($N$51)))-$N$46*SQRT(($N$51))))*$C$7*EXP(-#REF!*$N$51))*$B$7*100,0)</f>
        <v>0</v>
      </c>
      <c r="EU5" s="71">
        <f ca="1">IFERROR((NORMSDIST(((LN($EO5/$C$8)+(#REF!+($N$46^2)/2)*$N$51)/($N$46*SQRT($N$51))))*$EO5-NORMSDIST((((LN($EO5/$C$8)+(#REF!+($N$46^2)/2)*$N$51)/($N$46*SQRT($N$51)))-$N$46*SQRT(($N$51))))*$C$8*EXP(-#REF!*$N$51))*$B$8*100,0)</f>
        <v>0</v>
      </c>
      <c r="EV5" s="71">
        <f ca="1">IFERROR((NORMSDIST(((LN($EO5/$C$9)+(#REF!+($N$46^2)/2)*$N$51)/($N$46*SQRT($N$51))))*$EO5-NORMSDIST((((LN($EO5/$C$9)+(#REF!+($N$46^2)/2)*$N$51)/($N$46*SQRT($N$51)))-$N$46*SQRT(($N$51))))*$C$9*EXP(-#REF!*$N$51))*$B$9*100,0)</f>
        <v>0</v>
      </c>
      <c r="EW5" s="71">
        <f ca="1">IFERROR((NORMSDIST(((LN($EO5/$C$10)+(#REF!+($N$46^2)/2)*$N$51)/($N$46*SQRT($N$51))))*$EO5-NORMSDIST((((LN($EO5/$C$10)+(#REF!+($N$46^2)/2)*$N$51)/($N$46*SQRT($N$51)))-$N$46*SQRT(($N$51))))*$C$10*EXP(-#REF!*$N$51))*$B$10*100,0)</f>
        <v>0</v>
      </c>
      <c r="EX5" s="71">
        <f ca="1">IFERROR((NORMSDIST(((LN($EO5/$C$11)+(#REF!+($N$46^2)/2)*$N$51)/($N$46*SQRT($N$51))))*$EO5-NORMSDIST((((LN($EO5/$C$11)+(#REF!+($N$46^2)/2)*$N$51)/($N$46*SQRT($N$51)))-$N$46*SQRT(($N$51))))*$C$11*EXP(-#REF!*$N$51))*$B$11*100,0)</f>
        <v>0</v>
      </c>
      <c r="EY5" s="71">
        <f ca="1">IFERROR((NORMSDIST(((LN($EO5/$C$12)+(#REF!+($N$46^2)/2)*$N$51)/($N$46*SQRT($N$51))))*$EO5-NORMSDIST((((LN($EO5/$C$12)+(#REF!+($N$46^2)/2)*$N$51)/($N$46*SQRT($N$51)))-$N$46*SQRT(($N$51))))*$C$12*EXP(-#REF!*$N$51))*$B$12*100,0)</f>
        <v>0</v>
      </c>
      <c r="EZ5" s="71">
        <f ca="1">IFERROR((NORMSDIST(((LN($EO5/$C$13)+(#REF!+($N$46^2)/2)*$N$51)/($N$46*SQRT($N$51))))*$EO5-NORMSDIST((((LN($EO5/$C$13)+(#REF!+($N$46^2)/2)*$N$51)/($N$46*SQRT($N$51)))-$N$46*SQRT(($N$51))))*$C$13*EXP(-#REF!*$N$51))*$B$13*100,0)</f>
        <v>0</v>
      </c>
      <c r="FA5" s="71">
        <f ca="1">IFERROR((NORMSDIST(((LN($EO5/$C$14)+(#REF!+($N$46^2)/2)*$N$51)/($N$46*SQRT($N$51))))*$EO5-NORMSDIST((((LN($EO5/$C$14)+(#REF!+($N$46^2)/2)*$N$51)/($N$46*SQRT($N$51)))-$N$46*SQRT(($N$51))))*$C$14*EXP(-#REF!*$N$51))*$B$14*100,0)</f>
        <v>0</v>
      </c>
      <c r="FB5" s="71">
        <f ca="1">IFERROR((NORMSDIST(((LN($EO5/$C$15)+(#REF!+($N$46^2)/2)*$N$51)/($N$46*SQRT($N$51))))*$EO5-NORMSDIST((((LN($EO5/$C$15)+(#REF!+($N$46^2)/2)*$N$51)/($N$46*SQRT($N$51)))-$N$46*SQRT(($N$51))))*$C$15*EXP(-#REF!*$N$51))*$B$15*100,0)</f>
        <v>0</v>
      </c>
      <c r="FC5" s="71">
        <f ca="1">IFERROR((NORMSDIST(((LN($EO5/$C$16)+(#REF!+($N$46^2)/2)*$N$51)/($N$46*SQRT($N$51))))*$EO5-NORMSDIST((((LN($EO5/$C$16)+(#REF!+($N$46^2)/2)*$N$51)/($N$46*SQRT($N$51)))-$N$46*SQRT(($N$51))))*$C$16*EXP(-#REF!*$N$51))*$B$16*100,0)</f>
        <v>0</v>
      </c>
      <c r="FD5" s="71">
        <f ca="1">IFERROR((NORMSDIST(((LN($EO5/$C$17)+(#REF!+($N$46^2)/2)*$N$51)/($N$46*SQRT($N$51))))*$EO5-NORMSDIST((((LN($EO5/$C$17)+(#REF!+($N$46^2)/2)*$N$51)/($N$46*SQRT($N$51)))-$N$46*SQRT(($N$51))))*$C$17*EXP(-#REF!*$N$51))*$B$17*100,0)</f>
        <v>0</v>
      </c>
      <c r="FE5" s="71">
        <f ca="1">IFERROR((NORMSDIST(((LN($EO5/$C$18)+(#REF!+($N$46^2)/2)*$N$51)/($N$46*SQRT($N$51))))*$EO5-NORMSDIST((((LN($EO5/$C$18)+(#REF!+($N$46^2)/2)*$N$51)/($N$46*SQRT($N$51)))-$N$46*SQRT(($N$51))))*$C$18*EXP(-#REF!*$N$51))*$B$18*100,0)</f>
        <v>0</v>
      </c>
      <c r="FF5" s="71">
        <f ca="1">IFERROR((NORMSDIST(((LN($EO5/$C$19)+(#REF!+($N$46^2)/2)*$N$51)/($N$46*SQRT($N$51))))*$EO5-NORMSDIST((((LN($EO5/$C$19)+(#REF!+($N$46^2)/2)*$N$51)/($N$46*SQRT($N$51)))-$N$46*SQRT(($N$51))))*$C$19*EXP(-#REF!*$N$51))*$B$19*100,0)</f>
        <v>0</v>
      </c>
      <c r="FG5" s="71">
        <f ca="1">IFERROR((NORMSDIST(((LN($EO5/$C$20)+(#REF!+($N$46^2)/2)*$N$51)/($N$46*SQRT($N$51))))*$EO5-NORMSDIST((((LN($EO5/$C$20)+(#REF!+($N$46^2)/2)*$N$51)/($N$46*SQRT($N$51)))-$N$46*SQRT(($N$51))))*$C$20*EXP(-#REF!*$N$51))*$B$20*100,0)</f>
        <v>0</v>
      </c>
      <c r="FH5" s="71">
        <f ca="1">IFERROR((NORMSDIST(((LN($EO5/$C$21)+(#REF!+($N$46^2)/2)*$N$51)/($N$46*SQRT($N$51))))*$EO5-NORMSDIST((((LN($EO5/$C$21)+(#REF!+($N$46^2)/2)*$N$51)/($N$46*SQRT($N$51)))-$N$46*SQRT(($N$51))))*$C$21*EXP(-#REF!*$N$51))*$B$21*100,0)</f>
        <v>0</v>
      </c>
      <c r="FI5" s="71">
        <f ca="1">IFERROR((NORMSDIST(((LN($EO5/$C$22)+(#REF!+($N$46^2)/2)*$N$51)/($N$46*SQRT($N$51))))*$EO5-NORMSDIST((((LN($EO5/$C$22)+(#REF!+($N$46^2)/2)*$N$51)/($N$46*SQRT($N$51)))-$N$46*SQRT(($N$51))))*$C$22*EXP(-#REF!*$N$51))*$B$22*100,0)</f>
        <v>0</v>
      </c>
      <c r="FJ5" s="71">
        <f ca="1">IFERROR((NORMSDIST(((LN($EO5/$C$23)+(#REF!+($N$46^2)/2)*$N$51)/($N$46*SQRT($N$51))))*$EO5-NORMSDIST((((LN($EO5/$C$23)+(#REF!+($N$46^2)/2)*$N$51)/($N$46*SQRT($N$51)))-$N$46*SQRT(($N$51))))*$C$23*EXP(-#REF!*$N$51))*$B$23*100,0)</f>
        <v>0</v>
      </c>
      <c r="FK5" s="71">
        <f ca="1">IFERROR((NORMSDIST(((LN($EO5/$C$24)+(#REF!+($N$46^2)/2)*$N$51)/($N$46*SQRT($N$51))))*$EO5-NORMSDIST((((LN($EO5/$C$24)+(#REF!+($N$46^2)/2)*$N$51)/($N$46*SQRT($N$51)))-$N$46*SQRT(($N$51))))*$C$24*EXP(-#REF!*$N$51))*$B$24*100,0)</f>
        <v>0</v>
      </c>
      <c r="FL5" s="71">
        <f ca="1">IFERROR((NORMSDIST(((LN($EO5/$C$25)+(#REF!+($N$46^2)/2)*$N$51)/($N$46*SQRT($N$51))))*$EO5-NORMSDIST((((LN($EO5/$C$25)+(#REF!+($N$46^2)/2)*$N$51)/($N$46*SQRT($N$51)))-$N$46*SQRT(($N$51))))*$C$25*EXP(-#REF!*$N$51))*$B$25*100,0)</f>
        <v>0</v>
      </c>
      <c r="FM5" s="71">
        <f ca="1">IFERROR((NORMSDIST(((LN($EO5/$C$26)+(#REF!+($N$46^2)/2)*$N$51)/($N$46*SQRT($N$51))))*$EO5-NORMSDIST((((LN($EO5/$C$26)+(#REF!+($N$46^2)/2)*$N$51)/($N$46*SQRT($N$51)))-$N$46*SQRT(($N$51))))*$C$26*EXP(-#REF!*$N$51))*$B$26*100,0)</f>
        <v>0</v>
      </c>
      <c r="FN5" s="71">
        <f ca="1">IFERROR((NORMSDIST(((LN($EO5/$C$27)+(#REF!+($N$46^2)/2)*$N$51)/($N$46*SQRT($N$51))))*$EO5-NORMSDIST((((LN($EO5/$C$27)+(#REF!+($N$46^2)/2)*$N$51)/($N$46*SQRT($N$51)))-$N$46*SQRT(($N$51))))*$C$27*EXP(-#REF!*$N$51))*$B$27*100,0)</f>
        <v>0</v>
      </c>
      <c r="FO5" s="71">
        <f ca="1">IFERROR((NORMSDIST(((LN($EO5/$C$28)+(#REF!+($N$46^2)/2)*$N$51)/($N$46*SQRT($N$51))))*$EO5-NORMSDIST((((LN($EO5/$C$28)+(#REF!+($N$46^2)/2)*$N$51)/($N$46*SQRT($N$51)))-$N$46*SQRT(($N$51))))*$C$28*EXP(-#REF!*$N$51))*$B$28*100,0)</f>
        <v>0</v>
      </c>
      <c r="FP5" s="71">
        <f ca="1">IFERROR((NORMSDIST(((LN($EO5/$C$29)+(#REF!+($N$46^2)/2)*$N$51)/($N$46*SQRT($N$51))))*$EO5-NORMSDIST((((LN($EO5/$C$29)+(#REF!+($N$46^2)/2)*$N$51)/($N$46*SQRT($N$51)))-$N$46*SQRT(($N$51))))*$C$29*EXP(-#REF!*$N$51))*$B$29*100,0)</f>
        <v>0</v>
      </c>
      <c r="FQ5" s="71">
        <f ca="1">IFERROR((NORMSDIST(((LN($EO5/$C$30)+(#REF!+($N$46^2)/2)*$N$51)/($N$46*SQRT($N$51))))*$EO5-NORMSDIST((((LN($EO5/$C$30)+(#REF!+($N$46^2)/2)*$N$51)/($N$46*SQRT($N$51)))-$N$46*SQRT(($N$51))))*$C$30*EXP(-#REF!*$N$51))*$B$30*100,0)</f>
        <v>0</v>
      </c>
      <c r="FR5" s="71">
        <f ca="1">IFERROR((NORMSDIST(((LN($EO5/$C$31)+(#REF!+($N$46^2)/2)*$N$51)/($N$46*SQRT($N$51))))*$EO5-NORMSDIST((((LN($EO5/$C$31)+(#REF!+($N$46^2)/2)*$N$51)/($N$46*SQRT($N$51)))-$N$46*SQRT(($N$51))))*$C$31*EXP(-#REF!*$N$51))*$B$31*100,0)</f>
        <v>0</v>
      </c>
      <c r="FS5" s="71">
        <f ca="1">IFERROR((NORMSDIST(((LN($EO5/$C$32)+(#REF!+($N$46^2)/2)*$N$51)/($N$46*SQRT($N$51))))*$EO5-NORMSDIST((((LN($EO5/$C$32)+(#REF!+($N$46^2)/2)*$N$51)/($N$46*SQRT($N$51)))-$N$46*SQRT(($N$51))))*$C$32*EXP(-#REF!*$N$51))*$B$32*100,0)</f>
        <v>0</v>
      </c>
      <c r="FT5" s="71">
        <f ca="1">IFERROR((NORMSDIST(((LN($EO5/$C$33)+(#REF!+($N$46^2)/2)*$N$51)/($N$46*SQRT($N$51))))*$EO5-NORMSDIST((((LN($EO5/$C$33)+(#REF!+($N$46^2)/2)*$N$51)/($N$46*SQRT($N$51)))-$N$46*SQRT(($N$51))))*$C$33*EXP(-#REF!*$N$51))*$B$33*100,0)</f>
        <v>0</v>
      </c>
      <c r="FU5" s="71">
        <f ca="1">IFERROR((NORMSDIST(((LN($EO5/$C$34)+(#REF!+($N$46^2)/2)*$N$51)/($N$46*SQRT($N$51))))*$EO5-NORMSDIST((((LN($EO5/$C$34)+(#REF!+($N$46^2)/2)*$N$51)/($N$46*SQRT($N$51)))-$N$46*SQRT(($N$51))))*$C$34*EXP(-#REF!*$N$51))*$B$34*100,0)</f>
        <v>0</v>
      </c>
      <c r="FV5" s="71">
        <f ca="1">IFERROR((NORMSDIST(((LN($EO5/$C$35)+(#REF!+($N$46^2)/2)*$N$51)/($N$46*SQRT($N$51))))*$EO5-NORMSDIST((((LN($EO5/$C$35)+(#REF!+($N$46^2)/2)*$N$51)/($N$46*SQRT($N$51)))-$N$46*SQRT(($N$51))))*$C$35*EXP(-#REF!*$N$51))*$B$35*100,0)</f>
        <v>0</v>
      </c>
      <c r="FW5" s="71">
        <f ca="1">IFERROR((NORMSDIST(((LN($EO5/$C$36)+(#REF!+($N$46^2)/2)*$N$51)/($N$46*SQRT($N$51))))*$EO5-NORMSDIST((((LN($EO5/$C$36)+(#REF!+($N$46^2)/2)*$N$51)/($N$46*SQRT($N$51)))-$N$46*SQRT(($N$51))))*$C$36*EXP(-#REF!*$N$51))*$B$36*100,0)</f>
        <v>0</v>
      </c>
      <c r="FX5" s="71">
        <f ca="1">IFERROR((NORMSDIST(((LN($EO5/$C$37)+(#REF!+($N$46^2)/2)*$N$51)/($N$46*SQRT($N$51))))*$EO5-NORMSDIST((((LN($EO5/$C$37)+(#REF!+($N$46^2)/2)*$N$51)/($N$46*SQRT($N$51)))-$N$46*SQRT(($N$51))))*$C$37*EXP(-#REF!*$N$51))*$B$37*100,0)</f>
        <v>0</v>
      </c>
      <c r="FY5" s="72"/>
      <c r="FZ5" s="73">
        <f t="shared" ca="1" si="53"/>
        <v>0</v>
      </c>
      <c r="GA5" s="72"/>
      <c r="GB5" s="77"/>
      <c r="GC5" s="75"/>
      <c r="GD5" s="76">
        <f t="shared" ca="1" si="54"/>
        <v>-12694.56</v>
      </c>
    </row>
    <row r="6" spans="1:186">
      <c r="A6" s="169" t="s">
        <v>395</v>
      </c>
      <c r="B6" s="619"/>
      <c r="C6" s="649">
        <v>3811.7</v>
      </c>
      <c r="D6" s="626"/>
      <c r="E6" s="632">
        <f t="shared" si="0"/>
        <v>0</v>
      </c>
      <c r="F6" s="708">
        <f t="shared" si="1"/>
        <v>0</v>
      </c>
      <c r="G6" s="636">
        <f t="shared" si="55"/>
        <v>475</v>
      </c>
      <c r="H6" s="638">
        <f t="shared" si="56"/>
        <v>0</v>
      </c>
      <c r="I6" s="740">
        <f t="shared" si="2"/>
        <v>0</v>
      </c>
      <c r="J6" s="51"/>
      <c r="K6" s="729"/>
      <c r="L6" s="730">
        <f t="shared" si="3"/>
        <v>3122.3878437407689</v>
      </c>
      <c r="M6" s="763">
        <f t="shared" si="4"/>
        <v>-12694.56</v>
      </c>
      <c r="N6" s="764">
        <f t="shared" ca="1" si="5"/>
        <v>-12694.56</v>
      </c>
      <c r="O6" s="51"/>
      <c r="P6" s="769"/>
      <c r="Q6" s="816">
        <f t="shared" si="57"/>
        <v>0</v>
      </c>
      <c r="R6" s="662">
        <v>3811.7</v>
      </c>
      <c r="S6" s="814">
        <f t="shared" ca="1" si="58"/>
        <v>471.84193281039688</v>
      </c>
      <c r="T6" s="625" t="str">
        <f t="shared" si="59"/>
        <v>MERV - XMEV - GFGC38117G - 24hs</v>
      </c>
      <c r="U6" s="626" t="str">
        <f t="shared" si="60"/>
        <v>GFGC38117G</v>
      </c>
      <c r="V6" s="621">
        <f>IFERROR(VLOOKUP($U6,HomeBroker!$A$30:$F$60,6,0),0)</f>
        <v>475</v>
      </c>
      <c r="W6" s="618">
        <f t="shared" si="61"/>
        <v>19</v>
      </c>
      <c r="X6" s="771">
        <f t="shared" ref="X6:X42" si="67">IF(R6&lt;&gt;"",IF(OR(V6&lt;=0,V7&lt;=0),"",V6/V7-1),"")</f>
        <v>0.20558375634517767</v>
      </c>
      <c r="Y6" s="51"/>
      <c r="Z6" s="631"/>
      <c r="AA6" s="816">
        <f t="shared" si="62"/>
        <v>0</v>
      </c>
      <c r="AB6" s="662">
        <v>3061.7</v>
      </c>
      <c r="AC6" s="619">
        <f t="shared" ca="1" si="7"/>
        <v>2.9924334732944828</v>
      </c>
      <c r="AD6" s="625" t="str">
        <f t="shared" si="63"/>
        <v>MERV - XMEV - GFGV30617G - 24hs</v>
      </c>
      <c r="AE6" s="626" t="str">
        <f t="shared" si="64"/>
        <v>GFGV30617G</v>
      </c>
      <c r="AF6" s="621">
        <f>IFERROR(VLOOKUP($AE6,HomeBroker!$A$30:$F$60,6,0),0)</f>
        <v>2.25</v>
      </c>
      <c r="AG6" s="618">
        <f t="shared" si="65"/>
        <v>1.58</v>
      </c>
      <c r="AH6" s="771">
        <f t="shared" si="66"/>
        <v>1.1844660194174756</v>
      </c>
      <c r="AI6" s="51"/>
      <c r="AJ6" s="772"/>
      <c r="AK6" s="657" t="s">
        <v>350</v>
      </c>
      <c r="AL6" s="623">
        <v>-5</v>
      </c>
      <c r="AM6" s="649">
        <v>5005.8</v>
      </c>
      <c r="AN6" s="626">
        <v>70.62</v>
      </c>
      <c r="AO6" s="860">
        <f t="shared" si="8"/>
        <v>35310</v>
      </c>
      <c r="AP6" s="861">
        <f t="shared" si="9"/>
        <v>35220.277289999998</v>
      </c>
      <c r="AQ6" s="658" t="s">
        <v>396</v>
      </c>
      <c r="AR6" s="623"/>
      <c r="AS6" s="649"/>
      <c r="AT6" s="626"/>
      <c r="AU6" s="632">
        <f t="shared" si="10"/>
        <v>0</v>
      </c>
      <c r="AV6" s="653">
        <f t="shared" si="11"/>
        <v>0</v>
      </c>
      <c r="AW6" s="661" t="s">
        <v>397</v>
      </c>
      <c r="AX6" s="659"/>
      <c r="AY6" s="626"/>
      <c r="AZ6" s="632">
        <f t="shared" si="12"/>
        <v>0</v>
      </c>
      <c r="BA6" s="634">
        <f t="shared" si="13"/>
        <v>0</v>
      </c>
      <c r="CX6" s="70">
        <f t="shared" si="14"/>
        <v>3122.3878437407689</v>
      </c>
      <c r="CY6" s="71">
        <f t="shared" si="15"/>
        <v>0</v>
      </c>
      <c r="CZ6" s="71">
        <f t="shared" si="16"/>
        <v>0</v>
      </c>
      <c r="DA6" s="71">
        <f t="shared" si="17"/>
        <v>0</v>
      </c>
      <c r="DB6" s="71">
        <f t="shared" si="18"/>
        <v>0</v>
      </c>
      <c r="DC6" s="71">
        <f t="shared" si="19"/>
        <v>0</v>
      </c>
      <c r="DD6" s="71">
        <f t="shared" si="20"/>
        <v>0</v>
      </c>
      <c r="DE6" s="71">
        <f t="shared" si="21"/>
        <v>0</v>
      </c>
      <c r="DF6" s="71">
        <f t="shared" si="22"/>
        <v>0</v>
      </c>
      <c r="DG6" s="71">
        <f t="shared" si="23"/>
        <v>0</v>
      </c>
      <c r="DH6" s="71">
        <f t="shared" si="24"/>
        <v>0</v>
      </c>
      <c r="DI6" s="71">
        <f t="shared" si="25"/>
        <v>0</v>
      </c>
      <c r="DJ6" s="71">
        <f t="shared" si="26"/>
        <v>0</v>
      </c>
      <c r="DK6" s="71">
        <f t="shared" si="27"/>
        <v>0</v>
      </c>
      <c r="DL6" s="71">
        <f t="shared" si="28"/>
        <v>0</v>
      </c>
      <c r="DM6" s="71">
        <f t="shared" si="29"/>
        <v>0</v>
      </c>
      <c r="DN6" s="71">
        <f t="shared" si="30"/>
        <v>0</v>
      </c>
      <c r="DO6" s="71">
        <f t="shared" si="31"/>
        <v>0</v>
      </c>
      <c r="DP6" s="71">
        <f t="shared" si="32"/>
        <v>0</v>
      </c>
      <c r="DQ6" s="71">
        <f t="shared" si="33"/>
        <v>0</v>
      </c>
      <c r="DR6" s="71">
        <f t="shared" si="34"/>
        <v>0</v>
      </c>
      <c r="DS6" s="71">
        <f t="shared" si="35"/>
        <v>0</v>
      </c>
      <c r="DT6" s="71">
        <f t="shared" si="36"/>
        <v>0</v>
      </c>
      <c r="DU6" s="71">
        <f t="shared" si="37"/>
        <v>0</v>
      </c>
      <c r="DV6" s="71">
        <f t="shared" si="38"/>
        <v>0</v>
      </c>
      <c r="DW6" s="71">
        <f t="shared" si="39"/>
        <v>0</v>
      </c>
      <c r="DX6" s="71">
        <f t="shared" si="40"/>
        <v>0</v>
      </c>
      <c r="DY6" s="71">
        <f t="shared" si="41"/>
        <v>0</v>
      </c>
      <c r="DZ6" s="71">
        <f t="shared" si="42"/>
        <v>0</v>
      </c>
      <c r="EA6" s="71">
        <f t="shared" si="43"/>
        <v>0</v>
      </c>
      <c r="EB6" s="71">
        <f t="shared" si="44"/>
        <v>0</v>
      </c>
      <c r="EC6" s="71">
        <f t="shared" si="45"/>
        <v>0</v>
      </c>
      <c r="ED6" s="71">
        <f t="shared" si="46"/>
        <v>0</v>
      </c>
      <c r="EE6" s="71">
        <f t="shared" si="47"/>
        <v>0</v>
      </c>
      <c r="EF6" s="71">
        <f t="shared" si="48"/>
        <v>0</v>
      </c>
      <c r="EG6" s="71">
        <f t="shared" si="49"/>
        <v>0</v>
      </c>
      <c r="EH6" s="72"/>
      <c r="EI6" s="73">
        <f t="shared" si="50"/>
        <v>0</v>
      </c>
      <c r="EJ6" s="72"/>
      <c r="EK6" s="77"/>
      <c r="EL6" s="75"/>
      <c r="EM6" s="76">
        <f t="shared" si="51"/>
        <v>-12694.56</v>
      </c>
      <c r="EN6" s="60"/>
      <c r="EO6" s="70">
        <f t="shared" si="52"/>
        <v>3122.3878437407689</v>
      </c>
      <c r="EP6" s="71">
        <f ca="1">IFERROR((NORMSDIST(((LN($EO6/$C$3)+(#REF!+($N$46^2)/2)*$N$51)/($N$46*SQRT($N$51))))*$EO6-NORMSDIST((((LN($EO6/$C$3)+(#REF!+($N$46^2)/2)*$N$51)/($N$46*SQRT($N$51)))-$N$46*SQRT(($N$51))))*$C$3*EXP(-#REF!*$N$51))*$B$3*100,0)</f>
        <v>0</v>
      </c>
      <c r="EQ6" s="71">
        <f ca="1">IFERROR((NORMSDIST(((LN($EO6/$C$4)+(#REF!+($N$46^2)/2)*$N$51)/($N$46*SQRT($N$51))))*$EO6-NORMSDIST((((LN($EO6/$C$4)+(#REF!+($N$46^2)/2)*$N$51)/($N$46*SQRT($N$51)))-$N$46*SQRT(($N$51))))*$C$4*EXP(-#REF!*$N$51))*$B$4*100,0)</f>
        <v>0</v>
      </c>
      <c r="ER6" s="71">
        <f ca="1">IFERROR((NORMSDIST(((LN($EO6/$C$5)+(#REF!+($N$46^2)/2)*$N$51)/($N$46*SQRT($N$51))))*$EO6-NORMSDIST((((LN($EO6/$C$5)+(#REF!+($N$46^2)/2)*$N$51)/($N$46*SQRT($N$51)))-$N$46*SQRT(($N$51))))*$C$5*EXP(-#REF!*$N$51))*$B$5*100,0)</f>
        <v>0</v>
      </c>
      <c r="ES6" s="71">
        <f ca="1">IFERROR((NORMSDIST(((LN($EO6/$C$6)+(#REF!+($N$46^2)/2)*$N$51)/($N$46*SQRT($N$51))))*$EO6-NORMSDIST((((LN($EO6/$C$6)+(#REF!+($N$46^2)/2)*$N$51)/($N$46*SQRT($N$51)))-$N$46*SQRT(($N$51))))*$C$6*EXP(-#REF!*$N$51))*$B$6*100,0)</f>
        <v>0</v>
      </c>
      <c r="ET6" s="71">
        <f ca="1">IFERROR((NORMSDIST(((LN($EO6/$C$7)+(#REF!+($N$46^2)/2)*$N$51)/($N$46*SQRT($N$51))))*$EO6-NORMSDIST((((LN($EO6/$C$7)+(#REF!+($N$46^2)/2)*$N$51)/($N$46*SQRT($N$51)))-$N$46*SQRT(($N$51))))*$C$7*EXP(-#REF!*$N$51))*$B$7*100,0)</f>
        <v>0</v>
      </c>
      <c r="EU6" s="71">
        <f ca="1">IFERROR((NORMSDIST(((LN($EO6/$C$8)+(#REF!+($N$46^2)/2)*$N$51)/($N$46*SQRT($N$51))))*$EO6-NORMSDIST((((LN($EO6/$C$8)+(#REF!+($N$46^2)/2)*$N$51)/($N$46*SQRT($N$51)))-$N$46*SQRT(($N$51))))*$C$8*EXP(-#REF!*$N$51))*$B$8*100,0)</f>
        <v>0</v>
      </c>
      <c r="EV6" s="71">
        <f ca="1">IFERROR((NORMSDIST(((LN($EO6/$C$9)+(#REF!+($N$46^2)/2)*$N$51)/($N$46*SQRT($N$51))))*$EO6-NORMSDIST((((LN($EO6/$C$9)+(#REF!+($N$46^2)/2)*$N$51)/($N$46*SQRT($N$51)))-$N$46*SQRT(($N$51))))*$C$9*EXP(-#REF!*$N$51))*$B$9*100,0)</f>
        <v>0</v>
      </c>
      <c r="EW6" s="71">
        <f ca="1">IFERROR((NORMSDIST(((LN($EO6/$C$10)+(#REF!+($N$46^2)/2)*$N$51)/($N$46*SQRT($N$51))))*$EO6-NORMSDIST((((LN($EO6/$C$10)+(#REF!+($N$46^2)/2)*$N$51)/($N$46*SQRT($N$51)))-$N$46*SQRT(($N$51))))*$C$10*EXP(-#REF!*$N$51))*$B$10*100,0)</f>
        <v>0</v>
      </c>
      <c r="EX6" s="71">
        <f ca="1">IFERROR((NORMSDIST(((LN($EO6/$C$11)+(#REF!+($N$46^2)/2)*$N$51)/($N$46*SQRT($N$51))))*$EO6-NORMSDIST((((LN($EO6/$C$11)+(#REF!+($N$46^2)/2)*$N$51)/($N$46*SQRT($N$51)))-$N$46*SQRT(($N$51))))*$C$11*EXP(-#REF!*$N$51))*$B$11*100,0)</f>
        <v>0</v>
      </c>
      <c r="EY6" s="71">
        <f ca="1">IFERROR((NORMSDIST(((LN($EO6/$C$12)+(#REF!+($N$46^2)/2)*$N$51)/($N$46*SQRT($N$51))))*$EO6-NORMSDIST((((LN($EO6/$C$12)+(#REF!+($N$46^2)/2)*$N$51)/($N$46*SQRT($N$51)))-$N$46*SQRT(($N$51))))*$C$12*EXP(-#REF!*$N$51))*$B$12*100,0)</f>
        <v>0</v>
      </c>
      <c r="EZ6" s="71">
        <f ca="1">IFERROR((NORMSDIST(((LN($EO6/$C$13)+(#REF!+($N$46^2)/2)*$N$51)/($N$46*SQRT($N$51))))*$EO6-NORMSDIST((((LN($EO6/$C$13)+(#REF!+($N$46^2)/2)*$N$51)/($N$46*SQRT($N$51)))-$N$46*SQRT(($N$51))))*$C$13*EXP(-#REF!*$N$51))*$B$13*100,0)</f>
        <v>0</v>
      </c>
      <c r="FA6" s="71">
        <f ca="1">IFERROR((NORMSDIST(((LN($EO6/$C$14)+(#REF!+($N$46^2)/2)*$N$51)/($N$46*SQRT($N$51))))*$EO6-NORMSDIST((((LN($EO6/$C$14)+(#REF!+($N$46^2)/2)*$N$51)/($N$46*SQRT($N$51)))-$N$46*SQRT(($N$51))))*$C$14*EXP(-#REF!*$N$51))*$B$14*100,0)</f>
        <v>0</v>
      </c>
      <c r="FB6" s="71">
        <f ca="1">IFERROR((NORMSDIST(((LN($EO6/$C$15)+(#REF!+($N$46^2)/2)*$N$51)/($N$46*SQRT($N$51))))*$EO6-NORMSDIST((((LN($EO6/$C$15)+(#REF!+($N$46^2)/2)*$N$51)/($N$46*SQRT($N$51)))-$N$46*SQRT(($N$51))))*$C$15*EXP(-#REF!*$N$51))*$B$15*100,0)</f>
        <v>0</v>
      </c>
      <c r="FC6" s="71">
        <f ca="1">IFERROR((NORMSDIST(((LN($EO6/$C$16)+(#REF!+($N$46^2)/2)*$N$51)/($N$46*SQRT($N$51))))*$EO6-NORMSDIST((((LN($EO6/$C$16)+(#REF!+($N$46^2)/2)*$N$51)/($N$46*SQRT($N$51)))-$N$46*SQRT(($N$51))))*$C$16*EXP(-#REF!*$N$51))*$B$16*100,0)</f>
        <v>0</v>
      </c>
      <c r="FD6" s="71">
        <f ca="1">IFERROR((NORMSDIST(((LN($EO6/$C$17)+(#REF!+($N$46^2)/2)*$N$51)/($N$46*SQRT($N$51))))*$EO6-NORMSDIST((((LN($EO6/$C$17)+(#REF!+($N$46^2)/2)*$N$51)/($N$46*SQRT($N$51)))-$N$46*SQRT(($N$51))))*$C$17*EXP(-#REF!*$N$51))*$B$17*100,0)</f>
        <v>0</v>
      </c>
      <c r="FE6" s="71">
        <f ca="1">IFERROR((NORMSDIST(((LN($EO6/$C$18)+(#REF!+($N$46^2)/2)*$N$51)/($N$46*SQRT($N$51))))*$EO6-NORMSDIST((((LN($EO6/$C$18)+(#REF!+($N$46^2)/2)*$N$51)/($N$46*SQRT($N$51)))-$N$46*SQRT(($N$51))))*$C$18*EXP(-#REF!*$N$51))*$B$18*100,0)</f>
        <v>0</v>
      </c>
      <c r="FF6" s="71">
        <f ca="1">IFERROR((NORMSDIST(((LN($EO6/$C$19)+(#REF!+($N$46^2)/2)*$N$51)/($N$46*SQRT($N$51))))*$EO6-NORMSDIST((((LN($EO6/$C$19)+(#REF!+($N$46^2)/2)*$N$51)/($N$46*SQRT($N$51)))-$N$46*SQRT(($N$51))))*$C$19*EXP(-#REF!*$N$51))*$B$19*100,0)</f>
        <v>0</v>
      </c>
      <c r="FG6" s="71">
        <f ca="1">IFERROR((NORMSDIST(((LN($EO6/$C$20)+(#REF!+($N$46^2)/2)*$N$51)/($N$46*SQRT($N$51))))*$EO6-NORMSDIST((((LN($EO6/$C$20)+(#REF!+($N$46^2)/2)*$N$51)/($N$46*SQRT($N$51)))-$N$46*SQRT(($N$51))))*$C$20*EXP(-#REF!*$N$51))*$B$20*100,0)</f>
        <v>0</v>
      </c>
      <c r="FH6" s="71">
        <f ca="1">IFERROR((NORMSDIST(((LN($EO6/$C$21)+(#REF!+($N$46^2)/2)*$N$51)/($N$46*SQRT($N$51))))*$EO6-NORMSDIST((((LN($EO6/$C$21)+(#REF!+($N$46^2)/2)*$N$51)/($N$46*SQRT($N$51)))-$N$46*SQRT(($N$51))))*$C$21*EXP(-#REF!*$N$51))*$B$21*100,0)</f>
        <v>0</v>
      </c>
      <c r="FI6" s="71">
        <f ca="1">IFERROR((NORMSDIST(((LN($EO6/$C$22)+(#REF!+($N$46^2)/2)*$N$51)/($N$46*SQRT($N$51))))*$EO6-NORMSDIST((((LN($EO6/$C$22)+(#REF!+($N$46^2)/2)*$N$51)/($N$46*SQRT($N$51)))-$N$46*SQRT(($N$51))))*$C$22*EXP(-#REF!*$N$51))*$B$22*100,0)</f>
        <v>0</v>
      </c>
      <c r="FJ6" s="71">
        <f ca="1">IFERROR((NORMSDIST(((LN($EO6/$C$23)+(#REF!+($N$46^2)/2)*$N$51)/($N$46*SQRT($N$51))))*$EO6-NORMSDIST((((LN($EO6/$C$23)+(#REF!+($N$46^2)/2)*$N$51)/($N$46*SQRT($N$51)))-$N$46*SQRT(($N$51))))*$C$23*EXP(-#REF!*$N$51))*$B$23*100,0)</f>
        <v>0</v>
      </c>
      <c r="FK6" s="71">
        <f ca="1">IFERROR((NORMSDIST(((LN($EO6/$C$24)+(#REF!+($N$46^2)/2)*$N$51)/($N$46*SQRT($N$51))))*$EO6-NORMSDIST((((LN($EO6/$C$24)+(#REF!+($N$46^2)/2)*$N$51)/($N$46*SQRT($N$51)))-$N$46*SQRT(($N$51))))*$C$24*EXP(-#REF!*$N$51))*$B$24*100,0)</f>
        <v>0</v>
      </c>
      <c r="FL6" s="71">
        <f ca="1">IFERROR((NORMSDIST(((LN($EO6/$C$25)+(#REF!+($N$46^2)/2)*$N$51)/($N$46*SQRT($N$51))))*$EO6-NORMSDIST((((LN($EO6/$C$25)+(#REF!+($N$46^2)/2)*$N$51)/($N$46*SQRT($N$51)))-$N$46*SQRT(($N$51))))*$C$25*EXP(-#REF!*$N$51))*$B$25*100,0)</f>
        <v>0</v>
      </c>
      <c r="FM6" s="71">
        <f ca="1">IFERROR((NORMSDIST(((LN($EO6/$C$26)+(#REF!+($N$46^2)/2)*$N$51)/($N$46*SQRT($N$51))))*$EO6-NORMSDIST((((LN($EO6/$C$26)+(#REF!+($N$46^2)/2)*$N$51)/($N$46*SQRT($N$51)))-$N$46*SQRT(($N$51))))*$C$26*EXP(-#REF!*$N$51))*$B$26*100,0)</f>
        <v>0</v>
      </c>
      <c r="FN6" s="71">
        <f ca="1">IFERROR((NORMSDIST(((LN($EO6/$C$27)+(#REF!+($N$46^2)/2)*$N$51)/($N$46*SQRT($N$51))))*$EO6-NORMSDIST((((LN($EO6/$C$27)+(#REF!+($N$46^2)/2)*$N$51)/($N$46*SQRT($N$51)))-$N$46*SQRT(($N$51))))*$C$27*EXP(-#REF!*$N$51))*$B$27*100,0)</f>
        <v>0</v>
      </c>
      <c r="FO6" s="71">
        <f ca="1">IFERROR((NORMSDIST(((LN($EO6/$C$28)+(#REF!+($N$46^2)/2)*$N$51)/($N$46*SQRT($N$51))))*$EO6-NORMSDIST((((LN($EO6/$C$28)+(#REF!+($N$46^2)/2)*$N$51)/($N$46*SQRT($N$51)))-$N$46*SQRT(($N$51))))*$C$28*EXP(-#REF!*$N$51))*$B$28*100,0)</f>
        <v>0</v>
      </c>
      <c r="FP6" s="71">
        <f ca="1">IFERROR((NORMSDIST(((LN($EO6/$C$29)+(#REF!+($N$46^2)/2)*$N$51)/($N$46*SQRT($N$51))))*$EO6-NORMSDIST((((LN($EO6/$C$29)+(#REF!+($N$46^2)/2)*$N$51)/($N$46*SQRT($N$51)))-$N$46*SQRT(($N$51))))*$C$29*EXP(-#REF!*$N$51))*$B$29*100,0)</f>
        <v>0</v>
      </c>
      <c r="FQ6" s="71">
        <f ca="1">IFERROR((NORMSDIST(((LN($EO6/$C$30)+(#REF!+($N$46^2)/2)*$N$51)/($N$46*SQRT($N$51))))*$EO6-NORMSDIST((((LN($EO6/$C$30)+(#REF!+($N$46^2)/2)*$N$51)/($N$46*SQRT($N$51)))-$N$46*SQRT(($N$51))))*$C$30*EXP(-#REF!*$N$51))*$B$30*100,0)</f>
        <v>0</v>
      </c>
      <c r="FR6" s="71">
        <f ca="1">IFERROR((NORMSDIST(((LN($EO6/$C$31)+(#REF!+($N$46^2)/2)*$N$51)/($N$46*SQRT($N$51))))*$EO6-NORMSDIST((((LN($EO6/$C$31)+(#REF!+($N$46^2)/2)*$N$51)/($N$46*SQRT($N$51)))-$N$46*SQRT(($N$51))))*$C$31*EXP(-#REF!*$N$51))*$B$31*100,0)</f>
        <v>0</v>
      </c>
      <c r="FS6" s="71">
        <f ca="1">IFERROR((NORMSDIST(((LN($EO6/$C$32)+(#REF!+($N$46^2)/2)*$N$51)/($N$46*SQRT($N$51))))*$EO6-NORMSDIST((((LN($EO6/$C$32)+(#REF!+($N$46^2)/2)*$N$51)/($N$46*SQRT($N$51)))-$N$46*SQRT(($N$51))))*$C$32*EXP(-#REF!*$N$51))*$B$32*100,0)</f>
        <v>0</v>
      </c>
      <c r="FT6" s="71">
        <f ca="1">IFERROR((NORMSDIST(((LN($EO6/$C$33)+(#REF!+($N$46^2)/2)*$N$51)/($N$46*SQRT($N$51))))*$EO6-NORMSDIST((((LN($EO6/$C$33)+(#REF!+($N$46^2)/2)*$N$51)/($N$46*SQRT($N$51)))-$N$46*SQRT(($N$51))))*$C$33*EXP(-#REF!*$N$51))*$B$33*100,0)</f>
        <v>0</v>
      </c>
      <c r="FU6" s="71">
        <f ca="1">IFERROR((NORMSDIST(((LN($EO6/$C$34)+(#REF!+($N$46^2)/2)*$N$51)/($N$46*SQRT($N$51))))*$EO6-NORMSDIST((((LN($EO6/$C$34)+(#REF!+($N$46^2)/2)*$N$51)/($N$46*SQRT($N$51)))-$N$46*SQRT(($N$51))))*$C$34*EXP(-#REF!*$N$51))*$B$34*100,0)</f>
        <v>0</v>
      </c>
      <c r="FV6" s="71">
        <f ca="1">IFERROR((NORMSDIST(((LN($EO6/$C$35)+(#REF!+($N$46^2)/2)*$N$51)/($N$46*SQRT($N$51))))*$EO6-NORMSDIST((((LN($EO6/$C$35)+(#REF!+($N$46^2)/2)*$N$51)/($N$46*SQRT($N$51)))-$N$46*SQRT(($N$51))))*$C$35*EXP(-#REF!*$N$51))*$B$35*100,0)</f>
        <v>0</v>
      </c>
      <c r="FW6" s="71">
        <f ca="1">IFERROR((NORMSDIST(((LN($EO6/$C$36)+(#REF!+($N$46^2)/2)*$N$51)/($N$46*SQRT($N$51))))*$EO6-NORMSDIST((((LN($EO6/$C$36)+(#REF!+($N$46^2)/2)*$N$51)/($N$46*SQRT($N$51)))-$N$46*SQRT(($N$51))))*$C$36*EXP(-#REF!*$N$51))*$B$36*100,0)</f>
        <v>0</v>
      </c>
      <c r="FX6" s="71">
        <f ca="1">IFERROR((NORMSDIST(((LN($EO6/$C$37)+(#REF!+($N$46^2)/2)*$N$51)/($N$46*SQRT($N$51))))*$EO6-NORMSDIST((((LN($EO6/$C$37)+(#REF!+($N$46^2)/2)*$N$51)/($N$46*SQRT($N$51)))-$N$46*SQRT(($N$51))))*$C$37*EXP(-#REF!*$N$51))*$B$37*100,0)</f>
        <v>0</v>
      </c>
      <c r="FY6" s="72"/>
      <c r="FZ6" s="73">
        <f t="shared" ca="1" si="53"/>
        <v>0</v>
      </c>
      <c r="GA6" s="72"/>
      <c r="GB6" s="77"/>
      <c r="GC6" s="75"/>
      <c r="GD6" s="76">
        <f t="shared" ca="1" si="54"/>
        <v>-12694.56</v>
      </c>
    </row>
    <row r="7" spans="1:186">
      <c r="A7" s="169" t="s">
        <v>395</v>
      </c>
      <c r="B7" s="620"/>
      <c r="C7" s="650">
        <v>3961.7</v>
      </c>
      <c r="D7" s="628"/>
      <c r="E7" s="633">
        <f t="shared" si="0"/>
        <v>0</v>
      </c>
      <c r="F7" s="709">
        <f t="shared" si="1"/>
        <v>0</v>
      </c>
      <c r="G7" s="637">
        <f t="shared" si="55"/>
        <v>394</v>
      </c>
      <c r="H7" s="642">
        <f t="shared" si="56"/>
        <v>0</v>
      </c>
      <c r="I7" s="741">
        <f t="shared" si="2"/>
        <v>0</v>
      </c>
      <c r="J7" s="51"/>
      <c r="K7" s="729">
        <f>IFERROR(-1+(L7/$L$18),"")</f>
        <v>-0.19926864925020416</v>
      </c>
      <c r="L7" s="730">
        <f t="shared" si="3"/>
        <v>3186.1100446334376</v>
      </c>
      <c r="M7" s="761">
        <f t="shared" si="4"/>
        <v>-12694.56</v>
      </c>
      <c r="N7" s="762">
        <f t="shared" ca="1" si="5"/>
        <v>-12694.56</v>
      </c>
      <c r="O7" s="51"/>
      <c r="P7" s="769"/>
      <c r="Q7" s="815">
        <f t="shared" si="57"/>
        <v>0</v>
      </c>
      <c r="R7" s="663">
        <v>3961.7</v>
      </c>
      <c r="S7" s="813">
        <f t="shared" ca="1" si="58"/>
        <v>387.91802259703991</v>
      </c>
      <c r="T7" s="627" t="str">
        <f t="shared" si="59"/>
        <v>MERV - XMEV - GFGC39617G - 24hs</v>
      </c>
      <c r="U7" s="628" t="str">
        <f t="shared" si="60"/>
        <v>GFGC39617G</v>
      </c>
      <c r="V7" s="622">
        <f>IFERROR(VLOOKUP($U7,HomeBroker!$A$30:$F$60,6,0),0)</f>
        <v>394</v>
      </c>
      <c r="W7" s="617">
        <f t="shared" si="61"/>
        <v>-20.886000000000024</v>
      </c>
      <c r="X7" s="770">
        <f t="shared" si="67"/>
        <v>0.34878848668670459</v>
      </c>
      <c r="Y7" s="51"/>
      <c r="Z7" s="631"/>
      <c r="AA7" s="815">
        <f t="shared" si="62"/>
        <v>0</v>
      </c>
      <c r="AB7" s="663">
        <v>3211.7</v>
      </c>
      <c r="AC7" s="620">
        <f t="shared" ca="1" si="7"/>
        <v>7.5112867934815597</v>
      </c>
      <c r="AD7" s="627" t="str">
        <f t="shared" si="63"/>
        <v>MERV - XMEV - GFGV32117G - 24hs</v>
      </c>
      <c r="AE7" s="628" t="str">
        <f t="shared" si="64"/>
        <v>GFGV32117G</v>
      </c>
      <c r="AF7" s="622">
        <f>IFERROR(VLOOKUP($AE7,HomeBroker!$A$30:$F$60,6,0),0)</f>
        <v>5.05</v>
      </c>
      <c r="AG7" s="617">
        <f t="shared" si="65"/>
        <v>2.1500000000000004</v>
      </c>
      <c r="AH7" s="770">
        <f t="shared" si="66"/>
        <v>1.2444444444444445</v>
      </c>
      <c r="AI7" s="51"/>
      <c r="AJ7" s="773"/>
      <c r="AK7" s="657" t="s">
        <v>350</v>
      </c>
      <c r="AL7" s="624"/>
      <c r="AM7" s="650"/>
      <c r="AN7" s="628"/>
      <c r="AO7" s="633">
        <f t="shared" si="8"/>
        <v>0</v>
      </c>
      <c r="AP7" s="654">
        <f t="shared" si="9"/>
        <v>0</v>
      </c>
      <c r="AQ7" s="658" t="s">
        <v>396</v>
      </c>
      <c r="AR7" s="624"/>
      <c r="AS7" s="650"/>
      <c r="AT7" s="628"/>
      <c r="AU7" s="633">
        <f t="shared" si="10"/>
        <v>0</v>
      </c>
      <c r="AV7" s="654">
        <f t="shared" si="11"/>
        <v>0</v>
      </c>
      <c r="AW7" s="661" t="s">
        <v>397</v>
      </c>
      <c r="AX7" s="660"/>
      <c r="AY7" s="628"/>
      <c r="AZ7" s="633">
        <f t="shared" si="12"/>
        <v>0</v>
      </c>
      <c r="BA7" s="635">
        <f t="shared" si="13"/>
        <v>0</v>
      </c>
      <c r="CX7" s="70">
        <f t="shared" si="14"/>
        <v>3186.1100446334376</v>
      </c>
      <c r="CY7" s="71">
        <f t="shared" si="15"/>
        <v>0</v>
      </c>
      <c r="CZ7" s="71">
        <f t="shared" si="16"/>
        <v>0</v>
      </c>
      <c r="DA7" s="71">
        <f t="shared" si="17"/>
        <v>0</v>
      </c>
      <c r="DB7" s="71">
        <f t="shared" si="18"/>
        <v>0</v>
      </c>
      <c r="DC7" s="71">
        <f t="shared" si="19"/>
        <v>0</v>
      </c>
      <c r="DD7" s="71">
        <f t="shared" si="20"/>
        <v>0</v>
      </c>
      <c r="DE7" s="71">
        <f t="shared" si="21"/>
        <v>0</v>
      </c>
      <c r="DF7" s="71">
        <f t="shared" si="22"/>
        <v>0</v>
      </c>
      <c r="DG7" s="71">
        <f t="shared" si="23"/>
        <v>0</v>
      </c>
      <c r="DH7" s="71">
        <f t="shared" si="24"/>
        <v>0</v>
      </c>
      <c r="DI7" s="71">
        <f t="shared" si="25"/>
        <v>0</v>
      </c>
      <c r="DJ7" s="71">
        <f t="shared" si="26"/>
        <v>0</v>
      </c>
      <c r="DK7" s="71">
        <f t="shared" si="27"/>
        <v>0</v>
      </c>
      <c r="DL7" s="71">
        <f t="shared" si="28"/>
        <v>0</v>
      </c>
      <c r="DM7" s="71">
        <f t="shared" si="29"/>
        <v>0</v>
      </c>
      <c r="DN7" s="71">
        <f t="shared" si="30"/>
        <v>0</v>
      </c>
      <c r="DO7" s="71">
        <f t="shared" si="31"/>
        <v>0</v>
      </c>
      <c r="DP7" s="71">
        <f t="shared" si="32"/>
        <v>0</v>
      </c>
      <c r="DQ7" s="71">
        <f t="shared" si="33"/>
        <v>0</v>
      </c>
      <c r="DR7" s="71">
        <f t="shared" si="34"/>
        <v>0</v>
      </c>
      <c r="DS7" s="71">
        <f t="shared" si="35"/>
        <v>0</v>
      </c>
      <c r="DT7" s="71">
        <f t="shared" si="36"/>
        <v>0</v>
      </c>
      <c r="DU7" s="71">
        <f t="shared" si="37"/>
        <v>0</v>
      </c>
      <c r="DV7" s="71">
        <f t="shared" si="38"/>
        <v>0</v>
      </c>
      <c r="DW7" s="71">
        <f t="shared" si="39"/>
        <v>0</v>
      </c>
      <c r="DX7" s="71">
        <f t="shared" si="40"/>
        <v>0</v>
      </c>
      <c r="DY7" s="71">
        <f t="shared" si="41"/>
        <v>0</v>
      </c>
      <c r="DZ7" s="71">
        <f t="shared" si="42"/>
        <v>0</v>
      </c>
      <c r="EA7" s="71">
        <f t="shared" si="43"/>
        <v>0</v>
      </c>
      <c r="EB7" s="71">
        <f t="shared" si="44"/>
        <v>0</v>
      </c>
      <c r="EC7" s="71">
        <f t="shared" si="45"/>
        <v>0</v>
      </c>
      <c r="ED7" s="71">
        <f t="shared" si="46"/>
        <v>0</v>
      </c>
      <c r="EE7" s="71">
        <f t="shared" si="47"/>
        <v>0</v>
      </c>
      <c r="EF7" s="71">
        <f t="shared" si="48"/>
        <v>0</v>
      </c>
      <c r="EG7" s="71">
        <f t="shared" si="49"/>
        <v>0</v>
      </c>
      <c r="EH7" s="72"/>
      <c r="EI7" s="73">
        <f t="shared" si="50"/>
        <v>0</v>
      </c>
      <c r="EJ7" s="72"/>
      <c r="EK7" s="77"/>
      <c r="EL7" s="75"/>
      <c r="EM7" s="76">
        <f t="shared" si="51"/>
        <v>-12694.56</v>
      </c>
      <c r="EN7" s="60"/>
      <c r="EO7" s="70">
        <f t="shared" si="52"/>
        <v>3186.1100446334376</v>
      </c>
      <c r="EP7" s="71">
        <f ca="1">IFERROR((NORMSDIST(((LN($EO7/$C$3)+(#REF!+($N$46^2)/2)*$N$51)/($N$46*SQRT($N$51))))*$EO7-NORMSDIST((((LN($EO7/$C$3)+(#REF!+($N$46^2)/2)*$N$51)/($N$46*SQRT($N$51)))-$N$46*SQRT(($N$51))))*$C$3*EXP(-#REF!*$N$51))*$B$3*100,0)</f>
        <v>0</v>
      </c>
      <c r="EQ7" s="71">
        <f ca="1">IFERROR((NORMSDIST(((LN($EO7/$C$4)+(#REF!+($N$46^2)/2)*$N$51)/($N$46*SQRT($N$51))))*$EO7-NORMSDIST((((LN($EO7/$C$4)+(#REF!+($N$46^2)/2)*$N$51)/($N$46*SQRT($N$51)))-$N$46*SQRT(($N$51))))*$C$4*EXP(-#REF!*$N$51))*$B$4*100,0)</f>
        <v>0</v>
      </c>
      <c r="ER7" s="71">
        <f ca="1">IFERROR((NORMSDIST(((LN($EO7/$C$5)+(#REF!+($N$46^2)/2)*$N$51)/($N$46*SQRT($N$51))))*$EO7-NORMSDIST((((LN($EO7/$C$5)+(#REF!+($N$46^2)/2)*$N$51)/($N$46*SQRT($N$51)))-$N$46*SQRT(($N$51))))*$C$5*EXP(-#REF!*$N$51))*$B$5*100,0)</f>
        <v>0</v>
      </c>
      <c r="ES7" s="71">
        <f ca="1">IFERROR((NORMSDIST(((LN($EO7/$C$6)+(#REF!+($N$46^2)/2)*$N$51)/($N$46*SQRT($N$51))))*$EO7-NORMSDIST((((LN($EO7/$C$6)+(#REF!+($N$46^2)/2)*$N$51)/($N$46*SQRT($N$51)))-$N$46*SQRT(($N$51))))*$C$6*EXP(-#REF!*$N$51))*$B$6*100,0)</f>
        <v>0</v>
      </c>
      <c r="ET7" s="71">
        <f ca="1">IFERROR((NORMSDIST(((LN($EO7/$C$7)+(#REF!+($N$46^2)/2)*$N$51)/($N$46*SQRT($N$51))))*$EO7-NORMSDIST((((LN($EO7/$C$7)+(#REF!+($N$46^2)/2)*$N$51)/($N$46*SQRT($N$51)))-$N$46*SQRT(($N$51))))*$C$7*EXP(-#REF!*$N$51))*$B$7*100,0)</f>
        <v>0</v>
      </c>
      <c r="EU7" s="71">
        <f ca="1">IFERROR((NORMSDIST(((LN($EO7/$C$8)+(#REF!+($N$46^2)/2)*$N$51)/($N$46*SQRT($N$51))))*$EO7-NORMSDIST((((LN($EO7/$C$8)+(#REF!+($N$46^2)/2)*$N$51)/($N$46*SQRT($N$51)))-$N$46*SQRT(($N$51))))*$C$8*EXP(-#REF!*$N$51))*$B$8*100,0)</f>
        <v>0</v>
      </c>
      <c r="EV7" s="71">
        <f ca="1">IFERROR((NORMSDIST(((LN($EO7/$C$9)+(#REF!+($N$46^2)/2)*$N$51)/($N$46*SQRT($N$51))))*$EO7-NORMSDIST((((LN($EO7/$C$9)+(#REF!+($N$46^2)/2)*$N$51)/($N$46*SQRT($N$51)))-$N$46*SQRT(($N$51))))*$C$9*EXP(-#REF!*$N$51))*$B$9*100,0)</f>
        <v>0</v>
      </c>
      <c r="EW7" s="71">
        <f ca="1">IFERROR((NORMSDIST(((LN($EO7/$C$10)+(#REF!+($N$46^2)/2)*$N$51)/($N$46*SQRT($N$51))))*$EO7-NORMSDIST((((LN($EO7/$C$10)+(#REF!+($N$46^2)/2)*$N$51)/($N$46*SQRT($N$51)))-$N$46*SQRT(($N$51))))*$C$10*EXP(-#REF!*$N$51))*$B$10*100,0)</f>
        <v>0</v>
      </c>
      <c r="EX7" s="71">
        <f ca="1">IFERROR((NORMSDIST(((LN($EO7/$C$11)+(#REF!+($N$46^2)/2)*$N$51)/($N$46*SQRT($N$51))))*$EO7-NORMSDIST((((LN($EO7/$C$11)+(#REF!+($N$46^2)/2)*$N$51)/($N$46*SQRT($N$51)))-$N$46*SQRT(($N$51))))*$C$11*EXP(-#REF!*$N$51))*$B$11*100,0)</f>
        <v>0</v>
      </c>
      <c r="EY7" s="71">
        <f ca="1">IFERROR((NORMSDIST(((LN($EO7/$C$12)+(#REF!+($N$46^2)/2)*$N$51)/($N$46*SQRT($N$51))))*$EO7-NORMSDIST((((LN($EO7/$C$12)+(#REF!+($N$46^2)/2)*$N$51)/($N$46*SQRT($N$51)))-$N$46*SQRT(($N$51))))*$C$12*EXP(-#REF!*$N$51))*$B$12*100,0)</f>
        <v>0</v>
      </c>
      <c r="EZ7" s="71">
        <f ca="1">IFERROR((NORMSDIST(((LN($EO7/$C$13)+(#REF!+($N$46^2)/2)*$N$51)/($N$46*SQRT($N$51))))*$EO7-NORMSDIST((((LN($EO7/$C$13)+(#REF!+($N$46^2)/2)*$N$51)/($N$46*SQRT($N$51)))-$N$46*SQRT(($N$51))))*$C$13*EXP(-#REF!*$N$51))*$B$13*100,0)</f>
        <v>0</v>
      </c>
      <c r="FA7" s="71">
        <f ca="1">IFERROR((NORMSDIST(((LN($EO7/$C$14)+(#REF!+($N$46^2)/2)*$N$51)/($N$46*SQRT($N$51))))*$EO7-NORMSDIST((((LN($EO7/$C$14)+(#REF!+($N$46^2)/2)*$N$51)/($N$46*SQRT($N$51)))-$N$46*SQRT(($N$51))))*$C$14*EXP(-#REF!*$N$51))*$B$14*100,0)</f>
        <v>0</v>
      </c>
      <c r="FB7" s="71">
        <f ca="1">IFERROR((NORMSDIST(((LN($EO7/$C$15)+(#REF!+($N$46^2)/2)*$N$51)/($N$46*SQRT($N$51))))*$EO7-NORMSDIST((((LN($EO7/$C$15)+(#REF!+($N$46^2)/2)*$N$51)/($N$46*SQRT($N$51)))-$N$46*SQRT(($N$51))))*$C$15*EXP(-#REF!*$N$51))*$B$15*100,0)</f>
        <v>0</v>
      </c>
      <c r="FC7" s="71">
        <f ca="1">IFERROR((NORMSDIST(((LN($EO7/$C$16)+(#REF!+($N$46^2)/2)*$N$51)/($N$46*SQRT($N$51))))*$EO7-NORMSDIST((((LN($EO7/$C$16)+(#REF!+($N$46^2)/2)*$N$51)/($N$46*SQRT($N$51)))-$N$46*SQRT(($N$51))))*$C$16*EXP(-#REF!*$N$51))*$B$16*100,0)</f>
        <v>0</v>
      </c>
      <c r="FD7" s="71">
        <f ca="1">IFERROR((NORMSDIST(((LN($EO7/$C$17)+(#REF!+($N$46^2)/2)*$N$51)/($N$46*SQRT($N$51))))*$EO7-NORMSDIST((((LN($EO7/$C$17)+(#REF!+($N$46^2)/2)*$N$51)/($N$46*SQRT($N$51)))-$N$46*SQRT(($N$51))))*$C$17*EXP(-#REF!*$N$51))*$B$17*100,0)</f>
        <v>0</v>
      </c>
      <c r="FE7" s="71">
        <f ca="1">IFERROR((NORMSDIST(((LN($EO7/$C$18)+(#REF!+($N$46^2)/2)*$N$51)/($N$46*SQRT($N$51))))*$EO7-NORMSDIST((((LN($EO7/$C$18)+(#REF!+($N$46^2)/2)*$N$51)/($N$46*SQRT($N$51)))-$N$46*SQRT(($N$51))))*$C$18*EXP(-#REF!*$N$51))*$B$18*100,0)</f>
        <v>0</v>
      </c>
      <c r="FF7" s="71">
        <f ca="1">IFERROR((NORMSDIST(((LN($EO7/$C$19)+(#REF!+($N$46^2)/2)*$N$51)/($N$46*SQRT($N$51))))*$EO7-NORMSDIST((((LN($EO7/$C$19)+(#REF!+($N$46^2)/2)*$N$51)/($N$46*SQRT($N$51)))-$N$46*SQRT(($N$51))))*$C$19*EXP(-#REF!*$N$51))*$B$19*100,0)</f>
        <v>0</v>
      </c>
      <c r="FG7" s="71">
        <f ca="1">IFERROR((NORMSDIST(((LN($EO7/$C$20)+(#REF!+($N$46^2)/2)*$N$51)/($N$46*SQRT($N$51))))*$EO7-NORMSDIST((((LN($EO7/$C$20)+(#REF!+($N$46^2)/2)*$N$51)/($N$46*SQRT($N$51)))-$N$46*SQRT(($N$51))))*$C$20*EXP(-#REF!*$N$51))*$B$20*100,0)</f>
        <v>0</v>
      </c>
      <c r="FH7" s="71">
        <f ca="1">IFERROR((NORMSDIST(((LN($EO7/$C$21)+(#REF!+($N$46^2)/2)*$N$51)/($N$46*SQRT($N$51))))*$EO7-NORMSDIST((((LN($EO7/$C$21)+(#REF!+($N$46^2)/2)*$N$51)/($N$46*SQRT($N$51)))-$N$46*SQRT(($N$51))))*$C$21*EXP(-#REF!*$N$51))*$B$21*100,0)</f>
        <v>0</v>
      </c>
      <c r="FI7" s="71">
        <f ca="1">IFERROR((NORMSDIST(((LN($EO7/$C$22)+(#REF!+($N$46^2)/2)*$N$51)/($N$46*SQRT($N$51))))*$EO7-NORMSDIST((((LN($EO7/$C$22)+(#REF!+($N$46^2)/2)*$N$51)/($N$46*SQRT($N$51)))-$N$46*SQRT(($N$51))))*$C$22*EXP(-#REF!*$N$51))*$B$22*100,0)</f>
        <v>0</v>
      </c>
      <c r="FJ7" s="71">
        <f ca="1">IFERROR((NORMSDIST(((LN($EO7/$C$23)+(#REF!+($N$46^2)/2)*$N$51)/($N$46*SQRT($N$51))))*$EO7-NORMSDIST((((LN($EO7/$C$23)+(#REF!+($N$46^2)/2)*$N$51)/($N$46*SQRT($N$51)))-$N$46*SQRT(($N$51))))*$C$23*EXP(-#REF!*$N$51))*$B$23*100,0)</f>
        <v>0</v>
      </c>
      <c r="FK7" s="71">
        <f ca="1">IFERROR((NORMSDIST(((LN($EO7/$C$24)+(#REF!+($N$46^2)/2)*$N$51)/($N$46*SQRT($N$51))))*$EO7-NORMSDIST((((LN($EO7/$C$24)+(#REF!+($N$46^2)/2)*$N$51)/($N$46*SQRT($N$51)))-$N$46*SQRT(($N$51))))*$C$24*EXP(-#REF!*$N$51))*$B$24*100,0)</f>
        <v>0</v>
      </c>
      <c r="FL7" s="71">
        <f ca="1">IFERROR((NORMSDIST(((LN($EO7/$C$25)+(#REF!+($N$46^2)/2)*$N$51)/($N$46*SQRT($N$51))))*$EO7-NORMSDIST((((LN($EO7/$C$25)+(#REF!+($N$46^2)/2)*$N$51)/($N$46*SQRT($N$51)))-$N$46*SQRT(($N$51))))*$C$25*EXP(-#REF!*$N$51))*$B$25*100,0)</f>
        <v>0</v>
      </c>
      <c r="FM7" s="71">
        <f ca="1">IFERROR((NORMSDIST(((LN($EO7/$C$26)+(#REF!+($N$46^2)/2)*$N$51)/($N$46*SQRT($N$51))))*$EO7-NORMSDIST((((LN($EO7/$C$26)+(#REF!+($N$46^2)/2)*$N$51)/($N$46*SQRT($N$51)))-$N$46*SQRT(($N$51))))*$C$26*EXP(-#REF!*$N$51))*$B$26*100,0)</f>
        <v>0</v>
      </c>
      <c r="FN7" s="71">
        <f ca="1">IFERROR((NORMSDIST(((LN($EO7/$C$27)+(#REF!+($N$46^2)/2)*$N$51)/($N$46*SQRT($N$51))))*$EO7-NORMSDIST((((LN($EO7/$C$27)+(#REF!+($N$46^2)/2)*$N$51)/($N$46*SQRT($N$51)))-$N$46*SQRT(($N$51))))*$C$27*EXP(-#REF!*$N$51))*$B$27*100,0)</f>
        <v>0</v>
      </c>
      <c r="FO7" s="71">
        <f ca="1">IFERROR((NORMSDIST(((LN($EO7/$C$28)+(#REF!+($N$46^2)/2)*$N$51)/($N$46*SQRT($N$51))))*$EO7-NORMSDIST((((LN($EO7/$C$28)+(#REF!+($N$46^2)/2)*$N$51)/($N$46*SQRT($N$51)))-$N$46*SQRT(($N$51))))*$C$28*EXP(-#REF!*$N$51))*$B$28*100,0)</f>
        <v>0</v>
      </c>
      <c r="FP7" s="71">
        <f ca="1">IFERROR((NORMSDIST(((LN($EO7/$C$29)+(#REF!+($N$46^2)/2)*$N$51)/($N$46*SQRT($N$51))))*$EO7-NORMSDIST((((LN($EO7/$C$29)+(#REF!+($N$46^2)/2)*$N$51)/($N$46*SQRT($N$51)))-$N$46*SQRT(($N$51))))*$C$29*EXP(-#REF!*$N$51))*$B$29*100,0)</f>
        <v>0</v>
      </c>
      <c r="FQ7" s="71">
        <f ca="1">IFERROR((NORMSDIST(((LN($EO7/$C$30)+(#REF!+($N$46^2)/2)*$N$51)/($N$46*SQRT($N$51))))*$EO7-NORMSDIST((((LN($EO7/$C$30)+(#REF!+($N$46^2)/2)*$N$51)/($N$46*SQRT($N$51)))-$N$46*SQRT(($N$51))))*$C$30*EXP(-#REF!*$N$51))*$B$30*100,0)</f>
        <v>0</v>
      </c>
      <c r="FR7" s="71">
        <f ca="1">IFERROR((NORMSDIST(((LN($EO7/$C$31)+(#REF!+($N$46^2)/2)*$N$51)/($N$46*SQRT($N$51))))*$EO7-NORMSDIST((((LN($EO7/$C$31)+(#REF!+($N$46^2)/2)*$N$51)/($N$46*SQRT($N$51)))-$N$46*SQRT(($N$51))))*$C$31*EXP(-#REF!*$N$51))*$B$31*100,0)</f>
        <v>0</v>
      </c>
      <c r="FS7" s="71">
        <f ca="1">IFERROR((NORMSDIST(((LN($EO7/$C$32)+(#REF!+($N$46^2)/2)*$N$51)/($N$46*SQRT($N$51))))*$EO7-NORMSDIST((((LN($EO7/$C$32)+(#REF!+($N$46^2)/2)*$N$51)/($N$46*SQRT($N$51)))-$N$46*SQRT(($N$51))))*$C$32*EXP(-#REF!*$N$51))*$B$32*100,0)</f>
        <v>0</v>
      </c>
      <c r="FT7" s="71">
        <f ca="1">IFERROR((NORMSDIST(((LN($EO7/$C$33)+(#REF!+($N$46^2)/2)*$N$51)/($N$46*SQRT($N$51))))*$EO7-NORMSDIST((((LN($EO7/$C$33)+(#REF!+($N$46^2)/2)*$N$51)/($N$46*SQRT($N$51)))-$N$46*SQRT(($N$51))))*$C$33*EXP(-#REF!*$N$51))*$B$33*100,0)</f>
        <v>0</v>
      </c>
      <c r="FU7" s="71">
        <f ca="1">IFERROR((NORMSDIST(((LN($EO7/$C$34)+(#REF!+($N$46^2)/2)*$N$51)/($N$46*SQRT($N$51))))*$EO7-NORMSDIST((((LN($EO7/$C$34)+(#REF!+($N$46^2)/2)*$N$51)/($N$46*SQRT($N$51)))-$N$46*SQRT(($N$51))))*$C$34*EXP(-#REF!*$N$51))*$B$34*100,0)</f>
        <v>0</v>
      </c>
      <c r="FV7" s="71">
        <f ca="1">IFERROR((NORMSDIST(((LN($EO7/$C$35)+(#REF!+($N$46^2)/2)*$N$51)/($N$46*SQRT($N$51))))*$EO7-NORMSDIST((((LN($EO7/$C$35)+(#REF!+($N$46^2)/2)*$N$51)/($N$46*SQRT($N$51)))-$N$46*SQRT(($N$51))))*$C$35*EXP(-#REF!*$N$51))*$B$35*100,0)</f>
        <v>0</v>
      </c>
      <c r="FW7" s="71">
        <f ca="1">IFERROR((NORMSDIST(((LN($EO7/$C$36)+(#REF!+($N$46^2)/2)*$N$51)/($N$46*SQRT($N$51))))*$EO7-NORMSDIST((((LN($EO7/$C$36)+(#REF!+($N$46^2)/2)*$N$51)/($N$46*SQRT($N$51)))-$N$46*SQRT(($N$51))))*$C$36*EXP(-#REF!*$N$51))*$B$36*100,0)</f>
        <v>0</v>
      </c>
      <c r="FX7" s="71">
        <f ca="1">IFERROR((NORMSDIST(((LN($EO7/$C$37)+(#REF!+($N$46^2)/2)*$N$51)/($N$46*SQRT($N$51))))*$EO7-NORMSDIST((((LN($EO7/$C$37)+(#REF!+($N$46^2)/2)*$N$51)/($N$46*SQRT($N$51)))-$N$46*SQRT(($N$51))))*$C$37*EXP(-#REF!*$N$51))*$B$37*100,0)</f>
        <v>0</v>
      </c>
      <c r="FY7" s="72"/>
      <c r="FZ7" s="73">
        <f t="shared" ca="1" si="53"/>
        <v>0</v>
      </c>
      <c r="GA7" s="72"/>
      <c r="GB7" s="77"/>
      <c r="GC7" s="75"/>
      <c r="GD7" s="76">
        <f t="shared" ca="1" si="54"/>
        <v>-12694.56</v>
      </c>
    </row>
    <row r="8" spans="1:186">
      <c r="A8" s="169" t="s">
        <v>395</v>
      </c>
      <c r="B8" s="619"/>
      <c r="C8" s="649">
        <v>4161.7</v>
      </c>
      <c r="D8" s="626">
        <v>302</v>
      </c>
      <c r="E8" s="632">
        <f t="shared" si="0"/>
        <v>0</v>
      </c>
      <c r="F8" s="708">
        <f t="shared" si="1"/>
        <v>0</v>
      </c>
      <c r="G8" s="636">
        <f t="shared" si="55"/>
        <v>292.11399999999998</v>
      </c>
      <c r="H8" s="638">
        <f t="shared" si="56"/>
        <v>0</v>
      </c>
      <c r="I8" s="740">
        <f t="shared" si="2"/>
        <v>0</v>
      </c>
      <c r="J8" s="51"/>
      <c r="K8" s="733"/>
      <c r="L8" s="734">
        <f t="shared" si="3"/>
        <v>3251.1326986055487</v>
      </c>
      <c r="M8" s="763">
        <f t="shared" si="4"/>
        <v>-12694.56</v>
      </c>
      <c r="N8" s="764">
        <f t="shared" ca="1" si="5"/>
        <v>-12694.56</v>
      </c>
      <c r="O8" s="51"/>
      <c r="P8" s="769"/>
      <c r="Q8" s="816">
        <f t="shared" si="57"/>
        <v>0</v>
      </c>
      <c r="R8" s="662">
        <v>4161.7</v>
      </c>
      <c r="S8" s="814">
        <f t="shared" ca="1" si="58"/>
        <v>293.17028681560237</v>
      </c>
      <c r="T8" s="625" t="str">
        <f t="shared" si="59"/>
        <v>MERV - XMEV - GFGC41617G - 24hs</v>
      </c>
      <c r="U8" s="626" t="str">
        <f t="shared" si="60"/>
        <v>GFGC41617G</v>
      </c>
      <c r="V8" s="621">
        <f>IFERROR(VLOOKUP($U8,HomeBroker!$A$30:$F$60,6,0),0)</f>
        <v>292.11399999999998</v>
      </c>
      <c r="W8" s="618">
        <f t="shared" si="61"/>
        <v>24.772000000000048</v>
      </c>
      <c r="X8" s="771">
        <f t="shared" si="67"/>
        <v>0.35866976744186041</v>
      </c>
      <c r="Y8" s="51"/>
      <c r="Z8" s="631"/>
      <c r="AA8" s="816">
        <f t="shared" si="62"/>
        <v>0</v>
      </c>
      <c r="AB8" s="662">
        <v>3361.7</v>
      </c>
      <c r="AC8" s="619">
        <f t="shared" ca="1" si="7"/>
        <v>16.578425031596055</v>
      </c>
      <c r="AD8" s="625" t="str">
        <f t="shared" si="63"/>
        <v>MERV - XMEV - GFGV33617G - 24hs</v>
      </c>
      <c r="AE8" s="626" t="str">
        <f t="shared" si="64"/>
        <v>GFGV33617G</v>
      </c>
      <c r="AF8" s="621">
        <f>IFERROR(VLOOKUP($AE8,HomeBroker!$A$30:$F$60,6,0),0)</f>
        <v>10</v>
      </c>
      <c r="AG8" s="618">
        <f t="shared" si="65"/>
        <v>3.2010000000000005</v>
      </c>
      <c r="AH8" s="771">
        <f t="shared" si="66"/>
        <v>0.98019801980198018</v>
      </c>
      <c r="AI8" s="51"/>
      <c r="AJ8" s="772"/>
      <c r="AK8" s="657" t="s">
        <v>350</v>
      </c>
      <c r="AL8" s="623"/>
      <c r="AM8" s="649"/>
      <c r="AN8" s="626"/>
      <c r="AO8" s="632">
        <f t="shared" si="8"/>
        <v>0</v>
      </c>
      <c r="AP8" s="653">
        <f t="shared" si="9"/>
        <v>0</v>
      </c>
      <c r="AQ8" s="658" t="s">
        <v>396</v>
      </c>
      <c r="AR8" s="623"/>
      <c r="AS8" s="649"/>
      <c r="AT8" s="626"/>
      <c r="AU8" s="632">
        <f t="shared" si="10"/>
        <v>0</v>
      </c>
      <c r="AV8" s="653">
        <f t="shared" si="11"/>
        <v>0</v>
      </c>
      <c r="AW8" s="661" t="s">
        <v>397</v>
      </c>
      <c r="AX8" s="659"/>
      <c r="AY8" s="626"/>
      <c r="AZ8" s="632">
        <f t="shared" si="12"/>
        <v>0</v>
      </c>
      <c r="BA8" s="634">
        <f t="shared" si="13"/>
        <v>0</v>
      </c>
      <c r="CX8" s="70">
        <f t="shared" si="14"/>
        <v>3251.1326986055487</v>
      </c>
      <c r="CY8" s="71">
        <f t="shared" si="15"/>
        <v>0</v>
      </c>
      <c r="CZ8" s="71">
        <f t="shared" si="16"/>
        <v>0</v>
      </c>
      <c r="DA8" s="71">
        <f t="shared" si="17"/>
        <v>0</v>
      </c>
      <c r="DB8" s="71">
        <f t="shared" si="18"/>
        <v>0</v>
      </c>
      <c r="DC8" s="71">
        <f t="shared" si="19"/>
        <v>0</v>
      </c>
      <c r="DD8" s="71">
        <f t="shared" si="20"/>
        <v>0</v>
      </c>
      <c r="DE8" s="71">
        <f t="shared" si="21"/>
        <v>0</v>
      </c>
      <c r="DF8" s="71">
        <f t="shared" si="22"/>
        <v>0</v>
      </c>
      <c r="DG8" s="71">
        <f t="shared" si="23"/>
        <v>0</v>
      </c>
      <c r="DH8" s="71">
        <f t="shared" si="24"/>
        <v>0</v>
      </c>
      <c r="DI8" s="71">
        <f t="shared" si="25"/>
        <v>0</v>
      </c>
      <c r="DJ8" s="71">
        <f t="shared" si="26"/>
        <v>0</v>
      </c>
      <c r="DK8" s="71">
        <f t="shared" si="27"/>
        <v>0</v>
      </c>
      <c r="DL8" s="71">
        <f t="shared" si="28"/>
        <v>0</v>
      </c>
      <c r="DM8" s="71">
        <f t="shared" si="29"/>
        <v>0</v>
      </c>
      <c r="DN8" s="71">
        <f t="shared" si="30"/>
        <v>0</v>
      </c>
      <c r="DO8" s="71">
        <f t="shared" si="31"/>
        <v>0</v>
      </c>
      <c r="DP8" s="71">
        <f t="shared" si="32"/>
        <v>0</v>
      </c>
      <c r="DQ8" s="71">
        <f t="shared" si="33"/>
        <v>0</v>
      </c>
      <c r="DR8" s="71">
        <f t="shared" si="34"/>
        <v>0</v>
      </c>
      <c r="DS8" s="71">
        <f t="shared" si="35"/>
        <v>0</v>
      </c>
      <c r="DT8" s="71">
        <f t="shared" si="36"/>
        <v>0</v>
      </c>
      <c r="DU8" s="71">
        <f t="shared" si="37"/>
        <v>0</v>
      </c>
      <c r="DV8" s="71">
        <f t="shared" si="38"/>
        <v>0</v>
      </c>
      <c r="DW8" s="71">
        <f t="shared" si="39"/>
        <v>0</v>
      </c>
      <c r="DX8" s="71">
        <f t="shared" si="40"/>
        <v>0</v>
      </c>
      <c r="DY8" s="71">
        <f t="shared" si="41"/>
        <v>0</v>
      </c>
      <c r="DZ8" s="71">
        <f t="shared" si="42"/>
        <v>0</v>
      </c>
      <c r="EA8" s="71">
        <f t="shared" si="43"/>
        <v>0</v>
      </c>
      <c r="EB8" s="71">
        <f t="shared" si="44"/>
        <v>0</v>
      </c>
      <c r="EC8" s="71">
        <f t="shared" si="45"/>
        <v>0</v>
      </c>
      <c r="ED8" s="71">
        <f t="shared" si="46"/>
        <v>0</v>
      </c>
      <c r="EE8" s="71">
        <f t="shared" si="47"/>
        <v>0</v>
      </c>
      <c r="EF8" s="71">
        <f t="shared" si="48"/>
        <v>0</v>
      </c>
      <c r="EG8" s="71">
        <f t="shared" si="49"/>
        <v>0</v>
      </c>
      <c r="EH8" s="72"/>
      <c r="EI8" s="73">
        <f t="shared" si="50"/>
        <v>0</v>
      </c>
      <c r="EJ8" s="72"/>
      <c r="EK8" s="77"/>
      <c r="EL8" s="75"/>
      <c r="EM8" s="76">
        <f t="shared" si="51"/>
        <v>-12694.56</v>
      </c>
      <c r="EN8" s="60"/>
      <c r="EO8" s="70">
        <f t="shared" si="52"/>
        <v>3251.1326986055487</v>
      </c>
      <c r="EP8" s="71">
        <f ca="1">IFERROR((NORMSDIST(((LN($EO8/$C$3)+(#REF!+($N$46^2)/2)*$N$51)/($N$46*SQRT($N$51))))*$EO8-NORMSDIST((((LN($EO8/$C$3)+(#REF!+($N$46^2)/2)*$N$51)/($N$46*SQRT($N$51)))-$N$46*SQRT(($N$51))))*$C$3*EXP(-#REF!*$N$51))*$B$3*100,0)</f>
        <v>0</v>
      </c>
      <c r="EQ8" s="71">
        <f ca="1">IFERROR((NORMSDIST(((LN($EO8/$C$4)+(#REF!+($N$46^2)/2)*$N$51)/($N$46*SQRT($N$51))))*$EO8-NORMSDIST((((LN($EO8/$C$4)+(#REF!+($N$46^2)/2)*$N$51)/($N$46*SQRT($N$51)))-$N$46*SQRT(($N$51))))*$C$4*EXP(-#REF!*$N$51))*$B$4*100,0)</f>
        <v>0</v>
      </c>
      <c r="ER8" s="71">
        <f ca="1">IFERROR((NORMSDIST(((LN($EO8/$C$5)+(#REF!+($N$46^2)/2)*$N$51)/($N$46*SQRT($N$51))))*$EO8-NORMSDIST((((LN($EO8/$C$5)+(#REF!+($N$46^2)/2)*$N$51)/($N$46*SQRT($N$51)))-$N$46*SQRT(($N$51))))*$C$5*EXP(-#REF!*$N$51))*$B$5*100,0)</f>
        <v>0</v>
      </c>
      <c r="ES8" s="71">
        <f ca="1">IFERROR((NORMSDIST(((LN($EO8/$C$6)+(#REF!+($N$46^2)/2)*$N$51)/($N$46*SQRT($N$51))))*$EO8-NORMSDIST((((LN($EO8/$C$6)+(#REF!+($N$46^2)/2)*$N$51)/($N$46*SQRT($N$51)))-$N$46*SQRT(($N$51))))*$C$6*EXP(-#REF!*$N$51))*$B$6*100,0)</f>
        <v>0</v>
      </c>
      <c r="ET8" s="71">
        <f ca="1">IFERROR((NORMSDIST(((LN($EO8/$C$7)+(#REF!+($N$46^2)/2)*$N$51)/($N$46*SQRT($N$51))))*$EO8-NORMSDIST((((LN($EO8/$C$7)+(#REF!+($N$46^2)/2)*$N$51)/($N$46*SQRT($N$51)))-$N$46*SQRT(($N$51))))*$C$7*EXP(-#REF!*$N$51))*$B$7*100,0)</f>
        <v>0</v>
      </c>
      <c r="EU8" s="71">
        <f ca="1">IFERROR((NORMSDIST(((LN($EO8/$C$8)+(#REF!+($N$46^2)/2)*$N$51)/($N$46*SQRT($N$51))))*$EO8-NORMSDIST((((LN($EO8/$C$8)+(#REF!+($N$46^2)/2)*$N$51)/($N$46*SQRT($N$51)))-$N$46*SQRT(($N$51))))*$C$8*EXP(-#REF!*$N$51))*$B$8*100,0)</f>
        <v>0</v>
      </c>
      <c r="EV8" s="71">
        <f ca="1">IFERROR((NORMSDIST(((LN($EO8/$C$9)+(#REF!+($N$46^2)/2)*$N$51)/($N$46*SQRT($N$51))))*$EO8-NORMSDIST((((LN($EO8/$C$9)+(#REF!+($N$46^2)/2)*$N$51)/($N$46*SQRT($N$51)))-$N$46*SQRT(($N$51))))*$C$9*EXP(-#REF!*$N$51))*$B$9*100,0)</f>
        <v>0</v>
      </c>
      <c r="EW8" s="71">
        <f ca="1">IFERROR((NORMSDIST(((LN($EO8/$C$10)+(#REF!+($N$46^2)/2)*$N$51)/($N$46*SQRT($N$51))))*$EO8-NORMSDIST((((LN($EO8/$C$10)+(#REF!+($N$46^2)/2)*$N$51)/($N$46*SQRT($N$51)))-$N$46*SQRT(($N$51))))*$C$10*EXP(-#REF!*$N$51))*$B$10*100,0)</f>
        <v>0</v>
      </c>
      <c r="EX8" s="71">
        <f ca="1">IFERROR((NORMSDIST(((LN($EO8/$C$11)+(#REF!+($N$46^2)/2)*$N$51)/($N$46*SQRT($N$51))))*$EO8-NORMSDIST((((LN($EO8/$C$11)+(#REF!+($N$46^2)/2)*$N$51)/($N$46*SQRT($N$51)))-$N$46*SQRT(($N$51))))*$C$11*EXP(-#REF!*$N$51))*$B$11*100,0)</f>
        <v>0</v>
      </c>
      <c r="EY8" s="71">
        <f ca="1">IFERROR((NORMSDIST(((LN($EO8/$C$12)+(#REF!+($N$46^2)/2)*$N$51)/($N$46*SQRT($N$51))))*$EO8-NORMSDIST((((LN($EO8/$C$12)+(#REF!+($N$46^2)/2)*$N$51)/($N$46*SQRT($N$51)))-$N$46*SQRT(($N$51))))*$C$12*EXP(-#REF!*$N$51))*$B$12*100,0)</f>
        <v>0</v>
      </c>
      <c r="EZ8" s="71">
        <f ca="1">IFERROR((NORMSDIST(((LN($EO8/$C$13)+(#REF!+($N$46^2)/2)*$N$51)/($N$46*SQRT($N$51))))*$EO8-NORMSDIST((((LN($EO8/$C$13)+(#REF!+($N$46^2)/2)*$N$51)/($N$46*SQRT($N$51)))-$N$46*SQRT(($N$51))))*$C$13*EXP(-#REF!*$N$51))*$B$13*100,0)</f>
        <v>0</v>
      </c>
      <c r="FA8" s="71">
        <f ca="1">IFERROR((NORMSDIST(((LN($EO8/$C$14)+(#REF!+($N$46^2)/2)*$N$51)/($N$46*SQRT($N$51))))*$EO8-NORMSDIST((((LN($EO8/$C$14)+(#REF!+($N$46^2)/2)*$N$51)/($N$46*SQRT($N$51)))-$N$46*SQRT(($N$51))))*$C$14*EXP(-#REF!*$N$51))*$B$14*100,0)</f>
        <v>0</v>
      </c>
      <c r="FB8" s="71">
        <f ca="1">IFERROR((NORMSDIST(((LN($EO8/$C$15)+(#REF!+($N$46^2)/2)*$N$51)/($N$46*SQRT($N$51))))*$EO8-NORMSDIST((((LN($EO8/$C$15)+(#REF!+($N$46^2)/2)*$N$51)/($N$46*SQRT($N$51)))-$N$46*SQRT(($N$51))))*$C$15*EXP(-#REF!*$N$51))*$B$15*100,0)</f>
        <v>0</v>
      </c>
      <c r="FC8" s="71">
        <f ca="1">IFERROR((NORMSDIST(((LN($EO8/$C$16)+(#REF!+($N$46^2)/2)*$N$51)/($N$46*SQRT($N$51))))*$EO8-NORMSDIST((((LN($EO8/$C$16)+(#REF!+($N$46^2)/2)*$N$51)/($N$46*SQRT($N$51)))-$N$46*SQRT(($N$51))))*$C$16*EXP(-#REF!*$N$51))*$B$16*100,0)</f>
        <v>0</v>
      </c>
      <c r="FD8" s="71">
        <f ca="1">IFERROR((NORMSDIST(((LN($EO8/$C$17)+(#REF!+($N$46^2)/2)*$N$51)/($N$46*SQRT($N$51))))*$EO8-NORMSDIST((((LN($EO8/$C$17)+(#REF!+($N$46^2)/2)*$N$51)/($N$46*SQRT($N$51)))-$N$46*SQRT(($N$51))))*$C$17*EXP(-#REF!*$N$51))*$B$17*100,0)</f>
        <v>0</v>
      </c>
      <c r="FE8" s="71">
        <f ca="1">IFERROR((NORMSDIST(((LN($EO8/$C$18)+(#REF!+($N$46^2)/2)*$N$51)/($N$46*SQRT($N$51))))*$EO8-NORMSDIST((((LN($EO8/$C$18)+(#REF!+($N$46^2)/2)*$N$51)/($N$46*SQRT($N$51)))-$N$46*SQRT(($N$51))))*$C$18*EXP(-#REF!*$N$51))*$B$18*100,0)</f>
        <v>0</v>
      </c>
      <c r="FF8" s="71">
        <f ca="1">IFERROR((NORMSDIST(((LN($EO8/$C$19)+(#REF!+($N$46^2)/2)*$N$51)/($N$46*SQRT($N$51))))*$EO8-NORMSDIST((((LN($EO8/$C$19)+(#REF!+($N$46^2)/2)*$N$51)/($N$46*SQRT($N$51)))-$N$46*SQRT(($N$51))))*$C$19*EXP(-#REF!*$N$51))*$B$19*100,0)</f>
        <v>0</v>
      </c>
      <c r="FG8" s="71">
        <f ca="1">IFERROR((NORMSDIST(((LN($EO8/$C$20)+(#REF!+($N$46^2)/2)*$N$51)/($N$46*SQRT($N$51))))*$EO8-NORMSDIST((((LN($EO8/$C$20)+(#REF!+($N$46^2)/2)*$N$51)/($N$46*SQRT($N$51)))-$N$46*SQRT(($N$51))))*$C$20*EXP(-#REF!*$N$51))*$B$20*100,0)</f>
        <v>0</v>
      </c>
      <c r="FH8" s="71">
        <f ca="1">IFERROR((NORMSDIST(((LN($EO8/$C$21)+(#REF!+($N$46^2)/2)*$N$51)/($N$46*SQRT($N$51))))*$EO8-NORMSDIST((((LN($EO8/$C$21)+(#REF!+($N$46^2)/2)*$N$51)/($N$46*SQRT($N$51)))-$N$46*SQRT(($N$51))))*$C$21*EXP(-#REF!*$N$51))*$B$21*100,0)</f>
        <v>0</v>
      </c>
      <c r="FI8" s="71">
        <f ca="1">IFERROR((NORMSDIST(((LN($EO8/$C$22)+(#REF!+($N$46^2)/2)*$N$51)/($N$46*SQRT($N$51))))*$EO8-NORMSDIST((((LN($EO8/$C$22)+(#REF!+($N$46^2)/2)*$N$51)/($N$46*SQRT($N$51)))-$N$46*SQRT(($N$51))))*$C$22*EXP(-#REF!*$N$51))*$B$22*100,0)</f>
        <v>0</v>
      </c>
      <c r="FJ8" s="71">
        <f ca="1">IFERROR((NORMSDIST(((LN($EO8/$C$23)+(#REF!+($N$46^2)/2)*$N$51)/($N$46*SQRT($N$51))))*$EO8-NORMSDIST((((LN($EO8/$C$23)+(#REF!+($N$46^2)/2)*$N$51)/($N$46*SQRT($N$51)))-$N$46*SQRT(($N$51))))*$C$23*EXP(-#REF!*$N$51))*$B$23*100,0)</f>
        <v>0</v>
      </c>
      <c r="FK8" s="71">
        <f ca="1">IFERROR((NORMSDIST(((LN($EO8/$C$24)+(#REF!+($N$46^2)/2)*$N$51)/($N$46*SQRT($N$51))))*$EO8-NORMSDIST((((LN($EO8/$C$24)+(#REF!+($N$46^2)/2)*$N$51)/($N$46*SQRT($N$51)))-$N$46*SQRT(($N$51))))*$C$24*EXP(-#REF!*$N$51))*$B$24*100,0)</f>
        <v>0</v>
      </c>
      <c r="FL8" s="71">
        <f ca="1">IFERROR((NORMSDIST(((LN($EO8/$C$25)+(#REF!+($N$46^2)/2)*$N$51)/($N$46*SQRT($N$51))))*$EO8-NORMSDIST((((LN($EO8/$C$25)+(#REF!+($N$46^2)/2)*$N$51)/($N$46*SQRT($N$51)))-$N$46*SQRT(($N$51))))*$C$25*EXP(-#REF!*$N$51))*$B$25*100,0)</f>
        <v>0</v>
      </c>
      <c r="FM8" s="71">
        <f ca="1">IFERROR((NORMSDIST(((LN($EO8/$C$26)+(#REF!+($N$46^2)/2)*$N$51)/($N$46*SQRT($N$51))))*$EO8-NORMSDIST((((LN($EO8/$C$26)+(#REF!+($N$46^2)/2)*$N$51)/($N$46*SQRT($N$51)))-$N$46*SQRT(($N$51))))*$C$26*EXP(-#REF!*$N$51))*$B$26*100,0)</f>
        <v>0</v>
      </c>
      <c r="FN8" s="71">
        <f ca="1">IFERROR((NORMSDIST(((LN($EO8/$C$27)+(#REF!+($N$46^2)/2)*$N$51)/($N$46*SQRT($N$51))))*$EO8-NORMSDIST((((LN($EO8/$C$27)+(#REF!+($N$46^2)/2)*$N$51)/($N$46*SQRT($N$51)))-$N$46*SQRT(($N$51))))*$C$27*EXP(-#REF!*$N$51))*$B$27*100,0)</f>
        <v>0</v>
      </c>
      <c r="FO8" s="71">
        <f ca="1">IFERROR((NORMSDIST(((LN($EO8/$C$28)+(#REF!+($N$46^2)/2)*$N$51)/($N$46*SQRT($N$51))))*$EO8-NORMSDIST((((LN($EO8/$C$28)+(#REF!+($N$46^2)/2)*$N$51)/($N$46*SQRT($N$51)))-$N$46*SQRT(($N$51))))*$C$28*EXP(-#REF!*$N$51))*$B$28*100,0)</f>
        <v>0</v>
      </c>
      <c r="FP8" s="71">
        <f ca="1">IFERROR((NORMSDIST(((LN($EO8/$C$29)+(#REF!+($N$46^2)/2)*$N$51)/($N$46*SQRT($N$51))))*$EO8-NORMSDIST((((LN($EO8/$C$29)+(#REF!+($N$46^2)/2)*$N$51)/($N$46*SQRT($N$51)))-$N$46*SQRT(($N$51))))*$C$29*EXP(-#REF!*$N$51))*$B$29*100,0)</f>
        <v>0</v>
      </c>
      <c r="FQ8" s="71">
        <f ca="1">IFERROR((NORMSDIST(((LN($EO8/$C$30)+(#REF!+($N$46^2)/2)*$N$51)/($N$46*SQRT($N$51))))*$EO8-NORMSDIST((((LN($EO8/$C$30)+(#REF!+($N$46^2)/2)*$N$51)/($N$46*SQRT($N$51)))-$N$46*SQRT(($N$51))))*$C$30*EXP(-#REF!*$N$51))*$B$30*100,0)</f>
        <v>0</v>
      </c>
      <c r="FR8" s="71">
        <f ca="1">IFERROR((NORMSDIST(((LN($EO8/$C$31)+(#REF!+($N$46^2)/2)*$N$51)/($N$46*SQRT($N$51))))*$EO8-NORMSDIST((((LN($EO8/$C$31)+(#REF!+($N$46^2)/2)*$N$51)/($N$46*SQRT($N$51)))-$N$46*SQRT(($N$51))))*$C$31*EXP(-#REF!*$N$51))*$B$31*100,0)</f>
        <v>0</v>
      </c>
      <c r="FS8" s="71">
        <f ca="1">IFERROR((NORMSDIST(((LN($EO8/$C$32)+(#REF!+($N$46^2)/2)*$N$51)/($N$46*SQRT($N$51))))*$EO8-NORMSDIST((((LN($EO8/$C$32)+(#REF!+($N$46^2)/2)*$N$51)/($N$46*SQRT($N$51)))-$N$46*SQRT(($N$51))))*$C$32*EXP(-#REF!*$N$51))*$B$32*100,0)</f>
        <v>0</v>
      </c>
      <c r="FT8" s="71">
        <f ca="1">IFERROR((NORMSDIST(((LN($EO8/$C$33)+(#REF!+($N$46^2)/2)*$N$51)/($N$46*SQRT($N$51))))*$EO8-NORMSDIST((((LN($EO8/$C$33)+(#REF!+($N$46^2)/2)*$N$51)/($N$46*SQRT($N$51)))-$N$46*SQRT(($N$51))))*$C$33*EXP(-#REF!*$N$51))*$B$33*100,0)</f>
        <v>0</v>
      </c>
      <c r="FU8" s="71">
        <f ca="1">IFERROR((NORMSDIST(((LN($EO8/$C$34)+(#REF!+($N$46^2)/2)*$N$51)/($N$46*SQRT($N$51))))*$EO8-NORMSDIST((((LN($EO8/$C$34)+(#REF!+($N$46^2)/2)*$N$51)/($N$46*SQRT($N$51)))-$N$46*SQRT(($N$51))))*$C$34*EXP(-#REF!*$N$51))*$B$34*100,0)</f>
        <v>0</v>
      </c>
      <c r="FV8" s="71">
        <f ca="1">IFERROR((NORMSDIST(((LN($EO8/$C$35)+(#REF!+($N$46^2)/2)*$N$51)/($N$46*SQRT($N$51))))*$EO8-NORMSDIST((((LN($EO8/$C$35)+(#REF!+($N$46^2)/2)*$N$51)/($N$46*SQRT($N$51)))-$N$46*SQRT(($N$51))))*$C$35*EXP(-#REF!*$N$51))*$B$35*100,0)</f>
        <v>0</v>
      </c>
      <c r="FW8" s="71">
        <f ca="1">IFERROR((NORMSDIST(((LN($EO8/$C$36)+(#REF!+($N$46^2)/2)*$N$51)/($N$46*SQRT($N$51))))*$EO8-NORMSDIST((((LN($EO8/$C$36)+(#REF!+($N$46^2)/2)*$N$51)/($N$46*SQRT($N$51)))-$N$46*SQRT(($N$51))))*$C$36*EXP(-#REF!*$N$51))*$B$36*100,0)</f>
        <v>0</v>
      </c>
      <c r="FX8" s="71">
        <f ca="1">IFERROR((NORMSDIST(((LN($EO8/$C$37)+(#REF!+($N$46^2)/2)*$N$51)/($N$46*SQRT($N$51))))*$EO8-NORMSDIST((((LN($EO8/$C$37)+(#REF!+($N$46^2)/2)*$N$51)/($N$46*SQRT($N$51)))-$N$46*SQRT(($N$51))))*$C$37*EXP(-#REF!*$N$51))*$B$37*100,0)</f>
        <v>0</v>
      </c>
      <c r="FY8" s="72"/>
      <c r="FZ8" s="73">
        <f t="shared" ca="1" si="53"/>
        <v>0</v>
      </c>
      <c r="GA8" s="72"/>
      <c r="GB8" s="77"/>
      <c r="GC8" s="75"/>
      <c r="GD8" s="76">
        <f t="shared" ca="1" si="54"/>
        <v>-12694.56</v>
      </c>
    </row>
    <row r="9" spans="1:186">
      <c r="A9" s="169" t="s">
        <v>395</v>
      </c>
      <c r="B9" s="620"/>
      <c r="C9" s="650">
        <v>4361.7</v>
      </c>
      <c r="D9" s="628">
        <v>206</v>
      </c>
      <c r="E9" s="633">
        <f t="shared" si="0"/>
        <v>0</v>
      </c>
      <c r="F9" s="709">
        <f t="shared" si="1"/>
        <v>0</v>
      </c>
      <c r="G9" s="637">
        <f t="shared" si="55"/>
        <v>215</v>
      </c>
      <c r="H9" s="642">
        <f t="shared" si="56"/>
        <v>0</v>
      </c>
      <c r="I9" s="741">
        <f t="shared" si="2"/>
        <v>0</v>
      </c>
      <c r="J9" s="51"/>
      <c r="K9" s="733"/>
      <c r="L9" s="734">
        <f t="shared" si="3"/>
        <v>3317.4823455158662</v>
      </c>
      <c r="M9" s="761">
        <f t="shared" si="4"/>
        <v>-12694.56</v>
      </c>
      <c r="N9" s="762">
        <f t="shared" ca="1" si="5"/>
        <v>-12694.56</v>
      </c>
      <c r="O9" s="51"/>
      <c r="P9" s="769"/>
      <c r="Q9" s="815">
        <f t="shared" si="57"/>
        <v>0</v>
      </c>
      <c r="R9" s="663">
        <v>4361.7</v>
      </c>
      <c r="S9" s="813">
        <f t="shared" ca="1" si="58"/>
        <v>217.01742188871481</v>
      </c>
      <c r="T9" s="627" t="str">
        <f t="shared" si="59"/>
        <v>MERV - XMEV - GFGC43617G - 24hs</v>
      </c>
      <c r="U9" s="628" t="str">
        <f t="shared" si="60"/>
        <v>GFGC43617G</v>
      </c>
      <c r="V9" s="622">
        <f>IFERROR(VLOOKUP($U9,HomeBroker!$A$30:$F$60,6,0),0)</f>
        <v>215</v>
      </c>
      <c r="W9" s="617">
        <f t="shared" si="61"/>
        <v>-11.886000000000024</v>
      </c>
      <c r="X9" s="770">
        <f t="shared" si="67"/>
        <v>0.70634920634920628</v>
      </c>
      <c r="Y9" s="51"/>
      <c r="Z9" s="631"/>
      <c r="AA9" s="815">
        <f t="shared" si="62"/>
        <v>0</v>
      </c>
      <c r="AB9" s="663">
        <v>3511.7</v>
      </c>
      <c r="AC9" s="620">
        <f t="shared" ca="1" si="7"/>
        <v>32.755745410654015</v>
      </c>
      <c r="AD9" s="627" t="str">
        <f t="shared" si="63"/>
        <v>MERV - XMEV - GFGV35117G - 24hs</v>
      </c>
      <c r="AE9" s="628" t="str">
        <f t="shared" si="64"/>
        <v>GFGV35117G</v>
      </c>
      <c r="AF9" s="622">
        <f>IFERROR(VLOOKUP($AE9,HomeBroker!$A$30:$F$60,6,0),0)</f>
        <v>18.151</v>
      </c>
      <c r="AG9" s="617">
        <f t="shared" si="65"/>
        <v>13.698</v>
      </c>
      <c r="AH9" s="770">
        <f t="shared" si="66"/>
        <v>0.81509999999999994</v>
      </c>
      <c r="AI9" s="51"/>
      <c r="AJ9" s="773"/>
      <c r="AK9" s="657" t="s">
        <v>350</v>
      </c>
      <c r="AL9" s="624"/>
      <c r="AM9" s="650"/>
      <c r="AN9" s="628"/>
      <c r="AO9" s="633">
        <f t="shared" si="8"/>
        <v>0</v>
      </c>
      <c r="AP9" s="654">
        <f t="shared" si="9"/>
        <v>0</v>
      </c>
      <c r="AQ9" s="658" t="s">
        <v>396</v>
      </c>
      <c r="AR9" s="624"/>
      <c r="AS9" s="650"/>
      <c r="AT9" s="628"/>
      <c r="AU9" s="633">
        <f t="shared" si="10"/>
        <v>0</v>
      </c>
      <c r="AV9" s="654">
        <f t="shared" si="11"/>
        <v>0</v>
      </c>
      <c r="AW9" s="661" t="s">
        <v>397</v>
      </c>
      <c r="AX9" s="660"/>
      <c r="AY9" s="628"/>
      <c r="AZ9" s="633">
        <f t="shared" si="12"/>
        <v>0</v>
      </c>
      <c r="BA9" s="635">
        <f t="shared" si="13"/>
        <v>0</v>
      </c>
      <c r="CX9" s="70">
        <f t="shared" si="14"/>
        <v>3317.4823455158662</v>
      </c>
      <c r="CY9" s="71">
        <f t="shared" si="15"/>
        <v>0</v>
      </c>
      <c r="CZ9" s="71">
        <f t="shared" si="16"/>
        <v>0</v>
      </c>
      <c r="DA9" s="71">
        <f t="shared" si="17"/>
        <v>0</v>
      </c>
      <c r="DB9" s="71">
        <f t="shared" si="18"/>
        <v>0</v>
      </c>
      <c r="DC9" s="71">
        <f t="shared" si="19"/>
        <v>0</v>
      </c>
      <c r="DD9" s="71">
        <f t="shared" si="20"/>
        <v>0</v>
      </c>
      <c r="DE9" s="71">
        <f t="shared" si="21"/>
        <v>0</v>
      </c>
      <c r="DF9" s="71">
        <f t="shared" si="22"/>
        <v>0</v>
      </c>
      <c r="DG9" s="71">
        <f t="shared" si="23"/>
        <v>0</v>
      </c>
      <c r="DH9" s="71">
        <f t="shared" si="24"/>
        <v>0</v>
      </c>
      <c r="DI9" s="71">
        <f t="shared" si="25"/>
        <v>0</v>
      </c>
      <c r="DJ9" s="71">
        <f t="shared" si="26"/>
        <v>0</v>
      </c>
      <c r="DK9" s="71">
        <f t="shared" si="27"/>
        <v>0</v>
      </c>
      <c r="DL9" s="71">
        <f t="shared" si="28"/>
        <v>0</v>
      </c>
      <c r="DM9" s="71">
        <f t="shared" si="29"/>
        <v>0</v>
      </c>
      <c r="DN9" s="71">
        <f t="shared" si="30"/>
        <v>0</v>
      </c>
      <c r="DO9" s="71">
        <f t="shared" si="31"/>
        <v>0</v>
      </c>
      <c r="DP9" s="71">
        <f t="shared" si="32"/>
        <v>0</v>
      </c>
      <c r="DQ9" s="71">
        <f t="shared" si="33"/>
        <v>0</v>
      </c>
      <c r="DR9" s="71">
        <f t="shared" si="34"/>
        <v>0</v>
      </c>
      <c r="DS9" s="71">
        <f t="shared" si="35"/>
        <v>0</v>
      </c>
      <c r="DT9" s="71">
        <f t="shared" si="36"/>
        <v>0</v>
      </c>
      <c r="DU9" s="71">
        <f t="shared" si="37"/>
        <v>0</v>
      </c>
      <c r="DV9" s="71">
        <f t="shared" si="38"/>
        <v>0</v>
      </c>
      <c r="DW9" s="71">
        <f t="shared" si="39"/>
        <v>0</v>
      </c>
      <c r="DX9" s="71">
        <f t="shared" si="40"/>
        <v>0</v>
      </c>
      <c r="DY9" s="71">
        <f t="shared" si="41"/>
        <v>0</v>
      </c>
      <c r="DZ9" s="71">
        <f t="shared" si="42"/>
        <v>0</v>
      </c>
      <c r="EA9" s="71">
        <f t="shared" si="43"/>
        <v>0</v>
      </c>
      <c r="EB9" s="71">
        <f t="shared" si="44"/>
        <v>0</v>
      </c>
      <c r="EC9" s="71">
        <f t="shared" si="45"/>
        <v>0</v>
      </c>
      <c r="ED9" s="71">
        <f t="shared" si="46"/>
        <v>0</v>
      </c>
      <c r="EE9" s="71">
        <f t="shared" si="47"/>
        <v>0</v>
      </c>
      <c r="EF9" s="71">
        <f t="shared" si="48"/>
        <v>0</v>
      </c>
      <c r="EG9" s="71">
        <f t="shared" si="49"/>
        <v>0</v>
      </c>
      <c r="EH9" s="72"/>
      <c r="EI9" s="73">
        <f t="shared" si="50"/>
        <v>0</v>
      </c>
      <c r="EJ9" s="72"/>
      <c r="EK9" s="77"/>
      <c r="EL9" s="75"/>
      <c r="EM9" s="76">
        <f t="shared" si="51"/>
        <v>-12694.56</v>
      </c>
      <c r="EN9" s="60"/>
      <c r="EO9" s="70">
        <f t="shared" si="52"/>
        <v>3317.4823455158662</v>
      </c>
      <c r="EP9" s="71">
        <f ca="1">IFERROR((NORMSDIST(((LN($EO9/$C$3)+(#REF!+($N$46^2)/2)*$N$51)/($N$46*SQRT($N$51))))*$EO9-NORMSDIST((((LN($EO9/$C$3)+(#REF!+($N$46^2)/2)*$N$51)/($N$46*SQRT($N$51)))-$N$46*SQRT(($N$51))))*$C$3*EXP(-#REF!*$N$51))*$B$3*100,0)</f>
        <v>0</v>
      </c>
      <c r="EQ9" s="71">
        <f ca="1">IFERROR((NORMSDIST(((LN($EO9/$C$4)+(#REF!+($N$46^2)/2)*$N$51)/($N$46*SQRT($N$51))))*$EO9-NORMSDIST((((LN($EO9/$C$4)+(#REF!+($N$46^2)/2)*$N$51)/($N$46*SQRT($N$51)))-$N$46*SQRT(($N$51))))*$C$4*EXP(-#REF!*$N$51))*$B$4*100,0)</f>
        <v>0</v>
      </c>
      <c r="ER9" s="71">
        <f ca="1">IFERROR((NORMSDIST(((LN($EO9/$C$5)+(#REF!+($N$46^2)/2)*$N$51)/($N$46*SQRT($N$51))))*$EO9-NORMSDIST((((LN($EO9/$C$5)+(#REF!+($N$46^2)/2)*$N$51)/($N$46*SQRT($N$51)))-$N$46*SQRT(($N$51))))*$C$5*EXP(-#REF!*$N$51))*$B$5*100,0)</f>
        <v>0</v>
      </c>
      <c r="ES9" s="71">
        <f ca="1">IFERROR((NORMSDIST(((LN($EO9/$C$6)+(#REF!+($N$46^2)/2)*$N$51)/($N$46*SQRT($N$51))))*$EO9-NORMSDIST((((LN($EO9/$C$6)+(#REF!+($N$46^2)/2)*$N$51)/($N$46*SQRT($N$51)))-$N$46*SQRT(($N$51))))*$C$6*EXP(-#REF!*$N$51))*$B$6*100,0)</f>
        <v>0</v>
      </c>
      <c r="ET9" s="71">
        <f ca="1">IFERROR((NORMSDIST(((LN($EO9/$C$7)+(#REF!+($N$46^2)/2)*$N$51)/($N$46*SQRT($N$51))))*$EO9-NORMSDIST((((LN($EO9/$C$7)+(#REF!+($N$46^2)/2)*$N$51)/($N$46*SQRT($N$51)))-$N$46*SQRT(($N$51))))*$C$7*EXP(-#REF!*$N$51))*$B$7*100,0)</f>
        <v>0</v>
      </c>
      <c r="EU9" s="71">
        <f ca="1">IFERROR((NORMSDIST(((LN($EO9/$C$8)+(#REF!+($N$46^2)/2)*$N$51)/($N$46*SQRT($N$51))))*$EO9-NORMSDIST((((LN($EO9/$C$8)+(#REF!+($N$46^2)/2)*$N$51)/($N$46*SQRT($N$51)))-$N$46*SQRT(($N$51))))*$C$8*EXP(-#REF!*$N$51))*$B$8*100,0)</f>
        <v>0</v>
      </c>
      <c r="EV9" s="71">
        <f ca="1">IFERROR((NORMSDIST(((LN($EO9/$C$9)+(#REF!+($N$46^2)/2)*$N$51)/($N$46*SQRT($N$51))))*$EO9-NORMSDIST((((LN($EO9/$C$9)+(#REF!+($N$46^2)/2)*$N$51)/($N$46*SQRT($N$51)))-$N$46*SQRT(($N$51))))*$C$9*EXP(-#REF!*$N$51))*$B$9*100,0)</f>
        <v>0</v>
      </c>
      <c r="EW9" s="71">
        <f ca="1">IFERROR((NORMSDIST(((LN($EO9/$C$10)+(#REF!+($N$46^2)/2)*$N$51)/($N$46*SQRT($N$51))))*$EO9-NORMSDIST((((LN($EO9/$C$10)+(#REF!+($N$46^2)/2)*$N$51)/($N$46*SQRT($N$51)))-$N$46*SQRT(($N$51))))*$C$10*EXP(-#REF!*$N$51))*$B$10*100,0)</f>
        <v>0</v>
      </c>
      <c r="EX9" s="71">
        <f ca="1">IFERROR((NORMSDIST(((LN($EO9/$C$11)+(#REF!+($N$46^2)/2)*$N$51)/($N$46*SQRT($N$51))))*$EO9-NORMSDIST((((LN($EO9/$C$11)+(#REF!+($N$46^2)/2)*$N$51)/($N$46*SQRT($N$51)))-$N$46*SQRT(($N$51))))*$C$11*EXP(-#REF!*$N$51))*$B$11*100,0)</f>
        <v>0</v>
      </c>
      <c r="EY9" s="71">
        <f ca="1">IFERROR((NORMSDIST(((LN($EO9/$C$12)+(#REF!+($N$46^2)/2)*$N$51)/($N$46*SQRT($N$51))))*$EO9-NORMSDIST((((LN($EO9/$C$12)+(#REF!+($N$46^2)/2)*$N$51)/($N$46*SQRT($N$51)))-$N$46*SQRT(($N$51))))*$C$12*EXP(-#REF!*$N$51))*$B$12*100,0)</f>
        <v>0</v>
      </c>
      <c r="EZ9" s="71">
        <f ca="1">IFERROR((NORMSDIST(((LN($EO9/$C$13)+(#REF!+($N$46^2)/2)*$N$51)/($N$46*SQRT($N$51))))*$EO9-NORMSDIST((((LN($EO9/$C$13)+(#REF!+($N$46^2)/2)*$N$51)/($N$46*SQRT($N$51)))-$N$46*SQRT(($N$51))))*$C$13*EXP(-#REF!*$N$51))*$B$13*100,0)</f>
        <v>0</v>
      </c>
      <c r="FA9" s="71">
        <f ca="1">IFERROR((NORMSDIST(((LN($EO9/$C$14)+(#REF!+($N$46^2)/2)*$N$51)/($N$46*SQRT($N$51))))*$EO9-NORMSDIST((((LN($EO9/$C$14)+(#REF!+($N$46^2)/2)*$N$51)/($N$46*SQRT($N$51)))-$N$46*SQRT(($N$51))))*$C$14*EXP(-#REF!*$N$51))*$B$14*100,0)</f>
        <v>0</v>
      </c>
      <c r="FB9" s="71">
        <f ca="1">IFERROR((NORMSDIST(((LN($EO9/$C$15)+(#REF!+($N$46^2)/2)*$N$51)/($N$46*SQRT($N$51))))*$EO9-NORMSDIST((((LN($EO9/$C$15)+(#REF!+($N$46^2)/2)*$N$51)/($N$46*SQRT($N$51)))-$N$46*SQRT(($N$51))))*$C$15*EXP(-#REF!*$N$51))*$B$15*100,0)</f>
        <v>0</v>
      </c>
      <c r="FC9" s="71">
        <f ca="1">IFERROR((NORMSDIST(((LN($EO9/$C$16)+(#REF!+($N$46^2)/2)*$N$51)/($N$46*SQRT($N$51))))*$EO9-NORMSDIST((((LN($EO9/$C$16)+(#REF!+($N$46^2)/2)*$N$51)/($N$46*SQRT($N$51)))-$N$46*SQRT(($N$51))))*$C$16*EXP(-#REF!*$N$51))*$B$16*100,0)</f>
        <v>0</v>
      </c>
      <c r="FD9" s="71">
        <f ca="1">IFERROR((NORMSDIST(((LN($EO9/$C$17)+(#REF!+($N$46^2)/2)*$N$51)/($N$46*SQRT($N$51))))*$EO9-NORMSDIST((((LN($EO9/$C$17)+(#REF!+($N$46^2)/2)*$N$51)/($N$46*SQRT($N$51)))-$N$46*SQRT(($N$51))))*$C$17*EXP(-#REF!*$N$51))*$B$17*100,0)</f>
        <v>0</v>
      </c>
      <c r="FE9" s="71">
        <f ca="1">IFERROR((NORMSDIST(((LN($EO9/$C$18)+(#REF!+($N$46^2)/2)*$N$51)/($N$46*SQRT($N$51))))*$EO9-NORMSDIST((((LN($EO9/$C$18)+(#REF!+($N$46^2)/2)*$N$51)/($N$46*SQRT($N$51)))-$N$46*SQRT(($N$51))))*$C$18*EXP(-#REF!*$N$51))*$B$18*100,0)</f>
        <v>0</v>
      </c>
      <c r="FF9" s="71">
        <f ca="1">IFERROR((NORMSDIST(((LN($EO9/$C$19)+(#REF!+($N$46^2)/2)*$N$51)/($N$46*SQRT($N$51))))*$EO9-NORMSDIST((((LN($EO9/$C$19)+(#REF!+($N$46^2)/2)*$N$51)/($N$46*SQRT($N$51)))-$N$46*SQRT(($N$51))))*$C$19*EXP(-#REF!*$N$51))*$B$19*100,0)</f>
        <v>0</v>
      </c>
      <c r="FG9" s="71">
        <f ca="1">IFERROR((NORMSDIST(((LN($EO9/$C$20)+(#REF!+($N$46^2)/2)*$N$51)/($N$46*SQRT($N$51))))*$EO9-NORMSDIST((((LN($EO9/$C$20)+(#REF!+($N$46^2)/2)*$N$51)/($N$46*SQRT($N$51)))-$N$46*SQRT(($N$51))))*$C$20*EXP(-#REF!*$N$51))*$B$20*100,0)</f>
        <v>0</v>
      </c>
      <c r="FH9" s="71">
        <f ca="1">IFERROR((NORMSDIST(((LN($EO9/$C$21)+(#REF!+($N$46^2)/2)*$N$51)/($N$46*SQRT($N$51))))*$EO9-NORMSDIST((((LN($EO9/$C$21)+(#REF!+($N$46^2)/2)*$N$51)/($N$46*SQRT($N$51)))-$N$46*SQRT(($N$51))))*$C$21*EXP(-#REF!*$N$51))*$B$21*100,0)</f>
        <v>0</v>
      </c>
      <c r="FI9" s="71">
        <f ca="1">IFERROR((NORMSDIST(((LN($EO9/$C$22)+(#REF!+($N$46^2)/2)*$N$51)/($N$46*SQRT($N$51))))*$EO9-NORMSDIST((((LN($EO9/$C$22)+(#REF!+($N$46^2)/2)*$N$51)/($N$46*SQRT($N$51)))-$N$46*SQRT(($N$51))))*$C$22*EXP(-#REF!*$N$51))*$B$22*100,0)</f>
        <v>0</v>
      </c>
      <c r="FJ9" s="71">
        <f ca="1">IFERROR((NORMSDIST(((LN($EO9/$C$23)+(#REF!+($N$46^2)/2)*$N$51)/($N$46*SQRT($N$51))))*$EO9-NORMSDIST((((LN($EO9/$C$23)+(#REF!+($N$46^2)/2)*$N$51)/($N$46*SQRT($N$51)))-$N$46*SQRT(($N$51))))*$C$23*EXP(-#REF!*$N$51))*$B$23*100,0)</f>
        <v>0</v>
      </c>
      <c r="FK9" s="71">
        <f ca="1">IFERROR((NORMSDIST(((LN($EO9/$C$24)+(#REF!+($N$46^2)/2)*$N$51)/($N$46*SQRT($N$51))))*$EO9-NORMSDIST((((LN($EO9/$C$24)+(#REF!+($N$46^2)/2)*$N$51)/($N$46*SQRT($N$51)))-$N$46*SQRT(($N$51))))*$C$24*EXP(-#REF!*$N$51))*$B$24*100,0)</f>
        <v>0</v>
      </c>
      <c r="FL9" s="71">
        <f ca="1">IFERROR((NORMSDIST(((LN($EO9/$C$25)+(#REF!+($N$46^2)/2)*$N$51)/($N$46*SQRT($N$51))))*$EO9-NORMSDIST((((LN($EO9/$C$25)+(#REF!+($N$46^2)/2)*$N$51)/($N$46*SQRT($N$51)))-$N$46*SQRT(($N$51))))*$C$25*EXP(-#REF!*$N$51))*$B$25*100,0)</f>
        <v>0</v>
      </c>
      <c r="FM9" s="71">
        <f ca="1">IFERROR((NORMSDIST(((LN($EO9/$C$26)+(#REF!+($N$46^2)/2)*$N$51)/($N$46*SQRT($N$51))))*$EO9-NORMSDIST((((LN($EO9/$C$26)+(#REF!+($N$46^2)/2)*$N$51)/($N$46*SQRT($N$51)))-$N$46*SQRT(($N$51))))*$C$26*EXP(-#REF!*$N$51))*$B$26*100,0)</f>
        <v>0</v>
      </c>
      <c r="FN9" s="71">
        <f ca="1">IFERROR((NORMSDIST(((LN($EO9/$C$27)+(#REF!+($N$46^2)/2)*$N$51)/($N$46*SQRT($N$51))))*$EO9-NORMSDIST((((LN($EO9/$C$27)+(#REF!+($N$46^2)/2)*$N$51)/($N$46*SQRT($N$51)))-$N$46*SQRT(($N$51))))*$C$27*EXP(-#REF!*$N$51))*$B$27*100,0)</f>
        <v>0</v>
      </c>
      <c r="FO9" s="71">
        <f ca="1">IFERROR((NORMSDIST(((LN($EO9/$C$28)+(#REF!+($N$46^2)/2)*$N$51)/($N$46*SQRT($N$51))))*$EO9-NORMSDIST((((LN($EO9/$C$28)+(#REF!+($N$46^2)/2)*$N$51)/($N$46*SQRT($N$51)))-$N$46*SQRT(($N$51))))*$C$28*EXP(-#REF!*$N$51))*$B$28*100,0)</f>
        <v>0</v>
      </c>
      <c r="FP9" s="71">
        <f ca="1">IFERROR((NORMSDIST(((LN($EO9/$C$29)+(#REF!+($N$46^2)/2)*$N$51)/($N$46*SQRT($N$51))))*$EO9-NORMSDIST((((LN($EO9/$C$29)+(#REF!+($N$46^2)/2)*$N$51)/($N$46*SQRT($N$51)))-$N$46*SQRT(($N$51))))*$C$29*EXP(-#REF!*$N$51))*$B$29*100,0)</f>
        <v>0</v>
      </c>
      <c r="FQ9" s="71">
        <f ca="1">IFERROR((NORMSDIST(((LN($EO9/$C$30)+(#REF!+($N$46^2)/2)*$N$51)/($N$46*SQRT($N$51))))*$EO9-NORMSDIST((((LN($EO9/$C$30)+(#REF!+($N$46^2)/2)*$N$51)/($N$46*SQRT($N$51)))-$N$46*SQRT(($N$51))))*$C$30*EXP(-#REF!*$N$51))*$B$30*100,0)</f>
        <v>0</v>
      </c>
      <c r="FR9" s="71">
        <f ca="1">IFERROR((NORMSDIST(((LN($EO9/$C$31)+(#REF!+($N$46^2)/2)*$N$51)/($N$46*SQRT($N$51))))*$EO9-NORMSDIST((((LN($EO9/$C$31)+(#REF!+($N$46^2)/2)*$N$51)/($N$46*SQRT($N$51)))-$N$46*SQRT(($N$51))))*$C$31*EXP(-#REF!*$N$51))*$B$31*100,0)</f>
        <v>0</v>
      </c>
      <c r="FS9" s="71">
        <f ca="1">IFERROR((NORMSDIST(((LN($EO9/$C$32)+(#REF!+($N$46^2)/2)*$N$51)/($N$46*SQRT($N$51))))*$EO9-NORMSDIST((((LN($EO9/$C$32)+(#REF!+($N$46^2)/2)*$N$51)/($N$46*SQRT($N$51)))-$N$46*SQRT(($N$51))))*$C$32*EXP(-#REF!*$N$51))*$B$32*100,0)</f>
        <v>0</v>
      </c>
      <c r="FT9" s="71">
        <f ca="1">IFERROR((NORMSDIST(((LN($EO9/$C$33)+(#REF!+($N$46^2)/2)*$N$51)/($N$46*SQRT($N$51))))*$EO9-NORMSDIST((((LN($EO9/$C$33)+(#REF!+($N$46^2)/2)*$N$51)/($N$46*SQRT($N$51)))-$N$46*SQRT(($N$51))))*$C$33*EXP(-#REF!*$N$51))*$B$33*100,0)</f>
        <v>0</v>
      </c>
      <c r="FU9" s="71">
        <f ca="1">IFERROR((NORMSDIST(((LN($EO9/$C$34)+(#REF!+($N$46^2)/2)*$N$51)/($N$46*SQRT($N$51))))*$EO9-NORMSDIST((((LN($EO9/$C$34)+(#REF!+($N$46^2)/2)*$N$51)/($N$46*SQRT($N$51)))-$N$46*SQRT(($N$51))))*$C$34*EXP(-#REF!*$N$51))*$B$34*100,0)</f>
        <v>0</v>
      </c>
      <c r="FV9" s="71">
        <f ca="1">IFERROR((NORMSDIST(((LN($EO9/$C$35)+(#REF!+($N$46^2)/2)*$N$51)/($N$46*SQRT($N$51))))*$EO9-NORMSDIST((((LN($EO9/$C$35)+(#REF!+($N$46^2)/2)*$N$51)/($N$46*SQRT($N$51)))-$N$46*SQRT(($N$51))))*$C$35*EXP(-#REF!*$N$51))*$B$35*100,0)</f>
        <v>0</v>
      </c>
      <c r="FW9" s="71">
        <f ca="1">IFERROR((NORMSDIST(((LN($EO9/$C$36)+(#REF!+($N$46^2)/2)*$N$51)/($N$46*SQRT($N$51))))*$EO9-NORMSDIST((((LN($EO9/$C$36)+(#REF!+($N$46^2)/2)*$N$51)/($N$46*SQRT($N$51)))-$N$46*SQRT(($N$51))))*$C$36*EXP(-#REF!*$N$51))*$B$36*100,0)</f>
        <v>0</v>
      </c>
      <c r="FX9" s="71">
        <f ca="1">IFERROR((NORMSDIST(((LN($EO9/$C$37)+(#REF!+($N$46^2)/2)*$N$51)/($N$46*SQRT($N$51))))*$EO9-NORMSDIST((((LN($EO9/$C$37)+(#REF!+($N$46^2)/2)*$N$51)/($N$46*SQRT($N$51)))-$N$46*SQRT(($N$51))))*$C$37*EXP(-#REF!*$N$51))*$B$37*100,0)</f>
        <v>0</v>
      </c>
      <c r="FY9" s="72"/>
      <c r="FZ9" s="73">
        <f t="shared" ca="1" si="53"/>
        <v>0</v>
      </c>
      <c r="GA9" s="72"/>
      <c r="GB9" s="77"/>
      <c r="GC9" s="75"/>
      <c r="GD9" s="76">
        <f t="shared" ca="1" si="54"/>
        <v>-12694.56</v>
      </c>
    </row>
    <row r="10" spans="1:186">
      <c r="A10" s="169" t="s">
        <v>395</v>
      </c>
      <c r="B10" s="619"/>
      <c r="C10" s="649">
        <v>4700.8999999999996</v>
      </c>
      <c r="D10" s="626">
        <v>131</v>
      </c>
      <c r="E10" s="632">
        <f t="shared" si="0"/>
        <v>0</v>
      </c>
      <c r="F10" s="708">
        <f t="shared" si="1"/>
        <v>0</v>
      </c>
      <c r="G10" s="636">
        <f t="shared" si="55"/>
        <v>126</v>
      </c>
      <c r="H10" s="638">
        <f t="shared" si="56"/>
        <v>0</v>
      </c>
      <c r="I10" s="740">
        <f t="shared" si="2"/>
        <v>0</v>
      </c>
      <c r="J10" s="51"/>
      <c r="K10" s="733"/>
      <c r="L10" s="734">
        <f t="shared" si="3"/>
        <v>3385.1860668529248</v>
      </c>
      <c r="M10" s="763">
        <f t="shared" si="4"/>
        <v>-12694.56</v>
      </c>
      <c r="N10" s="764">
        <f t="shared" ca="1" si="5"/>
        <v>-12694.56</v>
      </c>
      <c r="O10" s="51"/>
      <c r="P10" s="769"/>
      <c r="Q10" s="816">
        <f t="shared" si="57"/>
        <v>0</v>
      </c>
      <c r="R10" s="662">
        <v>4700.8999999999996</v>
      </c>
      <c r="S10" s="814">
        <f t="shared" ca="1" si="58"/>
        <v>124.68657159880172</v>
      </c>
      <c r="T10" s="625" t="str">
        <f t="shared" si="59"/>
        <v>MERV - XMEV - GFGC47009G - 24hs</v>
      </c>
      <c r="U10" s="626" t="str">
        <f t="shared" si="60"/>
        <v>GFGC47009G</v>
      </c>
      <c r="V10" s="621">
        <f>IFERROR(VLOOKUP($U10,HomeBroker!$A$30:$F$60,6,0),0)</f>
        <v>126</v>
      </c>
      <c r="W10" s="618">
        <f t="shared" si="61"/>
        <v>50.501000000000005</v>
      </c>
      <c r="X10" s="771">
        <f t="shared" si="67"/>
        <v>0.43998354304522236</v>
      </c>
      <c r="Y10" s="51"/>
      <c r="Z10" s="631"/>
      <c r="AA10" s="816">
        <f t="shared" si="62"/>
        <v>0</v>
      </c>
      <c r="AB10" s="662">
        <v>3661.7</v>
      </c>
      <c r="AC10" s="619">
        <f t="shared" ca="1" si="7"/>
        <v>58.836199945598764</v>
      </c>
      <c r="AD10" s="625" t="str">
        <f t="shared" si="63"/>
        <v>MERV - XMEV - GFGV36617G - 24hs</v>
      </c>
      <c r="AE10" s="626" t="str">
        <f t="shared" si="64"/>
        <v>GFGV36617G</v>
      </c>
      <c r="AF10" s="621">
        <f>IFERROR(VLOOKUP($AE10,HomeBroker!$A$30:$F$60,6,0),0)</f>
        <v>40</v>
      </c>
      <c r="AG10" s="618">
        <f t="shared" si="65"/>
        <v>21.150999999999996</v>
      </c>
      <c r="AH10" s="771">
        <f t="shared" si="66"/>
        <v>1.2037353313867003</v>
      </c>
      <c r="AI10" s="51"/>
      <c r="AJ10" s="772"/>
      <c r="AK10" s="657" t="s">
        <v>350</v>
      </c>
      <c r="AL10" s="623"/>
      <c r="AM10" s="649"/>
      <c r="AN10" s="626"/>
      <c r="AO10" s="632">
        <f t="shared" si="8"/>
        <v>0</v>
      </c>
      <c r="AP10" s="653">
        <f t="shared" si="9"/>
        <v>0</v>
      </c>
      <c r="AQ10" s="658" t="s">
        <v>396</v>
      </c>
      <c r="AR10" s="623"/>
      <c r="AS10" s="649"/>
      <c r="AT10" s="626"/>
      <c r="AU10" s="632">
        <f t="shared" si="10"/>
        <v>0</v>
      </c>
      <c r="AV10" s="653">
        <f t="shared" si="11"/>
        <v>0</v>
      </c>
      <c r="AW10" s="661" t="s">
        <v>397</v>
      </c>
      <c r="AX10" s="659"/>
      <c r="AY10" s="626"/>
      <c r="AZ10" s="632">
        <f t="shared" si="12"/>
        <v>0</v>
      </c>
      <c r="BA10" s="634">
        <f t="shared" si="13"/>
        <v>0</v>
      </c>
      <c r="CX10" s="70">
        <f t="shared" si="14"/>
        <v>3385.1860668529248</v>
      </c>
      <c r="CY10" s="71">
        <f t="shared" si="15"/>
        <v>0</v>
      </c>
      <c r="CZ10" s="71">
        <f t="shared" si="16"/>
        <v>0</v>
      </c>
      <c r="DA10" s="71">
        <f t="shared" si="17"/>
        <v>0</v>
      </c>
      <c r="DB10" s="71">
        <f t="shared" si="18"/>
        <v>0</v>
      </c>
      <c r="DC10" s="71">
        <f t="shared" si="19"/>
        <v>0</v>
      </c>
      <c r="DD10" s="71">
        <f t="shared" si="20"/>
        <v>0</v>
      </c>
      <c r="DE10" s="71">
        <f t="shared" si="21"/>
        <v>0</v>
      </c>
      <c r="DF10" s="71">
        <f t="shared" si="22"/>
        <v>0</v>
      </c>
      <c r="DG10" s="71">
        <f t="shared" si="23"/>
        <v>0</v>
      </c>
      <c r="DH10" s="71">
        <f t="shared" si="24"/>
        <v>0</v>
      </c>
      <c r="DI10" s="71">
        <f t="shared" si="25"/>
        <v>0</v>
      </c>
      <c r="DJ10" s="71">
        <f t="shared" si="26"/>
        <v>0</v>
      </c>
      <c r="DK10" s="71">
        <f t="shared" si="27"/>
        <v>0</v>
      </c>
      <c r="DL10" s="71">
        <f t="shared" si="28"/>
        <v>0</v>
      </c>
      <c r="DM10" s="71">
        <f t="shared" si="29"/>
        <v>0</v>
      </c>
      <c r="DN10" s="71">
        <f t="shared" si="30"/>
        <v>0</v>
      </c>
      <c r="DO10" s="71">
        <f t="shared" si="31"/>
        <v>0</v>
      </c>
      <c r="DP10" s="71">
        <f t="shared" si="32"/>
        <v>0</v>
      </c>
      <c r="DQ10" s="71">
        <f t="shared" si="33"/>
        <v>0</v>
      </c>
      <c r="DR10" s="71">
        <f t="shared" si="34"/>
        <v>0</v>
      </c>
      <c r="DS10" s="71">
        <f t="shared" si="35"/>
        <v>0</v>
      </c>
      <c r="DT10" s="71">
        <f t="shared" si="36"/>
        <v>0</v>
      </c>
      <c r="DU10" s="71">
        <f t="shared" si="37"/>
        <v>0</v>
      </c>
      <c r="DV10" s="71">
        <f t="shared" si="38"/>
        <v>0</v>
      </c>
      <c r="DW10" s="71">
        <f t="shared" si="39"/>
        <v>0</v>
      </c>
      <c r="DX10" s="71">
        <f t="shared" si="40"/>
        <v>0</v>
      </c>
      <c r="DY10" s="71">
        <f t="shared" si="41"/>
        <v>0</v>
      </c>
      <c r="DZ10" s="71">
        <f t="shared" si="42"/>
        <v>0</v>
      </c>
      <c r="EA10" s="71">
        <f t="shared" si="43"/>
        <v>0</v>
      </c>
      <c r="EB10" s="71">
        <f t="shared" si="44"/>
        <v>0</v>
      </c>
      <c r="EC10" s="71">
        <f t="shared" si="45"/>
        <v>0</v>
      </c>
      <c r="ED10" s="71">
        <f t="shared" si="46"/>
        <v>0</v>
      </c>
      <c r="EE10" s="71">
        <f t="shared" si="47"/>
        <v>0</v>
      </c>
      <c r="EF10" s="71">
        <f t="shared" si="48"/>
        <v>0</v>
      </c>
      <c r="EG10" s="71">
        <f t="shared" si="49"/>
        <v>0</v>
      </c>
      <c r="EH10" s="72"/>
      <c r="EI10" s="73">
        <f t="shared" si="50"/>
        <v>0</v>
      </c>
      <c r="EJ10" s="72"/>
      <c r="EK10" s="77"/>
      <c r="EL10" s="75"/>
      <c r="EM10" s="76">
        <f t="shared" si="51"/>
        <v>-12694.56</v>
      </c>
      <c r="EN10" s="60"/>
      <c r="EO10" s="70">
        <f t="shared" si="52"/>
        <v>3385.1860668529248</v>
      </c>
      <c r="EP10" s="71">
        <f ca="1">IFERROR((NORMSDIST(((LN($EO10/$C$3)+(#REF!+($N$46^2)/2)*$N$51)/($N$46*SQRT($N$51))))*$EO10-NORMSDIST((((LN($EO10/$C$3)+(#REF!+($N$46^2)/2)*$N$51)/($N$46*SQRT($N$51)))-$N$46*SQRT(($N$51))))*$C$3*EXP(-#REF!*$N$51))*$B$3*100,0)</f>
        <v>0</v>
      </c>
      <c r="EQ10" s="71">
        <f ca="1">IFERROR((NORMSDIST(((LN($EO10/$C$4)+(#REF!+($N$46^2)/2)*$N$51)/($N$46*SQRT($N$51))))*$EO10-NORMSDIST((((LN($EO10/$C$4)+(#REF!+($N$46^2)/2)*$N$51)/($N$46*SQRT($N$51)))-$N$46*SQRT(($N$51))))*$C$4*EXP(-#REF!*$N$51))*$B$4*100,0)</f>
        <v>0</v>
      </c>
      <c r="ER10" s="71">
        <f ca="1">IFERROR((NORMSDIST(((LN($EO10/$C$5)+(#REF!+($N$46^2)/2)*$N$51)/($N$46*SQRT($N$51))))*$EO10-NORMSDIST((((LN($EO10/$C$5)+(#REF!+($N$46^2)/2)*$N$51)/($N$46*SQRT($N$51)))-$N$46*SQRT(($N$51))))*$C$5*EXP(-#REF!*$N$51))*$B$5*100,0)</f>
        <v>0</v>
      </c>
      <c r="ES10" s="71">
        <f ca="1">IFERROR((NORMSDIST(((LN($EO10/$C$6)+(#REF!+($N$46^2)/2)*$N$51)/($N$46*SQRT($N$51))))*$EO10-NORMSDIST((((LN($EO10/$C$6)+(#REF!+($N$46^2)/2)*$N$51)/($N$46*SQRT($N$51)))-$N$46*SQRT(($N$51))))*$C$6*EXP(-#REF!*$N$51))*$B$6*100,0)</f>
        <v>0</v>
      </c>
      <c r="ET10" s="71">
        <f ca="1">IFERROR((NORMSDIST(((LN($EO10/$C$7)+(#REF!+($N$46^2)/2)*$N$51)/($N$46*SQRT($N$51))))*$EO10-NORMSDIST((((LN($EO10/$C$7)+(#REF!+($N$46^2)/2)*$N$51)/($N$46*SQRT($N$51)))-$N$46*SQRT(($N$51))))*$C$7*EXP(-#REF!*$N$51))*$B$7*100,0)</f>
        <v>0</v>
      </c>
      <c r="EU10" s="71">
        <f ca="1">IFERROR((NORMSDIST(((LN($EO10/$C$8)+(#REF!+($N$46^2)/2)*$N$51)/($N$46*SQRT($N$51))))*$EO10-NORMSDIST((((LN($EO10/$C$8)+(#REF!+($N$46^2)/2)*$N$51)/($N$46*SQRT($N$51)))-$N$46*SQRT(($N$51))))*$C$8*EXP(-#REF!*$N$51))*$B$8*100,0)</f>
        <v>0</v>
      </c>
      <c r="EV10" s="71">
        <f ca="1">IFERROR((NORMSDIST(((LN($EO10/$C$9)+(#REF!+($N$46^2)/2)*$N$51)/($N$46*SQRT($N$51))))*$EO10-NORMSDIST((((LN($EO10/$C$9)+(#REF!+($N$46^2)/2)*$N$51)/($N$46*SQRT($N$51)))-$N$46*SQRT(($N$51))))*$C$9*EXP(-#REF!*$N$51))*$B$9*100,0)</f>
        <v>0</v>
      </c>
      <c r="EW10" s="71">
        <f ca="1">IFERROR((NORMSDIST(((LN($EO10/$C$10)+(#REF!+($N$46^2)/2)*$N$51)/($N$46*SQRT($N$51))))*$EO10-NORMSDIST((((LN($EO10/$C$10)+(#REF!+($N$46^2)/2)*$N$51)/($N$46*SQRT($N$51)))-$N$46*SQRT(($N$51))))*$C$10*EXP(-#REF!*$N$51))*$B$10*100,0)</f>
        <v>0</v>
      </c>
      <c r="EX10" s="71">
        <f ca="1">IFERROR((NORMSDIST(((LN($EO10/$C$11)+(#REF!+($N$46^2)/2)*$N$51)/($N$46*SQRT($N$51))))*$EO10-NORMSDIST((((LN($EO10/$C$11)+(#REF!+($N$46^2)/2)*$N$51)/($N$46*SQRT($N$51)))-$N$46*SQRT(($N$51))))*$C$11*EXP(-#REF!*$N$51))*$B$11*100,0)</f>
        <v>0</v>
      </c>
      <c r="EY10" s="71">
        <f ca="1">IFERROR((NORMSDIST(((LN($EO10/$C$12)+(#REF!+($N$46^2)/2)*$N$51)/($N$46*SQRT($N$51))))*$EO10-NORMSDIST((((LN($EO10/$C$12)+(#REF!+($N$46^2)/2)*$N$51)/($N$46*SQRT($N$51)))-$N$46*SQRT(($N$51))))*$C$12*EXP(-#REF!*$N$51))*$B$12*100,0)</f>
        <v>0</v>
      </c>
      <c r="EZ10" s="71">
        <f ca="1">IFERROR((NORMSDIST(((LN($EO10/$C$13)+(#REF!+($N$46^2)/2)*$N$51)/($N$46*SQRT($N$51))))*$EO10-NORMSDIST((((LN($EO10/$C$13)+(#REF!+($N$46^2)/2)*$N$51)/($N$46*SQRT($N$51)))-$N$46*SQRT(($N$51))))*$C$13*EXP(-#REF!*$N$51))*$B$13*100,0)</f>
        <v>0</v>
      </c>
      <c r="FA10" s="71">
        <f ca="1">IFERROR((NORMSDIST(((LN($EO10/$C$14)+(#REF!+($N$46^2)/2)*$N$51)/($N$46*SQRT($N$51))))*$EO10-NORMSDIST((((LN($EO10/$C$14)+(#REF!+($N$46^2)/2)*$N$51)/($N$46*SQRT($N$51)))-$N$46*SQRT(($N$51))))*$C$14*EXP(-#REF!*$N$51))*$B$14*100,0)</f>
        <v>0</v>
      </c>
      <c r="FB10" s="71">
        <f ca="1">IFERROR((NORMSDIST(((LN($EO10/$C$15)+(#REF!+($N$46^2)/2)*$N$51)/($N$46*SQRT($N$51))))*$EO10-NORMSDIST((((LN($EO10/$C$15)+(#REF!+($N$46^2)/2)*$N$51)/($N$46*SQRT($N$51)))-$N$46*SQRT(($N$51))))*$C$15*EXP(-#REF!*$N$51))*$B$15*100,0)</f>
        <v>0</v>
      </c>
      <c r="FC10" s="71">
        <f ca="1">IFERROR((NORMSDIST(((LN($EO10/$C$16)+(#REF!+($N$46^2)/2)*$N$51)/($N$46*SQRT($N$51))))*$EO10-NORMSDIST((((LN($EO10/$C$16)+(#REF!+($N$46^2)/2)*$N$51)/($N$46*SQRT($N$51)))-$N$46*SQRT(($N$51))))*$C$16*EXP(-#REF!*$N$51))*$B$16*100,0)</f>
        <v>0</v>
      </c>
      <c r="FD10" s="71">
        <f ca="1">IFERROR((NORMSDIST(((LN($EO10/$C$17)+(#REF!+($N$46^2)/2)*$N$51)/($N$46*SQRT($N$51))))*$EO10-NORMSDIST((((LN($EO10/$C$17)+(#REF!+($N$46^2)/2)*$N$51)/($N$46*SQRT($N$51)))-$N$46*SQRT(($N$51))))*$C$17*EXP(-#REF!*$N$51))*$B$17*100,0)</f>
        <v>0</v>
      </c>
      <c r="FE10" s="71">
        <f ca="1">IFERROR((NORMSDIST(((LN($EO10/$C$18)+(#REF!+($N$46^2)/2)*$N$51)/($N$46*SQRT($N$51))))*$EO10-NORMSDIST((((LN($EO10/$C$18)+(#REF!+($N$46^2)/2)*$N$51)/($N$46*SQRT($N$51)))-$N$46*SQRT(($N$51))))*$C$18*EXP(-#REF!*$N$51))*$B$18*100,0)</f>
        <v>0</v>
      </c>
      <c r="FF10" s="71">
        <f ca="1">IFERROR((NORMSDIST(((LN($EO10/$C$19)+(#REF!+($N$46^2)/2)*$N$51)/($N$46*SQRT($N$51))))*$EO10-NORMSDIST((((LN($EO10/$C$19)+(#REF!+($N$46^2)/2)*$N$51)/($N$46*SQRT($N$51)))-$N$46*SQRT(($N$51))))*$C$19*EXP(-#REF!*$N$51))*$B$19*100,0)</f>
        <v>0</v>
      </c>
      <c r="FG10" s="71">
        <f ca="1">IFERROR((NORMSDIST(((LN($EO10/$C$20)+(#REF!+($N$46^2)/2)*$N$51)/($N$46*SQRT($N$51))))*$EO10-NORMSDIST((((LN($EO10/$C$20)+(#REF!+($N$46^2)/2)*$N$51)/($N$46*SQRT($N$51)))-$N$46*SQRT(($N$51))))*$C$20*EXP(-#REF!*$N$51))*$B$20*100,0)</f>
        <v>0</v>
      </c>
      <c r="FH10" s="71">
        <f ca="1">IFERROR((NORMSDIST(((LN($EO10/$C$21)+(#REF!+($N$46^2)/2)*$N$51)/($N$46*SQRT($N$51))))*$EO10-NORMSDIST((((LN($EO10/$C$21)+(#REF!+($N$46^2)/2)*$N$51)/($N$46*SQRT($N$51)))-$N$46*SQRT(($N$51))))*$C$21*EXP(-#REF!*$N$51))*$B$21*100,0)</f>
        <v>0</v>
      </c>
      <c r="FI10" s="71">
        <f ca="1">IFERROR((NORMSDIST(((LN($EO10/$C$22)+(#REF!+($N$46^2)/2)*$N$51)/($N$46*SQRT($N$51))))*$EO10-NORMSDIST((((LN($EO10/$C$22)+(#REF!+($N$46^2)/2)*$N$51)/($N$46*SQRT($N$51)))-$N$46*SQRT(($N$51))))*$C$22*EXP(-#REF!*$N$51))*$B$22*100,0)</f>
        <v>0</v>
      </c>
      <c r="FJ10" s="71">
        <f ca="1">IFERROR((NORMSDIST(((LN($EO10/$C$23)+(#REF!+($N$46^2)/2)*$N$51)/($N$46*SQRT($N$51))))*$EO10-NORMSDIST((((LN($EO10/$C$23)+(#REF!+($N$46^2)/2)*$N$51)/($N$46*SQRT($N$51)))-$N$46*SQRT(($N$51))))*$C$23*EXP(-#REF!*$N$51))*$B$23*100,0)</f>
        <v>0</v>
      </c>
      <c r="FK10" s="71">
        <f ca="1">IFERROR((NORMSDIST(((LN($EO10/$C$24)+(#REF!+($N$46^2)/2)*$N$51)/($N$46*SQRT($N$51))))*$EO10-NORMSDIST((((LN($EO10/$C$24)+(#REF!+($N$46^2)/2)*$N$51)/($N$46*SQRT($N$51)))-$N$46*SQRT(($N$51))))*$C$24*EXP(-#REF!*$N$51))*$B$24*100,0)</f>
        <v>0</v>
      </c>
      <c r="FL10" s="71">
        <f ca="1">IFERROR((NORMSDIST(((LN($EO10/$C$25)+(#REF!+($N$46^2)/2)*$N$51)/($N$46*SQRT($N$51))))*$EO10-NORMSDIST((((LN($EO10/$C$25)+(#REF!+($N$46^2)/2)*$N$51)/($N$46*SQRT($N$51)))-$N$46*SQRT(($N$51))))*$C$25*EXP(-#REF!*$N$51))*$B$25*100,0)</f>
        <v>0</v>
      </c>
      <c r="FM10" s="71">
        <f ca="1">IFERROR((NORMSDIST(((LN($EO10/$C$26)+(#REF!+($N$46^2)/2)*$N$51)/($N$46*SQRT($N$51))))*$EO10-NORMSDIST((((LN($EO10/$C$26)+(#REF!+($N$46^2)/2)*$N$51)/($N$46*SQRT($N$51)))-$N$46*SQRT(($N$51))))*$C$26*EXP(-#REF!*$N$51))*$B$26*100,0)</f>
        <v>0</v>
      </c>
      <c r="FN10" s="71">
        <f ca="1">IFERROR((NORMSDIST(((LN($EO10/$C$27)+(#REF!+($N$46^2)/2)*$N$51)/($N$46*SQRT($N$51))))*$EO10-NORMSDIST((((LN($EO10/$C$27)+(#REF!+($N$46^2)/2)*$N$51)/($N$46*SQRT($N$51)))-$N$46*SQRT(($N$51))))*$C$27*EXP(-#REF!*$N$51))*$B$27*100,0)</f>
        <v>0</v>
      </c>
      <c r="FO10" s="71">
        <f ca="1">IFERROR((NORMSDIST(((LN($EO10/$C$28)+(#REF!+($N$46^2)/2)*$N$51)/($N$46*SQRT($N$51))))*$EO10-NORMSDIST((((LN($EO10/$C$28)+(#REF!+($N$46^2)/2)*$N$51)/($N$46*SQRT($N$51)))-$N$46*SQRT(($N$51))))*$C$28*EXP(-#REF!*$N$51))*$B$28*100,0)</f>
        <v>0</v>
      </c>
      <c r="FP10" s="71">
        <f ca="1">IFERROR((NORMSDIST(((LN($EO10/$C$29)+(#REF!+($N$46^2)/2)*$N$51)/($N$46*SQRT($N$51))))*$EO10-NORMSDIST((((LN($EO10/$C$29)+(#REF!+($N$46^2)/2)*$N$51)/($N$46*SQRT($N$51)))-$N$46*SQRT(($N$51))))*$C$29*EXP(-#REF!*$N$51))*$B$29*100,0)</f>
        <v>0</v>
      </c>
      <c r="FQ10" s="71">
        <f ca="1">IFERROR((NORMSDIST(((LN($EO10/$C$30)+(#REF!+($N$46^2)/2)*$N$51)/($N$46*SQRT($N$51))))*$EO10-NORMSDIST((((LN($EO10/$C$30)+(#REF!+($N$46^2)/2)*$N$51)/($N$46*SQRT($N$51)))-$N$46*SQRT(($N$51))))*$C$30*EXP(-#REF!*$N$51))*$B$30*100,0)</f>
        <v>0</v>
      </c>
      <c r="FR10" s="71">
        <f ca="1">IFERROR((NORMSDIST(((LN($EO10/$C$31)+(#REF!+($N$46^2)/2)*$N$51)/($N$46*SQRT($N$51))))*$EO10-NORMSDIST((((LN($EO10/$C$31)+(#REF!+($N$46^2)/2)*$N$51)/($N$46*SQRT($N$51)))-$N$46*SQRT(($N$51))))*$C$31*EXP(-#REF!*$N$51))*$B$31*100,0)</f>
        <v>0</v>
      </c>
      <c r="FS10" s="71">
        <f ca="1">IFERROR((NORMSDIST(((LN($EO10/$C$32)+(#REF!+($N$46^2)/2)*$N$51)/($N$46*SQRT($N$51))))*$EO10-NORMSDIST((((LN($EO10/$C$32)+(#REF!+($N$46^2)/2)*$N$51)/($N$46*SQRT($N$51)))-$N$46*SQRT(($N$51))))*$C$32*EXP(-#REF!*$N$51))*$B$32*100,0)</f>
        <v>0</v>
      </c>
      <c r="FT10" s="71">
        <f ca="1">IFERROR((NORMSDIST(((LN($EO10/$C$33)+(#REF!+($N$46^2)/2)*$N$51)/($N$46*SQRT($N$51))))*$EO10-NORMSDIST((((LN($EO10/$C$33)+(#REF!+($N$46^2)/2)*$N$51)/($N$46*SQRT($N$51)))-$N$46*SQRT(($N$51))))*$C$33*EXP(-#REF!*$N$51))*$B$33*100,0)</f>
        <v>0</v>
      </c>
      <c r="FU10" s="71">
        <f ca="1">IFERROR((NORMSDIST(((LN($EO10/$C$34)+(#REF!+($N$46^2)/2)*$N$51)/($N$46*SQRT($N$51))))*$EO10-NORMSDIST((((LN($EO10/$C$34)+(#REF!+($N$46^2)/2)*$N$51)/($N$46*SQRT($N$51)))-$N$46*SQRT(($N$51))))*$C$34*EXP(-#REF!*$N$51))*$B$34*100,0)</f>
        <v>0</v>
      </c>
      <c r="FV10" s="71">
        <f ca="1">IFERROR((NORMSDIST(((LN($EO10/$C$35)+(#REF!+($N$46^2)/2)*$N$51)/($N$46*SQRT($N$51))))*$EO10-NORMSDIST((((LN($EO10/$C$35)+(#REF!+($N$46^2)/2)*$N$51)/($N$46*SQRT($N$51)))-$N$46*SQRT(($N$51))))*$C$35*EXP(-#REF!*$N$51))*$B$35*100,0)</f>
        <v>0</v>
      </c>
      <c r="FW10" s="71">
        <f ca="1">IFERROR((NORMSDIST(((LN($EO10/$C$36)+(#REF!+($N$46^2)/2)*$N$51)/($N$46*SQRT($N$51))))*$EO10-NORMSDIST((((LN($EO10/$C$36)+(#REF!+($N$46^2)/2)*$N$51)/($N$46*SQRT($N$51)))-$N$46*SQRT(($N$51))))*$C$36*EXP(-#REF!*$N$51))*$B$36*100,0)</f>
        <v>0</v>
      </c>
      <c r="FX10" s="71">
        <f ca="1">IFERROR((NORMSDIST(((LN($EO10/$C$37)+(#REF!+($N$46^2)/2)*$N$51)/($N$46*SQRT($N$51))))*$EO10-NORMSDIST((((LN($EO10/$C$37)+(#REF!+($N$46^2)/2)*$N$51)/($N$46*SQRT($N$51)))-$N$46*SQRT(($N$51))))*$C$37*EXP(-#REF!*$N$51))*$B$37*100,0)</f>
        <v>0</v>
      </c>
      <c r="FY10" s="72"/>
      <c r="FZ10" s="73">
        <f t="shared" ca="1" si="53"/>
        <v>0</v>
      </c>
      <c r="GA10" s="72"/>
      <c r="GB10" s="77"/>
      <c r="GC10" s="75"/>
      <c r="GD10" s="76">
        <f t="shared" ca="1" si="54"/>
        <v>-12694.56</v>
      </c>
    </row>
    <row r="11" spans="1:186">
      <c r="A11" s="169" t="s">
        <v>395</v>
      </c>
      <c r="B11" s="620"/>
      <c r="C11" s="650">
        <v>4900.8999999999996</v>
      </c>
      <c r="D11" s="628">
        <v>86.17</v>
      </c>
      <c r="E11" s="633">
        <f t="shared" si="0"/>
        <v>0</v>
      </c>
      <c r="F11" s="709">
        <f t="shared" si="1"/>
        <v>0</v>
      </c>
      <c r="G11" s="637">
        <f t="shared" si="55"/>
        <v>87.501000000000005</v>
      </c>
      <c r="H11" s="642">
        <f t="shared" si="56"/>
        <v>0</v>
      </c>
      <c r="I11" s="741">
        <f t="shared" si="2"/>
        <v>0</v>
      </c>
      <c r="J11" s="51"/>
      <c r="K11" s="733"/>
      <c r="L11" s="734">
        <f t="shared" si="3"/>
        <v>3454.2714967886986</v>
      </c>
      <c r="M11" s="761">
        <f t="shared" si="4"/>
        <v>-12694.56</v>
      </c>
      <c r="N11" s="762">
        <f t="shared" ca="1" si="5"/>
        <v>-12694.56</v>
      </c>
      <c r="O11" s="51"/>
      <c r="P11" s="769"/>
      <c r="Q11" s="815">
        <f t="shared" si="57"/>
        <v>8</v>
      </c>
      <c r="R11" s="663">
        <v>4900.8999999999996</v>
      </c>
      <c r="S11" s="813">
        <f t="shared" ca="1" si="58"/>
        <v>87.818475070157206</v>
      </c>
      <c r="T11" s="627" t="str">
        <f t="shared" si="59"/>
        <v>MERV - XMEV - GFGC49009G - 24hs</v>
      </c>
      <c r="U11" s="628" t="str">
        <f t="shared" si="60"/>
        <v>GFGC49009G</v>
      </c>
      <c r="V11" s="622">
        <f>IFERROR(VLOOKUP($U11,HomeBroker!$A$30:$F$60,6,0),0)</f>
        <v>87.501000000000005</v>
      </c>
      <c r="W11" s="617">
        <f t="shared" si="61"/>
        <v>22.008999999999986</v>
      </c>
      <c r="X11" s="770">
        <f t="shared" si="67"/>
        <v>0.23221754376082604</v>
      </c>
      <c r="Y11" s="51"/>
      <c r="Z11" s="631"/>
      <c r="AA11" s="815">
        <f t="shared" si="62"/>
        <v>0</v>
      </c>
      <c r="AB11" s="663">
        <v>3811.7</v>
      </c>
      <c r="AC11" s="620">
        <f t="shared" ca="1" si="7"/>
        <v>97.368235565639225</v>
      </c>
      <c r="AD11" s="627" t="str">
        <f t="shared" si="63"/>
        <v>MERV - XMEV - GFGV38117G - 24hs</v>
      </c>
      <c r="AE11" s="628" t="str">
        <f t="shared" si="64"/>
        <v>GFGV38117G</v>
      </c>
      <c r="AF11" s="622">
        <f>IFERROR(VLOOKUP($AE11,HomeBroker!$A$30:$F$60,6,0),0)</f>
        <v>83</v>
      </c>
      <c r="AG11" s="617">
        <f t="shared" si="65"/>
        <v>17</v>
      </c>
      <c r="AH11" s="770">
        <f t="shared" si="66"/>
        <v>1.0750000000000002</v>
      </c>
      <c r="AI11" s="51"/>
      <c r="AJ11" s="773"/>
      <c r="AK11" s="657" t="s">
        <v>350</v>
      </c>
      <c r="AL11" s="624"/>
      <c r="AM11" s="650"/>
      <c r="AN11" s="628"/>
      <c r="AO11" s="633">
        <f t="shared" si="8"/>
        <v>0</v>
      </c>
      <c r="AP11" s="654">
        <f t="shared" si="9"/>
        <v>0</v>
      </c>
      <c r="AQ11" s="658" t="s">
        <v>396</v>
      </c>
      <c r="AR11" s="624"/>
      <c r="AS11" s="650"/>
      <c r="AT11" s="628"/>
      <c r="AU11" s="633">
        <f t="shared" si="10"/>
        <v>0</v>
      </c>
      <c r="AV11" s="654">
        <f t="shared" si="11"/>
        <v>0</v>
      </c>
      <c r="AW11" s="661" t="s">
        <v>397</v>
      </c>
      <c r="AX11" s="660"/>
      <c r="AY11" s="628"/>
      <c r="AZ11" s="633">
        <f t="shared" si="12"/>
        <v>0</v>
      </c>
      <c r="BA11" s="635">
        <f t="shared" si="13"/>
        <v>0</v>
      </c>
      <c r="CX11" s="70">
        <f t="shared" si="14"/>
        <v>3454.2714967886986</v>
      </c>
      <c r="CY11" s="71">
        <f t="shared" si="15"/>
        <v>0</v>
      </c>
      <c r="CZ11" s="71">
        <f t="shared" si="16"/>
        <v>0</v>
      </c>
      <c r="DA11" s="71">
        <f t="shared" si="17"/>
        <v>0</v>
      </c>
      <c r="DB11" s="71">
        <f t="shared" si="18"/>
        <v>0</v>
      </c>
      <c r="DC11" s="71">
        <f t="shared" si="19"/>
        <v>0</v>
      </c>
      <c r="DD11" s="71">
        <f t="shared" si="20"/>
        <v>0</v>
      </c>
      <c r="DE11" s="71">
        <f t="shared" si="21"/>
        <v>0</v>
      </c>
      <c r="DF11" s="71">
        <f t="shared" si="22"/>
        <v>0</v>
      </c>
      <c r="DG11" s="71">
        <f t="shared" si="23"/>
        <v>0</v>
      </c>
      <c r="DH11" s="71">
        <f t="shared" si="24"/>
        <v>0</v>
      </c>
      <c r="DI11" s="71">
        <f t="shared" si="25"/>
        <v>0</v>
      </c>
      <c r="DJ11" s="71">
        <f t="shared" si="26"/>
        <v>0</v>
      </c>
      <c r="DK11" s="71">
        <f t="shared" si="27"/>
        <v>0</v>
      </c>
      <c r="DL11" s="71">
        <f t="shared" si="28"/>
        <v>0</v>
      </c>
      <c r="DM11" s="71">
        <f t="shared" si="29"/>
        <v>0</v>
      </c>
      <c r="DN11" s="71">
        <f t="shared" si="30"/>
        <v>0</v>
      </c>
      <c r="DO11" s="71">
        <f t="shared" si="31"/>
        <v>0</v>
      </c>
      <c r="DP11" s="71">
        <f t="shared" si="32"/>
        <v>0</v>
      </c>
      <c r="DQ11" s="71">
        <f t="shared" si="33"/>
        <v>0</v>
      </c>
      <c r="DR11" s="71">
        <f t="shared" si="34"/>
        <v>0</v>
      </c>
      <c r="DS11" s="71">
        <f t="shared" si="35"/>
        <v>0</v>
      </c>
      <c r="DT11" s="71">
        <f t="shared" si="36"/>
        <v>0</v>
      </c>
      <c r="DU11" s="71">
        <f t="shared" si="37"/>
        <v>0</v>
      </c>
      <c r="DV11" s="71">
        <f t="shared" si="38"/>
        <v>0</v>
      </c>
      <c r="DW11" s="71">
        <f t="shared" si="39"/>
        <v>0</v>
      </c>
      <c r="DX11" s="71">
        <f t="shared" si="40"/>
        <v>0</v>
      </c>
      <c r="DY11" s="71">
        <f t="shared" si="41"/>
        <v>0</v>
      </c>
      <c r="DZ11" s="71">
        <f t="shared" si="42"/>
        <v>0</v>
      </c>
      <c r="EA11" s="71">
        <f t="shared" si="43"/>
        <v>0</v>
      </c>
      <c r="EB11" s="71">
        <f t="shared" si="44"/>
        <v>0</v>
      </c>
      <c r="EC11" s="71">
        <f t="shared" si="45"/>
        <v>0</v>
      </c>
      <c r="ED11" s="71">
        <f t="shared" si="46"/>
        <v>0</v>
      </c>
      <c r="EE11" s="71">
        <f t="shared" si="47"/>
        <v>0</v>
      </c>
      <c r="EF11" s="71">
        <f t="shared" si="48"/>
        <v>0</v>
      </c>
      <c r="EG11" s="71">
        <f t="shared" si="49"/>
        <v>0</v>
      </c>
      <c r="EH11" s="72"/>
      <c r="EI11" s="73">
        <f t="shared" si="50"/>
        <v>0</v>
      </c>
      <c r="EJ11" s="72"/>
      <c r="EK11" s="77"/>
      <c r="EL11" s="75"/>
      <c r="EM11" s="76">
        <f t="shared" si="51"/>
        <v>-12694.56</v>
      </c>
      <c r="EN11" s="60"/>
      <c r="EO11" s="70">
        <f t="shared" si="52"/>
        <v>3454.2714967886986</v>
      </c>
      <c r="EP11" s="71">
        <f ca="1">IFERROR((NORMSDIST(((LN($EO11/$C$3)+(#REF!+($N$46^2)/2)*$N$51)/($N$46*SQRT($N$51))))*$EO11-NORMSDIST((((LN($EO11/$C$3)+(#REF!+($N$46^2)/2)*$N$51)/($N$46*SQRT($N$51)))-$N$46*SQRT(($N$51))))*$C$3*EXP(-#REF!*$N$51))*$B$3*100,0)</f>
        <v>0</v>
      </c>
      <c r="EQ11" s="71">
        <f ca="1">IFERROR((NORMSDIST(((LN($EO11/$C$4)+(#REF!+($N$46^2)/2)*$N$51)/($N$46*SQRT($N$51))))*$EO11-NORMSDIST((((LN($EO11/$C$4)+(#REF!+($N$46^2)/2)*$N$51)/($N$46*SQRT($N$51)))-$N$46*SQRT(($N$51))))*$C$4*EXP(-#REF!*$N$51))*$B$4*100,0)</f>
        <v>0</v>
      </c>
      <c r="ER11" s="71">
        <f ca="1">IFERROR((NORMSDIST(((LN($EO11/$C$5)+(#REF!+($N$46^2)/2)*$N$51)/($N$46*SQRT($N$51))))*$EO11-NORMSDIST((((LN($EO11/$C$5)+(#REF!+($N$46^2)/2)*$N$51)/($N$46*SQRT($N$51)))-$N$46*SQRT(($N$51))))*$C$5*EXP(-#REF!*$N$51))*$B$5*100,0)</f>
        <v>0</v>
      </c>
      <c r="ES11" s="71">
        <f ca="1">IFERROR((NORMSDIST(((LN($EO11/$C$6)+(#REF!+($N$46^2)/2)*$N$51)/($N$46*SQRT($N$51))))*$EO11-NORMSDIST((((LN($EO11/$C$6)+(#REF!+($N$46^2)/2)*$N$51)/($N$46*SQRT($N$51)))-$N$46*SQRT(($N$51))))*$C$6*EXP(-#REF!*$N$51))*$B$6*100,0)</f>
        <v>0</v>
      </c>
      <c r="ET11" s="71">
        <f ca="1">IFERROR((NORMSDIST(((LN($EO11/$C$7)+(#REF!+($N$46^2)/2)*$N$51)/($N$46*SQRT($N$51))))*$EO11-NORMSDIST((((LN($EO11/$C$7)+(#REF!+($N$46^2)/2)*$N$51)/($N$46*SQRT($N$51)))-$N$46*SQRT(($N$51))))*$C$7*EXP(-#REF!*$N$51))*$B$7*100,0)</f>
        <v>0</v>
      </c>
      <c r="EU11" s="71">
        <f ca="1">IFERROR((NORMSDIST(((LN($EO11/$C$8)+(#REF!+($N$46^2)/2)*$N$51)/($N$46*SQRT($N$51))))*$EO11-NORMSDIST((((LN($EO11/$C$8)+(#REF!+($N$46^2)/2)*$N$51)/($N$46*SQRT($N$51)))-$N$46*SQRT(($N$51))))*$C$8*EXP(-#REF!*$N$51))*$B$8*100,0)</f>
        <v>0</v>
      </c>
      <c r="EV11" s="71">
        <f ca="1">IFERROR((NORMSDIST(((LN($EO11/$C$9)+(#REF!+($N$46^2)/2)*$N$51)/($N$46*SQRT($N$51))))*$EO11-NORMSDIST((((LN($EO11/$C$9)+(#REF!+($N$46^2)/2)*$N$51)/($N$46*SQRT($N$51)))-$N$46*SQRT(($N$51))))*$C$9*EXP(-#REF!*$N$51))*$B$9*100,0)</f>
        <v>0</v>
      </c>
      <c r="EW11" s="71">
        <f ca="1">IFERROR((NORMSDIST(((LN($EO11/$C$10)+(#REF!+($N$46^2)/2)*$N$51)/($N$46*SQRT($N$51))))*$EO11-NORMSDIST((((LN($EO11/$C$10)+(#REF!+($N$46^2)/2)*$N$51)/($N$46*SQRT($N$51)))-$N$46*SQRT(($N$51))))*$C$10*EXP(-#REF!*$N$51))*$B$10*100,0)</f>
        <v>0</v>
      </c>
      <c r="EX11" s="71">
        <f ca="1">IFERROR((NORMSDIST(((LN($EO11/$C$11)+(#REF!+($N$46^2)/2)*$N$51)/($N$46*SQRT($N$51))))*$EO11-NORMSDIST((((LN($EO11/$C$11)+(#REF!+($N$46^2)/2)*$N$51)/($N$46*SQRT($N$51)))-$N$46*SQRT(($N$51))))*$C$11*EXP(-#REF!*$N$51))*$B$11*100,0)</f>
        <v>0</v>
      </c>
      <c r="EY11" s="71">
        <f ca="1">IFERROR((NORMSDIST(((LN($EO11/$C$12)+(#REF!+($N$46^2)/2)*$N$51)/($N$46*SQRT($N$51))))*$EO11-NORMSDIST((((LN($EO11/$C$12)+(#REF!+($N$46^2)/2)*$N$51)/($N$46*SQRT($N$51)))-$N$46*SQRT(($N$51))))*$C$12*EXP(-#REF!*$N$51))*$B$12*100,0)</f>
        <v>0</v>
      </c>
      <c r="EZ11" s="71">
        <f ca="1">IFERROR((NORMSDIST(((LN($EO11/$C$13)+(#REF!+($N$46^2)/2)*$N$51)/($N$46*SQRT($N$51))))*$EO11-NORMSDIST((((LN($EO11/$C$13)+(#REF!+($N$46^2)/2)*$N$51)/($N$46*SQRT($N$51)))-$N$46*SQRT(($N$51))))*$C$13*EXP(-#REF!*$N$51))*$B$13*100,0)</f>
        <v>0</v>
      </c>
      <c r="FA11" s="71">
        <f ca="1">IFERROR((NORMSDIST(((LN($EO11/$C$14)+(#REF!+($N$46^2)/2)*$N$51)/($N$46*SQRT($N$51))))*$EO11-NORMSDIST((((LN($EO11/$C$14)+(#REF!+($N$46^2)/2)*$N$51)/($N$46*SQRT($N$51)))-$N$46*SQRT(($N$51))))*$C$14*EXP(-#REF!*$N$51))*$B$14*100,0)</f>
        <v>0</v>
      </c>
      <c r="FB11" s="71">
        <f ca="1">IFERROR((NORMSDIST(((LN($EO11/$C$15)+(#REF!+($N$46^2)/2)*$N$51)/($N$46*SQRT($N$51))))*$EO11-NORMSDIST((((LN($EO11/$C$15)+(#REF!+($N$46^2)/2)*$N$51)/($N$46*SQRT($N$51)))-$N$46*SQRT(($N$51))))*$C$15*EXP(-#REF!*$N$51))*$B$15*100,0)</f>
        <v>0</v>
      </c>
      <c r="FC11" s="71">
        <f ca="1">IFERROR((NORMSDIST(((LN($EO11/$C$16)+(#REF!+($N$46^2)/2)*$N$51)/($N$46*SQRT($N$51))))*$EO11-NORMSDIST((((LN($EO11/$C$16)+(#REF!+($N$46^2)/2)*$N$51)/($N$46*SQRT($N$51)))-$N$46*SQRT(($N$51))))*$C$16*EXP(-#REF!*$N$51))*$B$16*100,0)</f>
        <v>0</v>
      </c>
      <c r="FD11" s="71">
        <f ca="1">IFERROR((NORMSDIST(((LN($EO11/$C$17)+(#REF!+($N$46^2)/2)*$N$51)/($N$46*SQRT($N$51))))*$EO11-NORMSDIST((((LN($EO11/$C$17)+(#REF!+($N$46^2)/2)*$N$51)/($N$46*SQRT($N$51)))-$N$46*SQRT(($N$51))))*$C$17*EXP(-#REF!*$N$51))*$B$17*100,0)</f>
        <v>0</v>
      </c>
      <c r="FE11" s="71">
        <f ca="1">IFERROR((NORMSDIST(((LN($EO11/$C$18)+(#REF!+($N$46^2)/2)*$N$51)/($N$46*SQRT($N$51))))*$EO11-NORMSDIST((((LN($EO11/$C$18)+(#REF!+($N$46^2)/2)*$N$51)/($N$46*SQRT($N$51)))-$N$46*SQRT(($N$51))))*$C$18*EXP(-#REF!*$N$51))*$B$18*100,0)</f>
        <v>0</v>
      </c>
      <c r="FF11" s="71">
        <f ca="1">IFERROR((NORMSDIST(((LN($EO11/$C$19)+(#REF!+($N$46^2)/2)*$N$51)/($N$46*SQRT($N$51))))*$EO11-NORMSDIST((((LN($EO11/$C$19)+(#REF!+($N$46^2)/2)*$N$51)/($N$46*SQRT($N$51)))-$N$46*SQRT(($N$51))))*$C$19*EXP(-#REF!*$N$51))*$B$19*100,0)</f>
        <v>0</v>
      </c>
      <c r="FG11" s="71">
        <f ca="1">IFERROR((NORMSDIST(((LN($EO11/$C$20)+(#REF!+($N$46^2)/2)*$N$51)/($N$46*SQRT($N$51))))*$EO11-NORMSDIST((((LN($EO11/$C$20)+(#REF!+($N$46^2)/2)*$N$51)/($N$46*SQRT($N$51)))-$N$46*SQRT(($N$51))))*$C$20*EXP(-#REF!*$N$51))*$B$20*100,0)</f>
        <v>0</v>
      </c>
      <c r="FH11" s="71">
        <f ca="1">IFERROR((NORMSDIST(((LN($EO11/$C$21)+(#REF!+($N$46^2)/2)*$N$51)/($N$46*SQRT($N$51))))*$EO11-NORMSDIST((((LN($EO11/$C$21)+(#REF!+($N$46^2)/2)*$N$51)/($N$46*SQRT($N$51)))-$N$46*SQRT(($N$51))))*$C$21*EXP(-#REF!*$N$51))*$B$21*100,0)</f>
        <v>0</v>
      </c>
      <c r="FI11" s="71">
        <f ca="1">IFERROR((NORMSDIST(((LN($EO11/$C$22)+(#REF!+($N$46^2)/2)*$N$51)/($N$46*SQRT($N$51))))*$EO11-NORMSDIST((((LN($EO11/$C$22)+(#REF!+($N$46^2)/2)*$N$51)/($N$46*SQRT($N$51)))-$N$46*SQRT(($N$51))))*$C$22*EXP(-#REF!*$N$51))*$B$22*100,0)</f>
        <v>0</v>
      </c>
      <c r="FJ11" s="71">
        <f ca="1">IFERROR((NORMSDIST(((LN($EO11/$C$23)+(#REF!+($N$46^2)/2)*$N$51)/($N$46*SQRT($N$51))))*$EO11-NORMSDIST((((LN($EO11/$C$23)+(#REF!+($N$46^2)/2)*$N$51)/($N$46*SQRT($N$51)))-$N$46*SQRT(($N$51))))*$C$23*EXP(-#REF!*$N$51))*$B$23*100,0)</f>
        <v>0</v>
      </c>
      <c r="FK11" s="71">
        <f ca="1">IFERROR((NORMSDIST(((LN($EO11/$C$24)+(#REF!+($N$46^2)/2)*$N$51)/($N$46*SQRT($N$51))))*$EO11-NORMSDIST((((LN($EO11/$C$24)+(#REF!+($N$46^2)/2)*$N$51)/($N$46*SQRT($N$51)))-$N$46*SQRT(($N$51))))*$C$24*EXP(-#REF!*$N$51))*$B$24*100,0)</f>
        <v>0</v>
      </c>
      <c r="FL11" s="71">
        <f ca="1">IFERROR((NORMSDIST(((LN($EO11/$C$25)+(#REF!+($N$46^2)/2)*$N$51)/($N$46*SQRT($N$51))))*$EO11-NORMSDIST((((LN($EO11/$C$25)+(#REF!+($N$46^2)/2)*$N$51)/($N$46*SQRT($N$51)))-$N$46*SQRT(($N$51))))*$C$25*EXP(-#REF!*$N$51))*$B$25*100,0)</f>
        <v>0</v>
      </c>
      <c r="FM11" s="71">
        <f ca="1">IFERROR((NORMSDIST(((LN($EO11/$C$26)+(#REF!+($N$46^2)/2)*$N$51)/($N$46*SQRT($N$51))))*$EO11-NORMSDIST((((LN($EO11/$C$26)+(#REF!+($N$46^2)/2)*$N$51)/($N$46*SQRT($N$51)))-$N$46*SQRT(($N$51))))*$C$26*EXP(-#REF!*$N$51))*$B$26*100,0)</f>
        <v>0</v>
      </c>
      <c r="FN11" s="71">
        <f ca="1">IFERROR((NORMSDIST(((LN($EO11/$C$27)+(#REF!+($N$46^2)/2)*$N$51)/($N$46*SQRT($N$51))))*$EO11-NORMSDIST((((LN($EO11/$C$27)+(#REF!+($N$46^2)/2)*$N$51)/($N$46*SQRT($N$51)))-$N$46*SQRT(($N$51))))*$C$27*EXP(-#REF!*$N$51))*$B$27*100,0)</f>
        <v>0</v>
      </c>
      <c r="FO11" s="71">
        <f ca="1">IFERROR((NORMSDIST(((LN($EO11/$C$28)+(#REF!+($N$46^2)/2)*$N$51)/($N$46*SQRT($N$51))))*$EO11-NORMSDIST((((LN($EO11/$C$28)+(#REF!+($N$46^2)/2)*$N$51)/($N$46*SQRT($N$51)))-$N$46*SQRT(($N$51))))*$C$28*EXP(-#REF!*$N$51))*$B$28*100,0)</f>
        <v>0</v>
      </c>
      <c r="FP11" s="71">
        <f ca="1">IFERROR((NORMSDIST(((LN($EO11/$C$29)+(#REF!+($N$46^2)/2)*$N$51)/($N$46*SQRT($N$51))))*$EO11-NORMSDIST((((LN($EO11/$C$29)+(#REF!+($N$46^2)/2)*$N$51)/($N$46*SQRT($N$51)))-$N$46*SQRT(($N$51))))*$C$29*EXP(-#REF!*$N$51))*$B$29*100,0)</f>
        <v>0</v>
      </c>
      <c r="FQ11" s="71">
        <f ca="1">IFERROR((NORMSDIST(((LN($EO11/$C$30)+(#REF!+($N$46^2)/2)*$N$51)/($N$46*SQRT($N$51))))*$EO11-NORMSDIST((((LN($EO11/$C$30)+(#REF!+($N$46^2)/2)*$N$51)/($N$46*SQRT($N$51)))-$N$46*SQRT(($N$51))))*$C$30*EXP(-#REF!*$N$51))*$B$30*100,0)</f>
        <v>0</v>
      </c>
      <c r="FR11" s="71">
        <f ca="1">IFERROR((NORMSDIST(((LN($EO11/$C$31)+(#REF!+($N$46^2)/2)*$N$51)/($N$46*SQRT($N$51))))*$EO11-NORMSDIST((((LN($EO11/$C$31)+(#REF!+($N$46^2)/2)*$N$51)/($N$46*SQRT($N$51)))-$N$46*SQRT(($N$51))))*$C$31*EXP(-#REF!*$N$51))*$B$31*100,0)</f>
        <v>0</v>
      </c>
      <c r="FS11" s="71">
        <f ca="1">IFERROR((NORMSDIST(((LN($EO11/$C$32)+(#REF!+($N$46^2)/2)*$N$51)/($N$46*SQRT($N$51))))*$EO11-NORMSDIST((((LN($EO11/$C$32)+(#REF!+($N$46^2)/2)*$N$51)/($N$46*SQRT($N$51)))-$N$46*SQRT(($N$51))))*$C$32*EXP(-#REF!*$N$51))*$B$32*100,0)</f>
        <v>0</v>
      </c>
      <c r="FT11" s="71">
        <f ca="1">IFERROR((NORMSDIST(((LN($EO11/$C$33)+(#REF!+($N$46^2)/2)*$N$51)/($N$46*SQRT($N$51))))*$EO11-NORMSDIST((((LN($EO11/$C$33)+(#REF!+($N$46^2)/2)*$N$51)/($N$46*SQRT($N$51)))-$N$46*SQRT(($N$51))))*$C$33*EXP(-#REF!*$N$51))*$B$33*100,0)</f>
        <v>0</v>
      </c>
      <c r="FU11" s="71">
        <f ca="1">IFERROR((NORMSDIST(((LN($EO11/$C$34)+(#REF!+($N$46^2)/2)*$N$51)/($N$46*SQRT($N$51))))*$EO11-NORMSDIST((((LN($EO11/$C$34)+(#REF!+($N$46^2)/2)*$N$51)/($N$46*SQRT($N$51)))-$N$46*SQRT(($N$51))))*$C$34*EXP(-#REF!*$N$51))*$B$34*100,0)</f>
        <v>0</v>
      </c>
      <c r="FV11" s="71">
        <f ca="1">IFERROR((NORMSDIST(((LN($EO11/$C$35)+(#REF!+($N$46^2)/2)*$N$51)/($N$46*SQRT($N$51))))*$EO11-NORMSDIST((((LN($EO11/$C$35)+(#REF!+($N$46^2)/2)*$N$51)/($N$46*SQRT($N$51)))-$N$46*SQRT(($N$51))))*$C$35*EXP(-#REF!*$N$51))*$B$35*100,0)</f>
        <v>0</v>
      </c>
      <c r="FW11" s="71">
        <f ca="1">IFERROR((NORMSDIST(((LN($EO11/$C$36)+(#REF!+($N$46^2)/2)*$N$51)/($N$46*SQRT($N$51))))*$EO11-NORMSDIST((((LN($EO11/$C$36)+(#REF!+($N$46^2)/2)*$N$51)/($N$46*SQRT($N$51)))-$N$46*SQRT(($N$51))))*$C$36*EXP(-#REF!*$N$51))*$B$36*100,0)</f>
        <v>0</v>
      </c>
      <c r="FX11" s="71">
        <f ca="1">IFERROR((NORMSDIST(((LN($EO11/$C$37)+(#REF!+($N$46^2)/2)*$N$51)/($N$46*SQRT($N$51))))*$EO11-NORMSDIST((((LN($EO11/$C$37)+(#REF!+($N$46^2)/2)*$N$51)/($N$46*SQRT($N$51)))-$N$46*SQRT(($N$51))))*$C$37*EXP(-#REF!*$N$51))*$B$37*100,0)</f>
        <v>0</v>
      </c>
      <c r="FY11" s="72"/>
      <c r="FZ11" s="73">
        <f t="shared" ca="1" si="53"/>
        <v>0</v>
      </c>
      <c r="GA11" s="72"/>
      <c r="GB11" s="77"/>
      <c r="GC11" s="75"/>
      <c r="GD11" s="76">
        <f t="shared" ca="1" si="54"/>
        <v>-12694.56</v>
      </c>
    </row>
    <row r="12" spans="1:186">
      <c r="A12" s="169" t="s">
        <v>395</v>
      </c>
      <c r="B12" s="619"/>
      <c r="C12" s="649">
        <v>5005.8</v>
      </c>
      <c r="D12" s="626">
        <v>70.55</v>
      </c>
      <c r="E12" s="632">
        <f t="shared" si="0"/>
        <v>0</v>
      </c>
      <c r="F12" s="708">
        <f t="shared" si="1"/>
        <v>0</v>
      </c>
      <c r="G12" s="636">
        <f t="shared" si="55"/>
        <v>71.010999999999996</v>
      </c>
      <c r="H12" s="638">
        <f t="shared" si="56"/>
        <v>0</v>
      </c>
      <c r="I12" s="740">
        <f t="shared" si="2"/>
        <v>0</v>
      </c>
      <c r="J12" s="51"/>
      <c r="K12" s="733">
        <f>IFERROR(-1+(L12/$L$18),"")</f>
        <v>-0.11415761913600009</v>
      </c>
      <c r="L12" s="734">
        <f t="shared" si="3"/>
        <v>3524.7668334578557</v>
      </c>
      <c r="M12" s="763">
        <f t="shared" si="4"/>
        <v>-12694.56</v>
      </c>
      <c r="N12" s="764">
        <f t="shared" ca="1" si="5"/>
        <v>-12694.56</v>
      </c>
      <c r="O12" s="51"/>
      <c r="P12" s="769"/>
      <c r="Q12" s="816">
        <f t="shared" si="57"/>
        <v>-8</v>
      </c>
      <c r="R12" s="662">
        <v>5005.8</v>
      </c>
      <c r="S12" s="814">
        <f t="shared" ca="1" si="58"/>
        <v>72.599288466627627</v>
      </c>
      <c r="T12" s="625" t="str">
        <f t="shared" si="59"/>
        <v>MERV - XMEV - GFGC50058G - 24hs</v>
      </c>
      <c r="U12" s="626" t="str">
        <f t="shared" si="60"/>
        <v>GFGC50058G</v>
      </c>
      <c r="V12" s="621">
        <f>IFERROR(VLOOKUP($U12,HomeBroker!$A$30:$F$60,6,0),0)</f>
        <v>71.010999999999996</v>
      </c>
      <c r="W12" s="618">
        <f t="shared" si="61"/>
        <v>-6.0709999999999837</v>
      </c>
      <c r="X12" s="771">
        <f t="shared" si="67"/>
        <v>0.46565531475748179</v>
      </c>
      <c r="Y12" s="51"/>
      <c r="Z12" s="631"/>
      <c r="AA12" s="816">
        <f t="shared" si="62"/>
        <v>0</v>
      </c>
      <c r="AB12" s="662">
        <v>3961.7</v>
      </c>
      <c r="AC12" s="619">
        <f t="shared" ca="1" si="7"/>
        <v>150.19459545227733</v>
      </c>
      <c r="AD12" s="625" t="str">
        <f t="shared" si="63"/>
        <v>MERV - XMEV - GFGV39617G - 24hs</v>
      </c>
      <c r="AE12" s="626" t="str">
        <f t="shared" si="64"/>
        <v>GFGV39617G</v>
      </c>
      <c r="AF12" s="621">
        <f>IFERROR(VLOOKUP($AE12,HomeBroker!$A$30:$F$60,6,0),0)</f>
        <v>143</v>
      </c>
      <c r="AG12" s="618">
        <f t="shared" si="65"/>
        <v>42</v>
      </c>
      <c r="AH12" s="771">
        <f t="shared" si="66"/>
        <v>0.72289156626506035</v>
      </c>
      <c r="AI12" s="51"/>
      <c r="AJ12" s="772"/>
      <c r="AK12" s="657" t="s">
        <v>350</v>
      </c>
      <c r="AL12" s="623"/>
      <c r="AM12" s="649"/>
      <c r="AN12" s="626"/>
      <c r="AO12" s="632">
        <f t="shared" si="8"/>
        <v>0</v>
      </c>
      <c r="AP12" s="653">
        <f t="shared" si="9"/>
        <v>0</v>
      </c>
      <c r="AQ12" s="658" t="s">
        <v>396</v>
      </c>
      <c r="AR12" s="623"/>
      <c r="AS12" s="649"/>
      <c r="AT12" s="626"/>
      <c r="AU12" s="632">
        <f t="shared" si="10"/>
        <v>0</v>
      </c>
      <c r="AV12" s="653">
        <f t="shared" si="11"/>
        <v>0</v>
      </c>
      <c r="AW12" s="661" t="s">
        <v>397</v>
      </c>
      <c r="AX12" s="659"/>
      <c r="AY12" s="626"/>
      <c r="AZ12" s="632">
        <f t="shared" si="12"/>
        <v>0</v>
      </c>
      <c r="BA12" s="634">
        <f t="shared" si="13"/>
        <v>0</v>
      </c>
      <c r="CX12" s="70">
        <f t="shared" si="14"/>
        <v>3524.7668334578557</v>
      </c>
      <c r="CY12" s="71">
        <f t="shared" si="15"/>
        <v>0</v>
      </c>
      <c r="CZ12" s="71">
        <f t="shared" si="16"/>
        <v>0</v>
      </c>
      <c r="DA12" s="71">
        <f t="shared" si="17"/>
        <v>0</v>
      </c>
      <c r="DB12" s="71">
        <f t="shared" si="18"/>
        <v>0</v>
      </c>
      <c r="DC12" s="71">
        <f t="shared" si="19"/>
        <v>0</v>
      </c>
      <c r="DD12" s="71">
        <f t="shared" si="20"/>
        <v>0</v>
      </c>
      <c r="DE12" s="71">
        <f t="shared" si="21"/>
        <v>0</v>
      </c>
      <c r="DF12" s="71">
        <f t="shared" si="22"/>
        <v>0</v>
      </c>
      <c r="DG12" s="71">
        <f t="shared" si="23"/>
        <v>0</v>
      </c>
      <c r="DH12" s="71">
        <f t="shared" si="24"/>
        <v>0</v>
      </c>
      <c r="DI12" s="71">
        <f t="shared" si="25"/>
        <v>0</v>
      </c>
      <c r="DJ12" s="71">
        <f t="shared" si="26"/>
        <v>0</v>
      </c>
      <c r="DK12" s="71">
        <f t="shared" si="27"/>
        <v>0</v>
      </c>
      <c r="DL12" s="71">
        <f t="shared" si="28"/>
        <v>0</v>
      </c>
      <c r="DM12" s="71">
        <f t="shared" si="29"/>
        <v>0</v>
      </c>
      <c r="DN12" s="71">
        <f t="shared" si="30"/>
        <v>0</v>
      </c>
      <c r="DO12" s="71">
        <f t="shared" si="31"/>
        <v>0</v>
      </c>
      <c r="DP12" s="71">
        <f t="shared" si="32"/>
        <v>0</v>
      </c>
      <c r="DQ12" s="71">
        <f t="shared" si="33"/>
        <v>0</v>
      </c>
      <c r="DR12" s="71">
        <f t="shared" si="34"/>
        <v>0</v>
      </c>
      <c r="DS12" s="71">
        <f t="shared" si="35"/>
        <v>0</v>
      </c>
      <c r="DT12" s="71">
        <f t="shared" si="36"/>
        <v>0</v>
      </c>
      <c r="DU12" s="71">
        <f t="shared" si="37"/>
        <v>0</v>
      </c>
      <c r="DV12" s="71">
        <f t="shared" si="38"/>
        <v>0</v>
      </c>
      <c r="DW12" s="71">
        <f t="shared" si="39"/>
        <v>0</v>
      </c>
      <c r="DX12" s="71">
        <f t="shared" si="40"/>
        <v>0</v>
      </c>
      <c r="DY12" s="71">
        <f t="shared" si="41"/>
        <v>0</v>
      </c>
      <c r="DZ12" s="71">
        <f t="shared" si="42"/>
        <v>0</v>
      </c>
      <c r="EA12" s="71">
        <f t="shared" si="43"/>
        <v>0</v>
      </c>
      <c r="EB12" s="71">
        <f t="shared" si="44"/>
        <v>0</v>
      </c>
      <c r="EC12" s="71">
        <f t="shared" si="45"/>
        <v>0</v>
      </c>
      <c r="ED12" s="71">
        <f t="shared" si="46"/>
        <v>0</v>
      </c>
      <c r="EE12" s="71">
        <f t="shared" si="47"/>
        <v>0</v>
      </c>
      <c r="EF12" s="71">
        <f t="shared" si="48"/>
        <v>0</v>
      </c>
      <c r="EG12" s="71">
        <f t="shared" si="49"/>
        <v>0</v>
      </c>
      <c r="EH12" s="72"/>
      <c r="EI12" s="73">
        <f t="shared" si="50"/>
        <v>0</v>
      </c>
      <c r="EJ12" s="72"/>
      <c r="EK12" s="77"/>
      <c r="EL12" s="75"/>
      <c r="EM12" s="76">
        <f t="shared" si="51"/>
        <v>-12694.56</v>
      </c>
      <c r="EN12" s="60"/>
      <c r="EO12" s="70">
        <f t="shared" si="52"/>
        <v>3524.7668334578557</v>
      </c>
      <c r="EP12" s="71">
        <f ca="1">IFERROR((NORMSDIST(((LN($EO12/$C$3)+(#REF!+($N$46^2)/2)*$N$51)/($N$46*SQRT($N$51))))*$EO12-NORMSDIST((((LN($EO12/$C$3)+(#REF!+($N$46^2)/2)*$N$51)/($N$46*SQRT($N$51)))-$N$46*SQRT(($N$51))))*$C$3*EXP(-#REF!*$N$51))*$B$3*100,0)</f>
        <v>0</v>
      </c>
      <c r="EQ12" s="71">
        <f ca="1">IFERROR((NORMSDIST(((LN($EO12/$C$4)+(#REF!+($N$46^2)/2)*$N$51)/($N$46*SQRT($N$51))))*$EO12-NORMSDIST((((LN($EO12/$C$4)+(#REF!+($N$46^2)/2)*$N$51)/($N$46*SQRT($N$51)))-$N$46*SQRT(($N$51))))*$C$4*EXP(-#REF!*$N$51))*$B$4*100,0)</f>
        <v>0</v>
      </c>
      <c r="ER12" s="71">
        <f ca="1">IFERROR((NORMSDIST(((LN($EO12/$C$5)+(#REF!+($N$46^2)/2)*$N$51)/($N$46*SQRT($N$51))))*$EO12-NORMSDIST((((LN($EO12/$C$5)+(#REF!+($N$46^2)/2)*$N$51)/($N$46*SQRT($N$51)))-$N$46*SQRT(($N$51))))*$C$5*EXP(-#REF!*$N$51))*$B$5*100,0)</f>
        <v>0</v>
      </c>
      <c r="ES12" s="71">
        <f ca="1">IFERROR((NORMSDIST(((LN($EO12/$C$6)+(#REF!+($N$46^2)/2)*$N$51)/($N$46*SQRT($N$51))))*$EO12-NORMSDIST((((LN($EO12/$C$6)+(#REF!+($N$46^2)/2)*$N$51)/($N$46*SQRT($N$51)))-$N$46*SQRT(($N$51))))*$C$6*EXP(-#REF!*$N$51))*$B$6*100,0)</f>
        <v>0</v>
      </c>
      <c r="ET12" s="71">
        <f ca="1">IFERROR((NORMSDIST(((LN($EO12/$C$7)+(#REF!+($N$46^2)/2)*$N$51)/($N$46*SQRT($N$51))))*$EO12-NORMSDIST((((LN($EO12/$C$7)+(#REF!+($N$46^2)/2)*$N$51)/($N$46*SQRT($N$51)))-$N$46*SQRT(($N$51))))*$C$7*EXP(-#REF!*$N$51))*$B$7*100,0)</f>
        <v>0</v>
      </c>
      <c r="EU12" s="71">
        <f ca="1">IFERROR((NORMSDIST(((LN($EO12/$C$8)+(#REF!+($N$46^2)/2)*$N$51)/($N$46*SQRT($N$51))))*$EO12-NORMSDIST((((LN($EO12/$C$8)+(#REF!+($N$46^2)/2)*$N$51)/($N$46*SQRT($N$51)))-$N$46*SQRT(($N$51))))*$C$8*EXP(-#REF!*$N$51))*$B$8*100,0)</f>
        <v>0</v>
      </c>
      <c r="EV12" s="71">
        <f ca="1">IFERROR((NORMSDIST(((LN($EO12/$C$9)+(#REF!+($N$46^2)/2)*$N$51)/($N$46*SQRT($N$51))))*$EO12-NORMSDIST((((LN($EO12/$C$9)+(#REF!+($N$46^2)/2)*$N$51)/($N$46*SQRT($N$51)))-$N$46*SQRT(($N$51))))*$C$9*EXP(-#REF!*$N$51))*$B$9*100,0)</f>
        <v>0</v>
      </c>
      <c r="EW12" s="71">
        <f ca="1">IFERROR((NORMSDIST(((LN($EO12/$C$10)+(#REF!+($N$46^2)/2)*$N$51)/($N$46*SQRT($N$51))))*$EO12-NORMSDIST((((LN($EO12/$C$10)+(#REF!+($N$46^2)/2)*$N$51)/($N$46*SQRT($N$51)))-$N$46*SQRT(($N$51))))*$C$10*EXP(-#REF!*$N$51))*$B$10*100,0)</f>
        <v>0</v>
      </c>
      <c r="EX12" s="71">
        <f ca="1">IFERROR((NORMSDIST(((LN($EO12/$C$11)+(#REF!+($N$46^2)/2)*$N$51)/($N$46*SQRT($N$51))))*$EO12-NORMSDIST((((LN($EO12/$C$11)+(#REF!+($N$46^2)/2)*$N$51)/($N$46*SQRT($N$51)))-$N$46*SQRT(($N$51))))*$C$11*EXP(-#REF!*$N$51))*$B$11*100,0)</f>
        <v>0</v>
      </c>
      <c r="EY12" s="71">
        <f ca="1">IFERROR((NORMSDIST(((LN($EO12/$C$12)+(#REF!+($N$46^2)/2)*$N$51)/($N$46*SQRT($N$51))))*$EO12-NORMSDIST((((LN($EO12/$C$12)+(#REF!+($N$46^2)/2)*$N$51)/($N$46*SQRT($N$51)))-$N$46*SQRT(($N$51))))*$C$12*EXP(-#REF!*$N$51))*$B$12*100,0)</f>
        <v>0</v>
      </c>
      <c r="EZ12" s="71">
        <f ca="1">IFERROR((NORMSDIST(((LN($EO12/$C$13)+(#REF!+($N$46^2)/2)*$N$51)/($N$46*SQRT($N$51))))*$EO12-NORMSDIST((((LN($EO12/$C$13)+(#REF!+($N$46^2)/2)*$N$51)/($N$46*SQRT($N$51)))-$N$46*SQRT(($N$51))))*$C$13*EXP(-#REF!*$N$51))*$B$13*100,0)</f>
        <v>0</v>
      </c>
      <c r="FA12" s="71">
        <f ca="1">IFERROR((NORMSDIST(((LN($EO12/$C$14)+(#REF!+($N$46^2)/2)*$N$51)/($N$46*SQRT($N$51))))*$EO12-NORMSDIST((((LN($EO12/$C$14)+(#REF!+($N$46^2)/2)*$N$51)/($N$46*SQRT($N$51)))-$N$46*SQRT(($N$51))))*$C$14*EXP(-#REF!*$N$51))*$B$14*100,0)</f>
        <v>0</v>
      </c>
      <c r="FB12" s="71">
        <f ca="1">IFERROR((NORMSDIST(((LN($EO12/$C$15)+(#REF!+($N$46^2)/2)*$N$51)/($N$46*SQRT($N$51))))*$EO12-NORMSDIST((((LN($EO12/$C$15)+(#REF!+($N$46^2)/2)*$N$51)/($N$46*SQRT($N$51)))-$N$46*SQRT(($N$51))))*$C$15*EXP(-#REF!*$N$51))*$B$15*100,0)</f>
        <v>0</v>
      </c>
      <c r="FC12" s="71">
        <f ca="1">IFERROR((NORMSDIST(((LN($EO12/$C$16)+(#REF!+($N$46^2)/2)*$N$51)/($N$46*SQRT($N$51))))*$EO12-NORMSDIST((((LN($EO12/$C$16)+(#REF!+($N$46^2)/2)*$N$51)/($N$46*SQRT($N$51)))-$N$46*SQRT(($N$51))))*$C$16*EXP(-#REF!*$N$51))*$B$16*100,0)</f>
        <v>0</v>
      </c>
      <c r="FD12" s="71">
        <f ca="1">IFERROR((NORMSDIST(((LN($EO12/$C$17)+(#REF!+($N$46^2)/2)*$N$51)/($N$46*SQRT($N$51))))*$EO12-NORMSDIST((((LN($EO12/$C$17)+(#REF!+($N$46^2)/2)*$N$51)/($N$46*SQRT($N$51)))-$N$46*SQRT(($N$51))))*$C$17*EXP(-#REF!*$N$51))*$B$17*100,0)</f>
        <v>0</v>
      </c>
      <c r="FE12" s="71">
        <f ca="1">IFERROR((NORMSDIST(((LN($EO12/$C$18)+(#REF!+($N$46^2)/2)*$N$51)/($N$46*SQRT($N$51))))*$EO12-NORMSDIST((((LN($EO12/$C$18)+(#REF!+($N$46^2)/2)*$N$51)/($N$46*SQRT($N$51)))-$N$46*SQRT(($N$51))))*$C$18*EXP(-#REF!*$N$51))*$B$18*100,0)</f>
        <v>0</v>
      </c>
      <c r="FF12" s="71">
        <f ca="1">IFERROR((NORMSDIST(((LN($EO12/$C$19)+(#REF!+($N$46^2)/2)*$N$51)/($N$46*SQRT($N$51))))*$EO12-NORMSDIST((((LN($EO12/$C$19)+(#REF!+($N$46^2)/2)*$N$51)/($N$46*SQRT($N$51)))-$N$46*SQRT(($N$51))))*$C$19*EXP(-#REF!*$N$51))*$B$19*100,0)</f>
        <v>0</v>
      </c>
      <c r="FG12" s="71">
        <f ca="1">IFERROR((NORMSDIST(((LN($EO12/$C$20)+(#REF!+($N$46^2)/2)*$N$51)/($N$46*SQRT($N$51))))*$EO12-NORMSDIST((((LN($EO12/$C$20)+(#REF!+($N$46^2)/2)*$N$51)/($N$46*SQRT($N$51)))-$N$46*SQRT(($N$51))))*$C$20*EXP(-#REF!*$N$51))*$B$20*100,0)</f>
        <v>0</v>
      </c>
      <c r="FH12" s="71">
        <f ca="1">IFERROR((NORMSDIST(((LN($EO12/$C$21)+(#REF!+($N$46^2)/2)*$N$51)/($N$46*SQRT($N$51))))*$EO12-NORMSDIST((((LN($EO12/$C$21)+(#REF!+($N$46^2)/2)*$N$51)/($N$46*SQRT($N$51)))-$N$46*SQRT(($N$51))))*$C$21*EXP(-#REF!*$N$51))*$B$21*100,0)</f>
        <v>0</v>
      </c>
      <c r="FI12" s="71">
        <f ca="1">IFERROR((NORMSDIST(((LN($EO12/$C$22)+(#REF!+($N$46^2)/2)*$N$51)/($N$46*SQRT($N$51))))*$EO12-NORMSDIST((((LN($EO12/$C$22)+(#REF!+($N$46^2)/2)*$N$51)/($N$46*SQRT($N$51)))-$N$46*SQRT(($N$51))))*$C$22*EXP(-#REF!*$N$51))*$B$22*100,0)</f>
        <v>0</v>
      </c>
      <c r="FJ12" s="71">
        <f ca="1">IFERROR((NORMSDIST(((LN($EO12/$C$23)+(#REF!+($N$46^2)/2)*$N$51)/($N$46*SQRT($N$51))))*$EO12-NORMSDIST((((LN($EO12/$C$23)+(#REF!+($N$46^2)/2)*$N$51)/($N$46*SQRT($N$51)))-$N$46*SQRT(($N$51))))*$C$23*EXP(-#REF!*$N$51))*$B$23*100,0)</f>
        <v>0</v>
      </c>
      <c r="FK12" s="71">
        <f ca="1">IFERROR((NORMSDIST(((LN($EO12/$C$24)+(#REF!+($N$46^2)/2)*$N$51)/($N$46*SQRT($N$51))))*$EO12-NORMSDIST((((LN($EO12/$C$24)+(#REF!+($N$46^2)/2)*$N$51)/($N$46*SQRT($N$51)))-$N$46*SQRT(($N$51))))*$C$24*EXP(-#REF!*$N$51))*$B$24*100,0)</f>
        <v>0</v>
      </c>
      <c r="FL12" s="71">
        <f ca="1">IFERROR((NORMSDIST(((LN($EO12/$C$25)+(#REF!+($N$46^2)/2)*$N$51)/($N$46*SQRT($N$51))))*$EO12-NORMSDIST((((LN($EO12/$C$25)+(#REF!+($N$46^2)/2)*$N$51)/($N$46*SQRT($N$51)))-$N$46*SQRT(($N$51))))*$C$25*EXP(-#REF!*$N$51))*$B$25*100,0)</f>
        <v>0</v>
      </c>
      <c r="FM12" s="71">
        <f ca="1">IFERROR((NORMSDIST(((LN($EO12/$C$26)+(#REF!+($N$46^2)/2)*$N$51)/($N$46*SQRT($N$51))))*$EO12-NORMSDIST((((LN($EO12/$C$26)+(#REF!+($N$46^2)/2)*$N$51)/($N$46*SQRT($N$51)))-$N$46*SQRT(($N$51))))*$C$26*EXP(-#REF!*$N$51))*$B$26*100,0)</f>
        <v>0</v>
      </c>
      <c r="FN12" s="71">
        <f ca="1">IFERROR((NORMSDIST(((LN($EO12/$C$27)+(#REF!+($N$46^2)/2)*$N$51)/($N$46*SQRT($N$51))))*$EO12-NORMSDIST((((LN($EO12/$C$27)+(#REF!+($N$46^2)/2)*$N$51)/($N$46*SQRT($N$51)))-$N$46*SQRT(($N$51))))*$C$27*EXP(-#REF!*$N$51))*$B$27*100,0)</f>
        <v>0</v>
      </c>
      <c r="FO12" s="71">
        <f ca="1">IFERROR((NORMSDIST(((LN($EO12/$C$28)+(#REF!+($N$46^2)/2)*$N$51)/($N$46*SQRT($N$51))))*$EO12-NORMSDIST((((LN($EO12/$C$28)+(#REF!+($N$46^2)/2)*$N$51)/($N$46*SQRT($N$51)))-$N$46*SQRT(($N$51))))*$C$28*EXP(-#REF!*$N$51))*$B$28*100,0)</f>
        <v>0</v>
      </c>
      <c r="FP12" s="71">
        <f ca="1">IFERROR((NORMSDIST(((LN($EO12/$C$29)+(#REF!+($N$46^2)/2)*$N$51)/($N$46*SQRT($N$51))))*$EO12-NORMSDIST((((LN($EO12/$C$29)+(#REF!+($N$46^2)/2)*$N$51)/($N$46*SQRT($N$51)))-$N$46*SQRT(($N$51))))*$C$29*EXP(-#REF!*$N$51))*$B$29*100,0)</f>
        <v>0</v>
      </c>
      <c r="FQ12" s="71">
        <f ca="1">IFERROR((NORMSDIST(((LN($EO12/$C$30)+(#REF!+($N$46^2)/2)*$N$51)/($N$46*SQRT($N$51))))*$EO12-NORMSDIST((((LN($EO12/$C$30)+(#REF!+($N$46^2)/2)*$N$51)/($N$46*SQRT($N$51)))-$N$46*SQRT(($N$51))))*$C$30*EXP(-#REF!*$N$51))*$B$30*100,0)</f>
        <v>0</v>
      </c>
      <c r="FR12" s="71">
        <f ca="1">IFERROR((NORMSDIST(((LN($EO12/$C$31)+(#REF!+($N$46^2)/2)*$N$51)/($N$46*SQRT($N$51))))*$EO12-NORMSDIST((((LN($EO12/$C$31)+(#REF!+($N$46^2)/2)*$N$51)/($N$46*SQRT($N$51)))-$N$46*SQRT(($N$51))))*$C$31*EXP(-#REF!*$N$51))*$B$31*100,0)</f>
        <v>0</v>
      </c>
      <c r="FS12" s="71">
        <f ca="1">IFERROR((NORMSDIST(((LN($EO12/$C$32)+(#REF!+($N$46^2)/2)*$N$51)/($N$46*SQRT($N$51))))*$EO12-NORMSDIST((((LN($EO12/$C$32)+(#REF!+($N$46^2)/2)*$N$51)/($N$46*SQRT($N$51)))-$N$46*SQRT(($N$51))))*$C$32*EXP(-#REF!*$N$51))*$B$32*100,0)</f>
        <v>0</v>
      </c>
      <c r="FT12" s="71">
        <f ca="1">IFERROR((NORMSDIST(((LN($EO12/$C$33)+(#REF!+($N$46^2)/2)*$N$51)/($N$46*SQRT($N$51))))*$EO12-NORMSDIST((((LN($EO12/$C$33)+(#REF!+($N$46^2)/2)*$N$51)/($N$46*SQRT($N$51)))-$N$46*SQRT(($N$51))))*$C$33*EXP(-#REF!*$N$51))*$B$33*100,0)</f>
        <v>0</v>
      </c>
      <c r="FU12" s="71">
        <f ca="1">IFERROR((NORMSDIST(((LN($EO12/$C$34)+(#REF!+($N$46^2)/2)*$N$51)/($N$46*SQRT($N$51))))*$EO12-NORMSDIST((((LN($EO12/$C$34)+(#REF!+($N$46^2)/2)*$N$51)/($N$46*SQRT($N$51)))-$N$46*SQRT(($N$51))))*$C$34*EXP(-#REF!*$N$51))*$B$34*100,0)</f>
        <v>0</v>
      </c>
      <c r="FV12" s="71">
        <f ca="1">IFERROR((NORMSDIST(((LN($EO12/$C$35)+(#REF!+($N$46^2)/2)*$N$51)/($N$46*SQRT($N$51))))*$EO12-NORMSDIST((((LN($EO12/$C$35)+(#REF!+($N$46^2)/2)*$N$51)/($N$46*SQRT($N$51)))-$N$46*SQRT(($N$51))))*$C$35*EXP(-#REF!*$N$51))*$B$35*100,0)</f>
        <v>0</v>
      </c>
      <c r="FW12" s="71">
        <f ca="1">IFERROR((NORMSDIST(((LN($EO12/$C$36)+(#REF!+($N$46^2)/2)*$N$51)/($N$46*SQRT($N$51))))*$EO12-NORMSDIST((((LN($EO12/$C$36)+(#REF!+($N$46^2)/2)*$N$51)/($N$46*SQRT($N$51)))-$N$46*SQRT(($N$51))))*$C$36*EXP(-#REF!*$N$51))*$B$36*100,0)</f>
        <v>0</v>
      </c>
      <c r="FX12" s="71">
        <f ca="1">IFERROR((NORMSDIST(((LN($EO12/$C$37)+(#REF!+($N$46^2)/2)*$N$51)/($N$46*SQRT($N$51))))*$EO12-NORMSDIST((((LN($EO12/$C$37)+(#REF!+($N$46^2)/2)*$N$51)/($N$46*SQRT($N$51)))-$N$46*SQRT(($N$51))))*$C$37*EXP(-#REF!*$N$51))*$B$37*100,0)</f>
        <v>0</v>
      </c>
      <c r="FY12" s="72"/>
      <c r="FZ12" s="73">
        <f t="shared" ca="1" si="53"/>
        <v>0</v>
      </c>
      <c r="GA12" s="72"/>
      <c r="GB12" s="77"/>
      <c r="GC12" s="75"/>
      <c r="GD12" s="76">
        <f t="shared" ca="1" si="54"/>
        <v>-12694.56</v>
      </c>
    </row>
    <row r="13" spans="1:186">
      <c r="A13" s="169" t="s">
        <v>395</v>
      </c>
      <c r="B13" s="620"/>
      <c r="C13" s="650">
        <v>5205.8</v>
      </c>
      <c r="D13" s="628">
        <v>49</v>
      </c>
      <c r="E13" s="633">
        <f t="shared" si="0"/>
        <v>0</v>
      </c>
      <c r="F13" s="709">
        <f t="shared" si="1"/>
        <v>0</v>
      </c>
      <c r="G13" s="637">
        <f t="shared" si="55"/>
        <v>48.45</v>
      </c>
      <c r="H13" s="642">
        <f t="shared" si="56"/>
        <v>0</v>
      </c>
      <c r="I13" s="741">
        <f t="shared" si="2"/>
        <v>0</v>
      </c>
      <c r="J13" s="51"/>
      <c r="K13" s="735">
        <f>IFERROR(-1+(L13/$L$18),"")</f>
        <v>-9.6079203200000074E-2</v>
      </c>
      <c r="L13" s="736">
        <f t="shared" si="3"/>
        <v>3596.7008504671999</v>
      </c>
      <c r="M13" s="761">
        <f t="shared" si="4"/>
        <v>-12694.56</v>
      </c>
      <c r="N13" s="762">
        <f t="shared" ca="1" si="5"/>
        <v>-12694.56</v>
      </c>
      <c r="O13" s="51"/>
      <c r="P13" s="769"/>
      <c r="Q13" s="815">
        <f t="shared" si="57"/>
        <v>0</v>
      </c>
      <c r="R13" s="663">
        <v>5205.8</v>
      </c>
      <c r="S13" s="813">
        <f t="shared" ca="1" si="58"/>
        <v>49.931640631432799</v>
      </c>
      <c r="T13" s="627" t="str">
        <f t="shared" si="59"/>
        <v>MERV - XMEV - GFGC52058G - 24hs</v>
      </c>
      <c r="U13" s="628" t="str">
        <f t="shared" si="60"/>
        <v>GFGC52058G</v>
      </c>
      <c r="V13" s="622">
        <f>IFERROR(VLOOKUP($U13,HomeBroker!$A$30:$F$60,6,0),0)</f>
        <v>48.45</v>
      </c>
      <c r="W13" s="617">
        <f t="shared" si="61"/>
        <v>-0.67900000000000915</v>
      </c>
      <c r="X13" s="770">
        <f t="shared" si="67"/>
        <v>0.92185640618802078</v>
      </c>
      <c r="Y13" s="51"/>
      <c r="Z13" s="631"/>
      <c r="AA13" s="815">
        <f t="shared" si="62"/>
        <v>0</v>
      </c>
      <c r="AB13" s="663">
        <v>4161.7</v>
      </c>
      <c r="AC13" s="620">
        <f t="shared" ca="1" si="7"/>
        <v>244.1551266015324</v>
      </c>
      <c r="AD13" s="627" t="str">
        <f t="shared" si="63"/>
        <v>MERV - XMEV - GFGV41617G - 24hs</v>
      </c>
      <c r="AE13" s="628" t="str">
        <f t="shared" si="64"/>
        <v>GFGV41617G</v>
      </c>
      <c r="AF13" s="622">
        <f>IFERROR(VLOOKUP($AE13,HomeBroker!$A$30:$F$60,6,0),0)</f>
        <v>245</v>
      </c>
      <c r="AG13" s="617">
        <f t="shared" si="65"/>
        <v>38</v>
      </c>
      <c r="AH13" s="770">
        <f t="shared" si="66"/>
        <v>0.71328671328671334</v>
      </c>
      <c r="AI13" s="51"/>
      <c r="AJ13" s="773"/>
      <c r="AK13" s="657" t="s">
        <v>350</v>
      </c>
      <c r="AL13" s="624"/>
      <c r="AM13" s="650"/>
      <c r="AN13" s="628"/>
      <c r="AO13" s="633">
        <f t="shared" si="8"/>
        <v>0</v>
      </c>
      <c r="AP13" s="654">
        <f t="shared" si="9"/>
        <v>0</v>
      </c>
      <c r="AQ13" s="658" t="s">
        <v>396</v>
      </c>
      <c r="AR13" s="624"/>
      <c r="AS13" s="650"/>
      <c r="AT13" s="628"/>
      <c r="AU13" s="633">
        <f t="shared" si="10"/>
        <v>0</v>
      </c>
      <c r="AV13" s="654">
        <f t="shared" si="11"/>
        <v>0</v>
      </c>
      <c r="AW13" s="661" t="s">
        <v>397</v>
      </c>
      <c r="AX13" s="660"/>
      <c r="AY13" s="628"/>
      <c r="AZ13" s="633">
        <f t="shared" si="12"/>
        <v>0</v>
      </c>
      <c r="BA13" s="635">
        <f t="shared" si="13"/>
        <v>0</v>
      </c>
      <c r="CX13" s="70">
        <f t="shared" si="14"/>
        <v>3596.7008504671999</v>
      </c>
      <c r="CY13" s="71">
        <f t="shared" si="15"/>
        <v>0</v>
      </c>
      <c r="CZ13" s="71">
        <f t="shared" si="16"/>
        <v>0</v>
      </c>
      <c r="DA13" s="71">
        <f t="shared" si="17"/>
        <v>0</v>
      </c>
      <c r="DB13" s="71">
        <f t="shared" si="18"/>
        <v>0</v>
      </c>
      <c r="DC13" s="71">
        <f t="shared" si="19"/>
        <v>0</v>
      </c>
      <c r="DD13" s="71">
        <f t="shared" si="20"/>
        <v>0</v>
      </c>
      <c r="DE13" s="71">
        <f t="shared" si="21"/>
        <v>0</v>
      </c>
      <c r="DF13" s="71">
        <f t="shared" si="22"/>
        <v>0</v>
      </c>
      <c r="DG13" s="71">
        <f t="shared" si="23"/>
        <v>0</v>
      </c>
      <c r="DH13" s="71">
        <f t="shared" si="24"/>
        <v>0</v>
      </c>
      <c r="DI13" s="71">
        <f t="shared" si="25"/>
        <v>0</v>
      </c>
      <c r="DJ13" s="71">
        <f t="shared" si="26"/>
        <v>0</v>
      </c>
      <c r="DK13" s="71">
        <f t="shared" si="27"/>
        <v>0</v>
      </c>
      <c r="DL13" s="71">
        <f t="shared" si="28"/>
        <v>0</v>
      </c>
      <c r="DM13" s="71">
        <f t="shared" si="29"/>
        <v>0</v>
      </c>
      <c r="DN13" s="71">
        <f t="shared" si="30"/>
        <v>0</v>
      </c>
      <c r="DO13" s="71">
        <f t="shared" si="31"/>
        <v>0</v>
      </c>
      <c r="DP13" s="71">
        <f t="shared" si="32"/>
        <v>0</v>
      </c>
      <c r="DQ13" s="71">
        <f t="shared" si="33"/>
        <v>0</v>
      </c>
      <c r="DR13" s="71">
        <f t="shared" si="34"/>
        <v>0</v>
      </c>
      <c r="DS13" s="71">
        <f t="shared" si="35"/>
        <v>0</v>
      </c>
      <c r="DT13" s="71">
        <f t="shared" si="36"/>
        <v>0</v>
      </c>
      <c r="DU13" s="71">
        <f t="shared" si="37"/>
        <v>0</v>
      </c>
      <c r="DV13" s="71">
        <f t="shared" si="38"/>
        <v>0</v>
      </c>
      <c r="DW13" s="71">
        <f t="shared" si="39"/>
        <v>0</v>
      </c>
      <c r="DX13" s="71">
        <f t="shared" si="40"/>
        <v>0</v>
      </c>
      <c r="DY13" s="71">
        <f t="shared" si="41"/>
        <v>0</v>
      </c>
      <c r="DZ13" s="71">
        <f t="shared" si="42"/>
        <v>0</v>
      </c>
      <c r="EA13" s="71">
        <f t="shared" si="43"/>
        <v>0</v>
      </c>
      <c r="EB13" s="71">
        <f t="shared" si="44"/>
        <v>0</v>
      </c>
      <c r="EC13" s="71">
        <f t="shared" si="45"/>
        <v>0</v>
      </c>
      <c r="ED13" s="71">
        <f t="shared" si="46"/>
        <v>0</v>
      </c>
      <c r="EE13" s="71">
        <f t="shared" si="47"/>
        <v>0</v>
      </c>
      <c r="EF13" s="71">
        <f t="shared" si="48"/>
        <v>0</v>
      </c>
      <c r="EG13" s="71">
        <f t="shared" si="49"/>
        <v>0</v>
      </c>
      <c r="EH13" s="72"/>
      <c r="EI13" s="73">
        <f t="shared" si="50"/>
        <v>0</v>
      </c>
      <c r="EJ13" s="72"/>
      <c r="EK13" s="77"/>
      <c r="EL13" s="75"/>
      <c r="EM13" s="76">
        <f t="shared" si="51"/>
        <v>-12694.56</v>
      </c>
      <c r="EN13" s="60"/>
      <c r="EO13" s="70">
        <f t="shared" si="52"/>
        <v>3596.7008504671999</v>
      </c>
      <c r="EP13" s="71">
        <f ca="1">IFERROR((NORMSDIST(((LN($EO13/$C$3)+(#REF!+($N$46^2)/2)*$N$51)/($N$46*SQRT($N$51))))*$EO13-NORMSDIST((((LN($EO13/$C$3)+(#REF!+($N$46^2)/2)*$N$51)/($N$46*SQRT($N$51)))-$N$46*SQRT(($N$51))))*$C$3*EXP(-#REF!*$N$51))*$B$3*100,0)</f>
        <v>0</v>
      </c>
      <c r="EQ13" s="71">
        <f ca="1">IFERROR((NORMSDIST(((LN($EO13/$C$4)+(#REF!+($N$46^2)/2)*$N$51)/($N$46*SQRT($N$51))))*$EO13-NORMSDIST((((LN($EO13/$C$4)+(#REF!+($N$46^2)/2)*$N$51)/($N$46*SQRT($N$51)))-$N$46*SQRT(($N$51))))*$C$4*EXP(-#REF!*$N$51))*$B$4*100,0)</f>
        <v>0</v>
      </c>
      <c r="ER13" s="71">
        <f ca="1">IFERROR((NORMSDIST(((LN($EO13/$C$5)+(#REF!+($N$46^2)/2)*$N$51)/($N$46*SQRT($N$51))))*$EO13-NORMSDIST((((LN($EO13/$C$5)+(#REF!+($N$46^2)/2)*$N$51)/($N$46*SQRT($N$51)))-$N$46*SQRT(($N$51))))*$C$5*EXP(-#REF!*$N$51))*$B$5*100,0)</f>
        <v>0</v>
      </c>
      <c r="ES13" s="71">
        <f ca="1">IFERROR((NORMSDIST(((LN($EO13/$C$6)+(#REF!+($N$46^2)/2)*$N$51)/($N$46*SQRT($N$51))))*$EO13-NORMSDIST((((LN($EO13/$C$6)+(#REF!+($N$46^2)/2)*$N$51)/($N$46*SQRT($N$51)))-$N$46*SQRT(($N$51))))*$C$6*EXP(-#REF!*$N$51))*$B$6*100,0)</f>
        <v>0</v>
      </c>
      <c r="ET13" s="71">
        <f ca="1">IFERROR((NORMSDIST(((LN($EO13/$C$7)+(#REF!+($N$46^2)/2)*$N$51)/($N$46*SQRT($N$51))))*$EO13-NORMSDIST((((LN($EO13/$C$7)+(#REF!+($N$46^2)/2)*$N$51)/($N$46*SQRT($N$51)))-$N$46*SQRT(($N$51))))*$C$7*EXP(-#REF!*$N$51))*$B$7*100,0)</f>
        <v>0</v>
      </c>
      <c r="EU13" s="71">
        <f ca="1">IFERROR((NORMSDIST(((LN($EO13/$C$8)+(#REF!+($N$46^2)/2)*$N$51)/($N$46*SQRT($N$51))))*$EO13-NORMSDIST((((LN($EO13/$C$8)+(#REF!+($N$46^2)/2)*$N$51)/($N$46*SQRT($N$51)))-$N$46*SQRT(($N$51))))*$C$8*EXP(-#REF!*$N$51))*$B$8*100,0)</f>
        <v>0</v>
      </c>
      <c r="EV13" s="71">
        <f ca="1">IFERROR((NORMSDIST(((LN($EO13/$C$9)+(#REF!+($N$46^2)/2)*$N$51)/($N$46*SQRT($N$51))))*$EO13-NORMSDIST((((LN($EO13/$C$9)+(#REF!+($N$46^2)/2)*$N$51)/($N$46*SQRT($N$51)))-$N$46*SQRT(($N$51))))*$C$9*EXP(-#REF!*$N$51))*$B$9*100,0)</f>
        <v>0</v>
      </c>
      <c r="EW13" s="71">
        <f ca="1">IFERROR((NORMSDIST(((LN($EO13/$C$10)+(#REF!+($N$46^2)/2)*$N$51)/($N$46*SQRT($N$51))))*$EO13-NORMSDIST((((LN($EO13/$C$10)+(#REF!+($N$46^2)/2)*$N$51)/($N$46*SQRT($N$51)))-$N$46*SQRT(($N$51))))*$C$10*EXP(-#REF!*$N$51))*$B$10*100,0)</f>
        <v>0</v>
      </c>
      <c r="EX13" s="71">
        <f ca="1">IFERROR((NORMSDIST(((LN($EO13/$C$11)+(#REF!+($N$46^2)/2)*$N$51)/($N$46*SQRT($N$51))))*$EO13-NORMSDIST((((LN($EO13/$C$11)+(#REF!+($N$46^2)/2)*$N$51)/($N$46*SQRT($N$51)))-$N$46*SQRT(($N$51))))*$C$11*EXP(-#REF!*$N$51))*$B$11*100,0)</f>
        <v>0</v>
      </c>
      <c r="EY13" s="71">
        <f ca="1">IFERROR((NORMSDIST(((LN($EO13/$C$12)+(#REF!+($N$46^2)/2)*$N$51)/($N$46*SQRT($N$51))))*$EO13-NORMSDIST((((LN($EO13/$C$12)+(#REF!+($N$46^2)/2)*$N$51)/($N$46*SQRT($N$51)))-$N$46*SQRT(($N$51))))*$C$12*EXP(-#REF!*$N$51))*$B$12*100,0)</f>
        <v>0</v>
      </c>
      <c r="EZ13" s="71">
        <f ca="1">IFERROR((NORMSDIST(((LN($EO13/$C$13)+(#REF!+($N$46^2)/2)*$N$51)/($N$46*SQRT($N$51))))*$EO13-NORMSDIST((((LN($EO13/$C$13)+(#REF!+($N$46^2)/2)*$N$51)/($N$46*SQRT($N$51)))-$N$46*SQRT(($N$51))))*$C$13*EXP(-#REF!*$N$51))*$B$13*100,0)</f>
        <v>0</v>
      </c>
      <c r="FA13" s="71">
        <f ca="1">IFERROR((NORMSDIST(((LN($EO13/$C$14)+(#REF!+($N$46^2)/2)*$N$51)/($N$46*SQRT($N$51))))*$EO13-NORMSDIST((((LN($EO13/$C$14)+(#REF!+($N$46^2)/2)*$N$51)/($N$46*SQRT($N$51)))-$N$46*SQRT(($N$51))))*$C$14*EXP(-#REF!*$N$51))*$B$14*100,0)</f>
        <v>0</v>
      </c>
      <c r="FB13" s="71">
        <f ca="1">IFERROR((NORMSDIST(((LN($EO13/$C$15)+(#REF!+($N$46^2)/2)*$N$51)/($N$46*SQRT($N$51))))*$EO13-NORMSDIST((((LN($EO13/$C$15)+(#REF!+($N$46^2)/2)*$N$51)/($N$46*SQRT($N$51)))-$N$46*SQRT(($N$51))))*$C$15*EXP(-#REF!*$N$51))*$B$15*100,0)</f>
        <v>0</v>
      </c>
      <c r="FC13" s="71">
        <f ca="1">IFERROR((NORMSDIST(((LN($EO13/$C$16)+(#REF!+($N$46^2)/2)*$N$51)/($N$46*SQRT($N$51))))*$EO13-NORMSDIST((((LN($EO13/$C$16)+(#REF!+($N$46^2)/2)*$N$51)/($N$46*SQRT($N$51)))-$N$46*SQRT(($N$51))))*$C$16*EXP(-#REF!*$N$51))*$B$16*100,0)</f>
        <v>0</v>
      </c>
      <c r="FD13" s="71">
        <f ca="1">IFERROR((NORMSDIST(((LN($EO13/$C$17)+(#REF!+($N$46^2)/2)*$N$51)/($N$46*SQRT($N$51))))*$EO13-NORMSDIST((((LN($EO13/$C$17)+(#REF!+($N$46^2)/2)*$N$51)/($N$46*SQRT($N$51)))-$N$46*SQRT(($N$51))))*$C$17*EXP(-#REF!*$N$51))*$B$17*100,0)</f>
        <v>0</v>
      </c>
      <c r="FE13" s="71">
        <f ca="1">IFERROR((NORMSDIST(((LN($EO13/$C$18)+(#REF!+($N$46^2)/2)*$N$51)/($N$46*SQRT($N$51))))*$EO13-NORMSDIST((((LN($EO13/$C$18)+(#REF!+($N$46^2)/2)*$N$51)/($N$46*SQRT($N$51)))-$N$46*SQRT(($N$51))))*$C$18*EXP(-#REF!*$N$51))*$B$18*100,0)</f>
        <v>0</v>
      </c>
      <c r="FF13" s="71">
        <f ca="1">IFERROR((NORMSDIST(((LN($EO13/$C$19)+(#REF!+($N$46^2)/2)*$N$51)/($N$46*SQRT($N$51))))*$EO13-NORMSDIST((((LN($EO13/$C$19)+(#REF!+($N$46^2)/2)*$N$51)/($N$46*SQRT($N$51)))-$N$46*SQRT(($N$51))))*$C$19*EXP(-#REF!*$N$51))*$B$19*100,0)</f>
        <v>0</v>
      </c>
      <c r="FG13" s="71">
        <f ca="1">IFERROR((NORMSDIST(((LN($EO13/$C$20)+(#REF!+($N$46^2)/2)*$N$51)/($N$46*SQRT($N$51))))*$EO13-NORMSDIST((((LN($EO13/$C$20)+(#REF!+($N$46^2)/2)*$N$51)/($N$46*SQRT($N$51)))-$N$46*SQRT(($N$51))))*$C$20*EXP(-#REF!*$N$51))*$B$20*100,0)</f>
        <v>0</v>
      </c>
      <c r="FH13" s="71">
        <f ca="1">IFERROR((NORMSDIST(((LN($EO13/$C$21)+(#REF!+($N$46^2)/2)*$N$51)/($N$46*SQRT($N$51))))*$EO13-NORMSDIST((((LN($EO13/$C$21)+(#REF!+($N$46^2)/2)*$N$51)/($N$46*SQRT($N$51)))-$N$46*SQRT(($N$51))))*$C$21*EXP(-#REF!*$N$51))*$B$21*100,0)</f>
        <v>0</v>
      </c>
      <c r="FI13" s="71">
        <f ca="1">IFERROR((NORMSDIST(((LN($EO13/$C$22)+(#REF!+($N$46^2)/2)*$N$51)/($N$46*SQRT($N$51))))*$EO13-NORMSDIST((((LN($EO13/$C$22)+(#REF!+($N$46^2)/2)*$N$51)/($N$46*SQRT($N$51)))-$N$46*SQRT(($N$51))))*$C$22*EXP(-#REF!*$N$51))*$B$22*100,0)</f>
        <v>0</v>
      </c>
      <c r="FJ13" s="71">
        <f ca="1">IFERROR((NORMSDIST(((LN($EO13/$C$23)+(#REF!+($N$46^2)/2)*$N$51)/($N$46*SQRT($N$51))))*$EO13-NORMSDIST((((LN($EO13/$C$23)+(#REF!+($N$46^2)/2)*$N$51)/($N$46*SQRT($N$51)))-$N$46*SQRT(($N$51))))*$C$23*EXP(-#REF!*$N$51))*$B$23*100,0)</f>
        <v>0</v>
      </c>
      <c r="FK13" s="71">
        <f ca="1">IFERROR((NORMSDIST(((LN($EO13/$C$24)+(#REF!+($N$46^2)/2)*$N$51)/($N$46*SQRT($N$51))))*$EO13-NORMSDIST((((LN($EO13/$C$24)+(#REF!+($N$46^2)/2)*$N$51)/($N$46*SQRT($N$51)))-$N$46*SQRT(($N$51))))*$C$24*EXP(-#REF!*$N$51))*$B$24*100,0)</f>
        <v>0</v>
      </c>
      <c r="FL13" s="71">
        <f ca="1">IFERROR((NORMSDIST(((LN($EO13/$C$25)+(#REF!+($N$46^2)/2)*$N$51)/($N$46*SQRT($N$51))))*$EO13-NORMSDIST((((LN($EO13/$C$25)+(#REF!+($N$46^2)/2)*$N$51)/($N$46*SQRT($N$51)))-$N$46*SQRT(($N$51))))*$C$25*EXP(-#REF!*$N$51))*$B$25*100,0)</f>
        <v>0</v>
      </c>
      <c r="FM13" s="71">
        <f ca="1">IFERROR((NORMSDIST(((LN($EO13/$C$26)+(#REF!+($N$46^2)/2)*$N$51)/($N$46*SQRT($N$51))))*$EO13-NORMSDIST((((LN($EO13/$C$26)+(#REF!+($N$46^2)/2)*$N$51)/($N$46*SQRT($N$51)))-$N$46*SQRT(($N$51))))*$C$26*EXP(-#REF!*$N$51))*$B$26*100,0)</f>
        <v>0</v>
      </c>
      <c r="FN13" s="71">
        <f ca="1">IFERROR((NORMSDIST(((LN($EO13/$C$27)+(#REF!+($N$46^2)/2)*$N$51)/($N$46*SQRT($N$51))))*$EO13-NORMSDIST((((LN($EO13/$C$27)+(#REF!+($N$46^2)/2)*$N$51)/($N$46*SQRT($N$51)))-$N$46*SQRT(($N$51))))*$C$27*EXP(-#REF!*$N$51))*$B$27*100,0)</f>
        <v>0</v>
      </c>
      <c r="FO13" s="71">
        <f ca="1">IFERROR((NORMSDIST(((LN($EO13/$C$28)+(#REF!+($N$46^2)/2)*$N$51)/($N$46*SQRT($N$51))))*$EO13-NORMSDIST((((LN($EO13/$C$28)+(#REF!+($N$46^2)/2)*$N$51)/($N$46*SQRT($N$51)))-$N$46*SQRT(($N$51))))*$C$28*EXP(-#REF!*$N$51))*$B$28*100,0)</f>
        <v>0</v>
      </c>
      <c r="FP13" s="71">
        <f ca="1">IFERROR((NORMSDIST(((LN($EO13/$C$29)+(#REF!+($N$46^2)/2)*$N$51)/($N$46*SQRT($N$51))))*$EO13-NORMSDIST((((LN($EO13/$C$29)+(#REF!+($N$46^2)/2)*$N$51)/($N$46*SQRT($N$51)))-$N$46*SQRT(($N$51))))*$C$29*EXP(-#REF!*$N$51))*$B$29*100,0)</f>
        <v>0</v>
      </c>
      <c r="FQ13" s="71">
        <f ca="1">IFERROR((NORMSDIST(((LN($EO13/$C$30)+(#REF!+($N$46^2)/2)*$N$51)/($N$46*SQRT($N$51))))*$EO13-NORMSDIST((((LN($EO13/$C$30)+(#REF!+($N$46^2)/2)*$N$51)/($N$46*SQRT($N$51)))-$N$46*SQRT(($N$51))))*$C$30*EXP(-#REF!*$N$51))*$B$30*100,0)</f>
        <v>0</v>
      </c>
      <c r="FR13" s="71">
        <f ca="1">IFERROR((NORMSDIST(((LN($EO13/$C$31)+(#REF!+($N$46^2)/2)*$N$51)/($N$46*SQRT($N$51))))*$EO13-NORMSDIST((((LN($EO13/$C$31)+(#REF!+($N$46^2)/2)*$N$51)/($N$46*SQRT($N$51)))-$N$46*SQRT(($N$51))))*$C$31*EXP(-#REF!*$N$51))*$B$31*100,0)</f>
        <v>0</v>
      </c>
      <c r="FS13" s="71">
        <f ca="1">IFERROR((NORMSDIST(((LN($EO13/$C$32)+(#REF!+($N$46^2)/2)*$N$51)/($N$46*SQRT($N$51))))*$EO13-NORMSDIST((((LN($EO13/$C$32)+(#REF!+($N$46^2)/2)*$N$51)/($N$46*SQRT($N$51)))-$N$46*SQRT(($N$51))))*$C$32*EXP(-#REF!*$N$51))*$B$32*100,0)</f>
        <v>0</v>
      </c>
      <c r="FT13" s="71">
        <f ca="1">IFERROR((NORMSDIST(((LN($EO13/$C$33)+(#REF!+($N$46^2)/2)*$N$51)/($N$46*SQRT($N$51))))*$EO13-NORMSDIST((((LN($EO13/$C$33)+(#REF!+($N$46^2)/2)*$N$51)/($N$46*SQRT($N$51)))-$N$46*SQRT(($N$51))))*$C$33*EXP(-#REF!*$N$51))*$B$33*100,0)</f>
        <v>0</v>
      </c>
      <c r="FU13" s="71">
        <f ca="1">IFERROR((NORMSDIST(((LN($EO13/$C$34)+(#REF!+($N$46^2)/2)*$N$51)/($N$46*SQRT($N$51))))*$EO13-NORMSDIST((((LN($EO13/$C$34)+(#REF!+($N$46^2)/2)*$N$51)/($N$46*SQRT($N$51)))-$N$46*SQRT(($N$51))))*$C$34*EXP(-#REF!*$N$51))*$B$34*100,0)</f>
        <v>0</v>
      </c>
      <c r="FV13" s="71">
        <f ca="1">IFERROR((NORMSDIST(((LN($EO13/$C$35)+(#REF!+($N$46^2)/2)*$N$51)/($N$46*SQRT($N$51))))*$EO13-NORMSDIST((((LN($EO13/$C$35)+(#REF!+($N$46^2)/2)*$N$51)/($N$46*SQRT($N$51)))-$N$46*SQRT(($N$51))))*$C$35*EXP(-#REF!*$N$51))*$B$35*100,0)</f>
        <v>0</v>
      </c>
      <c r="FW13" s="71">
        <f ca="1">IFERROR((NORMSDIST(((LN($EO13/$C$36)+(#REF!+($N$46^2)/2)*$N$51)/($N$46*SQRT($N$51))))*$EO13-NORMSDIST((((LN($EO13/$C$36)+(#REF!+($N$46^2)/2)*$N$51)/($N$46*SQRT($N$51)))-$N$46*SQRT(($N$51))))*$C$36*EXP(-#REF!*$N$51))*$B$36*100,0)</f>
        <v>0</v>
      </c>
      <c r="FX13" s="71">
        <f ca="1">IFERROR((NORMSDIST(((LN($EO13/$C$37)+(#REF!+($N$46^2)/2)*$N$51)/($N$46*SQRT($N$51))))*$EO13-NORMSDIST((((LN($EO13/$C$37)+(#REF!+($N$46^2)/2)*$N$51)/($N$46*SQRT($N$51)))-$N$46*SQRT(($N$51))))*$C$37*EXP(-#REF!*$N$51))*$B$37*100,0)</f>
        <v>0</v>
      </c>
      <c r="FY13" s="72"/>
      <c r="FZ13" s="73">
        <f t="shared" ca="1" si="53"/>
        <v>0</v>
      </c>
      <c r="GA13" s="72"/>
      <c r="GB13" s="77"/>
      <c r="GC13" s="75"/>
      <c r="GD13" s="76">
        <f t="shared" ca="1" si="54"/>
        <v>-12694.56</v>
      </c>
    </row>
    <row r="14" spans="1:186">
      <c r="A14" s="169" t="s">
        <v>395</v>
      </c>
      <c r="B14" s="619"/>
      <c r="C14" s="649">
        <v>5500.9</v>
      </c>
      <c r="D14" s="626">
        <v>26</v>
      </c>
      <c r="E14" s="632">
        <f t="shared" si="0"/>
        <v>0</v>
      </c>
      <c r="F14" s="708">
        <f t="shared" si="1"/>
        <v>0</v>
      </c>
      <c r="G14" s="636">
        <f t="shared" si="55"/>
        <v>25.21</v>
      </c>
      <c r="H14" s="638">
        <f t="shared" si="56"/>
        <v>0</v>
      </c>
      <c r="I14" s="740">
        <f t="shared" si="2"/>
        <v>0</v>
      </c>
      <c r="J14" s="51"/>
      <c r="K14" s="735">
        <f>IFERROR(-1+(L14/$L$18),"")</f>
        <v>-7.7631840000000008E-2</v>
      </c>
      <c r="L14" s="736">
        <f t="shared" si="3"/>
        <v>3670.1029086399999</v>
      </c>
      <c r="M14" s="763">
        <f t="shared" si="4"/>
        <v>-12694.56</v>
      </c>
      <c r="N14" s="764">
        <f t="shared" ca="1" si="5"/>
        <v>-12694.56</v>
      </c>
      <c r="O14" s="51"/>
      <c r="P14" s="769"/>
      <c r="Q14" s="816">
        <f t="shared" si="57"/>
        <v>0</v>
      </c>
      <c r="R14" s="662">
        <v>5500.9</v>
      </c>
      <c r="S14" s="814">
        <f t="shared" ca="1" si="58"/>
        <v>28.032526314108452</v>
      </c>
      <c r="T14" s="625" t="str">
        <f t="shared" si="59"/>
        <v>MERV - XMEV - GFGC55009G - 24hs</v>
      </c>
      <c r="U14" s="626" t="str">
        <f t="shared" si="60"/>
        <v>GFGC55009G</v>
      </c>
      <c r="V14" s="621">
        <f>IFERROR(VLOOKUP($U14,HomeBroker!$A$30:$F$60,6,0),0)</f>
        <v>25.21</v>
      </c>
      <c r="W14" s="618">
        <f t="shared" si="61"/>
        <v>15.530000000000001</v>
      </c>
      <c r="X14" s="771">
        <f t="shared" si="67"/>
        <v>0.44057142857142861</v>
      </c>
      <c r="Y14" s="51"/>
      <c r="Z14" s="631"/>
      <c r="AA14" s="816">
        <f t="shared" si="62"/>
        <v>0</v>
      </c>
      <c r="AB14" s="662">
        <v>4361.7</v>
      </c>
      <c r="AC14" s="619">
        <f t="shared" ca="1" si="7"/>
        <v>363.97564668053292</v>
      </c>
      <c r="AD14" s="625" t="str">
        <f t="shared" si="63"/>
        <v>MERV - XMEV - GFGV43617G - 24hs</v>
      </c>
      <c r="AE14" s="626" t="str">
        <f t="shared" si="64"/>
        <v>GFGV43617G</v>
      </c>
      <c r="AF14" s="621">
        <f>IFERROR(VLOOKUP($AE14,HomeBroker!$A$30:$F$60,6,0),0)</f>
        <v>385</v>
      </c>
      <c r="AG14" s="618">
        <f t="shared" si="65"/>
        <v>175</v>
      </c>
      <c r="AH14" s="771">
        <f t="shared" si="66"/>
        <v>0.5714285714285714</v>
      </c>
      <c r="AI14" s="51"/>
      <c r="AJ14" s="772"/>
      <c r="AK14" s="657" t="s">
        <v>350</v>
      </c>
      <c r="AL14" s="623"/>
      <c r="AM14" s="649"/>
      <c r="AN14" s="626"/>
      <c r="AO14" s="632">
        <f t="shared" si="8"/>
        <v>0</v>
      </c>
      <c r="AP14" s="653">
        <f t="shared" si="9"/>
        <v>0</v>
      </c>
      <c r="AQ14" s="658" t="s">
        <v>396</v>
      </c>
      <c r="AR14" s="623"/>
      <c r="AS14" s="649"/>
      <c r="AT14" s="626"/>
      <c r="AU14" s="632">
        <f t="shared" si="10"/>
        <v>0</v>
      </c>
      <c r="AV14" s="653">
        <f t="shared" si="11"/>
        <v>0</v>
      </c>
      <c r="AW14" s="661" t="s">
        <v>397</v>
      </c>
      <c r="AX14" s="659"/>
      <c r="AY14" s="626"/>
      <c r="AZ14" s="632">
        <f t="shared" si="12"/>
        <v>0</v>
      </c>
      <c r="BA14" s="634">
        <f t="shared" si="13"/>
        <v>0</v>
      </c>
      <c r="CX14" s="70">
        <f t="shared" si="14"/>
        <v>3670.1029086399999</v>
      </c>
      <c r="CY14" s="71">
        <f t="shared" si="15"/>
        <v>0</v>
      </c>
      <c r="CZ14" s="71">
        <f t="shared" si="16"/>
        <v>0</v>
      </c>
      <c r="DA14" s="71">
        <f t="shared" si="17"/>
        <v>0</v>
      </c>
      <c r="DB14" s="71">
        <f t="shared" si="18"/>
        <v>0</v>
      </c>
      <c r="DC14" s="71">
        <f t="shared" si="19"/>
        <v>0</v>
      </c>
      <c r="DD14" s="71">
        <f t="shared" si="20"/>
        <v>0</v>
      </c>
      <c r="DE14" s="71">
        <f t="shared" si="21"/>
        <v>0</v>
      </c>
      <c r="DF14" s="71">
        <f t="shared" si="22"/>
        <v>0</v>
      </c>
      <c r="DG14" s="71">
        <f t="shared" si="23"/>
        <v>0</v>
      </c>
      <c r="DH14" s="71">
        <f t="shared" si="24"/>
        <v>0</v>
      </c>
      <c r="DI14" s="71">
        <f t="shared" si="25"/>
        <v>0</v>
      </c>
      <c r="DJ14" s="71">
        <f t="shared" si="26"/>
        <v>0</v>
      </c>
      <c r="DK14" s="71">
        <f t="shared" si="27"/>
        <v>0</v>
      </c>
      <c r="DL14" s="71">
        <f t="shared" si="28"/>
        <v>0</v>
      </c>
      <c r="DM14" s="71">
        <f t="shared" si="29"/>
        <v>0</v>
      </c>
      <c r="DN14" s="71">
        <f t="shared" si="30"/>
        <v>0</v>
      </c>
      <c r="DO14" s="71">
        <f t="shared" si="31"/>
        <v>0</v>
      </c>
      <c r="DP14" s="71">
        <f t="shared" si="32"/>
        <v>0</v>
      </c>
      <c r="DQ14" s="71">
        <f t="shared" si="33"/>
        <v>0</v>
      </c>
      <c r="DR14" s="71">
        <f t="shared" si="34"/>
        <v>0</v>
      </c>
      <c r="DS14" s="71">
        <f t="shared" si="35"/>
        <v>0</v>
      </c>
      <c r="DT14" s="71">
        <f t="shared" si="36"/>
        <v>0</v>
      </c>
      <c r="DU14" s="71">
        <f t="shared" si="37"/>
        <v>0</v>
      </c>
      <c r="DV14" s="71">
        <f t="shared" si="38"/>
        <v>0</v>
      </c>
      <c r="DW14" s="71">
        <f t="shared" si="39"/>
        <v>0</v>
      </c>
      <c r="DX14" s="71">
        <f t="shared" si="40"/>
        <v>0</v>
      </c>
      <c r="DY14" s="71">
        <f t="shared" si="41"/>
        <v>0</v>
      </c>
      <c r="DZ14" s="71">
        <f t="shared" si="42"/>
        <v>0</v>
      </c>
      <c r="EA14" s="71">
        <f t="shared" si="43"/>
        <v>0</v>
      </c>
      <c r="EB14" s="71">
        <f t="shared" si="44"/>
        <v>0</v>
      </c>
      <c r="EC14" s="71">
        <f t="shared" si="45"/>
        <v>0</v>
      </c>
      <c r="ED14" s="71">
        <f t="shared" si="46"/>
        <v>0</v>
      </c>
      <c r="EE14" s="71">
        <f t="shared" si="47"/>
        <v>0</v>
      </c>
      <c r="EF14" s="71">
        <f t="shared" si="48"/>
        <v>0</v>
      </c>
      <c r="EG14" s="71">
        <f t="shared" si="49"/>
        <v>0</v>
      </c>
      <c r="EH14" s="72"/>
      <c r="EI14" s="73">
        <f t="shared" si="50"/>
        <v>0</v>
      </c>
      <c r="EJ14" s="72"/>
      <c r="EK14" s="77"/>
      <c r="EL14" s="75"/>
      <c r="EM14" s="76">
        <f t="shared" si="51"/>
        <v>-12694.56</v>
      </c>
      <c r="EN14" s="60"/>
      <c r="EO14" s="70">
        <f t="shared" si="52"/>
        <v>3670.1029086399999</v>
      </c>
      <c r="EP14" s="71">
        <f ca="1">IFERROR((NORMSDIST(((LN($EO14/$C$3)+(#REF!+($N$46^2)/2)*$N$51)/($N$46*SQRT($N$51))))*$EO14-NORMSDIST((((LN($EO14/$C$3)+(#REF!+($N$46^2)/2)*$N$51)/($N$46*SQRT($N$51)))-$N$46*SQRT(($N$51))))*$C$3*EXP(-#REF!*$N$51))*$B$3*100,0)</f>
        <v>0</v>
      </c>
      <c r="EQ14" s="71">
        <f ca="1">IFERROR((NORMSDIST(((LN($EO14/$C$4)+(#REF!+($N$46^2)/2)*$N$51)/($N$46*SQRT($N$51))))*$EO14-NORMSDIST((((LN($EO14/$C$4)+(#REF!+($N$46^2)/2)*$N$51)/($N$46*SQRT($N$51)))-$N$46*SQRT(($N$51))))*$C$4*EXP(-#REF!*$N$51))*$B$4*100,0)</f>
        <v>0</v>
      </c>
      <c r="ER14" s="71">
        <f ca="1">IFERROR((NORMSDIST(((LN($EO14/$C$5)+(#REF!+($N$46^2)/2)*$N$51)/($N$46*SQRT($N$51))))*$EO14-NORMSDIST((((LN($EO14/$C$5)+(#REF!+($N$46^2)/2)*$N$51)/($N$46*SQRT($N$51)))-$N$46*SQRT(($N$51))))*$C$5*EXP(-#REF!*$N$51))*$B$5*100,0)</f>
        <v>0</v>
      </c>
      <c r="ES14" s="71">
        <f ca="1">IFERROR((NORMSDIST(((LN($EO14/$C$6)+(#REF!+($N$46^2)/2)*$N$51)/($N$46*SQRT($N$51))))*$EO14-NORMSDIST((((LN($EO14/$C$6)+(#REF!+($N$46^2)/2)*$N$51)/($N$46*SQRT($N$51)))-$N$46*SQRT(($N$51))))*$C$6*EXP(-#REF!*$N$51))*$B$6*100,0)</f>
        <v>0</v>
      </c>
      <c r="ET14" s="71">
        <f ca="1">IFERROR((NORMSDIST(((LN($EO14/$C$7)+(#REF!+($N$46^2)/2)*$N$51)/($N$46*SQRT($N$51))))*$EO14-NORMSDIST((((LN($EO14/$C$7)+(#REF!+($N$46^2)/2)*$N$51)/($N$46*SQRT($N$51)))-$N$46*SQRT(($N$51))))*$C$7*EXP(-#REF!*$N$51))*$B$7*100,0)</f>
        <v>0</v>
      </c>
      <c r="EU14" s="71">
        <f ca="1">IFERROR((NORMSDIST(((LN($EO14/$C$8)+(#REF!+($N$46^2)/2)*$N$51)/($N$46*SQRT($N$51))))*$EO14-NORMSDIST((((LN($EO14/$C$8)+(#REF!+($N$46^2)/2)*$N$51)/($N$46*SQRT($N$51)))-$N$46*SQRT(($N$51))))*$C$8*EXP(-#REF!*$N$51))*$B$8*100,0)</f>
        <v>0</v>
      </c>
      <c r="EV14" s="71">
        <f ca="1">IFERROR((NORMSDIST(((LN($EO14/$C$9)+(#REF!+($N$46^2)/2)*$N$51)/($N$46*SQRT($N$51))))*$EO14-NORMSDIST((((LN($EO14/$C$9)+(#REF!+($N$46^2)/2)*$N$51)/($N$46*SQRT($N$51)))-$N$46*SQRT(($N$51))))*$C$9*EXP(-#REF!*$N$51))*$B$9*100,0)</f>
        <v>0</v>
      </c>
      <c r="EW14" s="71">
        <f ca="1">IFERROR((NORMSDIST(((LN($EO14/$C$10)+(#REF!+($N$46^2)/2)*$N$51)/($N$46*SQRT($N$51))))*$EO14-NORMSDIST((((LN($EO14/$C$10)+(#REF!+($N$46^2)/2)*$N$51)/($N$46*SQRT($N$51)))-$N$46*SQRT(($N$51))))*$C$10*EXP(-#REF!*$N$51))*$B$10*100,0)</f>
        <v>0</v>
      </c>
      <c r="EX14" s="71">
        <f ca="1">IFERROR((NORMSDIST(((LN($EO14/$C$11)+(#REF!+($N$46^2)/2)*$N$51)/($N$46*SQRT($N$51))))*$EO14-NORMSDIST((((LN($EO14/$C$11)+(#REF!+($N$46^2)/2)*$N$51)/($N$46*SQRT($N$51)))-$N$46*SQRT(($N$51))))*$C$11*EXP(-#REF!*$N$51))*$B$11*100,0)</f>
        <v>0</v>
      </c>
      <c r="EY14" s="71">
        <f ca="1">IFERROR((NORMSDIST(((LN($EO14/$C$12)+(#REF!+($N$46^2)/2)*$N$51)/($N$46*SQRT($N$51))))*$EO14-NORMSDIST((((LN($EO14/$C$12)+(#REF!+($N$46^2)/2)*$N$51)/($N$46*SQRT($N$51)))-$N$46*SQRT(($N$51))))*$C$12*EXP(-#REF!*$N$51))*$B$12*100,0)</f>
        <v>0</v>
      </c>
      <c r="EZ14" s="71">
        <f ca="1">IFERROR((NORMSDIST(((LN($EO14/$C$13)+(#REF!+($N$46^2)/2)*$N$51)/($N$46*SQRT($N$51))))*$EO14-NORMSDIST((((LN($EO14/$C$13)+(#REF!+($N$46^2)/2)*$N$51)/($N$46*SQRT($N$51)))-$N$46*SQRT(($N$51))))*$C$13*EXP(-#REF!*$N$51))*$B$13*100,0)</f>
        <v>0</v>
      </c>
      <c r="FA14" s="71">
        <f ca="1">IFERROR((NORMSDIST(((LN($EO14/$C$14)+(#REF!+($N$46^2)/2)*$N$51)/($N$46*SQRT($N$51))))*$EO14-NORMSDIST((((LN($EO14/$C$14)+(#REF!+($N$46^2)/2)*$N$51)/($N$46*SQRT($N$51)))-$N$46*SQRT(($N$51))))*$C$14*EXP(-#REF!*$N$51))*$B$14*100,0)</f>
        <v>0</v>
      </c>
      <c r="FB14" s="71">
        <f ca="1">IFERROR((NORMSDIST(((LN($EO14/$C$15)+(#REF!+($N$46^2)/2)*$N$51)/($N$46*SQRT($N$51))))*$EO14-NORMSDIST((((LN($EO14/$C$15)+(#REF!+($N$46^2)/2)*$N$51)/($N$46*SQRT($N$51)))-$N$46*SQRT(($N$51))))*$C$15*EXP(-#REF!*$N$51))*$B$15*100,0)</f>
        <v>0</v>
      </c>
      <c r="FC14" s="71">
        <f ca="1">IFERROR((NORMSDIST(((LN($EO14/$C$16)+(#REF!+($N$46^2)/2)*$N$51)/($N$46*SQRT($N$51))))*$EO14-NORMSDIST((((LN($EO14/$C$16)+(#REF!+($N$46^2)/2)*$N$51)/($N$46*SQRT($N$51)))-$N$46*SQRT(($N$51))))*$C$16*EXP(-#REF!*$N$51))*$B$16*100,0)</f>
        <v>0</v>
      </c>
      <c r="FD14" s="71">
        <f ca="1">IFERROR((NORMSDIST(((LN($EO14/$C$17)+(#REF!+($N$46^2)/2)*$N$51)/($N$46*SQRT($N$51))))*$EO14-NORMSDIST((((LN($EO14/$C$17)+(#REF!+($N$46^2)/2)*$N$51)/($N$46*SQRT($N$51)))-$N$46*SQRT(($N$51))))*$C$17*EXP(-#REF!*$N$51))*$B$17*100,0)</f>
        <v>0</v>
      </c>
      <c r="FE14" s="71">
        <f ca="1">IFERROR((NORMSDIST(((LN($EO14/$C$18)+(#REF!+($N$46^2)/2)*$N$51)/($N$46*SQRT($N$51))))*$EO14-NORMSDIST((((LN($EO14/$C$18)+(#REF!+($N$46^2)/2)*$N$51)/($N$46*SQRT($N$51)))-$N$46*SQRT(($N$51))))*$C$18*EXP(-#REF!*$N$51))*$B$18*100,0)</f>
        <v>0</v>
      </c>
      <c r="FF14" s="71">
        <f ca="1">IFERROR((NORMSDIST(((LN($EO14/$C$19)+(#REF!+($N$46^2)/2)*$N$51)/($N$46*SQRT($N$51))))*$EO14-NORMSDIST((((LN($EO14/$C$19)+(#REF!+($N$46^2)/2)*$N$51)/($N$46*SQRT($N$51)))-$N$46*SQRT(($N$51))))*$C$19*EXP(-#REF!*$N$51))*$B$19*100,0)</f>
        <v>0</v>
      </c>
      <c r="FG14" s="71">
        <f ca="1">IFERROR((NORMSDIST(((LN($EO14/$C$20)+(#REF!+($N$46^2)/2)*$N$51)/($N$46*SQRT($N$51))))*$EO14-NORMSDIST((((LN($EO14/$C$20)+(#REF!+($N$46^2)/2)*$N$51)/($N$46*SQRT($N$51)))-$N$46*SQRT(($N$51))))*$C$20*EXP(-#REF!*$N$51))*$B$20*100,0)</f>
        <v>0</v>
      </c>
      <c r="FH14" s="71">
        <f ca="1">IFERROR((NORMSDIST(((LN($EO14/$C$21)+(#REF!+($N$46^2)/2)*$N$51)/($N$46*SQRT($N$51))))*$EO14-NORMSDIST((((LN($EO14/$C$21)+(#REF!+($N$46^2)/2)*$N$51)/($N$46*SQRT($N$51)))-$N$46*SQRT(($N$51))))*$C$21*EXP(-#REF!*$N$51))*$B$21*100,0)</f>
        <v>0</v>
      </c>
      <c r="FI14" s="71">
        <f ca="1">IFERROR((NORMSDIST(((LN($EO14/$C$22)+(#REF!+($N$46^2)/2)*$N$51)/($N$46*SQRT($N$51))))*$EO14-NORMSDIST((((LN($EO14/$C$22)+(#REF!+($N$46^2)/2)*$N$51)/($N$46*SQRT($N$51)))-$N$46*SQRT(($N$51))))*$C$22*EXP(-#REF!*$N$51))*$B$22*100,0)</f>
        <v>0</v>
      </c>
      <c r="FJ14" s="71">
        <f ca="1">IFERROR((NORMSDIST(((LN($EO14/$C$23)+(#REF!+($N$46^2)/2)*$N$51)/($N$46*SQRT($N$51))))*$EO14-NORMSDIST((((LN($EO14/$C$23)+(#REF!+($N$46^2)/2)*$N$51)/($N$46*SQRT($N$51)))-$N$46*SQRT(($N$51))))*$C$23*EXP(-#REF!*$N$51))*$B$23*100,0)</f>
        <v>0</v>
      </c>
      <c r="FK14" s="71">
        <f ca="1">IFERROR((NORMSDIST(((LN($EO14/$C$24)+(#REF!+($N$46^2)/2)*$N$51)/($N$46*SQRT($N$51))))*$EO14-NORMSDIST((((LN($EO14/$C$24)+(#REF!+($N$46^2)/2)*$N$51)/($N$46*SQRT($N$51)))-$N$46*SQRT(($N$51))))*$C$24*EXP(-#REF!*$N$51))*$B$24*100,0)</f>
        <v>0</v>
      </c>
      <c r="FL14" s="71">
        <f ca="1">IFERROR((NORMSDIST(((LN($EO14/$C$25)+(#REF!+($N$46^2)/2)*$N$51)/($N$46*SQRT($N$51))))*$EO14-NORMSDIST((((LN($EO14/$C$25)+(#REF!+($N$46^2)/2)*$N$51)/($N$46*SQRT($N$51)))-$N$46*SQRT(($N$51))))*$C$25*EXP(-#REF!*$N$51))*$B$25*100,0)</f>
        <v>0</v>
      </c>
      <c r="FM14" s="71">
        <f ca="1">IFERROR((NORMSDIST(((LN($EO14/$C$26)+(#REF!+($N$46^2)/2)*$N$51)/($N$46*SQRT($N$51))))*$EO14-NORMSDIST((((LN($EO14/$C$26)+(#REF!+($N$46^2)/2)*$N$51)/($N$46*SQRT($N$51)))-$N$46*SQRT(($N$51))))*$C$26*EXP(-#REF!*$N$51))*$B$26*100,0)</f>
        <v>0</v>
      </c>
      <c r="FN14" s="71">
        <f ca="1">IFERROR((NORMSDIST(((LN($EO14/$C$27)+(#REF!+($N$46^2)/2)*$N$51)/($N$46*SQRT($N$51))))*$EO14-NORMSDIST((((LN($EO14/$C$27)+(#REF!+($N$46^2)/2)*$N$51)/($N$46*SQRT($N$51)))-$N$46*SQRT(($N$51))))*$C$27*EXP(-#REF!*$N$51))*$B$27*100,0)</f>
        <v>0</v>
      </c>
      <c r="FO14" s="71">
        <f ca="1">IFERROR((NORMSDIST(((LN($EO14/$C$28)+(#REF!+($N$46^2)/2)*$N$51)/($N$46*SQRT($N$51))))*$EO14-NORMSDIST((((LN($EO14/$C$28)+(#REF!+($N$46^2)/2)*$N$51)/($N$46*SQRT($N$51)))-$N$46*SQRT(($N$51))))*$C$28*EXP(-#REF!*$N$51))*$B$28*100,0)</f>
        <v>0</v>
      </c>
      <c r="FP14" s="71">
        <f ca="1">IFERROR((NORMSDIST(((LN($EO14/$C$29)+(#REF!+($N$46^2)/2)*$N$51)/($N$46*SQRT($N$51))))*$EO14-NORMSDIST((((LN($EO14/$C$29)+(#REF!+($N$46^2)/2)*$N$51)/($N$46*SQRT($N$51)))-$N$46*SQRT(($N$51))))*$C$29*EXP(-#REF!*$N$51))*$B$29*100,0)</f>
        <v>0</v>
      </c>
      <c r="FQ14" s="71">
        <f ca="1">IFERROR((NORMSDIST(((LN($EO14/$C$30)+(#REF!+($N$46^2)/2)*$N$51)/($N$46*SQRT($N$51))))*$EO14-NORMSDIST((((LN($EO14/$C$30)+(#REF!+($N$46^2)/2)*$N$51)/($N$46*SQRT($N$51)))-$N$46*SQRT(($N$51))))*$C$30*EXP(-#REF!*$N$51))*$B$30*100,0)</f>
        <v>0</v>
      </c>
      <c r="FR14" s="71">
        <f ca="1">IFERROR((NORMSDIST(((LN($EO14/$C$31)+(#REF!+($N$46^2)/2)*$N$51)/($N$46*SQRT($N$51))))*$EO14-NORMSDIST((((LN($EO14/$C$31)+(#REF!+($N$46^2)/2)*$N$51)/($N$46*SQRT($N$51)))-$N$46*SQRT(($N$51))))*$C$31*EXP(-#REF!*$N$51))*$B$31*100,0)</f>
        <v>0</v>
      </c>
      <c r="FS14" s="71">
        <f ca="1">IFERROR((NORMSDIST(((LN($EO14/$C$32)+(#REF!+($N$46^2)/2)*$N$51)/($N$46*SQRT($N$51))))*$EO14-NORMSDIST((((LN($EO14/$C$32)+(#REF!+($N$46^2)/2)*$N$51)/($N$46*SQRT($N$51)))-$N$46*SQRT(($N$51))))*$C$32*EXP(-#REF!*$N$51))*$B$32*100,0)</f>
        <v>0</v>
      </c>
      <c r="FT14" s="71">
        <f ca="1">IFERROR((NORMSDIST(((LN($EO14/$C$33)+(#REF!+($N$46^2)/2)*$N$51)/($N$46*SQRT($N$51))))*$EO14-NORMSDIST((((LN($EO14/$C$33)+(#REF!+($N$46^2)/2)*$N$51)/($N$46*SQRT($N$51)))-$N$46*SQRT(($N$51))))*$C$33*EXP(-#REF!*$N$51))*$B$33*100,0)</f>
        <v>0</v>
      </c>
      <c r="FU14" s="71">
        <f ca="1">IFERROR((NORMSDIST(((LN($EO14/$C$34)+(#REF!+($N$46^2)/2)*$N$51)/($N$46*SQRT($N$51))))*$EO14-NORMSDIST((((LN($EO14/$C$34)+(#REF!+($N$46^2)/2)*$N$51)/($N$46*SQRT($N$51)))-$N$46*SQRT(($N$51))))*$C$34*EXP(-#REF!*$N$51))*$B$34*100,0)</f>
        <v>0</v>
      </c>
      <c r="FV14" s="71">
        <f ca="1">IFERROR((NORMSDIST(((LN($EO14/$C$35)+(#REF!+($N$46^2)/2)*$N$51)/($N$46*SQRT($N$51))))*$EO14-NORMSDIST((((LN($EO14/$C$35)+(#REF!+($N$46^2)/2)*$N$51)/($N$46*SQRT($N$51)))-$N$46*SQRT(($N$51))))*$C$35*EXP(-#REF!*$N$51))*$B$35*100,0)</f>
        <v>0</v>
      </c>
      <c r="FW14" s="71">
        <f ca="1">IFERROR((NORMSDIST(((LN($EO14/$C$36)+(#REF!+($N$46^2)/2)*$N$51)/($N$46*SQRT($N$51))))*$EO14-NORMSDIST((((LN($EO14/$C$36)+(#REF!+($N$46^2)/2)*$N$51)/($N$46*SQRT($N$51)))-$N$46*SQRT(($N$51))))*$C$36*EXP(-#REF!*$N$51))*$B$36*100,0)</f>
        <v>0</v>
      </c>
      <c r="FX14" s="71">
        <f ca="1">IFERROR((NORMSDIST(((LN($EO14/$C$37)+(#REF!+($N$46^2)/2)*$N$51)/($N$46*SQRT($N$51))))*$EO14-NORMSDIST((((LN($EO14/$C$37)+(#REF!+($N$46^2)/2)*$N$51)/($N$46*SQRT($N$51)))-$N$46*SQRT(($N$51))))*$C$37*EXP(-#REF!*$N$51))*$B$37*100,0)</f>
        <v>0</v>
      </c>
      <c r="FY14" s="72"/>
      <c r="FZ14" s="73">
        <f t="shared" ca="1" si="53"/>
        <v>0</v>
      </c>
      <c r="GA14" s="72"/>
      <c r="GB14" s="77"/>
      <c r="GC14" s="75"/>
      <c r="GD14" s="76">
        <f t="shared" ca="1" si="54"/>
        <v>-12694.56</v>
      </c>
    </row>
    <row r="15" spans="1:186">
      <c r="A15" s="169" t="s">
        <v>395</v>
      </c>
      <c r="B15" s="620"/>
      <c r="C15" s="650">
        <v>5700.9</v>
      </c>
      <c r="D15" s="628">
        <v>16</v>
      </c>
      <c r="E15" s="633">
        <f t="shared" si="0"/>
        <v>0</v>
      </c>
      <c r="F15" s="709">
        <f t="shared" si="1"/>
        <v>0</v>
      </c>
      <c r="G15" s="637">
        <f t="shared" si="55"/>
        <v>17.5</v>
      </c>
      <c r="H15" s="642">
        <f t="shared" si="56"/>
        <v>0</v>
      </c>
      <c r="I15" s="741">
        <f t="shared" si="2"/>
        <v>0</v>
      </c>
      <c r="J15" s="51"/>
      <c r="K15" s="735">
        <f t="shared" ref="K15:K17" si="68">IFERROR(-1+(L15/$L$18),"")</f>
        <v>-5.8808000000000082E-2</v>
      </c>
      <c r="L15" s="736">
        <f t="shared" si="3"/>
        <v>3745.0029679999998</v>
      </c>
      <c r="M15" s="761">
        <f t="shared" si="4"/>
        <v>-12694.56</v>
      </c>
      <c r="N15" s="762">
        <f t="shared" ca="1" si="5"/>
        <v>-12694.56</v>
      </c>
      <c r="O15" s="51"/>
      <c r="P15" s="769"/>
      <c r="Q15" s="815">
        <f t="shared" si="57"/>
        <v>0</v>
      </c>
      <c r="R15" s="663">
        <v>5700.9</v>
      </c>
      <c r="S15" s="813">
        <f t="shared" ca="1" si="58"/>
        <v>18.67102912536825</v>
      </c>
      <c r="T15" s="627" t="str">
        <f t="shared" si="59"/>
        <v>MERV - XMEV - GFGC57009G - 24hs</v>
      </c>
      <c r="U15" s="628" t="str">
        <f t="shared" si="60"/>
        <v>GFGC57009G</v>
      </c>
      <c r="V15" s="622">
        <f>IFERROR(VLOOKUP($U15,HomeBroker!$A$30:$F$60,6,0),0)</f>
        <v>17.5</v>
      </c>
      <c r="W15" s="617">
        <f t="shared" si="61"/>
        <v>1.2120000000000015</v>
      </c>
      <c r="X15" s="770">
        <f t="shared" si="67"/>
        <v>0.59061988729321935</v>
      </c>
      <c r="Y15" s="51"/>
      <c r="Z15" s="631"/>
      <c r="AA15" s="815">
        <f t="shared" si="62"/>
        <v>0</v>
      </c>
      <c r="AB15" s="663">
        <v>4700.8999999999996</v>
      </c>
      <c r="AC15" s="620">
        <f t="shared" ca="1" si="7"/>
        <v>615.76281571256231</v>
      </c>
      <c r="AD15" s="627" t="str">
        <f t="shared" si="63"/>
        <v>MERV - XMEV - GFGV47009G - 24hs</v>
      </c>
      <c r="AE15" s="628" t="str">
        <f t="shared" si="64"/>
        <v>GFGV47009G</v>
      </c>
      <c r="AF15" s="622">
        <f>IFERROR(VLOOKUP($AE15,HomeBroker!$A$30:$F$60,6,0),0)</f>
        <v>700</v>
      </c>
      <c r="AG15" s="617" t="str">
        <f t="shared" si="65"/>
        <v/>
      </c>
      <c r="AH15" s="770">
        <f t="shared" si="66"/>
        <v>0.81818181818181812</v>
      </c>
      <c r="AI15" s="51"/>
      <c r="AJ15" s="773"/>
      <c r="AK15" s="657" t="s">
        <v>350</v>
      </c>
      <c r="AL15" s="624"/>
      <c r="AM15" s="650"/>
      <c r="AN15" s="628"/>
      <c r="AO15" s="633">
        <f t="shared" si="8"/>
        <v>0</v>
      </c>
      <c r="AP15" s="654">
        <f t="shared" si="9"/>
        <v>0</v>
      </c>
      <c r="AQ15" s="658" t="s">
        <v>396</v>
      </c>
      <c r="AR15" s="624"/>
      <c r="AS15" s="650"/>
      <c r="AT15" s="628"/>
      <c r="AU15" s="633">
        <f t="shared" si="10"/>
        <v>0</v>
      </c>
      <c r="AV15" s="654">
        <f t="shared" si="11"/>
        <v>0</v>
      </c>
      <c r="AW15" s="661" t="s">
        <v>397</v>
      </c>
      <c r="AX15" s="660"/>
      <c r="AY15" s="628"/>
      <c r="AZ15" s="633">
        <f t="shared" si="12"/>
        <v>0</v>
      </c>
      <c r="BA15" s="635">
        <f t="shared" si="13"/>
        <v>0</v>
      </c>
      <c r="CX15" s="70">
        <f t="shared" si="14"/>
        <v>3745.0029679999998</v>
      </c>
      <c r="CY15" s="71">
        <f t="shared" si="15"/>
        <v>0</v>
      </c>
      <c r="CZ15" s="71">
        <f t="shared" si="16"/>
        <v>0</v>
      </c>
      <c r="DA15" s="71">
        <f t="shared" si="17"/>
        <v>0</v>
      </c>
      <c r="DB15" s="71">
        <f t="shared" si="18"/>
        <v>0</v>
      </c>
      <c r="DC15" s="71">
        <f t="shared" si="19"/>
        <v>0</v>
      </c>
      <c r="DD15" s="71">
        <f t="shared" si="20"/>
        <v>0</v>
      </c>
      <c r="DE15" s="71">
        <f t="shared" si="21"/>
        <v>0</v>
      </c>
      <c r="DF15" s="71">
        <f t="shared" si="22"/>
        <v>0</v>
      </c>
      <c r="DG15" s="71">
        <f t="shared" si="23"/>
        <v>0</v>
      </c>
      <c r="DH15" s="71">
        <f t="shared" si="24"/>
        <v>0</v>
      </c>
      <c r="DI15" s="71">
        <f t="shared" si="25"/>
        <v>0</v>
      </c>
      <c r="DJ15" s="71">
        <f t="shared" si="26"/>
        <v>0</v>
      </c>
      <c r="DK15" s="71">
        <f t="shared" si="27"/>
        <v>0</v>
      </c>
      <c r="DL15" s="71">
        <f t="shared" si="28"/>
        <v>0</v>
      </c>
      <c r="DM15" s="71">
        <f t="shared" si="29"/>
        <v>0</v>
      </c>
      <c r="DN15" s="71">
        <f t="shared" si="30"/>
        <v>0</v>
      </c>
      <c r="DO15" s="71">
        <f t="shared" si="31"/>
        <v>0</v>
      </c>
      <c r="DP15" s="71">
        <f t="shared" si="32"/>
        <v>0</v>
      </c>
      <c r="DQ15" s="71">
        <f t="shared" si="33"/>
        <v>0</v>
      </c>
      <c r="DR15" s="71">
        <f t="shared" si="34"/>
        <v>0</v>
      </c>
      <c r="DS15" s="71">
        <f t="shared" si="35"/>
        <v>0</v>
      </c>
      <c r="DT15" s="71">
        <f t="shared" si="36"/>
        <v>0</v>
      </c>
      <c r="DU15" s="71">
        <f t="shared" si="37"/>
        <v>0</v>
      </c>
      <c r="DV15" s="71">
        <f t="shared" si="38"/>
        <v>0</v>
      </c>
      <c r="DW15" s="71">
        <f t="shared" si="39"/>
        <v>0</v>
      </c>
      <c r="DX15" s="71">
        <f t="shared" si="40"/>
        <v>0</v>
      </c>
      <c r="DY15" s="71">
        <f t="shared" si="41"/>
        <v>0</v>
      </c>
      <c r="DZ15" s="71">
        <f t="shared" si="42"/>
        <v>0</v>
      </c>
      <c r="EA15" s="71">
        <f t="shared" si="43"/>
        <v>0</v>
      </c>
      <c r="EB15" s="71">
        <f t="shared" si="44"/>
        <v>0</v>
      </c>
      <c r="EC15" s="71">
        <f t="shared" si="45"/>
        <v>0</v>
      </c>
      <c r="ED15" s="71">
        <f t="shared" si="46"/>
        <v>0</v>
      </c>
      <c r="EE15" s="71">
        <f t="shared" si="47"/>
        <v>0</v>
      </c>
      <c r="EF15" s="71">
        <f t="shared" si="48"/>
        <v>0</v>
      </c>
      <c r="EG15" s="71">
        <f t="shared" si="49"/>
        <v>0</v>
      </c>
      <c r="EH15" s="72"/>
      <c r="EI15" s="73">
        <f t="shared" si="50"/>
        <v>0</v>
      </c>
      <c r="EJ15" s="72"/>
      <c r="EK15" s="77"/>
      <c r="EL15" s="75"/>
      <c r="EM15" s="76">
        <f t="shared" si="51"/>
        <v>-12694.56</v>
      </c>
      <c r="EN15" s="60"/>
      <c r="EO15" s="70">
        <f t="shared" si="52"/>
        <v>3745.0029679999998</v>
      </c>
      <c r="EP15" s="71">
        <f ca="1">IFERROR((NORMSDIST(((LN($EO15/$C$3)+(#REF!+($N$46^2)/2)*$N$51)/($N$46*SQRT($N$51))))*$EO15-NORMSDIST((((LN($EO15/$C$3)+(#REF!+($N$46^2)/2)*$N$51)/($N$46*SQRT($N$51)))-$N$46*SQRT(($N$51))))*$C$3*EXP(-#REF!*$N$51))*$B$3*100,0)</f>
        <v>0</v>
      </c>
      <c r="EQ15" s="71">
        <f ca="1">IFERROR((NORMSDIST(((LN($EO15/$C$4)+(#REF!+($N$46^2)/2)*$N$51)/($N$46*SQRT($N$51))))*$EO15-NORMSDIST((((LN($EO15/$C$4)+(#REF!+($N$46^2)/2)*$N$51)/($N$46*SQRT($N$51)))-$N$46*SQRT(($N$51))))*$C$4*EXP(-#REF!*$N$51))*$B$4*100,0)</f>
        <v>0</v>
      </c>
      <c r="ER15" s="71">
        <f ca="1">IFERROR((NORMSDIST(((LN($EO15/$C$5)+(#REF!+($N$46^2)/2)*$N$51)/($N$46*SQRT($N$51))))*$EO15-NORMSDIST((((LN($EO15/$C$5)+(#REF!+($N$46^2)/2)*$N$51)/($N$46*SQRT($N$51)))-$N$46*SQRT(($N$51))))*$C$5*EXP(-#REF!*$N$51))*$B$5*100,0)</f>
        <v>0</v>
      </c>
      <c r="ES15" s="71">
        <f ca="1">IFERROR((NORMSDIST(((LN($EO15/$C$6)+(#REF!+($N$46^2)/2)*$N$51)/($N$46*SQRT($N$51))))*$EO15-NORMSDIST((((LN($EO15/$C$6)+(#REF!+($N$46^2)/2)*$N$51)/($N$46*SQRT($N$51)))-$N$46*SQRT(($N$51))))*$C$6*EXP(-#REF!*$N$51))*$B$6*100,0)</f>
        <v>0</v>
      </c>
      <c r="ET15" s="71">
        <f ca="1">IFERROR((NORMSDIST(((LN($EO15/$C$7)+(#REF!+($N$46^2)/2)*$N$51)/($N$46*SQRT($N$51))))*$EO15-NORMSDIST((((LN($EO15/$C$7)+(#REF!+($N$46^2)/2)*$N$51)/($N$46*SQRT($N$51)))-$N$46*SQRT(($N$51))))*$C$7*EXP(-#REF!*$N$51))*$B$7*100,0)</f>
        <v>0</v>
      </c>
      <c r="EU15" s="71">
        <f ca="1">IFERROR((NORMSDIST(((LN($EO15/$C$8)+(#REF!+($N$46^2)/2)*$N$51)/($N$46*SQRT($N$51))))*$EO15-NORMSDIST((((LN($EO15/$C$8)+(#REF!+($N$46^2)/2)*$N$51)/($N$46*SQRT($N$51)))-$N$46*SQRT(($N$51))))*$C$8*EXP(-#REF!*$N$51))*$B$8*100,0)</f>
        <v>0</v>
      </c>
      <c r="EV15" s="71">
        <f ca="1">IFERROR((NORMSDIST(((LN($EO15/$C$9)+(#REF!+($N$46^2)/2)*$N$51)/($N$46*SQRT($N$51))))*$EO15-NORMSDIST((((LN($EO15/$C$9)+(#REF!+($N$46^2)/2)*$N$51)/($N$46*SQRT($N$51)))-$N$46*SQRT(($N$51))))*$C$9*EXP(-#REF!*$N$51))*$B$9*100,0)</f>
        <v>0</v>
      </c>
      <c r="EW15" s="71">
        <f ca="1">IFERROR((NORMSDIST(((LN($EO15/$C$10)+(#REF!+($N$46^2)/2)*$N$51)/($N$46*SQRT($N$51))))*$EO15-NORMSDIST((((LN($EO15/$C$10)+(#REF!+($N$46^2)/2)*$N$51)/($N$46*SQRT($N$51)))-$N$46*SQRT(($N$51))))*$C$10*EXP(-#REF!*$N$51))*$B$10*100,0)</f>
        <v>0</v>
      </c>
      <c r="EX15" s="71">
        <f ca="1">IFERROR((NORMSDIST(((LN($EO15/$C$11)+(#REF!+($N$46^2)/2)*$N$51)/($N$46*SQRT($N$51))))*$EO15-NORMSDIST((((LN($EO15/$C$11)+(#REF!+($N$46^2)/2)*$N$51)/($N$46*SQRT($N$51)))-$N$46*SQRT(($N$51))))*$C$11*EXP(-#REF!*$N$51))*$B$11*100,0)</f>
        <v>0</v>
      </c>
      <c r="EY15" s="71">
        <f ca="1">IFERROR((NORMSDIST(((LN($EO15/$C$12)+(#REF!+($N$46^2)/2)*$N$51)/($N$46*SQRT($N$51))))*$EO15-NORMSDIST((((LN($EO15/$C$12)+(#REF!+($N$46^2)/2)*$N$51)/($N$46*SQRT($N$51)))-$N$46*SQRT(($N$51))))*$C$12*EXP(-#REF!*$N$51))*$B$12*100,0)</f>
        <v>0</v>
      </c>
      <c r="EZ15" s="71">
        <f ca="1">IFERROR((NORMSDIST(((LN($EO15/$C$13)+(#REF!+($N$46^2)/2)*$N$51)/($N$46*SQRT($N$51))))*$EO15-NORMSDIST((((LN($EO15/$C$13)+(#REF!+($N$46^2)/2)*$N$51)/($N$46*SQRT($N$51)))-$N$46*SQRT(($N$51))))*$C$13*EXP(-#REF!*$N$51))*$B$13*100,0)</f>
        <v>0</v>
      </c>
      <c r="FA15" s="71">
        <f ca="1">IFERROR((NORMSDIST(((LN($EO15/$C$14)+(#REF!+($N$46^2)/2)*$N$51)/($N$46*SQRT($N$51))))*$EO15-NORMSDIST((((LN($EO15/$C$14)+(#REF!+($N$46^2)/2)*$N$51)/($N$46*SQRT($N$51)))-$N$46*SQRT(($N$51))))*$C$14*EXP(-#REF!*$N$51))*$B$14*100,0)</f>
        <v>0</v>
      </c>
      <c r="FB15" s="71">
        <f ca="1">IFERROR((NORMSDIST(((LN($EO15/$C$15)+(#REF!+($N$46^2)/2)*$N$51)/($N$46*SQRT($N$51))))*$EO15-NORMSDIST((((LN($EO15/$C$15)+(#REF!+($N$46^2)/2)*$N$51)/($N$46*SQRT($N$51)))-$N$46*SQRT(($N$51))))*$C$15*EXP(-#REF!*$N$51))*$B$15*100,0)</f>
        <v>0</v>
      </c>
      <c r="FC15" s="71">
        <f ca="1">IFERROR((NORMSDIST(((LN($EO15/$C$16)+(#REF!+($N$46^2)/2)*$N$51)/($N$46*SQRT($N$51))))*$EO15-NORMSDIST((((LN($EO15/$C$16)+(#REF!+($N$46^2)/2)*$N$51)/($N$46*SQRT($N$51)))-$N$46*SQRT(($N$51))))*$C$16*EXP(-#REF!*$N$51))*$B$16*100,0)</f>
        <v>0</v>
      </c>
      <c r="FD15" s="71">
        <f ca="1">IFERROR((NORMSDIST(((LN($EO15/$C$17)+(#REF!+($N$46^2)/2)*$N$51)/($N$46*SQRT($N$51))))*$EO15-NORMSDIST((((LN($EO15/$C$17)+(#REF!+($N$46^2)/2)*$N$51)/($N$46*SQRT($N$51)))-$N$46*SQRT(($N$51))))*$C$17*EXP(-#REF!*$N$51))*$B$17*100,0)</f>
        <v>0</v>
      </c>
      <c r="FE15" s="71">
        <f ca="1">IFERROR((NORMSDIST(((LN($EO15/$C$18)+(#REF!+($N$46^2)/2)*$N$51)/($N$46*SQRT($N$51))))*$EO15-NORMSDIST((((LN($EO15/$C$18)+(#REF!+($N$46^2)/2)*$N$51)/($N$46*SQRT($N$51)))-$N$46*SQRT(($N$51))))*$C$18*EXP(-#REF!*$N$51))*$B$18*100,0)</f>
        <v>0</v>
      </c>
      <c r="FF15" s="71">
        <f ca="1">IFERROR((NORMSDIST(((LN($EO15/$C$19)+(#REF!+($N$46^2)/2)*$N$51)/($N$46*SQRT($N$51))))*$EO15-NORMSDIST((((LN($EO15/$C$19)+(#REF!+($N$46^2)/2)*$N$51)/($N$46*SQRT($N$51)))-$N$46*SQRT(($N$51))))*$C$19*EXP(-#REF!*$N$51))*$B$19*100,0)</f>
        <v>0</v>
      </c>
      <c r="FG15" s="71">
        <f ca="1">IFERROR((NORMSDIST(((LN($EO15/$C$20)+(#REF!+($N$46^2)/2)*$N$51)/($N$46*SQRT($N$51))))*$EO15-NORMSDIST((((LN($EO15/$C$20)+(#REF!+($N$46^2)/2)*$N$51)/($N$46*SQRT($N$51)))-$N$46*SQRT(($N$51))))*$C$20*EXP(-#REF!*$N$51))*$B$20*100,0)</f>
        <v>0</v>
      </c>
      <c r="FH15" s="71">
        <f ca="1">IFERROR((NORMSDIST(((LN($EO15/$C$21)+(#REF!+($N$46^2)/2)*$N$51)/($N$46*SQRT($N$51))))*$EO15-NORMSDIST((((LN($EO15/$C$21)+(#REF!+($N$46^2)/2)*$N$51)/($N$46*SQRT($N$51)))-$N$46*SQRT(($N$51))))*$C$21*EXP(-#REF!*$N$51))*$B$21*100,0)</f>
        <v>0</v>
      </c>
      <c r="FI15" s="71">
        <f ca="1">IFERROR((NORMSDIST(((LN($EO15/$C$22)+(#REF!+($N$46^2)/2)*$N$51)/($N$46*SQRT($N$51))))*$EO15-NORMSDIST((((LN($EO15/$C$22)+(#REF!+($N$46^2)/2)*$N$51)/($N$46*SQRT($N$51)))-$N$46*SQRT(($N$51))))*$C$22*EXP(-#REF!*$N$51))*$B$22*100,0)</f>
        <v>0</v>
      </c>
      <c r="FJ15" s="71">
        <f ca="1">IFERROR((NORMSDIST(((LN($EO15/$C$23)+(#REF!+($N$46^2)/2)*$N$51)/($N$46*SQRT($N$51))))*$EO15-NORMSDIST((((LN($EO15/$C$23)+(#REF!+($N$46^2)/2)*$N$51)/($N$46*SQRT($N$51)))-$N$46*SQRT(($N$51))))*$C$23*EXP(-#REF!*$N$51))*$B$23*100,0)</f>
        <v>0</v>
      </c>
      <c r="FK15" s="71">
        <f ca="1">IFERROR((NORMSDIST(((LN($EO15/$C$24)+(#REF!+($N$46^2)/2)*$N$51)/($N$46*SQRT($N$51))))*$EO15-NORMSDIST((((LN($EO15/$C$24)+(#REF!+($N$46^2)/2)*$N$51)/($N$46*SQRT($N$51)))-$N$46*SQRT(($N$51))))*$C$24*EXP(-#REF!*$N$51))*$B$24*100,0)</f>
        <v>0</v>
      </c>
      <c r="FL15" s="71">
        <f ca="1">IFERROR((NORMSDIST(((LN($EO15/$C$25)+(#REF!+($N$46^2)/2)*$N$51)/($N$46*SQRT($N$51))))*$EO15-NORMSDIST((((LN($EO15/$C$25)+(#REF!+($N$46^2)/2)*$N$51)/($N$46*SQRT($N$51)))-$N$46*SQRT(($N$51))))*$C$25*EXP(-#REF!*$N$51))*$B$25*100,0)</f>
        <v>0</v>
      </c>
      <c r="FM15" s="71">
        <f ca="1">IFERROR((NORMSDIST(((LN($EO15/$C$26)+(#REF!+($N$46^2)/2)*$N$51)/($N$46*SQRT($N$51))))*$EO15-NORMSDIST((((LN($EO15/$C$26)+(#REF!+($N$46^2)/2)*$N$51)/($N$46*SQRT($N$51)))-$N$46*SQRT(($N$51))))*$C$26*EXP(-#REF!*$N$51))*$B$26*100,0)</f>
        <v>0</v>
      </c>
      <c r="FN15" s="71">
        <f ca="1">IFERROR((NORMSDIST(((LN($EO15/$C$27)+(#REF!+($N$46^2)/2)*$N$51)/($N$46*SQRT($N$51))))*$EO15-NORMSDIST((((LN($EO15/$C$27)+(#REF!+($N$46^2)/2)*$N$51)/($N$46*SQRT($N$51)))-$N$46*SQRT(($N$51))))*$C$27*EXP(-#REF!*$N$51))*$B$27*100,0)</f>
        <v>0</v>
      </c>
      <c r="FO15" s="71">
        <f ca="1">IFERROR((NORMSDIST(((LN($EO15/$C$28)+(#REF!+($N$46^2)/2)*$N$51)/($N$46*SQRT($N$51))))*$EO15-NORMSDIST((((LN($EO15/$C$28)+(#REF!+($N$46^2)/2)*$N$51)/($N$46*SQRT($N$51)))-$N$46*SQRT(($N$51))))*$C$28*EXP(-#REF!*$N$51))*$B$28*100,0)</f>
        <v>0</v>
      </c>
      <c r="FP15" s="71">
        <f ca="1">IFERROR((NORMSDIST(((LN($EO15/$C$29)+(#REF!+($N$46^2)/2)*$N$51)/($N$46*SQRT($N$51))))*$EO15-NORMSDIST((((LN($EO15/$C$29)+(#REF!+($N$46^2)/2)*$N$51)/($N$46*SQRT($N$51)))-$N$46*SQRT(($N$51))))*$C$29*EXP(-#REF!*$N$51))*$B$29*100,0)</f>
        <v>0</v>
      </c>
      <c r="FQ15" s="71">
        <f ca="1">IFERROR((NORMSDIST(((LN($EO15/$C$30)+(#REF!+($N$46^2)/2)*$N$51)/($N$46*SQRT($N$51))))*$EO15-NORMSDIST((((LN($EO15/$C$30)+(#REF!+($N$46^2)/2)*$N$51)/($N$46*SQRT($N$51)))-$N$46*SQRT(($N$51))))*$C$30*EXP(-#REF!*$N$51))*$B$30*100,0)</f>
        <v>0</v>
      </c>
      <c r="FR15" s="71">
        <f ca="1">IFERROR((NORMSDIST(((LN($EO15/$C$31)+(#REF!+($N$46^2)/2)*$N$51)/($N$46*SQRT($N$51))))*$EO15-NORMSDIST((((LN($EO15/$C$31)+(#REF!+($N$46^2)/2)*$N$51)/($N$46*SQRT($N$51)))-$N$46*SQRT(($N$51))))*$C$31*EXP(-#REF!*$N$51))*$B$31*100,0)</f>
        <v>0</v>
      </c>
      <c r="FS15" s="71">
        <f ca="1">IFERROR((NORMSDIST(((LN($EO15/$C$32)+(#REF!+($N$46^2)/2)*$N$51)/($N$46*SQRT($N$51))))*$EO15-NORMSDIST((((LN($EO15/$C$32)+(#REF!+($N$46^2)/2)*$N$51)/($N$46*SQRT($N$51)))-$N$46*SQRT(($N$51))))*$C$32*EXP(-#REF!*$N$51))*$B$32*100,0)</f>
        <v>0</v>
      </c>
      <c r="FT15" s="71">
        <f ca="1">IFERROR((NORMSDIST(((LN($EO15/$C$33)+(#REF!+($N$46^2)/2)*$N$51)/($N$46*SQRT($N$51))))*$EO15-NORMSDIST((((LN($EO15/$C$33)+(#REF!+($N$46^2)/2)*$N$51)/($N$46*SQRT($N$51)))-$N$46*SQRT(($N$51))))*$C$33*EXP(-#REF!*$N$51))*$B$33*100,0)</f>
        <v>0</v>
      </c>
      <c r="FU15" s="71">
        <f ca="1">IFERROR((NORMSDIST(((LN($EO15/$C$34)+(#REF!+($N$46^2)/2)*$N$51)/($N$46*SQRT($N$51))))*$EO15-NORMSDIST((((LN($EO15/$C$34)+(#REF!+($N$46^2)/2)*$N$51)/($N$46*SQRT($N$51)))-$N$46*SQRT(($N$51))))*$C$34*EXP(-#REF!*$N$51))*$B$34*100,0)</f>
        <v>0</v>
      </c>
      <c r="FV15" s="71">
        <f ca="1">IFERROR((NORMSDIST(((LN($EO15/$C$35)+(#REF!+($N$46^2)/2)*$N$51)/($N$46*SQRT($N$51))))*$EO15-NORMSDIST((((LN($EO15/$C$35)+(#REF!+($N$46^2)/2)*$N$51)/($N$46*SQRT($N$51)))-$N$46*SQRT(($N$51))))*$C$35*EXP(-#REF!*$N$51))*$B$35*100,0)</f>
        <v>0</v>
      </c>
      <c r="FW15" s="71">
        <f ca="1">IFERROR((NORMSDIST(((LN($EO15/$C$36)+(#REF!+($N$46^2)/2)*$N$51)/($N$46*SQRT($N$51))))*$EO15-NORMSDIST((((LN($EO15/$C$36)+(#REF!+($N$46^2)/2)*$N$51)/($N$46*SQRT($N$51)))-$N$46*SQRT(($N$51))))*$C$36*EXP(-#REF!*$N$51))*$B$36*100,0)</f>
        <v>0</v>
      </c>
      <c r="FX15" s="71">
        <f ca="1">IFERROR((NORMSDIST(((LN($EO15/$C$37)+(#REF!+($N$46^2)/2)*$N$51)/($N$46*SQRT($N$51))))*$EO15-NORMSDIST((((LN($EO15/$C$37)+(#REF!+($N$46^2)/2)*$N$51)/($N$46*SQRT($N$51)))-$N$46*SQRT(($N$51))))*$C$37*EXP(-#REF!*$N$51))*$B$37*100,0)</f>
        <v>0</v>
      </c>
      <c r="FY15" s="72"/>
      <c r="FZ15" s="73">
        <f t="shared" ca="1" si="53"/>
        <v>0</v>
      </c>
      <c r="GA15" s="72"/>
      <c r="GB15" s="77"/>
      <c r="GC15" s="75"/>
      <c r="GD15" s="76">
        <f t="shared" ca="1" si="54"/>
        <v>-12694.56</v>
      </c>
    </row>
    <row r="16" spans="1:186">
      <c r="A16" s="169" t="s">
        <v>395</v>
      </c>
      <c r="B16" s="619"/>
      <c r="C16" s="649">
        <v>5900.9</v>
      </c>
      <c r="D16" s="626">
        <v>15</v>
      </c>
      <c r="E16" s="632">
        <f>+B16*D16*-100</f>
        <v>0</v>
      </c>
      <c r="F16" s="708">
        <f t="shared" si="1"/>
        <v>0</v>
      </c>
      <c r="G16" s="636">
        <f t="shared" si="55"/>
        <v>11.002000000000001</v>
      </c>
      <c r="H16" s="638">
        <f>IFERROR(+G16*B16*-100,0)</f>
        <v>0</v>
      </c>
      <c r="I16" s="740">
        <f t="shared" si="2"/>
        <v>0</v>
      </c>
      <c r="J16" s="51"/>
      <c r="K16" s="735">
        <f t="shared" si="68"/>
        <v>-3.960000000000008E-2</v>
      </c>
      <c r="L16" s="736">
        <f t="shared" si="3"/>
        <v>3821.4315999999999</v>
      </c>
      <c r="M16" s="763">
        <f t="shared" si="4"/>
        <v>-12694.56</v>
      </c>
      <c r="N16" s="764">
        <f t="shared" ca="1" si="5"/>
        <v>-12694.56</v>
      </c>
      <c r="O16" s="51"/>
      <c r="P16" s="769"/>
      <c r="Q16" s="816">
        <f t="shared" si="57"/>
        <v>0</v>
      </c>
      <c r="R16" s="662">
        <v>5900.9</v>
      </c>
      <c r="S16" s="814">
        <f t="shared" ca="1" si="58"/>
        <v>12.301383601541801</v>
      </c>
      <c r="T16" s="625" t="str">
        <f t="shared" si="59"/>
        <v>MERV - XMEV - GFGC59009G - 24hs</v>
      </c>
      <c r="U16" s="626" t="str">
        <f t="shared" si="60"/>
        <v>GFGC59009G</v>
      </c>
      <c r="V16" s="621">
        <f>IFERROR(VLOOKUP($U16,HomeBroker!$A$30:$F$60,6,0),0)</f>
        <v>11.002000000000001</v>
      </c>
      <c r="W16" s="618">
        <f t="shared" si="61"/>
        <v>6.2959999999999994</v>
      </c>
      <c r="X16" s="771">
        <f t="shared" si="67"/>
        <v>1.8703703703703667E-2</v>
      </c>
      <c r="Y16" s="51"/>
      <c r="Z16" s="631"/>
      <c r="AA16" s="816">
        <f t="shared" si="62"/>
        <v>0</v>
      </c>
      <c r="AB16" s="662">
        <v>4900.8999999999996</v>
      </c>
      <c r="AC16" s="619">
        <f t="shared" ca="1" si="7"/>
        <v>784.78227172164225</v>
      </c>
      <c r="AD16" s="625" t="str">
        <f t="shared" si="63"/>
        <v>MERV - XMEV - GFGV49009G - 24hs</v>
      </c>
      <c r="AE16" s="626" t="str">
        <f t="shared" si="64"/>
        <v>GFGV49009G</v>
      </c>
      <c r="AF16" s="621">
        <f>IFERROR(VLOOKUP($AE16,HomeBroker!$A$30:$F$60,6,0),0)</f>
        <v>0</v>
      </c>
      <c r="AG16" s="618" t="str">
        <f t="shared" si="65"/>
        <v/>
      </c>
      <c r="AH16" s="771" t="str">
        <f t="shared" si="66"/>
        <v/>
      </c>
      <c r="AI16" s="51"/>
      <c r="AJ16" s="772"/>
      <c r="AK16" s="657" t="s">
        <v>350</v>
      </c>
      <c r="AL16" s="623"/>
      <c r="AM16" s="649"/>
      <c r="AN16" s="626"/>
      <c r="AO16" s="632">
        <f t="shared" si="8"/>
        <v>0</v>
      </c>
      <c r="AP16" s="653">
        <f t="shared" si="9"/>
        <v>0</v>
      </c>
      <c r="AQ16" s="658" t="s">
        <v>396</v>
      </c>
      <c r="AR16" s="623"/>
      <c r="AS16" s="649"/>
      <c r="AT16" s="626"/>
      <c r="AU16" s="632">
        <f t="shared" si="10"/>
        <v>0</v>
      </c>
      <c r="AV16" s="653">
        <f t="shared" si="11"/>
        <v>0</v>
      </c>
      <c r="AW16" s="661" t="s">
        <v>397</v>
      </c>
      <c r="AX16" s="659"/>
      <c r="AY16" s="626"/>
      <c r="AZ16" s="632">
        <f t="shared" si="12"/>
        <v>0</v>
      </c>
      <c r="BA16" s="634">
        <f t="shared" si="13"/>
        <v>0</v>
      </c>
      <c r="CX16" s="70">
        <f t="shared" si="14"/>
        <v>3821.4315999999999</v>
      </c>
      <c r="CY16" s="71">
        <f t="shared" si="15"/>
        <v>0</v>
      </c>
      <c r="CZ16" s="71">
        <f t="shared" si="16"/>
        <v>0</v>
      </c>
      <c r="DA16" s="71">
        <f t="shared" si="17"/>
        <v>0</v>
      </c>
      <c r="DB16" s="71">
        <f t="shared" si="18"/>
        <v>0</v>
      </c>
      <c r="DC16" s="71">
        <f t="shared" si="19"/>
        <v>0</v>
      </c>
      <c r="DD16" s="71">
        <f t="shared" si="20"/>
        <v>0</v>
      </c>
      <c r="DE16" s="71">
        <f t="shared" si="21"/>
        <v>0</v>
      </c>
      <c r="DF16" s="71">
        <f t="shared" si="22"/>
        <v>0</v>
      </c>
      <c r="DG16" s="71">
        <f t="shared" si="23"/>
        <v>0</v>
      </c>
      <c r="DH16" s="71">
        <f t="shared" si="24"/>
        <v>0</v>
      </c>
      <c r="DI16" s="71">
        <f t="shared" si="25"/>
        <v>0</v>
      </c>
      <c r="DJ16" s="71">
        <f t="shared" si="26"/>
        <v>0</v>
      </c>
      <c r="DK16" s="71">
        <f t="shared" si="27"/>
        <v>0</v>
      </c>
      <c r="DL16" s="71">
        <f t="shared" si="28"/>
        <v>0</v>
      </c>
      <c r="DM16" s="71">
        <f t="shared" si="29"/>
        <v>0</v>
      </c>
      <c r="DN16" s="71">
        <f t="shared" si="30"/>
        <v>0</v>
      </c>
      <c r="DO16" s="71">
        <f t="shared" si="31"/>
        <v>0</v>
      </c>
      <c r="DP16" s="71">
        <f t="shared" si="32"/>
        <v>0</v>
      </c>
      <c r="DQ16" s="71">
        <f t="shared" si="33"/>
        <v>0</v>
      </c>
      <c r="DR16" s="71">
        <f t="shared" si="34"/>
        <v>0</v>
      </c>
      <c r="DS16" s="71">
        <f t="shared" si="35"/>
        <v>0</v>
      </c>
      <c r="DT16" s="71">
        <f t="shared" si="36"/>
        <v>0</v>
      </c>
      <c r="DU16" s="71">
        <f t="shared" si="37"/>
        <v>0</v>
      </c>
      <c r="DV16" s="71">
        <f t="shared" si="38"/>
        <v>0</v>
      </c>
      <c r="DW16" s="71">
        <f t="shared" si="39"/>
        <v>0</v>
      </c>
      <c r="DX16" s="71">
        <f t="shared" si="40"/>
        <v>0</v>
      </c>
      <c r="DY16" s="71">
        <f t="shared" si="41"/>
        <v>0</v>
      </c>
      <c r="DZ16" s="71">
        <f t="shared" si="42"/>
        <v>0</v>
      </c>
      <c r="EA16" s="71">
        <f t="shared" si="43"/>
        <v>0</v>
      </c>
      <c r="EB16" s="71">
        <f t="shared" si="44"/>
        <v>0</v>
      </c>
      <c r="EC16" s="71">
        <f t="shared" si="45"/>
        <v>0</v>
      </c>
      <c r="ED16" s="71">
        <f t="shared" si="46"/>
        <v>0</v>
      </c>
      <c r="EE16" s="71">
        <f t="shared" si="47"/>
        <v>0</v>
      </c>
      <c r="EF16" s="71">
        <f t="shared" si="48"/>
        <v>0</v>
      </c>
      <c r="EG16" s="71">
        <f t="shared" si="49"/>
        <v>0</v>
      </c>
      <c r="EH16" s="72"/>
      <c r="EI16" s="73">
        <f t="shared" si="50"/>
        <v>0</v>
      </c>
      <c r="EJ16" s="72"/>
      <c r="EK16" s="77"/>
      <c r="EL16" s="75"/>
      <c r="EM16" s="76">
        <f t="shared" si="51"/>
        <v>-12694.56</v>
      </c>
      <c r="EN16" s="60"/>
      <c r="EO16" s="70">
        <f t="shared" si="52"/>
        <v>3821.4315999999999</v>
      </c>
      <c r="EP16" s="71">
        <f ca="1">IFERROR((NORMSDIST(((LN($EO16/$C$3)+(#REF!+($N$46^2)/2)*$N$51)/($N$46*SQRT($N$51))))*$EO16-NORMSDIST((((LN($EO16/$C$3)+(#REF!+($N$46^2)/2)*$N$51)/($N$46*SQRT($N$51)))-$N$46*SQRT(($N$51))))*$C$3*EXP(-#REF!*$N$51))*$B$3*100,0)</f>
        <v>0</v>
      </c>
      <c r="EQ16" s="71">
        <f ca="1">IFERROR((NORMSDIST(((LN($EO16/$C$4)+(#REF!+($N$46^2)/2)*$N$51)/($N$46*SQRT($N$51))))*$EO16-NORMSDIST((((LN($EO16/$C$4)+(#REF!+($N$46^2)/2)*$N$51)/($N$46*SQRT($N$51)))-$N$46*SQRT(($N$51))))*$C$4*EXP(-#REF!*$N$51))*$B$4*100,0)</f>
        <v>0</v>
      </c>
      <c r="ER16" s="71">
        <f ca="1">IFERROR((NORMSDIST(((LN($EO16/$C$5)+(#REF!+($N$46^2)/2)*$N$51)/($N$46*SQRT($N$51))))*$EO16-NORMSDIST((((LN($EO16/$C$5)+(#REF!+($N$46^2)/2)*$N$51)/($N$46*SQRT($N$51)))-$N$46*SQRT(($N$51))))*$C$5*EXP(-#REF!*$N$51))*$B$5*100,0)</f>
        <v>0</v>
      </c>
      <c r="ES16" s="71">
        <f ca="1">IFERROR((NORMSDIST(((LN($EO16/$C$6)+(#REF!+($N$46^2)/2)*$N$51)/($N$46*SQRT($N$51))))*$EO16-NORMSDIST((((LN($EO16/$C$6)+(#REF!+($N$46^2)/2)*$N$51)/($N$46*SQRT($N$51)))-$N$46*SQRT(($N$51))))*$C$6*EXP(-#REF!*$N$51))*$B$6*100,0)</f>
        <v>0</v>
      </c>
      <c r="ET16" s="71">
        <f ca="1">IFERROR((NORMSDIST(((LN($EO16/$C$7)+(#REF!+($N$46^2)/2)*$N$51)/($N$46*SQRT($N$51))))*$EO16-NORMSDIST((((LN($EO16/$C$7)+(#REF!+($N$46^2)/2)*$N$51)/($N$46*SQRT($N$51)))-$N$46*SQRT(($N$51))))*$C$7*EXP(-#REF!*$N$51))*$B$7*100,0)</f>
        <v>0</v>
      </c>
      <c r="EU16" s="71">
        <f ca="1">IFERROR((NORMSDIST(((LN($EO16/$C$8)+(#REF!+($N$46^2)/2)*$N$51)/($N$46*SQRT($N$51))))*$EO16-NORMSDIST((((LN($EO16/$C$8)+(#REF!+($N$46^2)/2)*$N$51)/($N$46*SQRT($N$51)))-$N$46*SQRT(($N$51))))*$C$8*EXP(-#REF!*$N$51))*$B$8*100,0)</f>
        <v>0</v>
      </c>
      <c r="EV16" s="71">
        <f ca="1">IFERROR((NORMSDIST(((LN($EO16/$C$9)+(#REF!+($N$46^2)/2)*$N$51)/($N$46*SQRT($N$51))))*$EO16-NORMSDIST((((LN($EO16/$C$9)+(#REF!+($N$46^2)/2)*$N$51)/($N$46*SQRT($N$51)))-$N$46*SQRT(($N$51))))*$C$9*EXP(-#REF!*$N$51))*$B$9*100,0)</f>
        <v>0</v>
      </c>
      <c r="EW16" s="71">
        <f ca="1">IFERROR((NORMSDIST(((LN($EO16/$C$10)+(#REF!+($N$46^2)/2)*$N$51)/($N$46*SQRT($N$51))))*$EO16-NORMSDIST((((LN($EO16/$C$10)+(#REF!+($N$46^2)/2)*$N$51)/($N$46*SQRT($N$51)))-$N$46*SQRT(($N$51))))*$C$10*EXP(-#REF!*$N$51))*$B$10*100,0)</f>
        <v>0</v>
      </c>
      <c r="EX16" s="71">
        <f ca="1">IFERROR((NORMSDIST(((LN($EO16/$C$11)+(#REF!+($N$46^2)/2)*$N$51)/($N$46*SQRT($N$51))))*$EO16-NORMSDIST((((LN($EO16/$C$11)+(#REF!+($N$46^2)/2)*$N$51)/($N$46*SQRT($N$51)))-$N$46*SQRT(($N$51))))*$C$11*EXP(-#REF!*$N$51))*$B$11*100,0)</f>
        <v>0</v>
      </c>
      <c r="EY16" s="71">
        <f ca="1">IFERROR((NORMSDIST(((LN($EO16/$C$12)+(#REF!+($N$46^2)/2)*$N$51)/($N$46*SQRT($N$51))))*$EO16-NORMSDIST((((LN($EO16/$C$12)+(#REF!+($N$46^2)/2)*$N$51)/($N$46*SQRT($N$51)))-$N$46*SQRT(($N$51))))*$C$12*EXP(-#REF!*$N$51))*$B$12*100,0)</f>
        <v>0</v>
      </c>
      <c r="EZ16" s="71">
        <f ca="1">IFERROR((NORMSDIST(((LN($EO16/$C$13)+(#REF!+($N$46^2)/2)*$N$51)/($N$46*SQRT($N$51))))*$EO16-NORMSDIST((((LN($EO16/$C$13)+(#REF!+($N$46^2)/2)*$N$51)/($N$46*SQRT($N$51)))-$N$46*SQRT(($N$51))))*$C$13*EXP(-#REF!*$N$51))*$B$13*100,0)</f>
        <v>0</v>
      </c>
      <c r="FA16" s="71">
        <f ca="1">IFERROR((NORMSDIST(((LN($EO16/$C$14)+(#REF!+($N$46^2)/2)*$N$51)/($N$46*SQRT($N$51))))*$EO16-NORMSDIST((((LN($EO16/$C$14)+(#REF!+($N$46^2)/2)*$N$51)/($N$46*SQRT($N$51)))-$N$46*SQRT(($N$51))))*$C$14*EXP(-#REF!*$N$51))*$B$14*100,0)</f>
        <v>0</v>
      </c>
      <c r="FB16" s="71">
        <f ca="1">IFERROR((NORMSDIST(((LN($EO16/$C$15)+(#REF!+($N$46^2)/2)*$N$51)/($N$46*SQRT($N$51))))*$EO16-NORMSDIST((((LN($EO16/$C$15)+(#REF!+($N$46^2)/2)*$N$51)/($N$46*SQRT($N$51)))-$N$46*SQRT(($N$51))))*$C$15*EXP(-#REF!*$N$51))*$B$15*100,0)</f>
        <v>0</v>
      </c>
      <c r="FC16" s="71">
        <f ca="1">IFERROR((NORMSDIST(((LN($EO16/$C$16)+(#REF!+($N$46^2)/2)*$N$51)/($N$46*SQRT($N$51))))*$EO16-NORMSDIST((((LN($EO16/$C$16)+(#REF!+($N$46^2)/2)*$N$51)/($N$46*SQRT($N$51)))-$N$46*SQRT(($N$51))))*$C$16*EXP(-#REF!*$N$51))*$B$16*100,0)</f>
        <v>0</v>
      </c>
      <c r="FD16" s="71">
        <f ca="1">IFERROR((NORMSDIST(((LN($EO16/$C$17)+(#REF!+($N$46^2)/2)*$N$51)/($N$46*SQRT($N$51))))*$EO16-NORMSDIST((((LN($EO16/$C$17)+(#REF!+($N$46^2)/2)*$N$51)/($N$46*SQRT($N$51)))-$N$46*SQRT(($N$51))))*$C$17*EXP(-#REF!*$N$51))*$B$17*100,0)</f>
        <v>0</v>
      </c>
      <c r="FE16" s="71">
        <f ca="1">IFERROR((NORMSDIST(((LN($EO16/$C$18)+(#REF!+($N$46^2)/2)*$N$51)/($N$46*SQRT($N$51))))*$EO16-NORMSDIST((((LN($EO16/$C$18)+(#REF!+($N$46^2)/2)*$N$51)/($N$46*SQRT($N$51)))-$N$46*SQRT(($N$51))))*$C$18*EXP(-#REF!*$N$51))*$B$18*100,0)</f>
        <v>0</v>
      </c>
      <c r="FF16" s="71">
        <f ca="1">IFERROR((NORMSDIST(((LN($EO16/$C$19)+(#REF!+($N$46^2)/2)*$N$51)/($N$46*SQRT($N$51))))*$EO16-NORMSDIST((((LN($EO16/$C$19)+(#REF!+($N$46^2)/2)*$N$51)/($N$46*SQRT($N$51)))-$N$46*SQRT(($N$51))))*$C$19*EXP(-#REF!*$N$51))*$B$19*100,0)</f>
        <v>0</v>
      </c>
      <c r="FG16" s="71">
        <f ca="1">IFERROR((NORMSDIST(((LN($EO16/$C$20)+(#REF!+($N$46^2)/2)*$N$51)/($N$46*SQRT($N$51))))*$EO16-NORMSDIST((((LN($EO16/$C$20)+(#REF!+($N$46^2)/2)*$N$51)/($N$46*SQRT($N$51)))-$N$46*SQRT(($N$51))))*$C$20*EXP(-#REF!*$N$51))*$B$20*100,0)</f>
        <v>0</v>
      </c>
      <c r="FH16" s="71">
        <f ca="1">IFERROR((NORMSDIST(((LN($EO16/$C$21)+(#REF!+($N$46^2)/2)*$N$51)/($N$46*SQRT($N$51))))*$EO16-NORMSDIST((((LN($EO16/$C$21)+(#REF!+($N$46^2)/2)*$N$51)/($N$46*SQRT($N$51)))-$N$46*SQRT(($N$51))))*$C$21*EXP(-#REF!*$N$51))*$B$21*100,0)</f>
        <v>0</v>
      </c>
      <c r="FI16" s="71">
        <f ca="1">IFERROR((NORMSDIST(((LN($EO16/$C$22)+(#REF!+($N$46^2)/2)*$N$51)/($N$46*SQRT($N$51))))*$EO16-NORMSDIST((((LN($EO16/$C$22)+(#REF!+($N$46^2)/2)*$N$51)/($N$46*SQRT($N$51)))-$N$46*SQRT(($N$51))))*$C$22*EXP(-#REF!*$N$51))*$B$22*100,0)</f>
        <v>0</v>
      </c>
      <c r="FJ16" s="71">
        <f ca="1">IFERROR((NORMSDIST(((LN($EO16/$C$23)+(#REF!+($N$46^2)/2)*$N$51)/($N$46*SQRT($N$51))))*$EO16-NORMSDIST((((LN($EO16/$C$23)+(#REF!+($N$46^2)/2)*$N$51)/($N$46*SQRT($N$51)))-$N$46*SQRT(($N$51))))*$C$23*EXP(-#REF!*$N$51))*$B$23*100,0)</f>
        <v>0</v>
      </c>
      <c r="FK16" s="71">
        <f ca="1">IFERROR((NORMSDIST(((LN($EO16/$C$24)+(#REF!+($N$46^2)/2)*$N$51)/($N$46*SQRT($N$51))))*$EO16-NORMSDIST((((LN($EO16/$C$24)+(#REF!+($N$46^2)/2)*$N$51)/($N$46*SQRT($N$51)))-$N$46*SQRT(($N$51))))*$C$24*EXP(-#REF!*$N$51))*$B$24*100,0)</f>
        <v>0</v>
      </c>
      <c r="FL16" s="71">
        <f ca="1">IFERROR((NORMSDIST(((LN($EO16/$C$25)+(#REF!+($N$46^2)/2)*$N$51)/($N$46*SQRT($N$51))))*$EO16-NORMSDIST((((LN($EO16/$C$25)+(#REF!+($N$46^2)/2)*$N$51)/($N$46*SQRT($N$51)))-$N$46*SQRT(($N$51))))*$C$25*EXP(-#REF!*$N$51))*$B$25*100,0)</f>
        <v>0</v>
      </c>
      <c r="FM16" s="71">
        <f ca="1">IFERROR((NORMSDIST(((LN($EO16/$C$26)+(#REF!+($N$46^2)/2)*$N$51)/($N$46*SQRT($N$51))))*$EO16-NORMSDIST((((LN($EO16/$C$26)+(#REF!+($N$46^2)/2)*$N$51)/($N$46*SQRT($N$51)))-$N$46*SQRT(($N$51))))*$C$26*EXP(-#REF!*$N$51))*$B$26*100,0)</f>
        <v>0</v>
      </c>
      <c r="FN16" s="71">
        <f ca="1">IFERROR((NORMSDIST(((LN($EO16/$C$27)+(#REF!+($N$46^2)/2)*$N$51)/($N$46*SQRT($N$51))))*$EO16-NORMSDIST((((LN($EO16/$C$27)+(#REF!+($N$46^2)/2)*$N$51)/($N$46*SQRT($N$51)))-$N$46*SQRT(($N$51))))*$C$27*EXP(-#REF!*$N$51))*$B$27*100,0)</f>
        <v>0</v>
      </c>
      <c r="FO16" s="71">
        <f ca="1">IFERROR((NORMSDIST(((LN($EO16/$C$28)+(#REF!+($N$46^2)/2)*$N$51)/($N$46*SQRT($N$51))))*$EO16-NORMSDIST((((LN($EO16/$C$28)+(#REF!+($N$46^2)/2)*$N$51)/($N$46*SQRT($N$51)))-$N$46*SQRT(($N$51))))*$C$28*EXP(-#REF!*$N$51))*$B$28*100,0)</f>
        <v>0</v>
      </c>
      <c r="FP16" s="71">
        <f ca="1">IFERROR((NORMSDIST(((LN($EO16/$C$29)+(#REF!+($N$46^2)/2)*$N$51)/($N$46*SQRT($N$51))))*$EO16-NORMSDIST((((LN($EO16/$C$29)+(#REF!+($N$46^2)/2)*$N$51)/($N$46*SQRT($N$51)))-$N$46*SQRT(($N$51))))*$C$29*EXP(-#REF!*$N$51))*$B$29*100,0)</f>
        <v>0</v>
      </c>
      <c r="FQ16" s="71">
        <f ca="1">IFERROR((NORMSDIST(((LN($EO16/$C$30)+(#REF!+($N$46^2)/2)*$N$51)/($N$46*SQRT($N$51))))*$EO16-NORMSDIST((((LN($EO16/$C$30)+(#REF!+($N$46^2)/2)*$N$51)/($N$46*SQRT($N$51)))-$N$46*SQRT(($N$51))))*$C$30*EXP(-#REF!*$N$51))*$B$30*100,0)</f>
        <v>0</v>
      </c>
      <c r="FR16" s="71">
        <f ca="1">IFERROR((NORMSDIST(((LN($EO16/$C$31)+(#REF!+($N$46^2)/2)*$N$51)/($N$46*SQRT($N$51))))*$EO16-NORMSDIST((((LN($EO16/$C$31)+(#REF!+($N$46^2)/2)*$N$51)/($N$46*SQRT($N$51)))-$N$46*SQRT(($N$51))))*$C$31*EXP(-#REF!*$N$51))*$B$31*100,0)</f>
        <v>0</v>
      </c>
      <c r="FS16" s="71">
        <f ca="1">IFERROR((NORMSDIST(((LN($EO16/$C$32)+(#REF!+($N$46^2)/2)*$N$51)/($N$46*SQRT($N$51))))*$EO16-NORMSDIST((((LN($EO16/$C$32)+(#REF!+($N$46^2)/2)*$N$51)/($N$46*SQRT($N$51)))-$N$46*SQRT(($N$51))))*$C$32*EXP(-#REF!*$N$51))*$B$32*100,0)</f>
        <v>0</v>
      </c>
      <c r="FT16" s="71">
        <f ca="1">IFERROR((NORMSDIST(((LN($EO16/$C$33)+(#REF!+($N$46^2)/2)*$N$51)/($N$46*SQRT($N$51))))*$EO16-NORMSDIST((((LN($EO16/$C$33)+(#REF!+($N$46^2)/2)*$N$51)/($N$46*SQRT($N$51)))-$N$46*SQRT(($N$51))))*$C$33*EXP(-#REF!*$N$51))*$B$33*100,0)</f>
        <v>0</v>
      </c>
      <c r="FU16" s="71">
        <f ca="1">IFERROR((NORMSDIST(((LN($EO16/$C$34)+(#REF!+($N$46^2)/2)*$N$51)/($N$46*SQRT($N$51))))*$EO16-NORMSDIST((((LN($EO16/$C$34)+(#REF!+($N$46^2)/2)*$N$51)/($N$46*SQRT($N$51)))-$N$46*SQRT(($N$51))))*$C$34*EXP(-#REF!*$N$51))*$B$34*100,0)</f>
        <v>0</v>
      </c>
      <c r="FV16" s="71">
        <f ca="1">IFERROR((NORMSDIST(((LN($EO16/$C$35)+(#REF!+($N$46^2)/2)*$N$51)/($N$46*SQRT($N$51))))*$EO16-NORMSDIST((((LN($EO16/$C$35)+(#REF!+($N$46^2)/2)*$N$51)/($N$46*SQRT($N$51)))-$N$46*SQRT(($N$51))))*$C$35*EXP(-#REF!*$N$51))*$B$35*100,0)</f>
        <v>0</v>
      </c>
      <c r="FW16" s="71">
        <f ca="1">IFERROR((NORMSDIST(((LN($EO16/$C$36)+(#REF!+($N$46^2)/2)*$N$51)/($N$46*SQRT($N$51))))*$EO16-NORMSDIST((((LN($EO16/$C$36)+(#REF!+($N$46^2)/2)*$N$51)/($N$46*SQRT($N$51)))-$N$46*SQRT(($N$51))))*$C$36*EXP(-#REF!*$N$51))*$B$36*100,0)</f>
        <v>0</v>
      </c>
      <c r="FX16" s="71">
        <f ca="1">IFERROR((NORMSDIST(((LN($EO16/$C$37)+(#REF!+($N$46^2)/2)*$N$51)/($N$46*SQRT($N$51))))*$EO16-NORMSDIST((((LN($EO16/$C$37)+(#REF!+($N$46^2)/2)*$N$51)/($N$46*SQRT($N$51)))-$N$46*SQRT(($N$51))))*$C$37*EXP(-#REF!*$N$51))*$B$37*100,0)</f>
        <v>0</v>
      </c>
      <c r="FY16" s="72"/>
      <c r="FZ16" s="73">
        <f t="shared" ca="1" si="53"/>
        <v>0</v>
      </c>
      <c r="GA16" s="72"/>
      <c r="GB16" s="77"/>
      <c r="GC16" s="75"/>
      <c r="GD16" s="76">
        <f t="shared" ca="1" si="54"/>
        <v>-12694.56</v>
      </c>
    </row>
    <row r="17" spans="1:186">
      <c r="A17" s="169" t="s">
        <v>395</v>
      </c>
      <c r="B17" s="620"/>
      <c r="C17" s="650">
        <v>6100.9</v>
      </c>
      <c r="D17" s="628">
        <v>10.4</v>
      </c>
      <c r="E17" s="633">
        <f>+B17*D17*-100</f>
        <v>0</v>
      </c>
      <c r="F17" s="709">
        <f t="shared" si="1"/>
        <v>0</v>
      </c>
      <c r="G17" s="637">
        <f t="shared" si="55"/>
        <v>10.8</v>
      </c>
      <c r="H17" s="642">
        <f>IFERROR(+G17*B17*-100,0)</f>
        <v>0</v>
      </c>
      <c r="I17" s="741">
        <f t="shared" si="2"/>
        <v>0</v>
      </c>
      <c r="J17" s="51"/>
      <c r="K17" s="735">
        <f t="shared" si="68"/>
        <v>-2.0000000000000018E-2</v>
      </c>
      <c r="L17" s="736">
        <f t="shared" si="3"/>
        <v>3899.42</v>
      </c>
      <c r="M17" s="761">
        <f t="shared" si="4"/>
        <v>-12694.56</v>
      </c>
      <c r="N17" s="762">
        <f t="shared" ca="1" si="5"/>
        <v>-12694.56</v>
      </c>
      <c r="O17" s="51"/>
      <c r="P17" s="769"/>
      <c r="Q17" s="815">
        <f t="shared" si="57"/>
        <v>0</v>
      </c>
      <c r="R17" s="663">
        <v>6100.9</v>
      </c>
      <c r="S17" s="813">
        <f t="shared" ca="1" si="58"/>
        <v>8.0258750296895016</v>
      </c>
      <c r="T17" s="627" t="str">
        <f t="shared" si="59"/>
        <v>MERV - XMEV - GFGC61009G - 24hs</v>
      </c>
      <c r="U17" s="628" t="str">
        <f t="shared" si="60"/>
        <v>GFGC61009G</v>
      </c>
      <c r="V17" s="622">
        <f>IFERROR(VLOOKUP($U17,HomeBroker!$A$30:$F$60,6,0),0)</f>
        <v>10.8</v>
      </c>
      <c r="W17" s="617" t="str">
        <f t="shared" si="61"/>
        <v/>
      </c>
      <c r="X17" s="770" t="str">
        <f t="shared" si="67"/>
        <v/>
      </c>
      <c r="Y17" s="51"/>
      <c r="Z17" s="631"/>
      <c r="AA17" s="815">
        <f t="shared" si="62"/>
        <v>0</v>
      </c>
      <c r="AB17" s="663">
        <v>5005.8</v>
      </c>
      <c r="AC17" s="620">
        <f t="shared" ca="1" si="7"/>
        <v>877.53745881957366</v>
      </c>
      <c r="AD17" s="627" t="str">
        <f t="shared" si="63"/>
        <v>MERV - XMEV - GFGV50058G - 24hs</v>
      </c>
      <c r="AE17" s="628" t="str">
        <f t="shared" si="64"/>
        <v>GFGV50058G</v>
      </c>
      <c r="AF17" s="622">
        <f>IFERROR(VLOOKUP($AE17,HomeBroker!$A$30:$F$60,6,0),0)</f>
        <v>0</v>
      </c>
      <c r="AG17" s="617" t="str">
        <f t="shared" si="65"/>
        <v/>
      </c>
      <c r="AH17" s="770" t="str">
        <f>IF(AB17&lt;&gt;"",IF(OR(AF17&lt;=0,AF16&lt;=0),"",AF17/AF16-1),"")</f>
        <v/>
      </c>
      <c r="AI17" s="51"/>
      <c r="AJ17" s="773"/>
      <c r="AK17" s="657" t="s">
        <v>350</v>
      </c>
      <c r="AL17" s="624"/>
      <c r="AM17" s="650"/>
      <c r="AN17" s="628"/>
      <c r="AO17" s="633">
        <f t="shared" si="8"/>
        <v>0</v>
      </c>
      <c r="AP17" s="654">
        <f t="shared" si="9"/>
        <v>0</v>
      </c>
      <c r="AQ17" s="658" t="s">
        <v>396</v>
      </c>
      <c r="AR17" s="624"/>
      <c r="AS17" s="650"/>
      <c r="AT17" s="628"/>
      <c r="AU17" s="633">
        <f t="shared" si="10"/>
        <v>0</v>
      </c>
      <c r="AV17" s="654">
        <f t="shared" si="11"/>
        <v>0</v>
      </c>
      <c r="AW17" s="661" t="s">
        <v>397</v>
      </c>
      <c r="AX17" s="660"/>
      <c r="AY17" s="628"/>
      <c r="AZ17" s="633">
        <f t="shared" si="12"/>
        <v>0</v>
      </c>
      <c r="BA17" s="635">
        <f t="shared" si="13"/>
        <v>0</v>
      </c>
      <c r="CX17" s="70">
        <f t="shared" si="14"/>
        <v>3899.42</v>
      </c>
      <c r="CY17" s="71">
        <f t="shared" si="15"/>
        <v>0</v>
      </c>
      <c r="CZ17" s="71">
        <f t="shared" si="16"/>
        <v>0</v>
      </c>
      <c r="DA17" s="71">
        <f t="shared" si="17"/>
        <v>0</v>
      </c>
      <c r="DB17" s="71">
        <f t="shared" si="18"/>
        <v>0</v>
      </c>
      <c r="DC17" s="71">
        <f t="shared" si="19"/>
        <v>0</v>
      </c>
      <c r="DD17" s="71">
        <f t="shared" si="20"/>
        <v>0</v>
      </c>
      <c r="DE17" s="71">
        <f t="shared" si="21"/>
        <v>0</v>
      </c>
      <c r="DF17" s="71">
        <f t="shared" si="22"/>
        <v>0</v>
      </c>
      <c r="DG17" s="71">
        <f t="shared" si="23"/>
        <v>0</v>
      </c>
      <c r="DH17" s="71">
        <f t="shared" si="24"/>
        <v>0</v>
      </c>
      <c r="DI17" s="71">
        <f t="shared" si="25"/>
        <v>0</v>
      </c>
      <c r="DJ17" s="71">
        <f t="shared" si="26"/>
        <v>0</v>
      </c>
      <c r="DK17" s="71">
        <f t="shared" si="27"/>
        <v>0</v>
      </c>
      <c r="DL17" s="71">
        <f t="shared" si="28"/>
        <v>0</v>
      </c>
      <c r="DM17" s="71">
        <f t="shared" si="29"/>
        <v>0</v>
      </c>
      <c r="DN17" s="71">
        <f t="shared" si="30"/>
        <v>0</v>
      </c>
      <c r="DO17" s="71">
        <f t="shared" si="31"/>
        <v>0</v>
      </c>
      <c r="DP17" s="71">
        <f t="shared" si="32"/>
        <v>0</v>
      </c>
      <c r="DQ17" s="71">
        <f t="shared" si="33"/>
        <v>0</v>
      </c>
      <c r="DR17" s="71">
        <f t="shared" si="34"/>
        <v>0</v>
      </c>
      <c r="DS17" s="71">
        <f t="shared" si="35"/>
        <v>0</v>
      </c>
      <c r="DT17" s="71">
        <f t="shared" si="36"/>
        <v>0</v>
      </c>
      <c r="DU17" s="71">
        <f t="shared" si="37"/>
        <v>0</v>
      </c>
      <c r="DV17" s="71">
        <f t="shared" si="38"/>
        <v>0</v>
      </c>
      <c r="DW17" s="71">
        <f t="shared" si="39"/>
        <v>0</v>
      </c>
      <c r="DX17" s="71">
        <f t="shared" si="40"/>
        <v>0</v>
      </c>
      <c r="DY17" s="71">
        <f t="shared" si="41"/>
        <v>0</v>
      </c>
      <c r="DZ17" s="71">
        <f t="shared" si="42"/>
        <v>0</v>
      </c>
      <c r="EA17" s="71">
        <f t="shared" si="43"/>
        <v>0</v>
      </c>
      <c r="EB17" s="71">
        <f t="shared" si="44"/>
        <v>0</v>
      </c>
      <c r="EC17" s="71">
        <f t="shared" si="45"/>
        <v>0</v>
      </c>
      <c r="ED17" s="71">
        <f t="shared" si="46"/>
        <v>0</v>
      </c>
      <c r="EE17" s="71">
        <f t="shared" si="47"/>
        <v>0</v>
      </c>
      <c r="EF17" s="71">
        <f t="shared" si="48"/>
        <v>0</v>
      </c>
      <c r="EG17" s="71">
        <f t="shared" si="49"/>
        <v>0</v>
      </c>
      <c r="EH17" s="72"/>
      <c r="EI17" s="73">
        <f t="shared" si="50"/>
        <v>0</v>
      </c>
      <c r="EJ17" s="72"/>
      <c r="EK17" s="77"/>
      <c r="EL17" s="75"/>
      <c r="EM17" s="76">
        <f t="shared" si="51"/>
        <v>-12694.56</v>
      </c>
      <c r="EN17" s="60"/>
      <c r="EO17" s="70">
        <f t="shared" si="52"/>
        <v>3899.42</v>
      </c>
      <c r="EP17" s="71">
        <f ca="1">IFERROR((NORMSDIST(((LN($EO17/$C$3)+(#REF!+($N$46^2)/2)*$N$51)/($N$46*SQRT($N$51))))*$EO17-NORMSDIST((((LN($EO17/$C$3)+(#REF!+($N$46^2)/2)*$N$51)/($N$46*SQRT($N$51)))-$N$46*SQRT(($N$51))))*$C$3*EXP(-#REF!*$N$51))*$B$3*100,0)</f>
        <v>0</v>
      </c>
      <c r="EQ17" s="71">
        <f ca="1">IFERROR((NORMSDIST(((LN($EO17/$C$4)+(#REF!+($N$46^2)/2)*$N$51)/($N$46*SQRT($N$51))))*$EO17-NORMSDIST((((LN($EO17/$C$4)+(#REF!+($N$46^2)/2)*$N$51)/($N$46*SQRT($N$51)))-$N$46*SQRT(($N$51))))*$C$4*EXP(-#REF!*$N$51))*$B$4*100,0)</f>
        <v>0</v>
      </c>
      <c r="ER17" s="71">
        <f ca="1">IFERROR((NORMSDIST(((LN($EO17/$C$5)+(#REF!+($N$46^2)/2)*$N$51)/($N$46*SQRT($N$51))))*$EO17-NORMSDIST((((LN($EO17/$C$5)+(#REF!+($N$46^2)/2)*$N$51)/($N$46*SQRT($N$51)))-$N$46*SQRT(($N$51))))*$C$5*EXP(-#REF!*$N$51))*$B$5*100,0)</f>
        <v>0</v>
      </c>
      <c r="ES17" s="71">
        <f ca="1">IFERROR((NORMSDIST(((LN($EO17/$C$6)+(#REF!+($N$46^2)/2)*$N$51)/($N$46*SQRT($N$51))))*$EO17-NORMSDIST((((LN($EO17/$C$6)+(#REF!+($N$46^2)/2)*$N$51)/($N$46*SQRT($N$51)))-$N$46*SQRT(($N$51))))*$C$6*EXP(-#REF!*$N$51))*$B$6*100,0)</f>
        <v>0</v>
      </c>
      <c r="ET17" s="71">
        <f ca="1">IFERROR((NORMSDIST(((LN($EO17/$C$7)+(#REF!+($N$46^2)/2)*$N$51)/($N$46*SQRT($N$51))))*$EO17-NORMSDIST((((LN($EO17/$C$7)+(#REF!+($N$46^2)/2)*$N$51)/($N$46*SQRT($N$51)))-$N$46*SQRT(($N$51))))*$C$7*EXP(-#REF!*$N$51))*$B$7*100,0)</f>
        <v>0</v>
      </c>
      <c r="EU17" s="71">
        <f ca="1">IFERROR((NORMSDIST(((LN($EO17/$C$8)+(#REF!+($N$46^2)/2)*$N$51)/($N$46*SQRT($N$51))))*$EO17-NORMSDIST((((LN($EO17/$C$8)+(#REF!+($N$46^2)/2)*$N$51)/($N$46*SQRT($N$51)))-$N$46*SQRT(($N$51))))*$C$8*EXP(-#REF!*$N$51))*$B$8*100,0)</f>
        <v>0</v>
      </c>
      <c r="EV17" s="71">
        <f ca="1">IFERROR((NORMSDIST(((LN($EO17/$C$9)+(#REF!+($N$46^2)/2)*$N$51)/($N$46*SQRT($N$51))))*$EO17-NORMSDIST((((LN($EO17/$C$9)+(#REF!+($N$46^2)/2)*$N$51)/($N$46*SQRT($N$51)))-$N$46*SQRT(($N$51))))*$C$9*EXP(-#REF!*$N$51))*$B$9*100,0)</f>
        <v>0</v>
      </c>
      <c r="EW17" s="71">
        <f ca="1">IFERROR((NORMSDIST(((LN($EO17/$C$10)+(#REF!+($N$46^2)/2)*$N$51)/($N$46*SQRT($N$51))))*$EO17-NORMSDIST((((LN($EO17/$C$10)+(#REF!+($N$46^2)/2)*$N$51)/($N$46*SQRT($N$51)))-$N$46*SQRT(($N$51))))*$C$10*EXP(-#REF!*$N$51))*$B$10*100,0)</f>
        <v>0</v>
      </c>
      <c r="EX17" s="71">
        <f ca="1">IFERROR((NORMSDIST(((LN($EO17/$C$11)+(#REF!+($N$46^2)/2)*$N$51)/($N$46*SQRT($N$51))))*$EO17-NORMSDIST((((LN($EO17/$C$11)+(#REF!+($N$46^2)/2)*$N$51)/($N$46*SQRT($N$51)))-$N$46*SQRT(($N$51))))*$C$11*EXP(-#REF!*$N$51))*$B$11*100,0)</f>
        <v>0</v>
      </c>
      <c r="EY17" s="71">
        <f ca="1">IFERROR((NORMSDIST(((LN($EO17/$C$12)+(#REF!+($N$46^2)/2)*$N$51)/($N$46*SQRT($N$51))))*$EO17-NORMSDIST((((LN($EO17/$C$12)+(#REF!+($N$46^2)/2)*$N$51)/($N$46*SQRT($N$51)))-$N$46*SQRT(($N$51))))*$C$12*EXP(-#REF!*$N$51))*$B$12*100,0)</f>
        <v>0</v>
      </c>
      <c r="EZ17" s="71">
        <f ca="1">IFERROR((NORMSDIST(((LN($EO17/$C$13)+(#REF!+($N$46^2)/2)*$N$51)/($N$46*SQRT($N$51))))*$EO17-NORMSDIST((((LN($EO17/$C$13)+(#REF!+($N$46^2)/2)*$N$51)/($N$46*SQRT($N$51)))-$N$46*SQRT(($N$51))))*$C$13*EXP(-#REF!*$N$51))*$B$13*100,0)</f>
        <v>0</v>
      </c>
      <c r="FA17" s="71">
        <f ca="1">IFERROR((NORMSDIST(((LN($EO17/$C$14)+(#REF!+($N$46^2)/2)*$N$51)/($N$46*SQRT($N$51))))*$EO17-NORMSDIST((((LN($EO17/$C$14)+(#REF!+($N$46^2)/2)*$N$51)/($N$46*SQRT($N$51)))-$N$46*SQRT(($N$51))))*$C$14*EXP(-#REF!*$N$51))*$B$14*100,0)</f>
        <v>0</v>
      </c>
      <c r="FB17" s="71">
        <f ca="1">IFERROR((NORMSDIST(((LN($EO17/$C$15)+(#REF!+($N$46^2)/2)*$N$51)/($N$46*SQRT($N$51))))*$EO17-NORMSDIST((((LN($EO17/$C$15)+(#REF!+($N$46^2)/2)*$N$51)/($N$46*SQRT($N$51)))-$N$46*SQRT(($N$51))))*$C$15*EXP(-#REF!*$N$51))*$B$15*100,0)</f>
        <v>0</v>
      </c>
      <c r="FC17" s="71">
        <f ca="1">IFERROR((NORMSDIST(((LN($EO17/$C$16)+(#REF!+($N$46^2)/2)*$N$51)/($N$46*SQRT($N$51))))*$EO17-NORMSDIST((((LN($EO17/$C$16)+(#REF!+($N$46^2)/2)*$N$51)/($N$46*SQRT($N$51)))-$N$46*SQRT(($N$51))))*$C$16*EXP(-#REF!*$N$51))*$B$16*100,0)</f>
        <v>0</v>
      </c>
      <c r="FD17" s="71">
        <f ca="1">IFERROR((NORMSDIST(((LN($EO17/$C$17)+(#REF!+($N$46^2)/2)*$N$51)/($N$46*SQRT($N$51))))*$EO17-NORMSDIST((((LN($EO17/$C$17)+(#REF!+($N$46^2)/2)*$N$51)/($N$46*SQRT($N$51)))-$N$46*SQRT(($N$51))))*$C$17*EXP(-#REF!*$N$51))*$B$17*100,0)</f>
        <v>0</v>
      </c>
      <c r="FE17" s="71">
        <f ca="1">IFERROR((NORMSDIST(((LN($EO17/$C$18)+(#REF!+($N$46^2)/2)*$N$51)/($N$46*SQRT($N$51))))*$EO17-NORMSDIST((((LN($EO17/$C$18)+(#REF!+($N$46^2)/2)*$N$51)/($N$46*SQRT($N$51)))-$N$46*SQRT(($N$51))))*$C$18*EXP(-#REF!*$N$51))*$B$18*100,0)</f>
        <v>0</v>
      </c>
      <c r="FF17" s="71">
        <f ca="1">IFERROR((NORMSDIST(((LN($EO17/$C$19)+(#REF!+($N$46^2)/2)*$N$51)/($N$46*SQRT($N$51))))*$EO17-NORMSDIST((((LN($EO17/$C$19)+(#REF!+($N$46^2)/2)*$N$51)/($N$46*SQRT($N$51)))-$N$46*SQRT(($N$51))))*$C$19*EXP(-#REF!*$N$51))*$B$19*100,0)</f>
        <v>0</v>
      </c>
      <c r="FG17" s="71">
        <f ca="1">IFERROR((NORMSDIST(((LN($EO17/$C$20)+(#REF!+($N$46^2)/2)*$N$51)/($N$46*SQRT($N$51))))*$EO17-NORMSDIST((((LN($EO17/$C$20)+(#REF!+($N$46^2)/2)*$N$51)/($N$46*SQRT($N$51)))-$N$46*SQRT(($N$51))))*$C$20*EXP(-#REF!*$N$51))*$B$20*100,0)</f>
        <v>0</v>
      </c>
      <c r="FH17" s="71">
        <f ca="1">IFERROR((NORMSDIST(((LN($EO17/$C$21)+(#REF!+($N$46^2)/2)*$N$51)/($N$46*SQRT($N$51))))*$EO17-NORMSDIST((((LN($EO17/$C$21)+(#REF!+($N$46^2)/2)*$N$51)/($N$46*SQRT($N$51)))-$N$46*SQRT(($N$51))))*$C$21*EXP(-#REF!*$N$51))*$B$21*100,0)</f>
        <v>0</v>
      </c>
      <c r="FI17" s="71">
        <f ca="1">IFERROR((NORMSDIST(((LN($EO17/$C$22)+(#REF!+($N$46^2)/2)*$N$51)/($N$46*SQRT($N$51))))*$EO17-NORMSDIST((((LN($EO17/$C$22)+(#REF!+($N$46^2)/2)*$N$51)/($N$46*SQRT($N$51)))-$N$46*SQRT(($N$51))))*$C$22*EXP(-#REF!*$N$51))*$B$22*100,0)</f>
        <v>0</v>
      </c>
      <c r="FJ17" s="71">
        <f ca="1">IFERROR((NORMSDIST(((LN($EO17/$C$23)+(#REF!+($N$46^2)/2)*$N$51)/($N$46*SQRT($N$51))))*$EO17-NORMSDIST((((LN($EO17/$C$23)+(#REF!+($N$46^2)/2)*$N$51)/($N$46*SQRT($N$51)))-$N$46*SQRT(($N$51))))*$C$23*EXP(-#REF!*$N$51))*$B$23*100,0)</f>
        <v>0</v>
      </c>
      <c r="FK17" s="71">
        <f ca="1">IFERROR((NORMSDIST(((LN($EO17/$C$24)+(#REF!+($N$46^2)/2)*$N$51)/($N$46*SQRT($N$51))))*$EO17-NORMSDIST((((LN($EO17/$C$24)+(#REF!+($N$46^2)/2)*$N$51)/($N$46*SQRT($N$51)))-$N$46*SQRT(($N$51))))*$C$24*EXP(-#REF!*$N$51))*$B$24*100,0)</f>
        <v>0</v>
      </c>
      <c r="FL17" s="71">
        <f ca="1">IFERROR((NORMSDIST(((LN($EO17/$C$25)+(#REF!+($N$46^2)/2)*$N$51)/($N$46*SQRT($N$51))))*$EO17-NORMSDIST((((LN($EO17/$C$25)+(#REF!+($N$46^2)/2)*$N$51)/($N$46*SQRT($N$51)))-$N$46*SQRT(($N$51))))*$C$25*EXP(-#REF!*$N$51))*$B$25*100,0)</f>
        <v>0</v>
      </c>
      <c r="FM17" s="71">
        <f ca="1">IFERROR((NORMSDIST(((LN($EO17/$C$26)+(#REF!+($N$46^2)/2)*$N$51)/($N$46*SQRT($N$51))))*$EO17-NORMSDIST((((LN($EO17/$C$26)+(#REF!+($N$46^2)/2)*$N$51)/($N$46*SQRT($N$51)))-$N$46*SQRT(($N$51))))*$C$26*EXP(-#REF!*$N$51))*$B$26*100,0)</f>
        <v>0</v>
      </c>
      <c r="FN17" s="71">
        <f ca="1">IFERROR((NORMSDIST(((LN($EO17/$C$27)+(#REF!+($N$46^2)/2)*$N$51)/($N$46*SQRT($N$51))))*$EO17-NORMSDIST((((LN($EO17/$C$27)+(#REF!+($N$46^2)/2)*$N$51)/($N$46*SQRT($N$51)))-$N$46*SQRT(($N$51))))*$C$27*EXP(-#REF!*$N$51))*$B$27*100,0)</f>
        <v>0</v>
      </c>
      <c r="FO17" s="71">
        <f ca="1">IFERROR((NORMSDIST(((LN($EO17/$C$28)+(#REF!+($N$46^2)/2)*$N$51)/($N$46*SQRT($N$51))))*$EO17-NORMSDIST((((LN($EO17/$C$28)+(#REF!+($N$46^2)/2)*$N$51)/($N$46*SQRT($N$51)))-$N$46*SQRT(($N$51))))*$C$28*EXP(-#REF!*$N$51))*$B$28*100,0)</f>
        <v>0</v>
      </c>
      <c r="FP17" s="71">
        <f ca="1">IFERROR((NORMSDIST(((LN($EO17/$C$29)+(#REF!+($N$46^2)/2)*$N$51)/($N$46*SQRT($N$51))))*$EO17-NORMSDIST((((LN($EO17/$C$29)+(#REF!+($N$46^2)/2)*$N$51)/($N$46*SQRT($N$51)))-$N$46*SQRT(($N$51))))*$C$29*EXP(-#REF!*$N$51))*$B$29*100,0)</f>
        <v>0</v>
      </c>
      <c r="FQ17" s="71">
        <f ca="1">IFERROR((NORMSDIST(((LN($EO17/$C$30)+(#REF!+($N$46^2)/2)*$N$51)/($N$46*SQRT($N$51))))*$EO17-NORMSDIST((((LN($EO17/$C$30)+(#REF!+($N$46^2)/2)*$N$51)/($N$46*SQRT($N$51)))-$N$46*SQRT(($N$51))))*$C$30*EXP(-#REF!*$N$51))*$B$30*100,0)</f>
        <v>0</v>
      </c>
      <c r="FR17" s="71">
        <f ca="1">IFERROR((NORMSDIST(((LN($EO17/$C$31)+(#REF!+($N$46^2)/2)*$N$51)/($N$46*SQRT($N$51))))*$EO17-NORMSDIST((((LN($EO17/$C$31)+(#REF!+($N$46^2)/2)*$N$51)/($N$46*SQRT($N$51)))-$N$46*SQRT(($N$51))))*$C$31*EXP(-#REF!*$N$51))*$B$31*100,0)</f>
        <v>0</v>
      </c>
      <c r="FS17" s="71">
        <f ca="1">IFERROR((NORMSDIST(((LN($EO17/$C$32)+(#REF!+($N$46^2)/2)*$N$51)/($N$46*SQRT($N$51))))*$EO17-NORMSDIST((((LN($EO17/$C$32)+(#REF!+($N$46^2)/2)*$N$51)/($N$46*SQRT($N$51)))-$N$46*SQRT(($N$51))))*$C$32*EXP(-#REF!*$N$51))*$B$32*100,0)</f>
        <v>0</v>
      </c>
      <c r="FT17" s="71">
        <f ca="1">IFERROR((NORMSDIST(((LN($EO17/$C$33)+(#REF!+($N$46^2)/2)*$N$51)/($N$46*SQRT($N$51))))*$EO17-NORMSDIST((((LN($EO17/$C$33)+(#REF!+($N$46^2)/2)*$N$51)/($N$46*SQRT($N$51)))-$N$46*SQRT(($N$51))))*$C$33*EXP(-#REF!*$N$51))*$B$33*100,0)</f>
        <v>0</v>
      </c>
      <c r="FU17" s="71">
        <f ca="1">IFERROR((NORMSDIST(((LN($EO17/$C$34)+(#REF!+($N$46^2)/2)*$N$51)/($N$46*SQRT($N$51))))*$EO17-NORMSDIST((((LN($EO17/$C$34)+(#REF!+($N$46^2)/2)*$N$51)/($N$46*SQRT($N$51)))-$N$46*SQRT(($N$51))))*$C$34*EXP(-#REF!*$N$51))*$B$34*100,0)</f>
        <v>0</v>
      </c>
      <c r="FV17" s="71">
        <f ca="1">IFERROR((NORMSDIST(((LN($EO17/$C$35)+(#REF!+($N$46^2)/2)*$N$51)/($N$46*SQRT($N$51))))*$EO17-NORMSDIST((((LN($EO17/$C$35)+(#REF!+($N$46^2)/2)*$N$51)/($N$46*SQRT($N$51)))-$N$46*SQRT(($N$51))))*$C$35*EXP(-#REF!*$N$51))*$B$35*100,0)</f>
        <v>0</v>
      </c>
      <c r="FW17" s="71">
        <f ca="1">IFERROR((NORMSDIST(((LN($EO17/$C$36)+(#REF!+($N$46^2)/2)*$N$51)/($N$46*SQRT($N$51))))*$EO17-NORMSDIST((((LN($EO17/$C$36)+(#REF!+($N$46^2)/2)*$N$51)/($N$46*SQRT($N$51)))-$N$46*SQRT(($N$51))))*$C$36*EXP(-#REF!*$N$51))*$B$36*100,0)</f>
        <v>0</v>
      </c>
      <c r="FX17" s="71">
        <f ca="1">IFERROR((NORMSDIST(((LN($EO17/$C$37)+(#REF!+($N$46^2)/2)*$N$51)/($N$46*SQRT($N$51))))*$EO17-NORMSDIST((((LN($EO17/$C$37)+(#REF!+($N$46^2)/2)*$N$51)/($N$46*SQRT($N$51)))-$N$46*SQRT(($N$51))))*$C$37*EXP(-#REF!*$N$51))*$B$37*100,0)</f>
        <v>0</v>
      </c>
      <c r="FY17" s="72"/>
      <c r="FZ17" s="73">
        <f t="shared" ca="1" si="53"/>
        <v>0</v>
      </c>
      <c r="GA17" s="72"/>
      <c r="GB17" s="77"/>
      <c r="GC17" s="75"/>
      <c r="GD17" s="76">
        <f t="shared" ca="1" si="54"/>
        <v>-12694.56</v>
      </c>
    </row>
    <row r="18" spans="1:186">
      <c r="A18" s="169" t="s">
        <v>395</v>
      </c>
      <c r="B18" s="619"/>
      <c r="C18" s="649"/>
      <c r="D18" s="626"/>
      <c r="E18" s="632">
        <f>+B18*D18*-100</f>
        <v>0</v>
      </c>
      <c r="F18" s="708">
        <f t="shared" si="1"/>
        <v>0</v>
      </c>
      <c r="G18" s="636" t="str">
        <f t="shared" si="55"/>
        <v/>
      </c>
      <c r="H18" s="638">
        <f>IFERROR(+G18*B18*-100,0)</f>
        <v>0</v>
      </c>
      <c r="I18" s="740">
        <f t="shared" si="2"/>
        <v>0</v>
      </c>
      <c r="J18" s="51"/>
      <c r="K18" s="737">
        <v>0</v>
      </c>
      <c r="L18" s="738">
        <f>IF($N$45&lt;&gt;"",$N$45,$B$76)</f>
        <v>3979</v>
      </c>
      <c r="M18" s="763">
        <f t="shared" si="4"/>
        <v>-12694.56</v>
      </c>
      <c r="N18" s="764">
        <f t="shared" ca="1" si="5"/>
        <v>-12694.56</v>
      </c>
      <c r="O18" s="51"/>
      <c r="P18" s="769"/>
      <c r="Q18" s="816">
        <f t="shared" si="57"/>
        <v>0</v>
      </c>
      <c r="R18" s="630"/>
      <c r="S18" s="619">
        <f t="shared" ca="1" si="58"/>
        <v>0</v>
      </c>
      <c r="T18" s="625" t="str">
        <f t="shared" si="59"/>
        <v/>
      </c>
      <c r="U18" s="626" t="str">
        <f t="shared" si="60"/>
        <v/>
      </c>
      <c r="V18" s="621">
        <f>IFERROR(VLOOKUP($U18,HomeBroker!$A$30:$F$60,6,0),0)</f>
        <v>0</v>
      </c>
      <c r="W18" s="618" t="str">
        <f t="shared" si="61"/>
        <v/>
      </c>
      <c r="X18" s="771" t="str">
        <f t="shared" si="67"/>
        <v/>
      </c>
      <c r="Y18" s="51"/>
      <c r="Z18" s="631"/>
      <c r="AA18" s="816">
        <f t="shared" si="62"/>
        <v>0</v>
      </c>
      <c r="AB18" s="630"/>
      <c r="AC18" s="619">
        <f t="shared" ca="1" si="7"/>
        <v>0</v>
      </c>
      <c r="AD18" s="625" t="str">
        <f t="shared" si="63"/>
        <v/>
      </c>
      <c r="AE18" s="626" t="str">
        <f t="shared" si="64"/>
        <v/>
      </c>
      <c r="AF18" s="621">
        <f>IFERROR(VLOOKUP($AE18,HomeBroker!$A$30:$F$60,6,0),0)</f>
        <v>0</v>
      </c>
      <c r="AG18" s="618" t="str">
        <f t="shared" si="65"/>
        <v/>
      </c>
      <c r="AH18" s="771" t="str">
        <f t="shared" ref="AH18:AH42" si="69">IF(AB18&lt;&gt;"",IF(OR(AF18&lt;=0,AF17&lt;=0),"",AF18/AF17-1),"")</f>
        <v/>
      </c>
      <c r="AI18" s="51"/>
      <c r="AJ18" s="772"/>
      <c r="AK18" s="657" t="s">
        <v>350</v>
      </c>
      <c r="AL18" s="623"/>
      <c r="AM18" s="649"/>
      <c r="AN18" s="626"/>
      <c r="AO18" s="632">
        <f t="shared" si="8"/>
        <v>0</v>
      </c>
      <c r="AP18" s="653">
        <f t="shared" si="9"/>
        <v>0</v>
      </c>
      <c r="AQ18" s="658" t="s">
        <v>396</v>
      </c>
      <c r="AR18" s="623"/>
      <c r="AS18" s="649"/>
      <c r="AT18" s="626"/>
      <c r="AU18" s="632">
        <f t="shared" si="10"/>
        <v>0</v>
      </c>
      <c r="AV18" s="653">
        <f t="shared" si="11"/>
        <v>0</v>
      </c>
      <c r="AW18" s="661" t="s">
        <v>397</v>
      </c>
      <c r="AX18" s="659"/>
      <c r="AY18" s="626"/>
      <c r="AZ18" s="632">
        <f t="shared" si="12"/>
        <v>0</v>
      </c>
      <c r="BA18" s="634">
        <f t="shared" si="13"/>
        <v>0</v>
      </c>
      <c r="CX18" s="70">
        <f t="shared" si="14"/>
        <v>3979</v>
      </c>
      <c r="CY18" s="71">
        <f t="shared" si="15"/>
        <v>0</v>
      </c>
      <c r="CZ18" s="71">
        <f t="shared" si="16"/>
        <v>0</v>
      </c>
      <c r="DA18" s="71">
        <f t="shared" si="17"/>
        <v>0</v>
      </c>
      <c r="DB18" s="71">
        <f t="shared" si="18"/>
        <v>0</v>
      </c>
      <c r="DC18" s="71">
        <f t="shared" si="19"/>
        <v>0</v>
      </c>
      <c r="DD18" s="71">
        <f t="shared" si="20"/>
        <v>0</v>
      </c>
      <c r="DE18" s="71">
        <f t="shared" si="21"/>
        <v>0</v>
      </c>
      <c r="DF18" s="71">
        <f t="shared" si="22"/>
        <v>0</v>
      </c>
      <c r="DG18" s="71">
        <f t="shared" si="23"/>
        <v>0</v>
      </c>
      <c r="DH18" s="71">
        <f t="shared" si="24"/>
        <v>0</v>
      </c>
      <c r="DI18" s="71">
        <f t="shared" si="25"/>
        <v>0</v>
      </c>
      <c r="DJ18" s="71">
        <f t="shared" si="26"/>
        <v>0</v>
      </c>
      <c r="DK18" s="71">
        <f t="shared" si="27"/>
        <v>0</v>
      </c>
      <c r="DL18" s="71">
        <f t="shared" si="28"/>
        <v>0</v>
      </c>
      <c r="DM18" s="71">
        <f t="shared" si="29"/>
        <v>0</v>
      </c>
      <c r="DN18" s="71">
        <f t="shared" si="30"/>
        <v>0</v>
      </c>
      <c r="DO18" s="71">
        <f t="shared" si="31"/>
        <v>0</v>
      </c>
      <c r="DP18" s="71">
        <f t="shared" si="32"/>
        <v>0</v>
      </c>
      <c r="DQ18" s="71">
        <f t="shared" si="33"/>
        <v>0</v>
      </c>
      <c r="DR18" s="71">
        <f t="shared" si="34"/>
        <v>0</v>
      </c>
      <c r="DS18" s="71">
        <f t="shared" si="35"/>
        <v>0</v>
      </c>
      <c r="DT18" s="71">
        <f t="shared" si="36"/>
        <v>0</v>
      </c>
      <c r="DU18" s="71">
        <f t="shared" si="37"/>
        <v>0</v>
      </c>
      <c r="DV18" s="71">
        <f t="shared" si="38"/>
        <v>0</v>
      </c>
      <c r="DW18" s="71">
        <f t="shared" si="39"/>
        <v>0</v>
      </c>
      <c r="DX18" s="71">
        <f t="shared" si="40"/>
        <v>0</v>
      </c>
      <c r="DY18" s="71">
        <f t="shared" si="41"/>
        <v>0</v>
      </c>
      <c r="DZ18" s="71">
        <f t="shared" si="42"/>
        <v>0</v>
      </c>
      <c r="EA18" s="71">
        <f t="shared" si="43"/>
        <v>0</v>
      </c>
      <c r="EB18" s="71">
        <f t="shared" si="44"/>
        <v>0</v>
      </c>
      <c r="EC18" s="71">
        <f t="shared" si="45"/>
        <v>0</v>
      </c>
      <c r="ED18" s="71">
        <f t="shared" si="46"/>
        <v>0</v>
      </c>
      <c r="EE18" s="71">
        <f t="shared" si="47"/>
        <v>0</v>
      </c>
      <c r="EF18" s="71">
        <f t="shared" si="48"/>
        <v>0</v>
      </c>
      <c r="EG18" s="71">
        <f t="shared" si="49"/>
        <v>0</v>
      </c>
      <c r="EH18" s="72"/>
      <c r="EI18" s="73">
        <f t="shared" si="50"/>
        <v>0</v>
      </c>
      <c r="EJ18" s="72"/>
      <c r="EK18" s="77"/>
      <c r="EL18" s="75"/>
      <c r="EM18" s="78">
        <f t="shared" si="51"/>
        <v>-12694.56</v>
      </c>
      <c r="EN18" s="60"/>
      <c r="EO18" s="70">
        <f t="shared" si="52"/>
        <v>3979</v>
      </c>
      <c r="EP18" s="71">
        <f ca="1">IFERROR((NORMSDIST(((LN($EO18/$C$3)+(#REF!+($N$46^2)/2)*$N$51)/($N$46*SQRT($N$51))))*$EO18-NORMSDIST((((LN($EO18/$C$3)+(#REF!+($N$46^2)/2)*$N$51)/($N$46*SQRT($N$51)))-$N$46*SQRT(($N$51))))*$C$3*EXP(-#REF!*$N$51))*$B$3*100,0)</f>
        <v>0</v>
      </c>
      <c r="EQ18" s="71">
        <f ca="1">IFERROR((NORMSDIST(((LN($EO18/$C$4)+(#REF!+($N$46^2)/2)*$N$51)/($N$46*SQRT($N$51))))*$EO18-NORMSDIST((((LN($EO18/$C$4)+(#REF!+($N$46^2)/2)*$N$51)/($N$46*SQRT($N$51)))-$N$46*SQRT(($N$51))))*$C$4*EXP(-#REF!*$N$51))*$B$4*100,0)</f>
        <v>0</v>
      </c>
      <c r="ER18" s="71">
        <f ca="1">IFERROR((NORMSDIST(((LN($EO18/$C$5)+(#REF!+($N$46^2)/2)*$N$51)/($N$46*SQRT($N$51))))*$EO18-NORMSDIST((((LN($EO18/$C$5)+(#REF!+($N$46^2)/2)*$N$51)/($N$46*SQRT($N$51)))-$N$46*SQRT(($N$51))))*$C$5*EXP(-#REF!*$N$51))*$B$5*100,0)</f>
        <v>0</v>
      </c>
      <c r="ES18" s="71">
        <f ca="1">IFERROR((NORMSDIST(((LN($EO18/$C$6)+(#REF!+($N$46^2)/2)*$N$51)/($N$46*SQRT($N$51))))*$EO18-NORMSDIST((((LN($EO18/$C$6)+(#REF!+($N$46^2)/2)*$N$51)/($N$46*SQRT($N$51)))-$N$46*SQRT(($N$51))))*$C$6*EXP(-#REF!*$N$51))*$B$6*100,0)</f>
        <v>0</v>
      </c>
      <c r="ET18" s="71">
        <f ca="1">IFERROR((NORMSDIST(((LN($EO18/$C$7)+(#REF!+($N$46^2)/2)*$N$51)/($N$46*SQRT($N$51))))*$EO18-NORMSDIST((((LN($EO18/$C$7)+(#REF!+($N$46^2)/2)*$N$51)/($N$46*SQRT($N$51)))-$N$46*SQRT(($N$51))))*$C$7*EXP(-#REF!*$N$51))*$B$7*100,0)</f>
        <v>0</v>
      </c>
      <c r="EU18" s="71">
        <f ca="1">IFERROR((NORMSDIST(((LN($EO18/$C$8)+(#REF!+($N$46^2)/2)*$N$51)/($N$46*SQRT($N$51))))*$EO18-NORMSDIST((((LN($EO18/$C$8)+(#REF!+($N$46^2)/2)*$N$51)/($N$46*SQRT($N$51)))-$N$46*SQRT(($N$51))))*$C$8*EXP(-#REF!*$N$51))*$B$8*100,0)</f>
        <v>0</v>
      </c>
      <c r="EV18" s="71">
        <f ca="1">IFERROR((NORMSDIST(((LN($EO18/$C$9)+(#REF!+($N$46^2)/2)*$N$51)/($N$46*SQRT($N$51))))*$EO18-NORMSDIST((((LN($EO18/$C$9)+(#REF!+($N$46^2)/2)*$N$51)/($N$46*SQRT($N$51)))-$N$46*SQRT(($N$51))))*$C$9*EXP(-#REF!*$N$51))*$B$9*100,0)</f>
        <v>0</v>
      </c>
      <c r="EW18" s="71">
        <f ca="1">IFERROR((NORMSDIST(((LN($EO18/$C$10)+(#REF!+($N$46^2)/2)*$N$51)/($N$46*SQRT($N$51))))*$EO18-NORMSDIST((((LN($EO18/$C$10)+(#REF!+($N$46^2)/2)*$N$51)/($N$46*SQRT($N$51)))-$N$46*SQRT(($N$51))))*$C$10*EXP(-#REF!*$N$51))*$B$10*100,0)</f>
        <v>0</v>
      </c>
      <c r="EX18" s="71">
        <f ca="1">IFERROR((NORMSDIST(((LN($EO18/$C$11)+(#REF!+($N$46^2)/2)*$N$51)/($N$46*SQRT($N$51))))*$EO18-NORMSDIST((((LN($EO18/$C$11)+(#REF!+($N$46^2)/2)*$N$51)/($N$46*SQRT($N$51)))-$N$46*SQRT(($N$51))))*$C$11*EXP(-#REF!*$N$51))*$B$11*100,0)</f>
        <v>0</v>
      </c>
      <c r="EY18" s="71">
        <f ca="1">IFERROR((NORMSDIST(((LN($EO18/$C$12)+(#REF!+($N$46^2)/2)*$N$51)/($N$46*SQRT($N$51))))*$EO18-NORMSDIST((((LN($EO18/$C$12)+(#REF!+($N$46^2)/2)*$N$51)/($N$46*SQRT($N$51)))-$N$46*SQRT(($N$51))))*$C$12*EXP(-#REF!*$N$51))*$B$12*100,0)</f>
        <v>0</v>
      </c>
      <c r="EZ18" s="71">
        <f ca="1">IFERROR((NORMSDIST(((LN($EO18/$C$13)+(#REF!+($N$46^2)/2)*$N$51)/($N$46*SQRT($N$51))))*$EO18-NORMSDIST((((LN($EO18/$C$13)+(#REF!+($N$46^2)/2)*$N$51)/($N$46*SQRT($N$51)))-$N$46*SQRT(($N$51))))*$C$13*EXP(-#REF!*$N$51))*$B$13*100,0)</f>
        <v>0</v>
      </c>
      <c r="FA18" s="71">
        <f ca="1">IFERROR((NORMSDIST(((LN($EO18/$C$14)+(#REF!+($N$46^2)/2)*$N$51)/($N$46*SQRT($N$51))))*$EO18-NORMSDIST((((LN($EO18/$C$14)+(#REF!+($N$46^2)/2)*$N$51)/($N$46*SQRT($N$51)))-$N$46*SQRT(($N$51))))*$C$14*EXP(-#REF!*$N$51))*$B$14*100,0)</f>
        <v>0</v>
      </c>
      <c r="FB18" s="71">
        <f ca="1">IFERROR((NORMSDIST(((LN($EO18/$C$15)+(#REF!+($N$46^2)/2)*$N$51)/($N$46*SQRT($N$51))))*$EO18-NORMSDIST((((LN($EO18/$C$15)+(#REF!+($N$46^2)/2)*$N$51)/($N$46*SQRT($N$51)))-$N$46*SQRT(($N$51))))*$C$15*EXP(-#REF!*$N$51))*$B$15*100,0)</f>
        <v>0</v>
      </c>
      <c r="FC18" s="71">
        <f ca="1">IFERROR((NORMSDIST(((LN($EO18/$C$16)+(#REF!+($N$46^2)/2)*$N$51)/($N$46*SQRT($N$51))))*$EO18-NORMSDIST((((LN($EO18/$C$16)+(#REF!+($N$46^2)/2)*$N$51)/($N$46*SQRT($N$51)))-$N$46*SQRT(($N$51))))*$C$16*EXP(-#REF!*$N$51))*$B$16*100,0)</f>
        <v>0</v>
      </c>
      <c r="FD18" s="71">
        <f ca="1">IFERROR((NORMSDIST(((LN($EO18/$C$17)+(#REF!+($N$46^2)/2)*$N$51)/($N$46*SQRT($N$51))))*$EO18-NORMSDIST((((LN($EO18/$C$17)+(#REF!+($N$46^2)/2)*$N$51)/($N$46*SQRT($N$51)))-$N$46*SQRT(($N$51))))*$C$17*EXP(-#REF!*$N$51))*$B$17*100,0)</f>
        <v>0</v>
      </c>
      <c r="FE18" s="71">
        <f ca="1">IFERROR((NORMSDIST(((LN($EO18/$C$18)+(#REF!+($N$46^2)/2)*$N$51)/($N$46*SQRT($N$51))))*$EO18-NORMSDIST((((LN($EO18/$C$18)+(#REF!+($N$46^2)/2)*$N$51)/($N$46*SQRT($N$51)))-$N$46*SQRT(($N$51))))*$C$18*EXP(-#REF!*$N$51))*$B$18*100,0)</f>
        <v>0</v>
      </c>
      <c r="FF18" s="71">
        <f ca="1">IFERROR((NORMSDIST(((LN($EO18/$C$19)+(#REF!+($N$46^2)/2)*$N$51)/($N$46*SQRT($N$51))))*$EO18-NORMSDIST((((LN($EO18/$C$19)+(#REF!+($N$46^2)/2)*$N$51)/($N$46*SQRT($N$51)))-$N$46*SQRT(($N$51))))*$C$19*EXP(-#REF!*$N$51))*$B$19*100,0)</f>
        <v>0</v>
      </c>
      <c r="FG18" s="71">
        <f ca="1">IFERROR((NORMSDIST(((LN($EO18/$C$20)+(#REF!+($N$46^2)/2)*$N$51)/($N$46*SQRT($N$51))))*$EO18-NORMSDIST((((LN($EO18/$C$20)+(#REF!+($N$46^2)/2)*$N$51)/($N$46*SQRT($N$51)))-$N$46*SQRT(($N$51))))*$C$20*EXP(-#REF!*$N$51))*$B$20*100,0)</f>
        <v>0</v>
      </c>
      <c r="FH18" s="71">
        <f ca="1">IFERROR((NORMSDIST(((LN($EO18/$C$21)+(#REF!+($N$46^2)/2)*$N$51)/($N$46*SQRT($N$51))))*$EO18-NORMSDIST((((LN($EO18/$C$21)+(#REF!+($N$46^2)/2)*$N$51)/($N$46*SQRT($N$51)))-$N$46*SQRT(($N$51))))*$C$21*EXP(-#REF!*$N$51))*$B$21*100,0)</f>
        <v>0</v>
      </c>
      <c r="FI18" s="71">
        <f ca="1">IFERROR((NORMSDIST(((LN($EO18/$C$22)+(#REF!+($N$46^2)/2)*$N$51)/($N$46*SQRT($N$51))))*$EO18-NORMSDIST((((LN($EO18/$C$22)+(#REF!+($N$46^2)/2)*$N$51)/($N$46*SQRT($N$51)))-$N$46*SQRT(($N$51))))*$C$22*EXP(-#REF!*$N$51))*$B$22*100,0)</f>
        <v>0</v>
      </c>
      <c r="FJ18" s="71">
        <f ca="1">IFERROR((NORMSDIST(((LN($EO18/$C$23)+(#REF!+($N$46^2)/2)*$N$51)/($N$46*SQRT($N$51))))*$EO18-NORMSDIST((((LN($EO18/$C$23)+(#REF!+($N$46^2)/2)*$N$51)/($N$46*SQRT($N$51)))-$N$46*SQRT(($N$51))))*$C$23*EXP(-#REF!*$N$51))*$B$23*100,0)</f>
        <v>0</v>
      </c>
      <c r="FK18" s="71">
        <f ca="1">IFERROR((NORMSDIST(((LN($EO18/$C$24)+(#REF!+($N$46^2)/2)*$N$51)/($N$46*SQRT($N$51))))*$EO18-NORMSDIST((((LN($EO18/$C$24)+(#REF!+($N$46^2)/2)*$N$51)/($N$46*SQRT($N$51)))-$N$46*SQRT(($N$51))))*$C$24*EXP(-#REF!*$N$51))*$B$24*100,0)</f>
        <v>0</v>
      </c>
      <c r="FL18" s="71">
        <f ca="1">IFERROR((NORMSDIST(((LN($EO18/$C$25)+(#REF!+($N$46^2)/2)*$N$51)/($N$46*SQRT($N$51))))*$EO18-NORMSDIST((((LN($EO18/$C$25)+(#REF!+($N$46^2)/2)*$N$51)/($N$46*SQRT($N$51)))-$N$46*SQRT(($N$51))))*$C$25*EXP(-#REF!*$N$51))*$B$25*100,0)</f>
        <v>0</v>
      </c>
      <c r="FM18" s="71">
        <f ca="1">IFERROR((NORMSDIST(((LN($EO18/$C$26)+(#REF!+($N$46^2)/2)*$N$51)/($N$46*SQRT($N$51))))*$EO18-NORMSDIST((((LN($EO18/$C$26)+(#REF!+($N$46^2)/2)*$N$51)/($N$46*SQRT($N$51)))-$N$46*SQRT(($N$51))))*$C$26*EXP(-#REF!*$N$51))*$B$26*100,0)</f>
        <v>0</v>
      </c>
      <c r="FN18" s="71">
        <f ca="1">IFERROR((NORMSDIST(((LN($EO18/$C$27)+(#REF!+($N$46^2)/2)*$N$51)/($N$46*SQRT($N$51))))*$EO18-NORMSDIST((((LN($EO18/$C$27)+(#REF!+($N$46^2)/2)*$N$51)/($N$46*SQRT($N$51)))-$N$46*SQRT(($N$51))))*$C$27*EXP(-#REF!*$N$51))*$B$27*100,0)</f>
        <v>0</v>
      </c>
      <c r="FO18" s="71">
        <f ca="1">IFERROR((NORMSDIST(((LN($EO18/$C$28)+(#REF!+($N$46^2)/2)*$N$51)/($N$46*SQRT($N$51))))*$EO18-NORMSDIST((((LN($EO18/$C$28)+(#REF!+($N$46^2)/2)*$N$51)/($N$46*SQRT($N$51)))-$N$46*SQRT(($N$51))))*$C$28*EXP(-#REF!*$N$51))*$B$28*100,0)</f>
        <v>0</v>
      </c>
      <c r="FP18" s="71">
        <f ca="1">IFERROR((NORMSDIST(((LN($EO18/$C$29)+(#REF!+($N$46^2)/2)*$N$51)/($N$46*SQRT($N$51))))*$EO18-NORMSDIST((((LN($EO18/$C$29)+(#REF!+($N$46^2)/2)*$N$51)/($N$46*SQRT($N$51)))-$N$46*SQRT(($N$51))))*$C$29*EXP(-#REF!*$N$51))*$B$29*100,0)</f>
        <v>0</v>
      </c>
      <c r="FQ18" s="71">
        <f ca="1">IFERROR((NORMSDIST(((LN($EO18/$C$30)+(#REF!+($N$46^2)/2)*$N$51)/($N$46*SQRT($N$51))))*$EO18-NORMSDIST((((LN($EO18/$C$30)+(#REF!+($N$46^2)/2)*$N$51)/($N$46*SQRT($N$51)))-$N$46*SQRT(($N$51))))*$C$30*EXP(-#REF!*$N$51))*$B$30*100,0)</f>
        <v>0</v>
      </c>
      <c r="FR18" s="71">
        <f ca="1">IFERROR((NORMSDIST(((LN($EO18/$C$31)+(#REF!+($N$46^2)/2)*$N$51)/($N$46*SQRT($N$51))))*$EO18-NORMSDIST((((LN($EO18/$C$31)+(#REF!+($N$46^2)/2)*$N$51)/($N$46*SQRT($N$51)))-$N$46*SQRT(($N$51))))*$C$31*EXP(-#REF!*$N$51))*$B$31*100,0)</f>
        <v>0</v>
      </c>
      <c r="FS18" s="71">
        <f ca="1">IFERROR((NORMSDIST(((LN($EO18/$C$32)+(#REF!+($N$46^2)/2)*$N$51)/($N$46*SQRT($N$51))))*$EO18-NORMSDIST((((LN($EO18/$C$32)+(#REF!+($N$46^2)/2)*$N$51)/($N$46*SQRT($N$51)))-$N$46*SQRT(($N$51))))*$C$32*EXP(-#REF!*$N$51))*$B$32*100,0)</f>
        <v>0</v>
      </c>
      <c r="FT18" s="71">
        <f ca="1">IFERROR((NORMSDIST(((LN($EO18/$C$33)+(#REF!+($N$46^2)/2)*$N$51)/($N$46*SQRT($N$51))))*$EO18-NORMSDIST((((LN($EO18/$C$33)+(#REF!+($N$46^2)/2)*$N$51)/($N$46*SQRT($N$51)))-$N$46*SQRT(($N$51))))*$C$33*EXP(-#REF!*$N$51))*$B$33*100,0)</f>
        <v>0</v>
      </c>
      <c r="FU18" s="71">
        <f ca="1">IFERROR((NORMSDIST(((LN($EO18/$C$34)+(#REF!+($N$46^2)/2)*$N$51)/($N$46*SQRT($N$51))))*$EO18-NORMSDIST((((LN($EO18/$C$34)+(#REF!+($N$46^2)/2)*$N$51)/($N$46*SQRT($N$51)))-$N$46*SQRT(($N$51))))*$C$34*EXP(-#REF!*$N$51))*$B$34*100,0)</f>
        <v>0</v>
      </c>
      <c r="FV18" s="71">
        <f ca="1">IFERROR((NORMSDIST(((LN($EO18/$C$35)+(#REF!+($N$46^2)/2)*$N$51)/($N$46*SQRT($N$51))))*$EO18-NORMSDIST((((LN($EO18/$C$35)+(#REF!+($N$46^2)/2)*$N$51)/($N$46*SQRT($N$51)))-$N$46*SQRT(($N$51))))*$C$35*EXP(-#REF!*$N$51))*$B$35*100,0)</f>
        <v>0</v>
      </c>
      <c r="FW18" s="71">
        <f ca="1">IFERROR((NORMSDIST(((LN($EO18/$C$36)+(#REF!+($N$46^2)/2)*$N$51)/($N$46*SQRT($N$51))))*$EO18-NORMSDIST((((LN($EO18/$C$36)+(#REF!+($N$46^2)/2)*$N$51)/($N$46*SQRT($N$51)))-$N$46*SQRT(($N$51))))*$C$36*EXP(-#REF!*$N$51))*$B$36*100,0)</f>
        <v>0</v>
      </c>
      <c r="FX18" s="71">
        <f ca="1">IFERROR((NORMSDIST(((LN($EO18/$C$37)+(#REF!+($N$46^2)/2)*$N$51)/($N$46*SQRT($N$51))))*$EO18-NORMSDIST((((LN($EO18/$C$37)+(#REF!+($N$46^2)/2)*$N$51)/($N$46*SQRT($N$51)))-$N$46*SQRT(($N$51))))*$C$37*EXP(-#REF!*$N$51))*$B$37*100,0)</f>
        <v>0</v>
      </c>
      <c r="FY18" s="72"/>
      <c r="FZ18" s="73">
        <f t="shared" ca="1" si="53"/>
        <v>0</v>
      </c>
      <c r="GA18" s="72"/>
      <c r="GB18" s="77"/>
      <c r="GC18" s="75"/>
      <c r="GD18" s="76">
        <f t="shared" ca="1" si="54"/>
        <v>-12694.56</v>
      </c>
    </row>
    <row r="19" spans="1:186">
      <c r="A19" s="169" t="s">
        <v>395</v>
      </c>
      <c r="B19" s="620"/>
      <c r="C19" s="650"/>
      <c r="D19" s="628"/>
      <c r="E19" s="633">
        <f t="shared" si="0"/>
        <v>0</v>
      </c>
      <c r="F19" s="709">
        <f t="shared" si="1"/>
        <v>0</v>
      </c>
      <c r="G19" s="637" t="str">
        <f t="shared" si="55"/>
        <v/>
      </c>
      <c r="H19" s="642">
        <f t="shared" si="56"/>
        <v>0</v>
      </c>
      <c r="I19" s="741">
        <f t="shared" si="2"/>
        <v>0</v>
      </c>
      <c r="J19" s="51"/>
      <c r="K19" s="735">
        <f>IFERROR(+L19/$L$18-1,"")</f>
        <v>2.0000000000000018E-2</v>
      </c>
      <c r="L19" s="736">
        <f t="shared" ref="L19:L34" si="70">+L18*(1+$N$42)</f>
        <v>4058.58</v>
      </c>
      <c r="M19" s="761">
        <f t="shared" si="4"/>
        <v>-12694.56</v>
      </c>
      <c r="N19" s="762">
        <f t="shared" ca="1" si="5"/>
        <v>-12694.56</v>
      </c>
      <c r="O19" s="51"/>
      <c r="P19" s="769"/>
      <c r="Q19" s="815">
        <f t="shared" si="57"/>
        <v>0</v>
      </c>
      <c r="R19" s="629"/>
      <c r="S19" s="639">
        <f t="shared" ca="1" si="58"/>
        <v>0</v>
      </c>
      <c r="T19" s="627" t="str">
        <f t="shared" si="59"/>
        <v/>
      </c>
      <c r="U19" s="628" t="str">
        <f t="shared" si="60"/>
        <v/>
      </c>
      <c r="V19" s="622">
        <f>IFERROR(VLOOKUP($U19,HomeBroker!$A$30:$F$60,6,0),0)</f>
        <v>0</v>
      </c>
      <c r="W19" s="617" t="str">
        <f t="shared" si="61"/>
        <v/>
      </c>
      <c r="X19" s="770" t="str">
        <f t="shared" si="67"/>
        <v/>
      </c>
      <c r="Y19" s="51"/>
      <c r="Z19" s="631"/>
      <c r="AA19" s="815">
        <f t="shared" si="62"/>
        <v>0</v>
      </c>
      <c r="AB19" s="629"/>
      <c r="AC19" s="620">
        <f t="shared" ca="1" si="7"/>
        <v>0</v>
      </c>
      <c r="AD19" s="627" t="str">
        <f t="shared" si="63"/>
        <v/>
      </c>
      <c r="AE19" s="628" t="str">
        <f t="shared" si="64"/>
        <v/>
      </c>
      <c r="AF19" s="622">
        <f>IFERROR(VLOOKUP($AE19,HomeBroker!$A$30:$F$60,6,0),0)</f>
        <v>0</v>
      </c>
      <c r="AG19" s="617" t="str">
        <f t="shared" si="65"/>
        <v/>
      </c>
      <c r="AH19" s="770" t="str">
        <f t="shared" si="69"/>
        <v/>
      </c>
      <c r="AI19" s="51"/>
      <c r="AJ19" s="773"/>
      <c r="AK19" s="657" t="s">
        <v>350</v>
      </c>
      <c r="AL19" s="624"/>
      <c r="AM19" s="650"/>
      <c r="AN19" s="628"/>
      <c r="AO19" s="633">
        <f t="shared" si="8"/>
        <v>0</v>
      </c>
      <c r="AP19" s="654">
        <f t="shared" si="9"/>
        <v>0</v>
      </c>
      <c r="AQ19" s="658" t="s">
        <v>396</v>
      </c>
      <c r="AR19" s="624"/>
      <c r="AS19" s="650"/>
      <c r="AT19" s="628"/>
      <c r="AU19" s="633">
        <f t="shared" si="10"/>
        <v>0</v>
      </c>
      <c r="AV19" s="654">
        <f t="shared" si="11"/>
        <v>0</v>
      </c>
      <c r="AW19" s="661" t="s">
        <v>397</v>
      </c>
      <c r="AX19" s="660"/>
      <c r="AY19" s="628"/>
      <c r="AZ19" s="633">
        <f t="shared" si="12"/>
        <v>0</v>
      </c>
      <c r="BA19" s="635">
        <f t="shared" si="13"/>
        <v>0</v>
      </c>
      <c r="CX19" s="70">
        <f t="shared" si="14"/>
        <v>4058.58</v>
      </c>
      <c r="CY19" s="71">
        <f t="shared" si="15"/>
        <v>0</v>
      </c>
      <c r="CZ19" s="71">
        <f t="shared" si="16"/>
        <v>0</v>
      </c>
      <c r="DA19" s="71">
        <f t="shared" si="17"/>
        <v>0</v>
      </c>
      <c r="DB19" s="71">
        <f t="shared" si="18"/>
        <v>0</v>
      </c>
      <c r="DC19" s="71">
        <f t="shared" si="19"/>
        <v>0</v>
      </c>
      <c r="DD19" s="71">
        <f t="shared" si="20"/>
        <v>0</v>
      </c>
      <c r="DE19" s="71">
        <f t="shared" si="21"/>
        <v>0</v>
      </c>
      <c r="DF19" s="71">
        <f t="shared" si="22"/>
        <v>0</v>
      </c>
      <c r="DG19" s="71">
        <f t="shared" si="23"/>
        <v>0</v>
      </c>
      <c r="DH19" s="71">
        <f t="shared" si="24"/>
        <v>0</v>
      </c>
      <c r="DI19" s="71">
        <f t="shared" si="25"/>
        <v>0</v>
      </c>
      <c r="DJ19" s="71">
        <f t="shared" si="26"/>
        <v>0</v>
      </c>
      <c r="DK19" s="71">
        <f t="shared" si="27"/>
        <v>0</v>
      </c>
      <c r="DL19" s="71">
        <f t="shared" si="28"/>
        <v>0</v>
      </c>
      <c r="DM19" s="71">
        <f t="shared" si="29"/>
        <v>0</v>
      </c>
      <c r="DN19" s="71">
        <f t="shared" si="30"/>
        <v>0</v>
      </c>
      <c r="DO19" s="71">
        <f t="shared" si="31"/>
        <v>0</v>
      </c>
      <c r="DP19" s="71">
        <f t="shared" si="32"/>
        <v>0</v>
      </c>
      <c r="DQ19" s="71">
        <f t="shared" si="33"/>
        <v>0</v>
      </c>
      <c r="DR19" s="71">
        <f t="shared" si="34"/>
        <v>0</v>
      </c>
      <c r="DS19" s="71">
        <f t="shared" si="35"/>
        <v>0</v>
      </c>
      <c r="DT19" s="71">
        <f t="shared" si="36"/>
        <v>0</v>
      </c>
      <c r="DU19" s="71">
        <f t="shared" si="37"/>
        <v>0</v>
      </c>
      <c r="DV19" s="71">
        <f t="shared" si="38"/>
        <v>0</v>
      </c>
      <c r="DW19" s="71">
        <f t="shared" si="39"/>
        <v>0</v>
      </c>
      <c r="DX19" s="71">
        <f t="shared" si="40"/>
        <v>0</v>
      </c>
      <c r="DY19" s="71">
        <f t="shared" si="41"/>
        <v>0</v>
      </c>
      <c r="DZ19" s="71">
        <f t="shared" si="42"/>
        <v>0</v>
      </c>
      <c r="EA19" s="71">
        <f t="shared" si="43"/>
        <v>0</v>
      </c>
      <c r="EB19" s="71">
        <f t="shared" si="44"/>
        <v>0</v>
      </c>
      <c r="EC19" s="71">
        <f t="shared" si="45"/>
        <v>0</v>
      </c>
      <c r="ED19" s="71">
        <f t="shared" si="46"/>
        <v>0</v>
      </c>
      <c r="EE19" s="71">
        <f t="shared" si="47"/>
        <v>0</v>
      </c>
      <c r="EF19" s="71">
        <f t="shared" si="48"/>
        <v>0</v>
      </c>
      <c r="EG19" s="71">
        <f t="shared" si="49"/>
        <v>0</v>
      </c>
      <c r="EH19" s="72"/>
      <c r="EI19" s="73">
        <f t="shared" si="50"/>
        <v>0</v>
      </c>
      <c r="EJ19" s="72"/>
      <c r="EK19" s="77"/>
      <c r="EL19" s="75"/>
      <c r="EM19" s="76">
        <f t="shared" si="51"/>
        <v>-12694.56</v>
      </c>
      <c r="EN19" s="60"/>
      <c r="EO19" s="70">
        <f t="shared" si="52"/>
        <v>4058.58</v>
      </c>
      <c r="EP19" s="71">
        <f ca="1">IFERROR((NORMSDIST(((LN($EO19/$C$3)+(#REF!+($N$46^2)/2)*$N$51)/($N$46*SQRT($N$51))))*$EO19-NORMSDIST((((LN($EO19/$C$3)+(#REF!+($N$46^2)/2)*$N$51)/($N$46*SQRT($N$51)))-$N$46*SQRT(($N$51))))*$C$3*EXP(-#REF!*$N$51))*$B$3*100,0)</f>
        <v>0</v>
      </c>
      <c r="EQ19" s="71">
        <f ca="1">IFERROR((NORMSDIST(((LN($EO19/$C$4)+(#REF!+($N$46^2)/2)*$N$51)/($N$46*SQRT($N$51))))*$EO19-NORMSDIST((((LN($EO19/$C$4)+(#REF!+($N$46^2)/2)*$N$51)/($N$46*SQRT($N$51)))-$N$46*SQRT(($N$51))))*$C$4*EXP(-#REF!*$N$51))*$B$4*100,0)</f>
        <v>0</v>
      </c>
      <c r="ER19" s="71">
        <f ca="1">IFERROR((NORMSDIST(((LN($EO19/$C$5)+(#REF!+($N$46^2)/2)*$N$51)/($N$46*SQRT($N$51))))*$EO19-NORMSDIST((((LN($EO19/$C$5)+(#REF!+($N$46^2)/2)*$N$51)/($N$46*SQRT($N$51)))-$N$46*SQRT(($N$51))))*$C$5*EXP(-#REF!*$N$51))*$B$5*100,0)</f>
        <v>0</v>
      </c>
      <c r="ES19" s="71">
        <f ca="1">IFERROR((NORMSDIST(((LN($EO19/$C$6)+(#REF!+($N$46^2)/2)*$N$51)/($N$46*SQRT($N$51))))*$EO19-NORMSDIST((((LN($EO19/$C$6)+(#REF!+($N$46^2)/2)*$N$51)/($N$46*SQRT($N$51)))-$N$46*SQRT(($N$51))))*$C$6*EXP(-#REF!*$N$51))*$B$6*100,0)</f>
        <v>0</v>
      </c>
      <c r="ET19" s="71">
        <f ca="1">IFERROR((NORMSDIST(((LN($EO19/$C$7)+(#REF!+($N$46^2)/2)*$N$51)/($N$46*SQRT($N$51))))*$EO19-NORMSDIST((((LN($EO19/$C$7)+(#REF!+($N$46^2)/2)*$N$51)/($N$46*SQRT($N$51)))-$N$46*SQRT(($N$51))))*$C$7*EXP(-#REF!*$N$51))*$B$7*100,0)</f>
        <v>0</v>
      </c>
      <c r="EU19" s="71">
        <f ca="1">IFERROR((NORMSDIST(((LN($EO19/$C$8)+(#REF!+($N$46^2)/2)*$N$51)/($N$46*SQRT($N$51))))*$EO19-NORMSDIST((((LN($EO19/$C$8)+(#REF!+($N$46^2)/2)*$N$51)/($N$46*SQRT($N$51)))-$N$46*SQRT(($N$51))))*$C$8*EXP(-#REF!*$N$51))*$B$8*100,0)</f>
        <v>0</v>
      </c>
      <c r="EV19" s="71">
        <f ca="1">IFERROR((NORMSDIST(((LN($EO19/$C$9)+(#REF!+($N$46^2)/2)*$N$51)/($N$46*SQRT($N$51))))*$EO19-NORMSDIST((((LN($EO19/$C$9)+(#REF!+($N$46^2)/2)*$N$51)/($N$46*SQRT($N$51)))-$N$46*SQRT(($N$51))))*$C$9*EXP(-#REF!*$N$51))*$B$9*100,0)</f>
        <v>0</v>
      </c>
      <c r="EW19" s="71">
        <f ca="1">IFERROR((NORMSDIST(((LN($EO19/$C$10)+(#REF!+($N$46^2)/2)*$N$51)/($N$46*SQRT($N$51))))*$EO19-NORMSDIST((((LN($EO19/$C$10)+(#REF!+($N$46^2)/2)*$N$51)/($N$46*SQRT($N$51)))-$N$46*SQRT(($N$51))))*$C$10*EXP(-#REF!*$N$51))*$B$10*100,0)</f>
        <v>0</v>
      </c>
      <c r="EX19" s="71">
        <f ca="1">IFERROR((NORMSDIST(((LN($EO19/$C$11)+(#REF!+($N$46^2)/2)*$N$51)/($N$46*SQRT($N$51))))*$EO19-NORMSDIST((((LN($EO19/$C$11)+(#REF!+($N$46^2)/2)*$N$51)/($N$46*SQRT($N$51)))-$N$46*SQRT(($N$51))))*$C$11*EXP(-#REF!*$N$51))*$B$11*100,0)</f>
        <v>0</v>
      </c>
      <c r="EY19" s="71">
        <f ca="1">IFERROR((NORMSDIST(((LN($EO19/$C$12)+(#REF!+($N$46^2)/2)*$N$51)/($N$46*SQRT($N$51))))*$EO19-NORMSDIST((((LN($EO19/$C$12)+(#REF!+($N$46^2)/2)*$N$51)/($N$46*SQRT($N$51)))-$N$46*SQRT(($N$51))))*$C$12*EXP(-#REF!*$N$51))*$B$12*100,0)</f>
        <v>0</v>
      </c>
      <c r="EZ19" s="71">
        <f ca="1">IFERROR((NORMSDIST(((LN($EO19/$C$13)+(#REF!+($N$46^2)/2)*$N$51)/($N$46*SQRT($N$51))))*$EO19-NORMSDIST((((LN($EO19/$C$13)+(#REF!+($N$46^2)/2)*$N$51)/($N$46*SQRT($N$51)))-$N$46*SQRT(($N$51))))*$C$13*EXP(-#REF!*$N$51))*$B$13*100,0)</f>
        <v>0</v>
      </c>
      <c r="FA19" s="71">
        <f ca="1">IFERROR((NORMSDIST(((LN($EO19/$C$14)+(#REF!+($N$46^2)/2)*$N$51)/($N$46*SQRT($N$51))))*$EO19-NORMSDIST((((LN($EO19/$C$14)+(#REF!+($N$46^2)/2)*$N$51)/($N$46*SQRT($N$51)))-$N$46*SQRT(($N$51))))*$C$14*EXP(-#REF!*$N$51))*$B$14*100,0)</f>
        <v>0</v>
      </c>
      <c r="FB19" s="71">
        <f ca="1">IFERROR((NORMSDIST(((LN($EO19/$C$15)+(#REF!+($N$46^2)/2)*$N$51)/($N$46*SQRT($N$51))))*$EO19-NORMSDIST((((LN($EO19/$C$15)+(#REF!+($N$46^2)/2)*$N$51)/($N$46*SQRT($N$51)))-$N$46*SQRT(($N$51))))*$C$15*EXP(-#REF!*$N$51))*$B$15*100,0)</f>
        <v>0</v>
      </c>
      <c r="FC19" s="71">
        <f ca="1">IFERROR((NORMSDIST(((LN($EO19/$C$16)+(#REF!+($N$46^2)/2)*$N$51)/($N$46*SQRT($N$51))))*$EO19-NORMSDIST((((LN($EO19/$C$16)+(#REF!+($N$46^2)/2)*$N$51)/($N$46*SQRT($N$51)))-$N$46*SQRT(($N$51))))*$C$16*EXP(-#REF!*$N$51))*$B$16*100,0)</f>
        <v>0</v>
      </c>
      <c r="FD19" s="71">
        <f ca="1">IFERROR((NORMSDIST(((LN($EO19/$C$17)+(#REF!+($N$46^2)/2)*$N$51)/($N$46*SQRT($N$51))))*$EO19-NORMSDIST((((LN($EO19/$C$17)+(#REF!+($N$46^2)/2)*$N$51)/($N$46*SQRT($N$51)))-$N$46*SQRT(($N$51))))*$C$17*EXP(-#REF!*$N$51))*$B$17*100,0)</f>
        <v>0</v>
      </c>
      <c r="FE19" s="71">
        <f ca="1">IFERROR((NORMSDIST(((LN($EO19/$C$18)+(#REF!+($N$46^2)/2)*$N$51)/($N$46*SQRT($N$51))))*$EO19-NORMSDIST((((LN($EO19/$C$18)+(#REF!+($N$46^2)/2)*$N$51)/($N$46*SQRT($N$51)))-$N$46*SQRT(($N$51))))*$C$18*EXP(-#REF!*$N$51))*$B$18*100,0)</f>
        <v>0</v>
      </c>
      <c r="FF19" s="71">
        <f ca="1">IFERROR((NORMSDIST(((LN($EO19/$C$19)+(#REF!+($N$46^2)/2)*$N$51)/($N$46*SQRT($N$51))))*$EO19-NORMSDIST((((LN($EO19/$C$19)+(#REF!+($N$46^2)/2)*$N$51)/($N$46*SQRT($N$51)))-$N$46*SQRT(($N$51))))*$C$19*EXP(-#REF!*$N$51))*$B$19*100,0)</f>
        <v>0</v>
      </c>
      <c r="FG19" s="71">
        <f ca="1">IFERROR((NORMSDIST(((LN($EO19/$C$20)+(#REF!+($N$46^2)/2)*$N$51)/($N$46*SQRT($N$51))))*$EO19-NORMSDIST((((LN($EO19/$C$20)+(#REF!+($N$46^2)/2)*$N$51)/($N$46*SQRT($N$51)))-$N$46*SQRT(($N$51))))*$C$20*EXP(-#REF!*$N$51))*$B$20*100,0)</f>
        <v>0</v>
      </c>
      <c r="FH19" s="71">
        <f ca="1">IFERROR((NORMSDIST(((LN($EO19/$C$21)+(#REF!+($N$46^2)/2)*$N$51)/($N$46*SQRT($N$51))))*$EO19-NORMSDIST((((LN($EO19/$C$21)+(#REF!+($N$46^2)/2)*$N$51)/($N$46*SQRT($N$51)))-$N$46*SQRT(($N$51))))*$C$21*EXP(-#REF!*$N$51))*$B$21*100,0)</f>
        <v>0</v>
      </c>
      <c r="FI19" s="71">
        <f ca="1">IFERROR((NORMSDIST(((LN($EO19/$C$22)+(#REF!+($N$46^2)/2)*$N$51)/($N$46*SQRT($N$51))))*$EO19-NORMSDIST((((LN($EO19/$C$22)+(#REF!+($N$46^2)/2)*$N$51)/($N$46*SQRT($N$51)))-$N$46*SQRT(($N$51))))*$C$22*EXP(-#REF!*$N$51))*$B$22*100,0)</f>
        <v>0</v>
      </c>
      <c r="FJ19" s="71">
        <f ca="1">IFERROR((NORMSDIST(((LN($EO19/$C$23)+(#REF!+($N$46^2)/2)*$N$51)/($N$46*SQRT($N$51))))*$EO19-NORMSDIST((((LN($EO19/$C$23)+(#REF!+($N$46^2)/2)*$N$51)/($N$46*SQRT($N$51)))-$N$46*SQRT(($N$51))))*$C$23*EXP(-#REF!*$N$51))*$B$23*100,0)</f>
        <v>0</v>
      </c>
      <c r="FK19" s="71">
        <f ca="1">IFERROR((NORMSDIST(((LN($EO19/$C$24)+(#REF!+($N$46^2)/2)*$N$51)/($N$46*SQRT($N$51))))*$EO19-NORMSDIST((((LN($EO19/$C$24)+(#REF!+($N$46^2)/2)*$N$51)/($N$46*SQRT($N$51)))-$N$46*SQRT(($N$51))))*$C$24*EXP(-#REF!*$N$51))*$B$24*100,0)</f>
        <v>0</v>
      </c>
      <c r="FL19" s="71">
        <f ca="1">IFERROR((NORMSDIST(((LN($EO19/$C$25)+(#REF!+($N$46^2)/2)*$N$51)/($N$46*SQRT($N$51))))*$EO19-NORMSDIST((((LN($EO19/$C$25)+(#REF!+($N$46^2)/2)*$N$51)/($N$46*SQRT($N$51)))-$N$46*SQRT(($N$51))))*$C$25*EXP(-#REF!*$N$51))*$B$25*100,0)</f>
        <v>0</v>
      </c>
      <c r="FM19" s="71">
        <f ca="1">IFERROR((NORMSDIST(((LN($EO19/$C$26)+(#REF!+($N$46^2)/2)*$N$51)/($N$46*SQRT($N$51))))*$EO19-NORMSDIST((((LN($EO19/$C$26)+(#REF!+($N$46^2)/2)*$N$51)/($N$46*SQRT($N$51)))-$N$46*SQRT(($N$51))))*$C$26*EXP(-#REF!*$N$51))*$B$26*100,0)</f>
        <v>0</v>
      </c>
      <c r="FN19" s="71">
        <f ca="1">IFERROR((NORMSDIST(((LN($EO19/$C$27)+(#REF!+($N$46^2)/2)*$N$51)/($N$46*SQRT($N$51))))*$EO19-NORMSDIST((((LN($EO19/$C$27)+(#REF!+($N$46^2)/2)*$N$51)/($N$46*SQRT($N$51)))-$N$46*SQRT(($N$51))))*$C$27*EXP(-#REF!*$N$51))*$B$27*100,0)</f>
        <v>0</v>
      </c>
      <c r="FO19" s="71">
        <f ca="1">IFERROR((NORMSDIST(((LN($EO19/$C$28)+(#REF!+($N$46^2)/2)*$N$51)/($N$46*SQRT($N$51))))*$EO19-NORMSDIST((((LN($EO19/$C$28)+(#REF!+($N$46^2)/2)*$N$51)/($N$46*SQRT($N$51)))-$N$46*SQRT(($N$51))))*$C$28*EXP(-#REF!*$N$51))*$B$28*100,0)</f>
        <v>0</v>
      </c>
      <c r="FP19" s="71">
        <f ca="1">IFERROR((NORMSDIST(((LN($EO19/$C$29)+(#REF!+($N$46^2)/2)*$N$51)/($N$46*SQRT($N$51))))*$EO19-NORMSDIST((((LN($EO19/$C$29)+(#REF!+($N$46^2)/2)*$N$51)/($N$46*SQRT($N$51)))-$N$46*SQRT(($N$51))))*$C$29*EXP(-#REF!*$N$51))*$B$29*100,0)</f>
        <v>0</v>
      </c>
      <c r="FQ19" s="71">
        <f ca="1">IFERROR((NORMSDIST(((LN($EO19/$C$30)+(#REF!+($N$46^2)/2)*$N$51)/($N$46*SQRT($N$51))))*$EO19-NORMSDIST((((LN($EO19/$C$30)+(#REF!+($N$46^2)/2)*$N$51)/($N$46*SQRT($N$51)))-$N$46*SQRT(($N$51))))*$C$30*EXP(-#REF!*$N$51))*$B$30*100,0)</f>
        <v>0</v>
      </c>
      <c r="FR19" s="71">
        <f ca="1">IFERROR((NORMSDIST(((LN($EO19/$C$31)+(#REF!+($N$46^2)/2)*$N$51)/($N$46*SQRT($N$51))))*$EO19-NORMSDIST((((LN($EO19/$C$31)+(#REF!+($N$46^2)/2)*$N$51)/($N$46*SQRT($N$51)))-$N$46*SQRT(($N$51))))*$C$31*EXP(-#REF!*$N$51))*$B$31*100,0)</f>
        <v>0</v>
      </c>
      <c r="FS19" s="71">
        <f ca="1">IFERROR((NORMSDIST(((LN($EO19/$C$32)+(#REF!+($N$46^2)/2)*$N$51)/($N$46*SQRT($N$51))))*$EO19-NORMSDIST((((LN($EO19/$C$32)+(#REF!+($N$46^2)/2)*$N$51)/($N$46*SQRT($N$51)))-$N$46*SQRT(($N$51))))*$C$32*EXP(-#REF!*$N$51))*$B$32*100,0)</f>
        <v>0</v>
      </c>
      <c r="FT19" s="71">
        <f ca="1">IFERROR((NORMSDIST(((LN($EO19/$C$33)+(#REF!+($N$46^2)/2)*$N$51)/($N$46*SQRT($N$51))))*$EO19-NORMSDIST((((LN($EO19/$C$33)+(#REF!+($N$46^2)/2)*$N$51)/($N$46*SQRT($N$51)))-$N$46*SQRT(($N$51))))*$C$33*EXP(-#REF!*$N$51))*$B$33*100,0)</f>
        <v>0</v>
      </c>
      <c r="FU19" s="71">
        <f ca="1">IFERROR((NORMSDIST(((LN($EO19/$C$34)+(#REF!+($N$46^2)/2)*$N$51)/($N$46*SQRT($N$51))))*$EO19-NORMSDIST((((LN($EO19/$C$34)+(#REF!+($N$46^2)/2)*$N$51)/($N$46*SQRT($N$51)))-$N$46*SQRT(($N$51))))*$C$34*EXP(-#REF!*$N$51))*$B$34*100,0)</f>
        <v>0</v>
      </c>
      <c r="FV19" s="71">
        <f ca="1">IFERROR((NORMSDIST(((LN($EO19/$C$35)+(#REF!+($N$46^2)/2)*$N$51)/($N$46*SQRT($N$51))))*$EO19-NORMSDIST((((LN($EO19/$C$35)+(#REF!+($N$46^2)/2)*$N$51)/($N$46*SQRT($N$51)))-$N$46*SQRT(($N$51))))*$C$35*EXP(-#REF!*$N$51))*$B$35*100,0)</f>
        <v>0</v>
      </c>
      <c r="FW19" s="71">
        <f ca="1">IFERROR((NORMSDIST(((LN($EO19/$C$36)+(#REF!+($N$46^2)/2)*$N$51)/($N$46*SQRT($N$51))))*$EO19-NORMSDIST((((LN($EO19/$C$36)+(#REF!+($N$46^2)/2)*$N$51)/($N$46*SQRT($N$51)))-$N$46*SQRT(($N$51))))*$C$36*EXP(-#REF!*$N$51))*$B$36*100,0)</f>
        <v>0</v>
      </c>
      <c r="FX19" s="71">
        <f ca="1">IFERROR((NORMSDIST(((LN($EO19/$C$37)+(#REF!+($N$46^2)/2)*$N$51)/($N$46*SQRT($N$51))))*$EO19-NORMSDIST((((LN($EO19/$C$37)+(#REF!+($N$46^2)/2)*$N$51)/($N$46*SQRT($N$51)))-$N$46*SQRT(($N$51))))*$C$37*EXP(-#REF!*$N$51))*$B$37*100,0)</f>
        <v>0</v>
      </c>
      <c r="FY19" s="72"/>
      <c r="FZ19" s="73">
        <f t="shared" ca="1" si="53"/>
        <v>0</v>
      </c>
      <c r="GA19" s="72"/>
      <c r="GB19" s="77"/>
      <c r="GC19" s="75"/>
      <c r="GD19" s="76">
        <f t="shared" ca="1" si="54"/>
        <v>-12694.56</v>
      </c>
    </row>
    <row r="20" spans="1:186">
      <c r="A20" s="169" t="s">
        <v>395</v>
      </c>
      <c r="B20" s="619"/>
      <c r="C20" s="649"/>
      <c r="D20" s="626"/>
      <c r="E20" s="632">
        <f t="shared" si="0"/>
        <v>0</v>
      </c>
      <c r="F20" s="708">
        <f t="shared" si="1"/>
        <v>0</v>
      </c>
      <c r="G20" s="636" t="str">
        <f t="shared" si="55"/>
        <v/>
      </c>
      <c r="H20" s="638">
        <f t="shared" si="56"/>
        <v>0</v>
      </c>
      <c r="I20" s="740">
        <f t="shared" si="2"/>
        <v>0</v>
      </c>
      <c r="J20" s="51"/>
      <c r="K20" s="735">
        <f t="shared" ref="K20:K23" si="71">IFERROR(+L20/$L$18-1,"")</f>
        <v>4.0399999999999991E-2</v>
      </c>
      <c r="L20" s="736">
        <f t="shared" si="70"/>
        <v>4139.7515999999996</v>
      </c>
      <c r="M20" s="763">
        <f t="shared" si="4"/>
        <v>-12694.56</v>
      </c>
      <c r="N20" s="764">
        <f t="shared" ca="1" si="5"/>
        <v>-12694.56</v>
      </c>
      <c r="O20" s="51"/>
      <c r="P20" s="769"/>
      <c r="Q20" s="816">
        <f t="shared" si="57"/>
        <v>0</v>
      </c>
      <c r="R20" s="630"/>
      <c r="S20" s="619">
        <f t="shared" ca="1" si="58"/>
        <v>0</v>
      </c>
      <c r="T20" s="625" t="str">
        <f t="shared" si="59"/>
        <v/>
      </c>
      <c r="U20" s="626" t="str">
        <f t="shared" si="60"/>
        <v/>
      </c>
      <c r="V20" s="621">
        <f>IFERROR(VLOOKUP($U20,HomeBroker!$A$30:$F$60,6,0),0)</f>
        <v>0</v>
      </c>
      <c r="W20" s="618" t="str">
        <f t="shared" si="61"/>
        <v/>
      </c>
      <c r="X20" s="771" t="str">
        <f t="shared" si="67"/>
        <v/>
      </c>
      <c r="Y20" s="51"/>
      <c r="Z20" s="631"/>
      <c r="AA20" s="816">
        <f t="shared" si="62"/>
        <v>0</v>
      </c>
      <c r="AB20" s="630"/>
      <c r="AC20" s="619">
        <f t="shared" ca="1" si="7"/>
        <v>0</v>
      </c>
      <c r="AD20" s="625" t="str">
        <f t="shared" si="63"/>
        <v/>
      </c>
      <c r="AE20" s="626" t="str">
        <f t="shared" si="64"/>
        <v/>
      </c>
      <c r="AF20" s="621">
        <f>IFERROR(VLOOKUP($AE20,HomeBroker!$A$30:$F$60,6,0),0)</f>
        <v>0</v>
      </c>
      <c r="AG20" s="618" t="str">
        <f t="shared" si="65"/>
        <v/>
      </c>
      <c r="AH20" s="771" t="str">
        <f t="shared" si="69"/>
        <v/>
      </c>
      <c r="AI20" s="51"/>
      <c r="AJ20" s="772"/>
      <c r="AK20" s="657" t="s">
        <v>350</v>
      </c>
      <c r="AL20" s="623"/>
      <c r="AM20" s="649"/>
      <c r="AN20" s="626"/>
      <c r="AO20" s="632">
        <f t="shared" si="8"/>
        <v>0</v>
      </c>
      <c r="AP20" s="653">
        <f t="shared" si="9"/>
        <v>0</v>
      </c>
      <c r="AQ20" s="658" t="s">
        <v>396</v>
      </c>
      <c r="AR20" s="623"/>
      <c r="AS20" s="649"/>
      <c r="AT20" s="626"/>
      <c r="AU20" s="632">
        <f t="shared" si="10"/>
        <v>0</v>
      </c>
      <c r="AV20" s="653">
        <f t="shared" si="11"/>
        <v>0</v>
      </c>
      <c r="AW20" s="661" t="s">
        <v>397</v>
      </c>
      <c r="AX20" s="659"/>
      <c r="AY20" s="626"/>
      <c r="AZ20" s="632">
        <f t="shared" si="12"/>
        <v>0</v>
      </c>
      <c r="BA20" s="634">
        <f t="shared" si="13"/>
        <v>0</v>
      </c>
      <c r="CX20" s="70">
        <f t="shared" si="14"/>
        <v>4139.7515999999996</v>
      </c>
      <c r="CY20" s="71">
        <f t="shared" si="15"/>
        <v>0</v>
      </c>
      <c r="CZ20" s="71">
        <f t="shared" si="16"/>
        <v>0</v>
      </c>
      <c r="DA20" s="71">
        <f t="shared" si="17"/>
        <v>0</v>
      </c>
      <c r="DB20" s="71">
        <f t="shared" si="18"/>
        <v>0</v>
      </c>
      <c r="DC20" s="71">
        <f t="shared" si="19"/>
        <v>0</v>
      </c>
      <c r="DD20" s="71">
        <f t="shared" si="20"/>
        <v>0</v>
      </c>
      <c r="DE20" s="71">
        <f t="shared" si="21"/>
        <v>0</v>
      </c>
      <c r="DF20" s="71">
        <f t="shared" si="22"/>
        <v>0</v>
      </c>
      <c r="DG20" s="71">
        <f t="shared" si="23"/>
        <v>0</v>
      </c>
      <c r="DH20" s="71">
        <f t="shared" si="24"/>
        <v>0</v>
      </c>
      <c r="DI20" s="71">
        <f t="shared" si="25"/>
        <v>0</v>
      </c>
      <c r="DJ20" s="71">
        <f t="shared" si="26"/>
        <v>0</v>
      </c>
      <c r="DK20" s="71">
        <f t="shared" si="27"/>
        <v>0</v>
      </c>
      <c r="DL20" s="71">
        <f t="shared" si="28"/>
        <v>0</v>
      </c>
      <c r="DM20" s="71">
        <f t="shared" si="29"/>
        <v>0</v>
      </c>
      <c r="DN20" s="71">
        <f t="shared" si="30"/>
        <v>0</v>
      </c>
      <c r="DO20" s="71">
        <f t="shared" si="31"/>
        <v>0</v>
      </c>
      <c r="DP20" s="71">
        <f t="shared" si="32"/>
        <v>0</v>
      </c>
      <c r="DQ20" s="71">
        <f t="shared" si="33"/>
        <v>0</v>
      </c>
      <c r="DR20" s="71">
        <f t="shared" si="34"/>
        <v>0</v>
      </c>
      <c r="DS20" s="71">
        <f t="shared" si="35"/>
        <v>0</v>
      </c>
      <c r="DT20" s="71">
        <f t="shared" si="36"/>
        <v>0</v>
      </c>
      <c r="DU20" s="71">
        <f t="shared" si="37"/>
        <v>0</v>
      </c>
      <c r="DV20" s="71">
        <f t="shared" si="38"/>
        <v>0</v>
      </c>
      <c r="DW20" s="71">
        <f t="shared" si="39"/>
        <v>0</v>
      </c>
      <c r="DX20" s="71">
        <f t="shared" si="40"/>
        <v>0</v>
      </c>
      <c r="DY20" s="71">
        <f t="shared" si="41"/>
        <v>0</v>
      </c>
      <c r="DZ20" s="71">
        <f t="shared" si="42"/>
        <v>0</v>
      </c>
      <c r="EA20" s="71">
        <f t="shared" si="43"/>
        <v>0</v>
      </c>
      <c r="EB20" s="71">
        <f t="shared" si="44"/>
        <v>0</v>
      </c>
      <c r="EC20" s="71">
        <f t="shared" si="45"/>
        <v>0</v>
      </c>
      <c r="ED20" s="71">
        <f t="shared" si="46"/>
        <v>0</v>
      </c>
      <c r="EE20" s="71">
        <f t="shared" si="47"/>
        <v>0</v>
      </c>
      <c r="EF20" s="71">
        <f t="shared" si="48"/>
        <v>0</v>
      </c>
      <c r="EG20" s="71">
        <f t="shared" si="49"/>
        <v>0</v>
      </c>
      <c r="EH20" s="72"/>
      <c r="EI20" s="73">
        <f t="shared" si="50"/>
        <v>0</v>
      </c>
      <c r="EJ20" s="72"/>
      <c r="EK20" s="77"/>
      <c r="EL20" s="75"/>
      <c r="EM20" s="76">
        <f t="shared" si="51"/>
        <v>-12694.56</v>
      </c>
      <c r="EN20" s="60"/>
      <c r="EO20" s="70">
        <f t="shared" si="52"/>
        <v>4139.7515999999996</v>
      </c>
      <c r="EP20" s="71">
        <f ca="1">IFERROR((NORMSDIST(((LN($EO20/$C$3)+(#REF!+($N$46^2)/2)*$N$51)/($N$46*SQRT($N$51))))*$EO20-NORMSDIST((((LN($EO20/$C$3)+(#REF!+($N$46^2)/2)*$N$51)/($N$46*SQRT($N$51)))-$N$46*SQRT(($N$51))))*$C$3*EXP(-#REF!*$N$51))*$B$3*100,0)</f>
        <v>0</v>
      </c>
      <c r="EQ20" s="71">
        <f ca="1">IFERROR((NORMSDIST(((LN($EO20/$C$4)+(#REF!+($N$46^2)/2)*$N$51)/($N$46*SQRT($N$51))))*$EO20-NORMSDIST((((LN($EO20/$C$4)+(#REF!+($N$46^2)/2)*$N$51)/($N$46*SQRT($N$51)))-$N$46*SQRT(($N$51))))*$C$4*EXP(-#REF!*$N$51))*$B$4*100,0)</f>
        <v>0</v>
      </c>
      <c r="ER20" s="71">
        <f ca="1">IFERROR((NORMSDIST(((LN($EO20/$C$5)+(#REF!+($N$46^2)/2)*$N$51)/($N$46*SQRT($N$51))))*$EO20-NORMSDIST((((LN($EO20/$C$5)+(#REF!+($N$46^2)/2)*$N$51)/($N$46*SQRT($N$51)))-$N$46*SQRT(($N$51))))*$C$5*EXP(-#REF!*$N$51))*$B$5*100,0)</f>
        <v>0</v>
      </c>
      <c r="ES20" s="71">
        <f ca="1">IFERROR((NORMSDIST(((LN($EO20/$C$6)+(#REF!+($N$46^2)/2)*$N$51)/($N$46*SQRT($N$51))))*$EO20-NORMSDIST((((LN($EO20/$C$6)+(#REF!+($N$46^2)/2)*$N$51)/($N$46*SQRT($N$51)))-$N$46*SQRT(($N$51))))*$C$6*EXP(-#REF!*$N$51))*$B$6*100,0)</f>
        <v>0</v>
      </c>
      <c r="ET20" s="71">
        <f ca="1">IFERROR((NORMSDIST(((LN($EO20/$C$7)+(#REF!+($N$46^2)/2)*$N$51)/($N$46*SQRT($N$51))))*$EO20-NORMSDIST((((LN($EO20/$C$7)+(#REF!+($N$46^2)/2)*$N$51)/($N$46*SQRT($N$51)))-$N$46*SQRT(($N$51))))*$C$7*EXP(-#REF!*$N$51))*$B$7*100,0)</f>
        <v>0</v>
      </c>
      <c r="EU20" s="71">
        <f ca="1">IFERROR((NORMSDIST(((LN($EO20/$C$8)+(#REF!+($N$46^2)/2)*$N$51)/($N$46*SQRT($N$51))))*$EO20-NORMSDIST((((LN($EO20/$C$8)+(#REF!+($N$46^2)/2)*$N$51)/($N$46*SQRT($N$51)))-$N$46*SQRT(($N$51))))*$C$8*EXP(-#REF!*$N$51))*$B$8*100,0)</f>
        <v>0</v>
      </c>
      <c r="EV20" s="71">
        <f ca="1">IFERROR((NORMSDIST(((LN($EO20/$C$9)+(#REF!+($N$46^2)/2)*$N$51)/($N$46*SQRT($N$51))))*$EO20-NORMSDIST((((LN($EO20/$C$9)+(#REF!+($N$46^2)/2)*$N$51)/($N$46*SQRT($N$51)))-$N$46*SQRT(($N$51))))*$C$9*EXP(-#REF!*$N$51))*$B$9*100,0)</f>
        <v>0</v>
      </c>
      <c r="EW20" s="71">
        <f ca="1">IFERROR((NORMSDIST(((LN($EO20/$C$10)+(#REF!+($N$46^2)/2)*$N$51)/($N$46*SQRT($N$51))))*$EO20-NORMSDIST((((LN($EO20/$C$10)+(#REF!+($N$46^2)/2)*$N$51)/($N$46*SQRT($N$51)))-$N$46*SQRT(($N$51))))*$C$10*EXP(-#REF!*$N$51))*$B$10*100,0)</f>
        <v>0</v>
      </c>
      <c r="EX20" s="71">
        <f ca="1">IFERROR((NORMSDIST(((LN($EO20/$C$11)+(#REF!+($N$46^2)/2)*$N$51)/($N$46*SQRT($N$51))))*$EO20-NORMSDIST((((LN($EO20/$C$11)+(#REF!+($N$46^2)/2)*$N$51)/($N$46*SQRT($N$51)))-$N$46*SQRT(($N$51))))*$C$11*EXP(-#REF!*$N$51))*$B$11*100,0)</f>
        <v>0</v>
      </c>
      <c r="EY20" s="71">
        <f ca="1">IFERROR((NORMSDIST(((LN($EO20/$C$12)+(#REF!+($N$46^2)/2)*$N$51)/($N$46*SQRT($N$51))))*$EO20-NORMSDIST((((LN($EO20/$C$12)+(#REF!+($N$46^2)/2)*$N$51)/($N$46*SQRT($N$51)))-$N$46*SQRT(($N$51))))*$C$12*EXP(-#REF!*$N$51))*$B$12*100,0)</f>
        <v>0</v>
      </c>
      <c r="EZ20" s="71">
        <f ca="1">IFERROR((NORMSDIST(((LN($EO20/$C$13)+(#REF!+($N$46^2)/2)*$N$51)/($N$46*SQRT($N$51))))*$EO20-NORMSDIST((((LN($EO20/$C$13)+(#REF!+($N$46^2)/2)*$N$51)/($N$46*SQRT($N$51)))-$N$46*SQRT(($N$51))))*$C$13*EXP(-#REF!*$N$51))*$B$13*100,0)</f>
        <v>0</v>
      </c>
      <c r="FA20" s="71">
        <f ca="1">IFERROR((NORMSDIST(((LN($EO20/$C$14)+(#REF!+($N$46^2)/2)*$N$51)/($N$46*SQRT($N$51))))*$EO20-NORMSDIST((((LN($EO20/$C$14)+(#REF!+($N$46^2)/2)*$N$51)/($N$46*SQRT($N$51)))-$N$46*SQRT(($N$51))))*$C$14*EXP(-#REF!*$N$51))*$B$14*100,0)</f>
        <v>0</v>
      </c>
      <c r="FB20" s="71">
        <f ca="1">IFERROR((NORMSDIST(((LN($EO20/$C$15)+(#REF!+($N$46^2)/2)*$N$51)/($N$46*SQRT($N$51))))*$EO20-NORMSDIST((((LN($EO20/$C$15)+(#REF!+($N$46^2)/2)*$N$51)/($N$46*SQRT($N$51)))-$N$46*SQRT(($N$51))))*$C$15*EXP(-#REF!*$N$51))*$B$15*100,0)</f>
        <v>0</v>
      </c>
      <c r="FC20" s="71">
        <f ca="1">IFERROR((NORMSDIST(((LN($EO20/$C$16)+(#REF!+($N$46^2)/2)*$N$51)/($N$46*SQRT($N$51))))*$EO20-NORMSDIST((((LN($EO20/$C$16)+(#REF!+($N$46^2)/2)*$N$51)/($N$46*SQRT($N$51)))-$N$46*SQRT(($N$51))))*$C$16*EXP(-#REF!*$N$51))*$B$16*100,0)</f>
        <v>0</v>
      </c>
      <c r="FD20" s="71">
        <f ca="1">IFERROR((NORMSDIST(((LN($EO20/$C$17)+(#REF!+($N$46^2)/2)*$N$51)/($N$46*SQRT($N$51))))*$EO20-NORMSDIST((((LN($EO20/$C$17)+(#REF!+($N$46^2)/2)*$N$51)/($N$46*SQRT($N$51)))-$N$46*SQRT(($N$51))))*$C$17*EXP(-#REF!*$N$51))*$B$17*100,0)</f>
        <v>0</v>
      </c>
      <c r="FE20" s="71">
        <f ca="1">IFERROR((NORMSDIST(((LN($EO20/$C$18)+(#REF!+($N$46^2)/2)*$N$51)/($N$46*SQRT($N$51))))*$EO20-NORMSDIST((((LN($EO20/$C$18)+(#REF!+($N$46^2)/2)*$N$51)/($N$46*SQRT($N$51)))-$N$46*SQRT(($N$51))))*$C$18*EXP(-#REF!*$N$51))*$B$18*100,0)</f>
        <v>0</v>
      </c>
      <c r="FF20" s="71">
        <f ca="1">IFERROR((NORMSDIST(((LN($EO20/$C$19)+(#REF!+($N$46^2)/2)*$N$51)/($N$46*SQRT($N$51))))*$EO20-NORMSDIST((((LN($EO20/$C$19)+(#REF!+($N$46^2)/2)*$N$51)/($N$46*SQRT($N$51)))-$N$46*SQRT(($N$51))))*$C$19*EXP(-#REF!*$N$51))*$B$19*100,0)</f>
        <v>0</v>
      </c>
      <c r="FG20" s="71">
        <f ca="1">IFERROR((NORMSDIST(((LN($EO20/$C$20)+(#REF!+($N$46^2)/2)*$N$51)/($N$46*SQRT($N$51))))*$EO20-NORMSDIST((((LN($EO20/$C$20)+(#REF!+($N$46^2)/2)*$N$51)/($N$46*SQRT($N$51)))-$N$46*SQRT(($N$51))))*$C$20*EXP(-#REF!*$N$51))*$B$20*100,0)</f>
        <v>0</v>
      </c>
      <c r="FH20" s="71">
        <f ca="1">IFERROR((NORMSDIST(((LN($EO20/$C$21)+(#REF!+($N$46^2)/2)*$N$51)/($N$46*SQRT($N$51))))*$EO20-NORMSDIST((((LN($EO20/$C$21)+(#REF!+($N$46^2)/2)*$N$51)/($N$46*SQRT($N$51)))-$N$46*SQRT(($N$51))))*$C$21*EXP(-#REF!*$N$51))*$B$21*100,0)</f>
        <v>0</v>
      </c>
      <c r="FI20" s="71">
        <f ca="1">IFERROR((NORMSDIST(((LN($EO20/$C$22)+(#REF!+($N$46^2)/2)*$N$51)/($N$46*SQRT($N$51))))*$EO20-NORMSDIST((((LN($EO20/$C$22)+(#REF!+($N$46^2)/2)*$N$51)/($N$46*SQRT($N$51)))-$N$46*SQRT(($N$51))))*$C$22*EXP(-#REF!*$N$51))*$B$22*100,0)</f>
        <v>0</v>
      </c>
      <c r="FJ20" s="71">
        <f ca="1">IFERROR((NORMSDIST(((LN($EO20/$C$23)+(#REF!+($N$46^2)/2)*$N$51)/($N$46*SQRT($N$51))))*$EO20-NORMSDIST((((LN($EO20/$C$23)+(#REF!+($N$46^2)/2)*$N$51)/($N$46*SQRT($N$51)))-$N$46*SQRT(($N$51))))*$C$23*EXP(-#REF!*$N$51))*$B$23*100,0)</f>
        <v>0</v>
      </c>
      <c r="FK20" s="71">
        <f ca="1">IFERROR((NORMSDIST(((LN($EO20/$C$24)+(#REF!+($N$46^2)/2)*$N$51)/($N$46*SQRT($N$51))))*$EO20-NORMSDIST((((LN($EO20/$C$24)+(#REF!+($N$46^2)/2)*$N$51)/($N$46*SQRT($N$51)))-$N$46*SQRT(($N$51))))*$C$24*EXP(-#REF!*$N$51))*$B$24*100,0)</f>
        <v>0</v>
      </c>
      <c r="FL20" s="71">
        <f ca="1">IFERROR((NORMSDIST(((LN($EO20/$C$25)+(#REF!+($N$46^2)/2)*$N$51)/($N$46*SQRT($N$51))))*$EO20-NORMSDIST((((LN($EO20/$C$25)+(#REF!+($N$46^2)/2)*$N$51)/($N$46*SQRT($N$51)))-$N$46*SQRT(($N$51))))*$C$25*EXP(-#REF!*$N$51))*$B$25*100,0)</f>
        <v>0</v>
      </c>
      <c r="FM20" s="71">
        <f ca="1">IFERROR((NORMSDIST(((LN($EO20/$C$26)+(#REF!+($N$46^2)/2)*$N$51)/($N$46*SQRT($N$51))))*$EO20-NORMSDIST((((LN($EO20/$C$26)+(#REF!+($N$46^2)/2)*$N$51)/($N$46*SQRT($N$51)))-$N$46*SQRT(($N$51))))*$C$26*EXP(-#REF!*$N$51))*$B$26*100,0)</f>
        <v>0</v>
      </c>
      <c r="FN20" s="71">
        <f ca="1">IFERROR((NORMSDIST(((LN($EO20/$C$27)+(#REF!+($N$46^2)/2)*$N$51)/($N$46*SQRT($N$51))))*$EO20-NORMSDIST((((LN($EO20/$C$27)+(#REF!+($N$46^2)/2)*$N$51)/($N$46*SQRT($N$51)))-$N$46*SQRT(($N$51))))*$C$27*EXP(-#REF!*$N$51))*$B$27*100,0)</f>
        <v>0</v>
      </c>
      <c r="FO20" s="71">
        <f ca="1">IFERROR((NORMSDIST(((LN($EO20/$C$28)+(#REF!+($N$46^2)/2)*$N$51)/($N$46*SQRT($N$51))))*$EO20-NORMSDIST((((LN($EO20/$C$28)+(#REF!+($N$46^2)/2)*$N$51)/($N$46*SQRT($N$51)))-$N$46*SQRT(($N$51))))*$C$28*EXP(-#REF!*$N$51))*$B$28*100,0)</f>
        <v>0</v>
      </c>
      <c r="FP20" s="71">
        <f ca="1">IFERROR((NORMSDIST(((LN($EO20/$C$29)+(#REF!+($N$46^2)/2)*$N$51)/($N$46*SQRT($N$51))))*$EO20-NORMSDIST((((LN($EO20/$C$29)+(#REF!+($N$46^2)/2)*$N$51)/($N$46*SQRT($N$51)))-$N$46*SQRT(($N$51))))*$C$29*EXP(-#REF!*$N$51))*$B$29*100,0)</f>
        <v>0</v>
      </c>
      <c r="FQ20" s="71">
        <f ca="1">IFERROR((NORMSDIST(((LN($EO20/$C$30)+(#REF!+($N$46^2)/2)*$N$51)/($N$46*SQRT($N$51))))*$EO20-NORMSDIST((((LN($EO20/$C$30)+(#REF!+($N$46^2)/2)*$N$51)/($N$46*SQRT($N$51)))-$N$46*SQRT(($N$51))))*$C$30*EXP(-#REF!*$N$51))*$B$30*100,0)</f>
        <v>0</v>
      </c>
      <c r="FR20" s="71">
        <f ca="1">IFERROR((NORMSDIST(((LN($EO20/$C$31)+(#REF!+($N$46^2)/2)*$N$51)/($N$46*SQRT($N$51))))*$EO20-NORMSDIST((((LN($EO20/$C$31)+(#REF!+($N$46^2)/2)*$N$51)/($N$46*SQRT($N$51)))-$N$46*SQRT(($N$51))))*$C$31*EXP(-#REF!*$N$51))*$B$31*100,0)</f>
        <v>0</v>
      </c>
      <c r="FS20" s="71">
        <f ca="1">IFERROR((NORMSDIST(((LN($EO20/$C$32)+(#REF!+($N$46^2)/2)*$N$51)/($N$46*SQRT($N$51))))*$EO20-NORMSDIST((((LN($EO20/$C$32)+(#REF!+($N$46^2)/2)*$N$51)/($N$46*SQRT($N$51)))-$N$46*SQRT(($N$51))))*$C$32*EXP(-#REF!*$N$51))*$B$32*100,0)</f>
        <v>0</v>
      </c>
      <c r="FT20" s="71">
        <f ca="1">IFERROR((NORMSDIST(((LN($EO20/$C$33)+(#REF!+($N$46^2)/2)*$N$51)/($N$46*SQRT($N$51))))*$EO20-NORMSDIST((((LN($EO20/$C$33)+(#REF!+($N$46^2)/2)*$N$51)/($N$46*SQRT($N$51)))-$N$46*SQRT(($N$51))))*$C$33*EXP(-#REF!*$N$51))*$B$33*100,0)</f>
        <v>0</v>
      </c>
      <c r="FU20" s="71">
        <f ca="1">IFERROR((NORMSDIST(((LN($EO20/$C$34)+(#REF!+($N$46^2)/2)*$N$51)/($N$46*SQRT($N$51))))*$EO20-NORMSDIST((((LN($EO20/$C$34)+(#REF!+($N$46^2)/2)*$N$51)/($N$46*SQRT($N$51)))-$N$46*SQRT(($N$51))))*$C$34*EXP(-#REF!*$N$51))*$B$34*100,0)</f>
        <v>0</v>
      </c>
      <c r="FV20" s="71">
        <f ca="1">IFERROR((NORMSDIST(((LN($EO20/$C$35)+(#REF!+($N$46^2)/2)*$N$51)/($N$46*SQRT($N$51))))*$EO20-NORMSDIST((((LN($EO20/$C$35)+(#REF!+($N$46^2)/2)*$N$51)/($N$46*SQRT($N$51)))-$N$46*SQRT(($N$51))))*$C$35*EXP(-#REF!*$N$51))*$B$35*100,0)</f>
        <v>0</v>
      </c>
      <c r="FW20" s="71">
        <f ca="1">IFERROR((NORMSDIST(((LN($EO20/$C$36)+(#REF!+($N$46^2)/2)*$N$51)/($N$46*SQRT($N$51))))*$EO20-NORMSDIST((((LN($EO20/$C$36)+(#REF!+($N$46^2)/2)*$N$51)/($N$46*SQRT($N$51)))-$N$46*SQRT(($N$51))))*$C$36*EXP(-#REF!*$N$51))*$B$36*100,0)</f>
        <v>0</v>
      </c>
      <c r="FX20" s="71">
        <f ca="1">IFERROR((NORMSDIST(((LN($EO20/$C$37)+(#REF!+($N$46^2)/2)*$N$51)/($N$46*SQRT($N$51))))*$EO20-NORMSDIST((((LN($EO20/$C$37)+(#REF!+($N$46^2)/2)*$N$51)/($N$46*SQRT($N$51)))-$N$46*SQRT(($N$51))))*$C$37*EXP(-#REF!*$N$51))*$B$37*100,0)</f>
        <v>0</v>
      </c>
      <c r="FY20" s="72"/>
      <c r="FZ20" s="73">
        <f t="shared" ca="1" si="53"/>
        <v>0</v>
      </c>
      <c r="GA20" s="72"/>
      <c r="GB20" s="77"/>
      <c r="GC20" s="75"/>
      <c r="GD20" s="76">
        <f t="shared" ca="1" si="54"/>
        <v>-12694.56</v>
      </c>
    </row>
    <row r="21" spans="1:186">
      <c r="A21" s="169" t="s">
        <v>395</v>
      </c>
      <c r="B21" s="620"/>
      <c r="C21" s="650"/>
      <c r="D21" s="628"/>
      <c r="E21" s="633">
        <f t="shared" si="0"/>
        <v>0</v>
      </c>
      <c r="F21" s="709">
        <f t="shared" si="1"/>
        <v>0</v>
      </c>
      <c r="G21" s="637" t="str">
        <f t="shared" si="55"/>
        <v/>
      </c>
      <c r="H21" s="642">
        <f t="shared" si="56"/>
        <v>0</v>
      </c>
      <c r="I21" s="741">
        <f t="shared" si="2"/>
        <v>0</v>
      </c>
      <c r="J21" s="51"/>
      <c r="K21" s="735">
        <f t="shared" si="71"/>
        <v>6.1207999999999929E-2</v>
      </c>
      <c r="L21" s="736">
        <f t="shared" si="70"/>
        <v>4222.5466319999996</v>
      </c>
      <c r="M21" s="761">
        <f t="shared" si="4"/>
        <v>-12694.56</v>
      </c>
      <c r="N21" s="762">
        <f t="shared" ca="1" si="5"/>
        <v>-12694.56</v>
      </c>
      <c r="O21" s="51"/>
      <c r="P21" s="769"/>
      <c r="Q21" s="815">
        <f t="shared" si="57"/>
        <v>0</v>
      </c>
      <c r="R21" s="629"/>
      <c r="S21" s="639">
        <f t="shared" ca="1" si="58"/>
        <v>0</v>
      </c>
      <c r="T21" s="627" t="str">
        <f t="shared" si="59"/>
        <v/>
      </c>
      <c r="U21" s="628" t="str">
        <f t="shared" si="60"/>
        <v/>
      </c>
      <c r="V21" s="622">
        <f>IFERROR(VLOOKUP($U21,HomeBroker!$A$30:$F$60,6,0),0)</f>
        <v>0</v>
      </c>
      <c r="W21" s="617" t="str">
        <f t="shared" si="61"/>
        <v/>
      </c>
      <c r="X21" s="770" t="str">
        <f t="shared" si="67"/>
        <v/>
      </c>
      <c r="Y21" s="51"/>
      <c r="Z21" s="631"/>
      <c r="AA21" s="815">
        <f t="shared" si="62"/>
        <v>0</v>
      </c>
      <c r="AB21" s="629"/>
      <c r="AC21" s="620">
        <f t="shared" ca="1" si="7"/>
        <v>0</v>
      </c>
      <c r="AD21" s="627" t="str">
        <f t="shared" si="63"/>
        <v/>
      </c>
      <c r="AE21" s="628" t="str">
        <f t="shared" si="64"/>
        <v/>
      </c>
      <c r="AF21" s="622">
        <f>IFERROR(VLOOKUP($AE21,HomeBroker!$A$30:$F$60,6,0),0)</f>
        <v>0</v>
      </c>
      <c r="AG21" s="617" t="str">
        <f t="shared" si="65"/>
        <v/>
      </c>
      <c r="AH21" s="770" t="str">
        <f t="shared" si="69"/>
        <v/>
      </c>
      <c r="AI21" s="51"/>
      <c r="AJ21" s="773"/>
      <c r="AK21" s="657" t="s">
        <v>350</v>
      </c>
      <c r="AL21" s="624"/>
      <c r="AM21" s="650"/>
      <c r="AN21" s="628"/>
      <c r="AO21" s="633">
        <f t="shared" si="8"/>
        <v>0</v>
      </c>
      <c r="AP21" s="654">
        <f t="shared" si="9"/>
        <v>0</v>
      </c>
      <c r="AQ21" s="658" t="s">
        <v>396</v>
      </c>
      <c r="AR21" s="624"/>
      <c r="AS21" s="650"/>
      <c r="AT21" s="628"/>
      <c r="AU21" s="633">
        <f t="shared" si="10"/>
        <v>0</v>
      </c>
      <c r="AV21" s="654">
        <f t="shared" si="11"/>
        <v>0</v>
      </c>
      <c r="AW21" s="661" t="s">
        <v>397</v>
      </c>
      <c r="AX21" s="660"/>
      <c r="AY21" s="628"/>
      <c r="AZ21" s="633">
        <f t="shared" si="12"/>
        <v>0</v>
      </c>
      <c r="BA21" s="635">
        <f t="shared" si="13"/>
        <v>0</v>
      </c>
      <c r="CX21" s="70">
        <f t="shared" si="14"/>
        <v>4222.5466319999996</v>
      </c>
      <c r="CY21" s="71">
        <f t="shared" si="15"/>
        <v>0</v>
      </c>
      <c r="CZ21" s="71">
        <f t="shared" si="16"/>
        <v>0</v>
      </c>
      <c r="DA21" s="71">
        <f t="shared" si="17"/>
        <v>0</v>
      </c>
      <c r="DB21" s="71">
        <f t="shared" si="18"/>
        <v>0</v>
      </c>
      <c r="DC21" s="71">
        <f t="shared" si="19"/>
        <v>0</v>
      </c>
      <c r="DD21" s="71">
        <f t="shared" si="20"/>
        <v>0</v>
      </c>
      <c r="DE21" s="71">
        <f t="shared" si="21"/>
        <v>0</v>
      </c>
      <c r="DF21" s="71">
        <f t="shared" si="22"/>
        <v>0</v>
      </c>
      <c r="DG21" s="71">
        <f t="shared" si="23"/>
        <v>0</v>
      </c>
      <c r="DH21" s="71">
        <f t="shared" si="24"/>
        <v>0</v>
      </c>
      <c r="DI21" s="71">
        <f t="shared" si="25"/>
        <v>0</v>
      </c>
      <c r="DJ21" s="71">
        <f t="shared" si="26"/>
        <v>0</v>
      </c>
      <c r="DK21" s="71">
        <f t="shared" si="27"/>
        <v>0</v>
      </c>
      <c r="DL21" s="71">
        <f t="shared" si="28"/>
        <v>0</v>
      </c>
      <c r="DM21" s="71">
        <f t="shared" si="29"/>
        <v>0</v>
      </c>
      <c r="DN21" s="71">
        <f t="shared" si="30"/>
        <v>0</v>
      </c>
      <c r="DO21" s="71">
        <f t="shared" si="31"/>
        <v>0</v>
      </c>
      <c r="DP21" s="71">
        <f t="shared" si="32"/>
        <v>0</v>
      </c>
      <c r="DQ21" s="71">
        <f t="shared" si="33"/>
        <v>0</v>
      </c>
      <c r="DR21" s="71">
        <f t="shared" si="34"/>
        <v>0</v>
      </c>
      <c r="DS21" s="71">
        <f t="shared" si="35"/>
        <v>0</v>
      </c>
      <c r="DT21" s="71">
        <f t="shared" si="36"/>
        <v>0</v>
      </c>
      <c r="DU21" s="71">
        <f t="shared" si="37"/>
        <v>0</v>
      </c>
      <c r="DV21" s="71">
        <f t="shared" si="38"/>
        <v>0</v>
      </c>
      <c r="DW21" s="71">
        <f t="shared" si="39"/>
        <v>0</v>
      </c>
      <c r="DX21" s="71">
        <f t="shared" si="40"/>
        <v>0</v>
      </c>
      <c r="DY21" s="71">
        <f t="shared" si="41"/>
        <v>0</v>
      </c>
      <c r="DZ21" s="71">
        <f t="shared" si="42"/>
        <v>0</v>
      </c>
      <c r="EA21" s="71">
        <f t="shared" si="43"/>
        <v>0</v>
      </c>
      <c r="EB21" s="71">
        <f t="shared" si="44"/>
        <v>0</v>
      </c>
      <c r="EC21" s="71">
        <f t="shared" si="45"/>
        <v>0</v>
      </c>
      <c r="ED21" s="71">
        <f t="shared" si="46"/>
        <v>0</v>
      </c>
      <c r="EE21" s="71">
        <f t="shared" si="47"/>
        <v>0</v>
      </c>
      <c r="EF21" s="71">
        <f t="shared" si="48"/>
        <v>0</v>
      </c>
      <c r="EG21" s="71">
        <f t="shared" si="49"/>
        <v>0</v>
      </c>
      <c r="EH21" s="72"/>
      <c r="EI21" s="73">
        <f t="shared" si="50"/>
        <v>0</v>
      </c>
      <c r="EJ21" s="72"/>
      <c r="EK21" s="77"/>
      <c r="EL21" s="75"/>
      <c r="EM21" s="76">
        <f t="shared" si="51"/>
        <v>-12694.56</v>
      </c>
      <c r="EN21" s="60"/>
      <c r="EO21" s="70">
        <f t="shared" si="52"/>
        <v>4222.5466319999996</v>
      </c>
      <c r="EP21" s="71">
        <f ca="1">IFERROR((NORMSDIST(((LN($EO21/$C$3)+(#REF!+($N$46^2)/2)*$N$51)/($N$46*SQRT($N$51))))*$EO21-NORMSDIST((((LN($EO21/$C$3)+(#REF!+($N$46^2)/2)*$N$51)/($N$46*SQRT($N$51)))-$N$46*SQRT(($N$51))))*$C$3*EXP(-#REF!*$N$51))*$B$3*100,0)</f>
        <v>0</v>
      </c>
      <c r="EQ21" s="71">
        <f ca="1">IFERROR((NORMSDIST(((LN($EO21/$C$4)+(#REF!+($N$46^2)/2)*$N$51)/($N$46*SQRT($N$51))))*$EO21-NORMSDIST((((LN($EO21/$C$4)+(#REF!+($N$46^2)/2)*$N$51)/($N$46*SQRT($N$51)))-$N$46*SQRT(($N$51))))*$C$4*EXP(-#REF!*$N$51))*$B$4*100,0)</f>
        <v>0</v>
      </c>
      <c r="ER21" s="71">
        <f ca="1">IFERROR((NORMSDIST(((LN($EO21/$C$5)+(#REF!+($N$46^2)/2)*$N$51)/($N$46*SQRT($N$51))))*$EO21-NORMSDIST((((LN($EO21/$C$5)+(#REF!+($N$46^2)/2)*$N$51)/($N$46*SQRT($N$51)))-$N$46*SQRT(($N$51))))*$C$5*EXP(-#REF!*$N$51))*$B$5*100,0)</f>
        <v>0</v>
      </c>
      <c r="ES21" s="71">
        <f ca="1">IFERROR((NORMSDIST(((LN($EO21/$C$6)+(#REF!+($N$46^2)/2)*$N$51)/($N$46*SQRT($N$51))))*$EO21-NORMSDIST((((LN($EO21/$C$6)+(#REF!+($N$46^2)/2)*$N$51)/($N$46*SQRT($N$51)))-$N$46*SQRT(($N$51))))*$C$6*EXP(-#REF!*$N$51))*$B$6*100,0)</f>
        <v>0</v>
      </c>
      <c r="ET21" s="71">
        <f ca="1">IFERROR((NORMSDIST(((LN($EO21/$C$7)+(#REF!+($N$46^2)/2)*$N$51)/($N$46*SQRT($N$51))))*$EO21-NORMSDIST((((LN($EO21/$C$7)+(#REF!+($N$46^2)/2)*$N$51)/($N$46*SQRT($N$51)))-$N$46*SQRT(($N$51))))*$C$7*EXP(-#REF!*$N$51))*$B$7*100,0)</f>
        <v>0</v>
      </c>
      <c r="EU21" s="71">
        <f ca="1">IFERROR((NORMSDIST(((LN($EO21/$C$8)+(#REF!+($N$46^2)/2)*$N$51)/($N$46*SQRT($N$51))))*$EO21-NORMSDIST((((LN($EO21/$C$8)+(#REF!+($N$46^2)/2)*$N$51)/($N$46*SQRT($N$51)))-$N$46*SQRT(($N$51))))*$C$8*EXP(-#REF!*$N$51))*$B$8*100,0)</f>
        <v>0</v>
      </c>
      <c r="EV21" s="71">
        <f ca="1">IFERROR((NORMSDIST(((LN($EO21/$C$9)+(#REF!+($N$46^2)/2)*$N$51)/($N$46*SQRT($N$51))))*$EO21-NORMSDIST((((LN($EO21/$C$9)+(#REF!+($N$46^2)/2)*$N$51)/($N$46*SQRT($N$51)))-$N$46*SQRT(($N$51))))*$C$9*EXP(-#REF!*$N$51))*$B$9*100,0)</f>
        <v>0</v>
      </c>
      <c r="EW21" s="71">
        <f ca="1">IFERROR((NORMSDIST(((LN($EO21/$C$10)+(#REF!+($N$46^2)/2)*$N$51)/($N$46*SQRT($N$51))))*$EO21-NORMSDIST((((LN($EO21/$C$10)+(#REF!+($N$46^2)/2)*$N$51)/($N$46*SQRT($N$51)))-$N$46*SQRT(($N$51))))*$C$10*EXP(-#REF!*$N$51))*$B$10*100,0)</f>
        <v>0</v>
      </c>
      <c r="EX21" s="71">
        <f ca="1">IFERROR((NORMSDIST(((LN($EO21/$C$11)+(#REF!+($N$46^2)/2)*$N$51)/($N$46*SQRT($N$51))))*$EO21-NORMSDIST((((LN($EO21/$C$11)+(#REF!+($N$46^2)/2)*$N$51)/($N$46*SQRT($N$51)))-$N$46*SQRT(($N$51))))*$C$11*EXP(-#REF!*$N$51))*$B$11*100,0)</f>
        <v>0</v>
      </c>
      <c r="EY21" s="71">
        <f ca="1">IFERROR((NORMSDIST(((LN($EO21/$C$12)+(#REF!+($N$46^2)/2)*$N$51)/($N$46*SQRT($N$51))))*$EO21-NORMSDIST((((LN($EO21/$C$12)+(#REF!+($N$46^2)/2)*$N$51)/($N$46*SQRT($N$51)))-$N$46*SQRT(($N$51))))*$C$12*EXP(-#REF!*$N$51))*$B$12*100,0)</f>
        <v>0</v>
      </c>
      <c r="EZ21" s="71">
        <f ca="1">IFERROR((NORMSDIST(((LN($EO21/$C$13)+(#REF!+($N$46^2)/2)*$N$51)/($N$46*SQRT($N$51))))*$EO21-NORMSDIST((((LN($EO21/$C$13)+(#REF!+($N$46^2)/2)*$N$51)/($N$46*SQRT($N$51)))-$N$46*SQRT(($N$51))))*$C$13*EXP(-#REF!*$N$51))*$B$13*100,0)</f>
        <v>0</v>
      </c>
      <c r="FA21" s="71">
        <f ca="1">IFERROR((NORMSDIST(((LN($EO21/$C$14)+(#REF!+($N$46^2)/2)*$N$51)/($N$46*SQRT($N$51))))*$EO21-NORMSDIST((((LN($EO21/$C$14)+(#REF!+($N$46^2)/2)*$N$51)/($N$46*SQRT($N$51)))-$N$46*SQRT(($N$51))))*$C$14*EXP(-#REF!*$N$51))*$B$14*100,0)</f>
        <v>0</v>
      </c>
      <c r="FB21" s="71">
        <f ca="1">IFERROR((NORMSDIST(((LN($EO21/$C$15)+(#REF!+($N$46^2)/2)*$N$51)/($N$46*SQRT($N$51))))*$EO21-NORMSDIST((((LN($EO21/$C$15)+(#REF!+($N$46^2)/2)*$N$51)/($N$46*SQRT($N$51)))-$N$46*SQRT(($N$51))))*$C$15*EXP(-#REF!*$N$51))*$B$15*100,0)</f>
        <v>0</v>
      </c>
      <c r="FC21" s="71">
        <f ca="1">IFERROR((NORMSDIST(((LN($EO21/$C$16)+(#REF!+($N$46^2)/2)*$N$51)/($N$46*SQRT($N$51))))*$EO21-NORMSDIST((((LN($EO21/$C$16)+(#REF!+($N$46^2)/2)*$N$51)/($N$46*SQRT($N$51)))-$N$46*SQRT(($N$51))))*$C$16*EXP(-#REF!*$N$51))*$B$16*100,0)</f>
        <v>0</v>
      </c>
      <c r="FD21" s="71">
        <f ca="1">IFERROR((NORMSDIST(((LN($EO21/$C$17)+(#REF!+($N$46^2)/2)*$N$51)/($N$46*SQRT($N$51))))*$EO21-NORMSDIST((((LN($EO21/$C$17)+(#REF!+($N$46^2)/2)*$N$51)/($N$46*SQRT($N$51)))-$N$46*SQRT(($N$51))))*$C$17*EXP(-#REF!*$N$51))*$B$17*100,0)</f>
        <v>0</v>
      </c>
      <c r="FE21" s="71">
        <f ca="1">IFERROR((NORMSDIST(((LN($EO21/$C$18)+(#REF!+($N$46^2)/2)*$N$51)/($N$46*SQRT($N$51))))*$EO21-NORMSDIST((((LN($EO21/$C$18)+(#REF!+($N$46^2)/2)*$N$51)/($N$46*SQRT($N$51)))-$N$46*SQRT(($N$51))))*$C$18*EXP(-#REF!*$N$51))*$B$18*100,0)</f>
        <v>0</v>
      </c>
      <c r="FF21" s="71">
        <f ca="1">IFERROR((NORMSDIST(((LN($EO21/$C$19)+(#REF!+($N$46^2)/2)*$N$51)/($N$46*SQRT($N$51))))*$EO21-NORMSDIST((((LN($EO21/$C$19)+(#REF!+($N$46^2)/2)*$N$51)/($N$46*SQRT($N$51)))-$N$46*SQRT(($N$51))))*$C$19*EXP(-#REF!*$N$51))*$B$19*100,0)</f>
        <v>0</v>
      </c>
      <c r="FG21" s="71">
        <f ca="1">IFERROR((NORMSDIST(((LN($EO21/$C$20)+(#REF!+($N$46^2)/2)*$N$51)/($N$46*SQRT($N$51))))*$EO21-NORMSDIST((((LN($EO21/$C$20)+(#REF!+($N$46^2)/2)*$N$51)/($N$46*SQRT($N$51)))-$N$46*SQRT(($N$51))))*$C$20*EXP(-#REF!*$N$51))*$B$20*100,0)</f>
        <v>0</v>
      </c>
      <c r="FH21" s="71">
        <f ca="1">IFERROR((NORMSDIST(((LN($EO21/$C$21)+(#REF!+($N$46^2)/2)*$N$51)/($N$46*SQRT($N$51))))*$EO21-NORMSDIST((((LN($EO21/$C$21)+(#REF!+($N$46^2)/2)*$N$51)/($N$46*SQRT($N$51)))-$N$46*SQRT(($N$51))))*$C$21*EXP(-#REF!*$N$51))*$B$21*100,0)</f>
        <v>0</v>
      </c>
      <c r="FI21" s="71">
        <f ca="1">IFERROR((NORMSDIST(((LN($EO21/$C$22)+(#REF!+($N$46^2)/2)*$N$51)/($N$46*SQRT($N$51))))*$EO21-NORMSDIST((((LN($EO21/$C$22)+(#REF!+($N$46^2)/2)*$N$51)/($N$46*SQRT($N$51)))-$N$46*SQRT(($N$51))))*$C$22*EXP(-#REF!*$N$51))*$B$22*100,0)</f>
        <v>0</v>
      </c>
      <c r="FJ21" s="71">
        <f ca="1">IFERROR((NORMSDIST(((LN($EO21/$C$23)+(#REF!+($N$46^2)/2)*$N$51)/($N$46*SQRT($N$51))))*$EO21-NORMSDIST((((LN($EO21/$C$23)+(#REF!+($N$46^2)/2)*$N$51)/($N$46*SQRT($N$51)))-$N$46*SQRT(($N$51))))*$C$23*EXP(-#REF!*$N$51))*$B$23*100,0)</f>
        <v>0</v>
      </c>
      <c r="FK21" s="71">
        <f ca="1">IFERROR((NORMSDIST(((LN($EO21/$C$24)+(#REF!+($N$46^2)/2)*$N$51)/($N$46*SQRT($N$51))))*$EO21-NORMSDIST((((LN($EO21/$C$24)+(#REF!+($N$46^2)/2)*$N$51)/($N$46*SQRT($N$51)))-$N$46*SQRT(($N$51))))*$C$24*EXP(-#REF!*$N$51))*$B$24*100,0)</f>
        <v>0</v>
      </c>
      <c r="FL21" s="71">
        <f ca="1">IFERROR((NORMSDIST(((LN($EO21/$C$25)+(#REF!+($N$46^2)/2)*$N$51)/($N$46*SQRT($N$51))))*$EO21-NORMSDIST((((LN($EO21/$C$25)+(#REF!+($N$46^2)/2)*$N$51)/($N$46*SQRT($N$51)))-$N$46*SQRT(($N$51))))*$C$25*EXP(-#REF!*$N$51))*$B$25*100,0)</f>
        <v>0</v>
      </c>
      <c r="FM21" s="71">
        <f ca="1">IFERROR((NORMSDIST(((LN($EO21/$C$26)+(#REF!+($N$46^2)/2)*$N$51)/($N$46*SQRT($N$51))))*$EO21-NORMSDIST((((LN($EO21/$C$26)+(#REF!+($N$46^2)/2)*$N$51)/($N$46*SQRT($N$51)))-$N$46*SQRT(($N$51))))*$C$26*EXP(-#REF!*$N$51))*$B$26*100,0)</f>
        <v>0</v>
      </c>
      <c r="FN21" s="71">
        <f ca="1">IFERROR((NORMSDIST(((LN($EO21/$C$27)+(#REF!+($N$46^2)/2)*$N$51)/($N$46*SQRT($N$51))))*$EO21-NORMSDIST((((LN($EO21/$C$27)+(#REF!+($N$46^2)/2)*$N$51)/($N$46*SQRT($N$51)))-$N$46*SQRT(($N$51))))*$C$27*EXP(-#REF!*$N$51))*$B$27*100,0)</f>
        <v>0</v>
      </c>
      <c r="FO21" s="71">
        <f ca="1">IFERROR((NORMSDIST(((LN($EO21/$C$28)+(#REF!+($N$46^2)/2)*$N$51)/($N$46*SQRT($N$51))))*$EO21-NORMSDIST((((LN($EO21/$C$28)+(#REF!+($N$46^2)/2)*$N$51)/($N$46*SQRT($N$51)))-$N$46*SQRT(($N$51))))*$C$28*EXP(-#REF!*$N$51))*$B$28*100,0)</f>
        <v>0</v>
      </c>
      <c r="FP21" s="71">
        <f ca="1">IFERROR((NORMSDIST(((LN($EO21/$C$29)+(#REF!+($N$46^2)/2)*$N$51)/($N$46*SQRT($N$51))))*$EO21-NORMSDIST((((LN($EO21/$C$29)+(#REF!+($N$46^2)/2)*$N$51)/($N$46*SQRT($N$51)))-$N$46*SQRT(($N$51))))*$C$29*EXP(-#REF!*$N$51))*$B$29*100,0)</f>
        <v>0</v>
      </c>
      <c r="FQ21" s="71">
        <f ca="1">IFERROR((NORMSDIST(((LN($EO21/$C$30)+(#REF!+($N$46^2)/2)*$N$51)/($N$46*SQRT($N$51))))*$EO21-NORMSDIST((((LN($EO21/$C$30)+(#REF!+($N$46^2)/2)*$N$51)/($N$46*SQRT($N$51)))-$N$46*SQRT(($N$51))))*$C$30*EXP(-#REF!*$N$51))*$B$30*100,0)</f>
        <v>0</v>
      </c>
      <c r="FR21" s="71">
        <f ca="1">IFERROR((NORMSDIST(((LN($EO21/$C$31)+(#REF!+($N$46^2)/2)*$N$51)/($N$46*SQRT($N$51))))*$EO21-NORMSDIST((((LN($EO21/$C$31)+(#REF!+($N$46^2)/2)*$N$51)/($N$46*SQRT($N$51)))-$N$46*SQRT(($N$51))))*$C$31*EXP(-#REF!*$N$51))*$B$31*100,0)</f>
        <v>0</v>
      </c>
      <c r="FS21" s="71">
        <f ca="1">IFERROR((NORMSDIST(((LN($EO21/$C$32)+(#REF!+($N$46^2)/2)*$N$51)/($N$46*SQRT($N$51))))*$EO21-NORMSDIST((((LN($EO21/$C$32)+(#REF!+($N$46^2)/2)*$N$51)/($N$46*SQRT($N$51)))-$N$46*SQRT(($N$51))))*$C$32*EXP(-#REF!*$N$51))*$B$32*100,0)</f>
        <v>0</v>
      </c>
      <c r="FT21" s="71">
        <f ca="1">IFERROR((NORMSDIST(((LN($EO21/$C$33)+(#REF!+($N$46^2)/2)*$N$51)/($N$46*SQRT($N$51))))*$EO21-NORMSDIST((((LN($EO21/$C$33)+(#REF!+($N$46^2)/2)*$N$51)/($N$46*SQRT($N$51)))-$N$46*SQRT(($N$51))))*$C$33*EXP(-#REF!*$N$51))*$B$33*100,0)</f>
        <v>0</v>
      </c>
      <c r="FU21" s="71">
        <f ca="1">IFERROR((NORMSDIST(((LN($EO21/$C$34)+(#REF!+($N$46^2)/2)*$N$51)/($N$46*SQRT($N$51))))*$EO21-NORMSDIST((((LN($EO21/$C$34)+(#REF!+($N$46^2)/2)*$N$51)/($N$46*SQRT($N$51)))-$N$46*SQRT(($N$51))))*$C$34*EXP(-#REF!*$N$51))*$B$34*100,0)</f>
        <v>0</v>
      </c>
      <c r="FV21" s="71">
        <f ca="1">IFERROR((NORMSDIST(((LN($EO21/$C$35)+(#REF!+($N$46^2)/2)*$N$51)/($N$46*SQRT($N$51))))*$EO21-NORMSDIST((((LN($EO21/$C$35)+(#REF!+($N$46^2)/2)*$N$51)/($N$46*SQRT($N$51)))-$N$46*SQRT(($N$51))))*$C$35*EXP(-#REF!*$N$51))*$B$35*100,0)</f>
        <v>0</v>
      </c>
      <c r="FW21" s="71">
        <f ca="1">IFERROR((NORMSDIST(((LN($EO21/$C$36)+(#REF!+($N$46^2)/2)*$N$51)/($N$46*SQRT($N$51))))*$EO21-NORMSDIST((((LN($EO21/$C$36)+(#REF!+($N$46^2)/2)*$N$51)/($N$46*SQRT($N$51)))-$N$46*SQRT(($N$51))))*$C$36*EXP(-#REF!*$N$51))*$B$36*100,0)</f>
        <v>0</v>
      </c>
      <c r="FX21" s="71">
        <f ca="1">IFERROR((NORMSDIST(((LN($EO21/$C$37)+(#REF!+($N$46^2)/2)*$N$51)/($N$46*SQRT($N$51))))*$EO21-NORMSDIST((((LN($EO21/$C$37)+(#REF!+($N$46^2)/2)*$N$51)/($N$46*SQRT($N$51)))-$N$46*SQRT(($N$51))))*$C$37*EXP(-#REF!*$N$51))*$B$37*100,0)</f>
        <v>0</v>
      </c>
      <c r="FY21" s="72"/>
      <c r="FZ21" s="73">
        <f t="shared" ca="1" si="53"/>
        <v>0</v>
      </c>
      <c r="GA21" s="72"/>
      <c r="GB21" s="77"/>
      <c r="GC21" s="75"/>
      <c r="GD21" s="76">
        <f t="shared" ca="1" si="54"/>
        <v>-12694.56</v>
      </c>
    </row>
    <row r="22" spans="1:186">
      <c r="A22" s="169" t="s">
        <v>395</v>
      </c>
      <c r="B22" s="619"/>
      <c r="C22" s="649"/>
      <c r="D22" s="626"/>
      <c r="E22" s="632">
        <f t="shared" si="0"/>
        <v>0</v>
      </c>
      <c r="F22" s="708">
        <f t="shared" si="1"/>
        <v>0</v>
      </c>
      <c r="G22" s="636" t="str">
        <f t="shared" si="55"/>
        <v/>
      </c>
      <c r="H22" s="638">
        <f t="shared" si="56"/>
        <v>0</v>
      </c>
      <c r="I22" s="740">
        <f t="shared" si="2"/>
        <v>0</v>
      </c>
      <c r="J22" s="51"/>
      <c r="K22" s="735">
        <f t="shared" si="71"/>
        <v>8.2432159999999977E-2</v>
      </c>
      <c r="L22" s="736">
        <f t="shared" si="70"/>
        <v>4306.9975646399998</v>
      </c>
      <c r="M22" s="763">
        <f t="shared" si="4"/>
        <v>-12694.56</v>
      </c>
      <c r="N22" s="764">
        <f t="shared" ca="1" si="5"/>
        <v>-12694.56</v>
      </c>
      <c r="O22" s="51"/>
      <c r="P22" s="769"/>
      <c r="Q22" s="816">
        <f t="shared" si="57"/>
        <v>0</v>
      </c>
      <c r="R22" s="630"/>
      <c r="S22" s="619">
        <f t="shared" ca="1" si="58"/>
        <v>0</v>
      </c>
      <c r="T22" s="625" t="str">
        <f t="shared" si="59"/>
        <v/>
      </c>
      <c r="U22" s="626" t="str">
        <f t="shared" si="60"/>
        <v/>
      </c>
      <c r="V22" s="621">
        <f>IFERROR(VLOOKUP($U22,HomeBroker!$A$30:$F$60,6,0),0)</f>
        <v>0</v>
      </c>
      <c r="W22" s="618" t="str">
        <f t="shared" si="61"/>
        <v/>
      </c>
      <c r="X22" s="771" t="str">
        <f t="shared" si="67"/>
        <v/>
      </c>
      <c r="Y22" s="51"/>
      <c r="Z22" s="631"/>
      <c r="AA22" s="816">
        <f t="shared" si="62"/>
        <v>0</v>
      </c>
      <c r="AB22" s="630"/>
      <c r="AC22" s="619">
        <f t="shared" ca="1" si="7"/>
        <v>0</v>
      </c>
      <c r="AD22" s="625" t="str">
        <f t="shared" si="63"/>
        <v/>
      </c>
      <c r="AE22" s="626" t="str">
        <f t="shared" si="64"/>
        <v/>
      </c>
      <c r="AF22" s="621">
        <f>IFERROR(VLOOKUP($AE22,HomeBroker!$A$30:$F$60,6,0),0)</f>
        <v>0</v>
      </c>
      <c r="AG22" s="618" t="str">
        <f t="shared" si="65"/>
        <v/>
      </c>
      <c r="AH22" s="771" t="str">
        <f t="shared" si="69"/>
        <v/>
      </c>
      <c r="AI22" s="51"/>
      <c r="AJ22" s="772"/>
      <c r="AK22" s="657" t="s">
        <v>350</v>
      </c>
      <c r="AL22" s="623"/>
      <c r="AM22" s="649"/>
      <c r="AN22" s="626"/>
      <c r="AO22" s="632">
        <f t="shared" si="8"/>
        <v>0</v>
      </c>
      <c r="AP22" s="653">
        <f t="shared" si="9"/>
        <v>0</v>
      </c>
      <c r="AQ22" s="658" t="s">
        <v>396</v>
      </c>
      <c r="AR22" s="623"/>
      <c r="AS22" s="649"/>
      <c r="AT22" s="626"/>
      <c r="AU22" s="632">
        <f t="shared" si="10"/>
        <v>0</v>
      </c>
      <c r="AV22" s="653">
        <f t="shared" si="11"/>
        <v>0</v>
      </c>
      <c r="AW22" s="661" t="s">
        <v>397</v>
      </c>
      <c r="AX22" s="659"/>
      <c r="AY22" s="626"/>
      <c r="AZ22" s="632">
        <f t="shared" si="12"/>
        <v>0</v>
      </c>
      <c r="BA22" s="634">
        <f t="shared" si="13"/>
        <v>0</v>
      </c>
      <c r="CX22" s="70">
        <f t="shared" si="14"/>
        <v>4306.9975646399998</v>
      </c>
      <c r="CY22" s="71">
        <f t="shared" si="15"/>
        <v>0</v>
      </c>
      <c r="CZ22" s="71">
        <f t="shared" si="16"/>
        <v>0</v>
      </c>
      <c r="DA22" s="71">
        <f t="shared" si="17"/>
        <v>0</v>
      </c>
      <c r="DB22" s="71">
        <f t="shared" si="18"/>
        <v>0</v>
      </c>
      <c r="DC22" s="71">
        <f t="shared" si="19"/>
        <v>0</v>
      </c>
      <c r="DD22" s="71">
        <f t="shared" si="20"/>
        <v>0</v>
      </c>
      <c r="DE22" s="71">
        <f t="shared" si="21"/>
        <v>0</v>
      </c>
      <c r="DF22" s="71">
        <f t="shared" si="22"/>
        <v>0</v>
      </c>
      <c r="DG22" s="71">
        <f t="shared" si="23"/>
        <v>0</v>
      </c>
      <c r="DH22" s="71">
        <f t="shared" si="24"/>
        <v>0</v>
      </c>
      <c r="DI22" s="71">
        <f t="shared" si="25"/>
        <v>0</v>
      </c>
      <c r="DJ22" s="71">
        <f t="shared" si="26"/>
        <v>0</v>
      </c>
      <c r="DK22" s="71">
        <f t="shared" si="27"/>
        <v>0</v>
      </c>
      <c r="DL22" s="71">
        <f t="shared" si="28"/>
        <v>0</v>
      </c>
      <c r="DM22" s="71">
        <f t="shared" si="29"/>
        <v>0</v>
      </c>
      <c r="DN22" s="71">
        <f t="shared" si="30"/>
        <v>0</v>
      </c>
      <c r="DO22" s="71">
        <f t="shared" si="31"/>
        <v>0</v>
      </c>
      <c r="DP22" s="71">
        <f t="shared" si="32"/>
        <v>0</v>
      </c>
      <c r="DQ22" s="71">
        <f t="shared" si="33"/>
        <v>0</v>
      </c>
      <c r="DR22" s="71">
        <f t="shared" si="34"/>
        <v>0</v>
      </c>
      <c r="DS22" s="71">
        <f t="shared" si="35"/>
        <v>0</v>
      </c>
      <c r="DT22" s="71">
        <f t="shared" si="36"/>
        <v>0</v>
      </c>
      <c r="DU22" s="71">
        <f t="shared" si="37"/>
        <v>0</v>
      </c>
      <c r="DV22" s="71">
        <f t="shared" si="38"/>
        <v>0</v>
      </c>
      <c r="DW22" s="71">
        <f t="shared" si="39"/>
        <v>0</v>
      </c>
      <c r="DX22" s="71">
        <f t="shared" si="40"/>
        <v>0</v>
      </c>
      <c r="DY22" s="71">
        <f t="shared" si="41"/>
        <v>0</v>
      </c>
      <c r="DZ22" s="71">
        <f t="shared" si="42"/>
        <v>0</v>
      </c>
      <c r="EA22" s="71">
        <f t="shared" si="43"/>
        <v>0</v>
      </c>
      <c r="EB22" s="71">
        <f t="shared" si="44"/>
        <v>0</v>
      </c>
      <c r="EC22" s="71">
        <f t="shared" si="45"/>
        <v>0</v>
      </c>
      <c r="ED22" s="71">
        <f t="shared" si="46"/>
        <v>0</v>
      </c>
      <c r="EE22" s="71">
        <f t="shared" si="47"/>
        <v>0</v>
      </c>
      <c r="EF22" s="71">
        <f t="shared" si="48"/>
        <v>0</v>
      </c>
      <c r="EG22" s="71">
        <f t="shared" si="49"/>
        <v>0</v>
      </c>
      <c r="EH22" s="72"/>
      <c r="EI22" s="73">
        <f t="shared" si="50"/>
        <v>0</v>
      </c>
      <c r="EJ22" s="72"/>
      <c r="EK22" s="77"/>
      <c r="EL22" s="75"/>
      <c r="EM22" s="76">
        <f t="shared" si="51"/>
        <v>-12694.56</v>
      </c>
      <c r="EN22" s="60"/>
      <c r="EO22" s="70">
        <f t="shared" si="52"/>
        <v>4306.9975646399998</v>
      </c>
      <c r="EP22" s="71">
        <f ca="1">IFERROR((NORMSDIST(((LN($EO22/$C$3)+(#REF!+($N$46^2)/2)*$N$51)/($N$46*SQRT($N$51))))*$EO22-NORMSDIST((((LN($EO22/$C$3)+(#REF!+($N$46^2)/2)*$N$51)/($N$46*SQRT($N$51)))-$N$46*SQRT(($N$51))))*$C$3*EXP(-#REF!*$N$51))*$B$3*100,0)</f>
        <v>0</v>
      </c>
      <c r="EQ22" s="71">
        <f ca="1">IFERROR((NORMSDIST(((LN($EO22/$C$4)+(#REF!+($N$46^2)/2)*$N$51)/($N$46*SQRT($N$51))))*$EO22-NORMSDIST((((LN($EO22/$C$4)+(#REF!+($N$46^2)/2)*$N$51)/($N$46*SQRT($N$51)))-$N$46*SQRT(($N$51))))*$C$4*EXP(-#REF!*$N$51))*$B$4*100,0)</f>
        <v>0</v>
      </c>
      <c r="ER22" s="71">
        <f ca="1">IFERROR((NORMSDIST(((LN($EO22/$C$5)+(#REF!+($N$46^2)/2)*$N$51)/($N$46*SQRT($N$51))))*$EO22-NORMSDIST((((LN($EO22/$C$5)+(#REF!+($N$46^2)/2)*$N$51)/($N$46*SQRT($N$51)))-$N$46*SQRT(($N$51))))*$C$5*EXP(-#REF!*$N$51))*$B$5*100,0)</f>
        <v>0</v>
      </c>
      <c r="ES22" s="71">
        <f ca="1">IFERROR((NORMSDIST(((LN($EO22/$C$6)+(#REF!+($N$46^2)/2)*$N$51)/($N$46*SQRT($N$51))))*$EO22-NORMSDIST((((LN($EO22/$C$6)+(#REF!+($N$46^2)/2)*$N$51)/($N$46*SQRT($N$51)))-$N$46*SQRT(($N$51))))*$C$6*EXP(-#REF!*$N$51))*$B$6*100,0)</f>
        <v>0</v>
      </c>
      <c r="ET22" s="71">
        <f ca="1">IFERROR((NORMSDIST(((LN($EO22/$C$7)+(#REF!+($N$46^2)/2)*$N$51)/($N$46*SQRT($N$51))))*$EO22-NORMSDIST((((LN($EO22/$C$7)+(#REF!+($N$46^2)/2)*$N$51)/($N$46*SQRT($N$51)))-$N$46*SQRT(($N$51))))*$C$7*EXP(-#REF!*$N$51))*$B$7*100,0)</f>
        <v>0</v>
      </c>
      <c r="EU22" s="71">
        <f ca="1">IFERROR((NORMSDIST(((LN($EO22/$C$8)+(#REF!+($N$46^2)/2)*$N$51)/($N$46*SQRT($N$51))))*$EO22-NORMSDIST((((LN($EO22/$C$8)+(#REF!+($N$46^2)/2)*$N$51)/($N$46*SQRT($N$51)))-$N$46*SQRT(($N$51))))*$C$8*EXP(-#REF!*$N$51))*$B$8*100,0)</f>
        <v>0</v>
      </c>
      <c r="EV22" s="71">
        <f ca="1">IFERROR((NORMSDIST(((LN($EO22/$C$9)+(#REF!+($N$46^2)/2)*$N$51)/($N$46*SQRT($N$51))))*$EO22-NORMSDIST((((LN($EO22/$C$9)+(#REF!+($N$46^2)/2)*$N$51)/($N$46*SQRT($N$51)))-$N$46*SQRT(($N$51))))*$C$9*EXP(-#REF!*$N$51))*$B$9*100,0)</f>
        <v>0</v>
      </c>
      <c r="EW22" s="71">
        <f ca="1">IFERROR((NORMSDIST(((LN($EO22/$C$10)+(#REF!+($N$46^2)/2)*$N$51)/($N$46*SQRT($N$51))))*$EO22-NORMSDIST((((LN($EO22/$C$10)+(#REF!+($N$46^2)/2)*$N$51)/($N$46*SQRT($N$51)))-$N$46*SQRT(($N$51))))*$C$10*EXP(-#REF!*$N$51))*$B$10*100,0)</f>
        <v>0</v>
      </c>
      <c r="EX22" s="71">
        <f ca="1">IFERROR((NORMSDIST(((LN($EO22/$C$11)+(#REF!+($N$46^2)/2)*$N$51)/($N$46*SQRT($N$51))))*$EO22-NORMSDIST((((LN($EO22/$C$11)+(#REF!+($N$46^2)/2)*$N$51)/($N$46*SQRT($N$51)))-$N$46*SQRT(($N$51))))*$C$11*EXP(-#REF!*$N$51))*$B$11*100,0)</f>
        <v>0</v>
      </c>
      <c r="EY22" s="71">
        <f ca="1">IFERROR((NORMSDIST(((LN($EO22/$C$12)+(#REF!+($N$46^2)/2)*$N$51)/($N$46*SQRT($N$51))))*$EO22-NORMSDIST((((LN($EO22/$C$12)+(#REF!+($N$46^2)/2)*$N$51)/($N$46*SQRT($N$51)))-$N$46*SQRT(($N$51))))*$C$12*EXP(-#REF!*$N$51))*$B$12*100,0)</f>
        <v>0</v>
      </c>
      <c r="EZ22" s="71">
        <f ca="1">IFERROR((NORMSDIST(((LN($EO22/$C$13)+(#REF!+($N$46^2)/2)*$N$51)/($N$46*SQRT($N$51))))*$EO22-NORMSDIST((((LN($EO22/$C$13)+(#REF!+($N$46^2)/2)*$N$51)/($N$46*SQRT($N$51)))-$N$46*SQRT(($N$51))))*$C$13*EXP(-#REF!*$N$51))*$B$13*100,0)</f>
        <v>0</v>
      </c>
      <c r="FA22" s="71">
        <f ca="1">IFERROR((NORMSDIST(((LN($EO22/$C$14)+(#REF!+($N$46^2)/2)*$N$51)/($N$46*SQRT($N$51))))*$EO22-NORMSDIST((((LN($EO22/$C$14)+(#REF!+($N$46^2)/2)*$N$51)/($N$46*SQRT($N$51)))-$N$46*SQRT(($N$51))))*$C$14*EXP(-#REF!*$N$51))*$B$14*100,0)</f>
        <v>0</v>
      </c>
      <c r="FB22" s="71">
        <f ca="1">IFERROR((NORMSDIST(((LN($EO22/$C$15)+(#REF!+($N$46^2)/2)*$N$51)/($N$46*SQRT($N$51))))*$EO22-NORMSDIST((((LN($EO22/$C$15)+(#REF!+($N$46^2)/2)*$N$51)/($N$46*SQRT($N$51)))-$N$46*SQRT(($N$51))))*$C$15*EXP(-#REF!*$N$51))*$B$15*100,0)</f>
        <v>0</v>
      </c>
      <c r="FC22" s="71">
        <f ca="1">IFERROR((NORMSDIST(((LN($EO22/$C$16)+(#REF!+($N$46^2)/2)*$N$51)/($N$46*SQRT($N$51))))*$EO22-NORMSDIST((((LN($EO22/$C$16)+(#REF!+($N$46^2)/2)*$N$51)/($N$46*SQRT($N$51)))-$N$46*SQRT(($N$51))))*$C$16*EXP(-#REF!*$N$51))*$B$16*100,0)</f>
        <v>0</v>
      </c>
      <c r="FD22" s="71">
        <f ca="1">IFERROR((NORMSDIST(((LN($EO22/$C$17)+(#REF!+($N$46^2)/2)*$N$51)/($N$46*SQRT($N$51))))*$EO22-NORMSDIST((((LN($EO22/$C$17)+(#REF!+($N$46^2)/2)*$N$51)/($N$46*SQRT($N$51)))-$N$46*SQRT(($N$51))))*$C$17*EXP(-#REF!*$N$51))*$B$17*100,0)</f>
        <v>0</v>
      </c>
      <c r="FE22" s="71">
        <f ca="1">IFERROR((NORMSDIST(((LN($EO22/$C$18)+(#REF!+($N$46^2)/2)*$N$51)/($N$46*SQRT($N$51))))*$EO22-NORMSDIST((((LN($EO22/$C$18)+(#REF!+($N$46^2)/2)*$N$51)/($N$46*SQRT($N$51)))-$N$46*SQRT(($N$51))))*$C$18*EXP(-#REF!*$N$51))*$B$18*100,0)</f>
        <v>0</v>
      </c>
      <c r="FF22" s="71">
        <f ca="1">IFERROR((NORMSDIST(((LN($EO22/$C$19)+(#REF!+($N$46^2)/2)*$N$51)/($N$46*SQRT($N$51))))*$EO22-NORMSDIST((((LN($EO22/$C$19)+(#REF!+($N$46^2)/2)*$N$51)/($N$46*SQRT($N$51)))-$N$46*SQRT(($N$51))))*$C$19*EXP(-#REF!*$N$51))*$B$19*100,0)</f>
        <v>0</v>
      </c>
      <c r="FG22" s="71">
        <f ca="1">IFERROR((NORMSDIST(((LN($EO22/$C$20)+(#REF!+($N$46^2)/2)*$N$51)/($N$46*SQRT($N$51))))*$EO22-NORMSDIST((((LN($EO22/$C$20)+(#REF!+($N$46^2)/2)*$N$51)/($N$46*SQRT($N$51)))-$N$46*SQRT(($N$51))))*$C$20*EXP(-#REF!*$N$51))*$B$20*100,0)</f>
        <v>0</v>
      </c>
      <c r="FH22" s="71">
        <f ca="1">IFERROR((NORMSDIST(((LN($EO22/$C$21)+(#REF!+($N$46^2)/2)*$N$51)/($N$46*SQRT($N$51))))*$EO22-NORMSDIST((((LN($EO22/$C$21)+(#REF!+($N$46^2)/2)*$N$51)/($N$46*SQRT($N$51)))-$N$46*SQRT(($N$51))))*$C$21*EXP(-#REF!*$N$51))*$B$21*100,0)</f>
        <v>0</v>
      </c>
      <c r="FI22" s="71">
        <f ca="1">IFERROR((NORMSDIST(((LN($EO22/$C$22)+(#REF!+($N$46^2)/2)*$N$51)/($N$46*SQRT($N$51))))*$EO22-NORMSDIST((((LN($EO22/$C$22)+(#REF!+($N$46^2)/2)*$N$51)/($N$46*SQRT($N$51)))-$N$46*SQRT(($N$51))))*$C$22*EXP(-#REF!*$N$51))*$B$22*100,0)</f>
        <v>0</v>
      </c>
      <c r="FJ22" s="71">
        <f ca="1">IFERROR((NORMSDIST(((LN($EO22/$C$23)+(#REF!+($N$46^2)/2)*$N$51)/($N$46*SQRT($N$51))))*$EO22-NORMSDIST((((LN($EO22/$C$23)+(#REF!+($N$46^2)/2)*$N$51)/($N$46*SQRT($N$51)))-$N$46*SQRT(($N$51))))*$C$23*EXP(-#REF!*$N$51))*$B$23*100,0)</f>
        <v>0</v>
      </c>
      <c r="FK22" s="71">
        <f ca="1">IFERROR((NORMSDIST(((LN($EO22/$C$24)+(#REF!+($N$46^2)/2)*$N$51)/($N$46*SQRT($N$51))))*$EO22-NORMSDIST((((LN($EO22/$C$24)+(#REF!+($N$46^2)/2)*$N$51)/($N$46*SQRT($N$51)))-$N$46*SQRT(($N$51))))*$C$24*EXP(-#REF!*$N$51))*$B$24*100,0)</f>
        <v>0</v>
      </c>
      <c r="FL22" s="71">
        <f ca="1">IFERROR((NORMSDIST(((LN($EO22/$C$25)+(#REF!+($N$46^2)/2)*$N$51)/($N$46*SQRT($N$51))))*$EO22-NORMSDIST((((LN($EO22/$C$25)+(#REF!+($N$46^2)/2)*$N$51)/($N$46*SQRT($N$51)))-$N$46*SQRT(($N$51))))*$C$25*EXP(-#REF!*$N$51))*$B$25*100,0)</f>
        <v>0</v>
      </c>
      <c r="FM22" s="71">
        <f ca="1">IFERROR((NORMSDIST(((LN($EO22/$C$26)+(#REF!+($N$46^2)/2)*$N$51)/($N$46*SQRT($N$51))))*$EO22-NORMSDIST((((LN($EO22/$C$26)+(#REF!+($N$46^2)/2)*$N$51)/($N$46*SQRT($N$51)))-$N$46*SQRT(($N$51))))*$C$26*EXP(-#REF!*$N$51))*$B$26*100,0)</f>
        <v>0</v>
      </c>
      <c r="FN22" s="71">
        <f ca="1">IFERROR((NORMSDIST(((LN($EO22/$C$27)+(#REF!+($N$46^2)/2)*$N$51)/($N$46*SQRT($N$51))))*$EO22-NORMSDIST((((LN($EO22/$C$27)+(#REF!+($N$46^2)/2)*$N$51)/($N$46*SQRT($N$51)))-$N$46*SQRT(($N$51))))*$C$27*EXP(-#REF!*$N$51))*$B$27*100,0)</f>
        <v>0</v>
      </c>
      <c r="FO22" s="71">
        <f ca="1">IFERROR((NORMSDIST(((LN($EO22/$C$28)+(#REF!+($N$46^2)/2)*$N$51)/($N$46*SQRT($N$51))))*$EO22-NORMSDIST((((LN($EO22/$C$28)+(#REF!+($N$46^2)/2)*$N$51)/($N$46*SQRT($N$51)))-$N$46*SQRT(($N$51))))*$C$28*EXP(-#REF!*$N$51))*$B$28*100,0)</f>
        <v>0</v>
      </c>
      <c r="FP22" s="71">
        <f ca="1">IFERROR((NORMSDIST(((LN($EO22/$C$29)+(#REF!+($N$46^2)/2)*$N$51)/($N$46*SQRT($N$51))))*$EO22-NORMSDIST((((LN($EO22/$C$29)+(#REF!+($N$46^2)/2)*$N$51)/($N$46*SQRT($N$51)))-$N$46*SQRT(($N$51))))*$C$29*EXP(-#REF!*$N$51))*$B$29*100,0)</f>
        <v>0</v>
      </c>
      <c r="FQ22" s="71">
        <f ca="1">IFERROR((NORMSDIST(((LN($EO22/$C$30)+(#REF!+($N$46^2)/2)*$N$51)/($N$46*SQRT($N$51))))*$EO22-NORMSDIST((((LN($EO22/$C$30)+(#REF!+($N$46^2)/2)*$N$51)/($N$46*SQRT($N$51)))-$N$46*SQRT(($N$51))))*$C$30*EXP(-#REF!*$N$51))*$B$30*100,0)</f>
        <v>0</v>
      </c>
      <c r="FR22" s="71">
        <f ca="1">IFERROR((NORMSDIST(((LN($EO22/$C$31)+(#REF!+($N$46^2)/2)*$N$51)/($N$46*SQRT($N$51))))*$EO22-NORMSDIST((((LN($EO22/$C$31)+(#REF!+($N$46^2)/2)*$N$51)/($N$46*SQRT($N$51)))-$N$46*SQRT(($N$51))))*$C$31*EXP(-#REF!*$N$51))*$B$31*100,0)</f>
        <v>0</v>
      </c>
      <c r="FS22" s="71">
        <f ca="1">IFERROR((NORMSDIST(((LN($EO22/$C$32)+(#REF!+($N$46^2)/2)*$N$51)/($N$46*SQRT($N$51))))*$EO22-NORMSDIST((((LN($EO22/$C$32)+(#REF!+($N$46^2)/2)*$N$51)/($N$46*SQRT($N$51)))-$N$46*SQRT(($N$51))))*$C$32*EXP(-#REF!*$N$51))*$B$32*100,0)</f>
        <v>0</v>
      </c>
      <c r="FT22" s="71">
        <f ca="1">IFERROR((NORMSDIST(((LN($EO22/$C$33)+(#REF!+($N$46^2)/2)*$N$51)/($N$46*SQRT($N$51))))*$EO22-NORMSDIST((((LN($EO22/$C$33)+(#REF!+($N$46^2)/2)*$N$51)/($N$46*SQRT($N$51)))-$N$46*SQRT(($N$51))))*$C$33*EXP(-#REF!*$N$51))*$B$33*100,0)</f>
        <v>0</v>
      </c>
      <c r="FU22" s="71">
        <f ca="1">IFERROR((NORMSDIST(((LN($EO22/$C$34)+(#REF!+($N$46^2)/2)*$N$51)/($N$46*SQRT($N$51))))*$EO22-NORMSDIST((((LN($EO22/$C$34)+(#REF!+($N$46^2)/2)*$N$51)/($N$46*SQRT($N$51)))-$N$46*SQRT(($N$51))))*$C$34*EXP(-#REF!*$N$51))*$B$34*100,0)</f>
        <v>0</v>
      </c>
      <c r="FV22" s="71">
        <f ca="1">IFERROR((NORMSDIST(((LN($EO22/$C$35)+(#REF!+($N$46^2)/2)*$N$51)/($N$46*SQRT($N$51))))*$EO22-NORMSDIST((((LN($EO22/$C$35)+(#REF!+($N$46^2)/2)*$N$51)/($N$46*SQRT($N$51)))-$N$46*SQRT(($N$51))))*$C$35*EXP(-#REF!*$N$51))*$B$35*100,0)</f>
        <v>0</v>
      </c>
      <c r="FW22" s="71">
        <f ca="1">IFERROR((NORMSDIST(((LN($EO22/$C$36)+(#REF!+($N$46^2)/2)*$N$51)/($N$46*SQRT($N$51))))*$EO22-NORMSDIST((((LN($EO22/$C$36)+(#REF!+($N$46^2)/2)*$N$51)/($N$46*SQRT($N$51)))-$N$46*SQRT(($N$51))))*$C$36*EXP(-#REF!*$N$51))*$B$36*100,0)</f>
        <v>0</v>
      </c>
      <c r="FX22" s="71">
        <f ca="1">IFERROR((NORMSDIST(((LN($EO22/$C$37)+(#REF!+($N$46^2)/2)*$N$51)/($N$46*SQRT($N$51))))*$EO22-NORMSDIST((((LN($EO22/$C$37)+(#REF!+($N$46^2)/2)*$N$51)/($N$46*SQRT($N$51)))-$N$46*SQRT(($N$51))))*$C$37*EXP(-#REF!*$N$51))*$B$37*100,0)</f>
        <v>0</v>
      </c>
      <c r="FY22" s="72"/>
      <c r="FZ22" s="73">
        <f t="shared" ca="1" si="53"/>
        <v>0</v>
      </c>
      <c r="GA22" s="72"/>
      <c r="GB22" s="77"/>
      <c r="GC22" s="75"/>
      <c r="GD22" s="76">
        <f t="shared" ca="1" si="54"/>
        <v>-12694.56</v>
      </c>
    </row>
    <row r="23" spans="1:186">
      <c r="A23" s="169" t="s">
        <v>395</v>
      </c>
      <c r="B23" s="620"/>
      <c r="C23" s="650"/>
      <c r="D23" s="628"/>
      <c r="E23" s="633">
        <f t="shared" si="0"/>
        <v>0</v>
      </c>
      <c r="F23" s="709">
        <f t="shared" si="1"/>
        <v>0</v>
      </c>
      <c r="G23" s="637" t="str">
        <f t="shared" si="55"/>
        <v/>
      </c>
      <c r="H23" s="642">
        <f t="shared" si="56"/>
        <v>0</v>
      </c>
      <c r="I23" s="741">
        <f t="shared" si="2"/>
        <v>0</v>
      </c>
      <c r="J23" s="51"/>
      <c r="K23" s="735">
        <f t="shared" si="71"/>
        <v>0.10408080320000002</v>
      </c>
      <c r="L23" s="736">
        <f t="shared" si="70"/>
        <v>4393.1375159327999</v>
      </c>
      <c r="M23" s="761">
        <f t="shared" si="4"/>
        <v>-12694.56</v>
      </c>
      <c r="N23" s="762">
        <f t="shared" ca="1" si="5"/>
        <v>-12694.56</v>
      </c>
      <c r="O23" s="51"/>
      <c r="P23" s="769"/>
      <c r="Q23" s="815">
        <f t="shared" si="57"/>
        <v>0</v>
      </c>
      <c r="R23" s="629"/>
      <c r="S23" s="639">
        <f t="shared" ca="1" si="58"/>
        <v>0</v>
      </c>
      <c r="T23" s="627" t="str">
        <f t="shared" si="59"/>
        <v/>
      </c>
      <c r="U23" s="628" t="str">
        <f t="shared" si="60"/>
        <v/>
      </c>
      <c r="V23" s="622">
        <f>IFERROR(VLOOKUP($U23,HomeBroker!$A$30:$F$60,6,0),0)</f>
        <v>0</v>
      </c>
      <c r="W23" s="617" t="str">
        <f t="shared" si="61"/>
        <v/>
      </c>
      <c r="X23" s="770" t="str">
        <f t="shared" si="67"/>
        <v/>
      </c>
      <c r="Y23" s="51"/>
      <c r="Z23" s="631"/>
      <c r="AA23" s="815">
        <f t="shared" si="62"/>
        <v>0</v>
      </c>
      <c r="AB23" s="629"/>
      <c r="AC23" s="620">
        <f t="shared" ca="1" si="7"/>
        <v>0</v>
      </c>
      <c r="AD23" s="627" t="str">
        <f t="shared" si="63"/>
        <v/>
      </c>
      <c r="AE23" s="628" t="str">
        <f t="shared" si="64"/>
        <v/>
      </c>
      <c r="AF23" s="622">
        <f>IFERROR(VLOOKUP($AE23,HomeBroker!$A$30:$F$60,6,0),0)</f>
        <v>0</v>
      </c>
      <c r="AG23" s="617" t="str">
        <f t="shared" si="65"/>
        <v/>
      </c>
      <c r="AH23" s="770" t="str">
        <f t="shared" si="69"/>
        <v/>
      </c>
      <c r="AI23" s="51"/>
      <c r="AJ23" s="773"/>
      <c r="AK23" s="657" t="s">
        <v>350</v>
      </c>
      <c r="AL23" s="624"/>
      <c r="AM23" s="650"/>
      <c r="AN23" s="628"/>
      <c r="AO23" s="633">
        <f t="shared" si="8"/>
        <v>0</v>
      </c>
      <c r="AP23" s="654">
        <f t="shared" si="9"/>
        <v>0</v>
      </c>
      <c r="AQ23" s="658" t="s">
        <v>396</v>
      </c>
      <c r="AR23" s="624"/>
      <c r="AS23" s="650"/>
      <c r="AT23" s="628"/>
      <c r="AU23" s="633">
        <f t="shared" si="10"/>
        <v>0</v>
      </c>
      <c r="AV23" s="654">
        <f t="shared" si="11"/>
        <v>0</v>
      </c>
      <c r="AW23" s="661" t="s">
        <v>397</v>
      </c>
      <c r="AX23" s="660"/>
      <c r="AY23" s="628"/>
      <c r="AZ23" s="633">
        <f t="shared" si="12"/>
        <v>0</v>
      </c>
      <c r="BA23" s="635">
        <f t="shared" si="13"/>
        <v>0</v>
      </c>
      <c r="CX23" s="70">
        <f t="shared" si="14"/>
        <v>4393.1375159327999</v>
      </c>
      <c r="CY23" s="71">
        <f t="shared" si="15"/>
        <v>0</v>
      </c>
      <c r="CZ23" s="71">
        <f t="shared" si="16"/>
        <v>0</v>
      </c>
      <c r="DA23" s="71">
        <f t="shared" si="17"/>
        <v>0</v>
      </c>
      <c r="DB23" s="71">
        <f t="shared" si="18"/>
        <v>0</v>
      </c>
      <c r="DC23" s="71">
        <f t="shared" si="19"/>
        <v>0</v>
      </c>
      <c r="DD23" s="71">
        <f t="shared" si="20"/>
        <v>0</v>
      </c>
      <c r="DE23" s="71">
        <f t="shared" si="21"/>
        <v>0</v>
      </c>
      <c r="DF23" s="71">
        <f t="shared" si="22"/>
        <v>0</v>
      </c>
      <c r="DG23" s="71">
        <f t="shared" si="23"/>
        <v>0</v>
      </c>
      <c r="DH23" s="71">
        <f t="shared" si="24"/>
        <v>0</v>
      </c>
      <c r="DI23" s="71">
        <f t="shared" si="25"/>
        <v>0</v>
      </c>
      <c r="DJ23" s="71">
        <f t="shared" si="26"/>
        <v>0</v>
      </c>
      <c r="DK23" s="71">
        <f t="shared" si="27"/>
        <v>0</v>
      </c>
      <c r="DL23" s="71">
        <f t="shared" si="28"/>
        <v>0</v>
      </c>
      <c r="DM23" s="71">
        <f t="shared" si="29"/>
        <v>0</v>
      </c>
      <c r="DN23" s="71">
        <f t="shared" si="30"/>
        <v>0</v>
      </c>
      <c r="DO23" s="71">
        <f t="shared" si="31"/>
        <v>0</v>
      </c>
      <c r="DP23" s="71">
        <f t="shared" si="32"/>
        <v>0</v>
      </c>
      <c r="DQ23" s="71">
        <f t="shared" si="33"/>
        <v>0</v>
      </c>
      <c r="DR23" s="71">
        <f t="shared" si="34"/>
        <v>0</v>
      </c>
      <c r="DS23" s="71">
        <f t="shared" si="35"/>
        <v>0</v>
      </c>
      <c r="DT23" s="71">
        <f t="shared" si="36"/>
        <v>0</v>
      </c>
      <c r="DU23" s="71">
        <f t="shared" si="37"/>
        <v>0</v>
      </c>
      <c r="DV23" s="71">
        <f t="shared" si="38"/>
        <v>0</v>
      </c>
      <c r="DW23" s="71">
        <f t="shared" si="39"/>
        <v>0</v>
      </c>
      <c r="DX23" s="71">
        <f t="shared" si="40"/>
        <v>0</v>
      </c>
      <c r="DY23" s="71">
        <f t="shared" si="41"/>
        <v>0</v>
      </c>
      <c r="DZ23" s="71">
        <f t="shared" si="42"/>
        <v>0</v>
      </c>
      <c r="EA23" s="71">
        <f t="shared" si="43"/>
        <v>0</v>
      </c>
      <c r="EB23" s="71">
        <f t="shared" si="44"/>
        <v>0</v>
      </c>
      <c r="EC23" s="71">
        <f t="shared" si="45"/>
        <v>0</v>
      </c>
      <c r="ED23" s="71">
        <f t="shared" si="46"/>
        <v>0</v>
      </c>
      <c r="EE23" s="71">
        <f t="shared" si="47"/>
        <v>0</v>
      </c>
      <c r="EF23" s="71">
        <f t="shared" si="48"/>
        <v>0</v>
      </c>
      <c r="EG23" s="71">
        <f t="shared" si="49"/>
        <v>0</v>
      </c>
      <c r="EH23" s="72"/>
      <c r="EI23" s="73">
        <f t="shared" si="50"/>
        <v>0</v>
      </c>
      <c r="EJ23" s="72"/>
      <c r="EK23" s="77"/>
      <c r="EL23" s="75"/>
      <c r="EM23" s="76">
        <f t="shared" si="51"/>
        <v>-12694.56</v>
      </c>
      <c r="EN23" s="60"/>
      <c r="EO23" s="70">
        <f t="shared" si="52"/>
        <v>4393.1375159327999</v>
      </c>
      <c r="EP23" s="71">
        <f ca="1">IFERROR((NORMSDIST(((LN($EO23/$C$3)+(#REF!+($N$46^2)/2)*$N$51)/($N$46*SQRT($N$51))))*$EO23-NORMSDIST((((LN($EO23/$C$3)+(#REF!+($N$46^2)/2)*$N$51)/($N$46*SQRT($N$51)))-$N$46*SQRT(($N$51))))*$C$3*EXP(-#REF!*$N$51))*$B$3*100,0)</f>
        <v>0</v>
      </c>
      <c r="EQ23" s="71">
        <f ca="1">IFERROR((NORMSDIST(((LN($EO23/$C$4)+(#REF!+($N$46^2)/2)*$N$51)/($N$46*SQRT($N$51))))*$EO23-NORMSDIST((((LN($EO23/$C$4)+(#REF!+($N$46^2)/2)*$N$51)/($N$46*SQRT($N$51)))-$N$46*SQRT(($N$51))))*$C$4*EXP(-#REF!*$N$51))*$B$4*100,0)</f>
        <v>0</v>
      </c>
      <c r="ER23" s="71">
        <f ca="1">IFERROR((NORMSDIST(((LN($EO23/$C$5)+(#REF!+($N$46^2)/2)*$N$51)/($N$46*SQRT($N$51))))*$EO23-NORMSDIST((((LN($EO23/$C$5)+(#REF!+($N$46^2)/2)*$N$51)/($N$46*SQRT($N$51)))-$N$46*SQRT(($N$51))))*$C$5*EXP(-#REF!*$N$51))*$B$5*100,0)</f>
        <v>0</v>
      </c>
      <c r="ES23" s="71">
        <f ca="1">IFERROR((NORMSDIST(((LN($EO23/$C$6)+(#REF!+($N$46^2)/2)*$N$51)/($N$46*SQRT($N$51))))*$EO23-NORMSDIST((((LN($EO23/$C$6)+(#REF!+($N$46^2)/2)*$N$51)/($N$46*SQRT($N$51)))-$N$46*SQRT(($N$51))))*$C$6*EXP(-#REF!*$N$51))*$B$6*100,0)</f>
        <v>0</v>
      </c>
      <c r="ET23" s="71">
        <f ca="1">IFERROR((NORMSDIST(((LN($EO23/$C$7)+(#REF!+($N$46^2)/2)*$N$51)/($N$46*SQRT($N$51))))*$EO23-NORMSDIST((((LN($EO23/$C$7)+(#REF!+($N$46^2)/2)*$N$51)/($N$46*SQRT($N$51)))-$N$46*SQRT(($N$51))))*$C$7*EXP(-#REF!*$N$51))*$B$7*100,0)</f>
        <v>0</v>
      </c>
      <c r="EU23" s="71">
        <f ca="1">IFERROR((NORMSDIST(((LN($EO23/$C$8)+(#REF!+($N$46^2)/2)*$N$51)/($N$46*SQRT($N$51))))*$EO23-NORMSDIST((((LN($EO23/$C$8)+(#REF!+($N$46^2)/2)*$N$51)/($N$46*SQRT($N$51)))-$N$46*SQRT(($N$51))))*$C$8*EXP(-#REF!*$N$51))*$B$8*100,0)</f>
        <v>0</v>
      </c>
      <c r="EV23" s="71">
        <f ca="1">IFERROR((NORMSDIST(((LN($EO23/$C$9)+(#REF!+($N$46^2)/2)*$N$51)/($N$46*SQRT($N$51))))*$EO23-NORMSDIST((((LN($EO23/$C$9)+(#REF!+($N$46^2)/2)*$N$51)/($N$46*SQRT($N$51)))-$N$46*SQRT(($N$51))))*$C$9*EXP(-#REF!*$N$51))*$B$9*100,0)</f>
        <v>0</v>
      </c>
      <c r="EW23" s="71">
        <f ca="1">IFERROR((NORMSDIST(((LN($EO23/$C$10)+(#REF!+($N$46^2)/2)*$N$51)/($N$46*SQRT($N$51))))*$EO23-NORMSDIST((((LN($EO23/$C$10)+(#REF!+($N$46^2)/2)*$N$51)/($N$46*SQRT($N$51)))-$N$46*SQRT(($N$51))))*$C$10*EXP(-#REF!*$N$51))*$B$10*100,0)</f>
        <v>0</v>
      </c>
      <c r="EX23" s="71">
        <f ca="1">IFERROR((NORMSDIST(((LN($EO23/$C$11)+(#REF!+($N$46^2)/2)*$N$51)/($N$46*SQRT($N$51))))*$EO23-NORMSDIST((((LN($EO23/$C$11)+(#REF!+($N$46^2)/2)*$N$51)/($N$46*SQRT($N$51)))-$N$46*SQRT(($N$51))))*$C$11*EXP(-#REF!*$N$51))*$B$11*100,0)</f>
        <v>0</v>
      </c>
      <c r="EY23" s="71">
        <f ca="1">IFERROR((NORMSDIST(((LN($EO23/$C$12)+(#REF!+($N$46^2)/2)*$N$51)/($N$46*SQRT($N$51))))*$EO23-NORMSDIST((((LN($EO23/$C$12)+(#REF!+($N$46^2)/2)*$N$51)/($N$46*SQRT($N$51)))-$N$46*SQRT(($N$51))))*$C$12*EXP(-#REF!*$N$51))*$B$12*100,0)</f>
        <v>0</v>
      </c>
      <c r="EZ23" s="71">
        <f ca="1">IFERROR((NORMSDIST(((LN($EO23/$C$13)+(#REF!+($N$46^2)/2)*$N$51)/($N$46*SQRT($N$51))))*$EO23-NORMSDIST((((LN($EO23/$C$13)+(#REF!+($N$46^2)/2)*$N$51)/($N$46*SQRT($N$51)))-$N$46*SQRT(($N$51))))*$C$13*EXP(-#REF!*$N$51))*$B$13*100,0)</f>
        <v>0</v>
      </c>
      <c r="FA23" s="71">
        <f ca="1">IFERROR((NORMSDIST(((LN($EO23/$C$14)+(#REF!+($N$46^2)/2)*$N$51)/($N$46*SQRT($N$51))))*$EO23-NORMSDIST((((LN($EO23/$C$14)+(#REF!+($N$46^2)/2)*$N$51)/($N$46*SQRT($N$51)))-$N$46*SQRT(($N$51))))*$C$14*EXP(-#REF!*$N$51))*$B$14*100,0)</f>
        <v>0</v>
      </c>
      <c r="FB23" s="71">
        <f ca="1">IFERROR((NORMSDIST(((LN($EO23/$C$15)+(#REF!+($N$46^2)/2)*$N$51)/($N$46*SQRT($N$51))))*$EO23-NORMSDIST((((LN($EO23/$C$15)+(#REF!+($N$46^2)/2)*$N$51)/($N$46*SQRT($N$51)))-$N$46*SQRT(($N$51))))*$C$15*EXP(-#REF!*$N$51))*$B$15*100,0)</f>
        <v>0</v>
      </c>
      <c r="FC23" s="71">
        <f ca="1">IFERROR((NORMSDIST(((LN($EO23/$C$16)+(#REF!+($N$46^2)/2)*$N$51)/($N$46*SQRT($N$51))))*$EO23-NORMSDIST((((LN($EO23/$C$16)+(#REF!+($N$46^2)/2)*$N$51)/($N$46*SQRT($N$51)))-$N$46*SQRT(($N$51))))*$C$16*EXP(-#REF!*$N$51))*$B$16*100,0)</f>
        <v>0</v>
      </c>
      <c r="FD23" s="71">
        <f ca="1">IFERROR((NORMSDIST(((LN($EO23/$C$17)+(#REF!+($N$46^2)/2)*$N$51)/($N$46*SQRT($N$51))))*$EO23-NORMSDIST((((LN($EO23/$C$17)+(#REF!+($N$46^2)/2)*$N$51)/($N$46*SQRT($N$51)))-$N$46*SQRT(($N$51))))*$C$17*EXP(-#REF!*$N$51))*$B$17*100,0)</f>
        <v>0</v>
      </c>
      <c r="FE23" s="71">
        <f ca="1">IFERROR((NORMSDIST(((LN($EO23/$C$18)+(#REF!+($N$46^2)/2)*$N$51)/($N$46*SQRT($N$51))))*$EO23-NORMSDIST((((LN($EO23/$C$18)+(#REF!+($N$46^2)/2)*$N$51)/($N$46*SQRT($N$51)))-$N$46*SQRT(($N$51))))*$C$18*EXP(-#REF!*$N$51))*$B$18*100,0)</f>
        <v>0</v>
      </c>
      <c r="FF23" s="71">
        <f ca="1">IFERROR((NORMSDIST(((LN($EO23/$C$19)+(#REF!+($N$46^2)/2)*$N$51)/($N$46*SQRT($N$51))))*$EO23-NORMSDIST((((LN($EO23/$C$19)+(#REF!+($N$46^2)/2)*$N$51)/($N$46*SQRT($N$51)))-$N$46*SQRT(($N$51))))*$C$19*EXP(-#REF!*$N$51))*$B$19*100,0)</f>
        <v>0</v>
      </c>
      <c r="FG23" s="71">
        <f ca="1">IFERROR((NORMSDIST(((LN($EO23/$C$20)+(#REF!+($N$46^2)/2)*$N$51)/($N$46*SQRT($N$51))))*$EO23-NORMSDIST((((LN($EO23/$C$20)+(#REF!+($N$46^2)/2)*$N$51)/($N$46*SQRT($N$51)))-$N$46*SQRT(($N$51))))*$C$20*EXP(-#REF!*$N$51))*$B$20*100,0)</f>
        <v>0</v>
      </c>
      <c r="FH23" s="71">
        <f ca="1">IFERROR((NORMSDIST(((LN($EO23/$C$21)+(#REF!+($N$46^2)/2)*$N$51)/($N$46*SQRT($N$51))))*$EO23-NORMSDIST((((LN($EO23/$C$21)+(#REF!+($N$46^2)/2)*$N$51)/($N$46*SQRT($N$51)))-$N$46*SQRT(($N$51))))*$C$21*EXP(-#REF!*$N$51))*$B$21*100,0)</f>
        <v>0</v>
      </c>
      <c r="FI23" s="71">
        <f ca="1">IFERROR((NORMSDIST(((LN($EO23/$C$22)+(#REF!+($N$46^2)/2)*$N$51)/($N$46*SQRT($N$51))))*$EO23-NORMSDIST((((LN($EO23/$C$22)+(#REF!+($N$46^2)/2)*$N$51)/($N$46*SQRT($N$51)))-$N$46*SQRT(($N$51))))*$C$22*EXP(-#REF!*$N$51))*$B$22*100,0)</f>
        <v>0</v>
      </c>
      <c r="FJ23" s="71">
        <f ca="1">IFERROR((NORMSDIST(((LN($EO23/$C$23)+(#REF!+($N$46^2)/2)*$N$51)/($N$46*SQRT($N$51))))*$EO23-NORMSDIST((((LN($EO23/$C$23)+(#REF!+($N$46^2)/2)*$N$51)/($N$46*SQRT($N$51)))-$N$46*SQRT(($N$51))))*$C$23*EXP(-#REF!*$N$51))*$B$23*100,0)</f>
        <v>0</v>
      </c>
      <c r="FK23" s="71">
        <f ca="1">IFERROR((NORMSDIST(((LN($EO23/$C$24)+(#REF!+($N$46^2)/2)*$N$51)/($N$46*SQRT($N$51))))*$EO23-NORMSDIST((((LN($EO23/$C$24)+(#REF!+($N$46^2)/2)*$N$51)/($N$46*SQRT($N$51)))-$N$46*SQRT(($N$51))))*$C$24*EXP(-#REF!*$N$51))*$B$24*100,0)</f>
        <v>0</v>
      </c>
      <c r="FL23" s="71">
        <f ca="1">IFERROR((NORMSDIST(((LN($EO23/$C$25)+(#REF!+($N$46^2)/2)*$N$51)/($N$46*SQRT($N$51))))*$EO23-NORMSDIST((((LN($EO23/$C$25)+(#REF!+($N$46^2)/2)*$N$51)/($N$46*SQRT($N$51)))-$N$46*SQRT(($N$51))))*$C$25*EXP(-#REF!*$N$51))*$B$25*100,0)</f>
        <v>0</v>
      </c>
      <c r="FM23" s="71">
        <f ca="1">IFERROR((NORMSDIST(((LN($EO23/$C$26)+(#REF!+($N$46^2)/2)*$N$51)/($N$46*SQRT($N$51))))*$EO23-NORMSDIST((((LN($EO23/$C$26)+(#REF!+($N$46^2)/2)*$N$51)/($N$46*SQRT($N$51)))-$N$46*SQRT(($N$51))))*$C$26*EXP(-#REF!*$N$51))*$B$26*100,0)</f>
        <v>0</v>
      </c>
      <c r="FN23" s="71">
        <f ca="1">IFERROR((NORMSDIST(((LN($EO23/$C$27)+(#REF!+($N$46^2)/2)*$N$51)/($N$46*SQRT($N$51))))*$EO23-NORMSDIST((((LN($EO23/$C$27)+(#REF!+($N$46^2)/2)*$N$51)/($N$46*SQRT($N$51)))-$N$46*SQRT(($N$51))))*$C$27*EXP(-#REF!*$N$51))*$B$27*100,0)</f>
        <v>0</v>
      </c>
      <c r="FO23" s="71">
        <f ca="1">IFERROR((NORMSDIST(((LN($EO23/$C$28)+(#REF!+($N$46^2)/2)*$N$51)/($N$46*SQRT($N$51))))*$EO23-NORMSDIST((((LN($EO23/$C$28)+(#REF!+($N$46^2)/2)*$N$51)/($N$46*SQRT($N$51)))-$N$46*SQRT(($N$51))))*$C$28*EXP(-#REF!*$N$51))*$B$28*100,0)</f>
        <v>0</v>
      </c>
      <c r="FP23" s="71">
        <f ca="1">IFERROR((NORMSDIST(((LN($EO23/$C$29)+(#REF!+($N$46^2)/2)*$N$51)/($N$46*SQRT($N$51))))*$EO23-NORMSDIST((((LN($EO23/$C$29)+(#REF!+($N$46^2)/2)*$N$51)/($N$46*SQRT($N$51)))-$N$46*SQRT(($N$51))))*$C$29*EXP(-#REF!*$N$51))*$B$29*100,0)</f>
        <v>0</v>
      </c>
      <c r="FQ23" s="71">
        <f ca="1">IFERROR((NORMSDIST(((LN($EO23/$C$30)+(#REF!+($N$46^2)/2)*$N$51)/($N$46*SQRT($N$51))))*$EO23-NORMSDIST((((LN($EO23/$C$30)+(#REF!+($N$46^2)/2)*$N$51)/($N$46*SQRT($N$51)))-$N$46*SQRT(($N$51))))*$C$30*EXP(-#REF!*$N$51))*$B$30*100,0)</f>
        <v>0</v>
      </c>
      <c r="FR23" s="71">
        <f ca="1">IFERROR((NORMSDIST(((LN($EO23/$C$31)+(#REF!+($N$46^2)/2)*$N$51)/($N$46*SQRT($N$51))))*$EO23-NORMSDIST((((LN($EO23/$C$31)+(#REF!+($N$46^2)/2)*$N$51)/($N$46*SQRT($N$51)))-$N$46*SQRT(($N$51))))*$C$31*EXP(-#REF!*$N$51))*$B$31*100,0)</f>
        <v>0</v>
      </c>
      <c r="FS23" s="71">
        <f ca="1">IFERROR((NORMSDIST(((LN($EO23/$C$32)+(#REF!+($N$46^2)/2)*$N$51)/($N$46*SQRT($N$51))))*$EO23-NORMSDIST((((LN($EO23/$C$32)+(#REF!+($N$46^2)/2)*$N$51)/($N$46*SQRT($N$51)))-$N$46*SQRT(($N$51))))*$C$32*EXP(-#REF!*$N$51))*$B$32*100,0)</f>
        <v>0</v>
      </c>
      <c r="FT23" s="71">
        <f ca="1">IFERROR((NORMSDIST(((LN($EO23/$C$33)+(#REF!+($N$46^2)/2)*$N$51)/($N$46*SQRT($N$51))))*$EO23-NORMSDIST((((LN($EO23/$C$33)+(#REF!+($N$46^2)/2)*$N$51)/($N$46*SQRT($N$51)))-$N$46*SQRT(($N$51))))*$C$33*EXP(-#REF!*$N$51))*$B$33*100,0)</f>
        <v>0</v>
      </c>
      <c r="FU23" s="71">
        <f ca="1">IFERROR((NORMSDIST(((LN($EO23/$C$34)+(#REF!+($N$46^2)/2)*$N$51)/($N$46*SQRT($N$51))))*$EO23-NORMSDIST((((LN($EO23/$C$34)+(#REF!+($N$46^2)/2)*$N$51)/($N$46*SQRT($N$51)))-$N$46*SQRT(($N$51))))*$C$34*EXP(-#REF!*$N$51))*$B$34*100,0)</f>
        <v>0</v>
      </c>
      <c r="FV23" s="71">
        <f ca="1">IFERROR((NORMSDIST(((LN($EO23/$C$35)+(#REF!+($N$46^2)/2)*$N$51)/($N$46*SQRT($N$51))))*$EO23-NORMSDIST((((LN($EO23/$C$35)+(#REF!+($N$46^2)/2)*$N$51)/($N$46*SQRT($N$51)))-$N$46*SQRT(($N$51))))*$C$35*EXP(-#REF!*$N$51))*$B$35*100,0)</f>
        <v>0</v>
      </c>
      <c r="FW23" s="71">
        <f ca="1">IFERROR((NORMSDIST(((LN($EO23/$C$36)+(#REF!+($N$46^2)/2)*$N$51)/($N$46*SQRT($N$51))))*$EO23-NORMSDIST((((LN($EO23/$C$36)+(#REF!+($N$46^2)/2)*$N$51)/($N$46*SQRT($N$51)))-$N$46*SQRT(($N$51))))*$C$36*EXP(-#REF!*$N$51))*$B$36*100,0)</f>
        <v>0</v>
      </c>
      <c r="FX23" s="71">
        <f ca="1">IFERROR((NORMSDIST(((LN($EO23/$C$37)+(#REF!+($N$46^2)/2)*$N$51)/($N$46*SQRT($N$51))))*$EO23-NORMSDIST((((LN($EO23/$C$37)+(#REF!+($N$46^2)/2)*$N$51)/($N$46*SQRT($N$51)))-$N$46*SQRT(($N$51))))*$C$37*EXP(-#REF!*$N$51))*$B$37*100,0)</f>
        <v>0</v>
      </c>
      <c r="FY23" s="72"/>
      <c r="FZ23" s="73">
        <f t="shared" ca="1" si="53"/>
        <v>0</v>
      </c>
      <c r="GA23" s="72"/>
      <c r="GB23" s="77"/>
      <c r="GC23" s="75"/>
      <c r="GD23" s="76">
        <f t="shared" ca="1" si="54"/>
        <v>-12694.56</v>
      </c>
    </row>
    <row r="24" spans="1:186">
      <c r="A24" s="169" t="s">
        <v>395</v>
      </c>
      <c r="B24" s="619"/>
      <c r="C24" s="649"/>
      <c r="D24" s="626"/>
      <c r="E24" s="632">
        <f t="shared" si="0"/>
        <v>0</v>
      </c>
      <c r="F24" s="708">
        <f t="shared" si="1"/>
        <v>0</v>
      </c>
      <c r="G24" s="636" t="str">
        <f t="shared" si="55"/>
        <v/>
      </c>
      <c r="H24" s="638">
        <f t="shared" si="56"/>
        <v>0</v>
      </c>
      <c r="I24" s="740">
        <f t="shared" si="2"/>
        <v>0</v>
      </c>
      <c r="J24" s="51"/>
      <c r="K24" s="733">
        <f>IFERROR(+L24/$L$18-1,"")</f>
        <v>0.12616241926400007</v>
      </c>
      <c r="L24" s="734">
        <f t="shared" si="70"/>
        <v>4481.0002662514562</v>
      </c>
      <c r="M24" s="763">
        <f t="shared" si="4"/>
        <v>-12694.56</v>
      </c>
      <c r="N24" s="764">
        <f t="shared" ca="1" si="5"/>
        <v>-12694.56</v>
      </c>
      <c r="O24" s="51"/>
      <c r="P24" s="769"/>
      <c r="Q24" s="816">
        <f t="shared" si="57"/>
        <v>0</v>
      </c>
      <c r="R24" s="630"/>
      <c r="S24" s="619">
        <f t="shared" ca="1" si="58"/>
        <v>0</v>
      </c>
      <c r="T24" s="625" t="str">
        <f t="shared" si="59"/>
        <v/>
      </c>
      <c r="U24" s="626" t="str">
        <f t="shared" si="60"/>
        <v/>
      </c>
      <c r="V24" s="621">
        <f>IFERROR(VLOOKUP($U24,HomeBroker!$A$30:$F$60,6,0),0)</f>
        <v>0</v>
      </c>
      <c r="W24" s="618" t="str">
        <f t="shared" si="61"/>
        <v/>
      </c>
      <c r="X24" s="771" t="str">
        <f t="shared" si="67"/>
        <v/>
      </c>
      <c r="Y24" s="51"/>
      <c r="Z24" s="631"/>
      <c r="AA24" s="816">
        <f t="shared" si="62"/>
        <v>0</v>
      </c>
      <c r="AB24" s="630"/>
      <c r="AC24" s="619">
        <f t="shared" ca="1" si="7"/>
        <v>0</v>
      </c>
      <c r="AD24" s="625" t="str">
        <f t="shared" si="63"/>
        <v/>
      </c>
      <c r="AE24" s="626" t="str">
        <f t="shared" si="64"/>
        <v/>
      </c>
      <c r="AF24" s="621">
        <f>IFERROR(VLOOKUP($AE24,HomeBroker!$A$30:$F$60,6,0),0)</f>
        <v>0</v>
      </c>
      <c r="AG24" s="618" t="str">
        <f t="shared" si="65"/>
        <v/>
      </c>
      <c r="AH24" s="771" t="str">
        <f t="shared" si="69"/>
        <v/>
      </c>
      <c r="AI24" s="51"/>
      <c r="AJ24" s="772"/>
      <c r="AK24" s="657" t="s">
        <v>350</v>
      </c>
      <c r="AL24" s="623"/>
      <c r="AM24" s="649"/>
      <c r="AN24" s="626"/>
      <c r="AO24" s="632">
        <f t="shared" si="8"/>
        <v>0</v>
      </c>
      <c r="AP24" s="653">
        <f t="shared" si="9"/>
        <v>0</v>
      </c>
      <c r="AQ24" s="658" t="s">
        <v>396</v>
      </c>
      <c r="AR24" s="623"/>
      <c r="AS24" s="649"/>
      <c r="AT24" s="626"/>
      <c r="AU24" s="632">
        <f t="shared" si="10"/>
        <v>0</v>
      </c>
      <c r="AV24" s="653">
        <f t="shared" si="11"/>
        <v>0</v>
      </c>
      <c r="AW24" s="661" t="s">
        <v>397</v>
      </c>
      <c r="AX24" s="659"/>
      <c r="AY24" s="626"/>
      <c r="AZ24" s="632">
        <f t="shared" si="12"/>
        <v>0</v>
      </c>
      <c r="BA24" s="634">
        <f t="shared" si="13"/>
        <v>0</v>
      </c>
      <c r="CX24" s="70">
        <f t="shared" si="14"/>
        <v>4481.0002662514562</v>
      </c>
      <c r="CY24" s="71">
        <f t="shared" si="15"/>
        <v>0</v>
      </c>
      <c r="CZ24" s="71">
        <f t="shared" si="16"/>
        <v>0</v>
      </c>
      <c r="DA24" s="71">
        <f t="shared" si="17"/>
        <v>0</v>
      </c>
      <c r="DB24" s="71">
        <f t="shared" si="18"/>
        <v>0</v>
      </c>
      <c r="DC24" s="71">
        <f t="shared" si="19"/>
        <v>0</v>
      </c>
      <c r="DD24" s="71">
        <f t="shared" si="20"/>
        <v>0</v>
      </c>
      <c r="DE24" s="71">
        <f t="shared" si="21"/>
        <v>0</v>
      </c>
      <c r="DF24" s="71">
        <f t="shared" si="22"/>
        <v>0</v>
      </c>
      <c r="DG24" s="71">
        <f t="shared" si="23"/>
        <v>0</v>
      </c>
      <c r="DH24" s="71">
        <f t="shared" si="24"/>
        <v>0</v>
      </c>
      <c r="DI24" s="71">
        <f t="shared" si="25"/>
        <v>0</v>
      </c>
      <c r="DJ24" s="71">
        <f t="shared" si="26"/>
        <v>0</v>
      </c>
      <c r="DK24" s="71">
        <f t="shared" si="27"/>
        <v>0</v>
      </c>
      <c r="DL24" s="71">
        <f t="shared" si="28"/>
        <v>0</v>
      </c>
      <c r="DM24" s="71">
        <f t="shared" si="29"/>
        <v>0</v>
      </c>
      <c r="DN24" s="71">
        <f t="shared" si="30"/>
        <v>0</v>
      </c>
      <c r="DO24" s="71">
        <f t="shared" si="31"/>
        <v>0</v>
      </c>
      <c r="DP24" s="71">
        <f t="shared" si="32"/>
        <v>0</v>
      </c>
      <c r="DQ24" s="71">
        <f t="shared" si="33"/>
        <v>0</v>
      </c>
      <c r="DR24" s="71">
        <f t="shared" si="34"/>
        <v>0</v>
      </c>
      <c r="DS24" s="71">
        <f t="shared" si="35"/>
        <v>0</v>
      </c>
      <c r="DT24" s="71">
        <f t="shared" si="36"/>
        <v>0</v>
      </c>
      <c r="DU24" s="71">
        <f t="shared" si="37"/>
        <v>0</v>
      </c>
      <c r="DV24" s="71">
        <f t="shared" si="38"/>
        <v>0</v>
      </c>
      <c r="DW24" s="71">
        <f t="shared" si="39"/>
        <v>0</v>
      </c>
      <c r="DX24" s="71">
        <f t="shared" si="40"/>
        <v>0</v>
      </c>
      <c r="DY24" s="71">
        <f t="shared" si="41"/>
        <v>0</v>
      </c>
      <c r="DZ24" s="71">
        <f t="shared" si="42"/>
        <v>0</v>
      </c>
      <c r="EA24" s="71">
        <f t="shared" si="43"/>
        <v>0</v>
      </c>
      <c r="EB24" s="71">
        <f t="shared" si="44"/>
        <v>0</v>
      </c>
      <c r="EC24" s="71">
        <f t="shared" si="45"/>
        <v>0</v>
      </c>
      <c r="ED24" s="71">
        <f t="shared" si="46"/>
        <v>0</v>
      </c>
      <c r="EE24" s="71">
        <f t="shared" si="47"/>
        <v>0</v>
      </c>
      <c r="EF24" s="71">
        <f t="shared" si="48"/>
        <v>0</v>
      </c>
      <c r="EG24" s="71">
        <f t="shared" si="49"/>
        <v>0</v>
      </c>
      <c r="EH24" s="72"/>
      <c r="EI24" s="73">
        <f t="shared" si="50"/>
        <v>0</v>
      </c>
      <c r="EJ24" s="72"/>
      <c r="EK24" s="77"/>
      <c r="EL24" s="75"/>
      <c r="EM24" s="76">
        <f t="shared" si="51"/>
        <v>-12694.56</v>
      </c>
      <c r="EN24" s="60"/>
      <c r="EO24" s="70">
        <f t="shared" si="52"/>
        <v>4481.0002662514562</v>
      </c>
      <c r="EP24" s="71">
        <f ca="1">IFERROR((NORMSDIST(((LN($EO24/$C$3)+(#REF!+($N$46^2)/2)*$N$51)/($N$46*SQRT($N$51))))*$EO24-NORMSDIST((((LN($EO24/$C$3)+(#REF!+($N$46^2)/2)*$N$51)/($N$46*SQRT($N$51)))-$N$46*SQRT(($N$51))))*$C$3*EXP(-#REF!*$N$51))*$B$3*100,0)</f>
        <v>0</v>
      </c>
      <c r="EQ24" s="71">
        <f ca="1">IFERROR((NORMSDIST(((LN($EO24/$C$4)+(#REF!+($N$46^2)/2)*$N$51)/($N$46*SQRT($N$51))))*$EO24-NORMSDIST((((LN($EO24/$C$4)+(#REF!+($N$46^2)/2)*$N$51)/($N$46*SQRT($N$51)))-$N$46*SQRT(($N$51))))*$C$4*EXP(-#REF!*$N$51))*$B$4*100,0)</f>
        <v>0</v>
      </c>
      <c r="ER24" s="71">
        <f ca="1">IFERROR((NORMSDIST(((LN($EO24/$C$5)+(#REF!+($N$46^2)/2)*$N$51)/($N$46*SQRT($N$51))))*$EO24-NORMSDIST((((LN($EO24/$C$5)+(#REF!+($N$46^2)/2)*$N$51)/($N$46*SQRT($N$51)))-$N$46*SQRT(($N$51))))*$C$5*EXP(-#REF!*$N$51))*$B$5*100,0)</f>
        <v>0</v>
      </c>
      <c r="ES24" s="71">
        <f ca="1">IFERROR((NORMSDIST(((LN($EO24/$C$6)+(#REF!+($N$46^2)/2)*$N$51)/($N$46*SQRT($N$51))))*$EO24-NORMSDIST((((LN($EO24/$C$6)+(#REF!+($N$46^2)/2)*$N$51)/($N$46*SQRT($N$51)))-$N$46*SQRT(($N$51))))*$C$6*EXP(-#REF!*$N$51))*$B$6*100,0)</f>
        <v>0</v>
      </c>
      <c r="ET24" s="71">
        <f ca="1">IFERROR((NORMSDIST(((LN($EO24/$C$7)+(#REF!+($N$46^2)/2)*$N$51)/($N$46*SQRT($N$51))))*$EO24-NORMSDIST((((LN($EO24/$C$7)+(#REF!+($N$46^2)/2)*$N$51)/($N$46*SQRT($N$51)))-$N$46*SQRT(($N$51))))*$C$7*EXP(-#REF!*$N$51))*$B$7*100,0)</f>
        <v>0</v>
      </c>
      <c r="EU24" s="71">
        <f ca="1">IFERROR((NORMSDIST(((LN($EO24/$C$8)+(#REF!+($N$46^2)/2)*$N$51)/($N$46*SQRT($N$51))))*$EO24-NORMSDIST((((LN($EO24/$C$8)+(#REF!+($N$46^2)/2)*$N$51)/($N$46*SQRT($N$51)))-$N$46*SQRT(($N$51))))*$C$8*EXP(-#REF!*$N$51))*$B$8*100,0)</f>
        <v>0</v>
      </c>
      <c r="EV24" s="71">
        <f ca="1">IFERROR((NORMSDIST(((LN($EO24/$C$9)+(#REF!+($N$46^2)/2)*$N$51)/($N$46*SQRT($N$51))))*$EO24-NORMSDIST((((LN($EO24/$C$9)+(#REF!+($N$46^2)/2)*$N$51)/($N$46*SQRT($N$51)))-$N$46*SQRT(($N$51))))*$C$9*EXP(-#REF!*$N$51))*$B$9*100,0)</f>
        <v>0</v>
      </c>
      <c r="EW24" s="71">
        <f ca="1">IFERROR((NORMSDIST(((LN($EO24/$C$10)+(#REF!+($N$46^2)/2)*$N$51)/($N$46*SQRT($N$51))))*$EO24-NORMSDIST((((LN($EO24/$C$10)+(#REF!+($N$46^2)/2)*$N$51)/($N$46*SQRT($N$51)))-$N$46*SQRT(($N$51))))*$C$10*EXP(-#REF!*$N$51))*$B$10*100,0)</f>
        <v>0</v>
      </c>
      <c r="EX24" s="71">
        <f ca="1">IFERROR((NORMSDIST(((LN($EO24/$C$11)+(#REF!+($N$46^2)/2)*$N$51)/($N$46*SQRT($N$51))))*$EO24-NORMSDIST((((LN($EO24/$C$11)+(#REF!+($N$46^2)/2)*$N$51)/($N$46*SQRT($N$51)))-$N$46*SQRT(($N$51))))*$C$11*EXP(-#REF!*$N$51))*$B$11*100,0)</f>
        <v>0</v>
      </c>
      <c r="EY24" s="71">
        <f ca="1">IFERROR((NORMSDIST(((LN($EO24/$C$12)+(#REF!+($N$46^2)/2)*$N$51)/($N$46*SQRT($N$51))))*$EO24-NORMSDIST((((LN($EO24/$C$12)+(#REF!+($N$46^2)/2)*$N$51)/($N$46*SQRT($N$51)))-$N$46*SQRT(($N$51))))*$C$12*EXP(-#REF!*$N$51))*$B$12*100,0)</f>
        <v>0</v>
      </c>
      <c r="EZ24" s="71">
        <f ca="1">IFERROR((NORMSDIST(((LN($EO24/$C$13)+(#REF!+($N$46^2)/2)*$N$51)/($N$46*SQRT($N$51))))*$EO24-NORMSDIST((((LN($EO24/$C$13)+(#REF!+($N$46^2)/2)*$N$51)/($N$46*SQRT($N$51)))-$N$46*SQRT(($N$51))))*$C$13*EXP(-#REF!*$N$51))*$B$13*100,0)</f>
        <v>0</v>
      </c>
      <c r="FA24" s="71">
        <f ca="1">IFERROR((NORMSDIST(((LN($EO24/$C$14)+(#REF!+($N$46^2)/2)*$N$51)/($N$46*SQRT($N$51))))*$EO24-NORMSDIST((((LN($EO24/$C$14)+(#REF!+($N$46^2)/2)*$N$51)/($N$46*SQRT($N$51)))-$N$46*SQRT(($N$51))))*$C$14*EXP(-#REF!*$N$51))*$B$14*100,0)</f>
        <v>0</v>
      </c>
      <c r="FB24" s="71">
        <f ca="1">IFERROR((NORMSDIST(((LN($EO24/$C$15)+(#REF!+($N$46^2)/2)*$N$51)/($N$46*SQRT($N$51))))*$EO24-NORMSDIST((((LN($EO24/$C$15)+(#REF!+($N$46^2)/2)*$N$51)/($N$46*SQRT($N$51)))-$N$46*SQRT(($N$51))))*$C$15*EXP(-#REF!*$N$51))*$B$15*100,0)</f>
        <v>0</v>
      </c>
      <c r="FC24" s="71">
        <f ca="1">IFERROR((NORMSDIST(((LN($EO24/$C$16)+(#REF!+($N$46^2)/2)*$N$51)/($N$46*SQRT($N$51))))*$EO24-NORMSDIST((((LN($EO24/$C$16)+(#REF!+($N$46^2)/2)*$N$51)/($N$46*SQRT($N$51)))-$N$46*SQRT(($N$51))))*$C$16*EXP(-#REF!*$N$51))*$B$16*100,0)</f>
        <v>0</v>
      </c>
      <c r="FD24" s="71">
        <f ca="1">IFERROR((NORMSDIST(((LN($EO24/$C$17)+(#REF!+($N$46^2)/2)*$N$51)/($N$46*SQRT($N$51))))*$EO24-NORMSDIST((((LN($EO24/$C$17)+(#REF!+($N$46^2)/2)*$N$51)/($N$46*SQRT($N$51)))-$N$46*SQRT(($N$51))))*$C$17*EXP(-#REF!*$N$51))*$B$17*100,0)</f>
        <v>0</v>
      </c>
      <c r="FE24" s="71">
        <f ca="1">IFERROR((NORMSDIST(((LN($EO24/$C$18)+(#REF!+($N$46^2)/2)*$N$51)/($N$46*SQRT($N$51))))*$EO24-NORMSDIST((((LN($EO24/$C$18)+(#REF!+($N$46^2)/2)*$N$51)/($N$46*SQRT($N$51)))-$N$46*SQRT(($N$51))))*$C$18*EXP(-#REF!*$N$51))*$B$18*100,0)</f>
        <v>0</v>
      </c>
      <c r="FF24" s="71">
        <f ca="1">IFERROR((NORMSDIST(((LN($EO24/$C$19)+(#REF!+($N$46^2)/2)*$N$51)/($N$46*SQRT($N$51))))*$EO24-NORMSDIST((((LN($EO24/$C$19)+(#REF!+($N$46^2)/2)*$N$51)/($N$46*SQRT($N$51)))-$N$46*SQRT(($N$51))))*$C$19*EXP(-#REF!*$N$51))*$B$19*100,0)</f>
        <v>0</v>
      </c>
      <c r="FG24" s="71">
        <f ca="1">IFERROR((NORMSDIST(((LN($EO24/$C$20)+(#REF!+($N$46^2)/2)*$N$51)/($N$46*SQRT($N$51))))*$EO24-NORMSDIST((((LN($EO24/$C$20)+(#REF!+($N$46^2)/2)*$N$51)/($N$46*SQRT($N$51)))-$N$46*SQRT(($N$51))))*$C$20*EXP(-#REF!*$N$51))*$B$20*100,0)</f>
        <v>0</v>
      </c>
      <c r="FH24" s="71">
        <f ca="1">IFERROR((NORMSDIST(((LN($EO24/$C$21)+(#REF!+($N$46^2)/2)*$N$51)/($N$46*SQRT($N$51))))*$EO24-NORMSDIST((((LN($EO24/$C$21)+(#REF!+($N$46^2)/2)*$N$51)/($N$46*SQRT($N$51)))-$N$46*SQRT(($N$51))))*$C$21*EXP(-#REF!*$N$51))*$B$21*100,0)</f>
        <v>0</v>
      </c>
      <c r="FI24" s="71">
        <f ca="1">IFERROR((NORMSDIST(((LN($EO24/$C$22)+(#REF!+($N$46^2)/2)*$N$51)/($N$46*SQRT($N$51))))*$EO24-NORMSDIST((((LN($EO24/$C$22)+(#REF!+($N$46^2)/2)*$N$51)/($N$46*SQRT($N$51)))-$N$46*SQRT(($N$51))))*$C$22*EXP(-#REF!*$N$51))*$B$22*100,0)</f>
        <v>0</v>
      </c>
      <c r="FJ24" s="71">
        <f ca="1">IFERROR((NORMSDIST(((LN($EO24/$C$23)+(#REF!+($N$46^2)/2)*$N$51)/($N$46*SQRT($N$51))))*$EO24-NORMSDIST((((LN($EO24/$C$23)+(#REF!+($N$46^2)/2)*$N$51)/($N$46*SQRT($N$51)))-$N$46*SQRT(($N$51))))*$C$23*EXP(-#REF!*$N$51))*$B$23*100,0)</f>
        <v>0</v>
      </c>
      <c r="FK24" s="71">
        <f ca="1">IFERROR((NORMSDIST(((LN($EO24/$C$24)+(#REF!+($N$46^2)/2)*$N$51)/($N$46*SQRT($N$51))))*$EO24-NORMSDIST((((LN($EO24/$C$24)+(#REF!+($N$46^2)/2)*$N$51)/($N$46*SQRT($N$51)))-$N$46*SQRT(($N$51))))*$C$24*EXP(-#REF!*$N$51))*$B$24*100,0)</f>
        <v>0</v>
      </c>
      <c r="FL24" s="71">
        <f ca="1">IFERROR((NORMSDIST(((LN($EO24/$C$25)+(#REF!+($N$46^2)/2)*$N$51)/($N$46*SQRT($N$51))))*$EO24-NORMSDIST((((LN($EO24/$C$25)+(#REF!+($N$46^2)/2)*$N$51)/($N$46*SQRT($N$51)))-$N$46*SQRT(($N$51))))*$C$25*EXP(-#REF!*$N$51))*$B$25*100,0)</f>
        <v>0</v>
      </c>
      <c r="FM24" s="71">
        <f ca="1">IFERROR((NORMSDIST(((LN($EO24/$C$26)+(#REF!+($N$46^2)/2)*$N$51)/($N$46*SQRT($N$51))))*$EO24-NORMSDIST((((LN($EO24/$C$26)+(#REF!+($N$46^2)/2)*$N$51)/($N$46*SQRT($N$51)))-$N$46*SQRT(($N$51))))*$C$26*EXP(-#REF!*$N$51))*$B$26*100,0)</f>
        <v>0</v>
      </c>
      <c r="FN24" s="71">
        <f ca="1">IFERROR((NORMSDIST(((LN($EO24/$C$27)+(#REF!+($N$46^2)/2)*$N$51)/($N$46*SQRT($N$51))))*$EO24-NORMSDIST((((LN($EO24/$C$27)+(#REF!+($N$46^2)/2)*$N$51)/($N$46*SQRT($N$51)))-$N$46*SQRT(($N$51))))*$C$27*EXP(-#REF!*$N$51))*$B$27*100,0)</f>
        <v>0</v>
      </c>
      <c r="FO24" s="71">
        <f ca="1">IFERROR((NORMSDIST(((LN($EO24/$C$28)+(#REF!+($N$46^2)/2)*$N$51)/($N$46*SQRT($N$51))))*$EO24-NORMSDIST((((LN($EO24/$C$28)+(#REF!+($N$46^2)/2)*$N$51)/($N$46*SQRT($N$51)))-$N$46*SQRT(($N$51))))*$C$28*EXP(-#REF!*$N$51))*$B$28*100,0)</f>
        <v>0</v>
      </c>
      <c r="FP24" s="71">
        <f ca="1">IFERROR((NORMSDIST(((LN($EO24/$C$29)+(#REF!+($N$46^2)/2)*$N$51)/($N$46*SQRT($N$51))))*$EO24-NORMSDIST((((LN($EO24/$C$29)+(#REF!+($N$46^2)/2)*$N$51)/($N$46*SQRT($N$51)))-$N$46*SQRT(($N$51))))*$C$29*EXP(-#REF!*$N$51))*$B$29*100,0)</f>
        <v>0</v>
      </c>
      <c r="FQ24" s="71">
        <f ca="1">IFERROR((NORMSDIST(((LN($EO24/$C$30)+(#REF!+($N$46^2)/2)*$N$51)/($N$46*SQRT($N$51))))*$EO24-NORMSDIST((((LN($EO24/$C$30)+(#REF!+($N$46^2)/2)*$N$51)/($N$46*SQRT($N$51)))-$N$46*SQRT(($N$51))))*$C$30*EXP(-#REF!*$N$51))*$B$30*100,0)</f>
        <v>0</v>
      </c>
      <c r="FR24" s="71">
        <f ca="1">IFERROR((NORMSDIST(((LN($EO24/$C$31)+(#REF!+($N$46^2)/2)*$N$51)/($N$46*SQRT($N$51))))*$EO24-NORMSDIST((((LN($EO24/$C$31)+(#REF!+($N$46^2)/2)*$N$51)/($N$46*SQRT($N$51)))-$N$46*SQRT(($N$51))))*$C$31*EXP(-#REF!*$N$51))*$B$31*100,0)</f>
        <v>0</v>
      </c>
      <c r="FS24" s="71">
        <f ca="1">IFERROR((NORMSDIST(((LN($EO24/$C$32)+(#REF!+($N$46^2)/2)*$N$51)/($N$46*SQRT($N$51))))*$EO24-NORMSDIST((((LN($EO24/$C$32)+(#REF!+($N$46^2)/2)*$N$51)/($N$46*SQRT($N$51)))-$N$46*SQRT(($N$51))))*$C$32*EXP(-#REF!*$N$51))*$B$32*100,0)</f>
        <v>0</v>
      </c>
      <c r="FT24" s="71">
        <f ca="1">IFERROR((NORMSDIST(((LN($EO24/$C$33)+(#REF!+($N$46^2)/2)*$N$51)/($N$46*SQRT($N$51))))*$EO24-NORMSDIST((((LN($EO24/$C$33)+(#REF!+($N$46^2)/2)*$N$51)/($N$46*SQRT($N$51)))-$N$46*SQRT(($N$51))))*$C$33*EXP(-#REF!*$N$51))*$B$33*100,0)</f>
        <v>0</v>
      </c>
      <c r="FU24" s="71">
        <f ca="1">IFERROR((NORMSDIST(((LN($EO24/$C$34)+(#REF!+($N$46^2)/2)*$N$51)/($N$46*SQRT($N$51))))*$EO24-NORMSDIST((((LN($EO24/$C$34)+(#REF!+($N$46^2)/2)*$N$51)/($N$46*SQRT($N$51)))-$N$46*SQRT(($N$51))))*$C$34*EXP(-#REF!*$N$51))*$B$34*100,0)</f>
        <v>0</v>
      </c>
      <c r="FV24" s="71">
        <f ca="1">IFERROR((NORMSDIST(((LN($EO24/$C$35)+(#REF!+($N$46^2)/2)*$N$51)/($N$46*SQRT($N$51))))*$EO24-NORMSDIST((((LN($EO24/$C$35)+(#REF!+($N$46^2)/2)*$N$51)/($N$46*SQRT($N$51)))-$N$46*SQRT(($N$51))))*$C$35*EXP(-#REF!*$N$51))*$B$35*100,0)</f>
        <v>0</v>
      </c>
      <c r="FW24" s="71">
        <f ca="1">IFERROR((NORMSDIST(((LN($EO24/$C$36)+(#REF!+($N$46^2)/2)*$N$51)/($N$46*SQRT($N$51))))*$EO24-NORMSDIST((((LN($EO24/$C$36)+(#REF!+($N$46^2)/2)*$N$51)/($N$46*SQRT($N$51)))-$N$46*SQRT(($N$51))))*$C$36*EXP(-#REF!*$N$51))*$B$36*100,0)</f>
        <v>0</v>
      </c>
      <c r="FX24" s="71">
        <f ca="1">IFERROR((NORMSDIST(((LN($EO24/$C$37)+(#REF!+($N$46^2)/2)*$N$51)/($N$46*SQRT($N$51))))*$EO24-NORMSDIST((((LN($EO24/$C$37)+(#REF!+($N$46^2)/2)*$N$51)/($N$46*SQRT($N$51)))-$N$46*SQRT(($N$51))))*$C$37*EXP(-#REF!*$N$51))*$B$37*100,0)</f>
        <v>0</v>
      </c>
      <c r="FY24" s="72"/>
      <c r="FZ24" s="73">
        <f t="shared" ca="1" si="53"/>
        <v>0</v>
      </c>
      <c r="GA24" s="72"/>
      <c r="GB24" s="77"/>
      <c r="GC24" s="75"/>
      <c r="GD24" s="76">
        <f t="shared" ca="1" si="54"/>
        <v>-12694.56</v>
      </c>
    </row>
    <row r="25" spans="1:186">
      <c r="A25" s="169" t="s">
        <v>395</v>
      </c>
      <c r="B25" s="620"/>
      <c r="C25" s="650"/>
      <c r="D25" s="628"/>
      <c r="E25" s="633">
        <f t="shared" si="0"/>
        <v>0</v>
      </c>
      <c r="F25" s="709">
        <f t="shared" si="1"/>
        <v>0</v>
      </c>
      <c r="G25" s="637" t="str">
        <f t="shared" si="55"/>
        <v/>
      </c>
      <c r="H25" s="642">
        <f t="shared" si="56"/>
        <v>0</v>
      </c>
      <c r="I25" s="741">
        <f t="shared" si="2"/>
        <v>0</v>
      </c>
      <c r="J25" s="51"/>
      <c r="K25" s="733"/>
      <c r="L25" s="734">
        <f t="shared" si="70"/>
        <v>4570.6202715764857</v>
      </c>
      <c r="M25" s="761">
        <f t="shared" si="4"/>
        <v>-12694.56</v>
      </c>
      <c r="N25" s="762">
        <f t="shared" ca="1" si="5"/>
        <v>-12694.56</v>
      </c>
      <c r="O25" s="51"/>
      <c r="P25" s="769"/>
      <c r="Q25" s="815">
        <f t="shared" si="57"/>
        <v>0</v>
      </c>
      <c r="R25" s="629"/>
      <c r="S25" s="639">
        <f t="shared" ca="1" si="58"/>
        <v>0</v>
      </c>
      <c r="T25" s="627" t="str">
        <f t="shared" si="59"/>
        <v/>
      </c>
      <c r="U25" s="628" t="str">
        <f t="shared" si="60"/>
        <v/>
      </c>
      <c r="V25" s="622">
        <f>IFERROR(VLOOKUP($U25,HomeBroker!$A$30:$F$60,6,0),0)</f>
        <v>0</v>
      </c>
      <c r="W25" s="617" t="str">
        <f t="shared" si="61"/>
        <v/>
      </c>
      <c r="X25" s="770" t="str">
        <f t="shared" si="67"/>
        <v/>
      </c>
      <c r="Y25" s="51"/>
      <c r="Z25" s="631"/>
      <c r="AA25" s="815">
        <f t="shared" si="62"/>
        <v>0</v>
      </c>
      <c r="AB25" s="629"/>
      <c r="AC25" s="620">
        <f t="shared" ca="1" si="7"/>
        <v>0</v>
      </c>
      <c r="AD25" s="627" t="str">
        <f t="shared" si="63"/>
        <v/>
      </c>
      <c r="AE25" s="628" t="str">
        <f t="shared" si="64"/>
        <v/>
      </c>
      <c r="AF25" s="622">
        <f>IFERROR(VLOOKUP($AE25,HomeBroker!$A$30:$F$60,6,0),0)</f>
        <v>0</v>
      </c>
      <c r="AG25" s="617" t="str">
        <f t="shared" si="65"/>
        <v/>
      </c>
      <c r="AH25" s="770" t="str">
        <f t="shared" si="69"/>
        <v/>
      </c>
      <c r="AI25" s="51"/>
      <c r="AJ25" s="773"/>
      <c r="AK25" s="657" t="s">
        <v>350</v>
      </c>
      <c r="AL25" s="624"/>
      <c r="AM25" s="650"/>
      <c r="AN25" s="628"/>
      <c r="AO25" s="633">
        <f t="shared" si="8"/>
        <v>0</v>
      </c>
      <c r="AP25" s="654">
        <f t="shared" si="9"/>
        <v>0</v>
      </c>
      <c r="AQ25" s="658" t="s">
        <v>396</v>
      </c>
      <c r="AR25" s="624"/>
      <c r="AS25" s="650"/>
      <c r="AT25" s="628"/>
      <c r="AU25" s="633">
        <f t="shared" si="10"/>
        <v>0</v>
      </c>
      <c r="AV25" s="654">
        <f t="shared" si="11"/>
        <v>0</v>
      </c>
      <c r="AW25" s="661" t="s">
        <v>397</v>
      </c>
      <c r="AX25" s="660"/>
      <c r="AY25" s="628"/>
      <c r="AZ25" s="633">
        <f t="shared" si="12"/>
        <v>0</v>
      </c>
      <c r="BA25" s="635">
        <f t="shared" si="13"/>
        <v>0</v>
      </c>
      <c r="CX25" s="70">
        <f t="shared" si="14"/>
        <v>4570.6202715764857</v>
      </c>
      <c r="CY25" s="71">
        <f t="shared" si="15"/>
        <v>0</v>
      </c>
      <c r="CZ25" s="71">
        <f t="shared" si="16"/>
        <v>0</v>
      </c>
      <c r="DA25" s="71">
        <f t="shared" si="17"/>
        <v>0</v>
      </c>
      <c r="DB25" s="71">
        <f t="shared" si="18"/>
        <v>0</v>
      </c>
      <c r="DC25" s="71">
        <f t="shared" si="19"/>
        <v>0</v>
      </c>
      <c r="DD25" s="71">
        <f t="shared" si="20"/>
        <v>0</v>
      </c>
      <c r="DE25" s="71">
        <f t="shared" si="21"/>
        <v>0</v>
      </c>
      <c r="DF25" s="71">
        <f t="shared" si="22"/>
        <v>0</v>
      </c>
      <c r="DG25" s="71">
        <f t="shared" si="23"/>
        <v>0</v>
      </c>
      <c r="DH25" s="71">
        <f t="shared" si="24"/>
        <v>0</v>
      </c>
      <c r="DI25" s="71">
        <f t="shared" si="25"/>
        <v>0</v>
      </c>
      <c r="DJ25" s="71">
        <f t="shared" si="26"/>
        <v>0</v>
      </c>
      <c r="DK25" s="71">
        <f t="shared" si="27"/>
        <v>0</v>
      </c>
      <c r="DL25" s="71">
        <f t="shared" si="28"/>
        <v>0</v>
      </c>
      <c r="DM25" s="71">
        <f t="shared" si="29"/>
        <v>0</v>
      </c>
      <c r="DN25" s="71">
        <f t="shared" si="30"/>
        <v>0</v>
      </c>
      <c r="DO25" s="71">
        <f t="shared" si="31"/>
        <v>0</v>
      </c>
      <c r="DP25" s="71">
        <f t="shared" si="32"/>
        <v>0</v>
      </c>
      <c r="DQ25" s="71">
        <f t="shared" si="33"/>
        <v>0</v>
      </c>
      <c r="DR25" s="71">
        <f t="shared" si="34"/>
        <v>0</v>
      </c>
      <c r="DS25" s="71">
        <f t="shared" si="35"/>
        <v>0</v>
      </c>
      <c r="DT25" s="71">
        <f t="shared" si="36"/>
        <v>0</v>
      </c>
      <c r="DU25" s="71">
        <f t="shared" si="37"/>
        <v>0</v>
      </c>
      <c r="DV25" s="71">
        <f t="shared" si="38"/>
        <v>0</v>
      </c>
      <c r="DW25" s="71">
        <f t="shared" si="39"/>
        <v>0</v>
      </c>
      <c r="DX25" s="71">
        <f t="shared" si="40"/>
        <v>0</v>
      </c>
      <c r="DY25" s="71">
        <f t="shared" si="41"/>
        <v>0</v>
      </c>
      <c r="DZ25" s="71">
        <f t="shared" si="42"/>
        <v>0</v>
      </c>
      <c r="EA25" s="71">
        <f t="shared" si="43"/>
        <v>0</v>
      </c>
      <c r="EB25" s="71">
        <f t="shared" si="44"/>
        <v>0</v>
      </c>
      <c r="EC25" s="71">
        <f t="shared" si="45"/>
        <v>0</v>
      </c>
      <c r="ED25" s="71">
        <f t="shared" si="46"/>
        <v>0</v>
      </c>
      <c r="EE25" s="71">
        <f t="shared" si="47"/>
        <v>0</v>
      </c>
      <c r="EF25" s="71">
        <f t="shared" si="48"/>
        <v>0</v>
      </c>
      <c r="EG25" s="71">
        <f t="shared" si="49"/>
        <v>0</v>
      </c>
      <c r="EH25" s="72"/>
      <c r="EI25" s="73">
        <f t="shared" si="50"/>
        <v>0</v>
      </c>
      <c r="EJ25" s="72"/>
      <c r="EK25" s="77"/>
      <c r="EL25" s="75"/>
      <c r="EM25" s="76">
        <f t="shared" si="51"/>
        <v>-12694.56</v>
      </c>
      <c r="EN25" s="60"/>
      <c r="EO25" s="70">
        <f t="shared" si="52"/>
        <v>4570.6202715764857</v>
      </c>
      <c r="EP25" s="71">
        <f ca="1">IFERROR((NORMSDIST(((LN($EO25/$C$3)+(#REF!+($N$46^2)/2)*$N$51)/($N$46*SQRT($N$51))))*$EO25-NORMSDIST((((LN($EO25/$C$3)+(#REF!+($N$46^2)/2)*$N$51)/($N$46*SQRT($N$51)))-$N$46*SQRT(($N$51))))*$C$3*EXP(-#REF!*$N$51))*$B$3*100,0)</f>
        <v>0</v>
      </c>
      <c r="EQ25" s="71">
        <f ca="1">IFERROR((NORMSDIST(((LN($EO25/$C$4)+(#REF!+($N$46^2)/2)*$N$51)/($N$46*SQRT($N$51))))*$EO25-NORMSDIST((((LN($EO25/$C$4)+(#REF!+($N$46^2)/2)*$N$51)/($N$46*SQRT($N$51)))-$N$46*SQRT(($N$51))))*$C$4*EXP(-#REF!*$N$51))*$B$4*100,0)</f>
        <v>0</v>
      </c>
      <c r="ER25" s="71">
        <f ca="1">IFERROR((NORMSDIST(((LN($EO25/$C$5)+(#REF!+($N$46^2)/2)*$N$51)/($N$46*SQRT($N$51))))*$EO25-NORMSDIST((((LN($EO25/$C$5)+(#REF!+($N$46^2)/2)*$N$51)/($N$46*SQRT($N$51)))-$N$46*SQRT(($N$51))))*$C$5*EXP(-#REF!*$N$51))*$B$5*100,0)</f>
        <v>0</v>
      </c>
      <c r="ES25" s="71">
        <f ca="1">IFERROR((NORMSDIST(((LN($EO25/$C$6)+(#REF!+($N$46^2)/2)*$N$51)/($N$46*SQRT($N$51))))*$EO25-NORMSDIST((((LN($EO25/$C$6)+(#REF!+($N$46^2)/2)*$N$51)/($N$46*SQRT($N$51)))-$N$46*SQRT(($N$51))))*$C$6*EXP(-#REF!*$N$51))*$B$6*100,0)</f>
        <v>0</v>
      </c>
      <c r="ET25" s="71">
        <f ca="1">IFERROR((NORMSDIST(((LN($EO25/$C$7)+(#REF!+($N$46^2)/2)*$N$51)/($N$46*SQRT($N$51))))*$EO25-NORMSDIST((((LN($EO25/$C$7)+(#REF!+($N$46^2)/2)*$N$51)/($N$46*SQRT($N$51)))-$N$46*SQRT(($N$51))))*$C$7*EXP(-#REF!*$N$51))*$B$7*100,0)</f>
        <v>0</v>
      </c>
      <c r="EU25" s="71">
        <f ca="1">IFERROR((NORMSDIST(((LN($EO25/$C$8)+(#REF!+($N$46^2)/2)*$N$51)/($N$46*SQRT($N$51))))*$EO25-NORMSDIST((((LN($EO25/$C$8)+(#REF!+($N$46^2)/2)*$N$51)/($N$46*SQRT($N$51)))-$N$46*SQRT(($N$51))))*$C$8*EXP(-#REF!*$N$51))*$B$8*100,0)</f>
        <v>0</v>
      </c>
      <c r="EV25" s="71">
        <f ca="1">IFERROR((NORMSDIST(((LN($EO25/$C$9)+(#REF!+($N$46^2)/2)*$N$51)/($N$46*SQRT($N$51))))*$EO25-NORMSDIST((((LN($EO25/$C$9)+(#REF!+($N$46^2)/2)*$N$51)/($N$46*SQRT($N$51)))-$N$46*SQRT(($N$51))))*$C$9*EXP(-#REF!*$N$51))*$B$9*100,0)</f>
        <v>0</v>
      </c>
      <c r="EW25" s="71">
        <f ca="1">IFERROR((NORMSDIST(((LN($EO25/$C$10)+(#REF!+($N$46^2)/2)*$N$51)/($N$46*SQRT($N$51))))*$EO25-NORMSDIST((((LN($EO25/$C$10)+(#REF!+($N$46^2)/2)*$N$51)/($N$46*SQRT($N$51)))-$N$46*SQRT(($N$51))))*$C$10*EXP(-#REF!*$N$51))*$B$10*100,0)</f>
        <v>0</v>
      </c>
      <c r="EX25" s="71">
        <f ca="1">IFERROR((NORMSDIST(((LN($EO25/$C$11)+(#REF!+($N$46^2)/2)*$N$51)/($N$46*SQRT($N$51))))*$EO25-NORMSDIST((((LN($EO25/$C$11)+(#REF!+($N$46^2)/2)*$N$51)/($N$46*SQRT($N$51)))-$N$46*SQRT(($N$51))))*$C$11*EXP(-#REF!*$N$51))*$B$11*100,0)</f>
        <v>0</v>
      </c>
      <c r="EY25" s="71">
        <f ca="1">IFERROR((NORMSDIST(((LN($EO25/$C$12)+(#REF!+($N$46^2)/2)*$N$51)/($N$46*SQRT($N$51))))*$EO25-NORMSDIST((((LN($EO25/$C$12)+(#REF!+($N$46^2)/2)*$N$51)/($N$46*SQRT($N$51)))-$N$46*SQRT(($N$51))))*$C$12*EXP(-#REF!*$N$51))*$B$12*100,0)</f>
        <v>0</v>
      </c>
      <c r="EZ25" s="71">
        <f ca="1">IFERROR((NORMSDIST(((LN($EO25/$C$13)+(#REF!+($N$46^2)/2)*$N$51)/($N$46*SQRT($N$51))))*$EO25-NORMSDIST((((LN($EO25/$C$13)+(#REF!+($N$46^2)/2)*$N$51)/($N$46*SQRT($N$51)))-$N$46*SQRT(($N$51))))*$C$13*EXP(-#REF!*$N$51))*$B$13*100,0)</f>
        <v>0</v>
      </c>
      <c r="FA25" s="71">
        <f ca="1">IFERROR((NORMSDIST(((LN($EO25/$C$14)+(#REF!+($N$46^2)/2)*$N$51)/($N$46*SQRT($N$51))))*$EO25-NORMSDIST((((LN($EO25/$C$14)+(#REF!+($N$46^2)/2)*$N$51)/($N$46*SQRT($N$51)))-$N$46*SQRT(($N$51))))*$C$14*EXP(-#REF!*$N$51))*$B$14*100,0)</f>
        <v>0</v>
      </c>
      <c r="FB25" s="71">
        <f ca="1">IFERROR((NORMSDIST(((LN($EO25/$C$15)+(#REF!+($N$46^2)/2)*$N$51)/($N$46*SQRT($N$51))))*$EO25-NORMSDIST((((LN($EO25/$C$15)+(#REF!+($N$46^2)/2)*$N$51)/($N$46*SQRT($N$51)))-$N$46*SQRT(($N$51))))*$C$15*EXP(-#REF!*$N$51))*$B$15*100,0)</f>
        <v>0</v>
      </c>
      <c r="FC25" s="71">
        <f ca="1">IFERROR((NORMSDIST(((LN($EO25/$C$16)+(#REF!+($N$46^2)/2)*$N$51)/($N$46*SQRT($N$51))))*$EO25-NORMSDIST((((LN($EO25/$C$16)+(#REF!+($N$46^2)/2)*$N$51)/($N$46*SQRT($N$51)))-$N$46*SQRT(($N$51))))*$C$16*EXP(-#REF!*$N$51))*$B$16*100,0)</f>
        <v>0</v>
      </c>
      <c r="FD25" s="71">
        <f ca="1">IFERROR((NORMSDIST(((LN($EO25/$C$17)+(#REF!+($N$46^2)/2)*$N$51)/($N$46*SQRT($N$51))))*$EO25-NORMSDIST((((LN($EO25/$C$17)+(#REF!+($N$46^2)/2)*$N$51)/($N$46*SQRT($N$51)))-$N$46*SQRT(($N$51))))*$C$17*EXP(-#REF!*$N$51))*$B$17*100,0)</f>
        <v>0</v>
      </c>
      <c r="FE25" s="71">
        <f ca="1">IFERROR((NORMSDIST(((LN($EO25/$C$18)+(#REF!+($N$46^2)/2)*$N$51)/($N$46*SQRT($N$51))))*$EO25-NORMSDIST((((LN($EO25/$C$18)+(#REF!+($N$46^2)/2)*$N$51)/($N$46*SQRT($N$51)))-$N$46*SQRT(($N$51))))*$C$18*EXP(-#REF!*$N$51))*$B$18*100,0)</f>
        <v>0</v>
      </c>
      <c r="FF25" s="71">
        <f ca="1">IFERROR((NORMSDIST(((LN($EO25/$C$19)+(#REF!+($N$46^2)/2)*$N$51)/($N$46*SQRT($N$51))))*$EO25-NORMSDIST((((LN($EO25/$C$19)+(#REF!+($N$46^2)/2)*$N$51)/($N$46*SQRT($N$51)))-$N$46*SQRT(($N$51))))*$C$19*EXP(-#REF!*$N$51))*$B$19*100,0)</f>
        <v>0</v>
      </c>
      <c r="FG25" s="71">
        <f ca="1">IFERROR((NORMSDIST(((LN($EO25/$C$20)+(#REF!+($N$46^2)/2)*$N$51)/($N$46*SQRT($N$51))))*$EO25-NORMSDIST((((LN($EO25/$C$20)+(#REF!+($N$46^2)/2)*$N$51)/($N$46*SQRT($N$51)))-$N$46*SQRT(($N$51))))*$C$20*EXP(-#REF!*$N$51))*$B$20*100,0)</f>
        <v>0</v>
      </c>
      <c r="FH25" s="71">
        <f ca="1">IFERROR((NORMSDIST(((LN($EO25/$C$21)+(#REF!+($N$46^2)/2)*$N$51)/($N$46*SQRT($N$51))))*$EO25-NORMSDIST((((LN($EO25/$C$21)+(#REF!+($N$46^2)/2)*$N$51)/($N$46*SQRT($N$51)))-$N$46*SQRT(($N$51))))*$C$21*EXP(-#REF!*$N$51))*$B$21*100,0)</f>
        <v>0</v>
      </c>
      <c r="FI25" s="71">
        <f ca="1">IFERROR((NORMSDIST(((LN($EO25/$C$22)+(#REF!+($N$46^2)/2)*$N$51)/($N$46*SQRT($N$51))))*$EO25-NORMSDIST((((LN($EO25/$C$22)+(#REF!+($N$46^2)/2)*$N$51)/($N$46*SQRT($N$51)))-$N$46*SQRT(($N$51))))*$C$22*EXP(-#REF!*$N$51))*$B$22*100,0)</f>
        <v>0</v>
      </c>
      <c r="FJ25" s="71">
        <f ca="1">IFERROR((NORMSDIST(((LN($EO25/$C$23)+(#REF!+($N$46^2)/2)*$N$51)/($N$46*SQRT($N$51))))*$EO25-NORMSDIST((((LN($EO25/$C$23)+(#REF!+($N$46^2)/2)*$N$51)/($N$46*SQRT($N$51)))-$N$46*SQRT(($N$51))))*$C$23*EXP(-#REF!*$N$51))*$B$23*100,0)</f>
        <v>0</v>
      </c>
      <c r="FK25" s="71">
        <f ca="1">IFERROR((NORMSDIST(((LN($EO25/$C$24)+(#REF!+($N$46^2)/2)*$N$51)/($N$46*SQRT($N$51))))*$EO25-NORMSDIST((((LN($EO25/$C$24)+(#REF!+($N$46^2)/2)*$N$51)/($N$46*SQRT($N$51)))-$N$46*SQRT(($N$51))))*$C$24*EXP(-#REF!*$N$51))*$B$24*100,0)</f>
        <v>0</v>
      </c>
      <c r="FL25" s="71">
        <f ca="1">IFERROR((NORMSDIST(((LN($EO25/$C$25)+(#REF!+($N$46^2)/2)*$N$51)/($N$46*SQRT($N$51))))*$EO25-NORMSDIST((((LN($EO25/$C$25)+(#REF!+($N$46^2)/2)*$N$51)/($N$46*SQRT($N$51)))-$N$46*SQRT(($N$51))))*$C$25*EXP(-#REF!*$N$51))*$B$25*100,0)</f>
        <v>0</v>
      </c>
      <c r="FM25" s="71">
        <f ca="1">IFERROR((NORMSDIST(((LN($EO25/$C$26)+(#REF!+($N$46^2)/2)*$N$51)/($N$46*SQRT($N$51))))*$EO25-NORMSDIST((((LN($EO25/$C$26)+(#REF!+($N$46^2)/2)*$N$51)/($N$46*SQRT($N$51)))-$N$46*SQRT(($N$51))))*$C$26*EXP(-#REF!*$N$51))*$B$26*100,0)</f>
        <v>0</v>
      </c>
      <c r="FN25" s="71">
        <f ca="1">IFERROR((NORMSDIST(((LN($EO25/$C$27)+(#REF!+($N$46^2)/2)*$N$51)/($N$46*SQRT($N$51))))*$EO25-NORMSDIST((((LN($EO25/$C$27)+(#REF!+($N$46^2)/2)*$N$51)/($N$46*SQRT($N$51)))-$N$46*SQRT(($N$51))))*$C$27*EXP(-#REF!*$N$51))*$B$27*100,0)</f>
        <v>0</v>
      </c>
      <c r="FO25" s="71">
        <f ca="1">IFERROR((NORMSDIST(((LN($EO25/$C$28)+(#REF!+($N$46^2)/2)*$N$51)/($N$46*SQRT($N$51))))*$EO25-NORMSDIST((((LN($EO25/$C$28)+(#REF!+($N$46^2)/2)*$N$51)/($N$46*SQRT($N$51)))-$N$46*SQRT(($N$51))))*$C$28*EXP(-#REF!*$N$51))*$B$28*100,0)</f>
        <v>0</v>
      </c>
      <c r="FP25" s="71">
        <f ca="1">IFERROR((NORMSDIST(((LN($EO25/$C$29)+(#REF!+($N$46^2)/2)*$N$51)/($N$46*SQRT($N$51))))*$EO25-NORMSDIST((((LN($EO25/$C$29)+(#REF!+($N$46^2)/2)*$N$51)/($N$46*SQRT($N$51)))-$N$46*SQRT(($N$51))))*$C$29*EXP(-#REF!*$N$51))*$B$29*100,0)</f>
        <v>0</v>
      </c>
      <c r="FQ25" s="71">
        <f ca="1">IFERROR((NORMSDIST(((LN($EO25/$C$30)+(#REF!+($N$46^2)/2)*$N$51)/($N$46*SQRT($N$51))))*$EO25-NORMSDIST((((LN($EO25/$C$30)+(#REF!+($N$46^2)/2)*$N$51)/($N$46*SQRT($N$51)))-$N$46*SQRT(($N$51))))*$C$30*EXP(-#REF!*$N$51))*$B$30*100,0)</f>
        <v>0</v>
      </c>
      <c r="FR25" s="71">
        <f ca="1">IFERROR((NORMSDIST(((LN($EO25/$C$31)+(#REF!+($N$46^2)/2)*$N$51)/($N$46*SQRT($N$51))))*$EO25-NORMSDIST((((LN($EO25/$C$31)+(#REF!+($N$46^2)/2)*$N$51)/($N$46*SQRT($N$51)))-$N$46*SQRT(($N$51))))*$C$31*EXP(-#REF!*$N$51))*$B$31*100,0)</f>
        <v>0</v>
      </c>
      <c r="FS25" s="71">
        <f ca="1">IFERROR((NORMSDIST(((LN($EO25/$C$32)+(#REF!+($N$46^2)/2)*$N$51)/($N$46*SQRT($N$51))))*$EO25-NORMSDIST((((LN($EO25/$C$32)+(#REF!+($N$46^2)/2)*$N$51)/($N$46*SQRT($N$51)))-$N$46*SQRT(($N$51))))*$C$32*EXP(-#REF!*$N$51))*$B$32*100,0)</f>
        <v>0</v>
      </c>
      <c r="FT25" s="71">
        <f ca="1">IFERROR((NORMSDIST(((LN($EO25/$C$33)+(#REF!+($N$46^2)/2)*$N$51)/($N$46*SQRT($N$51))))*$EO25-NORMSDIST((((LN($EO25/$C$33)+(#REF!+($N$46^2)/2)*$N$51)/($N$46*SQRT($N$51)))-$N$46*SQRT(($N$51))))*$C$33*EXP(-#REF!*$N$51))*$B$33*100,0)</f>
        <v>0</v>
      </c>
      <c r="FU25" s="71">
        <f ca="1">IFERROR((NORMSDIST(((LN($EO25/$C$34)+(#REF!+($N$46^2)/2)*$N$51)/($N$46*SQRT($N$51))))*$EO25-NORMSDIST((((LN($EO25/$C$34)+(#REF!+($N$46^2)/2)*$N$51)/($N$46*SQRT($N$51)))-$N$46*SQRT(($N$51))))*$C$34*EXP(-#REF!*$N$51))*$B$34*100,0)</f>
        <v>0</v>
      </c>
      <c r="FV25" s="71">
        <f ca="1">IFERROR((NORMSDIST(((LN($EO25/$C$35)+(#REF!+($N$46^2)/2)*$N$51)/($N$46*SQRT($N$51))))*$EO25-NORMSDIST((((LN($EO25/$C$35)+(#REF!+($N$46^2)/2)*$N$51)/($N$46*SQRT($N$51)))-$N$46*SQRT(($N$51))))*$C$35*EXP(-#REF!*$N$51))*$B$35*100,0)</f>
        <v>0</v>
      </c>
      <c r="FW25" s="71">
        <f ca="1">IFERROR((NORMSDIST(((LN($EO25/$C$36)+(#REF!+($N$46^2)/2)*$N$51)/($N$46*SQRT($N$51))))*$EO25-NORMSDIST((((LN($EO25/$C$36)+(#REF!+($N$46^2)/2)*$N$51)/($N$46*SQRT($N$51)))-$N$46*SQRT(($N$51))))*$C$36*EXP(-#REF!*$N$51))*$B$36*100,0)</f>
        <v>0</v>
      </c>
      <c r="FX25" s="71">
        <f ca="1">IFERROR((NORMSDIST(((LN($EO25/$C$37)+(#REF!+($N$46^2)/2)*$N$51)/($N$46*SQRT($N$51))))*$EO25-NORMSDIST((((LN($EO25/$C$37)+(#REF!+($N$46^2)/2)*$N$51)/($N$46*SQRT($N$51)))-$N$46*SQRT(($N$51))))*$C$37*EXP(-#REF!*$N$51))*$B$37*100,0)</f>
        <v>0</v>
      </c>
      <c r="FY25" s="72"/>
      <c r="FZ25" s="73">
        <f t="shared" ca="1" si="53"/>
        <v>0</v>
      </c>
      <c r="GA25" s="72"/>
      <c r="GB25" s="77"/>
      <c r="GC25" s="75"/>
      <c r="GD25" s="76">
        <f t="shared" ca="1" si="54"/>
        <v>-12694.56</v>
      </c>
    </row>
    <row r="26" spans="1:186">
      <c r="A26" s="169" t="s">
        <v>395</v>
      </c>
      <c r="B26" s="619"/>
      <c r="C26" s="649"/>
      <c r="D26" s="626"/>
      <c r="E26" s="632">
        <f t="shared" si="0"/>
        <v>0</v>
      </c>
      <c r="F26" s="708">
        <f t="shared" si="1"/>
        <v>0</v>
      </c>
      <c r="G26" s="636" t="str">
        <f t="shared" si="55"/>
        <v/>
      </c>
      <c r="H26" s="638">
        <f t="shared" si="56"/>
        <v>0</v>
      </c>
      <c r="I26" s="740">
        <f t="shared" si="2"/>
        <v>0</v>
      </c>
      <c r="J26" s="51"/>
      <c r="K26" s="733"/>
      <c r="L26" s="734">
        <f t="shared" si="70"/>
        <v>4662.0326770080155</v>
      </c>
      <c r="M26" s="763">
        <f t="shared" si="4"/>
        <v>-12694.56</v>
      </c>
      <c r="N26" s="764">
        <f t="shared" ca="1" si="5"/>
        <v>-12694.56</v>
      </c>
      <c r="O26" s="51"/>
      <c r="P26" s="769"/>
      <c r="Q26" s="816">
        <f t="shared" si="57"/>
        <v>0</v>
      </c>
      <c r="R26" s="630"/>
      <c r="S26" s="619">
        <f t="shared" ca="1" si="58"/>
        <v>0</v>
      </c>
      <c r="T26" s="625" t="str">
        <f t="shared" si="59"/>
        <v/>
      </c>
      <c r="U26" s="626" t="str">
        <f t="shared" si="60"/>
        <v/>
      </c>
      <c r="V26" s="621">
        <f>IFERROR(VLOOKUP($U26,HomeBroker!$A$30:$F$60,6,0),0)</f>
        <v>0</v>
      </c>
      <c r="W26" s="618" t="str">
        <f t="shared" si="61"/>
        <v/>
      </c>
      <c r="X26" s="771" t="str">
        <f t="shared" si="67"/>
        <v/>
      </c>
      <c r="Y26" s="51"/>
      <c r="Z26" s="631"/>
      <c r="AA26" s="816">
        <f t="shared" si="62"/>
        <v>0</v>
      </c>
      <c r="AB26" s="630"/>
      <c r="AC26" s="619">
        <f t="shared" ca="1" si="7"/>
        <v>0</v>
      </c>
      <c r="AD26" s="625" t="str">
        <f t="shared" si="63"/>
        <v/>
      </c>
      <c r="AE26" s="626" t="str">
        <f t="shared" si="64"/>
        <v/>
      </c>
      <c r="AF26" s="621">
        <f>IFERROR(VLOOKUP($AE26,HomeBroker!$A$30:$F$60,6,0),0)</f>
        <v>0</v>
      </c>
      <c r="AG26" s="618" t="str">
        <f t="shared" si="65"/>
        <v/>
      </c>
      <c r="AH26" s="771" t="str">
        <f t="shared" si="69"/>
        <v/>
      </c>
      <c r="AI26" s="51"/>
      <c r="AJ26" s="772"/>
      <c r="AK26" s="657" t="s">
        <v>350</v>
      </c>
      <c r="AL26" s="623"/>
      <c r="AM26" s="649"/>
      <c r="AN26" s="626"/>
      <c r="AO26" s="632">
        <f t="shared" si="8"/>
        <v>0</v>
      </c>
      <c r="AP26" s="653">
        <f t="shared" si="9"/>
        <v>0</v>
      </c>
      <c r="AQ26" s="658" t="s">
        <v>396</v>
      </c>
      <c r="AR26" s="623"/>
      <c r="AS26" s="649"/>
      <c r="AT26" s="626"/>
      <c r="AU26" s="632">
        <f t="shared" si="10"/>
        <v>0</v>
      </c>
      <c r="AV26" s="653">
        <f t="shared" si="11"/>
        <v>0</v>
      </c>
      <c r="AW26" s="661" t="s">
        <v>397</v>
      </c>
      <c r="AX26" s="659"/>
      <c r="AY26" s="626"/>
      <c r="AZ26" s="632">
        <f t="shared" si="12"/>
        <v>0</v>
      </c>
      <c r="BA26" s="634">
        <f t="shared" si="13"/>
        <v>0</v>
      </c>
      <c r="CX26" s="70">
        <f t="shared" si="14"/>
        <v>4662.0326770080155</v>
      </c>
      <c r="CY26" s="71">
        <f t="shared" si="15"/>
        <v>0</v>
      </c>
      <c r="CZ26" s="71">
        <f t="shared" si="16"/>
        <v>0</v>
      </c>
      <c r="DA26" s="71">
        <f t="shared" si="17"/>
        <v>0</v>
      </c>
      <c r="DB26" s="71">
        <f t="shared" si="18"/>
        <v>0</v>
      </c>
      <c r="DC26" s="71">
        <f t="shared" si="19"/>
        <v>0</v>
      </c>
      <c r="DD26" s="71">
        <f t="shared" si="20"/>
        <v>0</v>
      </c>
      <c r="DE26" s="71">
        <f t="shared" si="21"/>
        <v>0</v>
      </c>
      <c r="DF26" s="71">
        <f t="shared" si="22"/>
        <v>0</v>
      </c>
      <c r="DG26" s="71">
        <f t="shared" si="23"/>
        <v>0</v>
      </c>
      <c r="DH26" s="71">
        <f t="shared" si="24"/>
        <v>0</v>
      </c>
      <c r="DI26" s="71">
        <f t="shared" si="25"/>
        <v>0</v>
      </c>
      <c r="DJ26" s="71">
        <f t="shared" si="26"/>
        <v>0</v>
      </c>
      <c r="DK26" s="71">
        <f t="shared" si="27"/>
        <v>0</v>
      </c>
      <c r="DL26" s="71">
        <f t="shared" si="28"/>
        <v>0</v>
      </c>
      <c r="DM26" s="71">
        <f t="shared" si="29"/>
        <v>0</v>
      </c>
      <c r="DN26" s="71">
        <f t="shared" si="30"/>
        <v>0</v>
      </c>
      <c r="DO26" s="71">
        <f t="shared" si="31"/>
        <v>0</v>
      </c>
      <c r="DP26" s="71">
        <f t="shared" si="32"/>
        <v>0</v>
      </c>
      <c r="DQ26" s="71">
        <f t="shared" si="33"/>
        <v>0</v>
      </c>
      <c r="DR26" s="71">
        <f t="shared" si="34"/>
        <v>0</v>
      </c>
      <c r="DS26" s="71">
        <f t="shared" si="35"/>
        <v>0</v>
      </c>
      <c r="DT26" s="71">
        <f t="shared" si="36"/>
        <v>0</v>
      </c>
      <c r="DU26" s="71">
        <f t="shared" si="37"/>
        <v>0</v>
      </c>
      <c r="DV26" s="71">
        <f t="shared" si="38"/>
        <v>0</v>
      </c>
      <c r="DW26" s="71">
        <f t="shared" si="39"/>
        <v>0</v>
      </c>
      <c r="DX26" s="71">
        <f t="shared" si="40"/>
        <v>0</v>
      </c>
      <c r="DY26" s="71">
        <f t="shared" si="41"/>
        <v>0</v>
      </c>
      <c r="DZ26" s="71">
        <f t="shared" si="42"/>
        <v>0</v>
      </c>
      <c r="EA26" s="71">
        <f t="shared" si="43"/>
        <v>0</v>
      </c>
      <c r="EB26" s="71">
        <f t="shared" si="44"/>
        <v>0</v>
      </c>
      <c r="EC26" s="71">
        <f t="shared" si="45"/>
        <v>0</v>
      </c>
      <c r="ED26" s="71">
        <f t="shared" si="46"/>
        <v>0</v>
      </c>
      <c r="EE26" s="71">
        <f t="shared" si="47"/>
        <v>0</v>
      </c>
      <c r="EF26" s="71">
        <f t="shared" si="48"/>
        <v>0</v>
      </c>
      <c r="EG26" s="71">
        <f t="shared" si="49"/>
        <v>0</v>
      </c>
      <c r="EH26" s="72"/>
      <c r="EI26" s="73">
        <f t="shared" si="50"/>
        <v>0</v>
      </c>
      <c r="EJ26" s="72"/>
      <c r="EK26" s="77"/>
      <c r="EL26" s="75"/>
      <c r="EM26" s="76">
        <f t="shared" si="51"/>
        <v>-12694.56</v>
      </c>
      <c r="EN26" s="60"/>
      <c r="EO26" s="70">
        <f t="shared" si="52"/>
        <v>4662.0326770080155</v>
      </c>
      <c r="EP26" s="71">
        <f ca="1">IFERROR((NORMSDIST(((LN($EO26/$C$3)+(#REF!+($N$46^2)/2)*$N$51)/($N$46*SQRT($N$51))))*$EO26-NORMSDIST((((LN($EO26/$C$3)+(#REF!+($N$46^2)/2)*$N$51)/($N$46*SQRT($N$51)))-$N$46*SQRT(($N$51))))*$C$3*EXP(-#REF!*$N$51))*$B$3*100,0)</f>
        <v>0</v>
      </c>
      <c r="EQ26" s="71">
        <f ca="1">IFERROR((NORMSDIST(((LN($EO26/$C$4)+(#REF!+($N$46^2)/2)*$N$51)/($N$46*SQRT($N$51))))*$EO26-NORMSDIST((((LN($EO26/$C$4)+(#REF!+($N$46^2)/2)*$N$51)/($N$46*SQRT($N$51)))-$N$46*SQRT(($N$51))))*$C$4*EXP(-#REF!*$N$51))*$B$4*100,0)</f>
        <v>0</v>
      </c>
      <c r="ER26" s="71">
        <f ca="1">IFERROR((NORMSDIST(((LN($EO26/$C$5)+(#REF!+($N$46^2)/2)*$N$51)/($N$46*SQRT($N$51))))*$EO26-NORMSDIST((((LN($EO26/$C$5)+(#REF!+($N$46^2)/2)*$N$51)/($N$46*SQRT($N$51)))-$N$46*SQRT(($N$51))))*$C$5*EXP(-#REF!*$N$51))*$B$5*100,0)</f>
        <v>0</v>
      </c>
      <c r="ES26" s="71">
        <f ca="1">IFERROR((NORMSDIST(((LN($EO26/$C$6)+(#REF!+($N$46^2)/2)*$N$51)/($N$46*SQRT($N$51))))*$EO26-NORMSDIST((((LN($EO26/$C$6)+(#REF!+($N$46^2)/2)*$N$51)/($N$46*SQRT($N$51)))-$N$46*SQRT(($N$51))))*$C$6*EXP(-#REF!*$N$51))*$B$6*100,0)</f>
        <v>0</v>
      </c>
      <c r="ET26" s="71">
        <f ca="1">IFERROR((NORMSDIST(((LN($EO26/$C$7)+(#REF!+($N$46^2)/2)*$N$51)/($N$46*SQRT($N$51))))*$EO26-NORMSDIST((((LN($EO26/$C$7)+(#REF!+($N$46^2)/2)*$N$51)/($N$46*SQRT($N$51)))-$N$46*SQRT(($N$51))))*$C$7*EXP(-#REF!*$N$51))*$B$7*100,0)</f>
        <v>0</v>
      </c>
      <c r="EU26" s="71">
        <f ca="1">IFERROR((NORMSDIST(((LN($EO26/$C$8)+(#REF!+($N$46^2)/2)*$N$51)/($N$46*SQRT($N$51))))*$EO26-NORMSDIST((((LN($EO26/$C$8)+(#REF!+($N$46^2)/2)*$N$51)/($N$46*SQRT($N$51)))-$N$46*SQRT(($N$51))))*$C$8*EXP(-#REF!*$N$51))*$B$8*100,0)</f>
        <v>0</v>
      </c>
      <c r="EV26" s="71">
        <f ca="1">IFERROR((NORMSDIST(((LN($EO26/$C$9)+(#REF!+($N$46^2)/2)*$N$51)/($N$46*SQRT($N$51))))*$EO26-NORMSDIST((((LN($EO26/$C$9)+(#REF!+($N$46^2)/2)*$N$51)/($N$46*SQRT($N$51)))-$N$46*SQRT(($N$51))))*$C$9*EXP(-#REF!*$N$51))*$B$9*100,0)</f>
        <v>0</v>
      </c>
      <c r="EW26" s="71">
        <f ca="1">IFERROR((NORMSDIST(((LN($EO26/$C$10)+(#REF!+($N$46^2)/2)*$N$51)/($N$46*SQRT($N$51))))*$EO26-NORMSDIST((((LN($EO26/$C$10)+(#REF!+($N$46^2)/2)*$N$51)/($N$46*SQRT($N$51)))-$N$46*SQRT(($N$51))))*$C$10*EXP(-#REF!*$N$51))*$B$10*100,0)</f>
        <v>0</v>
      </c>
      <c r="EX26" s="71">
        <f ca="1">IFERROR((NORMSDIST(((LN($EO26/$C$11)+(#REF!+($N$46^2)/2)*$N$51)/($N$46*SQRT($N$51))))*$EO26-NORMSDIST((((LN($EO26/$C$11)+(#REF!+($N$46^2)/2)*$N$51)/($N$46*SQRT($N$51)))-$N$46*SQRT(($N$51))))*$C$11*EXP(-#REF!*$N$51))*$B$11*100,0)</f>
        <v>0</v>
      </c>
      <c r="EY26" s="71">
        <f ca="1">IFERROR((NORMSDIST(((LN($EO26/$C$12)+(#REF!+($N$46^2)/2)*$N$51)/($N$46*SQRT($N$51))))*$EO26-NORMSDIST((((LN($EO26/$C$12)+(#REF!+($N$46^2)/2)*$N$51)/($N$46*SQRT($N$51)))-$N$46*SQRT(($N$51))))*$C$12*EXP(-#REF!*$N$51))*$B$12*100,0)</f>
        <v>0</v>
      </c>
      <c r="EZ26" s="71">
        <f ca="1">IFERROR((NORMSDIST(((LN($EO26/$C$13)+(#REF!+($N$46^2)/2)*$N$51)/($N$46*SQRT($N$51))))*$EO26-NORMSDIST((((LN($EO26/$C$13)+(#REF!+($N$46^2)/2)*$N$51)/($N$46*SQRT($N$51)))-$N$46*SQRT(($N$51))))*$C$13*EXP(-#REF!*$N$51))*$B$13*100,0)</f>
        <v>0</v>
      </c>
      <c r="FA26" s="71">
        <f ca="1">IFERROR((NORMSDIST(((LN($EO26/$C$14)+(#REF!+($N$46^2)/2)*$N$51)/($N$46*SQRT($N$51))))*$EO26-NORMSDIST((((LN($EO26/$C$14)+(#REF!+($N$46^2)/2)*$N$51)/($N$46*SQRT($N$51)))-$N$46*SQRT(($N$51))))*$C$14*EXP(-#REF!*$N$51))*$B$14*100,0)</f>
        <v>0</v>
      </c>
      <c r="FB26" s="71">
        <f ca="1">IFERROR((NORMSDIST(((LN($EO26/$C$15)+(#REF!+($N$46^2)/2)*$N$51)/($N$46*SQRT($N$51))))*$EO26-NORMSDIST((((LN($EO26/$C$15)+(#REF!+($N$46^2)/2)*$N$51)/($N$46*SQRT($N$51)))-$N$46*SQRT(($N$51))))*$C$15*EXP(-#REF!*$N$51))*$B$15*100,0)</f>
        <v>0</v>
      </c>
      <c r="FC26" s="71">
        <f ca="1">IFERROR((NORMSDIST(((LN($EO26/$C$16)+(#REF!+($N$46^2)/2)*$N$51)/($N$46*SQRT($N$51))))*$EO26-NORMSDIST((((LN($EO26/$C$16)+(#REF!+($N$46^2)/2)*$N$51)/($N$46*SQRT($N$51)))-$N$46*SQRT(($N$51))))*$C$16*EXP(-#REF!*$N$51))*$B$16*100,0)</f>
        <v>0</v>
      </c>
      <c r="FD26" s="71">
        <f ca="1">IFERROR((NORMSDIST(((LN($EO26/$C$17)+(#REF!+($N$46^2)/2)*$N$51)/($N$46*SQRT($N$51))))*$EO26-NORMSDIST((((LN($EO26/$C$17)+(#REF!+($N$46^2)/2)*$N$51)/($N$46*SQRT($N$51)))-$N$46*SQRT(($N$51))))*$C$17*EXP(-#REF!*$N$51))*$B$17*100,0)</f>
        <v>0</v>
      </c>
      <c r="FE26" s="71">
        <f ca="1">IFERROR((NORMSDIST(((LN($EO26/$C$18)+(#REF!+($N$46^2)/2)*$N$51)/($N$46*SQRT($N$51))))*$EO26-NORMSDIST((((LN($EO26/$C$18)+(#REF!+($N$46^2)/2)*$N$51)/($N$46*SQRT($N$51)))-$N$46*SQRT(($N$51))))*$C$18*EXP(-#REF!*$N$51))*$B$18*100,0)</f>
        <v>0</v>
      </c>
      <c r="FF26" s="71">
        <f ca="1">IFERROR((NORMSDIST(((LN($EO26/$C$19)+(#REF!+($N$46^2)/2)*$N$51)/($N$46*SQRT($N$51))))*$EO26-NORMSDIST((((LN($EO26/$C$19)+(#REF!+($N$46^2)/2)*$N$51)/($N$46*SQRT($N$51)))-$N$46*SQRT(($N$51))))*$C$19*EXP(-#REF!*$N$51))*$B$19*100,0)</f>
        <v>0</v>
      </c>
      <c r="FG26" s="71">
        <f ca="1">IFERROR((NORMSDIST(((LN($EO26/$C$20)+(#REF!+($N$46^2)/2)*$N$51)/($N$46*SQRT($N$51))))*$EO26-NORMSDIST((((LN($EO26/$C$20)+(#REF!+($N$46^2)/2)*$N$51)/($N$46*SQRT($N$51)))-$N$46*SQRT(($N$51))))*$C$20*EXP(-#REF!*$N$51))*$B$20*100,0)</f>
        <v>0</v>
      </c>
      <c r="FH26" s="71">
        <f ca="1">IFERROR((NORMSDIST(((LN($EO26/$C$21)+(#REF!+($N$46^2)/2)*$N$51)/($N$46*SQRT($N$51))))*$EO26-NORMSDIST((((LN($EO26/$C$21)+(#REF!+($N$46^2)/2)*$N$51)/($N$46*SQRT($N$51)))-$N$46*SQRT(($N$51))))*$C$21*EXP(-#REF!*$N$51))*$B$21*100,0)</f>
        <v>0</v>
      </c>
      <c r="FI26" s="71">
        <f ca="1">IFERROR((NORMSDIST(((LN($EO26/$C$22)+(#REF!+($N$46^2)/2)*$N$51)/($N$46*SQRT($N$51))))*$EO26-NORMSDIST((((LN($EO26/$C$22)+(#REF!+($N$46^2)/2)*$N$51)/($N$46*SQRT($N$51)))-$N$46*SQRT(($N$51))))*$C$22*EXP(-#REF!*$N$51))*$B$22*100,0)</f>
        <v>0</v>
      </c>
      <c r="FJ26" s="71">
        <f ca="1">IFERROR((NORMSDIST(((LN($EO26/$C$23)+(#REF!+($N$46^2)/2)*$N$51)/($N$46*SQRT($N$51))))*$EO26-NORMSDIST((((LN($EO26/$C$23)+(#REF!+($N$46^2)/2)*$N$51)/($N$46*SQRT($N$51)))-$N$46*SQRT(($N$51))))*$C$23*EXP(-#REF!*$N$51))*$B$23*100,0)</f>
        <v>0</v>
      </c>
      <c r="FK26" s="71">
        <f ca="1">IFERROR((NORMSDIST(((LN($EO26/$C$24)+(#REF!+($N$46^2)/2)*$N$51)/($N$46*SQRT($N$51))))*$EO26-NORMSDIST((((LN($EO26/$C$24)+(#REF!+($N$46^2)/2)*$N$51)/($N$46*SQRT($N$51)))-$N$46*SQRT(($N$51))))*$C$24*EXP(-#REF!*$N$51))*$B$24*100,0)</f>
        <v>0</v>
      </c>
      <c r="FL26" s="71">
        <f ca="1">IFERROR((NORMSDIST(((LN($EO26/$C$25)+(#REF!+($N$46^2)/2)*$N$51)/($N$46*SQRT($N$51))))*$EO26-NORMSDIST((((LN($EO26/$C$25)+(#REF!+($N$46^2)/2)*$N$51)/($N$46*SQRT($N$51)))-$N$46*SQRT(($N$51))))*$C$25*EXP(-#REF!*$N$51))*$B$25*100,0)</f>
        <v>0</v>
      </c>
      <c r="FM26" s="71">
        <f ca="1">IFERROR((NORMSDIST(((LN($EO26/$C$26)+(#REF!+($N$46^2)/2)*$N$51)/($N$46*SQRT($N$51))))*$EO26-NORMSDIST((((LN($EO26/$C$26)+(#REF!+($N$46^2)/2)*$N$51)/($N$46*SQRT($N$51)))-$N$46*SQRT(($N$51))))*$C$26*EXP(-#REF!*$N$51))*$B$26*100,0)</f>
        <v>0</v>
      </c>
      <c r="FN26" s="71">
        <f ca="1">IFERROR((NORMSDIST(((LN($EO26/$C$27)+(#REF!+($N$46^2)/2)*$N$51)/($N$46*SQRT($N$51))))*$EO26-NORMSDIST((((LN($EO26/$C$27)+(#REF!+($N$46^2)/2)*$N$51)/($N$46*SQRT($N$51)))-$N$46*SQRT(($N$51))))*$C$27*EXP(-#REF!*$N$51))*$B$27*100,0)</f>
        <v>0</v>
      </c>
      <c r="FO26" s="71">
        <f ca="1">IFERROR((NORMSDIST(((LN($EO26/$C$28)+(#REF!+($N$46^2)/2)*$N$51)/($N$46*SQRT($N$51))))*$EO26-NORMSDIST((((LN($EO26/$C$28)+(#REF!+($N$46^2)/2)*$N$51)/($N$46*SQRT($N$51)))-$N$46*SQRT(($N$51))))*$C$28*EXP(-#REF!*$N$51))*$B$28*100,0)</f>
        <v>0</v>
      </c>
      <c r="FP26" s="71">
        <f ca="1">IFERROR((NORMSDIST(((LN($EO26/$C$29)+(#REF!+($N$46^2)/2)*$N$51)/($N$46*SQRT($N$51))))*$EO26-NORMSDIST((((LN($EO26/$C$29)+(#REF!+($N$46^2)/2)*$N$51)/($N$46*SQRT($N$51)))-$N$46*SQRT(($N$51))))*$C$29*EXP(-#REF!*$N$51))*$B$29*100,0)</f>
        <v>0</v>
      </c>
      <c r="FQ26" s="71">
        <f ca="1">IFERROR((NORMSDIST(((LN($EO26/$C$30)+(#REF!+($N$46^2)/2)*$N$51)/($N$46*SQRT($N$51))))*$EO26-NORMSDIST((((LN($EO26/$C$30)+(#REF!+($N$46^2)/2)*$N$51)/($N$46*SQRT($N$51)))-$N$46*SQRT(($N$51))))*$C$30*EXP(-#REF!*$N$51))*$B$30*100,0)</f>
        <v>0</v>
      </c>
      <c r="FR26" s="71">
        <f ca="1">IFERROR((NORMSDIST(((LN($EO26/$C$31)+(#REF!+($N$46^2)/2)*$N$51)/($N$46*SQRT($N$51))))*$EO26-NORMSDIST((((LN($EO26/$C$31)+(#REF!+($N$46^2)/2)*$N$51)/($N$46*SQRT($N$51)))-$N$46*SQRT(($N$51))))*$C$31*EXP(-#REF!*$N$51))*$B$31*100,0)</f>
        <v>0</v>
      </c>
      <c r="FS26" s="71">
        <f ca="1">IFERROR((NORMSDIST(((LN($EO26/$C$32)+(#REF!+($N$46^2)/2)*$N$51)/($N$46*SQRT($N$51))))*$EO26-NORMSDIST((((LN($EO26/$C$32)+(#REF!+($N$46^2)/2)*$N$51)/($N$46*SQRT($N$51)))-$N$46*SQRT(($N$51))))*$C$32*EXP(-#REF!*$N$51))*$B$32*100,0)</f>
        <v>0</v>
      </c>
      <c r="FT26" s="71">
        <f ca="1">IFERROR((NORMSDIST(((LN($EO26/$C$33)+(#REF!+($N$46^2)/2)*$N$51)/($N$46*SQRT($N$51))))*$EO26-NORMSDIST((((LN($EO26/$C$33)+(#REF!+($N$46^2)/2)*$N$51)/($N$46*SQRT($N$51)))-$N$46*SQRT(($N$51))))*$C$33*EXP(-#REF!*$N$51))*$B$33*100,0)</f>
        <v>0</v>
      </c>
      <c r="FU26" s="71">
        <f ca="1">IFERROR((NORMSDIST(((LN($EO26/$C$34)+(#REF!+($N$46^2)/2)*$N$51)/($N$46*SQRT($N$51))))*$EO26-NORMSDIST((((LN($EO26/$C$34)+(#REF!+($N$46^2)/2)*$N$51)/($N$46*SQRT($N$51)))-$N$46*SQRT(($N$51))))*$C$34*EXP(-#REF!*$N$51))*$B$34*100,0)</f>
        <v>0</v>
      </c>
      <c r="FV26" s="71">
        <f ca="1">IFERROR((NORMSDIST(((LN($EO26/$C$35)+(#REF!+($N$46^2)/2)*$N$51)/($N$46*SQRT($N$51))))*$EO26-NORMSDIST((((LN($EO26/$C$35)+(#REF!+($N$46^2)/2)*$N$51)/($N$46*SQRT($N$51)))-$N$46*SQRT(($N$51))))*$C$35*EXP(-#REF!*$N$51))*$B$35*100,0)</f>
        <v>0</v>
      </c>
      <c r="FW26" s="71">
        <f ca="1">IFERROR((NORMSDIST(((LN($EO26/$C$36)+(#REF!+($N$46^2)/2)*$N$51)/($N$46*SQRT($N$51))))*$EO26-NORMSDIST((((LN($EO26/$C$36)+(#REF!+($N$46^2)/2)*$N$51)/($N$46*SQRT($N$51)))-$N$46*SQRT(($N$51))))*$C$36*EXP(-#REF!*$N$51))*$B$36*100,0)</f>
        <v>0</v>
      </c>
      <c r="FX26" s="71">
        <f ca="1">IFERROR((NORMSDIST(((LN($EO26/$C$37)+(#REF!+($N$46^2)/2)*$N$51)/($N$46*SQRT($N$51))))*$EO26-NORMSDIST((((LN($EO26/$C$37)+(#REF!+($N$46^2)/2)*$N$51)/($N$46*SQRT($N$51)))-$N$46*SQRT(($N$51))))*$C$37*EXP(-#REF!*$N$51))*$B$37*100,0)</f>
        <v>0</v>
      </c>
      <c r="FY26" s="72"/>
      <c r="FZ26" s="73">
        <f t="shared" ca="1" si="53"/>
        <v>0</v>
      </c>
      <c r="GA26" s="72"/>
      <c r="GB26" s="77"/>
      <c r="GC26" s="75"/>
      <c r="GD26" s="76">
        <f t="shared" ca="1" si="54"/>
        <v>-12694.56</v>
      </c>
    </row>
    <row r="27" spans="1:186">
      <c r="A27" s="169" t="s">
        <v>395</v>
      </c>
      <c r="B27" s="620"/>
      <c r="C27" s="650"/>
      <c r="D27" s="628"/>
      <c r="E27" s="633">
        <f t="shared" si="0"/>
        <v>0</v>
      </c>
      <c r="F27" s="709">
        <f t="shared" si="1"/>
        <v>0</v>
      </c>
      <c r="G27" s="637" t="str">
        <f t="shared" si="55"/>
        <v/>
      </c>
      <c r="H27" s="642">
        <f t="shared" si="56"/>
        <v>0</v>
      </c>
      <c r="I27" s="741">
        <f t="shared" si="2"/>
        <v>0</v>
      </c>
      <c r="J27" s="51"/>
      <c r="K27" s="733"/>
      <c r="L27" s="734">
        <f t="shared" si="70"/>
        <v>4755.2733305481761</v>
      </c>
      <c r="M27" s="761">
        <f t="shared" si="4"/>
        <v>-12694.56</v>
      </c>
      <c r="N27" s="762">
        <f t="shared" ca="1" si="5"/>
        <v>-12694.56</v>
      </c>
      <c r="O27" s="51"/>
      <c r="P27" s="769"/>
      <c r="Q27" s="815">
        <f t="shared" si="57"/>
        <v>0</v>
      </c>
      <c r="R27" s="629"/>
      <c r="S27" s="639">
        <f t="shared" ca="1" si="58"/>
        <v>0</v>
      </c>
      <c r="T27" s="627" t="str">
        <f t="shared" si="59"/>
        <v/>
      </c>
      <c r="U27" s="628" t="str">
        <f t="shared" si="60"/>
        <v/>
      </c>
      <c r="V27" s="622">
        <f>IFERROR(VLOOKUP($U27,HomeBroker!$A$30:$F$60,6,0),0)</f>
        <v>0</v>
      </c>
      <c r="W27" s="617" t="str">
        <f t="shared" si="61"/>
        <v/>
      </c>
      <c r="X27" s="770" t="str">
        <f t="shared" si="67"/>
        <v/>
      </c>
      <c r="Y27" s="51"/>
      <c r="Z27" s="631"/>
      <c r="AA27" s="815">
        <f t="shared" si="62"/>
        <v>0</v>
      </c>
      <c r="AB27" s="629"/>
      <c r="AC27" s="620">
        <f t="shared" ca="1" si="7"/>
        <v>0</v>
      </c>
      <c r="AD27" s="627" t="str">
        <f t="shared" si="63"/>
        <v/>
      </c>
      <c r="AE27" s="628" t="str">
        <f t="shared" si="64"/>
        <v/>
      </c>
      <c r="AF27" s="622">
        <f>IFERROR(VLOOKUP($AE27,HomeBroker!$A$30:$F$60,6,0),0)</f>
        <v>0</v>
      </c>
      <c r="AG27" s="617" t="str">
        <f t="shared" si="65"/>
        <v/>
      </c>
      <c r="AH27" s="770" t="str">
        <f t="shared" si="69"/>
        <v/>
      </c>
      <c r="AI27" s="51"/>
      <c r="AJ27" s="773"/>
      <c r="AK27" s="657" t="s">
        <v>350</v>
      </c>
      <c r="AL27" s="624"/>
      <c r="AM27" s="650"/>
      <c r="AN27" s="628"/>
      <c r="AO27" s="633">
        <f t="shared" si="8"/>
        <v>0</v>
      </c>
      <c r="AP27" s="654">
        <f t="shared" si="9"/>
        <v>0</v>
      </c>
      <c r="AQ27" s="658" t="s">
        <v>396</v>
      </c>
      <c r="AR27" s="624"/>
      <c r="AS27" s="650"/>
      <c r="AT27" s="628"/>
      <c r="AU27" s="633">
        <f t="shared" si="10"/>
        <v>0</v>
      </c>
      <c r="AV27" s="654">
        <f t="shared" si="11"/>
        <v>0</v>
      </c>
      <c r="AW27" s="661" t="s">
        <v>397</v>
      </c>
      <c r="AX27" s="660"/>
      <c r="AY27" s="628"/>
      <c r="AZ27" s="633">
        <f t="shared" si="12"/>
        <v>0</v>
      </c>
      <c r="BA27" s="635">
        <f t="shared" si="13"/>
        <v>0</v>
      </c>
      <c r="CX27" s="70">
        <f t="shared" si="14"/>
        <v>4755.2733305481761</v>
      </c>
      <c r="CY27" s="71">
        <f t="shared" si="15"/>
        <v>0</v>
      </c>
      <c r="CZ27" s="71">
        <f t="shared" si="16"/>
        <v>0</v>
      </c>
      <c r="DA27" s="71">
        <f t="shared" si="17"/>
        <v>0</v>
      </c>
      <c r="DB27" s="71">
        <f t="shared" si="18"/>
        <v>0</v>
      </c>
      <c r="DC27" s="71">
        <f t="shared" si="19"/>
        <v>0</v>
      </c>
      <c r="DD27" s="71">
        <f t="shared" si="20"/>
        <v>0</v>
      </c>
      <c r="DE27" s="71">
        <f t="shared" si="21"/>
        <v>0</v>
      </c>
      <c r="DF27" s="71">
        <f t="shared" si="22"/>
        <v>0</v>
      </c>
      <c r="DG27" s="71">
        <f t="shared" si="23"/>
        <v>0</v>
      </c>
      <c r="DH27" s="71">
        <f t="shared" si="24"/>
        <v>0</v>
      </c>
      <c r="DI27" s="71">
        <f t="shared" si="25"/>
        <v>0</v>
      </c>
      <c r="DJ27" s="71">
        <f t="shared" si="26"/>
        <v>0</v>
      </c>
      <c r="DK27" s="71">
        <f t="shared" si="27"/>
        <v>0</v>
      </c>
      <c r="DL27" s="71">
        <f t="shared" si="28"/>
        <v>0</v>
      </c>
      <c r="DM27" s="71">
        <f t="shared" si="29"/>
        <v>0</v>
      </c>
      <c r="DN27" s="71">
        <f t="shared" si="30"/>
        <v>0</v>
      </c>
      <c r="DO27" s="71">
        <f t="shared" si="31"/>
        <v>0</v>
      </c>
      <c r="DP27" s="71">
        <f t="shared" si="32"/>
        <v>0</v>
      </c>
      <c r="DQ27" s="71">
        <f t="shared" si="33"/>
        <v>0</v>
      </c>
      <c r="DR27" s="71">
        <f t="shared" si="34"/>
        <v>0</v>
      </c>
      <c r="DS27" s="71">
        <f t="shared" si="35"/>
        <v>0</v>
      </c>
      <c r="DT27" s="71">
        <f t="shared" si="36"/>
        <v>0</v>
      </c>
      <c r="DU27" s="71">
        <f t="shared" si="37"/>
        <v>0</v>
      </c>
      <c r="DV27" s="71">
        <f t="shared" si="38"/>
        <v>0</v>
      </c>
      <c r="DW27" s="71">
        <f t="shared" si="39"/>
        <v>0</v>
      </c>
      <c r="DX27" s="71">
        <f t="shared" si="40"/>
        <v>0</v>
      </c>
      <c r="DY27" s="71">
        <f t="shared" si="41"/>
        <v>0</v>
      </c>
      <c r="DZ27" s="71">
        <f t="shared" si="42"/>
        <v>0</v>
      </c>
      <c r="EA27" s="71">
        <f t="shared" si="43"/>
        <v>0</v>
      </c>
      <c r="EB27" s="71">
        <f t="shared" si="44"/>
        <v>0</v>
      </c>
      <c r="EC27" s="71">
        <f t="shared" si="45"/>
        <v>0</v>
      </c>
      <c r="ED27" s="71">
        <f t="shared" si="46"/>
        <v>0</v>
      </c>
      <c r="EE27" s="71">
        <f t="shared" si="47"/>
        <v>0</v>
      </c>
      <c r="EF27" s="71">
        <f t="shared" si="48"/>
        <v>0</v>
      </c>
      <c r="EG27" s="71">
        <f t="shared" si="49"/>
        <v>0</v>
      </c>
      <c r="EH27" s="72"/>
      <c r="EI27" s="73">
        <f t="shared" si="50"/>
        <v>0</v>
      </c>
      <c r="EJ27" s="72"/>
      <c r="EK27" s="77"/>
      <c r="EL27" s="75"/>
      <c r="EM27" s="76">
        <f t="shared" si="51"/>
        <v>-12694.56</v>
      </c>
      <c r="EN27" s="60"/>
      <c r="EO27" s="70">
        <f t="shared" si="52"/>
        <v>4755.2733305481761</v>
      </c>
      <c r="EP27" s="71">
        <f ca="1">IFERROR((NORMSDIST(((LN($EO27/$C$3)+(#REF!+($N$46^2)/2)*$N$51)/($N$46*SQRT($N$51))))*$EO27-NORMSDIST((((LN($EO27/$C$3)+(#REF!+($N$46^2)/2)*$N$51)/($N$46*SQRT($N$51)))-$N$46*SQRT(($N$51))))*$C$3*EXP(-#REF!*$N$51))*$B$3*100,0)</f>
        <v>0</v>
      </c>
      <c r="EQ27" s="71">
        <f ca="1">IFERROR((NORMSDIST(((LN($EO27/$C$4)+(#REF!+($N$46^2)/2)*$N$51)/($N$46*SQRT($N$51))))*$EO27-NORMSDIST((((LN($EO27/$C$4)+(#REF!+($N$46^2)/2)*$N$51)/($N$46*SQRT($N$51)))-$N$46*SQRT(($N$51))))*$C$4*EXP(-#REF!*$N$51))*$B$4*100,0)</f>
        <v>0</v>
      </c>
      <c r="ER27" s="71">
        <f ca="1">IFERROR((NORMSDIST(((LN($EO27/$C$5)+(#REF!+($N$46^2)/2)*$N$51)/($N$46*SQRT($N$51))))*$EO27-NORMSDIST((((LN($EO27/$C$5)+(#REF!+($N$46^2)/2)*$N$51)/($N$46*SQRT($N$51)))-$N$46*SQRT(($N$51))))*$C$5*EXP(-#REF!*$N$51))*$B$5*100,0)</f>
        <v>0</v>
      </c>
      <c r="ES27" s="71">
        <f ca="1">IFERROR((NORMSDIST(((LN($EO27/$C$6)+(#REF!+($N$46^2)/2)*$N$51)/($N$46*SQRT($N$51))))*$EO27-NORMSDIST((((LN($EO27/$C$6)+(#REF!+($N$46^2)/2)*$N$51)/($N$46*SQRT($N$51)))-$N$46*SQRT(($N$51))))*$C$6*EXP(-#REF!*$N$51))*$B$6*100,0)</f>
        <v>0</v>
      </c>
      <c r="ET27" s="71">
        <f ca="1">IFERROR((NORMSDIST(((LN($EO27/$C$7)+(#REF!+($N$46^2)/2)*$N$51)/($N$46*SQRT($N$51))))*$EO27-NORMSDIST((((LN($EO27/$C$7)+(#REF!+($N$46^2)/2)*$N$51)/($N$46*SQRT($N$51)))-$N$46*SQRT(($N$51))))*$C$7*EXP(-#REF!*$N$51))*$B$7*100,0)</f>
        <v>0</v>
      </c>
      <c r="EU27" s="71">
        <f ca="1">IFERROR((NORMSDIST(((LN($EO27/$C$8)+(#REF!+($N$46^2)/2)*$N$51)/($N$46*SQRT($N$51))))*$EO27-NORMSDIST((((LN($EO27/$C$8)+(#REF!+($N$46^2)/2)*$N$51)/($N$46*SQRT($N$51)))-$N$46*SQRT(($N$51))))*$C$8*EXP(-#REF!*$N$51))*$B$8*100,0)</f>
        <v>0</v>
      </c>
      <c r="EV27" s="71">
        <f ca="1">IFERROR((NORMSDIST(((LN($EO27/$C$9)+(#REF!+($N$46^2)/2)*$N$51)/($N$46*SQRT($N$51))))*$EO27-NORMSDIST((((LN($EO27/$C$9)+(#REF!+($N$46^2)/2)*$N$51)/($N$46*SQRT($N$51)))-$N$46*SQRT(($N$51))))*$C$9*EXP(-#REF!*$N$51))*$B$9*100,0)</f>
        <v>0</v>
      </c>
      <c r="EW27" s="71">
        <f ca="1">IFERROR((NORMSDIST(((LN($EO27/$C$10)+(#REF!+($N$46^2)/2)*$N$51)/($N$46*SQRT($N$51))))*$EO27-NORMSDIST((((LN($EO27/$C$10)+(#REF!+($N$46^2)/2)*$N$51)/($N$46*SQRT($N$51)))-$N$46*SQRT(($N$51))))*$C$10*EXP(-#REF!*$N$51))*$B$10*100,0)</f>
        <v>0</v>
      </c>
      <c r="EX27" s="71">
        <f ca="1">IFERROR((NORMSDIST(((LN($EO27/$C$11)+(#REF!+($N$46^2)/2)*$N$51)/($N$46*SQRT($N$51))))*$EO27-NORMSDIST((((LN($EO27/$C$11)+(#REF!+($N$46^2)/2)*$N$51)/($N$46*SQRT($N$51)))-$N$46*SQRT(($N$51))))*$C$11*EXP(-#REF!*$N$51))*$B$11*100,0)</f>
        <v>0</v>
      </c>
      <c r="EY27" s="71">
        <f ca="1">IFERROR((NORMSDIST(((LN($EO27/$C$12)+(#REF!+($N$46^2)/2)*$N$51)/($N$46*SQRT($N$51))))*$EO27-NORMSDIST((((LN($EO27/$C$12)+(#REF!+($N$46^2)/2)*$N$51)/($N$46*SQRT($N$51)))-$N$46*SQRT(($N$51))))*$C$12*EXP(-#REF!*$N$51))*$B$12*100,0)</f>
        <v>0</v>
      </c>
      <c r="EZ27" s="71">
        <f ca="1">IFERROR((NORMSDIST(((LN($EO27/$C$13)+(#REF!+($N$46^2)/2)*$N$51)/($N$46*SQRT($N$51))))*$EO27-NORMSDIST((((LN($EO27/$C$13)+(#REF!+($N$46^2)/2)*$N$51)/($N$46*SQRT($N$51)))-$N$46*SQRT(($N$51))))*$C$13*EXP(-#REF!*$N$51))*$B$13*100,0)</f>
        <v>0</v>
      </c>
      <c r="FA27" s="71">
        <f ca="1">IFERROR((NORMSDIST(((LN($EO27/$C$14)+(#REF!+($N$46^2)/2)*$N$51)/($N$46*SQRT($N$51))))*$EO27-NORMSDIST((((LN($EO27/$C$14)+(#REF!+($N$46^2)/2)*$N$51)/($N$46*SQRT($N$51)))-$N$46*SQRT(($N$51))))*$C$14*EXP(-#REF!*$N$51))*$B$14*100,0)</f>
        <v>0</v>
      </c>
      <c r="FB27" s="71">
        <f ca="1">IFERROR((NORMSDIST(((LN($EO27/$C$15)+(#REF!+($N$46^2)/2)*$N$51)/($N$46*SQRT($N$51))))*$EO27-NORMSDIST((((LN($EO27/$C$15)+(#REF!+($N$46^2)/2)*$N$51)/($N$46*SQRT($N$51)))-$N$46*SQRT(($N$51))))*$C$15*EXP(-#REF!*$N$51))*$B$15*100,0)</f>
        <v>0</v>
      </c>
      <c r="FC27" s="71">
        <f ca="1">IFERROR((NORMSDIST(((LN($EO27/$C$16)+(#REF!+($N$46^2)/2)*$N$51)/($N$46*SQRT($N$51))))*$EO27-NORMSDIST((((LN($EO27/$C$16)+(#REF!+($N$46^2)/2)*$N$51)/($N$46*SQRT($N$51)))-$N$46*SQRT(($N$51))))*$C$16*EXP(-#REF!*$N$51))*$B$16*100,0)</f>
        <v>0</v>
      </c>
      <c r="FD27" s="71">
        <f ca="1">IFERROR((NORMSDIST(((LN($EO27/$C$17)+(#REF!+($N$46^2)/2)*$N$51)/($N$46*SQRT($N$51))))*$EO27-NORMSDIST((((LN($EO27/$C$17)+(#REF!+($N$46^2)/2)*$N$51)/($N$46*SQRT($N$51)))-$N$46*SQRT(($N$51))))*$C$17*EXP(-#REF!*$N$51))*$B$17*100,0)</f>
        <v>0</v>
      </c>
      <c r="FE27" s="71">
        <f ca="1">IFERROR((NORMSDIST(((LN($EO27/$C$18)+(#REF!+($N$46^2)/2)*$N$51)/($N$46*SQRT($N$51))))*$EO27-NORMSDIST((((LN($EO27/$C$18)+(#REF!+($N$46^2)/2)*$N$51)/($N$46*SQRT($N$51)))-$N$46*SQRT(($N$51))))*$C$18*EXP(-#REF!*$N$51))*$B$18*100,0)</f>
        <v>0</v>
      </c>
      <c r="FF27" s="71">
        <f ca="1">IFERROR((NORMSDIST(((LN($EO27/$C$19)+(#REF!+($N$46^2)/2)*$N$51)/($N$46*SQRT($N$51))))*$EO27-NORMSDIST((((LN($EO27/$C$19)+(#REF!+($N$46^2)/2)*$N$51)/($N$46*SQRT($N$51)))-$N$46*SQRT(($N$51))))*$C$19*EXP(-#REF!*$N$51))*$B$19*100,0)</f>
        <v>0</v>
      </c>
      <c r="FG27" s="71">
        <f ca="1">IFERROR((NORMSDIST(((LN($EO27/$C$20)+(#REF!+($N$46^2)/2)*$N$51)/($N$46*SQRT($N$51))))*$EO27-NORMSDIST((((LN($EO27/$C$20)+(#REF!+($N$46^2)/2)*$N$51)/($N$46*SQRT($N$51)))-$N$46*SQRT(($N$51))))*$C$20*EXP(-#REF!*$N$51))*$B$20*100,0)</f>
        <v>0</v>
      </c>
      <c r="FH27" s="71">
        <f ca="1">IFERROR((NORMSDIST(((LN($EO27/$C$21)+(#REF!+($N$46^2)/2)*$N$51)/($N$46*SQRT($N$51))))*$EO27-NORMSDIST((((LN($EO27/$C$21)+(#REF!+($N$46^2)/2)*$N$51)/($N$46*SQRT($N$51)))-$N$46*SQRT(($N$51))))*$C$21*EXP(-#REF!*$N$51))*$B$21*100,0)</f>
        <v>0</v>
      </c>
      <c r="FI27" s="71">
        <f ca="1">IFERROR((NORMSDIST(((LN($EO27/$C$22)+(#REF!+($N$46^2)/2)*$N$51)/($N$46*SQRT($N$51))))*$EO27-NORMSDIST((((LN($EO27/$C$22)+(#REF!+($N$46^2)/2)*$N$51)/($N$46*SQRT($N$51)))-$N$46*SQRT(($N$51))))*$C$22*EXP(-#REF!*$N$51))*$B$22*100,0)</f>
        <v>0</v>
      </c>
      <c r="FJ27" s="71">
        <f ca="1">IFERROR((NORMSDIST(((LN($EO27/$C$23)+(#REF!+($N$46^2)/2)*$N$51)/($N$46*SQRT($N$51))))*$EO27-NORMSDIST((((LN($EO27/$C$23)+(#REF!+($N$46^2)/2)*$N$51)/($N$46*SQRT($N$51)))-$N$46*SQRT(($N$51))))*$C$23*EXP(-#REF!*$N$51))*$B$23*100,0)</f>
        <v>0</v>
      </c>
      <c r="FK27" s="71">
        <f ca="1">IFERROR((NORMSDIST(((LN($EO27/$C$24)+(#REF!+($N$46^2)/2)*$N$51)/($N$46*SQRT($N$51))))*$EO27-NORMSDIST((((LN($EO27/$C$24)+(#REF!+($N$46^2)/2)*$N$51)/($N$46*SQRT($N$51)))-$N$46*SQRT(($N$51))))*$C$24*EXP(-#REF!*$N$51))*$B$24*100,0)</f>
        <v>0</v>
      </c>
      <c r="FL27" s="71">
        <f ca="1">IFERROR((NORMSDIST(((LN($EO27/$C$25)+(#REF!+($N$46^2)/2)*$N$51)/($N$46*SQRT($N$51))))*$EO27-NORMSDIST((((LN($EO27/$C$25)+(#REF!+($N$46^2)/2)*$N$51)/($N$46*SQRT($N$51)))-$N$46*SQRT(($N$51))))*$C$25*EXP(-#REF!*$N$51))*$B$25*100,0)</f>
        <v>0</v>
      </c>
      <c r="FM27" s="71">
        <f ca="1">IFERROR((NORMSDIST(((LN($EO27/$C$26)+(#REF!+($N$46^2)/2)*$N$51)/($N$46*SQRT($N$51))))*$EO27-NORMSDIST((((LN($EO27/$C$26)+(#REF!+($N$46^2)/2)*$N$51)/($N$46*SQRT($N$51)))-$N$46*SQRT(($N$51))))*$C$26*EXP(-#REF!*$N$51))*$B$26*100,0)</f>
        <v>0</v>
      </c>
      <c r="FN27" s="71">
        <f ca="1">IFERROR((NORMSDIST(((LN($EO27/$C$27)+(#REF!+($N$46^2)/2)*$N$51)/($N$46*SQRT($N$51))))*$EO27-NORMSDIST((((LN($EO27/$C$27)+(#REF!+($N$46^2)/2)*$N$51)/($N$46*SQRT($N$51)))-$N$46*SQRT(($N$51))))*$C$27*EXP(-#REF!*$N$51))*$B$27*100,0)</f>
        <v>0</v>
      </c>
      <c r="FO27" s="71">
        <f ca="1">IFERROR((NORMSDIST(((LN($EO27/$C$28)+(#REF!+($N$46^2)/2)*$N$51)/($N$46*SQRT($N$51))))*$EO27-NORMSDIST((((LN($EO27/$C$28)+(#REF!+($N$46^2)/2)*$N$51)/($N$46*SQRT($N$51)))-$N$46*SQRT(($N$51))))*$C$28*EXP(-#REF!*$N$51))*$B$28*100,0)</f>
        <v>0</v>
      </c>
      <c r="FP27" s="71">
        <f ca="1">IFERROR((NORMSDIST(((LN($EO27/$C$29)+(#REF!+($N$46^2)/2)*$N$51)/($N$46*SQRT($N$51))))*$EO27-NORMSDIST((((LN($EO27/$C$29)+(#REF!+($N$46^2)/2)*$N$51)/($N$46*SQRT($N$51)))-$N$46*SQRT(($N$51))))*$C$29*EXP(-#REF!*$N$51))*$B$29*100,0)</f>
        <v>0</v>
      </c>
      <c r="FQ27" s="71">
        <f ca="1">IFERROR((NORMSDIST(((LN($EO27/$C$30)+(#REF!+($N$46^2)/2)*$N$51)/($N$46*SQRT($N$51))))*$EO27-NORMSDIST((((LN($EO27/$C$30)+(#REF!+($N$46^2)/2)*$N$51)/($N$46*SQRT($N$51)))-$N$46*SQRT(($N$51))))*$C$30*EXP(-#REF!*$N$51))*$B$30*100,0)</f>
        <v>0</v>
      </c>
      <c r="FR27" s="71">
        <f ca="1">IFERROR((NORMSDIST(((LN($EO27/$C$31)+(#REF!+($N$46^2)/2)*$N$51)/($N$46*SQRT($N$51))))*$EO27-NORMSDIST((((LN($EO27/$C$31)+(#REF!+($N$46^2)/2)*$N$51)/($N$46*SQRT($N$51)))-$N$46*SQRT(($N$51))))*$C$31*EXP(-#REF!*$N$51))*$B$31*100,0)</f>
        <v>0</v>
      </c>
      <c r="FS27" s="71">
        <f ca="1">IFERROR((NORMSDIST(((LN($EO27/$C$32)+(#REF!+($N$46^2)/2)*$N$51)/($N$46*SQRT($N$51))))*$EO27-NORMSDIST((((LN($EO27/$C$32)+(#REF!+($N$46^2)/2)*$N$51)/($N$46*SQRT($N$51)))-$N$46*SQRT(($N$51))))*$C$32*EXP(-#REF!*$N$51))*$B$32*100,0)</f>
        <v>0</v>
      </c>
      <c r="FT27" s="71">
        <f ca="1">IFERROR((NORMSDIST(((LN($EO27/$C$33)+(#REF!+($N$46^2)/2)*$N$51)/($N$46*SQRT($N$51))))*$EO27-NORMSDIST((((LN($EO27/$C$33)+(#REF!+($N$46^2)/2)*$N$51)/($N$46*SQRT($N$51)))-$N$46*SQRT(($N$51))))*$C$33*EXP(-#REF!*$N$51))*$B$33*100,0)</f>
        <v>0</v>
      </c>
      <c r="FU27" s="71">
        <f ca="1">IFERROR((NORMSDIST(((LN($EO27/$C$34)+(#REF!+($N$46^2)/2)*$N$51)/($N$46*SQRT($N$51))))*$EO27-NORMSDIST((((LN($EO27/$C$34)+(#REF!+($N$46^2)/2)*$N$51)/($N$46*SQRT($N$51)))-$N$46*SQRT(($N$51))))*$C$34*EXP(-#REF!*$N$51))*$B$34*100,0)</f>
        <v>0</v>
      </c>
      <c r="FV27" s="71">
        <f ca="1">IFERROR((NORMSDIST(((LN($EO27/$C$35)+(#REF!+($N$46^2)/2)*$N$51)/($N$46*SQRT($N$51))))*$EO27-NORMSDIST((((LN($EO27/$C$35)+(#REF!+($N$46^2)/2)*$N$51)/($N$46*SQRT($N$51)))-$N$46*SQRT(($N$51))))*$C$35*EXP(-#REF!*$N$51))*$B$35*100,0)</f>
        <v>0</v>
      </c>
      <c r="FW27" s="71">
        <f ca="1">IFERROR((NORMSDIST(((LN($EO27/$C$36)+(#REF!+($N$46^2)/2)*$N$51)/($N$46*SQRT($N$51))))*$EO27-NORMSDIST((((LN($EO27/$C$36)+(#REF!+($N$46^2)/2)*$N$51)/($N$46*SQRT($N$51)))-$N$46*SQRT(($N$51))))*$C$36*EXP(-#REF!*$N$51))*$B$36*100,0)</f>
        <v>0</v>
      </c>
      <c r="FX27" s="71">
        <f ca="1">IFERROR((NORMSDIST(((LN($EO27/$C$37)+(#REF!+($N$46^2)/2)*$N$51)/($N$46*SQRT($N$51))))*$EO27-NORMSDIST((((LN($EO27/$C$37)+(#REF!+($N$46^2)/2)*$N$51)/($N$46*SQRT($N$51)))-$N$46*SQRT(($N$51))))*$C$37*EXP(-#REF!*$N$51))*$B$37*100,0)</f>
        <v>0</v>
      </c>
      <c r="FY27" s="72"/>
      <c r="FZ27" s="73">
        <f t="shared" ca="1" si="53"/>
        <v>0</v>
      </c>
      <c r="GA27" s="72"/>
      <c r="GB27" s="77"/>
      <c r="GC27" s="75"/>
      <c r="GD27" s="76">
        <f t="shared" ca="1" si="54"/>
        <v>-12694.56</v>
      </c>
    </row>
    <row r="28" spans="1:186">
      <c r="A28" s="169" t="s">
        <v>395</v>
      </c>
      <c r="B28" s="619"/>
      <c r="C28" s="649"/>
      <c r="D28" s="626"/>
      <c r="E28" s="632">
        <f t="shared" si="0"/>
        <v>0</v>
      </c>
      <c r="F28" s="708">
        <f t="shared" si="1"/>
        <v>0</v>
      </c>
      <c r="G28" s="636" t="str">
        <f t="shared" si="55"/>
        <v/>
      </c>
      <c r="H28" s="638">
        <f t="shared" si="56"/>
        <v>0</v>
      </c>
      <c r="I28" s="740">
        <f t="shared" si="2"/>
        <v>0</v>
      </c>
      <c r="J28" s="51"/>
      <c r="K28" s="733"/>
      <c r="L28" s="734">
        <f t="shared" si="70"/>
        <v>4850.37879715914</v>
      </c>
      <c r="M28" s="763">
        <f t="shared" si="4"/>
        <v>-12694.56</v>
      </c>
      <c r="N28" s="764">
        <f t="shared" ca="1" si="5"/>
        <v>-12694.56</v>
      </c>
      <c r="O28" s="51"/>
      <c r="P28" s="769"/>
      <c r="Q28" s="816">
        <f t="shared" si="57"/>
        <v>0</v>
      </c>
      <c r="R28" s="630"/>
      <c r="S28" s="619">
        <f t="shared" ca="1" si="58"/>
        <v>0</v>
      </c>
      <c r="T28" s="625" t="str">
        <f t="shared" si="59"/>
        <v/>
      </c>
      <c r="U28" s="626" t="str">
        <f t="shared" si="60"/>
        <v/>
      </c>
      <c r="V28" s="621">
        <f>IFERROR(VLOOKUP($U28,HomeBroker!$A$30:$F$60,6,0),0)</f>
        <v>0</v>
      </c>
      <c r="W28" s="618" t="str">
        <f t="shared" si="61"/>
        <v/>
      </c>
      <c r="X28" s="771" t="str">
        <f t="shared" si="67"/>
        <v/>
      </c>
      <c r="Y28" s="51"/>
      <c r="Z28" s="631"/>
      <c r="AA28" s="816">
        <f t="shared" si="62"/>
        <v>0</v>
      </c>
      <c r="AB28" s="630"/>
      <c r="AC28" s="619">
        <f t="shared" ca="1" si="7"/>
        <v>0</v>
      </c>
      <c r="AD28" s="625" t="str">
        <f t="shared" si="63"/>
        <v/>
      </c>
      <c r="AE28" s="626" t="str">
        <f t="shared" si="64"/>
        <v/>
      </c>
      <c r="AF28" s="621">
        <f>IFERROR(VLOOKUP($AE28,HomeBroker!$A$30:$F$60,6,0),0)</f>
        <v>0</v>
      </c>
      <c r="AG28" s="618" t="str">
        <f t="shared" si="65"/>
        <v/>
      </c>
      <c r="AH28" s="771" t="str">
        <f t="shared" si="69"/>
        <v/>
      </c>
      <c r="AI28" s="51"/>
      <c r="AJ28" s="772"/>
      <c r="AK28" s="657" t="s">
        <v>350</v>
      </c>
      <c r="AL28" s="623"/>
      <c r="AM28" s="649"/>
      <c r="AN28" s="626"/>
      <c r="AO28" s="632">
        <f t="shared" si="8"/>
        <v>0</v>
      </c>
      <c r="AP28" s="653">
        <f t="shared" si="9"/>
        <v>0</v>
      </c>
      <c r="AQ28" s="658" t="s">
        <v>396</v>
      </c>
      <c r="AR28" s="623"/>
      <c r="AS28" s="649"/>
      <c r="AT28" s="626"/>
      <c r="AU28" s="632">
        <f t="shared" si="10"/>
        <v>0</v>
      </c>
      <c r="AV28" s="653">
        <f t="shared" si="11"/>
        <v>0</v>
      </c>
      <c r="AW28" s="661" t="s">
        <v>397</v>
      </c>
      <c r="AX28" s="659"/>
      <c r="AY28" s="626"/>
      <c r="AZ28" s="632">
        <f t="shared" si="12"/>
        <v>0</v>
      </c>
      <c r="BA28" s="634">
        <f t="shared" si="13"/>
        <v>0</v>
      </c>
      <c r="CX28" s="70">
        <f t="shared" si="14"/>
        <v>4850.37879715914</v>
      </c>
      <c r="CY28" s="71">
        <f t="shared" si="15"/>
        <v>0</v>
      </c>
      <c r="CZ28" s="71">
        <f t="shared" si="16"/>
        <v>0</v>
      </c>
      <c r="DA28" s="71">
        <f t="shared" si="17"/>
        <v>0</v>
      </c>
      <c r="DB28" s="71">
        <f t="shared" si="18"/>
        <v>0</v>
      </c>
      <c r="DC28" s="71">
        <f t="shared" si="19"/>
        <v>0</v>
      </c>
      <c r="DD28" s="71">
        <f t="shared" si="20"/>
        <v>0</v>
      </c>
      <c r="DE28" s="71">
        <f t="shared" si="21"/>
        <v>0</v>
      </c>
      <c r="DF28" s="71">
        <f t="shared" si="22"/>
        <v>0</v>
      </c>
      <c r="DG28" s="71">
        <f t="shared" si="23"/>
        <v>0</v>
      </c>
      <c r="DH28" s="71">
        <f t="shared" si="24"/>
        <v>0</v>
      </c>
      <c r="DI28" s="71">
        <f t="shared" si="25"/>
        <v>0</v>
      </c>
      <c r="DJ28" s="71">
        <f t="shared" si="26"/>
        <v>0</v>
      </c>
      <c r="DK28" s="71">
        <f t="shared" si="27"/>
        <v>0</v>
      </c>
      <c r="DL28" s="71">
        <f t="shared" si="28"/>
        <v>0</v>
      </c>
      <c r="DM28" s="71">
        <f t="shared" si="29"/>
        <v>0</v>
      </c>
      <c r="DN28" s="71">
        <f t="shared" si="30"/>
        <v>0</v>
      </c>
      <c r="DO28" s="71">
        <f t="shared" si="31"/>
        <v>0</v>
      </c>
      <c r="DP28" s="71">
        <f t="shared" si="32"/>
        <v>0</v>
      </c>
      <c r="DQ28" s="71">
        <f t="shared" si="33"/>
        <v>0</v>
      </c>
      <c r="DR28" s="71">
        <f t="shared" si="34"/>
        <v>0</v>
      </c>
      <c r="DS28" s="71">
        <f t="shared" si="35"/>
        <v>0</v>
      </c>
      <c r="DT28" s="71">
        <f t="shared" si="36"/>
        <v>0</v>
      </c>
      <c r="DU28" s="71">
        <f t="shared" si="37"/>
        <v>0</v>
      </c>
      <c r="DV28" s="71">
        <f t="shared" si="38"/>
        <v>0</v>
      </c>
      <c r="DW28" s="71">
        <f t="shared" si="39"/>
        <v>0</v>
      </c>
      <c r="DX28" s="71">
        <f t="shared" si="40"/>
        <v>0</v>
      </c>
      <c r="DY28" s="71">
        <f t="shared" si="41"/>
        <v>0</v>
      </c>
      <c r="DZ28" s="71">
        <f t="shared" si="42"/>
        <v>0</v>
      </c>
      <c r="EA28" s="71">
        <f t="shared" si="43"/>
        <v>0</v>
      </c>
      <c r="EB28" s="71">
        <f t="shared" si="44"/>
        <v>0</v>
      </c>
      <c r="EC28" s="71">
        <f t="shared" si="45"/>
        <v>0</v>
      </c>
      <c r="ED28" s="71">
        <f t="shared" si="46"/>
        <v>0</v>
      </c>
      <c r="EE28" s="71">
        <f t="shared" si="47"/>
        <v>0</v>
      </c>
      <c r="EF28" s="71">
        <f t="shared" si="48"/>
        <v>0</v>
      </c>
      <c r="EG28" s="71">
        <f t="shared" si="49"/>
        <v>0</v>
      </c>
      <c r="EH28" s="72"/>
      <c r="EI28" s="73">
        <f t="shared" si="50"/>
        <v>0</v>
      </c>
      <c r="EJ28" s="72"/>
      <c r="EK28" s="77"/>
      <c r="EL28" s="75"/>
      <c r="EM28" s="76">
        <f t="shared" si="51"/>
        <v>-12694.56</v>
      </c>
      <c r="EN28" s="60"/>
      <c r="EO28" s="70">
        <f t="shared" si="52"/>
        <v>4850.37879715914</v>
      </c>
      <c r="EP28" s="71">
        <f ca="1">IFERROR((NORMSDIST(((LN($EO28/$C$3)+(#REF!+($N$46^2)/2)*$N$51)/($N$46*SQRT($N$51))))*$EO28-NORMSDIST((((LN($EO28/$C$3)+(#REF!+($N$46^2)/2)*$N$51)/($N$46*SQRT($N$51)))-$N$46*SQRT(($N$51))))*$C$3*EXP(-#REF!*$N$51))*$B$3*100,0)</f>
        <v>0</v>
      </c>
      <c r="EQ28" s="71">
        <f ca="1">IFERROR((NORMSDIST(((LN($EO28/$C$4)+(#REF!+($N$46^2)/2)*$N$51)/($N$46*SQRT($N$51))))*$EO28-NORMSDIST((((LN($EO28/$C$4)+(#REF!+($N$46^2)/2)*$N$51)/($N$46*SQRT($N$51)))-$N$46*SQRT(($N$51))))*$C$4*EXP(-#REF!*$N$51))*$B$4*100,0)</f>
        <v>0</v>
      </c>
      <c r="ER28" s="71">
        <f ca="1">IFERROR((NORMSDIST(((LN($EO28/$C$5)+(#REF!+($N$46^2)/2)*$N$51)/($N$46*SQRT($N$51))))*$EO28-NORMSDIST((((LN($EO28/$C$5)+(#REF!+($N$46^2)/2)*$N$51)/($N$46*SQRT($N$51)))-$N$46*SQRT(($N$51))))*$C$5*EXP(-#REF!*$N$51))*$B$5*100,0)</f>
        <v>0</v>
      </c>
      <c r="ES28" s="71">
        <f ca="1">IFERROR((NORMSDIST(((LN($EO28/$C$6)+(#REF!+($N$46^2)/2)*$N$51)/($N$46*SQRT($N$51))))*$EO28-NORMSDIST((((LN($EO28/$C$6)+(#REF!+($N$46^2)/2)*$N$51)/($N$46*SQRT($N$51)))-$N$46*SQRT(($N$51))))*$C$6*EXP(-#REF!*$N$51))*$B$6*100,0)</f>
        <v>0</v>
      </c>
      <c r="ET28" s="71">
        <f ca="1">IFERROR((NORMSDIST(((LN($EO28/$C$7)+(#REF!+($N$46^2)/2)*$N$51)/($N$46*SQRT($N$51))))*$EO28-NORMSDIST((((LN($EO28/$C$7)+(#REF!+($N$46^2)/2)*$N$51)/($N$46*SQRT($N$51)))-$N$46*SQRT(($N$51))))*$C$7*EXP(-#REF!*$N$51))*$B$7*100,0)</f>
        <v>0</v>
      </c>
      <c r="EU28" s="71">
        <f ca="1">IFERROR((NORMSDIST(((LN($EO28/$C$8)+(#REF!+($N$46^2)/2)*$N$51)/($N$46*SQRT($N$51))))*$EO28-NORMSDIST((((LN($EO28/$C$8)+(#REF!+($N$46^2)/2)*$N$51)/($N$46*SQRT($N$51)))-$N$46*SQRT(($N$51))))*$C$8*EXP(-#REF!*$N$51))*$B$8*100,0)</f>
        <v>0</v>
      </c>
      <c r="EV28" s="71">
        <f ca="1">IFERROR((NORMSDIST(((LN($EO28/$C$9)+(#REF!+($N$46^2)/2)*$N$51)/($N$46*SQRT($N$51))))*$EO28-NORMSDIST((((LN($EO28/$C$9)+(#REF!+($N$46^2)/2)*$N$51)/($N$46*SQRT($N$51)))-$N$46*SQRT(($N$51))))*$C$9*EXP(-#REF!*$N$51))*$B$9*100,0)</f>
        <v>0</v>
      </c>
      <c r="EW28" s="71">
        <f ca="1">IFERROR((NORMSDIST(((LN($EO28/$C$10)+(#REF!+($N$46^2)/2)*$N$51)/($N$46*SQRT($N$51))))*$EO28-NORMSDIST((((LN($EO28/$C$10)+(#REF!+($N$46^2)/2)*$N$51)/($N$46*SQRT($N$51)))-$N$46*SQRT(($N$51))))*$C$10*EXP(-#REF!*$N$51))*$B$10*100,0)</f>
        <v>0</v>
      </c>
      <c r="EX28" s="71">
        <f ca="1">IFERROR((NORMSDIST(((LN($EO28/$C$11)+(#REF!+($N$46^2)/2)*$N$51)/($N$46*SQRT($N$51))))*$EO28-NORMSDIST((((LN($EO28/$C$11)+(#REF!+($N$46^2)/2)*$N$51)/($N$46*SQRT($N$51)))-$N$46*SQRT(($N$51))))*$C$11*EXP(-#REF!*$N$51))*$B$11*100,0)</f>
        <v>0</v>
      </c>
      <c r="EY28" s="71">
        <f ca="1">IFERROR((NORMSDIST(((LN($EO28/$C$12)+(#REF!+($N$46^2)/2)*$N$51)/($N$46*SQRT($N$51))))*$EO28-NORMSDIST((((LN($EO28/$C$12)+(#REF!+($N$46^2)/2)*$N$51)/($N$46*SQRT($N$51)))-$N$46*SQRT(($N$51))))*$C$12*EXP(-#REF!*$N$51))*$B$12*100,0)</f>
        <v>0</v>
      </c>
      <c r="EZ28" s="71">
        <f ca="1">IFERROR((NORMSDIST(((LN($EO28/$C$13)+(#REF!+($N$46^2)/2)*$N$51)/($N$46*SQRT($N$51))))*$EO28-NORMSDIST((((LN($EO28/$C$13)+(#REF!+($N$46^2)/2)*$N$51)/($N$46*SQRT($N$51)))-$N$46*SQRT(($N$51))))*$C$13*EXP(-#REF!*$N$51))*$B$13*100,0)</f>
        <v>0</v>
      </c>
      <c r="FA28" s="71">
        <f ca="1">IFERROR((NORMSDIST(((LN($EO28/$C$14)+(#REF!+($N$46^2)/2)*$N$51)/($N$46*SQRT($N$51))))*$EO28-NORMSDIST((((LN($EO28/$C$14)+(#REF!+($N$46^2)/2)*$N$51)/($N$46*SQRT($N$51)))-$N$46*SQRT(($N$51))))*$C$14*EXP(-#REF!*$N$51))*$B$14*100,0)</f>
        <v>0</v>
      </c>
      <c r="FB28" s="71">
        <f ca="1">IFERROR((NORMSDIST(((LN($EO28/$C$15)+(#REF!+($N$46^2)/2)*$N$51)/($N$46*SQRT($N$51))))*$EO28-NORMSDIST((((LN($EO28/$C$15)+(#REF!+($N$46^2)/2)*$N$51)/($N$46*SQRT($N$51)))-$N$46*SQRT(($N$51))))*$C$15*EXP(-#REF!*$N$51))*$B$15*100,0)</f>
        <v>0</v>
      </c>
      <c r="FC28" s="71">
        <f ca="1">IFERROR((NORMSDIST(((LN($EO28/$C$16)+(#REF!+($N$46^2)/2)*$N$51)/($N$46*SQRT($N$51))))*$EO28-NORMSDIST((((LN($EO28/$C$16)+(#REF!+($N$46^2)/2)*$N$51)/($N$46*SQRT($N$51)))-$N$46*SQRT(($N$51))))*$C$16*EXP(-#REF!*$N$51))*$B$16*100,0)</f>
        <v>0</v>
      </c>
      <c r="FD28" s="71">
        <f ca="1">IFERROR((NORMSDIST(((LN($EO28/$C$17)+(#REF!+($N$46^2)/2)*$N$51)/($N$46*SQRT($N$51))))*$EO28-NORMSDIST((((LN($EO28/$C$17)+(#REF!+($N$46^2)/2)*$N$51)/($N$46*SQRT($N$51)))-$N$46*SQRT(($N$51))))*$C$17*EXP(-#REF!*$N$51))*$B$17*100,0)</f>
        <v>0</v>
      </c>
      <c r="FE28" s="71">
        <f ca="1">IFERROR((NORMSDIST(((LN($EO28/$C$18)+(#REF!+($N$46^2)/2)*$N$51)/($N$46*SQRT($N$51))))*$EO28-NORMSDIST((((LN($EO28/$C$18)+(#REF!+($N$46^2)/2)*$N$51)/($N$46*SQRT($N$51)))-$N$46*SQRT(($N$51))))*$C$18*EXP(-#REF!*$N$51))*$B$18*100,0)</f>
        <v>0</v>
      </c>
      <c r="FF28" s="71">
        <f ca="1">IFERROR((NORMSDIST(((LN($EO28/$C$19)+(#REF!+($N$46^2)/2)*$N$51)/($N$46*SQRT($N$51))))*$EO28-NORMSDIST((((LN($EO28/$C$19)+(#REF!+($N$46^2)/2)*$N$51)/($N$46*SQRT($N$51)))-$N$46*SQRT(($N$51))))*$C$19*EXP(-#REF!*$N$51))*$B$19*100,0)</f>
        <v>0</v>
      </c>
      <c r="FG28" s="71">
        <f ca="1">IFERROR((NORMSDIST(((LN($EO28/$C$20)+(#REF!+($N$46^2)/2)*$N$51)/($N$46*SQRT($N$51))))*$EO28-NORMSDIST((((LN($EO28/$C$20)+(#REF!+($N$46^2)/2)*$N$51)/($N$46*SQRT($N$51)))-$N$46*SQRT(($N$51))))*$C$20*EXP(-#REF!*$N$51))*$B$20*100,0)</f>
        <v>0</v>
      </c>
      <c r="FH28" s="71">
        <f ca="1">IFERROR((NORMSDIST(((LN($EO28/$C$21)+(#REF!+($N$46^2)/2)*$N$51)/($N$46*SQRT($N$51))))*$EO28-NORMSDIST((((LN($EO28/$C$21)+(#REF!+($N$46^2)/2)*$N$51)/($N$46*SQRT($N$51)))-$N$46*SQRT(($N$51))))*$C$21*EXP(-#REF!*$N$51))*$B$21*100,0)</f>
        <v>0</v>
      </c>
      <c r="FI28" s="71">
        <f ca="1">IFERROR((NORMSDIST(((LN($EO28/$C$22)+(#REF!+($N$46^2)/2)*$N$51)/($N$46*SQRT($N$51))))*$EO28-NORMSDIST((((LN($EO28/$C$22)+(#REF!+($N$46^2)/2)*$N$51)/($N$46*SQRT($N$51)))-$N$46*SQRT(($N$51))))*$C$22*EXP(-#REF!*$N$51))*$B$22*100,0)</f>
        <v>0</v>
      </c>
      <c r="FJ28" s="71">
        <f ca="1">IFERROR((NORMSDIST(((LN($EO28/$C$23)+(#REF!+($N$46^2)/2)*$N$51)/($N$46*SQRT($N$51))))*$EO28-NORMSDIST((((LN($EO28/$C$23)+(#REF!+($N$46^2)/2)*$N$51)/($N$46*SQRT($N$51)))-$N$46*SQRT(($N$51))))*$C$23*EXP(-#REF!*$N$51))*$B$23*100,0)</f>
        <v>0</v>
      </c>
      <c r="FK28" s="71">
        <f ca="1">IFERROR((NORMSDIST(((LN($EO28/$C$24)+(#REF!+($N$46^2)/2)*$N$51)/($N$46*SQRT($N$51))))*$EO28-NORMSDIST((((LN($EO28/$C$24)+(#REF!+($N$46^2)/2)*$N$51)/($N$46*SQRT($N$51)))-$N$46*SQRT(($N$51))))*$C$24*EXP(-#REF!*$N$51))*$B$24*100,0)</f>
        <v>0</v>
      </c>
      <c r="FL28" s="71">
        <f ca="1">IFERROR((NORMSDIST(((LN($EO28/$C$25)+(#REF!+($N$46^2)/2)*$N$51)/($N$46*SQRT($N$51))))*$EO28-NORMSDIST((((LN($EO28/$C$25)+(#REF!+($N$46^2)/2)*$N$51)/($N$46*SQRT($N$51)))-$N$46*SQRT(($N$51))))*$C$25*EXP(-#REF!*$N$51))*$B$25*100,0)</f>
        <v>0</v>
      </c>
      <c r="FM28" s="71">
        <f ca="1">IFERROR((NORMSDIST(((LN($EO28/$C$26)+(#REF!+($N$46^2)/2)*$N$51)/($N$46*SQRT($N$51))))*$EO28-NORMSDIST((((LN($EO28/$C$26)+(#REF!+($N$46^2)/2)*$N$51)/($N$46*SQRT($N$51)))-$N$46*SQRT(($N$51))))*$C$26*EXP(-#REF!*$N$51))*$B$26*100,0)</f>
        <v>0</v>
      </c>
      <c r="FN28" s="71">
        <f ca="1">IFERROR((NORMSDIST(((LN($EO28/$C$27)+(#REF!+($N$46^2)/2)*$N$51)/($N$46*SQRT($N$51))))*$EO28-NORMSDIST((((LN($EO28/$C$27)+(#REF!+($N$46^2)/2)*$N$51)/($N$46*SQRT($N$51)))-$N$46*SQRT(($N$51))))*$C$27*EXP(-#REF!*$N$51))*$B$27*100,0)</f>
        <v>0</v>
      </c>
      <c r="FO28" s="71">
        <f ca="1">IFERROR((NORMSDIST(((LN($EO28/$C$28)+(#REF!+($N$46^2)/2)*$N$51)/($N$46*SQRT($N$51))))*$EO28-NORMSDIST((((LN($EO28/$C$28)+(#REF!+($N$46^2)/2)*$N$51)/($N$46*SQRT($N$51)))-$N$46*SQRT(($N$51))))*$C$28*EXP(-#REF!*$N$51))*$B$28*100,0)</f>
        <v>0</v>
      </c>
      <c r="FP28" s="71">
        <f ca="1">IFERROR((NORMSDIST(((LN($EO28/$C$29)+(#REF!+($N$46^2)/2)*$N$51)/($N$46*SQRT($N$51))))*$EO28-NORMSDIST((((LN($EO28/$C$29)+(#REF!+($N$46^2)/2)*$N$51)/($N$46*SQRT($N$51)))-$N$46*SQRT(($N$51))))*$C$29*EXP(-#REF!*$N$51))*$B$29*100,0)</f>
        <v>0</v>
      </c>
      <c r="FQ28" s="71">
        <f ca="1">IFERROR((NORMSDIST(((LN($EO28/$C$30)+(#REF!+($N$46^2)/2)*$N$51)/($N$46*SQRT($N$51))))*$EO28-NORMSDIST((((LN($EO28/$C$30)+(#REF!+($N$46^2)/2)*$N$51)/($N$46*SQRT($N$51)))-$N$46*SQRT(($N$51))))*$C$30*EXP(-#REF!*$N$51))*$B$30*100,0)</f>
        <v>0</v>
      </c>
      <c r="FR28" s="71">
        <f ca="1">IFERROR((NORMSDIST(((LN($EO28/$C$31)+(#REF!+($N$46^2)/2)*$N$51)/($N$46*SQRT($N$51))))*$EO28-NORMSDIST((((LN($EO28/$C$31)+(#REF!+($N$46^2)/2)*$N$51)/($N$46*SQRT($N$51)))-$N$46*SQRT(($N$51))))*$C$31*EXP(-#REF!*$N$51))*$B$31*100,0)</f>
        <v>0</v>
      </c>
      <c r="FS28" s="71">
        <f ca="1">IFERROR((NORMSDIST(((LN($EO28/$C$32)+(#REF!+($N$46^2)/2)*$N$51)/($N$46*SQRT($N$51))))*$EO28-NORMSDIST((((LN($EO28/$C$32)+(#REF!+($N$46^2)/2)*$N$51)/($N$46*SQRT($N$51)))-$N$46*SQRT(($N$51))))*$C$32*EXP(-#REF!*$N$51))*$B$32*100,0)</f>
        <v>0</v>
      </c>
      <c r="FT28" s="71">
        <f ca="1">IFERROR((NORMSDIST(((LN($EO28/$C$33)+(#REF!+($N$46^2)/2)*$N$51)/($N$46*SQRT($N$51))))*$EO28-NORMSDIST((((LN($EO28/$C$33)+(#REF!+($N$46^2)/2)*$N$51)/($N$46*SQRT($N$51)))-$N$46*SQRT(($N$51))))*$C$33*EXP(-#REF!*$N$51))*$B$33*100,0)</f>
        <v>0</v>
      </c>
      <c r="FU28" s="71">
        <f ca="1">IFERROR((NORMSDIST(((LN($EO28/$C$34)+(#REF!+($N$46^2)/2)*$N$51)/($N$46*SQRT($N$51))))*$EO28-NORMSDIST((((LN($EO28/$C$34)+(#REF!+($N$46^2)/2)*$N$51)/($N$46*SQRT($N$51)))-$N$46*SQRT(($N$51))))*$C$34*EXP(-#REF!*$N$51))*$B$34*100,0)</f>
        <v>0</v>
      </c>
      <c r="FV28" s="71">
        <f ca="1">IFERROR((NORMSDIST(((LN($EO28/$C$35)+(#REF!+($N$46^2)/2)*$N$51)/($N$46*SQRT($N$51))))*$EO28-NORMSDIST((((LN($EO28/$C$35)+(#REF!+($N$46^2)/2)*$N$51)/($N$46*SQRT($N$51)))-$N$46*SQRT(($N$51))))*$C$35*EXP(-#REF!*$N$51))*$B$35*100,0)</f>
        <v>0</v>
      </c>
      <c r="FW28" s="71">
        <f ca="1">IFERROR((NORMSDIST(((LN($EO28/$C$36)+(#REF!+($N$46^2)/2)*$N$51)/($N$46*SQRT($N$51))))*$EO28-NORMSDIST((((LN($EO28/$C$36)+(#REF!+($N$46^2)/2)*$N$51)/($N$46*SQRT($N$51)))-$N$46*SQRT(($N$51))))*$C$36*EXP(-#REF!*$N$51))*$B$36*100,0)</f>
        <v>0</v>
      </c>
      <c r="FX28" s="71">
        <f ca="1">IFERROR((NORMSDIST(((LN($EO28/$C$37)+(#REF!+($N$46^2)/2)*$N$51)/($N$46*SQRT($N$51))))*$EO28-NORMSDIST((((LN($EO28/$C$37)+(#REF!+($N$46^2)/2)*$N$51)/($N$46*SQRT($N$51)))-$N$46*SQRT(($N$51))))*$C$37*EXP(-#REF!*$N$51))*$B$37*100,0)</f>
        <v>0</v>
      </c>
      <c r="FY28" s="72"/>
      <c r="FZ28" s="73">
        <f t="shared" ca="1" si="53"/>
        <v>0</v>
      </c>
      <c r="GA28" s="72"/>
      <c r="GB28" s="77"/>
      <c r="GC28" s="75"/>
      <c r="GD28" s="76">
        <f t="shared" ca="1" si="54"/>
        <v>-12694.56</v>
      </c>
    </row>
    <row r="29" spans="1:186">
      <c r="A29" s="169" t="s">
        <v>395</v>
      </c>
      <c r="B29" s="620"/>
      <c r="C29" s="650"/>
      <c r="D29" s="628"/>
      <c r="E29" s="633">
        <f t="shared" si="0"/>
        <v>0</v>
      </c>
      <c r="F29" s="709">
        <f t="shared" si="1"/>
        <v>0</v>
      </c>
      <c r="G29" s="637" t="str">
        <f t="shared" si="55"/>
        <v/>
      </c>
      <c r="H29" s="642">
        <f t="shared" si="56"/>
        <v>0</v>
      </c>
      <c r="I29" s="741">
        <f t="shared" si="2"/>
        <v>0</v>
      </c>
      <c r="J29" s="51"/>
      <c r="K29" s="729">
        <f>IFERROR(+L29/$L$18-1,"")</f>
        <v>0.24337430839465268</v>
      </c>
      <c r="L29" s="739">
        <f t="shared" si="70"/>
        <v>4947.386373102323</v>
      </c>
      <c r="M29" s="761">
        <f t="shared" si="4"/>
        <v>24494.54</v>
      </c>
      <c r="N29" s="762">
        <f t="shared" ca="1" si="5"/>
        <v>-12694.56</v>
      </c>
      <c r="O29" s="51"/>
      <c r="P29" s="769"/>
      <c r="Q29" s="815">
        <f t="shared" si="57"/>
        <v>0</v>
      </c>
      <c r="R29" s="629"/>
      <c r="S29" s="639">
        <f t="shared" ca="1" si="58"/>
        <v>0</v>
      </c>
      <c r="T29" s="627" t="str">
        <f t="shared" si="59"/>
        <v/>
      </c>
      <c r="U29" s="628" t="str">
        <f t="shared" si="60"/>
        <v/>
      </c>
      <c r="V29" s="622">
        <f>IFERROR(VLOOKUP($U29,HomeBroker!$A$30:$F$60,6,0),0)</f>
        <v>0</v>
      </c>
      <c r="W29" s="617" t="str">
        <f t="shared" si="61"/>
        <v/>
      </c>
      <c r="X29" s="770" t="str">
        <f t="shared" si="67"/>
        <v/>
      </c>
      <c r="Y29" s="51"/>
      <c r="Z29" s="631"/>
      <c r="AA29" s="815">
        <f t="shared" si="62"/>
        <v>0</v>
      </c>
      <c r="AB29" s="629"/>
      <c r="AC29" s="620">
        <f t="shared" ca="1" si="7"/>
        <v>0</v>
      </c>
      <c r="AD29" s="627" t="str">
        <f t="shared" si="63"/>
        <v/>
      </c>
      <c r="AE29" s="628" t="str">
        <f t="shared" si="64"/>
        <v/>
      </c>
      <c r="AF29" s="622">
        <f>IFERROR(VLOOKUP($AE29,HomeBroker!$A$30:$F$60,6,0),0)</f>
        <v>0</v>
      </c>
      <c r="AG29" s="617" t="str">
        <f t="shared" si="65"/>
        <v/>
      </c>
      <c r="AH29" s="770" t="str">
        <f t="shared" si="69"/>
        <v/>
      </c>
      <c r="AI29" s="51"/>
      <c r="AJ29" s="773"/>
      <c r="AK29" s="657" t="s">
        <v>350</v>
      </c>
      <c r="AL29" s="624"/>
      <c r="AM29" s="650"/>
      <c r="AN29" s="628"/>
      <c r="AO29" s="633">
        <f t="shared" si="8"/>
        <v>0</v>
      </c>
      <c r="AP29" s="654">
        <f t="shared" si="9"/>
        <v>0</v>
      </c>
      <c r="AQ29" s="658" t="s">
        <v>396</v>
      </c>
      <c r="AR29" s="624"/>
      <c r="AS29" s="650"/>
      <c r="AT29" s="628"/>
      <c r="AU29" s="633">
        <f t="shared" si="10"/>
        <v>0</v>
      </c>
      <c r="AV29" s="654">
        <f t="shared" si="11"/>
        <v>0</v>
      </c>
      <c r="AW29" s="661" t="s">
        <v>397</v>
      </c>
      <c r="AX29" s="660"/>
      <c r="AY29" s="628"/>
      <c r="AZ29" s="633">
        <f t="shared" si="12"/>
        <v>0</v>
      </c>
      <c r="BA29" s="635">
        <f t="shared" si="13"/>
        <v>0</v>
      </c>
      <c r="CX29" s="70">
        <f t="shared" si="14"/>
        <v>4947.386373102323</v>
      </c>
      <c r="CY29" s="71">
        <f t="shared" si="15"/>
        <v>0</v>
      </c>
      <c r="CZ29" s="71">
        <f t="shared" si="16"/>
        <v>0</v>
      </c>
      <c r="DA29" s="71">
        <f t="shared" si="17"/>
        <v>0</v>
      </c>
      <c r="DB29" s="71">
        <f t="shared" si="18"/>
        <v>0</v>
      </c>
      <c r="DC29" s="71">
        <f t="shared" si="19"/>
        <v>0</v>
      </c>
      <c r="DD29" s="71">
        <f t="shared" si="20"/>
        <v>0</v>
      </c>
      <c r="DE29" s="71">
        <f t="shared" si="21"/>
        <v>0</v>
      </c>
      <c r="DF29" s="71">
        <f t="shared" si="22"/>
        <v>0</v>
      </c>
      <c r="DG29" s="71">
        <f t="shared" si="23"/>
        <v>0</v>
      </c>
      <c r="DH29" s="71">
        <f t="shared" si="24"/>
        <v>0</v>
      </c>
      <c r="DI29" s="71">
        <f t="shared" si="25"/>
        <v>0</v>
      </c>
      <c r="DJ29" s="71">
        <f t="shared" si="26"/>
        <v>0</v>
      </c>
      <c r="DK29" s="71">
        <f t="shared" si="27"/>
        <v>0</v>
      </c>
      <c r="DL29" s="71">
        <f t="shared" si="28"/>
        <v>0</v>
      </c>
      <c r="DM29" s="71">
        <f t="shared" si="29"/>
        <v>0</v>
      </c>
      <c r="DN29" s="71">
        <f t="shared" si="30"/>
        <v>0</v>
      </c>
      <c r="DO29" s="71">
        <f t="shared" si="31"/>
        <v>0</v>
      </c>
      <c r="DP29" s="71">
        <f t="shared" si="32"/>
        <v>0</v>
      </c>
      <c r="DQ29" s="71">
        <f t="shared" si="33"/>
        <v>0</v>
      </c>
      <c r="DR29" s="71">
        <f t="shared" si="34"/>
        <v>0</v>
      </c>
      <c r="DS29" s="71">
        <f t="shared" si="35"/>
        <v>0</v>
      </c>
      <c r="DT29" s="71">
        <f t="shared" si="36"/>
        <v>0</v>
      </c>
      <c r="DU29" s="71">
        <f t="shared" si="37"/>
        <v>0</v>
      </c>
      <c r="DV29" s="71">
        <f t="shared" si="38"/>
        <v>0</v>
      </c>
      <c r="DW29" s="71">
        <f t="shared" si="39"/>
        <v>0</v>
      </c>
      <c r="DX29" s="71">
        <f t="shared" si="40"/>
        <v>0</v>
      </c>
      <c r="DY29" s="71">
        <f t="shared" si="41"/>
        <v>0</v>
      </c>
      <c r="DZ29" s="71">
        <f t="shared" si="42"/>
        <v>0</v>
      </c>
      <c r="EA29" s="71">
        <f t="shared" si="43"/>
        <v>0</v>
      </c>
      <c r="EB29" s="71">
        <f t="shared" si="44"/>
        <v>0</v>
      </c>
      <c r="EC29" s="71">
        <f t="shared" si="45"/>
        <v>0</v>
      </c>
      <c r="ED29" s="71">
        <f t="shared" si="46"/>
        <v>0</v>
      </c>
      <c r="EE29" s="71">
        <f t="shared" si="47"/>
        <v>0</v>
      </c>
      <c r="EF29" s="71">
        <f t="shared" si="48"/>
        <v>0</v>
      </c>
      <c r="EG29" s="71">
        <f t="shared" si="49"/>
        <v>0</v>
      </c>
      <c r="EH29" s="72"/>
      <c r="EI29" s="73">
        <f t="shared" si="50"/>
        <v>0</v>
      </c>
      <c r="EJ29" s="72"/>
      <c r="EK29" s="77"/>
      <c r="EL29" s="75"/>
      <c r="EM29" s="76">
        <f t="shared" si="51"/>
        <v>24494.54</v>
      </c>
      <c r="EN29" s="60"/>
      <c r="EO29" s="70">
        <f t="shared" si="52"/>
        <v>4947.386373102323</v>
      </c>
      <c r="EP29" s="71">
        <f ca="1">IFERROR((NORMSDIST(((LN($EO29/$C$3)+(#REF!+($N$46^2)/2)*$N$51)/($N$46*SQRT($N$51))))*$EO29-NORMSDIST((((LN($EO29/$C$3)+(#REF!+($N$46^2)/2)*$N$51)/($N$46*SQRT($N$51)))-$N$46*SQRT(($N$51))))*$C$3*EXP(-#REF!*$N$51))*$B$3*100,0)</f>
        <v>0</v>
      </c>
      <c r="EQ29" s="71">
        <f ca="1">IFERROR((NORMSDIST(((LN($EO29/$C$4)+(#REF!+($N$46^2)/2)*$N$51)/($N$46*SQRT($N$51))))*$EO29-NORMSDIST((((LN($EO29/$C$4)+(#REF!+($N$46^2)/2)*$N$51)/($N$46*SQRT($N$51)))-$N$46*SQRT(($N$51))))*$C$4*EXP(-#REF!*$N$51))*$B$4*100,0)</f>
        <v>0</v>
      </c>
      <c r="ER29" s="71">
        <f ca="1">IFERROR((NORMSDIST(((LN($EO29/$C$5)+(#REF!+($N$46^2)/2)*$N$51)/($N$46*SQRT($N$51))))*$EO29-NORMSDIST((((LN($EO29/$C$5)+(#REF!+($N$46^2)/2)*$N$51)/($N$46*SQRT($N$51)))-$N$46*SQRT(($N$51))))*$C$5*EXP(-#REF!*$N$51))*$B$5*100,0)</f>
        <v>0</v>
      </c>
      <c r="ES29" s="71">
        <f ca="1">IFERROR((NORMSDIST(((LN($EO29/$C$6)+(#REF!+($N$46^2)/2)*$N$51)/($N$46*SQRT($N$51))))*$EO29-NORMSDIST((((LN($EO29/$C$6)+(#REF!+($N$46^2)/2)*$N$51)/($N$46*SQRT($N$51)))-$N$46*SQRT(($N$51))))*$C$6*EXP(-#REF!*$N$51))*$B$6*100,0)</f>
        <v>0</v>
      </c>
      <c r="ET29" s="71">
        <f ca="1">IFERROR((NORMSDIST(((LN($EO29/$C$7)+(#REF!+($N$46^2)/2)*$N$51)/($N$46*SQRT($N$51))))*$EO29-NORMSDIST((((LN($EO29/$C$7)+(#REF!+($N$46^2)/2)*$N$51)/($N$46*SQRT($N$51)))-$N$46*SQRT(($N$51))))*$C$7*EXP(-#REF!*$N$51))*$B$7*100,0)</f>
        <v>0</v>
      </c>
      <c r="EU29" s="71">
        <f ca="1">IFERROR((NORMSDIST(((LN($EO29/$C$8)+(#REF!+($N$46^2)/2)*$N$51)/($N$46*SQRT($N$51))))*$EO29-NORMSDIST((((LN($EO29/$C$8)+(#REF!+($N$46^2)/2)*$N$51)/($N$46*SQRT($N$51)))-$N$46*SQRT(($N$51))))*$C$8*EXP(-#REF!*$N$51))*$B$8*100,0)</f>
        <v>0</v>
      </c>
      <c r="EV29" s="71">
        <f ca="1">IFERROR((NORMSDIST(((LN($EO29/$C$9)+(#REF!+($N$46^2)/2)*$N$51)/($N$46*SQRT($N$51))))*$EO29-NORMSDIST((((LN($EO29/$C$9)+(#REF!+($N$46^2)/2)*$N$51)/($N$46*SQRT($N$51)))-$N$46*SQRT(($N$51))))*$C$9*EXP(-#REF!*$N$51))*$B$9*100,0)</f>
        <v>0</v>
      </c>
      <c r="EW29" s="71">
        <f ca="1">IFERROR((NORMSDIST(((LN($EO29/$C$10)+(#REF!+($N$46^2)/2)*$N$51)/($N$46*SQRT($N$51))))*$EO29-NORMSDIST((((LN($EO29/$C$10)+(#REF!+($N$46^2)/2)*$N$51)/($N$46*SQRT($N$51)))-$N$46*SQRT(($N$51))))*$C$10*EXP(-#REF!*$N$51))*$B$10*100,0)</f>
        <v>0</v>
      </c>
      <c r="EX29" s="71">
        <f ca="1">IFERROR((NORMSDIST(((LN($EO29/$C$11)+(#REF!+($N$46^2)/2)*$N$51)/($N$46*SQRT($N$51))))*$EO29-NORMSDIST((((LN($EO29/$C$11)+(#REF!+($N$46^2)/2)*$N$51)/($N$46*SQRT($N$51)))-$N$46*SQRT(($N$51))))*$C$11*EXP(-#REF!*$N$51))*$B$11*100,0)</f>
        <v>0</v>
      </c>
      <c r="EY29" s="71">
        <f ca="1">IFERROR((NORMSDIST(((LN($EO29/$C$12)+(#REF!+($N$46^2)/2)*$N$51)/($N$46*SQRT($N$51))))*$EO29-NORMSDIST((((LN($EO29/$C$12)+(#REF!+($N$46^2)/2)*$N$51)/($N$46*SQRT($N$51)))-$N$46*SQRT(($N$51))))*$C$12*EXP(-#REF!*$N$51))*$B$12*100,0)</f>
        <v>0</v>
      </c>
      <c r="EZ29" s="71">
        <f ca="1">IFERROR((NORMSDIST(((LN($EO29/$C$13)+(#REF!+($N$46^2)/2)*$N$51)/($N$46*SQRT($N$51))))*$EO29-NORMSDIST((((LN($EO29/$C$13)+(#REF!+($N$46^2)/2)*$N$51)/($N$46*SQRT($N$51)))-$N$46*SQRT(($N$51))))*$C$13*EXP(-#REF!*$N$51))*$B$13*100,0)</f>
        <v>0</v>
      </c>
      <c r="FA29" s="71">
        <f ca="1">IFERROR((NORMSDIST(((LN($EO29/$C$14)+(#REF!+($N$46^2)/2)*$N$51)/($N$46*SQRT($N$51))))*$EO29-NORMSDIST((((LN($EO29/$C$14)+(#REF!+($N$46^2)/2)*$N$51)/($N$46*SQRT($N$51)))-$N$46*SQRT(($N$51))))*$C$14*EXP(-#REF!*$N$51))*$B$14*100,0)</f>
        <v>0</v>
      </c>
      <c r="FB29" s="71">
        <f ca="1">IFERROR((NORMSDIST(((LN($EO29/$C$15)+(#REF!+($N$46^2)/2)*$N$51)/($N$46*SQRT($N$51))))*$EO29-NORMSDIST((((LN($EO29/$C$15)+(#REF!+($N$46^2)/2)*$N$51)/($N$46*SQRT($N$51)))-$N$46*SQRT(($N$51))))*$C$15*EXP(-#REF!*$N$51))*$B$15*100,0)</f>
        <v>0</v>
      </c>
      <c r="FC29" s="71">
        <f ca="1">IFERROR((NORMSDIST(((LN($EO29/$C$16)+(#REF!+($N$46^2)/2)*$N$51)/($N$46*SQRT($N$51))))*$EO29-NORMSDIST((((LN($EO29/$C$16)+(#REF!+($N$46^2)/2)*$N$51)/($N$46*SQRT($N$51)))-$N$46*SQRT(($N$51))))*$C$16*EXP(-#REF!*$N$51))*$B$16*100,0)</f>
        <v>0</v>
      </c>
      <c r="FD29" s="71">
        <f ca="1">IFERROR((NORMSDIST(((LN($EO29/$C$17)+(#REF!+($N$46^2)/2)*$N$51)/($N$46*SQRT($N$51))))*$EO29-NORMSDIST((((LN($EO29/$C$17)+(#REF!+($N$46^2)/2)*$N$51)/($N$46*SQRT($N$51)))-$N$46*SQRT(($N$51))))*$C$17*EXP(-#REF!*$N$51))*$B$17*100,0)</f>
        <v>0</v>
      </c>
      <c r="FE29" s="71">
        <f ca="1">IFERROR((NORMSDIST(((LN($EO29/$C$18)+(#REF!+($N$46^2)/2)*$N$51)/($N$46*SQRT($N$51))))*$EO29-NORMSDIST((((LN($EO29/$C$18)+(#REF!+($N$46^2)/2)*$N$51)/($N$46*SQRT($N$51)))-$N$46*SQRT(($N$51))))*$C$18*EXP(-#REF!*$N$51))*$B$18*100,0)</f>
        <v>0</v>
      </c>
      <c r="FF29" s="71">
        <f ca="1">IFERROR((NORMSDIST(((LN($EO29/$C$19)+(#REF!+($N$46^2)/2)*$N$51)/($N$46*SQRT($N$51))))*$EO29-NORMSDIST((((LN($EO29/$C$19)+(#REF!+($N$46^2)/2)*$N$51)/($N$46*SQRT($N$51)))-$N$46*SQRT(($N$51))))*$C$19*EXP(-#REF!*$N$51))*$B$19*100,0)</f>
        <v>0</v>
      </c>
      <c r="FG29" s="71">
        <f ca="1">IFERROR((NORMSDIST(((LN($EO29/$C$20)+(#REF!+($N$46^2)/2)*$N$51)/($N$46*SQRT($N$51))))*$EO29-NORMSDIST((((LN($EO29/$C$20)+(#REF!+($N$46^2)/2)*$N$51)/($N$46*SQRT($N$51)))-$N$46*SQRT(($N$51))))*$C$20*EXP(-#REF!*$N$51))*$B$20*100,0)</f>
        <v>0</v>
      </c>
      <c r="FH29" s="71">
        <f ca="1">IFERROR((NORMSDIST(((LN($EO29/$C$21)+(#REF!+($N$46^2)/2)*$N$51)/($N$46*SQRT($N$51))))*$EO29-NORMSDIST((((LN($EO29/$C$21)+(#REF!+($N$46^2)/2)*$N$51)/($N$46*SQRT($N$51)))-$N$46*SQRT(($N$51))))*$C$21*EXP(-#REF!*$N$51))*$B$21*100,0)</f>
        <v>0</v>
      </c>
      <c r="FI29" s="71">
        <f ca="1">IFERROR((NORMSDIST(((LN($EO29/$C$22)+(#REF!+($N$46^2)/2)*$N$51)/($N$46*SQRT($N$51))))*$EO29-NORMSDIST((((LN($EO29/$C$22)+(#REF!+($N$46^2)/2)*$N$51)/($N$46*SQRT($N$51)))-$N$46*SQRT(($N$51))))*$C$22*EXP(-#REF!*$N$51))*$B$22*100,0)</f>
        <v>0</v>
      </c>
      <c r="FJ29" s="71">
        <f ca="1">IFERROR((NORMSDIST(((LN($EO29/$C$23)+(#REF!+($N$46^2)/2)*$N$51)/($N$46*SQRT($N$51))))*$EO29-NORMSDIST((((LN($EO29/$C$23)+(#REF!+($N$46^2)/2)*$N$51)/($N$46*SQRT($N$51)))-$N$46*SQRT(($N$51))))*$C$23*EXP(-#REF!*$N$51))*$B$23*100,0)</f>
        <v>0</v>
      </c>
      <c r="FK29" s="71">
        <f ca="1">IFERROR((NORMSDIST(((LN($EO29/$C$24)+(#REF!+($N$46^2)/2)*$N$51)/($N$46*SQRT($N$51))))*$EO29-NORMSDIST((((LN($EO29/$C$24)+(#REF!+($N$46^2)/2)*$N$51)/($N$46*SQRT($N$51)))-$N$46*SQRT(($N$51))))*$C$24*EXP(-#REF!*$N$51))*$B$24*100,0)</f>
        <v>0</v>
      </c>
      <c r="FL29" s="71">
        <f ca="1">IFERROR((NORMSDIST(((LN($EO29/$C$25)+(#REF!+($N$46^2)/2)*$N$51)/($N$46*SQRT($N$51))))*$EO29-NORMSDIST((((LN($EO29/$C$25)+(#REF!+($N$46^2)/2)*$N$51)/($N$46*SQRT($N$51)))-$N$46*SQRT(($N$51))))*$C$25*EXP(-#REF!*$N$51))*$B$25*100,0)</f>
        <v>0</v>
      </c>
      <c r="FM29" s="71">
        <f ca="1">IFERROR((NORMSDIST(((LN($EO29/$C$26)+(#REF!+($N$46^2)/2)*$N$51)/($N$46*SQRT($N$51))))*$EO29-NORMSDIST((((LN($EO29/$C$26)+(#REF!+($N$46^2)/2)*$N$51)/($N$46*SQRT($N$51)))-$N$46*SQRT(($N$51))))*$C$26*EXP(-#REF!*$N$51))*$B$26*100,0)</f>
        <v>0</v>
      </c>
      <c r="FN29" s="71">
        <f ca="1">IFERROR((NORMSDIST(((LN($EO29/$C$27)+(#REF!+($N$46^2)/2)*$N$51)/($N$46*SQRT($N$51))))*$EO29-NORMSDIST((((LN($EO29/$C$27)+(#REF!+($N$46^2)/2)*$N$51)/($N$46*SQRT($N$51)))-$N$46*SQRT(($N$51))))*$C$27*EXP(-#REF!*$N$51))*$B$27*100,0)</f>
        <v>0</v>
      </c>
      <c r="FO29" s="71">
        <f ca="1">IFERROR((NORMSDIST(((LN($EO29/$C$28)+(#REF!+($N$46^2)/2)*$N$51)/($N$46*SQRT($N$51))))*$EO29-NORMSDIST((((LN($EO29/$C$28)+(#REF!+($N$46^2)/2)*$N$51)/($N$46*SQRT($N$51)))-$N$46*SQRT(($N$51))))*$C$28*EXP(-#REF!*$N$51))*$B$28*100,0)</f>
        <v>0</v>
      </c>
      <c r="FP29" s="71">
        <f ca="1">IFERROR((NORMSDIST(((LN($EO29/$C$29)+(#REF!+($N$46^2)/2)*$N$51)/($N$46*SQRT($N$51))))*$EO29-NORMSDIST((((LN($EO29/$C$29)+(#REF!+($N$46^2)/2)*$N$51)/($N$46*SQRT($N$51)))-$N$46*SQRT(($N$51))))*$C$29*EXP(-#REF!*$N$51))*$B$29*100,0)</f>
        <v>0</v>
      </c>
      <c r="FQ29" s="71">
        <f ca="1">IFERROR((NORMSDIST(((LN($EO29/$C$30)+(#REF!+($N$46^2)/2)*$N$51)/($N$46*SQRT($N$51))))*$EO29-NORMSDIST((((LN($EO29/$C$30)+(#REF!+($N$46^2)/2)*$N$51)/($N$46*SQRT($N$51)))-$N$46*SQRT(($N$51))))*$C$30*EXP(-#REF!*$N$51))*$B$30*100,0)</f>
        <v>0</v>
      </c>
      <c r="FR29" s="71">
        <f ca="1">IFERROR((NORMSDIST(((LN($EO29/$C$31)+(#REF!+($N$46^2)/2)*$N$51)/($N$46*SQRT($N$51))))*$EO29-NORMSDIST((((LN($EO29/$C$31)+(#REF!+($N$46^2)/2)*$N$51)/($N$46*SQRT($N$51)))-$N$46*SQRT(($N$51))))*$C$31*EXP(-#REF!*$N$51))*$B$31*100,0)</f>
        <v>0</v>
      </c>
      <c r="FS29" s="71">
        <f ca="1">IFERROR((NORMSDIST(((LN($EO29/$C$32)+(#REF!+($N$46^2)/2)*$N$51)/($N$46*SQRT($N$51))))*$EO29-NORMSDIST((((LN($EO29/$C$32)+(#REF!+($N$46^2)/2)*$N$51)/($N$46*SQRT($N$51)))-$N$46*SQRT(($N$51))))*$C$32*EXP(-#REF!*$N$51))*$B$32*100,0)</f>
        <v>0</v>
      </c>
      <c r="FT29" s="71">
        <f ca="1">IFERROR((NORMSDIST(((LN($EO29/$C$33)+(#REF!+($N$46^2)/2)*$N$51)/($N$46*SQRT($N$51))))*$EO29-NORMSDIST((((LN($EO29/$C$33)+(#REF!+($N$46^2)/2)*$N$51)/($N$46*SQRT($N$51)))-$N$46*SQRT(($N$51))))*$C$33*EXP(-#REF!*$N$51))*$B$33*100,0)</f>
        <v>0</v>
      </c>
      <c r="FU29" s="71">
        <f ca="1">IFERROR((NORMSDIST(((LN($EO29/$C$34)+(#REF!+($N$46^2)/2)*$N$51)/($N$46*SQRT($N$51))))*$EO29-NORMSDIST((((LN($EO29/$C$34)+(#REF!+($N$46^2)/2)*$N$51)/($N$46*SQRT($N$51)))-$N$46*SQRT(($N$51))))*$C$34*EXP(-#REF!*$N$51))*$B$34*100,0)</f>
        <v>0</v>
      </c>
      <c r="FV29" s="71">
        <f ca="1">IFERROR((NORMSDIST(((LN($EO29/$C$35)+(#REF!+($N$46^2)/2)*$N$51)/($N$46*SQRT($N$51))))*$EO29-NORMSDIST((((LN($EO29/$C$35)+(#REF!+($N$46^2)/2)*$N$51)/($N$46*SQRT($N$51)))-$N$46*SQRT(($N$51))))*$C$35*EXP(-#REF!*$N$51))*$B$35*100,0)</f>
        <v>0</v>
      </c>
      <c r="FW29" s="71">
        <f ca="1">IFERROR((NORMSDIST(((LN($EO29/$C$36)+(#REF!+($N$46^2)/2)*$N$51)/($N$46*SQRT($N$51))))*$EO29-NORMSDIST((((LN($EO29/$C$36)+(#REF!+($N$46^2)/2)*$N$51)/($N$46*SQRT($N$51)))-$N$46*SQRT(($N$51))))*$C$36*EXP(-#REF!*$N$51))*$B$36*100,0)</f>
        <v>0</v>
      </c>
      <c r="FX29" s="71">
        <f ca="1">IFERROR((NORMSDIST(((LN($EO29/$C$37)+(#REF!+($N$46^2)/2)*$N$51)/($N$46*SQRT($N$51))))*$EO29-NORMSDIST((((LN($EO29/$C$37)+(#REF!+($N$46^2)/2)*$N$51)/($N$46*SQRT($N$51)))-$N$46*SQRT(($N$51))))*$C$37*EXP(-#REF!*$N$51))*$B$37*100,0)</f>
        <v>0</v>
      </c>
      <c r="FY29" s="72"/>
      <c r="FZ29" s="73">
        <f t="shared" ca="1" si="53"/>
        <v>0</v>
      </c>
      <c r="GA29" s="72"/>
      <c r="GB29" s="77"/>
      <c r="GC29" s="75"/>
      <c r="GD29" s="76">
        <f t="shared" ca="1" si="54"/>
        <v>-12694.56</v>
      </c>
    </row>
    <row r="30" spans="1:186">
      <c r="A30" s="169" t="s">
        <v>395</v>
      </c>
      <c r="B30" s="619"/>
      <c r="C30" s="649"/>
      <c r="D30" s="626"/>
      <c r="E30" s="632">
        <f t="shared" si="0"/>
        <v>0</v>
      </c>
      <c r="F30" s="708">
        <f t="shared" si="1"/>
        <v>0</v>
      </c>
      <c r="G30" s="636" t="str">
        <f t="shared" si="55"/>
        <v/>
      </c>
      <c r="H30" s="638">
        <f t="shared" si="56"/>
        <v>0</v>
      </c>
      <c r="I30" s="740">
        <f t="shared" si="2"/>
        <v>0</v>
      </c>
      <c r="J30" s="51"/>
      <c r="K30" s="729"/>
      <c r="L30" s="739">
        <f t="shared" si="70"/>
        <v>5046.3341005643697</v>
      </c>
      <c r="M30" s="763">
        <f t="shared" si="4"/>
        <v>71225.440000000002</v>
      </c>
      <c r="N30" s="764">
        <f t="shared" ca="1" si="5"/>
        <v>-12694.56</v>
      </c>
      <c r="O30" s="51"/>
      <c r="P30" s="769"/>
      <c r="Q30" s="816">
        <f t="shared" si="57"/>
        <v>0</v>
      </c>
      <c r="R30" s="630"/>
      <c r="S30" s="619">
        <f t="shared" ca="1" si="58"/>
        <v>0</v>
      </c>
      <c r="T30" s="625" t="str">
        <f t="shared" si="59"/>
        <v/>
      </c>
      <c r="U30" s="626" t="str">
        <f t="shared" si="60"/>
        <v/>
      </c>
      <c r="V30" s="621">
        <f>IFERROR(VLOOKUP($U30,HomeBroker!$A$30:$F$60,6,0),0)</f>
        <v>0</v>
      </c>
      <c r="W30" s="618" t="str">
        <f t="shared" si="61"/>
        <v/>
      </c>
      <c r="X30" s="771" t="str">
        <f t="shared" si="67"/>
        <v/>
      </c>
      <c r="Y30" s="51"/>
      <c r="Z30" s="631"/>
      <c r="AA30" s="816">
        <f t="shared" si="62"/>
        <v>0</v>
      </c>
      <c r="AB30" s="630"/>
      <c r="AC30" s="619">
        <f t="shared" ca="1" si="7"/>
        <v>0</v>
      </c>
      <c r="AD30" s="625" t="str">
        <f t="shared" si="63"/>
        <v/>
      </c>
      <c r="AE30" s="626" t="str">
        <f t="shared" si="64"/>
        <v/>
      </c>
      <c r="AF30" s="621">
        <f>IFERROR(VLOOKUP($AE30,HomeBroker!$A$30:$F$60,6,0),0)</f>
        <v>0</v>
      </c>
      <c r="AG30" s="618" t="str">
        <f t="shared" si="65"/>
        <v/>
      </c>
      <c r="AH30" s="771" t="str">
        <f t="shared" si="69"/>
        <v/>
      </c>
      <c r="AI30" s="51"/>
      <c r="AJ30" s="772"/>
      <c r="AK30" s="657" t="s">
        <v>350</v>
      </c>
      <c r="AL30" s="623"/>
      <c r="AM30" s="649"/>
      <c r="AN30" s="626"/>
      <c r="AO30" s="632">
        <f t="shared" si="8"/>
        <v>0</v>
      </c>
      <c r="AP30" s="653">
        <f t="shared" si="9"/>
        <v>0</v>
      </c>
      <c r="AQ30" s="658" t="s">
        <v>396</v>
      </c>
      <c r="AR30" s="623"/>
      <c r="AS30" s="649"/>
      <c r="AT30" s="626"/>
      <c r="AU30" s="632">
        <f t="shared" si="10"/>
        <v>0</v>
      </c>
      <c r="AV30" s="653">
        <f t="shared" si="11"/>
        <v>0</v>
      </c>
      <c r="AW30" s="661" t="s">
        <v>397</v>
      </c>
      <c r="AX30" s="659"/>
      <c r="AY30" s="626"/>
      <c r="AZ30" s="632">
        <f t="shared" si="12"/>
        <v>0</v>
      </c>
      <c r="BA30" s="634">
        <f t="shared" si="13"/>
        <v>0</v>
      </c>
      <c r="CX30" s="70">
        <f t="shared" si="14"/>
        <v>5046.3341005643697</v>
      </c>
      <c r="CY30" s="71">
        <f t="shared" si="15"/>
        <v>0</v>
      </c>
      <c r="CZ30" s="71">
        <f t="shared" si="16"/>
        <v>0</v>
      </c>
      <c r="DA30" s="71">
        <f t="shared" si="17"/>
        <v>0</v>
      </c>
      <c r="DB30" s="71">
        <f t="shared" si="18"/>
        <v>0</v>
      </c>
      <c r="DC30" s="71">
        <f t="shared" si="19"/>
        <v>0</v>
      </c>
      <c r="DD30" s="71">
        <f t="shared" si="20"/>
        <v>0</v>
      </c>
      <c r="DE30" s="71">
        <f t="shared" si="21"/>
        <v>0</v>
      </c>
      <c r="DF30" s="71">
        <f t="shared" si="22"/>
        <v>0</v>
      </c>
      <c r="DG30" s="71">
        <f t="shared" si="23"/>
        <v>0</v>
      </c>
      <c r="DH30" s="71">
        <f t="shared" si="24"/>
        <v>0</v>
      </c>
      <c r="DI30" s="71">
        <f t="shared" si="25"/>
        <v>0</v>
      </c>
      <c r="DJ30" s="71">
        <f t="shared" si="26"/>
        <v>0</v>
      </c>
      <c r="DK30" s="71">
        <f t="shared" si="27"/>
        <v>0</v>
      </c>
      <c r="DL30" s="71">
        <f t="shared" si="28"/>
        <v>0</v>
      </c>
      <c r="DM30" s="71">
        <f t="shared" si="29"/>
        <v>0</v>
      </c>
      <c r="DN30" s="71">
        <f t="shared" si="30"/>
        <v>0</v>
      </c>
      <c r="DO30" s="71">
        <f t="shared" si="31"/>
        <v>0</v>
      </c>
      <c r="DP30" s="71">
        <f t="shared" si="32"/>
        <v>0</v>
      </c>
      <c r="DQ30" s="71">
        <f t="shared" si="33"/>
        <v>0</v>
      </c>
      <c r="DR30" s="71">
        <f t="shared" si="34"/>
        <v>0</v>
      </c>
      <c r="DS30" s="71">
        <f t="shared" si="35"/>
        <v>0</v>
      </c>
      <c r="DT30" s="71">
        <f t="shared" si="36"/>
        <v>0</v>
      </c>
      <c r="DU30" s="71">
        <f t="shared" si="37"/>
        <v>0</v>
      </c>
      <c r="DV30" s="71">
        <f t="shared" si="38"/>
        <v>0</v>
      </c>
      <c r="DW30" s="71">
        <f t="shared" si="39"/>
        <v>0</v>
      </c>
      <c r="DX30" s="71">
        <f t="shared" si="40"/>
        <v>0</v>
      </c>
      <c r="DY30" s="71">
        <f t="shared" si="41"/>
        <v>0</v>
      </c>
      <c r="DZ30" s="71">
        <f t="shared" si="42"/>
        <v>0</v>
      </c>
      <c r="EA30" s="71">
        <f t="shared" si="43"/>
        <v>0</v>
      </c>
      <c r="EB30" s="71">
        <f t="shared" si="44"/>
        <v>0</v>
      </c>
      <c r="EC30" s="71">
        <f t="shared" si="45"/>
        <v>0</v>
      </c>
      <c r="ED30" s="71">
        <f t="shared" si="46"/>
        <v>0</v>
      </c>
      <c r="EE30" s="71">
        <f t="shared" si="47"/>
        <v>0</v>
      </c>
      <c r="EF30" s="71">
        <f t="shared" si="48"/>
        <v>0</v>
      </c>
      <c r="EG30" s="71">
        <f t="shared" si="49"/>
        <v>0</v>
      </c>
      <c r="EH30" s="72"/>
      <c r="EI30" s="73">
        <f t="shared" si="50"/>
        <v>0</v>
      </c>
      <c r="EJ30" s="72"/>
      <c r="EK30" s="77"/>
      <c r="EL30" s="75"/>
      <c r="EM30" s="76">
        <f t="shared" si="51"/>
        <v>71225.440000000002</v>
      </c>
      <c r="EN30" s="60"/>
      <c r="EO30" s="70">
        <f t="shared" si="52"/>
        <v>5046.3341005643697</v>
      </c>
      <c r="EP30" s="71">
        <f ca="1">IFERROR((NORMSDIST(((LN($EO30/$C$3)+(#REF!+($N$46^2)/2)*$N$51)/($N$46*SQRT($N$51))))*$EO30-NORMSDIST((((LN($EO30/$C$3)+(#REF!+($N$46^2)/2)*$N$51)/($N$46*SQRT($N$51)))-$N$46*SQRT(($N$51))))*$C$3*EXP(-#REF!*$N$51))*$B$3*100,0)</f>
        <v>0</v>
      </c>
      <c r="EQ30" s="71">
        <f ca="1">IFERROR((NORMSDIST(((LN($EO30/$C$4)+(#REF!+($N$46^2)/2)*$N$51)/($N$46*SQRT($N$51))))*$EO30-NORMSDIST((((LN($EO30/$C$4)+(#REF!+($N$46^2)/2)*$N$51)/($N$46*SQRT($N$51)))-$N$46*SQRT(($N$51))))*$C$4*EXP(-#REF!*$N$51))*$B$4*100,0)</f>
        <v>0</v>
      </c>
      <c r="ER30" s="71">
        <f ca="1">IFERROR((NORMSDIST(((LN($EO30/$C$5)+(#REF!+($N$46^2)/2)*$N$51)/($N$46*SQRT($N$51))))*$EO30-NORMSDIST((((LN($EO30/$C$5)+(#REF!+($N$46^2)/2)*$N$51)/($N$46*SQRT($N$51)))-$N$46*SQRT(($N$51))))*$C$5*EXP(-#REF!*$N$51))*$B$5*100,0)</f>
        <v>0</v>
      </c>
      <c r="ES30" s="71">
        <f ca="1">IFERROR((NORMSDIST(((LN($EO30/$C$6)+(#REF!+($N$46^2)/2)*$N$51)/($N$46*SQRT($N$51))))*$EO30-NORMSDIST((((LN($EO30/$C$6)+(#REF!+($N$46^2)/2)*$N$51)/($N$46*SQRT($N$51)))-$N$46*SQRT(($N$51))))*$C$6*EXP(-#REF!*$N$51))*$B$6*100,0)</f>
        <v>0</v>
      </c>
      <c r="ET30" s="71">
        <f ca="1">IFERROR((NORMSDIST(((LN($EO30/$C$7)+(#REF!+($N$46^2)/2)*$N$51)/($N$46*SQRT($N$51))))*$EO30-NORMSDIST((((LN($EO30/$C$7)+(#REF!+($N$46^2)/2)*$N$51)/($N$46*SQRT($N$51)))-$N$46*SQRT(($N$51))))*$C$7*EXP(-#REF!*$N$51))*$B$7*100,0)</f>
        <v>0</v>
      </c>
      <c r="EU30" s="71">
        <f ca="1">IFERROR((NORMSDIST(((LN($EO30/$C$8)+(#REF!+($N$46^2)/2)*$N$51)/($N$46*SQRT($N$51))))*$EO30-NORMSDIST((((LN($EO30/$C$8)+(#REF!+($N$46^2)/2)*$N$51)/($N$46*SQRT($N$51)))-$N$46*SQRT(($N$51))))*$C$8*EXP(-#REF!*$N$51))*$B$8*100,0)</f>
        <v>0</v>
      </c>
      <c r="EV30" s="71">
        <f ca="1">IFERROR((NORMSDIST(((LN($EO30/$C$9)+(#REF!+($N$46^2)/2)*$N$51)/($N$46*SQRT($N$51))))*$EO30-NORMSDIST((((LN($EO30/$C$9)+(#REF!+($N$46^2)/2)*$N$51)/($N$46*SQRT($N$51)))-$N$46*SQRT(($N$51))))*$C$9*EXP(-#REF!*$N$51))*$B$9*100,0)</f>
        <v>0</v>
      </c>
      <c r="EW30" s="71">
        <f ca="1">IFERROR((NORMSDIST(((LN($EO30/$C$10)+(#REF!+($N$46^2)/2)*$N$51)/($N$46*SQRT($N$51))))*$EO30-NORMSDIST((((LN($EO30/$C$10)+(#REF!+($N$46^2)/2)*$N$51)/($N$46*SQRT($N$51)))-$N$46*SQRT(($N$51))))*$C$10*EXP(-#REF!*$N$51))*$B$10*100,0)</f>
        <v>0</v>
      </c>
      <c r="EX30" s="71">
        <f ca="1">IFERROR((NORMSDIST(((LN($EO30/$C$11)+(#REF!+($N$46^2)/2)*$N$51)/($N$46*SQRT($N$51))))*$EO30-NORMSDIST((((LN($EO30/$C$11)+(#REF!+($N$46^2)/2)*$N$51)/($N$46*SQRT($N$51)))-$N$46*SQRT(($N$51))))*$C$11*EXP(-#REF!*$N$51))*$B$11*100,0)</f>
        <v>0</v>
      </c>
      <c r="EY30" s="71">
        <f ca="1">IFERROR((NORMSDIST(((LN($EO30/$C$12)+(#REF!+($N$46^2)/2)*$N$51)/($N$46*SQRT($N$51))))*$EO30-NORMSDIST((((LN($EO30/$C$12)+(#REF!+($N$46^2)/2)*$N$51)/($N$46*SQRT($N$51)))-$N$46*SQRT(($N$51))))*$C$12*EXP(-#REF!*$N$51))*$B$12*100,0)</f>
        <v>0</v>
      </c>
      <c r="EZ30" s="71">
        <f ca="1">IFERROR((NORMSDIST(((LN($EO30/$C$13)+(#REF!+($N$46^2)/2)*$N$51)/($N$46*SQRT($N$51))))*$EO30-NORMSDIST((((LN($EO30/$C$13)+(#REF!+($N$46^2)/2)*$N$51)/($N$46*SQRT($N$51)))-$N$46*SQRT(($N$51))))*$C$13*EXP(-#REF!*$N$51))*$B$13*100,0)</f>
        <v>0</v>
      </c>
      <c r="FA30" s="71">
        <f ca="1">IFERROR((NORMSDIST(((LN($EO30/$C$14)+(#REF!+($N$46^2)/2)*$N$51)/($N$46*SQRT($N$51))))*$EO30-NORMSDIST((((LN($EO30/$C$14)+(#REF!+($N$46^2)/2)*$N$51)/($N$46*SQRT($N$51)))-$N$46*SQRT(($N$51))))*$C$14*EXP(-#REF!*$N$51))*$B$14*100,0)</f>
        <v>0</v>
      </c>
      <c r="FB30" s="71">
        <f ca="1">IFERROR((NORMSDIST(((LN($EO30/$C$15)+(#REF!+($N$46^2)/2)*$N$51)/($N$46*SQRT($N$51))))*$EO30-NORMSDIST((((LN($EO30/$C$15)+(#REF!+($N$46^2)/2)*$N$51)/($N$46*SQRT($N$51)))-$N$46*SQRT(($N$51))))*$C$15*EXP(-#REF!*$N$51))*$B$15*100,0)</f>
        <v>0</v>
      </c>
      <c r="FC30" s="71">
        <f ca="1">IFERROR((NORMSDIST(((LN($EO30/$C$16)+(#REF!+($N$46^2)/2)*$N$51)/($N$46*SQRT($N$51))))*$EO30-NORMSDIST((((LN($EO30/$C$16)+(#REF!+($N$46^2)/2)*$N$51)/($N$46*SQRT($N$51)))-$N$46*SQRT(($N$51))))*$C$16*EXP(-#REF!*$N$51))*$B$16*100,0)</f>
        <v>0</v>
      </c>
      <c r="FD30" s="71">
        <f ca="1">IFERROR((NORMSDIST(((LN($EO30/$C$17)+(#REF!+($N$46^2)/2)*$N$51)/($N$46*SQRT($N$51))))*$EO30-NORMSDIST((((LN($EO30/$C$17)+(#REF!+($N$46^2)/2)*$N$51)/($N$46*SQRT($N$51)))-$N$46*SQRT(($N$51))))*$C$17*EXP(-#REF!*$N$51))*$B$17*100,0)</f>
        <v>0</v>
      </c>
      <c r="FE30" s="71">
        <f ca="1">IFERROR((NORMSDIST(((LN($EO30/$C$18)+(#REF!+($N$46^2)/2)*$N$51)/($N$46*SQRT($N$51))))*$EO30-NORMSDIST((((LN($EO30/$C$18)+(#REF!+($N$46^2)/2)*$N$51)/($N$46*SQRT($N$51)))-$N$46*SQRT(($N$51))))*$C$18*EXP(-#REF!*$N$51))*$B$18*100,0)</f>
        <v>0</v>
      </c>
      <c r="FF30" s="71">
        <f ca="1">IFERROR((NORMSDIST(((LN($EO30/$C$19)+(#REF!+($N$46^2)/2)*$N$51)/($N$46*SQRT($N$51))))*$EO30-NORMSDIST((((LN($EO30/$C$19)+(#REF!+($N$46^2)/2)*$N$51)/($N$46*SQRT($N$51)))-$N$46*SQRT(($N$51))))*$C$19*EXP(-#REF!*$N$51))*$B$19*100,0)</f>
        <v>0</v>
      </c>
      <c r="FG30" s="71">
        <f ca="1">IFERROR((NORMSDIST(((LN($EO30/$C$20)+(#REF!+($N$46^2)/2)*$N$51)/($N$46*SQRT($N$51))))*$EO30-NORMSDIST((((LN($EO30/$C$20)+(#REF!+($N$46^2)/2)*$N$51)/($N$46*SQRT($N$51)))-$N$46*SQRT(($N$51))))*$C$20*EXP(-#REF!*$N$51))*$B$20*100,0)</f>
        <v>0</v>
      </c>
      <c r="FH30" s="71">
        <f ca="1">IFERROR((NORMSDIST(((LN($EO30/$C$21)+(#REF!+($N$46^2)/2)*$N$51)/($N$46*SQRT($N$51))))*$EO30-NORMSDIST((((LN($EO30/$C$21)+(#REF!+($N$46^2)/2)*$N$51)/($N$46*SQRT($N$51)))-$N$46*SQRT(($N$51))))*$C$21*EXP(-#REF!*$N$51))*$B$21*100,0)</f>
        <v>0</v>
      </c>
      <c r="FI30" s="71">
        <f ca="1">IFERROR((NORMSDIST(((LN($EO30/$C$22)+(#REF!+($N$46^2)/2)*$N$51)/($N$46*SQRT($N$51))))*$EO30-NORMSDIST((((LN($EO30/$C$22)+(#REF!+($N$46^2)/2)*$N$51)/($N$46*SQRT($N$51)))-$N$46*SQRT(($N$51))))*$C$22*EXP(-#REF!*$N$51))*$B$22*100,0)</f>
        <v>0</v>
      </c>
      <c r="FJ30" s="71">
        <f ca="1">IFERROR((NORMSDIST(((LN($EO30/$C$23)+(#REF!+($N$46^2)/2)*$N$51)/($N$46*SQRT($N$51))))*$EO30-NORMSDIST((((LN($EO30/$C$23)+(#REF!+($N$46^2)/2)*$N$51)/($N$46*SQRT($N$51)))-$N$46*SQRT(($N$51))))*$C$23*EXP(-#REF!*$N$51))*$B$23*100,0)</f>
        <v>0</v>
      </c>
      <c r="FK30" s="71">
        <f ca="1">IFERROR((NORMSDIST(((LN($EO30/$C$24)+(#REF!+($N$46^2)/2)*$N$51)/($N$46*SQRT($N$51))))*$EO30-NORMSDIST((((LN($EO30/$C$24)+(#REF!+($N$46^2)/2)*$N$51)/($N$46*SQRT($N$51)))-$N$46*SQRT(($N$51))))*$C$24*EXP(-#REF!*$N$51))*$B$24*100,0)</f>
        <v>0</v>
      </c>
      <c r="FL30" s="71">
        <f ca="1">IFERROR((NORMSDIST(((LN($EO30/$C$25)+(#REF!+($N$46^2)/2)*$N$51)/($N$46*SQRT($N$51))))*$EO30-NORMSDIST((((LN($EO30/$C$25)+(#REF!+($N$46^2)/2)*$N$51)/($N$46*SQRT($N$51)))-$N$46*SQRT(($N$51))))*$C$25*EXP(-#REF!*$N$51))*$B$25*100,0)</f>
        <v>0</v>
      </c>
      <c r="FM30" s="71">
        <f ca="1">IFERROR((NORMSDIST(((LN($EO30/$C$26)+(#REF!+($N$46^2)/2)*$N$51)/($N$46*SQRT($N$51))))*$EO30-NORMSDIST((((LN($EO30/$C$26)+(#REF!+($N$46^2)/2)*$N$51)/($N$46*SQRT($N$51)))-$N$46*SQRT(($N$51))))*$C$26*EXP(-#REF!*$N$51))*$B$26*100,0)</f>
        <v>0</v>
      </c>
      <c r="FN30" s="71">
        <f ca="1">IFERROR((NORMSDIST(((LN($EO30/$C$27)+(#REF!+($N$46^2)/2)*$N$51)/($N$46*SQRT($N$51))))*$EO30-NORMSDIST((((LN($EO30/$C$27)+(#REF!+($N$46^2)/2)*$N$51)/($N$46*SQRT($N$51)))-$N$46*SQRT(($N$51))))*$C$27*EXP(-#REF!*$N$51))*$B$27*100,0)</f>
        <v>0</v>
      </c>
      <c r="FO30" s="71">
        <f ca="1">IFERROR((NORMSDIST(((LN($EO30/$C$28)+(#REF!+($N$46^2)/2)*$N$51)/($N$46*SQRT($N$51))))*$EO30-NORMSDIST((((LN($EO30/$C$28)+(#REF!+($N$46^2)/2)*$N$51)/($N$46*SQRT($N$51)))-$N$46*SQRT(($N$51))))*$C$28*EXP(-#REF!*$N$51))*$B$28*100,0)</f>
        <v>0</v>
      </c>
      <c r="FP30" s="71">
        <f ca="1">IFERROR((NORMSDIST(((LN($EO30/$C$29)+(#REF!+($N$46^2)/2)*$N$51)/($N$46*SQRT($N$51))))*$EO30-NORMSDIST((((LN($EO30/$C$29)+(#REF!+($N$46^2)/2)*$N$51)/($N$46*SQRT($N$51)))-$N$46*SQRT(($N$51))))*$C$29*EXP(-#REF!*$N$51))*$B$29*100,0)</f>
        <v>0</v>
      </c>
      <c r="FQ30" s="71">
        <f ca="1">IFERROR((NORMSDIST(((LN($EO30/$C$30)+(#REF!+($N$46^2)/2)*$N$51)/($N$46*SQRT($N$51))))*$EO30-NORMSDIST((((LN($EO30/$C$30)+(#REF!+($N$46^2)/2)*$N$51)/($N$46*SQRT($N$51)))-$N$46*SQRT(($N$51))))*$C$30*EXP(-#REF!*$N$51))*$B$30*100,0)</f>
        <v>0</v>
      </c>
      <c r="FR30" s="71">
        <f ca="1">IFERROR((NORMSDIST(((LN($EO30/$C$31)+(#REF!+($N$46^2)/2)*$N$51)/($N$46*SQRT($N$51))))*$EO30-NORMSDIST((((LN($EO30/$C$31)+(#REF!+($N$46^2)/2)*$N$51)/($N$46*SQRT($N$51)))-$N$46*SQRT(($N$51))))*$C$31*EXP(-#REF!*$N$51))*$B$31*100,0)</f>
        <v>0</v>
      </c>
      <c r="FS30" s="71">
        <f ca="1">IFERROR((NORMSDIST(((LN($EO30/$C$32)+(#REF!+($N$46^2)/2)*$N$51)/($N$46*SQRT($N$51))))*$EO30-NORMSDIST((((LN($EO30/$C$32)+(#REF!+($N$46^2)/2)*$N$51)/($N$46*SQRT($N$51)))-$N$46*SQRT(($N$51))))*$C$32*EXP(-#REF!*$N$51))*$B$32*100,0)</f>
        <v>0</v>
      </c>
      <c r="FT30" s="71">
        <f ca="1">IFERROR((NORMSDIST(((LN($EO30/$C$33)+(#REF!+($N$46^2)/2)*$N$51)/($N$46*SQRT($N$51))))*$EO30-NORMSDIST((((LN($EO30/$C$33)+(#REF!+($N$46^2)/2)*$N$51)/($N$46*SQRT($N$51)))-$N$46*SQRT(($N$51))))*$C$33*EXP(-#REF!*$N$51))*$B$33*100,0)</f>
        <v>0</v>
      </c>
      <c r="FU30" s="71">
        <f ca="1">IFERROR((NORMSDIST(((LN($EO30/$C$34)+(#REF!+($N$46^2)/2)*$N$51)/($N$46*SQRT($N$51))))*$EO30-NORMSDIST((((LN($EO30/$C$34)+(#REF!+($N$46^2)/2)*$N$51)/($N$46*SQRT($N$51)))-$N$46*SQRT(($N$51))))*$C$34*EXP(-#REF!*$N$51))*$B$34*100,0)</f>
        <v>0</v>
      </c>
      <c r="FV30" s="71">
        <f ca="1">IFERROR((NORMSDIST(((LN($EO30/$C$35)+(#REF!+($N$46^2)/2)*$N$51)/($N$46*SQRT($N$51))))*$EO30-NORMSDIST((((LN($EO30/$C$35)+(#REF!+($N$46^2)/2)*$N$51)/($N$46*SQRT($N$51)))-$N$46*SQRT(($N$51))))*$C$35*EXP(-#REF!*$N$51))*$B$35*100,0)</f>
        <v>0</v>
      </c>
      <c r="FW30" s="71">
        <f ca="1">IFERROR((NORMSDIST(((LN($EO30/$C$36)+(#REF!+($N$46^2)/2)*$N$51)/($N$46*SQRT($N$51))))*$EO30-NORMSDIST((((LN($EO30/$C$36)+(#REF!+($N$46^2)/2)*$N$51)/($N$46*SQRT($N$51)))-$N$46*SQRT(($N$51))))*$C$36*EXP(-#REF!*$N$51))*$B$36*100,0)</f>
        <v>0</v>
      </c>
      <c r="FX30" s="71">
        <f ca="1">IFERROR((NORMSDIST(((LN($EO30/$C$37)+(#REF!+($N$46^2)/2)*$N$51)/($N$46*SQRT($N$51))))*$EO30-NORMSDIST((((LN($EO30/$C$37)+(#REF!+($N$46^2)/2)*$N$51)/($N$46*SQRT($N$51)))-$N$46*SQRT(($N$51))))*$C$37*EXP(-#REF!*$N$51))*$B$37*100,0)</f>
        <v>0</v>
      </c>
      <c r="FY30" s="72"/>
      <c r="FZ30" s="73">
        <f t="shared" ca="1" si="53"/>
        <v>0</v>
      </c>
      <c r="GA30" s="72"/>
      <c r="GB30" s="77"/>
      <c r="GC30" s="75"/>
      <c r="GD30" s="76">
        <f t="shared" ca="1" si="54"/>
        <v>-12694.56</v>
      </c>
    </row>
    <row r="31" spans="1:186">
      <c r="A31" s="169" t="s">
        <v>395</v>
      </c>
      <c r="B31" s="620"/>
      <c r="C31" s="650"/>
      <c r="D31" s="628"/>
      <c r="E31" s="633">
        <f t="shared" si="0"/>
        <v>0</v>
      </c>
      <c r="F31" s="709">
        <f t="shared" si="1"/>
        <v>0</v>
      </c>
      <c r="G31" s="637" t="str">
        <f t="shared" si="55"/>
        <v/>
      </c>
      <c r="H31" s="642">
        <f t="shared" si="56"/>
        <v>0</v>
      </c>
      <c r="I31" s="741">
        <f t="shared" si="2"/>
        <v>0</v>
      </c>
      <c r="J31" s="51"/>
      <c r="K31" s="729"/>
      <c r="L31" s="739">
        <f t="shared" si="70"/>
        <v>5147.2607825756568</v>
      </c>
      <c r="M31" s="761">
        <f t="shared" si="4"/>
        <v>71225.440000000002</v>
      </c>
      <c r="N31" s="762">
        <f t="shared" ca="1" si="5"/>
        <v>-12694.56</v>
      </c>
      <c r="O31" s="51"/>
      <c r="P31" s="769"/>
      <c r="Q31" s="815">
        <f t="shared" si="57"/>
        <v>0</v>
      </c>
      <c r="R31" s="629"/>
      <c r="S31" s="639">
        <f t="shared" ca="1" si="58"/>
        <v>0</v>
      </c>
      <c r="T31" s="627" t="str">
        <f t="shared" si="59"/>
        <v/>
      </c>
      <c r="U31" s="628" t="str">
        <f t="shared" si="60"/>
        <v/>
      </c>
      <c r="V31" s="622">
        <f>IFERROR(VLOOKUP($U31,HomeBroker!$A$30:$F$60,6,0),0)</f>
        <v>0</v>
      </c>
      <c r="W31" s="617" t="str">
        <f t="shared" si="61"/>
        <v/>
      </c>
      <c r="X31" s="770" t="str">
        <f t="shared" si="67"/>
        <v/>
      </c>
      <c r="Y31" s="51"/>
      <c r="Z31" s="631"/>
      <c r="AA31" s="815">
        <f t="shared" si="62"/>
        <v>0</v>
      </c>
      <c r="AB31" s="629"/>
      <c r="AC31" s="620">
        <f t="shared" ca="1" si="7"/>
        <v>0</v>
      </c>
      <c r="AD31" s="627" t="str">
        <f t="shared" si="63"/>
        <v/>
      </c>
      <c r="AE31" s="628" t="str">
        <f t="shared" si="64"/>
        <v/>
      </c>
      <c r="AF31" s="622">
        <f>IFERROR(VLOOKUP($AE31,HomeBroker!$A$30:$F$60,6,0),0)</f>
        <v>0</v>
      </c>
      <c r="AG31" s="617" t="str">
        <f t="shared" si="65"/>
        <v/>
      </c>
      <c r="AH31" s="770" t="str">
        <f t="shared" si="69"/>
        <v/>
      </c>
      <c r="AI31" s="51"/>
      <c r="AJ31" s="773"/>
      <c r="AK31" s="657" t="s">
        <v>350</v>
      </c>
      <c r="AL31" s="624"/>
      <c r="AM31" s="650"/>
      <c r="AN31" s="628"/>
      <c r="AO31" s="633">
        <f t="shared" si="8"/>
        <v>0</v>
      </c>
      <c r="AP31" s="654">
        <f t="shared" si="9"/>
        <v>0</v>
      </c>
      <c r="AQ31" s="658" t="s">
        <v>396</v>
      </c>
      <c r="AR31" s="624"/>
      <c r="AS31" s="650"/>
      <c r="AT31" s="628"/>
      <c r="AU31" s="633">
        <f t="shared" si="10"/>
        <v>0</v>
      </c>
      <c r="AV31" s="654">
        <f t="shared" si="11"/>
        <v>0</v>
      </c>
      <c r="AW31" s="661" t="s">
        <v>397</v>
      </c>
      <c r="AX31" s="660"/>
      <c r="AY31" s="628"/>
      <c r="AZ31" s="633">
        <f t="shared" si="12"/>
        <v>0</v>
      </c>
      <c r="BA31" s="635">
        <f t="shared" si="13"/>
        <v>0</v>
      </c>
      <c r="CX31" s="70">
        <f t="shared" si="14"/>
        <v>5147.2607825756568</v>
      </c>
      <c r="CY31" s="71">
        <f t="shared" si="15"/>
        <v>0</v>
      </c>
      <c r="CZ31" s="71">
        <f t="shared" si="16"/>
        <v>0</v>
      </c>
      <c r="DA31" s="71">
        <f t="shared" si="17"/>
        <v>0</v>
      </c>
      <c r="DB31" s="71">
        <f t="shared" si="18"/>
        <v>0</v>
      </c>
      <c r="DC31" s="71">
        <f t="shared" si="19"/>
        <v>0</v>
      </c>
      <c r="DD31" s="71">
        <f t="shared" si="20"/>
        <v>0</v>
      </c>
      <c r="DE31" s="71">
        <f t="shared" si="21"/>
        <v>0</v>
      </c>
      <c r="DF31" s="71">
        <f t="shared" si="22"/>
        <v>0</v>
      </c>
      <c r="DG31" s="71">
        <f t="shared" si="23"/>
        <v>0</v>
      </c>
      <c r="DH31" s="71">
        <f t="shared" si="24"/>
        <v>0</v>
      </c>
      <c r="DI31" s="71">
        <f t="shared" si="25"/>
        <v>0</v>
      </c>
      <c r="DJ31" s="71">
        <f t="shared" si="26"/>
        <v>0</v>
      </c>
      <c r="DK31" s="71">
        <f t="shared" si="27"/>
        <v>0</v>
      </c>
      <c r="DL31" s="71">
        <f t="shared" si="28"/>
        <v>0</v>
      </c>
      <c r="DM31" s="71">
        <f t="shared" si="29"/>
        <v>0</v>
      </c>
      <c r="DN31" s="71">
        <f t="shared" si="30"/>
        <v>0</v>
      </c>
      <c r="DO31" s="71">
        <f t="shared" si="31"/>
        <v>0</v>
      </c>
      <c r="DP31" s="71">
        <f t="shared" si="32"/>
        <v>0</v>
      </c>
      <c r="DQ31" s="71">
        <f t="shared" si="33"/>
        <v>0</v>
      </c>
      <c r="DR31" s="71">
        <f t="shared" si="34"/>
        <v>0</v>
      </c>
      <c r="DS31" s="71">
        <f t="shared" si="35"/>
        <v>0</v>
      </c>
      <c r="DT31" s="71">
        <f t="shared" si="36"/>
        <v>0</v>
      </c>
      <c r="DU31" s="71">
        <f t="shared" si="37"/>
        <v>0</v>
      </c>
      <c r="DV31" s="71">
        <f t="shared" si="38"/>
        <v>0</v>
      </c>
      <c r="DW31" s="71">
        <f t="shared" si="39"/>
        <v>0</v>
      </c>
      <c r="DX31" s="71">
        <f t="shared" si="40"/>
        <v>0</v>
      </c>
      <c r="DY31" s="71">
        <f t="shared" si="41"/>
        <v>0</v>
      </c>
      <c r="DZ31" s="71">
        <f t="shared" si="42"/>
        <v>0</v>
      </c>
      <c r="EA31" s="71">
        <f t="shared" si="43"/>
        <v>0</v>
      </c>
      <c r="EB31" s="71">
        <f t="shared" si="44"/>
        <v>0</v>
      </c>
      <c r="EC31" s="71">
        <f t="shared" si="45"/>
        <v>0</v>
      </c>
      <c r="ED31" s="71">
        <f t="shared" si="46"/>
        <v>0</v>
      </c>
      <c r="EE31" s="71">
        <f t="shared" si="47"/>
        <v>0</v>
      </c>
      <c r="EF31" s="71">
        <f t="shared" si="48"/>
        <v>0</v>
      </c>
      <c r="EG31" s="71">
        <f t="shared" si="49"/>
        <v>0</v>
      </c>
      <c r="EH31" s="72"/>
      <c r="EI31" s="73">
        <f t="shared" si="50"/>
        <v>0</v>
      </c>
      <c r="EJ31" s="72"/>
      <c r="EK31" s="77"/>
      <c r="EL31" s="75"/>
      <c r="EM31" s="76">
        <f t="shared" si="51"/>
        <v>71225.440000000002</v>
      </c>
      <c r="EN31" s="60"/>
      <c r="EO31" s="70">
        <f t="shared" si="52"/>
        <v>5147.2607825756568</v>
      </c>
      <c r="EP31" s="71">
        <f ca="1">IFERROR((NORMSDIST(((LN($EO31/$C$3)+(#REF!+($N$46^2)/2)*$N$51)/($N$46*SQRT($N$51))))*$EO31-NORMSDIST((((LN($EO31/$C$3)+(#REF!+($N$46^2)/2)*$N$51)/($N$46*SQRT($N$51)))-$N$46*SQRT(($N$51))))*$C$3*EXP(-#REF!*$N$51))*$B$3*100,0)</f>
        <v>0</v>
      </c>
      <c r="EQ31" s="71">
        <f ca="1">IFERROR((NORMSDIST(((LN($EO31/$C$4)+(#REF!+($N$46^2)/2)*$N$51)/($N$46*SQRT($N$51))))*$EO31-NORMSDIST((((LN($EO31/$C$4)+(#REF!+($N$46^2)/2)*$N$51)/($N$46*SQRT($N$51)))-$N$46*SQRT(($N$51))))*$C$4*EXP(-#REF!*$N$51))*$B$4*100,0)</f>
        <v>0</v>
      </c>
      <c r="ER31" s="71">
        <f ca="1">IFERROR((NORMSDIST(((LN($EO31/$C$5)+(#REF!+($N$46^2)/2)*$N$51)/($N$46*SQRT($N$51))))*$EO31-NORMSDIST((((LN($EO31/$C$5)+(#REF!+($N$46^2)/2)*$N$51)/($N$46*SQRT($N$51)))-$N$46*SQRT(($N$51))))*$C$5*EXP(-#REF!*$N$51))*$B$5*100,0)</f>
        <v>0</v>
      </c>
      <c r="ES31" s="71">
        <f ca="1">IFERROR((NORMSDIST(((LN($EO31/$C$6)+(#REF!+($N$46^2)/2)*$N$51)/($N$46*SQRT($N$51))))*$EO31-NORMSDIST((((LN($EO31/$C$6)+(#REF!+($N$46^2)/2)*$N$51)/($N$46*SQRT($N$51)))-$N$46*SQRT(($N$51))))*$C$6*EXP(-#REF!*$N$51))*$B$6*100,0)</f>
        <v>0</v>
      </c>
      <c r="ET31" s="71">
        <f ca="1">IFERROR((NORMSDIST(((LN($EO31/$C$7)+(#REF!+($N$46^2)/2)*$N$51)/($N$46*SQRT($N$51))))*$EO31-NORMSDIST((((LN($EO31/$C$7)+(#REF!+($N$46^2)/2)*$N$51)/($N$46*SQRT($N$51)))-$N$46*SQRT(($N$51))))*$C$7*EXP(-#REF!*$N$51))*$B$7*100,0)</f>
        <v>0</v>
      </c>
      <c r="EU31" s="71">
        <f ca="1">IFERROR((NORMSDIST(((LN($EO31/$C$8)+(#REF!+($N$46^2)/2)*$N$51)/($N$46*SQRT($N$51))))*$EO31-NORMSDIST((((LN($EO31/$C$8)+(#REF!+($N$46^2)/2)*$N$51)/($N$46*SQRT($N$51)))-$N$46*SQRT(($N$51))))*$C$8*EXP(-#REF!*$N$51))*$B$8*100,0)</f>
        <v>0</v>
      </c>
      <c r="EV31" s="71">
        <f ca="1">IFERROR((NORMSDIST(((LN($EO31/$C$9)+(#REF!+($N$46^2)/2)*$N$51)/($N$46*SQRT($N$51))))*$EO31-NORMSDIST((((LN($EO31/$C$9)+(#REF!+($N$46^2)/2)*$N$51)/($N$46*SQRT($N$51)))-$N$46*SQRT(($N$51))))*$C$9*EXP(-#REF!*$N$51))*$B$9*100,0)</f>
        <v>0</v>
      </c>
      <c r="EW31" s="71">
        <f ca="1">IFERROR((NORMSDIST(((LN($EO31/$C$10)+(#REF!+($N$46^2)/2)*$N$51)/($N$46*SQRT($N$51))))*$EO31-NORMSDIST((((LN($EO31/$C$10)+(#REF!+($N$46^2)/2)*$N$51)/($N$46*SQRT($N$51)))-$N$46*SQRT(($N$51))))*$C$10*EXP(-#REF!*$N$51))*$B$10*100,0)</f>
        <v>0</v>
      </c>
      <c r="EX31" s="71">
        <f ca="1">IFERROR((NORMSDIST(((LN($EO31/$C$11)+(#REF!+($N$46^2)/2)*$N$51)/($N$46*SQRT($N$51))))*$EO31-NORMSDIST((((LN($EO31/$C$11)+(#REF!+($N$46^2)/2)*$N$51)/($N$46*SQRT($N$51)))-$N$46*SQRT(($N$51))))*$C$11*EXP(-#REF!*$N$51))*$B$11*100,0)</f>
        <v>0</v>
      </c>
      <c r="EY31" s="71">
        <f ca="1">IFERROR((NORMSDIST(((LN($EO31/$C$12)+(#REF!+($N$46^2)/2)*$N$51)/($N$46*SQRT($N$51))))*$EO31-NORMSDIST((((LN($EO31/$C$12)+(#REF!+($N$46^2)/2)*$N$51)/($N$46*SQRT($N$51)))-$N$46*SQRT(($N$51))))*$C$12*EXP(-#REF!*$N$51))*$B$12*100,0)</f>
        <v>0</v>
      </c>
      <c r="EZ31" s="71">
        <f ca="1">IFERROR((NORMSDIST(((LN($EO31/$C$13)+(#REF!+($N$46^2)/2)*$N$51)/($N$46*SQRT($N$51))))*$EO31-NORMSDIST((((LN($EO31/$C$13)+(#REF!+($N$46^2)/2)*$N$51)/($N$46*SQRT($N$51)))-$N$46*SQRT(($N$51))))*$C$13*EXP(-#REF!*$N$51))*$B$13*100,0)</f>
        <v>0</v>
      </c>
      <c r="FA31" s="71">
        <f ca="1">IFERROR((NORMSDIST(((LN($EO31/$C$14)+(#REF!+($N$46^2)/2)*$N$51)/($N$46*SQRT($N$51))))*$EO31-NORMSDIST((((LN($EO31/$C$14)+(#REF!+($N$46^2)/2)*$N$51)/($N$46*SQRT($N$51)))-$N$46*SQRT(($N$51))))*$C$14*EXP(-#REF!*$N$51))*$B$14*100,0)</f>
        <v>0</v>
      </c>
      <c r="FB31" s="71">
        <f ca="1">IFERROR((NORMSDIST(((LN($EO31/$C$15)+(#REF!+($N$46^2)/2)*$N$51)/($N$46*SQRT($N$51))))*$EO31-NORMSDIST((((LN($EO31/$C$15)+(#REF!+($N$46^2)/2)*$N$51)/($N$46*SQRT($N$51)))-$N$46*SQRT(($N$51))))*$C$15*EXP(-#REF!*$N$51))*$B$15*100,0)</f>
        <v>0</v>
      </c>
      <c r="FC31" s="71">
        <f ca="1">IFERROR((NORMSDIST(((LN($EO31/$C$16)+(#REF!+($N$46^2)/2)*$N$51)/($N$46*SQRT($N$51))))*$EO31-NORMSDIST((((LN($EO31/$C$16)+(#REF!+($N$46^2)/2)*$N$51)/($N$46*SQRT($N$51)))-$N$46*SQRT(($N$51))))*$C$16*EXP(-#REF!*$N$51))*$B$16*100,0)</f>
        <v>0</v>
      </c>
      <c r="FD31" s="71">
        <f ca="1">IFERROR((NORMSDIST(((LN($EO31/$C$17)+(#REF!+($N$46^2)/2)*$N$51)/($N$46*SQRT($N$51))))*$EO31-NORMSDIST((((LN($EO31/$C$17)+(#REF!+($N$46^2)/2)*$N$51)/($N$46*SQRT($N$51)))-$N$46*SQRT(($N$51))))*$C$17*EXP(-#REF!*$N$51))*$B$17*100,0)</f>
        <v>0</v>
      </c>
      <c r="FE31" s="71">
        <f ca="1">IFERROR((NORMSDIST(((LN($EO31/$C$18)+(#REF!+($N$46^2)/2)*$N$51)/($N$46*SQRT($N$51))))*$EO31-NORMSDIST((((LN($EO31/$C$18)+(#REF!+($N$46^2)/2)*$N$51)/($N$46*SQRT($N$51)))-$N$46*SQRT(($N$51))))*$C$18*EXP(-#REF!*$N$51))*$B$18*100,0)</f>
        <v>0</v>
      </c>
      <c r="FF31" s="71">
        <f ca="1">IFERROR((NORMSDIST(((LN($EO31/$C$19)+(#REF!+($N$46^2)/2)*$N$51)/($N$46*SQRT($N$51))))*$EO31-NORMSDIST((((LN($EO31/$C$19)+(#REF!+($N$46^2)/2)*$N$51)/($N$46*SQRT($N$51)))-$N$46*SQRT(($N$51))))*$C$19*EXP(-#REF!*$N$51))*$B$19*100,0)</f>
        <v>0</v>
      </c>
      <c r="FG31" s="71">
        <f ca="1">IFERROR((NORMSDIST(((LN($EO31/$C$20)+(#REF!+($N$46^2)/2)*$N$51)/($N$46*SQRT($N$51))))*$EO31-NORMSDIST((((LN($EO31/$C$20)+(#REF!+($N$46^2)/2)*$N$51)/($N$46*SQRT($N$51)))-$N$46*SQRT(($N$51))))*$C$20*EXP(-#REF!*$N$51))*$B$20*100,0)</f>
        <v>0</v>
      </c>
      <c r="FH31" s="71">
        <f ca="1">IFERROR((NORMSDIST(((LN($EO31/$C$21)+(#REF!+($N$46^2)/2)*$N$51)/($N$46*SQRT($N$51))))*$EO31-NORMSDIST((((LN($EO31/$C$21)+(#REF!+($N$46^2)/2)*$N$51)/($N$46*SQRT($N$51)))-$N$46*SQRT(($N$51))))*$C$21*EXP(-#REF!*$N$51))*$B$21*100,0)</f>
        <v>0</v>
      </c>
      <c r="FI31" s="71">
        <f ca="1">IFERROR((NORMSDIST(((LN($EO31/$C$22)+(#REF!+($N$46^2)/2)*$N$51)/($N$46*SQRT($N$51))))*$EO31-NORMSDIST((((LN($EO31/$C$22)+(#REF!+($N$46^2)/2)*$N$51)/($N$46*SQRT($N$51)))-$N$46*SQRT(($N$51))))*$C$22*EXP(-#REF!*$N$51))*$B$22*100,0)</f>
        <v>0</v>
      </c>
      <c r="FJ31" s="71">
        <f ca="1">IFERROR((NORMSDIST(((LN($EO31/$C$23)+(#REF!+($N$46^2)/2)*$N$51)/($N$46*SQRT($N$51))))*$EO31-NORMSDIST((((LN($EO31/$C$23)+(#REF!+($N$46^2)/2)*$N$51)/($N$46*SQRT($N$51)))-$N$46*SQRT(($N$51))))*$C$23*EXP(-#REF!*$N$51))*$B$23*100,0)</f>
        <v>0</v>
      </c>
      <c r="FK31" s="71">
        <f ca="1">IFERROR((NORMSDIST(((LN($EO31/$C$24)+(#REF!+($N$46^2)/2)*$N$51)/($N$46*SQRT($N$51))))*$EO31-NORMSDIST((((LN($EO31/$C$24)+(#REF!+($N$46^2)/2)*$N$51)/($N$46*SQRT($N$51)))-$N$46*SQRT(($N$51))))*$C$24*EXP(-#REF!*$N$51))*$B$24*100,0)</f>
        <v>0</v>
      </c>
      <c r="FL31" s="71">
        <f ca="1">IFERROR((NORMSDIST(((LN($EO31/$C$25)+(#REF!+($N$46^2)/2)*$N$51)/($N$46*SQRT($N$51))))*$EO31-NORMSDIST((((LN($EO31/$C$25)+(#REF!+($N$46^2)/2)*$N$51)/($N$46*SQRT($N$51)))-$N$46*SQRT(($N$51))))*$C$25*EXP(-#REF!*$N$51))*$B$25*100,0)</f>
        <v>0</v>
      </c>
      <c r="FM31" s="71">
        <f ca="1">IFERROR((NORMSDIST(((LN($EO31/$C$26)+(#REF!+($N$46^2)/2)*$N$51)/($N$46*SQRT($N$51))))*$EO31-NORMSDIST((((LN($EO31/$C$26)+(#REF!+($N$46^2)/2)*$N$51)/($N$46*SQRT($N$51)))-$N$46*SQRT(($N$51))))*$C$26*EXP(-#REF!*$N$51))*$B$26*100,0)</f>
        <v>0</v>
      </c>
      <c r="FN31" s="71">
        <f ca="1">IFERROR((NORMSDIST(((LN($EO31/$C$27)+(#REF!+($N$46^2)/2)*$N$51)/($N$46*SQRT($N$51))))*$EO31-NORMSDIST((((LN($EO31/$C$27)+(#REF!+($N$46^2)/2)*$N$51)/($N$46*SQRT($N$51)))-$N$46*SQRT(($N$51))))*$C$27*EXP(-#REF!*$N$51))*$B$27*100,0)</f>
        <v>0</v>
      </c>
      <c r="FO31" s="71">
        <f ca="1">IFERROR((NORMSDIST(((LN($EO31/$C$28)+(#REF!+($N$46^2)/2)*$N$51)/($N$46*SQRT($N$51))))*$EO31-NORMSDIST((((LN($EO31/$C$28)+(#REF!+($N$46^2)/2)*$N$51)/($N$46*SQRT($N$51)))-$N$46*SQRT(($N$51))))*$C$28*EXP(-#REF!*$N$51))*$B$28*100,0)</f>
        <v>0</v>
      </c>
      <c r="FP31" s="71">
        <f ca="1">IFERROR((NORMSDIST(((LN($EO31/$C$29)+(#REF!+($N$46^2)/2)*$N$51)/($N$46*SQRT($N$51))))*$EO31-NORMSDIST((((LN($EO31/$C$29)+(#REF!+($N$46^2)/2)*$N$51)/($N$46*SQRT($N$51)))-$N$46*SQRT(($N$51))))*$C$29*EXP(-#REF!*$N$51))*$B$29*100,0)</f>
        <v>0</v>
      </c>
      <c r="FQ31" s="71">
        <f ca="1">IFERROR((NORMSDIST(((LN($EO31/$C$30)+(#REF!+($N$46^2)/2)*$N$51)/($N$46*SQRT($N$51))))*$EO31-NORMSDIST((((LN($EO31/$C$30)+(#REF!+($N$46^2)/2)*$N$51)/($N$46*SQRT($N$51)))-$N$46*SQRT(($N$51))))*$C$30*EXP(-#REF!*$N$51))*$B$30*100,0)</f>
        <v>0</v>
      </c>
      <c r="FR31" s="71">
        <f ca="1">IFERROR((NORMSDIST(((LN($EO31/$C$31)+(#REF!+($N$46^2)/2)*$N$51)/($N$46*SQRT($N$51))))*$EO31-NORMSDIST((((LN($EO31/$C$31)+(#REF!+($N$46^2)/2)*$N$51)/($N$46*SQRT($N$51)))-$N$46*SQRT(($N$51))))*$C$31*EXP(-#REF!*$N$51))*$B$31*100,0)</f>
        <v>0</v>
      </c>
      <c r="FS31" s="71">
        <f ca="1">IFERROR((NORMSDIST(((LN($EO31/$C$32)+(#REF!+($N$46^2)/2)*$N$51)/($N$46*SQRT($N$51))))*$EO31-NORMSDIST((((LN($EO31/$C$32)+(#REF!+($N$46^2)/2)*$N$51)/($N$46*SQRT($N$51)))-$N$46*SQRT(($N$51))))*$C$32*EXP(-#REF!*$N$51))*$B$32*100,0)</f>
        <v>0</v>
      </c>
      <c r="FT31" s="71">
        <f ca="1">IFERROR((NORMSDIST(((LN($EO31/$C$33)+(#REF!+($N$46^2)/2)*$N$51)/($N$46*SQRT($N$51))))*$EO31-NORMSDIST((((LN($EO31/$C$33)+(#REF!+($N$46^2)/2)*$N$51)/($N$46*SQRT($N$51)))-$N$46*SQRT(($N$51))))*$C$33*EXP(-#REF!*$N$51))*$B$33*100,0)</f>
        <v>0</v>
      </c>
      <c r="FU31" s="71">
        <f ca="1">IFERROR((NORMSDIST(((LN($EO31/$C$34)+(#REF!+($N$46^2)/2)*$N$51)/($N$46*SQRT($N$51))))*$EO31-NORMSDIST((((LN($EO31/$C$34)+(#REF!+($N$46^2)/2)*$N$51)/($N$46*SQRT($N$51)))-$N$46*SQRT(($N$51))))*$C$34*EXP(-#REF!*$N$51))*$B$34*100,0)</f>
        <v>0</v>
      </c>
      <c r="FV31" s="71">
        <f ca="1">IFERROR((NORMSDIST(((LN($EO31/$C$35)+(#REF!+($N$46^2)/2)*$N$51)/($N$46*SQRT($N$51))))*$EO31-NORMSDIST((((LN($EO31/$C$35)+(#REF!+($N$46^2)/2)*$N$51)/($N$46*SQRT($N$51)))-$N$46*SQRT(($N$51))))*$C$35*EXP(-#REF!*$N$51))*$B$35*100,0)</f>
        <v>0</v>
      </c>
      <c r="FW31" s="71">
        <f ca="1">IFERROR((NORMSDIST(((LN($EO31/$C$36)+(#REF!+($N$46^2)/2)*$N$51)/($N$46*SQRT($N$51))))*$EO31-NORMSDIST((((LN($EO31/$C$36)+(#REF!+($N$46^2)/2)*$N$51)/($N$46*SQRT($N$51)))-$N$46*SQRT(($N$51))))*$C$36*EXP(-#REF!*$N$51))*$B$36*100,0)</f>
        <v>0</v>
      </c>
      <c r="FX31" s="71">
        <f ca="1">IFERROR((NORMSDIST(((LN($EO31/$C$37)+(#REF!+($N$46^2)/2)*$N$51)/($N$46*SQRT($N$51))))*$EO31-NORMSDIST((((LN($EO31/$C$37)+(#REF!+($N$46^2)/2)*$N$51)/($N$46*SQRT($N$51)))-$N$46*SQRT(($N$51))))*$C$37*EXP(-#REF!*$N$51))*$B$37*100,0)</f>
        <v>0</v>
      </c>
      <c r="FY31" s="72"/>
      <c r="FZ31" s="73">
        <f t="shared" ca="1" si="53"/>
        <v>0</v>
      </c>
      <c r="GA31" s="72"/>
      <c r="GB31" s="77"/>
      <c r="GC31" s="75"/>
      <c r="GD31" s="76">
        <f t="shared" ca="1" si="54"/>
        <v>-12694.56</v>
      </c>
    </row>
    <row r="32" spans="1:186">
      <c r="A32" s="169" t="s">
        <v>395</v>
      </c>
      <c r="B32" s="619"/>
      <c r="C32" s="649"/>
      <c r="D32" s="626"/>
      <c r="E32" s="632">
        <f t="shared" si="0"/>
        <v>0</v>
      </c>
      <c r="F32" s="708">
        <f t="shared" si="1"/>
        <v>0</v>
      </c>
      <c r="G32" s="636" t="str">
        <f t="shared" si="55"/>
        <v/>
      </c>
      <c r="H32" s="638">
        <f t="shared" si="56"/>
        <v>0</v>
      </c>
      <c r="I32" s="740">
        <f t="shared" si="2"/>
        <v>0</v>
      </c>
      <c r="J32" s="51"/>
      <c r="K32" s="729"/>
      <c r="L32" s="739">
        <f t="shared" si="70"/>
        <v>5250.2059982271703</v>
      </c>
      <c r="M32" s="763">
        <f t="shared" si="4"/>
        <v>71225.440000000002</v>
      </c>
      <c r="N32" s="764">
        <f t="shared" ca="1" si="5"/>
        <v>-12694.56</v>
      </c>
      <c r="O32" s="51"/>
      <c r="P32" s="769"/>
      <c r="Q32" s="816">
        <f t="shared" si="57"/>
        <v>0</v>
      </c>
      <c r="R32" s="630"/>
      <c r="S32" s="619">
        <f t="shared" ca="1" si="58"/>
        <v>0</v>
      </c>
      <c r="T32" s="625" t="str">
        <f t="shared" si="59"/>
        <v/>
      </c>
      <c r="U32" s="626" t="str">
        <f t="shared" si="60"/>
        <v/>
      </c>
      <c r="V32" s="621">
        <f>IFERROR(VLOOKUP($U32,HomeBroker!$A$30:$F$60,6,0),0)</f>
        <v>0</v>
      </c>
      <c r="W32" s="618" t="str">
        <f t="shared" si="61"/>
        <v/>
      </c>
      <c r="X32" s="771" t="str">
        <f t="shared" si="67"/>
        <v/>
      </c>
      <c r="Y32" s="51"/>
      <c r="Z32" s="631"/>
      <c r="AA32" s="816">
        <f t="shared" si="62"/>
        <v>0</v>
      </c>
      <c r="AB32" s="630"/>
      <c r="AC32" s="619">
        <f t="shared" ca="1" si="7"/>
        <v>0</v>
      </c>
      <c r="AD32" s="625" t="str">
        <f t="shared" si="63"/>
        <v/>
      </c>
      <c r="AE32" s="626" t="str">
        <f t="shared" si="64"/>
        <v/>
      </c>
      <c r="AF32" s="621">
        <f>IFERROR(VLOOKUP($AE32,HomeBroker!$A$30:$F$60,6,0),0)</f>
        <v>0</v>
      </c>
      <c r="AG32" s="618" t="str">
        <f t="shared" si="65"/>
        <v/>
      </c>
      <c r="AH32" s="771" t="str">
        <f t="shared" si="69"/>
        <v/>
      </c>
      <c r="AI32" s="51"/>
      <c r="AJ32" s="772"/>
      <c r="AK32" s="657" t="s">
        <v>350</v>
      </c>
      <c r="AL32" s="623"/>
      <c r="AM32" s="649"/>
      <c r="AN32" s="626"/>
      <c r="AO32" s="632">
        <f t="shared" si="8"/>
        <v>0</v>
      </c>
      <c r="AP32" s="653">
        <f t="shared" si="9"/>
        <v>0</v>
      </c>
      <c r="AQ32" s="658" t="s">
        <v>396</v>
      </c>
      <c r="AR32" s="623"/>
      <c r="AS32" s="649"/>
      <c r="AT32" s="626"/>
      <c r="AU32" s="632">
        <f t="shared" si="10"/>
        <v>0</v>
      </c>
      <c r="AV32" s="653">
        <f t="shared" si="11"/>
        <v>0</v>
      </c>
      <c r="AW32" s="661" t="s">
        <v>397</v>
      </c>
      <c r="AX32" s="659"/>
      <c r="AY32" s="626"/>
      <c r="AZ32" s="632">
        <f t="shared" si="12"/>
        <v>0</v>
      </c>
      <c r="BA32" s="634">
        <f t="shared" si="13"/>
        <v>0</v>
      </c>
      <c r="CX32" s="70">
        <f t="shared" si="14"/>
        <v>5250.2059982271703</v>
      </c>
      <c r="CY32" s="71">
        <f t="shared" si="15"/>
        <v>0</v>
      </c>
      <c r="CZ32" s="71">
        <f t="shared" si="16"/>
        <v>0</v>
      </c>
      <c r="DA32" s="71">
        <f t="shared" si="17"/>
        <v>0</v>
      </c>
      <c r="DB32" s="71">
        <f t="shared" si="18"/>
        <v>0</v>
      </c>
      <c r="DC32" s="71">
        <f t="shared" si="19"/>
        <v>0</v>
      </c>
      <c r="DD32" s="71">
        <f t="shared" si="20"/>
        <v>0</v>
      </c>
      <c r="DE32" s="71">
        <f t="shared" si="21"/>
        <v>0</v>
      </c>
      <c r="DF32" s="71">
        <f t="shared" si="22"/>
        <v>0</v>
      </c>
      <c r="DG32" s="71">
        <f t="shared" si="23"/>
        <v>0</v>
      </c>
      <c r="DH32" s="71">
        <f t="shared" si="24"/>
        <v>0</v>
      </c>
      <c r="DI32" s="71">
        <f t="shared" si="25"/>
        <v>0</v>
      </c>
      <c r="DJ32" s="71">
        <f t="shared" si="26"/>
        <v>0</v>
      </c>
      <c r="DK32" s="71">
        <f t="shared" si="27"/>
        <v>0</v>
      </c>
      <c r="DL32" s="71">
        <f t="shared" si="28"/>
        <v>0</v>
      </c>
      <c r="DM32" s="71">
        <f t="shared" si="29"/>
        <v>0</v>
      </c>
      <c r="DN32" s="71">
        <f t="shared" si="30"/>
        <v>0</v>
      </c>
      <c r="DO32" s="71">
        <f t="shared" si="31"/>
        <v>0</v>
      </c>
      <c r="DP32" s="71">
        <f t="shared" si="32"/>
        <v>0</v>
      </c>
      <c r="DQ32" s="71">
        <f t="shared" si="33"/>
        <v>0</v>
      </c>
      <c r="DR32" s="71">
        <f t="shared" si="34"/>
        <v>0</v>
      </c>
      <c r="DS32" s="71">
        <f t="shared" si="35"/>
        <v>0</v>
      </c>
      <c r="DT32" s="71">
        <f t="shared" si="36"/>
        <v>0</v>
      </c>
      <c r="DU32" s="71">
        <f t="shared" si="37"/>
        <v>0</v>
      </c>
      <c r="DV32" s="71">
        <f t="shared" si="38"/>
        <v>0</v>
      </c>
      <c r="DW32" s="71">
        <f t="shared" si="39"/>
        <v>0</v>
      </c>
      <c r="DX32" s="71">
        <f t="shared" si="40"/>
        <v>0</v>
      </c>
      <c r="DY32" s="71">
        <f t="shared" si="41"/>
        <v>0</v>
      </c>
      <c r="DZ32" s="71">
        <f t="shared" si="42"/>
        <v>0</v>
      </c>
      <c r="EA32" s="71">
        <f t="shared" si="43"/>
        <v>0</v>
      </c>
      <c r="EB32" s="71">
        <f t="shared" si="44"/>
        <v>0</v>
      </c>
      <c r="EC32" s="71">
        <f t="shared" si="45"/>
        <v>0</v>
      </c>
      <c r="ED32" s="71">
        <f t="shared" si="46"/>
        <v>0</v>
      </c>
      <c r="EE32" s="71">
        <f t="shared" si="47"/>
        <v>0</v>
      </c>
      <c r="EF32" s="71">
        <f t="shared" si="48"/>
        <v>0</v>
      </c>
      <c r="EG32" s="71">
        <f t="shared" si="49"/>
        <v>0</v>
      </c>
      <c r="EH32" s="72"/>
      <c r="EI32" s="73">
        <f t="shared" si="50"/>
        <v>0</v>
      </c>
      <c r="EJ32" s="72"/>
      <c r="EK32" s="77"/>
      <c r="EL32" s="75"/>
      <c r="EM32" s="76">
        <f t="shared" si="51"/>
        <v>71225.440000000002</v>
      </c>
      <c r="EN32" s="60"/>
      <c r="EO32" s="70">
        <f t="shared" si="52"/>
        <v>5250.2059982271703</v>
      </c>
      <c r="EP32" s="71">
        <f ca="1">IFERROR((NORMSDIST(((LN($EO32/$C$3)+(#REF!+($N$46^2)/2)*$N$51)/($N$46*SQRT($N$51))))*$EO32-NORMSDIST((((LN($EO32/$C$3)+(#REF!+($N$46^2)/2)*$N$51)/($N$46*SQRT($N$51)))-$N$46*SQRT(($N$51))))*$C$3*EXP(-#REF!*$N$51))*$B$3*100,0)</f>
        <v>0</v>
      </c>
      <c r="EQ32" s="71">
        <f ca="1">IFERROR((NORMSDIST(((LN($EO32/$C$4)+(#REF!+($N$46^2)/2)*$N$51)/($N$46*SQRT($N$51))))*$EO32-NORMSDIST((((LN($EO32/$C$4)+(#REF!+($N$46^2)/2)*$N$51)/($N$46*SQRT($N$51)))-$N$46*SQRT(($N$51))))*$C$4*EXP(-#REF!*$N$51))*$B$4*100,0)</f>
        <v>0</v>
      </c>
      <c r="ER32" s="71">
        <f ca="1">IFERROR((NORMSDIST(((LN($EO32/$C$5)+(#REF!+($N$46^2)/2)*$N$51)/($N$46*SQRT($N$51))))*$EO32-NORMSDIST((((LN($EO32/$C$5)+(#REF!+($N$46^2)/2)*$N$51)/($N$46*SQRT($N$51)))-$N$46*SQRT(($N$51))))*$C$5*EXP(-#REF!*$N$51))*$B$5*100,0)</f>
        <v>0</v>
      </c>
      <c r="ES32" s="71">
        <f ca="1">IFERROR((NORMSDIST(((LN($EO32/$C$6)+(#REF!+($N$46^2)/2)*$N$51)/($N$46*SQRT($N$51))))*$EO32-NORMSDIST((((LN($EO32/$C$6)+(#REF!+($N$46^2)/2)*$N$51)/($N$46*SQRT($N$51)))-$N$46*SQRT(($N$51))))*$C$6*EXP(-#REF!*$N$51))*$B$6*100,0)</f>
        <v>0</v>
      </c>
      <c r="ET32" s="71">
        <f ca="1">IFERROR((NORMSDIST(((LN($EO32/$C$7)+(#REF!+($N$46^2)/2)*$N$51)/($N$46*SQRT($N$51))))*$EO32-NORMSDIST((((LN($EO32/$C$7)+(#REF!+($N$46^2)/2)*$N$51)/($N$46*SQRT($N$51)))-$N$46*SQRT(($N$51))))*$C$7*EXP(-#REF!*$N$51))*$B$7*100,0)</f>
        <v>0</v>
      </c>
      <c r="EU32" s="71">
        <f ca="1">IFERROR((NORMSDIST(((LN($EO32/$C$8)+(#REF!+($N$46^2)/2)*$N$51)/($N$46*SQRT($N$51))))*$EO32-NORMSDIST((((LN($EO32/$C$8)+(#REF!+($N$46^2)/2)*$N$51)/($N$46*SQRT($N$51)))-$N$46*SQRT(($N$51))))*$C$8*EXP(-#REF!*$N$51))*$B$8*100,0)</f>
        <v>0</v>
      </c>
      <c r="EV32" s="71">
        <f ca="1">IFERROR((NORMSDIST(((LN($EO32/$C$9)+(#REF!+($N$46^2)/2)*$N$51)/($N$46*SQRT($N$51))))*$EO32-NORMSDIST((((LN($EO32/$C$9)+(#REF!+($N$46^2)/2)*$N$51)/($N$46*SQRT($N$51)))-$N$46*SQRT(($N$51))))*$C$9*EXP(-#REF!*$N$51))*$B$9*100,0)</f>
        <v>0</v>
      </c>
      <c r="EW32" s="71">
        <f ca="1">IFERROR((NORMSDIST(((LN($EO32/$C$10)+(#REF!+($N$46^2)/2)*$N$51)/($N$46*SQRT($N$51))))*$EO32-NORMSDIST((((LN($EO32/$C$10)+(#REF!+($N$46^2)/2)*$N$51)/($N$46*SQRT($N$51)))-$N$46*SQRT(($N$51))))*$C$10*EXP(-#REF!*$N$51))*$B$10*100,0)</f>
        <v>0</v>
      </c>
      <c r="EX32" s="71">
        <f ca="1">IFERROR((NORMSDIST(((LN($EO32/$C$11)+(#REF!+($N$46^2)/2)*$N$51)/($N$46*SQRT($N$51))))*$EO32-NORMSDIST((((LN($EO32/$C$11)+(#REF!+($N$46^2)/2)*$N$51)/($N$46*SQRT($N$51)))-$N$46*SQRT(($N$51))))*$C$11*EXP(-#REF!*$N$51))*$B$11*100,0)</f>
        <v>0</v>
      </c>
      <c r="EY32" s="71">
        <f ca="1">IFERROR((NORMSDIST(((LN($EO32/$C$12)+(#REF!+($N$46^2)/2)*$N$51)/($N$46*SQRT($N$51))))*$EO32-NORMSDIST((((LN($EO32/$C$12)+(#REF!+($N$46^2)/2)*$N$51)/($N$46*SQRT($N$51)))-$N$46*SQRT(($N$51))))*$C$12*EXP(-#REF!*$N$51))*$B$12*100,0)</f>
        <v>0</v>
      </c>
      <c r="EZ32" s="71">
        <f ca="1">IFERROR((NORMSDIST(((LN($EO32/$C$13)+(#REF!+($N$46^2)/2)*$N$51)/($N$46*SQRT($N$51))))*$EO32-NORMSDIST((((LN($EO32/$C$13)+(#REF!+($N$46^2)/2)*$N$51)/($N$46*SQRT($N$51)))-$N$46*SQRT(($N$51))))*$C$13*EXP(-#REF!*$N$51))*$B$13*100,0)</f>
        <v>0</v>
      </c>
      <c r="FA32" s="71">
        <f ca="1">IFERROR((NORMSDIST(((LN($EO32/$C$14)+(#REF!+($N$46^2)/2)*$N$51)/($N$46*SQRT($N$51))))*$EO32-NORMSDIST((((LN($EO32/$C$14)+(#REF!+($N$46^2)/2)*$N$51)/($N$46*SQRT($N$51)))-$N$46*SQRT(($N$51))))*$C$14*EXP(-#REF!*$N$51))*$B$14*100,0)</f>
        <v>0</v>
      </c>
      <c r="FB32" s="71">
        <f ca="1">IFERROR((NORMSDIST(((LN($EO32/$C$15)+(#REF!+($N$46^2)/2)*$N$51)/($N$46*SQRT($N$51))))*$EO32-NORMSDIST((((LN($EO32/$C$15)+(#REF!+($N$46^2)/2)*$N$51)/($N$46*SQRT($N$51)))-$N$46*SQRT(($N$51))))*$C$15*EXP(-#REF!*$N$51))*$B$15*100,0)</f>
        <v>0</v>
      </c>
      <c r="FC32" s="71">
        <f ca="1">IFERROR((NORMSDIST(((LN($EO32/$C$16)+(#REF!+($N$46^2)/2)*$N$51)/($N$46*SQRT($N$51))))*$EO32-NORMSDIST((((LN($EO32/$C$16)+(#REF!+($N$46^2)/2)*$N$51)/($N$46*SQRT($N$51)))-$N$46*SQRT(($N$51))))*$C$16*EXP(-#REF!*$N$51))*$B$16*100,0)</f>
        <v>0</v>
      </c>
      <c r="FD32" s="71">
        <f ca="1">IFERROR((NORMSDIST(((LN($EO32/$C$17)+(#REF!+($N$46^2)/2)*$N$51)/($N$46*SQRT($N$51))))*$EO32-NORMSDIST((((LN($EO32/$C$17)+(#REF!+($N$46^2)/2)*$N$51)/($N$46*SQRT($N$51)))-$N$46*SQRT(($N$51))))*$C$17*EXP(-#REF!*$N$51))*$B$17*100,0)</f>
        <v>0</v>
      </c>
      <c r="FE32" s="71">
        <f ca="1">IFERROR((NORMSDIST(((LN($EO32/$C$18)+(#REF!+($N$46^2)/2)*$N$51)/($N$46*SQRT($N$51))))*$EO32-NORMSDIST((((LN($EO32/$C$18)+(#REF!+($N$46^2)/2)*$N$51)/($N$46*SQRT($N$51)))-$N$46*SQRT(($N$51))))*$C$18*EXP(-#REF!*$N$51))*$B$18*100,0)</f>
        <v>0</v>
      </c>
      <c r="FF32" s="71">
        <f ca="1">IFERROR((NORMSDIST(((LN($EO32/$C$19)+(#REF!+($N$46^2)/2)*$N$51)/($N$46*SQRT($N$51))))*$EO32-NORMSDIST((((LN($EO32/$C$19)+(#REF!+($N$46^2)/2)*$N$51)/($N$46*SQRT($N$51)))-$N$46*SQRT(($N$51))))*$C$19*EXP(-#REF!*$N$51))*$B$19*100,0)</f>
        <v>0</v>
      </c>
      <c r="FG32" s="71">
        <f ca="1">IFERROR((NORMSDIST(((LN($EO32/$C$20)+(#REF!+($N$46^2)/2)*$N$51)/($N$46*SQRT($N$51))))*$EO32-NORMSDIST((((LN($EO32/$C$20)+(#REF!+($N$46^2)/2)*$N$51)/($N$46*SQRT($N$51)))-$N$46*SQRT(($N$51))))*$C$20*EXP(-#REF!*$N$51))*$B$20*100,0)</f>
        <v>0</v>
      </c>
      <c r="FH32" s="71">
        <f ca="1">IFERROR((NORMSDIST(((LN($EO32/$C$21)+(#REF!+($N$46^2)/2)*$N$51)/($N$46*SQRT($N$51))))*$EO32-NORMSDIST((((LN($EO32/$C$21)+(#REF!+($N$46^2)/2)*$N$51)/($N$46*SQRT($N$51)))-$N$46*SQRT(($N$51))))*$C$21*EXP(-#REF!*$N$51))*$B$21*100,0)</f>
        <v>0</v>
      </c>
      <c r="FI32" s="71">
        <f ca="1">IFERROR((NORMSDIST(((LN($EO32/$C$22)+(#REF!+($N$46^2)/2)*$N$51)/($N$46*SQRT($N$51))))*$EO32-NORMSDIST((((LN($EO32/$C$22)+(#REF!+($N$46^2)/2)*$N$51)/($N$46*SQRT($N$51)))-$N$46*SQRT(($N$51))))*$C$22*EXP(-#REF!*$N$51))*$B$22*100,0)</f>
        <v>0</v>
      </c>
      <c r="FJ32" s="71">
        <f ca="1">IFERROR((NORMSDIST(((LN($EO32/$C$23)+(#REF!+($N$46^2)/2)*$N$51)/($N$46*SQRT($N$51))))*$EO32-NORMSDIST((((LN($EO32/$C$23)+(#REF!+($N$46^2)/2)*$N$51)/($N$46*SQRT($N$51)))-$N$46*SQRT(($N$51))))*$C$23*EXP(-#REF!*$N$51))*$B$23*100,0)</f>
        <v>0</v>
      </c>
      <c r="FK32" s="71">
        <f ca="1">IFERROR((NORMSDIST(((LN($EO32/$C$24)+(#REF!+($N$46^2)/2)*$N$51)/($N$46*SQRT($N$51))))*$EO32-NORMSDIST((((LN($EO32/$C$24)+(#REF!+($N$46^2)/2)*$N$51)/($N$46*SQRT($N$51)))-$N$46*SQRT(($N$51))))*$C$24*EXP(-#REF!*$N$51))*$B$24*100,0)</f>
        <v>0</v>
      </c>
      <c r="FL32" s="71">
        <f ca="1">IFERROR((NORMSDIST(((LN($EO32/$C$25)+(#REF!+($N$46^2)/2)*$N$51)/($N$46*SQRT($N$51))))*$EO32-NORMSDIST((((LN($EO32/$C$25)+(#REF!+($N$46^2)/2)*$N$51)/($N$46*SQRT($N$51)))-$N$46*SQRT(($N$51))))*$C$25*EXP(-#REF!*$N$51))*$B$25*100,0)</f>
        <v>0</v>
      </c>
      <c r="FM32" s="71">
        <f ca="1">IFERROR((NORMSDIST(((LN($EO32/$C$26)+(#REF!+($N$46^2)/2)*$N$51)/($N$46*SQRT($N$51))))*$EO32-NORMSDIST((((LN($EO32/$C$26)+(#REF!+($N$46^2)/2)*$N$51)/($N$46*SQRT($N$51)))-$N$46*SQRT(($N$51))))*$C$26*EXP(-#REF!*$N$51))*$B$26*100,0)</f>
        <v>0</v>
      </c>
      <c r="FN32" s="71">
        <f ca="1">IFERROR((NORMSDIST(((LN($EO32/$C$27)+(#REF!+($N$46^2)/2)*$N$51)/($N$46*SQRT($N$51))))*$EO32-NORMSDIST((((LN($EO32/$C$27)+(#REF!+($N$46^2)/2)*$N$51)/($N$46*SQRT($N$51)))-$N$46*SQRT(($N$51))))*$C$27*EXP(-#REF!*$N$51))*$B$27*100,0)</f>
        <v>0</v>
      </c>
      <c r="FO32" s="71">
        <f ca="1">IFERROR((NORMSDIST(((LN($EO32/$C$28)+(#REF!+($N$46^2)/2)*$N$51)/($N$46*SQRT($N$51))))*$EO32-NORMSDIST((((LN($EO32/$C$28)+(#REF!+($N$46^2)/2)*$N$51)/($N$46*SQRT($N$51)))-$N$46*SQRT(($N$51))))*$C$28*EXP(-#REF!*$N$51))*$B$28*100,0)</f>
        <v>0</v>
      </c>
      <c r="FP32" s="71">
        <f ca="1">IFERROR((NORMSDIST(((LN($EO32/$C$29)+(#REF!+($N$46^2)/2)*$N$51)/($N$46*SQRT($N$51))))*$EO32-NORMSDIST((((LN($EO32/$C$29)+(#REF!+($N$46^2)/2)*$N$51)/($N$46*SQRT($N$51)))-$N$46*SQRT(($N$51))))*$C$29*EXP(-#REF!*$N$51))*$B$29*100,0)</f>
        <v>0</v>
      </c>
      <c r="FQ32" s="71">
        <f ca="1">IFERROR((NORMSDIST(((LN($EO32/$C$30)+(#REF!+($N$46^2)/2)*$N$51)/($N$46*SQRT($N$51))))*$EO32-NORMSDIST((((LN($EO32/$C$30)+(#REF!+($N$46^2)/2)*$N$51)/($N$46*SQRT($N$51)))-$N$46*SQRT(($N$51))))*$C$30*EXP(-#REF!*$N$51))*$B$30*100,0)</f>
        <v>0</v>
      </c>
      <c r="FR32" s="71">
        <f ca="1">IFERROR((NORMSDIST(((LN($EO32/$C$31)+(#REF!+($N$46^2)/2)*$N$51)/($N$46*SQRT($N$51))))*$EO32-NORMSDIST((((LN($EO32/$C$31)+(#REF!+($N$46^2)/2)*$N$51)/($N$46*SQRT($N$51)))-$N$46*SQRT(($N$51))))*$C$31*EXP(-#REF!*$N$51))*$B$31*100,0)</f>
        <v>0</v>
      </c>
      <c r="FS32" s="71">
        <f ca="1">IFERROR((NORMSDIST(((LN($EO32/$C$32)+(#REF!+($N$46^2)/2)*$N$51)/($N$46*SQRT($N$51))))*$EO32-NORMSDIST((((LN($EO32/$C$32)+(#REF!+($N$46^2)/2)*$N$51)/($N$46*SQRT($N$51)))-$N$46*SQRT(($N$51))))*$C$32*EXP(-#REF!*$N$51))*$B$32*100,0)</f>
        <v>0</v>
      </c>
      <c r="FT32" s="71">
        <f ca="1">IFERROR((NORMSDIST(((LN($EO32/$C$33)+(#REF!+($N$46^2)/2)*$N$51)/($N$46*SQRT($N$51))))*$EO32-NORMSDIST((((LN($EO32/$C$33)+(#REF!+($N$46^2)/2)*$N$51)/($N$46*SQRT($N$51)))-$N$46*SQRT(($N$51))))*$C$33*EXP(-#REF!*$N$51))*$B$33*100,0)</f>
        <v>0</v>
      </c>
      <c r="FU32" s="71">
        <f ca="1">IFERROR((NORMSDIST(((LN($EO32/$C$34)+(#REF!+($N$46^2)/2)*$N$51)/($N$46*SQRT($N$51))))*$EO32-NORMSDIST((((LN($EO32/$C$34)+(#REF!+($N$46^2)/2)*$N$51)/($N$46*SQRT($N$51)))-$N$46*SQRT(($N$51))))*$C$34*EXP(-#REF!*$N$51))*$B$34*100,0)</f>
        <v>0</v>
      </c>
      <c r="FV32" s="71">
        <f ca="1">IFERROR((NORMSDIST(((LN($EO32/$C$35)+(#REF!+($N$46^2)/2)*$N$51)/($N$46*SQRT($N$51))))*$EO32-NORMSDIST((((LN($EO32/$C$35)+(#REF!+($N$46^2)/2)*$N$51)/($N$46*SQRT($N$51)))-$N$46*SQRT(($N$51))))*$C$35*EXP(-#REF!*$N$51))*$B$35*100,0)</f>
        <v>0</v>
      </c>
      <c r="FW32" s="71">
        <f ca="1">IFERROR((NORMSDIST(((LN($EO32/$C$36)+(#REF!+($N$46^2)/2)*$N$51)/($N$46*SQRT($N$51))))*$EO32-NORMSDIST((((LN($EO32/$C$36)+(#REF!+($N$46^2)/2)*$N$51)/($N$46*SQRT($N$51)))-$N$46*SQRT(($N$51))))*$C$36*EXP(-#REF!*$N$51))*$B$36*100,0)</f>
        <v>0</v>
      </c>
      <c r="FX32" s="71">
        <f ca="1">IFERROR((NORMSDIST(((LN($EO32/$C$37)+(#REF!+($N$46^2)/2)*$N$51)/($N$46*SQRT($N$51))))*$EO32-NORMSDIST((((LN($EO32/$C$37)+(#REF!+($N$46^2)/2)*$N$51)/($N$46*SQRT($N$51)))-$N$46*SQRT(($N$51))))*$C$37*EXP(-#REF!*$N$51))*$B$37*100,0)</f>
        <v>0</v>
      </c>
      <c r="FY32" s="72"/>
      <c r="FZ32" s="73">
        <f t="shared" ca="1" si="53"/>
        <v>0</v>
      </c>
      <c r="GA32" s="72"/>
      <c r="GB32" s="77"/>
      <c r="GC32" s="75"/>
      <c r="GD32" s="76">
        <f t="shared" ca="1" si="54"/>
        <v>-12694.56</v>
      </c>
    </row>
    <row r="33" spans="1:186">
      <c r="A33" s="169" t="s">
        <v>395</v>
      </c>
      <c r="B33" s="620"/>
      <c r="C33" s="650"/>
      <c r="D33" s="628"/>
      <c r="E33" s="633">
        <f t="shared" si="0"/>
        <v>0</v>
      </c>
      <c r="F33" s="709">
        <f t="shared" si="1"/>
        <v>0</v>
      </c>
      <c r="G33" s="637" t="str">
        <f t="shared" si="55"/>
        <v/>
      </c>
      <c r="H33" s="642">
        <f t="shared" si="56"/>
        <v>0</v>
      </c>
      <c r="I33" s="741">
        <f t="shared" si="2"/>
        <v>0</v>
      </c>
      <c r="J33" s="51"/>
      <c r="K33" s="729"/>
      <c r="L33" s="739">
        <f t="shared" si="70"/>
        <v>5355.2101181917142</v>
      </c>
      <c r="M33" s="761">
        <f t="shared" si="4"/>
        <v>71225.440000000002</v>
      </c>
      <c r="N33" s="762">
        <f t="shared" ca="1" si="5"/>
        <v>-12694.56</v>
      </c>
      <c r="O33" s="51"/>
      <c r="P33" s="769"/>
      <c r="Q33" s="815">
        <f t="shared" si="57"/>
        <v>0</v>
      </c>
      <c r="R33" s="629"/>
      <c r="S33" s="639">
        <f t="shared" ca="1" si="58"/>
        <v>0</v>
      </c>
      <c r="T33" s="627" t="str">
        <f t="shared" si="59"/>
        <v/>
      </c>
      <c r="U33" s="628" t="str">
        <f t="shared" si="60"/>
        <v/>
      </c>
      <c r="V33" s="622">
        <f>IFERROR(VLOOKUP($U33,HomeBroker!$A$30:$F$60,6,0),0)</f>
        <v>0</v>
      </c>
      <c r="W33" s="617" t="str">
        <f t="shared" si="61"/>
        <v/>
      </c>
      <c r="X33" s="770" t="str">
        <f t="shared" si="67"/>
        <v/>
      </c>
      <c r="Y33" s="51"/>
      <c r="Z33" s="631"/>
      <c r="AA33" s="815">
        <f t="shared" si="62"/>
        <v>0</v>
      </c>
      <c r="AB33" s="629"/>
      <c r="AC33" s="620">
        <f t="shared" ca="1" si="7"/>
        <v>0</v>
      </c>
      <c r="AD33" s="627" t="str">
        <f t="shared" si="63"/>
        <v/>
      </c>
      <c r="AE33" s="628" t="str">
        <f t="shared" si="64"/>
        <v/>
      </c>
      <c r="AF33" s="622">
        <f>IFERROR(VLOOKUP($AE33,HomeBroker!$A$30:$F$60,6,0),0)</f>
        <v>0</v>
      </c>
      <c r="AG33" s="617" t="str">
        <f t="shared" si="65"/>
        <v/>
      </c>
      <c r="AH33" s="770" t="str">
        <f t="shared" si="69"/>
        <v/>
      </c>
      <c r="AI33" s="51"/>
      <c r="AJ33" s="773"/>
      <c r="AK33" s="657" t="s">
        <v>350</v>
      </c>
      <c r="AL33" s="624"/>
      <c r="AM33" s="650"/>
      <c r="AN33" s="628"/>
      <c r="AO33" s="633">
        <f t="shared" si="8"/>
        <v>0</v>
      </c>
      <c r="AP33" s="654">
        <f t="shared" si="9"/>
        <v>0</v>
      </c>
      <c r="AQ33" s="658" t="s">
        <v>396</v>
      </c>
      <c r="AR33" s="624"/>
      <c r="AS33" s="650"/>
      <c r="AT33" s="628"/>
      <c r="AU33" s="633">
        <f t="shared" si="10"/>
        <v>0</v>
      </c>
      <c r="AV33" s="654">
        <f t="shared" si="11"/>
        <v>0</v>
      </c>
      <c r="AW33" s="661" t="s">
        <v>397</v>
      </c>
      <c r="AX33" s="660"/>
      <c r="AY33" s="628"/>
      <c r="AZ33" s="633">
        <f t="shared" si="12"/>
        <v>0</v>
      </c>
      <c r="BA33" s="635">
        <f t="shared" si="13"/>
        <v>0</v>
      </c>
      <c r="CX33" s="70">
        <f t="shared" si="14"/>
        <v>5355.2101181917142</v>
      </c>
      <c r="CY33" s="71">
        <f t="shared" si="15"/>
        <v>0</v>
      </c>
      <c r="CZ33" s="71">
        <f t="shared" si="16"/>
        <v>0</v>
      </c>
      <c r="DA33" s="71">
        <f t="shared" si="17"/>
        <v>0</v>
      </c>
      <c r="DB33" s="71">
        <f t="shared" si="18"/>
        <v>0</v>
      </c>
      <c r="DC33" s="71">
        <f t="shared" si="19"/>
        <v>0</v>
      </c>
      <c r="DD33" s="71">
        <f t="shared" si="20"/>
        <v>0</v>
      </c>
      <c r="DE33" s="71">
        <f t="shared" si="21"/>
        <v>0</v>
      </c>
      <c r="DF33" s="71">
        <f t="shared" si="22"/>
        <v>0</v>
      </c>
      <c r="DG33" s="71">
        <f t="shared" si="23"/>
        <v>0</v>
      </c>
      <c r="DH33" s="71">
        <f t="shared" si="24"/>
        <v>0</v>
      </c>
      <c r="DI33" s="71">
        <f t="shared" si="25"/>
        <v>0</v>
      </c>
      <c r="DJ33" s="71">
        <f t="shared" si="26"/>
        <v>0</v>
      </c>
      <c r="DK33" s="71">
        <f t="shared" si="27"/>
        <v>0</v>
      </c>
      <c r="DL33" s="71">
        <f t="shared" si="28"/>
        <v>0</v>
      </c>
      <c r="DM33" s="71">
        <f t="shared" si="29"/>
        <v>0</v>
      </c>
      <c r="DN33" s="71">
        <f t="shared" si="30"/>
        <v>0</v>
      </c>
      <c r="DO33" s="71">
        <f t="shared" si="31"/>
        <v>0</v>
      </c>
      <c r="DP33" s="71">
        <f t="shared" si="32"/>
        <v>0</v>
      </c>
      <c r="DQ33" s="71">
        <f t="shared" si="33"/>
        <v>0</v>
      </c>
      <c r="DR33" s="71">
        <f t="shared" si="34"/>
        <v>0</v>
      </c>
      <c r="DS33" s="71">
        <f t="shared" si="35"/>
        <v>0</v>
      </c>
      <c r="DT33" s="71">
        <f t="shared" si="36"/>
        <v>0</v>
      </c>
      <c r="DU33" s="71">
        <f t="shared" si="37"/>
        <v>0</v>
      </c>
      <c r="DV33" s="71">
        <f t="shared" si="38"/>
        <v>0</v>
      </c>
      <c r="DW33" s="71">
        <f t="shared" si="39"/>
        <v>0</v>
      </c>
      <c r="DX33" s="71">
        <f t="shared" si="40"/>
        <v>0</v>
      </c>
      <c r="DY33" s="71">
        <f t="shared" si="41"/>
        <v>0</v>
      </c>
      <c r="DZ33" s="71">
        <f t="shared" si="42"/>
        <v>0</v>
      </c>
      <c r="EA33" s="71">
        <f t="shared" si="43"/>
        <v>0</v>
      </c>
      <c r="EB33" s="71">
        <f t="shared" si="44"/>
        <v>0</v>
      </c>
      <c r="EC33" s="71">
        <f t="shared" si="45"/>
        <v>0</v>
      </c>
      <c r="ED33" s="71">
        <f t="shared" si="46"/>
        <v>0</v>
      </c>
      <c r="EE33" s="71">
        <f t="shared" si="47"/>
        <v>0</v>
      </c>
      <c r="EF33" s="71">
        <f t="shared" si="48"/>
        <v>0</v>
      </c>
      <c r="EG33" s="71">
        <f t="shared" si="49"/>
        <v>0</v>
      </c>
      <c r="EH33" s="72"/>
      <c r="EI33" s="73">
        <f t="shared" si="50"/>
        <v>0</v>
      </c>
      <c r="EJ33" s="72"/>
      <c r="EK33" s="77"/>
      <c r="EL33" s="75"/>
      <c r="EM33" s="76">
        <f t="shared" si="51"/>
        <v>71225.440000000002</v>
      </c>
      <c r="EN33" s="60"/>
      <c r="EO33" s="70">
        <f t="shared" si="52"/>
        <v>5355.2101181917142</v>
      </c>
      <c r="EP33" s="71">
        <f ca="1">IFERROR((NORMSDIST(((LN($EO33/$C$3)+(#REF!+($N$46^2)/2)*$N$51)/($N$46*SQRT($N$51))))*$EO33-NORMSDIST((((LN($EO33/$C$3)+(#REF!+($N$46^2)/2)*$N$51)/($N$46*SQRT($N$51)))-$N$46*SQRT(($N$51))))*$C$3*EXP(-#REF!*$N$51))*$B$3*100,0)</f>
        <v>0</v>
      </c>
      <c r="EQ33" s="71">
        <f ca="1">IFERROR((NORMSDIST(((LN($EO33/$C$4)+(#REF!+($N$46^2)/2)*$N$51)/($N$46*SQRT($N$51))))*$EO33-NORMSDIST((((LN($EO33/$C$4)+(#REF!+($N$46^2)/2)*$N$51)/($N$46*SQRT($N$51)))-$N$46*SQRT(($N$51))))*$C$4*EXP(-#REF!*$N$51))*$B$4*100,0)</f>
        <v>0</v>
      </c>
      <c r="ER33" s="71">
        <f ca="1">IFERROR((NORMSDIST(((LN($EO33/$C$5)+(#REF!+($N$46^2)/2)*$N$51)/($N$46*SQRT($N$51))))*$EO33-NORMSDIST((((LN($EO33/$C$5)+(#REF!+($N$46^2)/2)*$N$51)/($N$46*SQRT($N$51)))-$N$46*SQRT(($N$51))))*$C$5*EXP(-#REF!*$N$51))*$B$5*100,0)</f>
        <v>0</v>
      </c>
      <c r="ES33" s="71">
        <f ca="1">IFERROR((NORMSDIST(((LN($EO33/$C$6)+(#REF!+($N$46^2)/2)*$N$51)/($N$46*SQRT($N$51))))*$EO33-NORMSDIST((((LN($EO33/$C$6)+(#REF!+($N$46^2)/2)*$N$51)/($N$46*SQRT($N$51)))-$N$46*SQRT(($N$51))))*$C$6*EXP(-#REF!*$N$51))*$B$6*100,0)</f>
        <v>0</v>
      </c>
      <c r="ET33" s="71">
        <f ca="1">IFERROR((NORMSDIST(((LN($EO33/$C$7)+(#REF!+($N$46^2)/2)*$N$51)/($N$46*SQRT($N$51))))*$EO33-NORMSDIST((((LN($EO33/$C$7)+(#REF!+($N$46^2)/2)*$N$51)/($N$46*SQRT($N$51)))-$N$46*SQRT(($N$51))))*$C$7*EXP(-#REF!*$N$51))*$B$7*100,0)</f>
        <v>0</v>
      </c>
      <c r="EU33" s="71">
        <f ca="1">IFERROR((NORMSDIST(((LN($EO33/$C$8)+(#REF!+($N$46^2)/2)*$N$51)/($N$46*SQRT($N$51))))*$EO33-NORMSDIST((((LN($EO33/$C$8)+(#REF!+($N$46^2)/2)*$N$51)/($N$46*SQRT($N$51)))-$N$46*SQRT(($N$51))))*$C$8*EXP(-#REF!*$N$51))*$B$8*100,0)</f>
        <v>0</v>
      </c>
      <c r="EV33" s="71">
        <f ca="1">IFERROR((NORMSDIST(((LN($EO33/$C$9)+(#REF!+($N$46^2)/2)*$N$51)/($N$46*SQRT($N$51))))*$EO33-NORMSDIST((((LN($EO33/$C$9)+(#REF!+($N$46^2)/2)*$N$51)/($N$46*SQRT($N$51)))-$N$46*SQRT(($N$51))))*$C$9*EXP(-#REF!*$N$51))*$B$9*100,0)</f>
        <v>0</v>
      </c>
      <c r="EW33" s="71">
        <f ca="1">IFERROR((NORMSDIST(((LN($EO33/$C$10)+(#REF!+($N$46^2)/2)*$N$51)/($N$46*SQRT($N$51))))*$EO33-NORMSDIST((((LN($EO33/$C$10)+(#REF!+($N$46^2)/2)*$N$51)/($N$46*SQRT($N$51)))-$N$46*SQRT(($N$51))))*$C$10*EXP(-#REF!*$N$51))*$B$10*100,0)</f>
        <v>0</v>
      </c>
      <c r="EX33" s="71">
        <f ca="1">IFERROR((NORMSDIST(((LN($EO33/$C$11)+(#REF!+($N$46^2)/2)*$N$51)/($N$46*SQRT($N$51))))*$EO33-NORMSDIST((((LN($EO33/$C$11)+(#REF!+($N$46^2)/2)*$N$51)/($N$46*SQRT($N$51)))-$N$46*SQRT(($N$51))))*$C$11*EXP(-#REF!*$N$51))*$B$11*100,0)</f>
        <v>0</v>
      </c>
      <c r="EY33" s="71">
        <f ca="1">IFERROR((NORMSDIST(((LN($EO33/$C$12)+(#REF!+($N$46^2)/2)*$N$51)/($N$46*SQRT($N$51))))*$EO33-NORMSDIST((((LN($EO33/$C$12)+(#REF!+($N$46^2)/2)*$N$51)/($N$46*SQRT($N$51)))-$N$46*SQRT(($N$51))))*$C$12*EXP(-#REF!*$N$51))*$B$12*100,0)</f>
        <v>0</v>
      </c>
      <c r="EZ33" s="71">
        <f ca="1">IFERROR((NORMSDIST(((LN($EO33/$C$13)+(#REF!+($N$46^2)/2)*$N$51)/($N$46*SQRT($N$51))))*$EO33-NORMSDIST((((LN($EO33/$C$13)+(#REF!+($N$46^2)/2)*$N$51)/($N$46*SQRT($N$51)))-$N$46*SQRT(($N$51))))*$C$13*EXP(-#REF!*$N$51))*$B$13*100,0)</f>
        <v>0</v>
      </c>
      <c r="FA33" s="71">
        <f ca="1">IFERROR((NORMSDIST(((LN($EO33/$C$14)+(#REF!+($N$46^2)/2)*$N$51)/($N$46*SQRT($N$51))))*$EO33-NORMSDIST((((LN($EO33/$C$14)+(#REF!+($N$46^2)/2)*$N$51)/($N$46*SQRT($N$51)))-$N$46*SQRT(($N$51))))*$C$14*EXP(-#REF!*$N$51))*$B$14*100,0)</f>
        <v>0</v>
      </c>
      <c r="FB33" s="71">
        <f ca="1">IFERROR((NORMSDIST(((LN($EO33/$C$15)+(#REF!+($N$46^2)/2)*$N$51)/($N$46*SQRT($N$51))))*$EO33-NORMSDIST((((LN($EO33/$C$15)+(#REF!+($N$46^2)/2)*$N$51)/($N$46*SQRT($N$51)))-$N$46*SQRT(($N$51))))*$C$15*EXP(-#REF!*$N$51))*$B$15*100,0)</f>
        <v>0</v>
      </c>
      <c r="FC33" s="71">
        <f ca="1">IFERROR((NORMSDIST(((LN($EO33/$C$16)+(#REF!+($N$46^2)/2)*$N$51)/($N$46*SQRT($N$51))))*$EO33-NORMSDIST((((LN($EO33/$C$16)+(#REF!+($N$46^2)/2)*$N$51)/($N$46*SQRT($N$51)))-$N$46*SQRT(($N$51))))*$C$16*EXP(-#REF!*$N$51))*$B$16*100,0)</f>
        <v>0</v>
      </c>
      <c r="FD33" s="71">
        <f ca="1">IFERROR((NORMSDIST(((LN($EO33/$C$17)+(#REF!+($N$46^2)/2)*$N$51)/($N$46*SQRT($N$51))))*$EO33-NORMSDIST((((LN($EO33/$C$17)+(#REF!+($N$46^2)/2)*$N$51)/($N$46*SQRT($N$51)))-$N$46*SQRT(($N$51))))*$C$17*EXP(-#REF!*$N$51))*$B$17*100,0)</f>
        <v>0</v>
      </c>
      <c r="FE33" s="71">
        <f ca="1">IFERROR((NORMSDIST(((LN($EO33/$C$18)+(#REF!+($N$46^2)/2)*$N$51)/($N$46*SQRT($N$51))))*$EO33-NORMSDIST((((LN($EO33/$C$18)+(#REF!+($N$46^2)/2)*$N$51)/($N$46*SQRT($N$51)))-$N$46*SQRT(($N$51))))*$C$18*EXP(-#REF!*$N$51))*$B$18*100,0)</f>
        <v>0</v>
      </c>
      <c r="FF33" s="71">
        <f ca="1">IFERROR((NORMSDIST(((LN($EO33/$C$19)+(#REF!+($N$46^2)/2)*$N$51)/($N$46*SQRT($N$51))))*$EO33-NORMSDIST((((LN($EO33/$C$19)+(#REF!+($N$46^2)/2)*$N$51)/($N$46*SQRT($N$51)))-$N$46*SQRT(($N$51))))*$C$19*EXP(-#REF!*$N$51))*$B$19*100,0)</f>
        <v>0</v>
      </c>
      <c r="FG33" s="71">
        <f ca="1">IFERROR((NORMSDIST(((LN($EO33/$C$20)+(#REF!+($N$46^2)/2)*$N$51)/($N$46*SQRT($N$51))))*$EO33-NORMSDIST((((LN($EO33/$C$20)+(#REF!+($N$46^2)/2)*$N$51)/($N$46*SQRT($N$51)))-$N$46*SQRT(($N$51))))*$C$20*EXP(-#REF!*$N$51))*$B$20*100,0)</f>
        <v>0</v>
      </c>
      <c r="FH33" s="71">
        <f ca="1">IFERROR((NORMSDIST(((LN($EO33/$C$21)+(#REF!+($N$46^2)/2)*$N$51)/($N$46*SQRT($N$51))))*$EO33-NORMSDIST((((LN($EO33/$C$21)+(#REF!+($N$46^2)/2)*$N$51)/($N$46*SQRT($N$51)))-$N$46*SQRT(($N$51))))*$C$21*EXP(-#REF!*$N$51))*$B$21*100,0)</f>
        <v>0</v>
      </c>
      <c r="FI33" s="71">
        <f ca="1">IFERROR((NORMSDIST(((LN($EO33/$C$22)+(#REF!+($N$46^2)/2)*$N$51)/($N$46*SQRT($N$51))))*$EO33-NORMSDIST((((LN($EO33/$C$22)+(#REF!+($N$46^2)/2)*$N$51)/($N$46*SQRT($N$51)))-$N$46*SQRT(($N$51))))*$C$22*EXP(-#REF!*$N$51))*$B$22*100,0)</f>
        <v>0</v>
      </c>
      <c r="FJ33" s="71">
        <f ca="1">IFERROR((NORMSDIST(((LN($EO33/$C$23)+(#REF!+($N$46^2)/2)*$N$51)/($N$46*SQRT($N$51))))*$EO33-NORMSDIST((((LN($EO33/$C$23)+(#REF!+($N$46^2)/2)*$N$51)/($N$46*SQRT($N$51)))-$N$46*SQRT(($N$51))))*$C$23*EXP(-#REF!*$N$51))*$B$23*100,0)</f>
        <v>0</v>
      </c>
      <c r="FK33" s="71">
        <f ca="1">IFERROR((NORMSDIST(((LN($EO33/$C$24)+(#REF!+($N$46^2)/2)*$N$51)/($N$46*SQRT($N$51))))*$EO33-NORMSDIST((((LN($EO33/$C$24)+(#REF!+($N$46^2)/2)*$N$51)/($N$46*SQRT($N$51)))-$N$46*SQRT(($N$51))))*$C$24*EXP(-#REF!*$N$51))*$B$24*100,0)</f>
        <v>0</v>
      </c>
      <c r="FL33" s="71">
        <f ca="1">IFERROR((NORMSDIST(((LN($EO33/$C$25)+(#REF!+($N$46^2)/2)*$N$51)/($N$46*SQRT($N$51))))*$EO33-NORMSDIST((((LN($EO33/$C$25)+(#REF!+($N$46^2)/2)*$N$51)/($N$46*SQRT($N$51)))-$N$46*SQRT(($N$51))))*$C$25*EXP(-#REF!*$N$51))*$B$25*100,0)</f>
        <v>0</v>
      </c>
      <c r="FM33" s="71">
        <f ca="1">IFERROR((NORMSDIST(((LN($EO33/$C$26)+(#REF!+($N$46^2)/2)*$N$51)/($N$46*SQRT($N$51))))*$EO33-NORMSDIST((((LN($EO33/$C$26)+(#REF!+($N$46^2)/2)*$N$51)/($N$46*SQRT($N$51)))-$N$46*SQRT(($N$51))))*$C$26*EXP(-#REF!*$N$51))*$B$26*100,0)</f>
        <v>0</v>
      </c>
      <c r="FN33" s="71">
        <f ca="1">IFERROR((NORMSDIST(((LN($EO33/$C$27)+(#REF!+($N$46^2)/2)*$N$51)/($N$46*SQRT($N$51))))*$EO33-NORMSDIST((((LN($EO33/$C$27)+(#REF!+($N$46^2)/2)*$N$51)/($N$46*SQRT($N$51)))-$N$46*SQRT(($N$51))))*$C$27*EXP(-#REF!*$N$51))*$B$27*100,0)</f>
        <v>0</v>
      </c>
      <c r="FO33" s="71">
        <f ca="1">IFERROR((NORMSDIST(((LN($EO33/$C$28)+(#REF!+($N$46^2)/2)*$N$51)/($N$46*SQRT($N$51))))*$EO33-NORMSDIST((((LN($EO33/$C$28)+(#REF!+($N$46^2)/2)*$N$51)/($N$46*SQRT($N$51)))-$N$46*SQRT(($N$51))))*$C$28*EXP(-#REF!*$N$51))*$B$28*100,0)</f>
        <v>0</v>
      </c>
      <c r="FP33" s="71">
        <f ca="1">IFERROR((NORMSDIST(((LN($EO33/$C$29)+(#REF!+($N$46^2)/2)*$N$51)/($N$46*SQRT($N$51))))*$EO33-NORMSDIST((((LN($EO33/$C$29)+(#REF!+($N$46^2)/2)*$N$51)/($N$46*SQRT($N$51)))-$N$46*SQRT(($N$51))))*$C$29*EXP(-#REF!*$N$51))*$B$29*100,0)</f>
        <v>0</v>
      </c>
      <c r="FQ33" s="71">
        <f ca="1">IFERROR((NORMSDIST(((LN($EO33/$C$30)+(#REF!+($N$46^2)/2)*$N$51)/($N$46*SQRT($N$51))))*$EO33-NORMSDIST((((LN($EO33/$C$30)+(#REF!+($N$46^2)/2)*$N$51)/($N$46*SQRT($N$51)))-$N$46*SQRT(($N$51))))*$C$30*EXP(-#REF!*$N$51))*$B$30*100,0)</f>
        <v>0</v>
      </c>
      <c r="FR33" s="71">
        <f ca="1">IFERROR((NORMSDIST(((LN($EO33/$C$31)+(#REF!+($N$46^2)/2)*$N$51)/($N$46*SQRT($N$51))))*$EO33-NORMSDIST((((LN($EO33/$C$31)+(#REF!+($N$46^2)/2)*$N$51)/($N$46*SQRT($N$51)))-$N$46*SQRT(($N$51))))*$C$31*EXP(-#REF!*$N$51))*$B$31*100,0)</f>
        <v>0</v>
      </c>
      <c r="FS33" s="71">
        <f ca="1">IFERROR((NORMSDIST(((LN($EO33/$C$32)+(#REF!+($N$46^2)/2)*$N$51)/($N$46*SQRT($N$51))))*$EO33-NORMSDIST((((LN($EO33/$C$32)+(#REF!+($N$46^2)/2)*$N$51)/($N$46*SQRT($N$51)))-$N$46*SQRT(($N$51))))*$C$32*EXP(-#REF!*$N$51))*$B$32*100,0)</f>
        <v>0</v>
      </c>
      <c r="FT33" s="71">
        <f ca="1">IFERROR((NORMSDIST(((LN($EO33/$C$33)+(#REF!+($N$46^2)/2)*$N$51)/($N$46*SQRT($N$51))))*$EO33-NORMSDIST((((LN($EO33/$C$33)+(#REF!+($N$46^2)/2)*$N$51)/($N$46*SQRT($N$51)))-$N$46*SQRT(($N$51))))*$C$33*EXP(-#REF!*$N$51))*$B$33*100,0)</f>
        <v>0</v>
      </c>
      <c r="FU33" s="71">
        <f ca="1">IFERROR((NORMSDIST(((LN($EO33/$C$34)+(#REF!+($N$46^2)/2)*$N$51)/($N$46*SQRT($N$51))))*$EO33-NORMSDIST((((LN($EO33/$C$34)+(#REF!+($N$46^2)/2)*$N$51)/($N$46*SQRT($N$51)))-$N$46*SQRT(($N$51))))*$C$34*EXP(-#REF!*$N$51))*$B$34*100,0)</f>
        <v>0</v>
      </c>
      <c r="FV33" s="71">
        <f ca="1">IFERROR((NORMSDIST(((LN($EO33/$C$35)+(#REF!+($N$46^2)/2)*$N$51)/($N$46*SQRT($N$51))))*$EO33-NORMSDIST((((LN($EO33/$C$35)+(#REF!+($N$46^2)/2)*$N$51)/($N$46*SQRT($N$51)))-$N$46*SQRT(($N$51))))*$C$35*EXP(-#REF!*$N$51))*$B$35*100,0)</f>
        <v>0</v>
      </c>
      <c r="FW33" s="71">
        <f ca="1">IFERROR((NORMSDIST(((LN($EO33/$C$36)+(#REF!+($N$46^2)/2)*$N$51)/($N$46*SQRT($N$51))))*$EO33-NORMSDIST((((LN($EO33/$C$36)+(#REF!+($N$46^2)/2)*$N$51)/($N$46*SQRT($N$51)))-$N$46*SQRT(($N$51))))*$C$36*EXP(-#REF!*$N$51))*$B$36*100,0)</f>
        <v>0</v>
      </c>
      <c r="FX33" s="71">
        <f ca="1">IFERROR((NORMSDIST(((LN($EO33/$C$37)+(#REF!+($N$46^2)/2)*$N$51)/($N$46*SQRT($N$51))))*$EO33-NORMSDIST((((LN($EO33/$C$37)+(#REF!+($N$46^2)/2)*$N$51)/($N$46*SQRT($N$51)))-$N$46*SQRT(($N$51))))*$C$37*EXP(-#REF!*$N$51))*$B$37*100,0)</f>
        <v>0</v>
      </c>
      <c r="FY33" s="72"/>
      <c r="FZ33" s="73">
        <f t="shared" ca="1" si="53"/>
        <v>0</v>
      </c>
      <c r="GA33" s="72"/>
      <c r="GB33" s="77"/>
      <c r="GC33" s="75"/>
      <c r="GD33" s="76">
        <f t="shared" ca="1" si="54"/>
        <v>-12694.56</v>
      </c>
    </row>
    <row r="34" spans="1:186">
      <c r="A34" s="169" t="s">
        <v>395</v>
      </c>
      <c r="B34" s="619"/>
      <c r="C34" s="649"/>
      <c r="D34" s="626"/>
      <c r="E34" s="632">
        <f t="shared" si="0"/>
        <v>0</v>
      </c>
      <c r="F34" s="708">
        <f t="shared" si="1"/>
        <v>0</v>
      </c>
      <c r="G34" s="636" t="str">
        <f t="shared" si="55"/>
        <v/>
      </c>
      <c r="H34" s="638">
        <f t="shared" si="56"/>
        <v>0</v>
      </c>
      <c r="I34" s="740">
        <f t="shared" si="2"/>
        <v>0</v>
      </c>
      <c r="J34" s="51"/>
      <c r="K34" s="729"/>
      <c r="L34" s="739">
        <f t="shared" si="70"/>
        <v>5462.3143205555489</v>
      </c>
      <c r="M34" s="731">
        <f t="shared" si="4"/>
        <v>71225.440000000002</v>
      </c>
      <c r="N34" s="732">
        <f t="shared" ca="1" si="5"/>
        <v>-12694.56</v>
      </c>
      <c r="O34" s="79"/>
      <c r="P34" s="769"/>
      <c r="Q34" s="816">
        <f t="shared" si="57"/>
        <v>0</v>
      </c>
      <c r="R34" s="630"/>
      <c r="S34" s="619">
        <f t="shared" ca="1" si="58"/>
        <v>0</v>
      </c>
      <c r="T34" s="625" t="str">
        <f t="shared" si="59"/>
        <v/>
      </c>
      <c r="U34" s="626" t="str">
        <f t="shared" si="60"/>
        <v/>
      </c>
      <c r="V34" s="621">
        <f>IFERROR(VLOOKUP($U34,HomeBroker!$A$30:$F$60,6,0),0)</f>
        <v>0</v>
      </c>
      <c r="W34" s="618" t="str">
        <f t="shared" si="61"/>
        <v/>
      </c>
      <c r="X34" s="771" t="str">
        <f t="shared" si="67"/>
        <v/>
      </c>
      <c r="Y34" s="51"/>
      <c r="Z34" s="631"/>
      <c r="AA34" s="816">
        <f t="shared" si="62"/>
        <v>0</v>
      </c>
      <c r="AB34" s="630"/>
      <c r="AC34" s="619">
        <f t="shared" ca="1" si="7"/>
        <v>0</v>
      </c>
      <c r="AD34" s="625" t="str">
        <f t="shared" si="63"/>
        <v/>
      </c>
      <c r="AE34" s="626" t="str">
        <f t="shared" si="64"/>
        <v/>
      </c>
      <c r="AF34" s="621">
        <f>IFERROR(VLOOKUP($AE34,HomeBroker!$A$30:$F$60,6,0),0)</f>
        <v>0</v>
      </c>
      <c r="AG34" s="618" t="str">
        <f t="shared" si="65"/>
        <v/>
      </c>
      <c r="AH34" s="771" t="str">
        <f t="shared" si="69"/>
        <v/>
      </c>
      <c r="AI34" s="51"/>
      <c r="AJ34" s="772"/>
      <c r="AK34" s="657" t="s">
        <v>350</v>
      </c>
      <c r="AL34" s="623"/>
      <c r="AM34" s="649"/>
      <c r="AN34" s="626"/>
      <c r="AO34" s="632">
        <f t="shared" si="8"/>
        <v>0</v>
      </c>
      <c r="AP34" s="653">
        <f t="shared" si="9"/>
        <v>0</v>
      </c>
      <c r="AQ34" s="658" t="s">
        <v>396</v>
      </c>
      <c r="AR34" s="623"/>
      <c r="AS34" s="649"/>
      <c r="AT34" s="626"/>
      <c r="AU34" s="632">
        <f t="shared" si="10"/>
        <v>0</v>
      </c>
      <c r="AV34" s="653">
        <f t="shared" si="11"/>
        <v>0</v>
      </c>
      <c r="AW34" s="661" t="s">
        <v>397</v>
      </c>
      <c r="AX34" s="659"/>
      <c r="AY34" s="626"/>
      <c r="AZ34" s="632">
        <f t="shared" si="12"/>
        <v>0</v>
      </c>
      <c r="BA34" s="634">
        <f t="shared" si="13"/>
        <v>0</v>
      </c>
      <c r="CX34" s="70">
        <f t="shared" si="14"/>
        <v>5462.3143205555489</v>
      </c>
      <c r="CY34" s="71">
        <f t="shared" si="15"/>
        <v>0</v>
      </c>
      <c r="CZ34" s="71">
        <f t="shared" si="16"/>
        <v>0</v>
      </c>
      <c r="DA34" s="71">
        <f t="shared" si="17"/>
        <v>0</v>
      </c>
      <c r="DB34" s="71">
        <f t="shared" si="18"/>
        <v>0</v>
      </c>
      <c r="DC34" s="71">
        <f t="shared" si="19"/>
        <v>0</v>
      </c>
      <c r="DD34" s="71">
        <f t="shared" si="20"/>
        <v>0</v>
      </c>
      <c r="DE34" s="71">
        <f t="shared" si="21"/>
        <v>0</v>
      </c>
      <c r="DF34" s="71">
        <f t="shared" si="22"/>
        <v>0</v>
      </c>
      <c r="DG34" s="71">
        <f t="shared" si="23"/>
        <v>0</v>
      </c>
      <c r="DH34" s="71">
        <f t="shared" si="24"/>
        <v>0</v>
      </c>
      <c r="DI34" s="71">
        <f t="shared" si="25"/>
        <v>0</v>
      </c>
      <c r="DJ34" s="71">
        <f t="shared" si="26"/>
        <v>0</v>
      </c>
      <c r="DK34" s="71">
        <f t="shared" si="27"/>
        <v>0</v>
      </c>
      <c r="DL34" s="71">
        <f t="shared" si="28"/>
        <v>0</v>
      </c>
      <c r="DM34" s="71">
        <f t="shared" si="29"/>
        <v>0</v>
      </c>
      <c r="DN34" s="71">
        <f t="shared" si="30"/>
        <v>0</v>
      </c>
      <c r="DO34" s="71">
        <f t="shared" si="31"/>
        <v>0</v>
      </c>
      <c r="DP34" s="71">
        <f t="shared" si="32"/>
        <v>0</v>
      </c>
      <c r="DQ34" s="71">
        <f t="shared" si="33"/>
        <v>0</v>
      </c>
      <c r="DR34" s="71">
        <f t="shared" si="34"/>
        <v>0</v>
      </c>
      <c r="DS34" s="71">
        <f t="shared" si="35"/>
        <v>0</v>
      </c>
      <c r="DT34" s="71">
        <f t="shared" si="36"/>
        <v>0</v>
      </c>
      <c r="DU34" s="71">
        <f t="shared" si="37"/>
        <v>0</v>
      </c>
      <c r="DV34" s="71">
        <f t="shared" si="38"/>
        <v>0</v>
      </c>
      <c r="DW34" s="71">
        <f t="shared" si="39"/>
        <v>0</v>
      </c>
      <c r="DX34" s="71">
        <f t="shared" si="40"/>
        <v>0</v>
      </c>
      <c r="DY34" s="71">
        <f t="shared" si="41"/>
        <v>0</v>
      </c>
      <c r="DZ34" s="71">
        <f t="shared" si="42"/>
        <v>0</v>
      </c>
      <c r="EA34" s="71">
        <f t="shared" si="43"/>
        <v>0</v>
      </c>
      <c r="EB34" s="71">
        <f t="shared" si="44"/>
        <v>0</v>
      </c>
      <c r="EC34" s="71">
        <f t="shared" si="45"/>
        <v>0</v>
      </c>
      <c r="ED34" s="71">
        <f t="shared" si="46"/>
        <v>0</v>
      </c>
      <c r="EE34" s="71">
        <f t="shared" si="47"/>
        <v>0</v>
      </c>
      <c r="EF34" s="71">
        <f t="shared" si="48"/>
        <v>0</v>
      </c>
      <c r="EG34" s="71">
        <f t="shared" si="49"/>
        <v>0</v>
      </c>
      <c r="EH34" s="72"/>
      <c r="EI34" s="73">
        <f t="shared" si="50"/>
        <v>0</v>
      </c>
      <c r="EJ34" s="72"/>
      <c r="EK34" s="80"/>
      <c r="EL34" s="81"/>
      <c r="EM34" s="82">
        <f t="shared" si="51"/>
        <v>71225.440000000002</v>
      </c>
      <c r="EN34" s="60"/>
      <c r="EO34" s="70">
        <f t="shared" si="52"/>
        <v>5462.3143205555489</v>
      </c>
      <c r="EP34" s="71">
        <f ca="1">IFERROR((NORMSDIST(((LN($EO34/$C$3)+(#REF!+($N$46^2)/2)*$N$51)/($N$46*SQRT($N$51))))*$EO34-NORMSDIST((((LN($EO34/$C$3)+(#REF!+($N$46^2)/2)*$N$51)/($N$46*SQRT($N$51)))-$N$46*SQRT(($N$51))))*$C$3*EXP(-#REF!*$N$51))*$B$3*100,0)</f>
        <v>0</v>
      </c>
      <c r="EQ34" s="71">
        <f ca="1">IFERROR((NORMSDIST(((LN($EO34/$C$4)+(#REF!+($N$46^2)/2)*$N$51)/($N$46*SQRT($N$51))))*$EO34-NORMSDIST((((LN($EO34/$C$4)+(#REF!+($N$46^2)/2)*$N$51)/($N$46*SQRT($N$51)))-$N$46*SQRT(($N$51))))*$C$4*EXP(-#REF!*$N$51))*$B$4*100,0)</f>
        <v>0</v>
      </c>
      <c r="ER34" s="71">
        <f ca="1">IFERROR((NORMSDIST(((LN($EO34/$C$5)+(#REF!+($N$46^2)/2)*$N$51)/($N$46*SQRT($N$51))))*$EO34-NORMSDIST((((LN($EO34/$C$5)+(#REF!+($N$46^2)/2)*$N$51)/($N$46*SQRT($N$51)))-$N$46*SQRT(($N$51))))*$C$5*EXP(-#REF!*$N$51))*$B$5*100,0)</f>
        <v>0</v>
      </c>
      <c r="ES34" s="71">
        <f ca="1">IFERROR((NORMSDIST(((LN($EO34/$C$6)+(#REF!+($N$46^2)/2)*$N$51)/($N$46*SQRT($N$51))))*$EO34-NORMSDIST((((LN($EO34/$C$6)+(#REF!+($N$46^2)/2)*$N$51)/($N$46*SQRT($N$51)))-$N$46*SQRT(($N$51))))*$C$6*EXP(-#REF!*$N$51))*$B$6*100,0)</f>
        <v>0</v>
      </c>
      <c r="ET34" s="71">
        <f ca="1">IFERROR((NORMSDIST(((LN($EO34/$C$7)+(#REF!+($N$46^2)/2)*$N$51)/($N$46*SQRT($N$51))))*$EO34-NORMSDIST((((LN($EO34/$C$7)+(#REF!+($N$46^2)/2)*$N$51)/($N$46*SQRT($N$51)))-$N$46*SQRT(($N$51))))*$C$7*EXP(-#REF!*$N$51))*$B$7*100,0)</f>
        <v>0</v>
      </c>
      <c r="EU34" s="71">
        <f ca="1">IFERROR((NORMSDIST(((LN($EO34/$C$8)+(#REF!+($N$46^2)/2)*$N$51)/($N$46*SQRT($N$51))))*$EO34-NORMSDIST((((LN($EO34/$C$8)+(#REF!+($N$46^2)/2)*$N$51)/($N$46*SQRT($N$51)))-$N$46*SQRT(($N$51))))*$C$8*EXP(-#REF!*$N$51))*$B$8*100,0)</f>
        <v>0</v>
      </c>
      <c r="EV34" s="71">
        <f ca="1">IFERROR((NORMSDIST(((LN($EO34/$C$9)+(#REF!+($N$46^2)/2)*$N$51)/($N$46*SQRT($N$51))))*$EO34-NORMSDIST((((LN($EO34/$C$9)+(#REF!+($N$46^2)/2)*$N$51)/($N$46*SQRT($N$51)))-$N$46*SQRT(($N$51))))*$C$9*EXP(-#REF!*$N$51))*$B$9*100,0)</f>
        <v>0</v>
      </c>
      <c r="EW34" s="71">
        <f ca="1">IFERROR((NORMSDIST(((LN($EO34/$C$10)+(#REF!+($N$46^2)/2)*$N$51)/($N$46*SQRT($N$51))))*$EO34-NORMSDIST((((LN($EO34/$C$10)+(#REF!+($N$46^2)/2)*$N$51)/($N$46*SQRT($N$51)))-$N$46*SQRT(($N$51))))*$C$10*EXP(-#REF!*$N$51))*$B$10*100,0)</f>
        <v>0</v>
      </c>
      <c r="EX34" s="71">
        <f ca="1">IFERROR((NORMSDIST(((LN($EO34/$C$11)+(#REF!+($N$46^2)/2)*$N$51)/($N$46*SQRT($N$51))))*$EO34-NORMSDIST((((LN($EO34/$C$11)+(#REF!+($N$46^2)/2)*$N$51)/($N$46*SQRT($N$51)))-$N$46*SQRT(($N$51))))*$C$11*EXP(-#REF!*$N$51))*$B$11*100,0)</f>
        <v>0</v>
      </c>
      <c r="EY34" s="71">
        <f ca="1">IFERROR((NORMSDIST(((LN($EO34/$C$12)+(#REF!+($N$46^2)/2)*$N$51)/($N$46*SQRT($N$51))))*$EO34-NORMSDIST((((LN($EO34/$C$12)+(#REF!+($N$46^2)/2)*$N$51)/($N$46*SQRT($N$51)))-$N$46*SQRT(($N$51))))*$C$12*EXP(-#REF!*$N$51))*$B$12*100,0)</f>
        <v>0</v>
      </c>
      <c r="EZ34" s="71">
        <f ca="1">IFERROR((NORMSDIST(((LN($EO34/$C$13)+(#REF!+($N$46^2)/2)*$N$51)/($N$46*SQRT($N$51))))*$EO34-NORMSDIST((((LN($EO34/$C$13)+(#REF!+($N$46^2)/2)*$N$51)/($N$46*SQRT($N$51)))-$N$46*SQRT(($N$51))))*$C$13*EXP(-#REF!*$N$51))*$B$13*100,0)</f>
        <v>0</v>
      </c>
      <c r="FA34" s="71">
        <f ca="1">IFERROR((NORMSDIST(((LN($EO34/$C$14)+(#REF!+($N$46^2)/2)*$N$51)/($N$46*SQRT($N$51))))*$EO34-NORMSDIST((((LN($EO34/$C$14)+(#REF!+($N$46^2)/2)*$N$51)/($N$46*SQRT($N$51)))-$N$46*SQRT(($N$51))))*$C$14*EXP(-#REF!*$N$51))*$B$14*100,0)</f>
        <v>0</v>
      </c>
      <c r="FB34" s="71">
        <f ca="1">IFERROR((NORMSDIST(((LN($EO34/$C$15)+(#REF!+($N$46^2)/2)*$N$51)/($N$46*SQRT($N$51))))*$EO34-NORMSDIST((((LN($EO34/$C$15)+(#REF!+($N$46^2)/2)*$N$51)/($N$46*SQRT($N$51)))-$N$46*SQRT(($N$51))))*$C$15*EXP(-#REF!*$N$51))*$B$15*100,0)</f>
        <v>0</v>
      </c>
      <c r="FC34" s="71">
        <f ca="1">IFERROR((NORMSDIST(((LN($EO34/$C$16)+(#REF!+($N$46^2)/2)*$N$51)/($N$46*SQRT($N$51))))*$EO34-NORMSDIST((((LN($EO34/$C$16)+(#REF!+($N$46^2)/2)*$N$51)/($N$46*SQRT($N$51)))-$N$46*SQRT(($N$51))))*$C$16*EXP(-#REF!*$N$51))*$B$16*100,0)</f>
        <v>0</v>
      </c>
      <c r="FD34" s="71">
        <f ca="1">IFERROR((NORMSDIST(((LN($EO34/$C$17)+(#REF!+($N$46^2)/2)*$N$51)/($N$46*SQRT($N$51))))*$EO34-NORMSDIST((((LN($EO34/$C$17)+(#REF!+($N$46^2)/2)*$N$51)/($N$46*SQRT($N$51)))-$N$46*SQRT(($N$51))))*$C$17*EXP(-#REF!*$N$51))*$B$17*100,0)</f>
        <v>0</v>
      </c>
      <c r="FE34" s="71">
        <f ca="1">IFERROR((NORMSDIST(((LN($EO34/$C$18)+(#REF!+($N$46^2)/2)*$N$51)/($N$46*SQRT($N$51))))*$EO34-NORMSDIST((((LN($EO34/$C$18)+(#REF!+($N$46^2)/2)*$N$51)/($N$46*SQRT($N$51)))-$N$46*SQRT(($N$51))))*$C$18*EXP(-#REF!*$N$51))*$B$18*100,0)</f>
        <v>0</v>
      </c>
      <c r="FF34" s="71">
        <f ca="1">IFERROR((NORMSDIST(((LN($EO34/$C$19)+(#REF!+($N$46^2)/2)*$N$51)/($N$46*SQRT($N$51))))*$EO34-NORMSDIST((((LN($EO34/$C$19)+(#REF!+($N$46^2)/2)*$N$51)/($N$46*SQRT($N$51)))-$N$46*SQRT(($N$51))))*$C$19*EXP(-#REF!*$N$51))*$B$19*100,0)</f>
        <v>0</v>
      </c>
      <c r="FG34" s="71">
        <f ca="1">IFERROR((NORMSDIST(((LN($EO34/$C$20)+(#REF!+($N$46^2)/2)*$N$51)/($N$46*SQRT($N$51))))*$EO34-NORMSDIST((((LN($EO34/$C$20)+(#REF!+($N$46^2)/2)*$N$51)/($N$46*SQRT($N$51)))-$N$46*SQRT(($N$51))))*$C$20*EXP(-#REF!*$N$51))*$B$20*100,0)</f>
        <v>0</v>
      </c>
      <c r="FH34" s="71">
        <f ca="1">IFERROR((NORMSDIST(((LN($EO34/$C$21)+(#REF!+($N$46^2)/2)*$N$51)/($N$46*SQRT($N$51))))*$EO34-NORMSDIST((((LN($EO34/$C$21)+(#REF!+($N$46^2)/2)*$N$51)/($N$46*SQRT($N$51)))-$N$46*SQRT(($N$51))))*$C$21*EXP(-#REF!*$N$51))*$B$21*100,0)</f>
        <v>0</v>
      </c>
      <c r="FI34" s="71">
        <f ca="1">IFERROR((NORMSDIST(((LN($EO34/$C$22)+(#REF!+($N$46^2)/2)*$N$51)/($N$46*SQRT($N$51))))*$EO34-NORMSDIST((((LN($EO34/$C$22)+(#REF!+($N$46^2)/2)*$N$51)/($N$46*SQRT($N$51)))-$N$46*SQRT(($N$51))))*$C$22*EXP(-#REF!*$N$51))*$B$22*100,0)</f>
        <v>0</v>
      </c>
      <c r="FJ34" s="71">
        <f ca="1">IFERROR((NORMSDIST(((LN($EO34/$C$23)+(#REF!+($N$46^2)/2)*$N$51)/($N$46*SQRT($N$51))))*$EO34-NORMSDIST((((LN($EO34/$C$23)+(#REF!+($N$46^2)/2)*$N$51)/($N$46*SQRT($N$51)))-$N$46*SQRT(($N$51))))*$C$23*EXP(-#REF!*$N$51))*$B$23*100,0)</f>
        <v>0</v>
      </c>
      <c r="FK34" s="71">
        <f ca="1">IFERROR((NORMSDIST(((LN($EO34/$C$24)+(#REF!+($N$46^2)/2)*$N$51)/($N$46*SQRT($N$51))))*$EO34-NORMSDIST((((LN($EO34/$C$24)+(#REF!+($N$46^2)/2)*$N$51)/($N$46*SQRT($N$51)))-$N$46*SQRT(($N$51))))*$C$24*EXP(-#REF!*$N$51))*$B$24*100,0)</f>
        <v>0</v>
      </c>
      <c r="FL34" s="71">
        <f ca="1">IFERROR((NORMSDIST(((LN($EO34/$C$25)+(#REF!+($N$46^2)/2)*$N$51)/($N$46*SQRT($N$51))))*$EO34-NORMSDIST((((LN($EO34/$C$25)+(#REF!+($N$46^2)/2)*$N$51)/($N$46*SQRT($N$51)))-$N$46*SQRT(($N$51))))*$C$25*EXP(-#REF!*$N$51))*$B$25*100,0)</f>
        <v>0</v>
      </c>
      <c r="FM34" s="71">
        <f ca="1">IFERROR((NORMSDIST(((LN($EO34/$C$26)+(#REF!+($N$46^2)/2)*$N$51)/($N$46*SQRT($N$51))))*$EO34-NORMSDIST((((LN($EO34/$C$26)+(#REF!+($N$46^2)/2)*$N$51)/($N$46*SQRT($N$51)))-$N$46*SQRT(($N$51))))*$C$26*EXP(-#REF!*$N$51))*$B$26*100,0)</f>
        <v>0</v>
      </c>
      <c r="FN34" s="71">
        <f ca="1">IFERROR((NORMSDIST(((LN($EO34/$C$27)+(#REF!+($N$46^2)/2)*$N$51)/($N$46*SQRT($N$51))))*$EO34-NORMSDIST((((LN($EO34/$C$27)+(#REF!+($N$46^2)/2)*$N$51)/($N$46*SQRT($N$51)))-$N$46*SQRT(($N$51))))*$C$27*EXP(-#REF!*$N$51))*$B$27*100,0)</f>
        <v>0</v>
      </c>
      <c r="FO34" s="71">
        <f ca="1">IFERROR((NORMSDIST(((LN($EO34/$C$28)+(#REF!+($N$46^2)/2)*$N$51)/($N$46*SQRT($N$51))))*$EO34-NORMSDIST((((LN($EO34/$C$28)+(#REF!+($N$46^2)/2)*$N$51)/($N$46*SQRT($N$51)))-$N$46*SQRT(($N$51))))*$C$28*EXP(-#REF!*$N$51))*$B$28*100,0)</f>
        <v>0</v>
      </c>
      <c r="FP34" s="71">
        <f ca="1">IFERROR((NORMSDIST(((LN($EO34/$C$29)+(#REF!+($N$46^2)/2)*$N$51)/($N$46*SQRT($N$51))))*$EO34-NORMSDIST((((LN($EO34/$C$29)+(#REF!+($N$46^2)/2)*$N$51)/($N$46*SQRT($N$51)))-$N$46*SQRT(($N$51))))*$C$29*EXP(-#REF!*$N$51))*$B$29*100,0)</f>
        <v>0</v>
      </c>
      <c r="FQ34" s="71">
        <f ca="1">IFERROR((NORMSDIST(((LN($EO34/$C$30)+(#REF!+($N$46^2)/2)*$N$51)/($N$46*SQRT($N$51))))*$EO34-NORMSDIST((((LN($EO34/$C$30)+(#REF!+($N$46^2)/2)*$N$51)/($N$46*SQRT($N$51)))-$N$46*SQRT(($N$51))))*$C$30*EXP(-#REF!*$N$51))*$B$30*100,0)</f>
        <v>0</v>
      </c>
      <c r="FR34" s="71">
        <f ca="1">IFERROR((NORMSDIST(((LN($EO34/$C$31)+(#REF!+($N$46^2)/2)*$N$51)/($N$46*SQRT($N$51))))*$EO34-NORMSDIST((((LN($EO34/$C$31)+(#REF!+($N$46^2)/2)*$N$51)/($N$46*SQRT($N$51)))-$N$46*SQRT(($N$51))))*$C$31*EXP(-#REF!*$N$51))*$B$31*100,0)</f>
        <v>0</v>
      </c>
      <c r="FS34" s="71">
        <f ca="1">IFERROR((NORMSDIST(((LN($EO34/$C$32)+(#REF!+($N$46^2)/2)*$N$51)/($N$46*SQRT($N$51))))*$EO34-NORMSDIST((((LN($EO34/$C$32)+(#REF!+($N$46^2)/2)*$N$51)/($N$46*SQRT($N$51)))-$N$46*SQRT(($N$51))))*$C$32*EXP(-#REF!*$N$51))*$B$32*100,0)</f>
        <v>0</v>
      </c>
      <c r="FT34" s="71">
        <f ca="1">IFERROR((NORMSDIST(((LN($EO34/$C$33)+(#REF!+($N$46^2)/2)*$N$51)/($N$46*SQRT($N$51))))*$EO34-NORMSDIST((((LN($EO34/$C$33)+(#REF!+($N$46^2)/2)*$N$51)/($N$46*SQRT($N$51)))-$N$46*SQRT(($N$51))))*$C$33*EXP(-#REF!*$N$51))*$B$33*100,0)</f>
        <v>0</v>
      </c>
      <c r="FU34" s="71">
        <f ca="1">IFERROR((NORMSDIST(((LN($EO34/$C$34)+(#REF!+($N$46^2)/2)*$N$51)/($N$46*SQRT($N$51))))*$EO34-NORMSDIST((((LN($EO34/$C$34)+(#REF!+($N$46^2)/2)*$N$51)/($N$46*SQRT($N$51)))-$N$46*SQRT(($N$51))))*$C$34*EXP(-#REF!*$N$51))*$B$34*100,0)</f>
        <v>0</v>
      </c>
      <c r="FV34" s="71">
        <f ca="1">IFERROR((NORMSDIST(((LN($EO34/$C$35)+(#REF!+($N$46^2)/2)*$N$51)/($N$46*SQRT($N$51))))*$EO34-NORMSDIST((((LN($EO34/$C$35)+(#REF!+($N$46^2)/2)*$N$51)/($N$46*SQRT($N$51)))-$N$46*SQRT(($N$51))))*$C$35*EXP(-#REF!*$N$51))*$B$35*100,0)</f>
        <v>0</v>
      </c>
      <c r="FW34" s="71">
        <f ca="1">IFERROR((NORMSDIST(((LN($EO34/$C$36)+(#REF!+($N$46^2)/2)*$N$51)/($N$46*SQRT($N$51))))*$EO34-NORMSDIST((((LN($EO34/$C$36)+(#REF!+($N$46^2)/2)*$N$51)/($N$46*SQRT($N$51)))-$N$46*SQRT(($N$51))))*$C$36*EXP(-#REF!*$N$51))*$B$36*100,0)</f>
        <v>0</v>
      </c>
      <c r="FX34" s="71">
        <f ca="1">IFERROR((NORMSDIST(((LN($EO34/$C$37)+(#REF!+($N$46^2)/2)*$N$51)/($N$46*SQRT($N$51))))*$EO34-NORMSDIST((((LN($EO34/$C$37)+(#REF!+($N$46^2)/2)*$N$51)/($N$46*SQRT($N$51)))-$N$46*SQRT(($N$51))))*$C$37*EXP(-#REF!*$N$51))*$B$37*100,0)</f>
        <v>0</v>
      </c>
      <c r="FY34" s="72"/>
      <c r="FZ34" s="73">
        <f t="shared" ca="1" si="53"/>
        <v>0</v>
      </c>
      <c r="GA34" s="72"/>
      <c r="GB34" s="80"/>
      <c r="GC34" s="81"/>
      <c r="GD34" s="82">
        <f t="shared" ca="1" si="54"/>
        <v>-12694.56</v>
      </c>
    </row>
    <row r="35" spans="1:186">
      <c r="A35" s="169" t="s">
        <v>395</v>
      </c>
      <c r="B35" s="620"/>
      <c r="C35" s="650"/>
      <c r="D35" s="628"/>
      <c r="E35" s="633">
        <f t="shared" si="0"/>
        <v>0</v>
      </c>
      <c r="F35" s="709">
        <f t="shared" ref="F35:F66" si="72">IF(B35&gt;0,+B35*D35*(1+($N$53+0.002)*1.21)*-100,B35*D35*(1-($N$53+0.002)*1.21)*-100)</f>
        <v>0</v>
      </c>
      <c r="G35" s="637" t="str">
        <f t="shared" si="55"/>
        <v/>
      </c>
      <c r="H35" s="642">
        <f t="shared" si="56"/>
        <v>0</v>
      </c>
      <c r="I35" s="741">
        <f t="shared" si="2"/>
        <v>0</v>
      </c>
      <c r="J35" s="51"/>
      <c r="K35" s="743"/>
      <c r="L35" s="83"/>
      <c r="M35" s="83"/>
      <c r="N35" s="83"/>
      <c r="O35" s="51"/>
      <c r="P35" s="769"/>
      <c r="Q35" s="815">
        <f t="shared" si="57"/>
        <v>0</v>
      </c>
      <c r="R35" s="629"/>
      <c r="S35" s="639">
        <f t="shared" ca="1" si="58"/>
        <v>0</v>
      </c>
      <c r="T35" s="627" t="str">
        <f t="shared" si="59"/>
        <v/>
      </c>
      <c r="U35" s="628" t="str">
        <f t="shared" si="60"/>
        <v/>
      </c>
      <c r="V35" s="622">
        <f>IFERROR(VLOOKUP($U35,HomeBroker!$A$30:$F$60,6,0),0)</f>
        <v>0</v>
      </c>
      <c r="W35" s="617" t="str">
        <f t="shared" si="61"/>
        <v/>
      </c>
      <c r="X35" s="770" t="str">
        <f t="shared" si="67"/>
        <v/>
      </c>
      <c r="Y35" s="51"/>
      <c r="Z35" s="631"/>
      <c r="AA35" s="815">
        <f t="shared" si="62"/>
        <v>0</v>
      </c>
      <c r="AB35" s="629"/>
      <c r="AC35" s="620">
        <f t="shared" ca="1" si="7"/>
        <v>0</v>
      </c>
      <c r="AD35" s="627" t="str">
        <f t="shared" si="63"/>
        <v/>
      </c>
      <c r="AE35" s="628" t="str">
        <f t="shared" si="64"/>
        <v/>
      </c>
      <c r="AF35" s="622">
        <f>IFERROR(VLOOKUP($AE35,HomeBroker!$A$30:$F$60,6,0),0)</f>
        <v>0</v>
      </c>
      <c r="AG35" s="617" t="str">
        <f t="shared" si="65"/>
        <v/>
      </c>
      <c r="AH35" s="770" t="str">
        <f t="shared" si="69"/>
        <v/>
      </c>
      <c r="AI35" s="51"/>
      <c r="AJ35" s="773"/>
      <c r="AK35" s="657" t="s">
        <v>350</v>
      </c>
      <c r="AL35" s="624"/>
      <c r="AM35" s="650"/>
      <c r="AN35" s="628"/>
      <c r="AO35" s="633">
        <f t="shared" si="8"/>
        <v>0</v>
      </c>
      <c r="AP35" s="654">
        <f t="shared" si="9"/>
        <v>0</v>
      </c>
      <c r="AQ35" s="658" t="s">
        <v>396</v>
      </c>
      <c r="AR35" s="624"/>
      <c r="AS35" s="650"/>
      <c r="AT35" s="628"/>
      <c r="AU35" s="633">
        <f t="shared" si="10"/>
        <v>0</v>
      </c>
      <c r="AV35" s="654">
        <f t="shared" si="11"/>
        <v>0</v>
      </c>
      <c r="AW35" s="661" t="s">
        <v>397</v>
      </c>
      <c r="AX35" s="660"/>
      <c r="AY35" s="628"/>
      <c r="AZ35" s="633">
        <f t="shared" si="12"/>
        <v>0</v>
      </c>
      <c r="BA35" s="635">
        <f t="shared" si="13"/>
        <v>0</v>
      </c>
      <c r="CX35" s="84" t="s">
        <v>347</v>
      </c>
      <c r="CY35" s="85" t="s">
        <v>398</v>
      </c>
      <c r="CZ35" s="85" t="s">
        <v>399</v>
      </c>
      <c r="DA35" s="85" t="s">
        <v>400</v>
      </c>
      <c r="DB35" s="85" t="s">
        <v>401</v>
      </c>
      <c r="DC35" s="85" t="s">
        <v>402</v>
      </c>
      <c r="DD35" s="85" t="s">
        <v>403</v>
      </c>
      <c r="DE35" s="85" t="s">
        <v>404</v>
      </c>
      <c r="DF35" s="85" t="s">
        <v>405</v>
      </c>
      <c r="DG35" s="85" t="s">
        <v>406</v>
      </c>
      <c r="DH35" s="85" t="s">
        <v>407</v>
      </c>
      <c r="DI35" s="85" t="s">
        <v>408</v>
      </c>
      <c r="DJ35" s="85" t="s">
        <v>409</v>
      </c>
      <c r="DK35" s="85" t="s">
        <v>410</v>
      </c>
      <c r="DL35" s="85" t="s">
        <v>411</v>
      </c>
      <c r="DM35" s="85" t="s">
        <v>412</v>
      </c>
      <c r="DN35" s="85" t="s">
        <v>413</v>
      </c>
      <c r="DO35" s="85" t="s">
        <v>414</v>
      </c>
      <c r="DP35" s="85" t="s">
        <v>415</v>
      </c>
      <c r="DQ35" s="85" t="s">
        <v>416</v>
      </c>
      <c r="DR35" s="85" t="s">
        <v>417</v>
      </c>
      <c r="DS35" s="85" t="s">
        <v>418</v>
      </c>
      <c r="DT35" s="85" t="s">
        <v>419</v>
      </c>
      <c r="DU35" s="85" t="s">
        <v>420</v>
      </c>
      <c r="DV35" s="85" t="s">
        <v>421</v>
      </c>
      <c r="DW35" s="85" t="s">
        <v>422</v>
      </c>
      <c r="DX35" s="85" t="s">
        <v>423</v>
      </c>
      <c r="DY35" s="85" t="s">
        <v>424</v>
      </c>
      <c r="DZ35" s="85" t="s">
        <v>425</v>
      </c>
      <c r="EA35" s="85" t="s">
        <v>426</v>
      </c>
      <c r="EB35" s="85" t="s">
        <v>427</v>
      </c>
      <c r="EC35" s="85" t="s">
        <v>428</v>
      </c>
      <c r="ED35" s="85" t="s">
        <v>429</v>
      </c>
      <c r="EE35" s="85" t="s">
        <v>430</v>
      </c>
      <c r="EF35" s="85" t="s">
        <v>431</v>
      </c>
      <c r="EG35" s="85" t="s">
        <v>432</v>
      </c>
      <c r="EH35" s="86" t="s">
        <v>433</v>
      </c>
      <c r="EI35" s="86" t="s">
        <v>434</v>
      </c>
      <c r="EJ35" s="86" t="s">
        <v>435</v>
      </c>
      <c r="EK35" s="86" t="s">
        <v>403</v>
      </c>
      <c r="EL35" s="72"/>
      <c r="EM35" s="87" t="s">
        <v>393</v>
      </c>
      <c r="EN35" s="60"/>
      <c r="EO35" s="84" t="s">
        <v>347</v>
      </c>
      <c r="EP35" s="85" t="s">
        <v>398</v>
      </c>
      <c r="EQ35" s="85" t="s">
        <v>399</v>
      </c>
      <c r="ER35" s="85" t="s">
        <v>400</v>
      </c>
      <c r="ES35" s="85" t="s">
        <v>401</v>
      </c>
      <c r="ET35" s="85" t="s">
        <v>402</v>
      </c>
      <c r="EU35" s="85" t="s">
        <v>403</v>
      </c>
      <c r="EV35" s="85" t="s">
        <v>404</v>
      </c>
      <c r="EW35" s="85" t="s">
        <v>405</v>
      </c>
      <c r="EX35" s="85" t="s">
        <v>406</v>
      </c>
      <c r="EY35" s="85" t="s">
        <v>407</v>
      </c>
      <c r="EZ35" s="85" t="s">
        <v>408</v>
      </c>
      <c r="FA35" s="85" t="s">
        <v>409</v>
      </c>
      <c r="FB35" s="85" t="s">
        <v>410</v>
      </c>
      <c r="FC35" s="85" t="s">
        <v>411</v>
      </c>
      <c r="FD35" s="85" t="s">
        <v>412</v>
      </c>
      <c r="FE35" s="85" t="s">
        <v>413</v>
      </c>
      <c r="FF35" s="85" t="s">
        <v>414</v>
      </c>
      <c r="FG35" s="85" t="s">
        <v>415</v>
      </c>
      <c r="FH35" s="85" t="s">
        <v>416</v>
      </c>
      <c r="FI35" s="85" t="s">
        <v>417</v>
      </c>
      <c r="FJ35" s="85" t="s">
        <v>418</v>
      </c>
      <c r="FK35" s="85" t="s">
        <v>419</v>
      </c>
      <c r="FL35" s="85" t="s">
        <v>420</v>
      </c>
      <c r="FM35" s="85" t="s">
        <v>421</v>
      </c>
      <c r="FN35" s="85" t="s">
        <v>422</v>
      </c>
      <c r="FO35" s="85" t="s">
        <v>423</v>
      </c>
      <c r="FP35" s="85" t="s">
        <v>424</v>
      </c>
      <c r="FQ35" s="85" t="s">
        <v>425</v>
      </c>
      <c r="FR35" s="85" t="s">
        <v>426</v>
      </c>
      <c r="FS35" s="85" t="s">
        <v>427</v>
      </c>
      <c r="FT35" s="85" t="s">
        <v>428</v>
      </c>
      <c r="FU35" s="85" t="s">
        <v>429</v>
      </c>
      <c r="FV35" s="85" t="s">
        <v>430</v>
      </c>
      <c r="FW35" s="85" t="s">
        <v>431</v>
      </c>
      <c r="FX35" s="85" t="s">
        <v>432</v>
      </c>
      <c r="FY35" s="86" t="s">
        <v>433</v>
      </c>
      <c r="FZ35" s="86" t="s">
        <v>434</v>
      </c>
      <c r="GA35" s="86" t="s">
        <v>435</v>
      </c>
      <c r="GB35" s="86" t="s">
        <v>403</v>
      </c>
      <c r="GC35" s="72"/>
      <c r="GD35" s="87" t="s">
        <v>393</v>
      </c>
    </row>
    <row r="36" spans="1:186">
      <c r="A36" s="169" t="s">
        <v>395</v>
      </c>
      <c r="B36" s="619"/>
      <c r="C36" s="649"/>
      <c r="D36" s="626"/>
      <c r="E36" s="632">
        <f t="shared" si="0"/>
        <v>0</v>
      </c>
      <c r="F36" s="708">
        <f t="shared" si="72"/>
        <v>0</v>
      </c>
      <c r="G36" s="636" t="str">
        <f t="shared" si="55"/>
        <v/>
      </c>
      <c r="H36" s="638">
        <f t="shared" si="56"/>
        <v>0</v>
      </c>
      <c r="I36" s="740">
        <f t="shared" si="2"/>
        <v>0</v>
      </c>
      <c r="J36" s="51"/>
      <c r="K36" s="831" t="s">
        <v>436</v>
      </c>
      <c r="L36" s="832"/>
      <c r="M36" s="832"/>
      <c r="N36" s="713">
        <f>SUM(AP:AP)+SUM(AV:AV)+SUM(BA:BA)+$F$76</f>
        <v>-12694.560087999998</v>
      </c>
      <c r="O36" s="51"/>
      <c r="P36" s="769"/>
      <c r="Q36" s="816">
        <f t="shared" si="57"/>
        <v>0</v>
      </c>
      <c r="R36" s="630"/>
      <c r="S36" s="619">
        <f t="shared" ca="1" si="58"/>
        <v>0</v>
      </c>
      <c r="T36" s="625" t="str">
        <f t="shared" si="59"/>
        <v/>
      </c>
      <c r="U36" s="626" t="str">
        <f t="shared" si="60"/>
        <v/>
      </c>
      <c r="V36" s="621">
        <f>IFERROR(VLOOKUP($U36,HomeBroker!$A$30:$F$60,6,0),0)</f>
        <v>0</v>
      </c>
      <c r="W36" s="618" t="str">
        <f t="shared" si="61"/>
        <v/>
      </c>
      <c r="X36" s="771" t="str">
        <f t="shared" si="67"/>
        <v/>
      </c>
      <c r="Y36" s="51"/>
      <c r="Z36" s="631"/>
      <c r="AA36" s="816">
        <f t="shared" si="62"/>
        <v>0</v>
      </c>
      <c r="AB36" s="630"/>
      <c r="AC36" s="619">
        <f t="shared" ca="1" si="7"/>
        <v>0</v>
      </c>
      <c r="AD36" s="625" t="str">
        <f t="shared" si="63"/>
        <v/>
      </c>
      <c r="AE36" s="626" t="str">
        <f t="shared" si="64"/>
        <v/>
      </c>
      <c r="AF36" s="621">
        <f>IFERROR(VLOOKUP($AE36,HomeBroker!$A$30:$F$60,6,0),0)</f>
        <v>0</v>
      </c>
      <c r="AG36" s="618" t="str">
        <f t="shared" si="65"/>
        <v/>
      </c>
      <c r="AH36" s="771" t="str">
        <f t="shared" si="69"/>
        <v/>
      </c>
      <c r="AI36" s="51"/>
      <c r="AJ36" s="772"/>
      <c r="AK36" s="657" t="s">
        <v>350</v>
      </c>
      <c r="AL36" s="623"/>
      <c r="AM36" s="649"/>
      <c r="AN36" s="626"/>
      <c r="AO36" s="632">
        <f t="shared" si="8"/>
        <v>0</v>
      </c>
      <c r="AP36" s="653">
        <f t="shared" si="9"/>
        <v>0</v>
      </c>
      <c r="AQ36" s="658" t="s">
        <v>396</v>
      </c>
      <c r="AR36" s="623"/>
      <c r="AS36" s="649"/>
      <c r="AT36" s="626"/>
      <c r="AU36" s="632">
        <f t="shared" si="10"/>
        <v>0</v>
      </c>
      <c r="AV36" s="653">
        <f t="shared" si="11"/>
        <v>0</v>
      </c>
      <c r="AW36" s="661" t="s">
        <v>397</v>
      </c>
      <c r="AX36" s="659"/>
      <c r="AY36" s="626"/>
      <c r="AZ36" s="632">
        <f t="shared" si="12"/>
        <v>0</v>
      </c>
      <c r="BA36" s="634">
        <f t="shared" si="13"/>
        <v>0</v>
      </c>
      <c r="CX36" s="70">
        <f t="shared" ref="CX36:CX42" si="73">CX3</f>
        <v>2938.7664594260618</v>
      </c>
      <c r="CY36" s="71">
        <f t="shared" ref="CY36:CY67" si="74">IF($CX36&lt;$C$38,$B$38*100*($C$38-$CX36),0)</f>
        <v>0</v>
      </c>
      <c r="CZ36" s="71">
        <f t="shared" ref="CZ36:CZ67" si="75">IF($CX36&lt;$C$39,$B$39*100*($C$39-$CX36),0)</f>
        <v>0</v>
      </c>
      <c r="DA36" s="71">
        <f t="shared" ref="DA36:DA67" si="76">IF($CX36&lt;$C$40,$B$40*100*($C$40-$CX36),0)</f>
        <v>0</v>
      </c>
      <c r="DB36" s="71">
        <f t="shared" ref="DB36:DB67" si="77">IF($CX36&lt;$C$41,$B$41*100*($C$41-$CX36),0)</f>
        <v>0</v>
      </c>
      <c r="DC36" s="71">
        <f t="shared" ref="DC36:DC67" si="78">IF($CX36&lt;$C$42,$B$42*100*($C$42-$CX36),0)</f>
        <v>0</v>
      </c>
      <c r="DD36" s="71">
        <f t="shared" ref="DD36:DD67" si="79">IF($CX36&lt;$C$43,$B$43*100*($C$43-$CX36),0)</f>
        <v>0</v>
      </c>
      <c r="DE36" s="71">
        <f t="shared" ref="DE36:DE67" si="80">IF($CX36&lt;$C$44,$B$44*100*($C$44-$CX36),0)</f>
        <v>0</v>
      </c>
      <c r="DF36" s="71">
        <f t="shared" ref="DF36:DF67" si="81">IF($CX36&lt;$C$45,$B$45*100*($C$45-$CX36),0)</f>
        <v>0</v>
      </c>
      <c r="DG36" s="71">
        <f t="shared" ref="DG36:DG67" si="82">IF($CX36&lt;$C$46,$B$46*100*($C$46-$CX36),0)</f>
        <v>0</v>
      </c>
      <c r="DH36" s="71">
        <f t="shared" ref="DH36:DH67" si="83">IF($CX36&lt;$C$47,$B$47*100*($C$47-$CX36),0)</f>
        <v>0</v>
      </c>
      <c r="DI36" s="71">
        <f t="shared" ref="DI36:DI67" si="84">IF($CX36&lt;$C$48,$B$48*100*($C$48-$CX36),0)</f>
        <v>0</v>
      </c>
      <c r="DJ36" s="71">
        <f t="shared" ref="DJ36:DJ67" si="85">IF($CX36&lt;$C$49,$B$49*100*($C$49-$CX36),0)</f>
        <v>0</v>
      </c>
      <c r="DK36" s="71">
        <f t="shared" ref="DK36:DK67" si="86">IF($CX36&lt;$C$50,$B$50*100*($C$50-$CX36),0)</f>
        <v>0</v>
      </c>
      <c r="DL36" s="71">
        <f t="shared" ref="DL36:DL67" si="87">IF($CX36&lt;$C$51,$B$51*100*($C$51-$CX36),0)</f>
        <v>0</v>
      </c>
      <c r="DM36" s="71">
        <f t="shared" ref="DM36:DM67" si="88">IF($CX36&lt;$C$52,$B$52*100*($C$52-$CX36),0)</f>
        <v>0</v>
      </c>
      <c r="DN36" s="71">
        <f t="shared" ref="DN36:DN67" si="89">IF($CX36&lt;$C$53,$B$53*100*($C$53-$CX36),0)</f>
        <v>0</v>
      </c>
      <c r="DO36" s="71">
        <f t="shared" ref="DO36:DO67" si="90">IF($CX36&lt;$C$54,$B$54*100*($C$54-$CX36),0)</f>
        <v>0</v>
      </c>
      <c r="DP36" s="71">
        <f t="shared" ref="DP36:DP67" si="91">IF($CX36&lt;$C$55,$B$55*100*($C$55-$CX36),0)</f>
        <v>0</v>
      </c>
      <c r="DQ36" s="71">
        <f t="shared" ref="DQ36:DQ67" si="92">IF($CX36&lt;$C$56,$B$56*100*($C$56-$CX36),0)</f>
        <v>0</v>
      </c>
      <c r="DR36" s="71">
        <f t="shared" ref="DR36:DR67" si="93">IF($CX36&lt;$C$57,$B$57*100*($C$57-$CX36),0)</f>
        <v>0</v>
      </c>
      <c r="DS36" s="71">
        <f t="shared" ref="DS36:DS67" si="94">IF($CX36&lt;$C$58,$B$58*100*($C$58-$CX36),0)</f>
        <v>0</v>
      </c>
      <c r="DT36" s="71">
        <f t="shared" ref="DT36:DT67" si="95">IF($CX36&lt;$C$59,$B$59*100*($C$59-$CX36),0)</f>
        <v>0</v>
      </c>
      <c r="DU36" s="71">
        <f t="shared" ref="DU36:DU67" si="96">IF($CX36&lt;$C$60,$B$60*100*($C$60-$CX36),0)</f>
        <v>0</v>
      </c>
      <c r="DV36" s="71">
        <f t="shared" ref="DV36:DV67" si="97">IF($CX36&lt;$C$61,$B$61*100*($C$61-$CX36),0)</f>
        <v>0</v>
      </c>
      <c r="DW36" s="71">
        <f t="shared" ref="DW36:DW67" si="98">IF($CX36&lt;$C$62,$B$62*100*($C$62-$CX36),0)</f>
        <v>0</v>
      </c>
      <c r="DX36" s="71">
        <f t="shared" ref="DX36:DX67" si="99">IF($CX36&lt;$C$63,$B$63*100*($C$63-$CX36),0)</f>
        <v>0</v>
      </c>
      <c r="DY36" s="71">
        <f t="shared" ref="DY36:DY67" si="100">IF($CX36&lt;$C$64,$B$64*100*($C$64-$CX36),0)</f>
        <v>0</v>
      </c>
      <c r="DZ36" s="71">
        <f t="shared" ref="DZ36:DZ67" si="101">IF($CX36&lt;$C$65,$B$65*100*($C$65-$CX36),0)</f>
        <v>0</v>
      </c>
      <c r="EA36" s="71">
        <f t="shared" ref="EA36:EA67" si="102">IF($CX36&lt;$C$66,$B$66*100*($C$66-$CX36),0)</f>
        <v>0</v>
      </c>
      <c r="EB36" s="71">
        <f t="shared" ref="EB36:EB67" si="103">IF($CX36&lt;$C$67,$B$67*100*($C$67-$CX36),0)</f>
        <v>0</v>
      </c>
      <c r="EC36" s="71">
        <f t="shared" ref="EC36:EC67" si="104">IF($CX36&lt;$C$68,$B$68*100*($C$68-$CX36),0)</f>
        <v>0</v>
      </c>
      <c r="ED36" s="71">
        <f t="shared" ref="ED36:ED67" si="105">IF($CX36&lt;$C$69,$B$69*100*($C$69-$CX36),0)</f>
        <v>0</v>
      </c>
      <c r="EE36" s="71">
        <f t="shared" ref="EE36:EE67" si="106">IF($CX36&lt;$C$70,$B$70*100*($C$70-$CX36),0)</f>
        <v>0</v>
      </c>
      <c r="EF36" s="71">
        <f t="shared" ref="EF36:EF67" si="107">IF($CX36&lt;$C$71,$B$71*100*($C$71-$CX36),0)</f>
        <v>0</v>
      </c>
      <c r="EG36" s="71">
        <f t="shared" ref="EG36:EG67" si="108">IF($CX36&lt;$C$72,$B$72*100*($C$72-$CX36),0)</f>
        <v>0</v>
      </c>
      <c r="EH36" s="71">
        <f t="shared" ref="EH36:EH67" si="109">$CX36*$B$73</f>
        <v>0</v>
      </c>
      <c r="EI36" s="71">
        <f t="shared" ref="EI36:EI67" si="110">$CX36*$B$74</f>
        <v>0</v>
      </c>
      <c r="EJ36" s="71">
        <f t="shared" ref="EJ36:EJ67" si="111">$CX36*$B$75</f>
        <v>0</v>
      </c>
      <c r="EK36" s="71">
        <f t="shared" ref="EK36:EK67" si="112">$CX36*$Z$43</f>
        <v>0</v>
      </c>
      <c r="EL36" s="72"/>
      <c r="EM36" s="88">
        <f t="shared" ref="EM36:EM67" si="113">SUM(CY36:EK36)</f>
        <v>0</v>
      </c>
      <c r="EN36" s="60"/>
      <c r="EO36" s="70">
        <f t="shared" ref="EO36:EO42" si="114">EO3</f>
        <v>2938.7664594260618</v>
      </c>
      <c r="EP36" s="71">
        <f ca="1">IFERROR((NORMSDIST(-(((LN($EO36/$C$38)+(#REF!+($N$47^2)/2)*$N$51)/($N$47*SQRT($N$51)))-$N$47*SQRT($N$51)))*$C$38*EXP(-#REF!*$N$51)-NORMSDIST(-((LN($EO36/$C$38)+(#REF!+($N$47^2)/2)*$N$51)/($N$47*SQRT($N$51))))*$EO36)*100*$B$38,0)</f>
        <v>0</v>
      </c>
      <c r="EQ36" s="71">
        <f ca="1">IFERROR((NORMSDIST(-(((LN($EO36/$C$39)+(#REF!+($N$47^2)/2)*$N$51)/($N$47*SQRT($N$51)))-$N$47*SQRT($N$51)))*$C$39*EXP(-#REF!*$N$51)-NORMSDIST(-((LN($EO36/$C$39)+(#REF!+($N$47^2)/2)*$N$51)/($N$47*SQRT($N$51))))*$EO36)*100*$B$39,0)</f>
        <v>0</v>
      </c>
      <c r="ER36" s="71">
        <f ca="1">IFERROR((NORMSDIST(-(((LN($EO36/$C$40)+(#REF!+($N$47^2)/2)*$N$51)/($N$47*SQRT($N$51)))-$N$47*SQRT($N$51)))*$C$40*EXP(-#REF!*$N$51)-NORMSDIST(-((LN($EO36/$C$40)+(#REF!+($N$47^2)/2)*$N$51)/($N$47*SQRT($N$51))))*$EO36)*100*$B$40,0)</f>
        <v>0</v>
      </c>
      <c r="ES36" s="71">
        <f ca="1">IFERROR((NORMSDIST(-(((LN($EO36/$C$41)+(#REF!+($N$47^2)/2)*$N$51)/($N$47*SQRT($N$51)))-$N$47*SQRT($N$51)))*$C$41*EXP(-#REF!*$N$51)-NORMSDIST(-((LN($EO36/$C$41)+(#REF!+($N$47^2)/2)*$N$51)/($N$47*SQRT($N$51))))*$EO36)*100*$B$41,0)</f>
        <v>0</v>
      </c>
      <c r="ET36" s="71">
        <f ca="1">IFERROR((NORMSDIST(-(((LN($EO36/$C$42)+(#REF!+($N$47^2)/2)*$N$51)/($N$47*SQRT($N$51)))-$N$47*SQRT($N$51)))*$C$42*EXP(-#REF!*$N$51)-NORMSDIST(-((LN($EO36/$C$42)+(#REF!+($N$47^2)/2)*$N$51)/($N$47*SQRT($N$51))))*$EO36)*100*$B$42,0)</f>
        <v>0</v>
      </c>
      <c r="EU36" s="71">
        <f ca="1">IFERROR((NORMSDIST(-(((LN($EO36/$C$43)+(#REF!+($N$47^2)/2)*$N$51)/($N$47*SQRT($N$51)))-$N$47*SQRT($N$51)))*$C$43*EXP(-#REF!*$N$51)-NORMSDIST(-((LN($EO36/$C$43)+(#REF!+($N$47^2)/2)*$N$51)/($N$47*SQRT($N$51))))*$EO36)*100*$B$43,0)</f>
        <v>0</v>
      </c>
      <c r="EV36" s="71">
        <f ca="1">IFERROR((NORMSDIST(-(((LN($EO36/$C$44)+(#REF!+($N$47^2)/2)*$N$51)/($N$47*SQRT($N$51)))-$N$47*SQRT($N$51)))*$C$44*EXP(-#REF!*$N$51)-NORMSDIST(-((LN($EO36/$C$44)+(#REF!+($N$47^2)/2)*$N$51)/($N$47*SQRT($N$51))))*$EO36)*100*$B$44,0)</f>
        <v>0</v>
      </c>
      <c r="EW36" s="71">
        <f ca="1">IFERROR((NORMSDIST(-(((LN($EO36/$C$45)+(#REF!+($N$47^2)/2)*$N$51)/($N$47*SQRT($N$51)))-$N$47*SQRT($N$51)))*$C$45*EXP(-#REF!*$N$51)-NORMSDIST(-((LN($EO36/$C$45)+(#REF!+($N$47^2)/2)*$N$51)/($N$47*SQRT($N$51))))*$EO36)*100*$B$45,0)</f>
        <v>0</v>
      </c>
      <c r="EX36" s="71">
        <f ca="1">IFERROR((NORMSDIST(-(((LN($EO36/$C$46)+(#REF!+($N$47^2)/2)*$N$51)/($N$47*SQRT($N$51)))-$N$47*SQRT($N$51)))*$C$46*EXP(-#REF!*$N$51)-NORMSDIST(-((LN($EO36/$C$46)+(#REF!+($N$47^2)/2)*$N$51)/($N$47*SQRT($N$51))))*$EO36)*100*$B$46,0)</f>
        <v>0</v>
      </c>
      <c r="EY36" s="71">
        <f ca="1">IFERROR((NORMSDIST(-(((LN($EO36/$C$47)+(#REF!+($N$47^2)/2)*$N$51)/($N$47*SQRT($N$51)))-$N$47*SQRT($N$51)))*$C$47*EXP(-#REF!*$N$51)-NORMSDIST(-((LN($EO36/$C$47)+(#REF!+($N$47^2)/2)*$N$51)/($N$47*SQRT($N$51))))*$EO36)*100*$B$47,0)</f>
        <v>0</v>
      </c>
      <c r="EZ36" s="71">
        <f ca="1">IFERROR((NORMSDIST(-(((LN($EO36/$C$48)+(#REF!+($N$47^2)/2)*$N$51)/($N$47*SQRT($N$51)))-$N$47*SQRT($N$51)))*$C$48*EXP(-#REF!*$N$51)-NORMSDIST(-((LN($EO36/$C$48)+(#REF!+($N$47^2)/2)*$N$51)/($N$47*SQRT($N$51))))*$EO36)*100*$B$48,0)</f>
        <v>0</v>
      </c>
      <c r="FA36" s="71">
        <f ca="1">IFERROR((NORMSDIST(-(((LN($EO36/$C$49)+(#REF!+($N$47^2)/2)*$N$51)/($N$47*SQRT($N$51)))-$N$47*SQRT($N$51)))*$C$49*EXP(-#REF!*$N$51)-NORMSDIST(-((LN($EO36/$C$49)+(#REF!+($N$47^2)/2)*$N$51)/($N$47*SQRT($N$51))))*$EO36)*100*$B$49,0)</f>
        <v>0</v>
      </c>
      <c r="FB36" s="71">
        <f ca="1">IFERROR((NORMSDIST(-(((LN($EO36/$C$50)+(#REF!+($N$47^2)/2)*$N$51)/($N$47*SQRT($N$51)))-$N$47*SQRT($N$51)))*$C$50*EXP(-#REF!*$N$51)-NORMSDIST(-((LN($EO36/$C$50)+(#REF!+($N$47^2)/2)*$N$51)/($N$47*SQRT($N$51))))*$EO36)*100*$B$50,0)</f>
        <v>0</v>
      </c>
      <c r="FC36" s="71">
        <f ca="1">IFERROR((NORMSDIST(-(((LN($EO36/$C$51)+(#REF!+($N$47^2)/2)*$N$51)/($N$47*SQRT($N$51)))-$N$47*SQRT($N$51)))*$C$51*EXP(-#REF!*$N$51)-NORMSDIST(-((LN($EO36/$C$51)+(#REF!+($N$47^2)/2)*$N$51)/($N$47*SQRT($N$51))))*$EO36)*100*$B$51,0)</f>
        <v>0</v>
      </c>
      <c r="FD36" s="71">
        <f ca="1">IFERROR((NORMSDIST(-(((LN($EO36/$C$52)+(#REF!+($N$47^2)/2)*$N$51)/($N$47*SQRT($N$51)))-$N$47*SQRT($N$51)))*$C$52*EXP(-#REF!*$N$51)-NORMSDIST(-((LN($EO36/$C$52)+(#REF!+($N$47^2)/2)*$N$51)/($N$47*SQRT($N$51))))*$EO36)*100*$B$52,0)</f>
        <v>0</v>
      </c>
      <c r="FE36" s="71">
        <f ca="1">IFERROR((NORMSDIST(-(((LN($EO36/$C$53)+(#REF!+($N$47^2)/2)*$N$51)/($N$47*SQRT($N$51)))-$N$47*SQRT($N$51)))*$C$53*EXP(-#REF!*$N$51)-NORMSDIST(-((LN($EO36/$C$53)+(#REF!+($N$47^2)/2)*$N$51)/($N$47*SQRT($N$51))))*$EO36)*100*$B$53,0)</f>
        <v>0</v>
      </c>
      <c r="FF36" s="71">
        <f ca="1">IFERROR((NORMSDIST(-(((LN($EO36/$C$54)+(#REF!+($N$47^2)/2)*$N$51)/($N$47*SQRT($N$51)))-$N$47*SQRT($N$51)))*$C$54*EXP(-#REF!*$N$51)-NORMSDIST(-((LN($EO36/$C$54)+(#REF!+($N$47^2)/2)*$N$51)/($N$47*SQRT($N$51))))*$EO36)*100*$B$54,0)</f>
        <v>0</v>
      </c>
      <c r="FG36" s="71">
        <f ca="1">IFERROR((NORMSDIST(-(((LN($EO36/$C$55)+(#REF!+($N$47^2)/2)*$N$51)/($N$47*SQRT($N$51)))-$N$47*SQRT($N$51)))*$C$55*EXP(-#REF!*$N$51)-NORMSDIST(-((LN($EO36/$C$55)+(#REF!+($N$47^2)/2)*$N$51)/($N$47*SQRT($N$51))))*$EO36)*100*$B$55,0)</f>
        <v>0</v>
      </c>
      <c r="FH36" s="71">
        <f ca="1">IFERROR((NORMSDIST(-(((LN($EO36/$C$56)+(#REF!+($N$47^2)/2)*$N$51)/($N$47*SQRT($N$51)))-$N$47*SQRT($N$51)))*$C$56*EXP(-#REF!*$N$51)-NORMSDIST(-((LN($EO36/$C$56)+(#REF!+($N$47^2)/2)*$N$51)/($N$47*SQRT($N$51))))*$EO36)*100*$B$56,0)</f>
        <v>0</v>
      </c>
      <c r="FI36" s="71">
        <f ca="1">IFERROR((NORMSDIST(-(((LN($EO36/$C$57)+(#REF!+($N$47^2)/2)*$N$51)/($N$47*SQRT($N$51)))-$N$47*SQRT($N$51)))*$C$57*EXP(-#REF!*$N$51)-NORMSDIST(-((LN($EO36/$C$57)+(#REF!+($N$47^2)/2)*$N$51)/($N$47*SQRT($N$51))))*$EO36)*100*$B$57,0)</f>
        <v>0</v>
      </c>
      <c r="FJ36" s="71">
        <f ca="1">IFERROR((NORMSDIST(-(((LN($EO36/$C$58)+(#REF!+($N$47^2)/2)*$N$51)/($N$47*SQRT($N$51)))-$N$47*SQRT($N$51)))*$C$58*EXP(-#REF!*$N$51)-NORMSDIST(-((LN($EO36/$C$58)+(#REF!+($N$47^2)/2)*$N$51)/($N$47*SQRT($N$51))))*$EO36)*100*$B$58,0)</f>
        <v>0</v>
      </c>
      <c r="FK36" s="71">
        <f ca="1">IFERROR((NORMSDIST(-(((LN($EO36/$C$59)+(#REF!+($N$47^2)/2)*$N$51)/($N$47*SQRT($N$51)))-$N$47*SQRT($N$51)))*$C$59*EXP(-#REF!*$N$51)-NORMSDIST(-((LN($EO36/$C$59)+(#REF!+($N$47^2)/2)*$N$51)/($N$47*SQRT($N$51))))*$EO36)*100*$B$59,0)</f>
        <v>0</v>
      </c>
      <c r="FL36" s="71">
        <f ca="1">IFERROR((NORMSDIST(-(((LN($EO36/$C$60)+(#REF!+($N$47^2)/2)*$N$51)/($N$47*SQRT($N$51)))-$N$47*SQRT($N$51)))*$C$60*EXP(-#REF!*$N$51)-NORMSDIST(-((LN($EO36/$C$60)+(#REF!+($N$47^2)/2)*$N$51)/($N$47*SQRT($N$51))))*$EO36)*100*$B$60,0)</f>
        <v>0</v>
      </c>
      <c r="FM36" s="71">
        <f ca="1">IFERROR((NORMSDIST(-(((LN($EO36/$C$61)+(#REF!+($N$47^2)/2)*$N$51)/($N$47*SQRT($N$51)))-$N$47*SQRT($N$51)))*$C$61*EXP(-#REF!*$N$51)-NORMSDIST(-((LN($EO36/$C$61)+(#REF!+($N$47^2)/2)*$N$51)/($N$47*SQRT($N$51))))*$EO36)*100*$B$61,0)</f>
        <v>0</v>
      </c>
      <c r="FN36" s="71">
        <f ca="1">IFERROR((NORMSDIST(-(((LN($EO36/$C$62)+(#REF!+($N$47^2)/2)*$N$51)/($N$47*SQRT($N$51)))-$N$47*SQRT($N$51)))*$C$62*EXP(-#REF!*$N$51)-NORMSDIST(-((LN($EO36/$C$62)+(#REF!+($N$47^2)/2)*$N$51)/($N$47*SQRT($N$51))))*$EO36)*100*$B$62,0)</f>
        <v>0</v>
      </c>
      <c r="FO36" s="71">
        <f ca="1">IFERROR((NORMSDIST(-(((LN($EO36/$C$63)+(#REF!+($N$47^2)/2)*$N$51)/($N$47*SQRT($N$51)))-$N$47*SQRT($N$51)))*$C$63*EXP(-#REF!*$N$51)-NORMSDIST(-((LN($EO36/$C$63)+(#REF!+($N$47^2)/2)*$N$51)/($N$47*SQRT($N$51))))*$EO36)*100*$B$63,0)</f>
        <v>0</v>
      </c>
      <c r="FP36" s="71">
        <f ca="1">IFERROR((NORMSDIST(-(((LN($EO36/$C$64)+(#REF!+($N$47^2)/2)*$N$51)/($N$47*SQRT($N$51)))-$N$47*SQRT($N$51)))*$C$64*EXP(-#REF!*$N$51)-NORMSDIST(-((LN($EO36/$C$64)+(#REF!+($N$47^2)/2)*$N$51)/($N$47*SQRT($N$51))))*$EO36)*100*$B$64,0)</f>
        <v>0</v>
      </c>
      <c r="FQ36" s="71">
        <f ca="1">IFERROR((NORMSDIST(-(((LN($EO36/$C$65)+(#REF!+($N$47^2)/2)*$N$51)/($N$47*SQRT($N$51)))-$N$47*SQRT($N$51)))*$C$65*EXP(-#REF!*$N$51)-NORMSDIST(-((LN($EO36/$C$65)+(#REF!+($N$47^2)/2)*$N$51)/($N$47*SQRT($N$51))))*$EO36)*100*$B$65,0)</f>
        <v>0</v>
      </c>
      <c r="FR36" s="71">
        <f ca="1">IFERROR((NORMSDIST(-(((LN($EO36/$C$66)+(#REF!+($N$47^2)/2)*$N$51)/($N$47*SQRT($N$51)))-$N$47*SQRT($N$51)))*$C$66*EXP(-#REF!*$N$51)-NORMSDIST(-((LN($EO36/$C$66)+(#REF!+($N$47^2)/2)*$N$51)/($N$47*SQRT($N$51))))*$EO36)*100*$B$66,0)</f>
        <v>0</v>
      </c>
      <c r="FS36" s="71">
        <f ca="1">IFERROR((NORMSDIST(-(((LN($EO36/$C$67)+(#REF!+($N$47^2)/2)*$N$51)/($N$47*SQRT($N$51)))-$N$47*SQRT($N$51)))*$C$67*EXP(-#REF!*$N$51)-NORMSDIST(-((LN($EO36/$C$67)+(#REF!+($N$47^2)/2)*$N$51)/($N$47*SQRT($N$51))))*$EO36)*100*$B$67,0)</f>
        <v>0</v>
      </c>
      <c r="FT36" s="71">
        <f ca="1">IFERROR((NORMSDIST(-(((LN($EO36/$C$68)+(#REF!+($N$47^2)/2)*$N$51)/($N$47*SQRT($N$51)))-$N$47*SQRT($N$51)))*$C$68*EXP(-#REF!*$N$51)-NORMSDIST(-((LN($EO36/$C$68)+(#REF!+($N$47^2)/2)*$N$51)/($N$47*SQRT($N$51))))*$EO36)*100*$B$68,0)</f>
        <v>0</v>
      </c>
      <c r="FU36" s="71">
        <f ca="1">IFERROR((NORMSDIST(-(((LN($EO36/$C$69)+(#REF!+($N$47^2)/2)*$N$51)/($N$47*SQRT($N$51)))-$N$47*SQRT($N$51)))*$C$69*EXP(-#REF!*$N$51)-NORMSDIST(-((LN($EO36/$C$69)+(#REF!+($N$47^2)/2)*$N$51)/($N$47*SQRT($N$51))))*$EO36)*100*$B$69,0)</f>
        <v>0</v>
      </c>
      <c r="FV36" s="71">
        <f ca="1">IFERROR((NORMSDIST(-(((LN($EO36/$C$70)+(#REF!+($N$47^2)/2)*$N$51)/($N$47*SQRT($N$51)))-$N$47*SQRT($N$51)))*$C$70*EXP(-#REF!*$N$51)-NORMSDIST(-((LN($EO36/$C$70)+(#REF!+($N$47^2)/2)*$N$51)/($N$47*SQRT($N$51))))*$EO36)*100*$B$70,0)</f>
        <v>0</v>
      </c>
      <c r="FW36" s="71">
        <f ca="1">IFERROR((NORMSDIST(-(((LN($EO36/$C$71)+(#REF!+($N$47^2)/2)*$N$51)/($N$47*SQRT($N$51)))-$N$47*SQRT($N$51)))*$C$71*EXP(-#REF!*$N$51)-NORMSDIST(-((LN($EO36/$C$71)+(#REF!+($N$47^2)/2)*$N$51)/($N$47*SQRT($N$51))))*$EO36)*100*$B$71,0)</f>
        <v>0</v>
      </c>
      <c r="FX36" s="71">
        <f ca="1">IFERROR((NORMSDIST(-(((LN($EO36/$C$72)+(#REF!+($N$47^2)/2)*$N$51)/($N$47*SQRT($N$51)))-$N$47*SQRT($N$51)))*$C$72*EXP(-#REF!*$N$51)-NORMSDIST(-((LN($EO36/$C$72)+(#REF!+($N$47^2)/2)*$N$51)/($N$47*SQRT($N$51))))*$EO36)*100*$B$72,0)</f>
        <v>0</v>
      </c>
      <c r="FY36" s="71">
        <f t="shared" ref="FY36:FY67" si="115">$EO36*$B$73</f>
        <v>0</v>
      </c>
      <c r="FZ36" s="71">
        <f t="shared" ref="FZ36:FZ67" si="116">$EO36*$B$74</f>
        <v>0</v>
      </c>
      <c r="GA36" s="71">
        <f t="shared" ref="GA36:GA67" si="117">$EO36*$B$75</f>
        <v>0</v>
      </c>
      <c r="GB36" s="71">
        <f t="shared" ref="GB36:GB67" si="118">$EO36*$Z$43</f>
        <v>0</v>
      </c>
      <c r="GC36" s="72"/>
      <c r="GD36" s="88">
        <f t="shared" ref="GD36:GD67" ca="1" si="119">SUM(EP36:GB36)</f>
        <v>0</v>
      </c>
    </row>
    <row r="37" spans="1:186" ht="13.5" thickBot="1">
      <c r="A37" s="644" t="s">
        <v>395</v>
      </c>
      <c r="B37" s="645"/>
      <c r="C37" s="651"/>
      <c r="D37" s="646"/>
      <c r="E37" s="647">
        <f t="shared" si="0"/>
        <v>0</v>
      </c>
      <c r="F37" s="710">
        <f t="shared" si="72"/>
        <v>0</v>
      </c>
      <c r="G37" s="648" t="str">
        <f t="shared" si="55"/>
        <v/>
      </c>
      <c r="H37" s="643">
        <f t="shared" si="56"/>
        <v>0</v>
      </c>
      <c r="I37" s="742">
        <f t="shared" si="2"/>
        <v>0</v>
      </c>
      <c r="J37" s="51"/>
      <c r="K37" s="833" t="s">
        <v>437</v>
      </c>
      <c r="L37" s="834"/>
      <c r="M37" s="834"/>
      <c r="N37" s="712">
        <f>IF(AND(F76&lt;&gt;0,I76&lt;&gt;0),($N$36+ SUMPRODUCT(-(V3:V42),Q3:Q42)*-100 + SUMPRODUCT(-(AF3:AF42),AA3:AA42)*-100 + ($Z$43*$L$18)  +$I$76)-F76,($N$36+ SUMPRODUCT(-(V3:V42),Q3:Q42)*-100 + SUMPRODUCT(-(AF3:AF42),AA3:AA42)*-100 + ($Z$43*$L$18)  +$I$76))</f>
        <v>497.43991200000892</v>
      </c>
      <c r="O37" s="51"/>
      <c r="P37" s="769"/>
      <c r="Q37" s="815">
        <f t="shared" si="57"/>
        <v>0</v>
      </c>
      <c r="R37" s="629"/>
      <c r="S37" s="639">
        <f t="shared" ca="1" si="58"/>
        <v>0</v>
      </c>
      <c r="T37" s="627" t="str">
        <f t="shared" si="59"/>
        <v/>
      </c>
      <c r="U37" s="628" t="str">
        <f t="shared" si="60"/>
        <v/>
      </c>
      <c r="V37" s="622">
        <f>IFERROR(VLOOKUP($U37,HomeBroker!$A$30:$F$60,6,0),0)</f>
        <v>0</v>
      </c>
      <c r="W37" s="617" t="str">
        <f t="shared" si="61"/>
        <v/>
      </c>
      <c r="X37" s="770" t="str">
        <f t="shared" si="67"/>
        <v/>
      </c>
      <c r="Y37" s="51"/>
      <c r="Z37" s="631"/>
      <c r="AA37" s="815">
        <f t="shared" si="62"/>
        <v>0</v>
      </c>
      <c r="AB37" s="629"/>
      <c r="AC37" s="620">
        <f t="shared" ca="1" si="7"/>
        <v>0</v>
      </c>
      <c r="AD37" s="627" t="str">
        <f t="shared" si="63"/>
        <v/>
      </c>
      <c r="AE37" s="628" t="str">
        <f t="shared" si="64"/>
        <v/>
      </c>
      <c r="AF37" s="622">
        <f>IFERROR(VLOOKUP($AE37,HomeBroker!$A$30:$F$60,6,0),0)</f>
        <v>0</v>
      </c>
      <c r="AG37" s="617" t="str">
        <f t="shared" si="65"/>
        <v/>
      </c>
      <c r="AH37" s="770" t="str">
        <f t="shared" si="69"/>
        <v/>
      </c>
      <c r="AI37" s="51"/>
      <c r="AJ37" s="773"/>
      <c r="AK37" s="657" t="s">
        <v>350</v>
      </c>
      <c r="AL37" s="624"/>
      <c r="AM37" s="650"/>
      <c r="AN37" s="628"/>
      <c r="AO37" s="633">
        <f t="shared" si="8"/>
        <v>0</v>
      </c>
      <c r="AP37" s="654">
        <f t="shared" si="9"/>
        <v>0</v>
      </c>
      <c r="AQ37" s="658" t="s">
        <v>396</v>
      </c>
      <c r="AR37" s="624"/>
      <c r="AS37" s="650"/>
      <c r="AT37" s="628"/>
      <c r="AU37" s="633">
        <f t="shared" si="10"/>
        <v>0</v>
      </c>
      <c r="AV37" s="654">
        <f t="shared" si="11"/>
        <v>0</v>
      </c>
      <c r="AW37" s="661" t="s">
        <v>397</v>
      </c>
      <c r="AX37" s="660"/>
      <c r="AY37" s="628"/>
      <c r="AZ37" s="633">
        <f t="shared" si="12"/>
        <v>0</v>
      </c>
      <c r="BA37" s="635">
        <f t="shared" si="13"/>
        <v>0</v>
      </c>
      <c r="CX37" s="70">
        <f t="shared" si="73"/>
        <v>2998.7412851286344</v>
      </c>
      <c r="CY37" s="71">
        <f t="shared" si="74"/>
        <v>0</v>
      </c>
      <c r="CZ37" s="71">
        <f t="shared" si="75"/>
        <v>0</v>
      </c>
      <c r="DA37" s="71">
        <f t="shared" si="76"/>
        <v>0</v>
      </c>
      <c r="DB37" s="71">
        <f t="shared" si="77"/>
        <v>0</v>
      </c>
      <c r="DC37" s="71">
        <f t="shared" si="78"/>
        <v>0</v>
      </c>
      <c r="DD37" s="71">
        <f t="shared" si="79"/>
        <v>0</v>
      </c>
      <c r="DE37" s="71">
        <f t="shared" si="80"/>
        <v>0</v>
      </c>
      <c r="DF37" s="71">
        <f t="shared" si="81"/>
        <v>0</v>
      </c>
      <c r="DG37" s="71">
        <f t="shared" si="82"/>
        <v>0</v>
      </c>
      <c r="DH37" s="71">
        <f t="shared" si="83"/>
        <v>0</v>
      </c>
      <c r="DI37" s="71">
        <f t="shared" si="84"/>
        <v>0</v>
      </c>
      <c r="DJ37" s="71">
        <f t="shared" si="85"/>
        <v>0</v>
      </c>
      <c r="DK37" s="71">
        <f t="shared" si="86"/>
        <v>0</v>
      </c>
      <c r="DL37" s="71">
        <f t="shared" si="87"/>
        <v>0</v>
      </c>
      <c r="DM37" s="71">
        <f t="shared" si="88"/>
        <v>0</v>
      </c>
      <c r="DN37" s="71">
        <f t="shared" si="89"/>
        <v>0</v>
      </c>
      <c r="DO37" s="71">
        <f t="shared" si="90"/>
        <v>0</v>
      </c>
      <c r="DP37" s="71">
        <f t="shared" si="91"/>
        <v>0</v>
      </c>
      <c r="DQ37" s="71">
        <f t="shared" si="92"/>
        <v>0</v>
      </c>
      <c r="DR37" s="71">
        <f t="shared" si="93"/>
        <v>0</v>
      </c>
      <c r="DS37" s="71">
        <f t="shared" si="94"/>
        <v>0</v>
      </c>
      <c r="DT37" s="71">
        <f t="shared" si="95"/>
        <v>0</v>
      </c>
      <c r="DU37" s="71">
        <f t="shared" si="96"/>
        <v>0</v>
      </c>
      <c r="DV37" s="71">
        <f t="shared" si="97"/>
        <v>0</v>
      </c>
      <c r="DW37" s="71">
        <f t="shared" si="98"/>
        <v>0</v>
      </c>
      <c r="DX37" s="71">
        <f t="shared" si="99"/>
        <v>0</v>
      </c>
      <c r="DY37" s="71">
        <f t="shared" si="100"/>
        <v>0</v>
      </c>
      <c r="DZ37" s="71">
        <f t="shared" si="101"/>
        <v>0</v>
      </c>
      <c r="EA37" s="71">
        <f t="shared" si="102"/>
        <v>0</v>
      </c>
      <c r="EB37" s="71">
        <f t="shared" si="103"/>
        <v>0</v>
      </c>
      <c r="EC37" s="71">
        <f t="shared" si="104"/>
        <v>0</v>
      </c>
      <c r="ED37" s="71">
        <f t="shared" si="105"/>
        <v>0</v>
      </c>
      <c r="EE37" s="71">
        <f t="shared" si="106"/>
        <v>0</v>
      </c>
      <c r="EF37" s="71">
        <f t="shared" si="107"/>
        <v>0</v>
      </c>
      <c r="EG37" s="71">
        <f t="shared" si="108"/>
        <v>0</v>
      </c>
      <c r="EH37" s="71">
        <f t="shared" si="109"/>
        <v>0</v>
      </c>
      <c r="EI37" s="71">
        <f t="shared" si="110"/>
        <v>0</v>
      </c>
      <c r="EJ37" s="71">
        <f t="shared" si="111"/>
        <v>0</v>
      </c>
      <c r="EK37" s="71">
        <f t="shared" si="112"/>
        <v>0</v>
      </c>
      <c r="EL37" s="72"/>
      <c r="EM37" s="88">
        <f t="shared" si="113"/>
        <v>0</v>
      </c>
      <c r="EN37" s="60"/>
      <c r="EO37" s="70">
        <f t="shared" si="114"/>
        <v>2998.7412851286344</v>
      </c>
      <c r="EP37" s="71">
        <f ca="1">IFERROR((NORMSDIST(-(((LN($EO37/$C$38)+(#REF!+($N$47^2)/2)*$N$51)/($N$47*SQRT($N$51)))-$N$47*SQRT($N$51)))*$C$38*EXP(-#REF!*$N$51)-NORMSDIST(-((LN($EO37/$C$38)+(#REF!+($N$47^2)/2)*$N$51)/($N$47*SQRT($N$51))))*$EO37)*100*$B$38,0)</f>
        <v>0</v>
      </c>
      <c r="EQ37" s="71">
        <f ca="1">IFERROR((NORMSDIST(-(((LN($EO37/$C$39)+(#REF!+($N$47^2)/2)*$N$51)/($N$47*SQRT($N$51)))-$N$47*SQRT($N$51)))*$C$39*EXP(-#REF!*$N$51)-NORMSDIST(-((LN($EO37/$C$39)+(#REF!+($N$47^2)/2)*$N$51)/($N$47*SQRT($N$51))))*$EO37)*100*$B$39,0)</f>
        <v>0</v>
      </c>
      <c r="ER37" s="71">
        <f ca="1">IFERROR((NORMSDIST(-(((LN($EO37/$C$40)+(#REF!+($N$47^2)/2)*$N$51)/($N$47*SQRT($N$51)))-$N$47*SQRT($N$51)))*$C$40*EXP(-#REF!*$N$51)-NORMSDIST(-((LN($EO37/$C$40)+(#REF!+($N$47^2)/2)*$N$51)/($N$47*SQRT($N$51))))*$EO37)*100*$B$40,0)</f>
        <v>0</v>
      </c>
      <c r="ES37" s="71">
        <f ca="1">IFERROR((NORMSDIST(-(((LN($EO37/$C$41)+(#REF!+($N$47^2)/2)*$N$51)/($N$47*SQRT($N$51)))-$N$47*SQRT($N$51)))*$C$41*EXP(-#REF!*$N$51)-NORMSDIST(-((LN($EO37/$C$41)+(#REF!+($N$47^2)/2)*$N$51)/($N$47*SQRT($N$51))))*$EO37)*100*$B$41,0)</f>
        <v>0</v>
      </c>
      <c r="ET37" s="71">
        <f ca="1">IFERROR((NORMSDIST(-(((LN($EO37/$C$42)+(#REF!+($N$47^2)/2)*$N$51)/($N$47*SQRT($N$51)))-$N$47*SQRT($N$51)))*$C$42*EXP(-#REF!*$N$51)-NORMSDIST(-((LN($EO37/$C$42)+(#REF!+($N$47^2)/2)*$N$51)/($N$47*SQRT($N$51))))*$EO37)*100*$B$42,0)</f>
        <v>0</v>
      </c>
      <c r="EU37" s="71">
        <f ca="1">IFERROR((NORMSDIST(-(((LN($EO37/$C$43)+(#REF!+($N$47^2)/2)*$N$51)/($N$47*SQRT($N$51)))-$N$47*SQRT($N$51)))*$C$43*EXP(-#REF!*$N$51)-NORMSDIST(-((LN($EO37/$C$43)+(#REF!+($N$47^2)/2)*$N$51)/($N$47*SQRT($N$51))))*$EO37)*100*$B$43,0)</f>
        <v>0</v>
      </c>
      <c r="EV37" s="71">
        <f ca="1">IFERROR((NORMSDIST(-(((LN($EO37/$C$44)+(#REF!+($N$47^2)/2)*$N$51)/($N$47*SQRT($N$51)))-$N$47*SQRT($N$51)))*$C$44*EXP(-#REF!*$N$51)-NORMSDIST(-((LN($EO37/$C$44)+(#REF!+($N$47^2)/2)*$N$51)/($N$47*SQRT($N$51))))*$EO37)*100*$B$44,0)</f>
        <v>0</v>
      </c>
      <c r="EW37" s="71">
        <f ca="1">IFERROR((NORMSDIST(-(((LN($EO37/$C$45)+(#REF!+($N$47^2)/2)*$N$51)/($N$47*SQRT($N$51)))-$N$47*SQRT($N$51)))*$C$45*EXP(-#REF!*$N$51)-NORMSDIST(-((LN($EO37/$C$45)+(#REF!+($N$47^2)/2)*$N$51)/($N$47*SQRT($N$51))))*$EO37)*100*$B$45,0)</f>
        <v>0</v>
      </c>
      <c r="EX37" s="71">
        <f ca="1">IFERROR((NORMSDIST(-(((LN($EO37/$C$46)+(#REF!+($N$47^2)/2)*$N$51)/($N$47*SQRT($N$51)))-$N$47*SQRT($N$51)))*$C$46*EXP(-#REF!*$N$51)-NORMSDIST(-((LN($EO37/$C$46)+(#REF!+($N$47^2)/2)*$N$51)/($N$47*SQRT($N$51))))*$EO37)*100*$B$46,0)</f>
        <v>0</v>
      </c>
      <c r="EY37" s="71">
        <f ca="1">IFERROR((NORMSDIST(-(((LN($EO37/$C$47)+(#REF!+($N$47^2)/2)*$N$51)/($N$47*SQRT($N$51)))-$N$47*SQRT($N$51)))*$C$47*EXP(-#REF!*$N$51)-NORMSDIST(-((LN($EO37/$C$47)+(#REF!+($N$47^2)/2)*$N$51)/($N$47*SQRT($N$51))))*$EO37)*100*$B$47,0)</f>
        <v>0</v>
      </c>
      <c r="EZ37" s="71">
        <f ca="1">IFERROR((NORMSDIST(-(((LN($EO37/$C$48)+(#REF!+($N$47^2)/2)*$N$51)/($N$47*SQRT($N$51)))-$N$47*SQRT($N$51)))*$C$48*EXP(-#REF!*$N$51)-NORMSDIST(-((LN($EO37/$C$48)+(#REF!+($N$47^2)/2)*$N$51)/($N$47*SQRT($N$51))))*$EO37)*100*$B$48,0)</f>
        <v>0</v>
      </c>
      <c r="FA37" s="71">
        <f ca="1">IFERROR((NORMSDIST(-(((LN($EO37/$C$49)+(#REF!+($N$47^2)/2)*$N$51)/($N$47*SQRT($N$51)))-$N$47*SQRT($N$51)))*$C$49*EXP(-#REF!*$N$51)-NORMSDIST(-((LN($EO37/$C$49)+(#REF!+($N$47^2)/2)*$N$51)/($N$47*SQRT($N$51))))*$EO37)*100*$B$49,0)</f>
        <v>0</v>
      </c>
      <c r="FB37" s="71">
        <f ca="1">IFERROR((NORMSDIST(-(((LN($EO37/$C$50)+(#REF!+($N$47^2)/2)*$N$51)/($N$47*SQRT($N$51)))-$N$47*SQRT($N$51)))*$C$50*EXP(-#REF!*$N$51)-NORMSDIST(-((LN($EO37/$C$50)+(#REF!+($N$47^2)/2)*$N$51)/($N$47*SQRT($N$51))))*$EO37)*100*$B$50,0)</f>
        <v>0</v>
      </c>
      <c r="FC37" s="71">
        <f ca="1">IFERROR((NORMSDIST(-(((LN($EO37/$C$51)+(#REF!+($N$47^2)/2)*$N$51)/($N$47*SQRT($N$51)))-$N$47*SQRT($N$51)))*$C$51*EXP(-#REF!*$N$51)-NORMSDIST(-((LN($EO37/$C$51)+(#REF!+($N$47^2)/2)*$N$51)/($N$47*SQRT($N$51))))*$EO37)*100*$B$51,0)</f>
        <v>0</v>
      </c>
      <c r="FD37" s="71">
        <f ca="1">IFERROR((NORMSDIST(-(((LN($EO37/$C$52)+(#REF!+($N$47^2)/2)*$N$51)/($N$47*SQRT($N$51)))-$N$47*SQRT($N$51)))*$C$52*EXP(-#REF!*$N$51)-NORMSDIST(-((LN($EO37/$C$52)+(#REF!+($N$47^2)/2)*$N$51)/($N$47*SQRT($N$51))))*$EO37)*100*$B$52,0)</f>
        <v>0</v>
      </c>
      <c r="FE37" s="71">
        <f ca="1">IFERROR((NORMSDIST(-(((LN($EO37/$C$53)+(#REF!+($N$47^2)/2)*$N$51)/($N$47*SQRT($N$51)))-$N$47*SQRT($N$51)))*$C$53*EXP(-#REF!*$N$51)-NORMSDIST(-((LN($EO37/$C$53)+(#REF!+($N$47^2)/2)*$N$51)/($N$47*SQRT($N$51))))*$EO37)*100*$B$53,0)</f>
        <v>0</v>
      </c>
      <c r="FF37" s="71">
        <f ca="1">IFERROR((NORMSDIST(-(((LN($EO37/$C$54)+(#REF!+($N$47^2)/2)*$N$51)/($N$47*SQRT($N$51)))-$N$47*SQRT($N$51)))*$C$54*EXP(-#REF!*$N$51)-NORMSDIST(-((LN($EO37/$C$54)+(#REF!+($N$47^2)/2)*$N$51)/($N$47*SQRT($N$51))))*$EO37)*100*$B$54,0)</f>
        <v>0</v>
      </c>
      <c r="FG37" s="71">
        <f ca="1">IFERROR((NORMSDIST(-(((LN($EO37/$C$55)+(#REF!+($N$47^2)/2)*$N$51)/($N$47*SQRT($N$51)))-$N$47*SQRT($N$51)))*$C$55*EXP(-#REF!*$N$51)-NORMSDIST(-((LN($EO37/$C$55)+(#REF!+($N$47^2)/2)*$N$51)/($N$47*SQRT($N$51))))*$EO37)*100*$B$55,0)</f>
        <v>0</v>
      </c>
      <c r="FH37" s="71">
        <f ca="1">IFERROR((NORMSDIST(-(((LN($EO37/$C$56)+(#REF!+($N$47^2)/2)*$N$51)/($N$47*SQRT($N$51)))-$N$47*SQRT($N$51)))*$C$56*EXP(-#REF!*$N$51)-NORMSDIST(-((LN($EO37/$C$56)+(#REF!+($N$47^2)/2)*$N$51)/($N$47*SQRT($N$51))))*$EO37)*100*$B$56,0)</f>
        <v>0</v>
      </c>
      <c r="FI37" s="71">
        <f ca="1">IFERROR((NORMSDIST(-(((LN($EO37/$C$57)+(#REF!+($N$47^2)/2)*$N$51)/($N$47*SQRT($N$51)))-$N$47*SQRT($N$51)))*$C$57*EXP(-#REF!*$N$51)-NORMSDIST(-((LN($EO37/$C$57)+(#REF!+($N$47^2)/2)*$N$51)/($N$47*SQRT($N$51))))*$EO37)*100*$B$57,0)</f>
        <v>0</v>
      </c>
      <c r="FJ37" s="71">
        <f ca="1">IFERROR((NORMSDIST(-(((LN($EO37/$C$58)+(#REF!+($N$47^2)/2)*$N$51)/($N$47*SQRT($N$51)))-$N$47*SQRT($N$51)))*$C$58*EXP(-#REF!*$N$51)-NORMSDIST(-((LN($EO37/$C$58)+(#REF!+($N$47^2)/2)*$N$51)/($N$47*SQRT($N$51))))*$EO37)*100*$B$58,0)</f>
        <v>0</v>
      </c>
      <c r="FK37" s="71">
        <f ca="1">IFERROR((NORMSDIST(-(((LN($EO37/$C$59)+(#REF!+($N$47^2)/2)*$N$51)/($N$47*SQRT($N$51)))-$N$47*SQRT($N$51)))*$C$59*EXP(-#REF!*$N$51)-NORMSDIST(-((LN($EO37/$C$59)+(#REF!+($N$47^2)/2)*$N$51)/($N$47*SQRT($N$51))))*$EO37)*100*$B$59,0)</f>
        <v>0</v>
      </c>
      <c r="FL37" s="71">
        <f ca="1">IFERROR((NORMSDIST(-(((LN($EO37/$C$60)+(#REF!+($N$47^2)/2)*$N$51)/($N$47*SQRT($N$51)))-$N$47*SQRT($N$51)))*$C$60*EXP(-#REF!*$N$51)-NORMSDIST(-((LN($EO37/$C$60)+(#REF!+($N$47^2)/2)*$N$51)/($N$47*SQRT($N$51))))*$EO37)*100*$B$60,0)</f>
        <v>0</v>
      </c>
      <c r="FM37" s="71">
        <f ca="1">IFERROR((NORMSDIST(-(((LN($EO37/$C$61)+(#REF!+($N$47^2)/2)*$N$51)/($N$47*SQRT($N$51)))-$N$47*SQRT($N$51)))*$C$61*EXP(-#REF!*$N$51)-NORMSDIST(-((LN($EO37/$C$61)+(#REF!+($N$47^2)/2)*$N$51)/($N$47*SQRT($N$51))))*$EO37)*100*$B$61,0)</f>
        <v>0</v>
      </c>
      <c r="FN37" s="71">
        <f ca="1">IFERROR((NORMSDIST(-(((LN($EO37/$C$62)+(#REF!+($N$47^2)/2)*$N$51)/($N$47*SQRT($N$51)))-$N$47*SQRT($N$51)))*$C$62*EXP(-#REF!*$N$51)-NORMSDIST(-((LN($EO37/$C$62)+(#REF!+($N$47^2)/2)*$N$51)/($N$47*SQRT($N$51))))*$EO37)*100*$B$62,0)</f>
        <v>0</v>
      </c>
      <c r="FO37" s="71">
        <f ca="1">IFERROR((NORMSDIST(-(((LN($EO37/$C$63)+(#REF!+($N$47^2)/2)*$N$51)/($N$47*SQRT($N$51)))-$N$47*SQRT($N$51)))*$C$63*EXP(-#REF!*$N$51)-NORMSDIST(-((LN($EO37/$C$63)+(#REF!+($N$47^2)/2)*$N$51)/($N$47*SQRT($N$51))))*$EO37)*100*$B$63,0)</f>
        <v>0</v>
      </c>
      <c r="FP37" s="71">
        <f ca="1">IFERROR((NORMSDIST(-(((LN($EO37/$C$64)+(#REF!+($N$47^2)/2)*$N$51)/($N$47*SQRT($N$51)))-$N$47*SQRT($N$51)))*$C$64*EXP(-#REF!*$N$51)-NORMSDIST(-((LN($EO37/$C$64)+(#REF!+($N$47^2)/2)*$N$51)/($N$47*SQRT($N$51))))*$EO37)*100*$B$64,0)</f>
        <v>0</v>
      </c>
      <c r="FQ37" s="71">
        <f ca="1">IFERROR((NORMSDIST(-(((LN($EO37/$C$65)+(#REF!+($N$47^2)/2)*$N$51)/($N$47*SQRT($N$51)))-$N$47*SQRT($N$51)))*$C$65*EXP(-#REF!*$N$51)-NORMSDIST(-((LN($EO37/$C$65)+(#REF!+($N$47^2)/2)*$N$51)/($N$47*SQRT($N$51))))*$EO37)*100*$B$65,0)</f>
        <v>0</v>
      </c>
      <c r="FR37" s="71">
        <f ca="1">IFERROR((NORMSDIST(-(((LN($EO37/$C$66)+(#REF!+($N$47^2)/2)*$N$51)/($N$47*SQRT($N$51)))-$N$47*SQRT($N$51)))*$C$66*EXP(-#REF!*$N$51)-NORMSDIST(-((LN($EO37/$C$66)+(#REF!+($N$47^2)/2)*$N$51)/($N$47*SQRT($N$51))))*$EO37)*100*$B$66,0)</f>
        <v>0</v>
      </c>
      <c r="FS37" s="71">
        <f ca="1">IFERROR((NORMSDIST(-(((LN($EO37/$C$67)+(#REF!+($N$47^2)/2)*$N$51)/($N$47*SQRT($N$51)))-$N$47*SQRT($N$51)))*$C$67*EXP(-#REF!*$N$51)-NORMSDIST(-((LN($EO37/$C$67)+(#REF!+($N$47^2)/2)*$N$51)/($N$47*SQRT($N$51))))*$EO37)*100*$B$67,0)</f>
        <v>0</v>
      </c>
      <c r="FT37" s="71">
        <f ca="1">IFERROR((NORMSDIST(-(((LN($EO37/$C$68)+(#REF!+($N$47^2)/2)*$N$51)/($N$47*SQRT($N$51)))-$N$47*SQRT($N$51)))*$C$68*EXP(-#REF!*$N$51)-NORMSDIST(-((LN($EO37/$C$68)+(#REF!+($N$47^2)/2)*$N$51)/($N$47*SQRT($N$51))))*$EO37)*100*$B$68,0)</f>
        <v>0</v>
      </c>
      <c r="FU37" s="71">
        <f ca="1">IFERROR((NORMSDIST(-(((LN($EO37/$C$69)+(#REF!+($N$47^2)/2)*$N$51)/($N$47*SQRT($N$51)))-$N$47*SQRT($N$51)))*$C$69*EXP(-#REF!*$N$51)-NORMSDIST(-((LN($EO37/$C$69)+(#REF!+($N$47^2)/2)*$N$51)/($N$47*SQRT($N$51))))*$EO37)*100*$B$69,0)</f>
        <v>0</v>
      </c>
      <c r="FV37" s="71">
        <f ca="1">IFERROR((NORMSDIST(-(((LN($EO37/$C$70)+(#REF!+($N$47^2)/2)*$N$51)/($N$47*SQRT($N$51)))-$N$47*SQRT($N$51)))*$C$70*EXP(-#REF!*$N$51)-NORMSDIST(-((LN($EO37/$C$70)+(#REF!+($N$47^2)/2)*$N$51)/($N$47*SQRT($N$51))))*$EO37)*100*$B$70,0)</f>
        <v>0</v>
      </c>
      <c r="FW37" s="71">
        <f ca="1">IFERROR((NORMSDIST(-(((LN($EO37/$C$71)+(#REF!+($N$47^2)/2)*$N$51)/($N$47*SQRT($N$51)))-$N$47*SQRT($N$51)))*$C$71*EXP(-#REF!*$N$51)-NORMSDIST(-((LN($EO37/$C$71)+(#REF!+($N$47^2)/2)*$N$51)/($N$47*SQRT($N$51))))*$EO37)*100*$B$71,0)</f>
        <v>0</v>
      </c>
      <c r="FX37" s="71">
        <f ca="1">IFERROR((NORMSDIST(-(((LN($EO37/$C$72)+(#REF!+($N$47^2)/2)*$N$51)/($N$47*SQRT($N$51)))-$N$47*SQRT($N$51)))*$C$72*EXP(-#REF!*$N$51)-NORMSDIST(-((LN($EO37/$C$72)+(#REF!+($N$47^2)/2)*$N$51)/($N$47*SQRT($N$51))))*$EO37)*100*$B$72,0)</f>
        <v>0</v>
      </c>
      <c r="FY37" s="71">
        <f t="shared" si="115"/>
        <v>0</v>
      </c>
      <c r="FZ37" s="71">
        <f t="shared" si="116"/>
        <v>0</v>
      </c>
      <c r="GA37" s="71">
        <f t="shared" si="117"/>
        <v>0</v>
      </c>
      <c r="GB37" s="71">
        <f t="shared" si="118"/>
        <v>0</v>
      </c>
      <c r="GC37" s="72"/>
      <c r="GD37" s="88">
        <f t="shared" ca="1" si="119"/>
        <v>0</v>
      </c>
    </row>
    <row r="38" spans="1:186" ht="13.5" thickTop="1">
      <c r="A38" s="170" t="s">
        <v>395</v>
      </c>
      <c r="B38" s="639"/>
      <c r="C38" s="652">
        <v>2761.7</v>
      </c>
      <c r="D38" s="640"/>
      <c r="E38" s="633">
        <f t="shared" si="0"/>
        <v>0</v>
      </c>
      <c r="F38" s="635">
        <f t="shared" si="72"/>
        <v>0</v>
      </c>
      <c r="G38" s="641">
        <f>IFERROR(VLOOKUP(C38,$AB$3:$AF$50,5,0),"")</f>
        <v>0.45</v>
      </c>
      <c r="H38" s="705">
        <f t="shared" si="56"/>
        <v>0</v>
      </c>
      <c r="I38" s="782">
        <f t="shared" si="2"/>
        <v>0</v>
      </c>
      <c r="J38" s="51"/>
      <c r="K38" s="835" t="s">
        <v>438</v>
      </c>
      <c r="L38" s="836"/>
      <c r="M38" s="836"/>
      <c r="N38" s="714">
        <f>SUM(Q3:Q42)</f>
        <v>0</v>
      </c>
      <c r="O38" s="51"/>
      <c r="P38" s="769"/>
      <c r="Q38" s="816">
        <f t="shared" si="57"/>
        <v>0</v>
      </c>
      <c r="R38" s="630"/>
      <c r="S38" s="619">
        <f t="shared" ca="1" si="58"/>
        <v>0</v>
      </c>
      <c r="T38" s="625" t="str">
        <f t="shared" si="59"/>
        <v/>
      </c>
      <c r="U38" s="626" t="str">
        <f t="shared" si="60"/>
        <v/>
      </c>
      <c r="V38" s="621">
        <f>IFERROR(VLOOKUP($U38,HomeBroker!$A$30:$F$60,6,0),0)</f>
        <v>0</v>
      </c>
      <c r="W38" s="618" t="str">
        <f t="shared" si="61"/>
        <v/>
      </c>
      <c r="X38" s="771" t="str">
        <f t="shared" si="67"/>
        <v/>
      </c>
      <c r="Y38" s="51"/>
      <c r="Z38" s="631"/>
      <c r="AA38" s="816">
        <f t="shared" si="62"/>
        <v>0</v>
      </c>
      <c r="AB38" s="630"/>
      <c r="AC38" s="619">
        <f t="shared" ca="1" si="7"/>
        <v>0</v>
      </c>
      <c r="AD38" s="625" t="str">
        <f t="shared" si="63"/>
        <v/>
      </c>
      <c r="AE38" s="626" t="str">
        <f t="shared" si="64"/>
        <v/>
      </c>
      <c r="AF38" s="621">
        <f>IFERROR(VLOOKUP($AE38,HomeBroker!$A$30:$F$60,6,0),0)</f>
        <v>0</v>
      </c>
      <c r="AG38" s="618" t="str">
        <f t="shared" si="65"/>
        <v/>
      </c>
      <c r="AH38" s="771" t="str">
        <f t="shared" si="69"/>
        <v/>
      </c>
      <c r="AI38" s="51"/>
      <c r="AJ38" s="772"/>
      <c r="AK38" s="657" t="s">
        <v>350</v>
      </c>
      <c r="AL38" s="623"/>
      <c r="AM38" s="649"/>
      <c r="AN38" s="626"/>
      <c r="AO38" s="632">
        <f t="shared" si="8"/>
        <v>0</v>
      </c>
      <c r="AP38" s="653">
        <f t="shared" si="9"/>
        <v>0</v>
      </c>
      <c r="AQ38" s="658" t="s">
        <v>396</v>
      </c>
      <c r="AR38" s="623"/>
      <c r="AS38" s="649"/>
      <c r="AT38" s="626"/>
      <c r="AU38" s="632">
        <f t="shared" si="10"/>
        <v>0</v>
      </c>
      <c r="AV38" s="653">
        <f t="shared" si="11"/>
        <v>0</v>
      </c>
      <c r="AW38" s="661" t="s">
        <v>397</v>
      </c>
      <c r="AX38" s="659"/>
      <c r="AY38" s="626"/>
      <c r="AZ38" s="632">
        <f t="shared" si="12"/>
        <v>0</v>
      </c>
      <c r="BA38" s="634">
        <f t="shared" si="13"/>
        <v>0</v>
      </c>
      <c r="CX38" s="70">
        <f t="shared" si="73"/>
        <v>3059.9400868659536</v>
      </c>
      <c r="CY38" s="71">
        <f t="shared" si="74"/>
        <v>0</v>
      </c>
      <c r="CZ38" s="71">
        <f t="shared" si="75"/>
        <v>0</v>
      </c>
      <c r="DA38" s="71">
        <f t="shared" si="76"/>
        <v>0</v>
      </c>
      <c r="DB38" s="71">
        <f t="shared" si="77"/>
        <v>0</v>
      </c>
      <c r="DC38" s="71">
        <f t="shared" si="78"/>
        <v>0</v>
      </c>
      <c r="DD38" s="71">
        <f t="shared" si="79"/>
        <v>0</v>
      </c>
      <c r="DE38" s="71">
        <f t="shared" si="80"/>
        <v>0</v>
      </c>
      <c r="DF38" s="71">
        <f t="shared" si="81"/>
        <v>0</v>
      </c>
      <c r="DG38" s="71">
        <f t="shared" si="82"/>
        <v>0</v>
      </c>
      <c r="DH38" s="71">
        <f t="shared" si="83"/>
        <v>0</v>
      </c>
      <c r="DI38" s="71">
        <f t="shared" si="84"/>
        <v>0</v>
      </c>
      <c r="DJ38" s="71">
        <f t="shared" si="85"/>
        <v>0</v>
      </c>
      <c r="DK38" s="71">
        <f t="shared" si="86"/>
        <v>0</v>
      </c>
      <c r="DL38" s="71">
        <f t="shared" si="87"/>
        <v>0</v>
      </c>
      <c r="DM38" s="71">
        <f t="shared" si="88"/>
        <v>0</v>
      </c>
      <c r="DN38" s="71">
        <f t="shared" si="89"/>
        <v>0</v>
      </c>
      <c r="DO38" s="71">
        <f t="shared" si="90"/>
        <v>0</v>
      </c>
      <c r="DP38" s="71">
        <f t="shared" si="91"/>
        <v>0</v>
      </c>
      <c r="DQ38" s="71">
        <f t="shared" si="92"/>
        <v>0</v>
      </c>
      <c r="DR38" s="71">
        <f t="shared" si="93"/>
        <v>0</v>
      </c>
      <c r="DS38" s="71">
        <f t="shared" si="94"/>
        <v>0</v>
      </c>
      <c r="DT38" s="71">
        <f t="shared" si="95"/>
        <v>0</v>
      </c>
      <c r="DU38" s="71">
        <f t="shared" si="96"/>
        <v>0</v>
      </c>
      <c r="DV38" s="71">
        <f t="shared" si="97"/>
        <v>0</v>
      </c>
      <c r="DW38" s="71">
        <f t="shared" si="98"/>
        <v>0</v>
      </c>
      <c r="DX38" s="71">
        <f t="shared" si="99"/>
        <v>0</v>
      </c>
      <c r="DY38" s="71">
        <f t="shared" si="100"/>
        <v>0</v>
      </c>
      <c r="DZ38" s="71">
        <f t="shared" si="101"/>
        <v>0</v>
      </c>
      <c r="EA38" s="71">
        <f t="shared" si="102"/>
        <v>0</v>
      </c>
      <c r="EB38" s="71">
        <f t="shared" si="103"/>
        <v>0</v>
      </c>
      <c r="EC38" s="71">
        <f t="shared" si="104"/>
        <v>0</v>
      </c>
      <c r="ED38" s="71">
        <f t="shared" si="105"/>
        <v>0</v>
      </c>
      <c r="EE38" s="71">
        <f t="shared" si="106"/>
        <v>0</v>
      </c>
      <c r="EF38" s="71">
        <f t="shared" si="107"/>
        <v>0</v>
      </c>
      <c r="EG38" s="71">
        <f t="shared" si="108"/>
        <v>0</v>
      </c>
      <c r="EH38" s="71">
        <f t="shared" si="109"/>
        <v>0</v>
      </c>
      <c r="EI38" s="71">
        <f t="shared" si="110"/>
        <v>0</v>
      </c>
      <c r="EJ38" s="71">
        <f t="shared" si="111"/>
        <v>0</v>
      </c>
      <c r="EK38" s="71">
        <f t="shared" si="112"/>
        <v>0</v>
      </c>
      <c r="EL38" s="72"/>
      <c r="EM38" s="88">
        <f t="shared" si="113"/>
        <v>0</v>
      </c>
      <c r="EN38" s="60"/>
      <c r="EO38" s="70">
        <f t="shared" si="114"/>
        <v>3059.9400868659536</v>
      </c>
      <c r="EP38" s="71">
        <f ca="1">IFERROR((NORMSDIST(-(((LN($EO38/$C$38)+(#REF!+($N$47^2)/2)*$N$51)/($N$47*SQRT($N$51)))-$N$47*SQRT($N$51)))*$C$38*EXP(-#REF!*$N$51)-NORMSDIST(-((LN($EO38/$C$38)+(#REF!+($N$47^2)/2)*$N$51)/($N$47*SQRT($N$51))))*$EO38)*100*$B$38,0)</f>
        <v>0</v>
      </c>
      <c r="EQ38" s="71">
        <f ca="1">IFERROR((NORMSDIST(-(((LN($EO38/$C$39)+(#REF!+($N$47^2)/2)*$N$51)/($N$47*SQRT($N$51)))-$N$47*SQRT($N$51)))*$C$39*EXP(-#REF!*$N$51)-NORMSDIST(-((LN($EO38/$C$39)+(#REF!+($N$47^2)/2)*$N$51)/($N$47*SQRT($N$51))))*$EO38)*100*$B$39,0)</f>
        <v>0</v>
      </c>
      <c r="ER38" s="71">
        <f ca="1">IFERROR((NORMSDIST(-(((LN($EO38/$C$40)+(#REF!+($N$47^2)/2)*$N$51)/($N$47*SQRT($N$51)))-$N$47*SQRT($N$51)))*$C$40*EXP(-#REF!*$N$51)-NORMSDIST(-((LN($EO38/$C$40)+(#REF!+($N$47^2)/2)*$N$51)/($N$47*SQRT($N$51))))*$EO38)*100*$B$40,0)</f>
        <v>0</v>
      </c>
      <c r="ES38" s="71">
        <f ca="1">IFERROR((NORMSDIST(-(((LN($EO38/$C$41)+(#REF!+($N$47^2)/2)*$N$51)/($N$47*SQRT($N$51)))-$N$47*SQRT($N$51)))*$C$41*EXP(-#REF!*$N$51)-NORMSDIST(-((LN($EO38/$C$41)+(#REF!+($N$47^2)/2)*$N$51)/($N$47*SQRT($N$51))))*$EO38)*100*$B$41,0)</f>
        <v>0</v>
      </c>
      <c r="ET38" s="71">
        <f ca="1">IFERROR((NORMSDIST(-(((LN($EO38/$C$42)+(#REF!+($N$47^2)/2)*$N$51)/($N$47*SQRT($N$51)))-$N$47*SQRT($N$51)))*$C$42*EXP(-#REF!*$N$51)-NORMSDIST(-((LN($EO38/$C$42)+(#REF!+($N$47^2)/2)*$N$51)/($N$47*SQRT($N$51))))*$EO38)*100*$B$42,0)</f>
        <v>0</v>
      </c>
      <c r="EU38" s="71">
        <f ca="1">IFERROR((NORMSDIST(-(((LN($EO38/$C$43)+(#REF!+($N$47^2)/2)*$N$51)/($N$47*SQRT($N$51)))-$N$47*SQRT($N$51)))*$C$43*EXP(-#REF!*$N$51)-NORMSDIST(-((LN($EO38/$C$43)+(#REF!+($N$47^2)/2)*$N$51)/($N$47*SQRT($N$51))))*$EO38)*100*$B$43,0)</f>
        <v>0</v>
      </c>
      <c r="EV38" s="71">
        <f ca="1">IFERROR((NORMSDIST(-(((LN($EO38/$C$44)+(#REF!+($N$47^2)/2)*$N$51)/($N$47*SQRT($N$51)))-$N$47*SQRT($N$51)))*$C$44*EXP(-#REF!*$N$51)-NORMSDIST(-((LN($EO38/$C$44)+(#REF!+($N$47^2)/2)*$N$51)/($N$47*SQRT($N$51))))*$EO38)*100*$B$44,0)</f>
        <v>0</v>
      </c>
      <c r="EW38" s="71">
        <f ca="1">IFERROR((NORMSDIST(-(((LN($EO38/$C$45)+(#REF!+($N$47^2)/2)*$N$51)/($N$47*SQRT($N$51)))-$N$47*SQRT($N$51)))*$C$45*EXP(-#REF!*$N$51)-NORMSDIST(-((LN($EO38/$C$45)+(#REF!+($N$47^2)/2)*$N$51)/($N$47*SQRT($N$51))))*$EO38)*100*$B$45,0)</f>
        <v>0</v>
      </c>
      <c r="EX38" s="71">
        <f ca="1">IFERROR((NORMSDIST(-(((LN($EO38/$C$46)+(#REF!+($N$47^2)/2)*$N$51)/($N$47*SQRT($N$51)))-$N$47*SQRT($N$51)))*$C$46*EXP(-#REF!*$N$51)-NORMSDIST(-((LN($EO38/$C$46)+(#REF!+($N$47^2)/2)*$N$51)/($N$47*SQRT($N$51))))*$EO38)*100*$B$46,0)</f>
        <v>0</v>
      </c>
      <c r="EY38" s="71">
        <f ca="1">IFERROR((NORMSDIST(-(((LN($EO38/$C$47)+(#REF!+($N$47^2)/2)*$N$51)/($N$47*SQRT($N$51)))-$N$47*SQRT($N$51)))*$C$47*EXP(-#REF!*$N$51)-NORMSDIST(-((LN($EO38/$C$47)+(#REF!+($N$47^2)/2)*$N$51)/($N$47*SQRT($N$51))))*$EO38)*100*$B$47,0)</f>
        <v>0</v>
      </c>
      <c r="EZ38" s="71">
        <f ca="1">IFERROR((NORMSDIST(-(((LN($EO38/$C$48)+(#REF!+($N$47^2)/2)*$N$51)/($N$47*SQRT($N$51)))-$N$47*SQRT($N$51)))*$C$48*EXP(-#REF!*$N$51)-NORMSDIST(-((LN($EO38/$C$48)+(#REF!+($N$47^2)/2)*$N$51)/($N$47*SQRT($N$51))))*$EO38)*100*$B$48,0)</f>
        <v>0</v>
      </c>
      <c r="FA38" s="71">
        <f ca="1">IFERROR((NORMSDIST(-(((LN($EO38/$C$49)+(#REF!+($N$47^2)/2)*$N$51)/($N$47*SQRT($N$51)))-$N$47*SQRT($N$51)))*$C$49*EXP(-#REF!*$N$51)-NORMSDIST(-((LN($EO38/$C$49)+(#REF!+($N$47^2)/2)*$N$51)/($N$47*SQRT($N$51))))*$EO38)*100*$B$49,0)</f>
        <v>0</v>
      </c>
      <c r="FB38" s="71">
        <f ca="1">IFERROR((NORMSDIST(-(((LN($EO38/$C$50)+(#REF!+($N$47^2)/2)*$N$51)/($N$47*SQRT($N$51)))-$N$47*SQRT($N$51)))*$C$50*EXP(-#REF!*$N$51)-NORMSDIST(-((LN($EO38/$C$50)+(#REF!+($N$47^2)/2)*$N$51)/($N$47*SQRT($N$51))))*$EO38)*100*$B$50,0)</f>
        <v>0</v>
      </c>
      <c r="FC38" s="71">
        <f ca="1">IFERROR((NORMSDIST(-(((LN($EO38/$C$51)+(#REF!+($N$47^2)/2)*$N$51)/($N$47*SQRT($N$51)))-$N$47*SQRT($N$51)))*$C$51*EXP(-#REF!*$N$51)-NORMSDIST(-((LN($EO38/$C$51)+(#REF!+($N$47^2)/2)*$N$51)/($N$47*SQRT($N$51))))*$EO38)*100*$B$51,0)</f>
        <v>0</v>
      </c>
      <c r="FD38" s="71">
        <f ca="1">IFERROR((NORMSDIST(-(((LN($EO38/$C$52)+(#REF!+($N$47^2)/2)*$N$51)/($N$47*SQRT($N$51)))-$N$47*SQRT($N$51)))*$C$52*EXP(-#REF!*$N$51)-NORMSDIST(-((LN($EO38/$C$52)+(#REF!+($N$47^2)/2)*$N$51)/($N$47*SQRT($N$51))))*$EO38)*100*$B$52,0)</f>
        <v>0</v>
      </c>
      <c r="FE38" s="71">
        <f ca="1">IFERROR((NORMSDIST(-(((LN($EO38/$C$53)+(#REF!+($N$47^2)/2)*$N$51)/($N$47*SQRT($N$51)))-$N$47*SQRT($N$51)))*$C$53*EXP(-#REF!*$N$51)-NORMSDIST(-((LN($EO38/$C$53)+(#REF!+($N$47^2)/2)*$N$51)/($N$47*SQRT($N$51))))*$EO38)*100*$B$53,0)</f>
        <v>0</v>
      </c>
      <c r="FF38" s="71">
        <f ca="1">IFERROR((NORMSDIST(-(((LN($EO38/$C$54)+(#REF!+($N$47^2)/2)*$N$51)/($N$47*SQRT($N$51)))-$N$47*SQRT($N$51)))*$C$54*EXP(-#REF!*$N$51)-NORMSDIST(-((LN($EO38/$C$54)+(#REF!+($N$47^2)/2)*$N$51)/($N$47*SQRT($N$51))))*$EO38)*100*$B$54,0)</f>
        <v>0</v>
      </c>
      <c r="FG38" s="71">
        <f ca="1">IFERROR((NORMSDIST(-(((LN($EO38/$C$55)+(#REF!+($N$47^2)/2)*$N$51)/($N$47*SQRT($N$51)))-$N$47*SQRT($N$51)))*$C$55*EXP(-#REF!*$N$51)-NORMSDIST(-((LN($EO38/$C$55)+(#REF!+($N$47^2)/2)*$N$51)/($N$47*SQRT($N$51))))*$EO38)*100*$B$55,0)</f>
        <v>0</v>
      </c>
      <c r="FH38" s="71">
        <f ca="1">IFERROR((NORMSDIST(-(((LN($EO38/$C$56)+(#REF!+($N$47^2)/2)*$N$51)/($N$47*SQRT($N$51)))-$N$47*SQRT($N$51)))*$C$56*EXP(-#REF!*$N$51)-NORMSDIST(-((LN($EO38/$C$56)+(#REF!+($N$47^2)/2)*$N$51)/($N$47*SQRT($N$51))))*$EO38)*100*$B$56,0)</f>
        <v>0</v>
      </c>
      <c r="FI38" s="71">
        <f ca="1">IFERROR((NORMSDIST(-(((LN($EO38/$C$57)+(#REF!+($N$47^2)/2)*$N$51)/($N$47*SQRT($N$51)))-$N$47*SQRT($N$51)))*$C$57*EXP(-#REF!*$N$51)-NORMSDIST(-((LN($EO38/$C$57)+(#REF!+($N$47^2)/2)*$N$51)/($N$47*SQRT($N$51))))*$EO38)*100*$B$57,0)</f>
        <v>0</v>
      </c>
      <c r="FJ38" s="71">
        <f ca="1">IFERROR((NORMSDIST(-(((LN($EO38/$C$58)+(#REF!+($N$47^2)/2)*$N$51)/($N$47*SQRT($N$51)))-$N$47*SQRT($N$51)))*$C$58*EXP(-#REF!*$N$51)-NORMSDIST(-((LN($EO38/$C$58)+(#REF!+($N$47^2)/2)*$N$51)/($N$47*SQRT($N$51))))*$EO38)*100*$B$58,0)</f>
        <v>0</v>
      </c>
      <c r="FK38" s="71">
        <f ca="1">IFERROR((NORMSDIST(-(((LN($EO38/$C$59)+(#REF!+($N$47^2)/2)*$N$51)/($N$47*SQRT($N$51)))-$N$47*SQRT($N$51)))*$C$59*EXP(-#REF!*$N$51)-NORMSDIST(-((LN($EO38/$C$59)+(#REF!+($N$47^2)/2)*$N$51)/($N$47*SQRT($N$51))))*$EO38)*100*$B$59,0)</f>
        <v>0</v>
      </c>
      <c r="FL38" s="71">
        <f ca="1">IFERROR((NORMSDIST(-(((LN($EO38/$C$60)+(#REF!+($N$47^2)/2)*$N$51)/($N$47*SQRT($N$51)))-$N$47*SQRT($N$51)))*$C$60*EXP(-#REF!*$N$51)-NORMSDIST(-((LN($EO38/$C$60)+(#REF!+($N$47^2)/2)*$N$51)/($N$47*SQRT($N$51))))*$EO38)*100*$B$60,0)</f>
        <v>0</v>
      </c>
      <c r="FM38" s="71">
        <f ca="1">IFERROR((NORMSDIST(-(((LN($EO38/$C$61)+(#REF!+($N$47^2)/2)*$N$51)/($N$47*SQRT($N$51)))-$N$47*SQRT($N$51)))*$C$61*EXP(-#REF!*$N$51)-NORMSDIST(-((LN($EO38/$C$61)+(#REF!+($N$47^2)/2)*$N$51)/($N$47*SQRT($N$51))))*$EO38)*100*$B$61,0)</f>
        <v>0</v>
      </c>
      <c r="FN38" s="71">
        <f ca="1">IFERROR((NORMSDIST(-(((LN($EO38/$C$62)+(#REF!+($N$47^2)/2)*$N$51)/($N$47*SQRT($N$51)))-$N$47*SQRT($N$51)))*$C$62*EXP(-#REF!*$N$51)-NORMSDIST(-((LN($EO38/$C$62)+(#REF!+($N$47^2)/2)*$N$51)/($N$47*SQRT($N$51))))*$EO38)*100*$B$62,0)</f>
        <v>0</v>
      </c>
      <c r="FO38" s="71">
        <f ca="1">IFERROR((NORMSDIST(-(((LN($EO38/$C$63)+(#REF!+($N$47^2)/2)*$N$51)/($N$47*SQRT($N$51)))-$N$47*SQRT($N$51)))*$C$63*EXP(-#REF!*$N$51)-NORMSDIST(-((LN($EO38/$C$63)+(#REF!+($N$47^2)/2)*$N$51)/($N$47*SQRT($N$51))))*$EO38)*100*$B$63,0)</f>
        <v>0</v>
      </c>
      <c r="FP38" s="71">
        <f ca="1">IFERROR((NORMSDIST(-(((LN($EO38/$C$64)+(#REF!+($N$47^2)/2)*$N$51)/($N$47*SQRT($N$51)))-$N$47*SQRT($N$51)))*$C$64*EXP(-#REF!*$N$51)-NORMSDIST(-((LN($EO38/$C$64)+(#REF!+($N$47^2)/2)*$N$51)/($N$47*SQRT($N$51))))*$EO38)*100*$B$64,0)</f>
        <v>0</v>
      </c>
      <c r="FQ38" s="71">
        <f ca="1">IFERROR((NORMSDIST(-(((LN($EO38/$C$65)+(#REF!+($N$47^2)/2)*$N$51)/($N$47*SQRT($N$51)))-$N$47*SQRT($N$51)))*$C$65*EXP(-#REF!*$N$51)-NORMSDIST(-((LN($EO38/$C$65)+(#REF!+($N$47^2)/2)*$N$51)/($N$47*SQRT($N$51))))*$EO38)*100*$B$65,0)</f>
        <v>0</v>
      </c>
      <c r="FR38" s="71">
        <f ca="1">IFERROR((NORMSDIST(-(((LN($EO38/$C$66)+(#REF!+($N$47^2)/2)*$N$51)/($N$47*SQRT($N$51)))-$N$47*SQRT($N$51)))*$C$66*EXP(-#REF!*$N$51)-NORMSDIST(-((LN($EO38/$C$66)+(#REF!+($N$47^2)/2)*$N$51)/($N$47*SQRT($N$51))))*$EO38)*100*$B$66,0)</f>
        <v>0</v>
      </c>
      <c r="FS38" s="71">
        <f ca="1">IFERROR((NORMSDIST(-(((LN($EO38/$C$67)+(#REF!+($N$47^2)/2)*$N$51)/($N$47*SQRT($N$51)))-$N$47*SQRT($N$51)))*$C$67*EXP(-#REF!*$N$51)-NORMSDIST(-((LN($EO38/$C$67)+(#REF!+($N$47^2)/2)*$N$51)/($N$47*SQRT($N$51))))*$EO38)*100*$B$67,0)</f>
        <v>0</v>
      </c>
      <c r="FT38" s="71">
        <f ca="1">IFERROR((NORMSDIST(-(((LN($EO38/$C$68)+(#REF!+($N$47^2)/2)*$N$51)/($N$47*SQRT($N$51)))-$N$47*SQRT($N$51)))*$C$68*EXP(-#REF!*$N$51)-NORMSDIST(-((LN($EO38/$C$68)+(#REF!+($N$47^2)/2)*$N$51)/($N$47*SQRT($N$51))))*$EO38)*100*$B$68,0)</f>
        <v>0</v>
      </c>
      <c r="FU38" s="71">
        <f ca="1">IFERROR((NORMSDIST(-(((LN($EO38/$C$69)+(#REF!+($N$47^2)/2)*$N$51)/($N$47*SQRT($N$51)))-$N$47*SQRT($N$51)))*$C$69*EXP(-#REF!*$N$51)-NORMSDIST(-((LN($EO38/$C$69)+(#REF!+($N$47^2)/2)*$N$51)/($N$47*SQRT($N$51))))*$EO38)*100*$B$69,0)</f>
        <v>0</v>
      </c>
      <c r="FV38" s="71">
        <f ca="1">IFERROR((NORMSDIST(-(((LN($EO38/$C$70)+(#REF!+($N$47^2)/2)*$N$51)/($N$47*SQRT($N$51)))-$N$47*SQRT($N$51)))*$C$70*EXP(-#REF!*$N$51)-NORMSDIST(-((LN($EO38/$C$70)+(#REF!+($N$47^2)/2)*$N$51)/($N$47*SQRT($N$51))))*$EO38)*100*$B$70,0)</f>
        <v>0</v>
      </c>
      <c r="FW38" s="71">
        <f ca="1">IFERROR((NORMSDIST(-(((LN($EO38/$C$71)+(#REF!+($N$47^2)/2)*$N$51)/($N$47*SQRT($N$51)))-$N$47*SQRT($N$51)))*$C$71*EXP(-#REF!*$N$51)-NORMSDIST(-((LN($EO38/$C$71)+(#REF!+($N$47^2)/2)*$N$51)/($N$47*SQRT($N$51))))*$EO38)*100*$B$71,0)</f>
        <v>0</v>
      </c>
      <c r="FX38" s="71">
        <f ca="1">IFERROR((NORMSDIST(-(((LN($EO38/$C$72)+(#REF!+($N$47^2)/2)*$N$51)/($N$47*SQRT($N$51)))-$N$47*SQRT($N$51)))*$C$72*EXP(-#REF!*$N$51)-NORMSDIST(-((LN($EO38/$C$72)+(#REF!+($N$47^2)/2)*$N$51)/($N$47*SQRT($N$51))))*$EO38)*100*$B$72,0)</f>
        <v>0</v>
      </c>
      <c r="FY38" s="71">
        <f t="shared" si="115"/>
        <v>0</v>
      </c>
      <c r="FZ38" s="71">
        <f t="shared" si="116"/>
        <v>0</v>
      </c>
      <c r="GA38" s="71">
        <f t="shared" si="117"/>
        <v>0</v>
      </c>
      <c r="GB38" s="71">
        <f t="shared" si="118"/>
        <v>0</v>
      </c>
      <c r="GC38" s="72"/>
      <c r="GD38" s="88">
        <f t="shared" ca="1" si="119"/>
        <v>0</v>
      </c>
    </row>
    <row r="39" spans="1:186">
      <c r="A39" s="170" t="s">
        <v>395</v>
      </c>
      <c r="B39" s="619"/>
      <c r="C39" s="649">
        <v>2800.9</v>
      </c>
      <c r="D39" s="626"/>
      <c r="E39" s="632">
        <f t="shared" si="0"/>
        <v>0</v>
      </c>
      <c r="F39" s="634">
        <f t="shared" si="72"/>
        <v>0</v>
      </c>
      <c r="G39" s="636">
        <f t="shared" ref="G39:G72" si="120">IFERROR(VLOOKUP(C39,$AB$3:$AF$50,5,0),"")</f>
        <v>0.45100000000000001</v>
      </c>
      <c r="H39" s="706">
        <f t="shared" si="56"/>
        <v>0</v>
      </c>
      <c r="I39" s="783">
        <f t="shared" si="2"/>
        <v>0</v>
      </c>
      <c r="J39" s="51"/>
      <c r="K39" s="837" t="s">
        <v>439</v>
      </c>
      <c r="L39" s="838"/>
      <c r="M39" s="838"/>
      <c r="N39" s="715">
        <f>SUM(AA3:AA42)</f>
        <v>0</v>
      </c>
      <c r="O39" s="51"/>
      <c r="P39" s="769"/>
      <c r="Q39" s="815">
        <f t="shared" si="57"/>
        <v>0</v>
      </c>
      <c r="R39" s="629"/>
      <c r="S39" s="639">
        <f t="shared" ca="1" si="58"/>
        <v>0</v>
      </c>
      <c r="T39" s="627" t="str">
        <f t="shared" si="59"/>
        <v/>
      </c>
      <c r="U39" s="628" t="str">
        <f t="shared" si="60"/>
        <v/>
      </c>
      <c r="V39" s="622">
        <f>IFERROR(VLOOKUP($U39,HomeBroker!$A$30:$F$60,6,0),0)</f>
        <v>0</v>
      </c>
      <c r="W39" s="617" t="str">
        <f t="shared" si="61"/>
        <v/>
      </c>
      <c r="X39" s="770" t="str">
        <f t="shared" si="67"/>
        <v/>
      </c>
      <c r="Y39" s="51"/>
      <c r="Z39" s="631"/>
      <c r="AA39" s="815">
        <f t="shared" si="62"/>
        <v>0</v>
      </c>
      <c r="AB39" s="629"/>
      <c r="AC39" s="620">
        <f t="shared" ca="1" si="7"/>
        <v>0</v>
      </c>
      <c r="AD39" s="627" t="str">
        <f t="shared" si="63"/>
        <v/>
      </c>
      <c r="AE39" s="628" t="str">
        <f t="shared" si="64"/>
        <v/>
      </c>
      <c r="AF39" s="622">
        <f>IFERROR(VLOOKUP($AE39,HomeBroker!$A$30:$F$60,6,0),0)</f>
        <v>0</v>
      </c>
      <c r="AG39" s="617" t="str">
        <f t="shared" si="65"/>
        <v/>
      </c>
      <c r="AH39" s="770" t="str">
        <f t="shared" si="69"/>
        <v/>
      </c>
      <c r="AI39" s="51"/>
      <c r="AJ39" s="773"/>
      <c r="AK39" s="657" t="s">
        <v>350</v>
      </c>
      <c r="AL39" s="624"/>
      <c r="AM39" s="650"/>
      <c r="AN39" s="628"/>
      <c r="AO39" s="633">
        <f t="shared" si="8"/>
        <v>0</v>
      </c>
      <c r="AP39" s="654">
        <f t="shared" si="9"/>
        <v>0</v>
      </c>
      <c r="AQ39" s="658" t="s">
        <v>396</v>
      </c>
      <c r="AR39" s="624"/>
      <c r="AS39" s="650"/>
      <c r="AT39" s="628"/>
      <c r="AU39" s="633">
        <f t="shared" si="10"/>
        <v>0</v>
      </c>
      <c r="AV39" s="654">
        <f t="shared" si="11"/>
        <v>0</v>
      </c>
      <c r="AW39" s="661" t="s">
        <v>397</v>
      </c>
      <c r="AX39" s="660"/>
      <c r="AY39" s="628"/>
      <c r="AZ39" s="633">
        <f t="shared" si="12"/>
        <v>0</v>
      </c>
      <c r="BA39" s="635">
        <f t="shared" si="13"/>
        <v>0</v>
      </c>
      <c r="CX39" s="70">
        <f t="shared" si="73"/>
        <v>3122.3878437407689</v>
      </c>
      <c r="CY39" s="71">
        <f t="shared" si="74"/>
        <v>0</v>
      </c>
      <c r="CZ39" s="71">
        <f t="shared" si="75"/>
        <v>0</v>
      </c>
      <c r="DA39" s="71">
        <f t="shared" si="76"/>
        <v>0</v>
      </c>
      <c r="DB39" s="71">
        <f t="shared" si="77"/>
        <v>0</v>
      </c>
      <c r="DC39" s="71">
        <f t="shared" si="78"/>
        <v>0</v>
      </c>
      <c r="DD39" s="71">
        <f t="shared" si="79"/>
        <v>0</v>
      </c>
      <c r="DE39" s="71">
        <f t="shared" si="80"/>
        <v>0</v>
      </c>
      <c r="DF39" s="71">
        <f t="shared" si="81"/>
        <v>0</v>
      </c>
      <c r="DG39" s="71">
        <f t="shared" si="82"/>
        <v>0</v>
      </c>
      <c r="DH39" s="71">
        <f t="shared" si="83"/>
        <v>0</v>
      </c>
      <c r="DI39" s="71">
        <f t="shared" si="84"/>
        <v>0</v>
      </c>
      <c r="DJ39" s="71">
        <f t="shared" si="85"/>
        <v>0</v>
      </c>
      <c r="DK39" s="71">
        <f t="shared" si="86"/>
        <v>0</v>
      </c>
      <c r="DL39" s="71">
        <f t="shared" si="87"/>
        <v>0</v>
      </c>
      <c r="DM39" s="71">
        <f t="shared" si="88"/>
        <v>0</v>
      </c>
      <c r="DN39" s="71">
        <f t="shared" si="89"/>
        <v>0</v>
      </c>
      <c r="DO39" s="71">
        <f t="shared" si="90"/>
        <v>0</v>
      </c>
      <c r="DP39" s="71">
        <f t="shared" si="91"/>
        <v>0</v>
      </c>
      <c r="DQ39" s="71">
        <f t="shared" si="92"/>
        <v>0</v>
      </c>
      <c r="DR39" s="71">
        <f t="shared" si="93"/>
        <v>0</v>
      </c>
      <c r="DS39" s="71">
        <f t="shared" si="94"/>
        <v>0</v>
      </c>
      <c r="DT39" s="71">
        <f t="shared" si="95"/>
        <v>0</v>
      </c>
      <c r="DU39" s="71">
        <f t="shared" si="96"/>
        <v>0</v>
      </c>
      <c r="DV39" s="71">
        <f t="shared" si="97"/>
        <v>0</v>
      </c>
      <c r="DW39" s="71">
        <f t="shared" si="98"/>
        <v>0</v>
      </c>
      <c r="DX39" s="71">
        <f t="shared" si="99"/>
        <v>0</v>
      </c>
      <c r="DY39" s="71">
        <f t="shared" si="100"/>
        <v>0</v>
      </c>
      <c r="DZ39" s="71">
        <f t="shared" si="101"/>
        <v>0</v>
      </c>
      <c r="EA39" s="71">
        <f t="shared" si="102"/>
        <v>0</v>
      </c>
      <c r="EB39" s="71">
        <f t="shared" si="103"/>
        <v>0</v>
      </c>
      <c r="EC39" s="71">
        <f t="shared" si="104"/>
        <v>0</v>
      </c>
      <c r="ED39" s="71">
        <f t="shared" si="105"/>
        <v>0</v>
      </c>
      <c r="EE39" s="71">
        <f t="shared" si="106"/>
        <v>0</v>
      </c>
      <c r="EF39" s="71">
        <f t="shared" si="107"/>
        <v>0</v>
      </c>
      <c r="EG39" s="71">
        <f t="shared" si="108"/>
        <v>0</v>
      </c>
      <c r="EH39" s="71">
        <f t="shared" si="109"/>
        <v>0</v>
      </c>
      <c r="EI39" s="71">
        <f t="shared" si="110"/>
        <v>0</v>
      </c>
      <c r="EJ39" s="71">
        <f t="shared" si="111"/>
        <v>0</v>
      </c>
      <c r="EK39" s="71">
        <f t="shared" si="112"/>
        <v>0</v>
      </c>
      <c r="EL39" s="72"/>
      <c r="EM39" s="88">
        <f t="shared" si="113"/>
        <v>0</v>
      </c>
      <c r="EN39" s="60"/>
      <c r="EO39" s="70">
        <f t="shared" si="114"/>
        <v>3122.3878437407689</v>
      </c>
      <c r="EP39" s="71">
        <f ca="1">IFERROR((NORMSDIST(-(((LN($EO39/$C$38)+(#REF!+($N$47^2)/2)*$N$51)/($N$47*SQRT($N$51)))-$N$47*SQRT($N$51)))*$C$38*EXP(-#REF!*$N$51)-NORMSDIST(-((LN($EO39/$C$38)+(#REF!+($N$47^2)/2)*$N$51)/($N$47*SQRT($N$51))))*$EO39)*100*$B$38,0)</f>
        <v>0</v>
      </c>
      <c r="EQ39" s="71">
        <f ca="1">IFERROR((NORMSDIST(-(((LN($EO39/$C$39)+(#REF!+($N$47^2)/2)*$N$51)/($N$47*SQRT($N$51)))-$N$47*SQRT($N$51)))*$C$39*EXP(-#REF!*$N$51)-NORMSDIST(-((LN($EO39/$C$39)+(#REF!+($N$47^2)/2)*$N$51)/($N$47*SQRT($N$51))))*$EO39)*100*$B$39,0)</f>
        <v>0</v>
      </c>
      <c r="ER39" s="71">
        <f ca="1">IFERROR((NORMSDIST(-(((LN($EO39/$C$40)+(#REF!+($N$47^2)/2)*$N$51)/($N$47*SQRT($N$51)))-$N$47*SQRT($N$51)))*$C$40*EXP(-#REF!*$N$51)-NORMSDIST(-((LN($EO39/$C$40)+(#REF!+($N$47^2)/2)*$N$51)/($N$47*SQRT($N$51))))*$EO39)*100*$B$40,0)</f>
        <v>0</v>
      </c>
      <c r="ES39" s="71">
        <f ca="1">IFERROR((NORMSDIST(-(((LN($EO39/$C$41)+(#REF!+($N$47^2)/2)*$N$51)/($N$47*SQRT($N$51)))-$N$47*SQRT($N$51)))*$C$41*EXP(-#REF!*$N$51)-NORMSDIST(-((LN($EO39/$C$41)+(#REF!+($N$47^2)/2)*$N$51)/($N$47*SQRT($N$51))))*$EO39)*100*$B$41,0)</f>
        <v>0</v>
      </c>
      <c r="ET39" s="71">
        <f ca="1">IFERROR((NORMSDIST(-(((LN($EO39/$C$42)+(#REF!+($N$47^2)/2)*$N$51)/($N$47*SQRT($N$51)))-$N$47*SQRT($N$51)))*$C$42*EXP(-#REF!*$N$51)-NORMSDIST(-((LN($EO39/$C$42)+(#REF!+($N$47^2)/2)*$N$51)/($N$47*SQRT($N$51))))*$EO39)*100*$B$42,0)</f>
        <v>0</v>
      </c>
      <c r="EU39" s="71">
        <f ca="1">IFERROR((NORMSDIST(-(((LN($EO39/$C$43)+(#REF!+($N$47^2)/2)*$N$51)/($N$47*SQRT($N$51)))-$N$47*SQRT($N$51)))*$C$43*EXP(-#REF!*$N$51)-NORMSDIST(-((LN($EO39/$C$43)+(#REF!+($N$47^2)/2)*$N$51)/($N$47*SQRT($N$51))))*$EO39)*100*$B$43,0)</f>
        <v>0</v>
      </c>
      <c r="EV39" s="71">
        <f ca="1">IFERROR((NORMSDIST(-(((LN($EO39/$C$44)+(#REF!+($N$47^2)/2)*$N$51)/($N$47*SQRT($N$51)))-$N$47*SQRT($N$51)))*$C$44*EXP(-#REF!*$N$51)-NORMSDIST(-((LN($EO39/$C$44)+(#REF!+($N$47^2)/2)*$N$51)/($N$47*SQRT($N$51))))*$EO39)*100*$B$44,0)</f>
        <v>0</v>
      </c>
      <c r="EW39" s="71">
        <f ca="1">IFERROR((NORMSDIST(-(((LN($EO39/$C$45)+(#REF!+($N$47^2)/2)*$N$51)/($N$47*SQRT($N$51)))-$N$47*SQRT($N$51)))*$C$45*EXP(-#REF!*$N$51)-NORMSDIST(-((LN($EO39/$C$45)+(#REF!+($N$47^2)/2)*$N$51)/($N$47*SQRT($N$51))))*$EO39)*100*$B$45,0)</f>
        <v>0</v>
      </c>
      <c r="EX39" s="71">
        <f ca="1">IFERROR((NORMSDIST(-(((LN($EO39/$C$46)+(#REF!+($N$47^2)/2)*$N$51)/($N$47*SQRT($N$51)))-$N$47*SQRT($N$51)))*$C$46*EXP(-#REF!*$N$51)-NORMSDIST(-((LN($EO39/$C$46)+(#REF!+($N$47^2)/2)*$N$51)/($N$47*SQRT($N$51))))*$EO39)*100*$B$46,0)</f>
        <v>0</v>
      </c>
      <c r="EY39" s="71">
        <f ca="1">IFERROR((NORMSDIST(-(((LN($EO39/$C$47)+(#REF!+($N$47^2)/2)*$N$51)/($N$47*SQRT($N$51)))-$N$47*SQRT($N$51)))*$C$47*EXP(-#REF!*$N$51)-NORMSDIST(-((LN($EO39/$C$47)+(#REF!+($N$47^2)/2)*$N$51)/($N$47*SQRT($N$51))))*$EO39)*100*$B$47,0)</f>
        <v>0</v>
      </c>
      <c r="EZ39" s="71">
        <f ca="1">IFERROR((NORMSDIST(-(((LN($EO39/$C$48)+(#REF!+($N$47^2)/2)*$N$51)/($N$47*SQRT($N$51)))-$N$47*SQRT($N$51)))*$C$48*EXP(-#REF!*$N$51)-NORMSDIST(-((LN($EO39/$C$48)+(#REF!+($N$47^2)/2)*$N$51)/($N$47*SQRT($N$51))))*$EO39)*100*$B$48,0)</f>
        <v>0</v>
      </c>
      <c r="FA39" s="71">
        <f ca="1">IFERROR((NORMSDIST(-(((LN($EO39/$C$49)+(#REF!+($N$47^2)/2)*$N$51)/($N$47*SQRT($N$51)))-$N$47*SQRT($N$51)))*$C$49*EXP(-#REF!*$N$51)-NORMSDIST(-((LN($EO39/$C$49)+(#REF!+($N$47^2)/2)*$N$51)/($N$47*SQRT($N$51))))*$EO39)*100*$B$49,0)</f>
        <v>0</v>
      </c>
      <c r="FB39" s="71">
        <f ca="1">IFERROR((NORMSDIST(-(((LN($EO39/$C$50)+(#REF!+($N$47^2)/2)*$N$51)/($N$47*SQRT($N$51)))-$N$47*SQRT($N$51)))*$C$50*EXP(-#REF!*$N$51)-NORMSDIST(-((LN($EO39/$C$50)+(#REF!+($N$47^2)/2)*$N$51)/($N$47*SQRT($N$51))))*$EO39)*100*$B$50,0)</f>
        <v>0</v>
      </c>
      <c r="FC39" s="71">
        <f ca="1">IFERROR((NORMSDIST(-(((LN($EO39/$C$51)+(#REF!+($N$47^2)/2)*$N$51)/($N$47*SQRT($N$51)))-$N$47*SQRT($N$51)))*$C$51*EXP(-#REF!*$N$51)-NORMSDIST(-((LN($EO39/$C$51)+(#REF!+($N$47^2)/2)*$N$51)/($N$47*SQRT($N$51))))*$EO39)*100*$B$51,0)</f>
        <v>0</v>
      </c>
      <c r="FD39" s="71">
        <f ca="1">IFERROR((NORMSDIST(-(((LN($EO39/$C$52)+(#REF!+($N$47^2)/2)*$N$51)/($N$47*SQRT($N$51)))-$N$47*SQRT($N$51)))*$C$52*EXP(-#REF!*$N$51)-NORMSDIST(-((LN($EO39/$C$52)+(#REF!+($N$47^2)/2)*$N$51)/($N$47*SQRT($N$51))))*$EO39)*100*$B$52,0)</f>
        <v>0</v>
      </c>
      <c r="FE39" s="71">
        <f ca="1">IFERROR((NORMSDIST(-(((LN($EO39/$C$53)+(#REF!+($N$47^2)/2)*$N$51)/($N$47*SQRT($N$51)))-$N$47*SQRT($N$51)))*$C$53*EXP(-#REF!*$N$51)-NORMSDIST(-((LN($EO39/$C$53)+(#REF!+($N$47^2)/2)*$N$51)/($N$47*SQRT($N$51))))*$EO39)*100*$B$53,0)</f>
        <v>0</v>
      </c>
      <c r="FF39" s="71">
        <f ca="1">IFERROR((NORMSDIST(-(((LN($EO39/$C$54)+(#REF!+($N$47^2)/2)*$N$51)/($N$47*SQRT($N$51)))-$N$47*SQRT($N$51)))*$C$54*EXP(-#REF!*$N$51)-NORMSDIST(-((LN($EO39/$C$54)+(#REF!+($N$47^2)/2)*$N$51)/($N$47*SQRT($N$51))))*$EO39)*100*$B$54,0)</f>
        <v>0</v>
      </c>
      <c r="FG39" s="71">
        <f ca="1">IFERROR((NORMSDIST(-(((LN($EO39/$C$55)+(#REF!+($N$47^2)/2)*$N$51)/($N$47*SQRT($N$51)))-$N$47*SQRT($N$51)))*$C$55*EXP(-#REF!*$N$51)-NORMSDIST(-((LN($EO39/$C$55)+(#REF!+($N$47^2)/2)*$N$51)/($N$47*SQRT($N$51))))*$EO39)*100*$B$55,0)</f>
        <v>0</v>
      </c>
      <c r="FH39" s="71">
        <f ca="1">IFERROR((NORMSDIST(-(((LN($EO39/$C$56)+(#REF!+($N$47^2)/2)*$N$51)/($N$47*SQRT($N$51)))-$N$47*SQRT($N$51)))*$C$56*EXP(-#REF!*$N$51)-NORMSDIST(-((LN($EO39/$C$56)+(#REF!+($N$47^2)/2)*$N$51)/($N$47*SQRT($N$51))))*$EO39)*100*$B$56,0)</f>
        <v>0</v>
      </c>
      <c r="FI39" s="71">
        <f ca="1">IFERROR((NORMSDIST(-(((LN($EO39/$C$57)+(#REF!+($N$47^2)/2)*$N$51)/($N$47*SQRT($N$51)))-$N$47*SQRT($N$51)))*$C$57*EXP(-#REF!*$N$51)-NORMSDIST(-((LN($EO39/$C$57)+(#REF!+($N$47^2)/2)*$N$51)/($N$47*SQRT($N$51))))*$EO39)*100*$B$57,0)</f>
        <v>0</v>
      </c>
      <c r="FJ39" s="71">
        <f ca="1">IFERROR((NORMSDIST(-(((LN($EO39/$C$58)+(#REF!+($N$47^2)/2)*$N$51)/($N$47*SQRT($N$51)))-$N$47*SQRT($N$51)))*$C$58*EXP(-#REF!*$N$51)-NORMSDIST(-((LN($EO39/$C$58)+(#REF!+($N$47^2)/2)*$N$51)/($N$47*SQRT($N$51))))*$EO39)*100*$B$58,0)</f>
        <v>0</v>
      </c>
      <c r="FK39" s="71">
        <f ca="1">IFERROR((NORMSDIST(-(((LN($EO39/$C$59)+(#REF!+($N$47^2)/2)*$N$51)/($N$47*SQRT($N$51)))-$N$47*SQRT($N$51)))*$C$59*EXP(-#REF!*$N$51)-NORMSDIST(-((LN($EO39/$C$59)+(#REF!+($N$47^2)/2)*$N$51)/($N$47*SQRT($N$51))))*$EO39)*100*$B$59,0)</f>
        <v>0</v>
      </c>
      <c r="FL39" s="71">
        <f ca="1">IFERROR((NORMSDIST(-(((LN($EO39/$C$60)+(#REF!+($N$47^2)/2)*$N$51)/($N$47*SQRT($N$51)))-$N$47*SQRT($N$51)))*$C$60*EXP(-#REF!*$N$51)-NORMSDIST(-((LN($EO39/$C$60)+(#REF!+($N$47^2)/2)*$N$51)/($N$47*SQRT($N$51))))*$EO39)*100*$B$60,0)</f>
        <v>0</v>
      </c>
      <c r="FM39" s="71">
        <f ca="1">IFERROR((NORMSDIST(-(((LN($EO39/$C$61)+(#REF!+($N$47^2)/2)*$N$51)/($N$47*SQRT($N$51)))-$N$47*SQRT($N$51)))*$C$61*EXP(-#REF!*$N$51)-NORMSDIST(-((LN($EO39/$C$61)+(#REF!+($N$47^2)/2)*$N$51)/($N$47*SQRT($N$51))))*$EO39)*100*$B$61,0)</f>
        <v>0</v>
      </c>
      <c r="FN39" s="71">
        <f ca="1">IFERROR((NORMSDIST(-(((LN($EO39/$C$62)+(#REF!+($N$47^2)/2)*$N$51)/($N$47*SQRT($N$51)))-$N$47*SQRT($N$51)))*$C$62*EXP(-#REF!*$N$51)-NORMSDIST(-((LN($EO39/$C$62)+(#REF!+($N$47^2)/2)*$N$51)/($N$47*SQRT($N$51))))*$EO39)*100*$B$62,0)</f>
        <v>0</v>
      </c>
      <c r="FO39" s="71">
        <f ca="1">IFERROR((NORMSDIST(-(((LN($EO39/$C$63)+(#REF!+($N$47^2)/2)*$N$51)/($N$47*SQRT($N$51)))-$N$47*SQRT($N$51)))*$C$63*EXP(-#REF!*$N$51)-NORMSDIST(-((LN($EO39/$C$63)+(#REF!+($N$47^2)/2)*$N$51)/($N$47*SQRT($N$51))))*$EO39)*100*$B$63,0)</f>
        <v>0</v>
      </c>
      <c r="FP39" s="71">
        <f ca="1">IFERROR((NORMSDIST(-(((LN($EO39/$C$64)+(#REF!+($N$47^2)/2)*$N$51)/($N$47*SQRT($N$51)))-$N$47*SQRT($N$51)))*$C$64*EXP(-#REF!*$N$51)-NORMSDIST(-((LN($EO39/$C$64)+(#REF!+($N$47^2)/2)*$N$51)/($N$47*SQRT($N$51))))*$EO39)*100*$B$64,0)</f>
        <v>0</v>
      </c>
      <c r="FQ39" s="71">
        <f ca="1">IFERROR((NORMSDIST(-(((LN($EO39/$C$65)+(#REF!+($N$47^2)/2)*$N$51)/($N$47*SQRT($N$51)))-$N$47*SQRT($N$51)))*$C$65*EXP(-#REF!*$N$51)-NORMSDIST(-((LN($EO39/$C$65)+(#REF!+($N$47^2)/2)*$N$51)/($N$47*SQRT($N$51))))*$EO39)*100*$B$65,0)</f>
        <v>0</v>
      </c>
      <c r="FR39" s="71">
        <f ca="1">IFERROR((NORMSDIST(-(((LN($EO39/$C$66)+(#REF!+($N$47^2)/2)*$N$51)/($N$47*SQRT($N$51)))-$N$47*SQRT($N$51)))*$C$66*EXP(-#REF!*$N$51)-NORMSDIST(-((LN($EO39/$C$66)+(#REF!+($N$47^2)/2)*$N$51)/($N$47*SQRT($N$51))))*$EO39)*100*$B$66,0)</f>
        <v>0</v>
      </c>
      <c r="FS39" s="71">
        <f ca="1">IFERROR((NORMSDIST(-(((LN($EO39/$C$67)+(#REF!+($N$47^2)/2)*$N$51)/($N$47*SQRT($N$51)))-$N$47*SQRT($N$51)))*$C$67*EXP(-#REF!*$N$51)-NORMSDIST(-((LN($EO39/$C$67)+(#REF!+($N$47^2)/2)*$N$51)/($N$47*SQRT($N$51))))*$EO39)*100*$B$67,0)</f>
        <v>0</v>
      </c>
      <c r="FT39" s="71">
        <f ca="1">IFERROR((NORMSDIST(-(((LN($EO39/$C$68)+(#REF!+($N$47^2)/2)*$N$51)/($N$47*SQRT($N$51)))-$N$47*SQRT($N$51)))*$C$68*EXP(-#REF!*$N$51)-NORMSDIST(-((LN($EO39/$C$68)+(#REF!+($N$47^2)/2)*$N$51)/($N$47*SQRT($N$51))))*$EO39)*100*$B$68,0)</f>
        <v>0</v>
      </c>
      <c r="FU39" s="71">
        <f ca="1">IFERROR((NORMSDIST(-(((LN($EO39/$C$69)+(#REF!+($N$47^2)/2)*$N$51)/($N$47*SQRT($N$51)))-$N$47*SQRT($N$51)))*$C$69*EXP(-#REF!*$N$51)-NORMSDIST(-((LN($EO39/$C$69)+(#REF!+($N$47^2)/2)*$N$51)/($N$47*SQRT($N$51))))*$EO39)*100*$B$69,0)</f>
        <v>0</v>
      </c>
      <c r="FV39" s="71">
        <f ca="1">IFERROR((NORMSDIST(-(((LN($EO39/$C$70)+(#REF!+($N$47^2)/2)*$N$51)/($N$47*SQRT($N$51)))-$N$47*SQRT($N$51)))*$C$70*EXP(-#REF!*$N$51)-NORMSDIST(-((LN($EO39/$C$70)+(#REF!+($N$47^2)/2)*$N$51)/($N$47*SQRT($N$51))))*$EO39)*100*$B$70,0)</f>
        <v>0</v>
      </c>
      <c r="FW39" s="71">
        <f ca="1">IFERROR((NORMSDIST(-(((LN($EO39/$C$71)+(#REF!+($N$47^2)/2)*$N$51)/($N$47*SQRT($N$51)))-$N$47*SQRT($N$51)))*$C$71*EXP(-#REF!*$N$51)-NORMSDIST(-((LN($EO39/$C$71)+(#REF!+($N$47^2)/2)*$N$51)/($N$47*SQRT($N$51))))*$EO39)*100*$B$71,0)</f>
        <v>0</v>
      </c>
      <c r="FX39" s="71">
        <f ca="1">IFERROR((NORMSDIST(-(((LN($EO39/$C$72)+(#REF!+($N$47^2)/2)*$N$51)/($N$47*SQRT($N$51)))-$N$47*SQRT($N$51)))*$C$72*EXP(-#REF!*$N$51)-NORMSDIST(-((LN($EO39/$C$72)+(#REF!+($N$47^2)/2)*$N$51)/($N$47*SQRT($N$51))))*$EO39)*100*$B$72,0)</f>
        <v>0</v>
      </c>
      <c r="FY39" s="71">
        <f t="shared" si="115"/>
        <v>0</v>
      </c>
      <c r="FZ39" s="71">
        <f t="shared" si="116"/>
        <v>0</v>
      </c>
      <c r="GA39" s="71">
        <f t="shared" si="117"/>
        <v>0</v>
      </c>
      <c r="GB39" s="71">
        <f t="shared" si="118"/>
        <v>0</v>
      </c>
      <c r="GC39" s="72"/>
      <c r="GD39" s="88">
        <f t="shared" ca="1" si="119"/>
        <v>0</v>
      </c>
    </row>
    <row r="40" spans="1:186">
      <c r="A40" s="170" t="s">
        <v>395</v>
      </c>
      <c r="B40" s="620"/>
      <c r="C40" s="650">
        <v>2911.7</v>
      </c>
      <c r="D40" s="628"/>
      <c r="E40" s="633">
        <f t="shared" si="0"/>
        <v>0</v>
      </c>
      <c r="F40" s="635">
        <f t="shared" si="72"/>
        <v>0</v>
      </c>
      <c r="G40" s="637">
        <f t="shared" si="120"/>
        <v>1.03</v>
      </c>
      <c r="H40" s="707">
        <f t="shared" si="56"/>
        <v>0</v>
      </c>
      <c r="I40" s="784">
        <f t="shared" si="2"/>
        <v>0</v>
      </c>
      <c r="J40" s="51"/>
      <c r="K40" s="846" t="s">
        <v>0</v>
      </c>
      <c r="L40" s="844"/>
      <c r="M40" s="844"/>
      <c r="N40" s="711">
        <f>Z43+SUM(B73:B75)</f>
        <v>0</v>
      </c>
      <c r="O40" s="51"/>
      <c r="P40" s="769"/>
      <c r="Q40" s="816">
        <f t="shared" si="57"/>
        <v>0</v>
      </c>
      <c r="R40" s="630"/>
      <c r="S40" s="619">
        <f t="shared" ca="1" si="58"/>
        <v>0</v>
      </c>
      <c r="T40" s="625" t="str">
        <f t="shared" si="59"/>
        <v/>
      </c>
      <c r="U40" s="626" t="str">
        <f t="shared" si="60"/>
        <v/>
      </c>
      <c r="V40" s="621">
        <f>IFERROR(VLOOKUP($U40,HomeBroker!$A$30:$F$60,6,0),0)</f>
        <v>0</v>
      </c>
      <c r="W40" s="618" t="str">
        <f t="shared" si="61"/>
        <v/>
      </c>
      <c r="X40" s="771" t="str">
        <f t="shared" si="67"/>
        <v/>
      </c>
      <c r="Y40" s="51"/>
      <c r="Z40" s="631"/>
      <c r="AA40" s="816">
        <f t="shared" si="62"/>
        <v>0</v>
      </c>
      <c r="AB40" s="630"/>
      <c r="AC40" s="619">
        <f t="shared" ca="1" si="7"/>
        <v>0</v>
      </c>
      <c r="AD40" s="625" t="str">
        <f t="shared" si="63"/>
        <v/>
      </c>
      <c r="AE40" s="626" t="str">
        <f t="shared" si="64"/>
        <v/>
      </c>
      <c r="AF40" s="621">
        <f>IFERROR(VLOOKUP($AE40,HomeBroker!$A$30:$F$60,6,0),0)</f>
        <v>0</v>
      </c>
      <c r="AG40" s="618" t="str">
        <f t="shared" si="65"/>
        <v/>
      </c>
      <c r="AH40" s="771" t="str">
        <f t="shared" si="69"/>
        <v/>
      </c>
      <c r="AI40" s="51"/>
      <c r="AJ40" s="772"/>
      <c r="AK40" s="657" t="s">
        <v>350</v>
      </c>
      <c r="AL40" s="623"/>
      <c r="AM40" s="649"/>
      <c r="AN40" s="626"/>
      <c r="AO40" s="632">
        <f t="shared" si="8"/>
        <v>0</v>
      </c>
      <c r="AP40" s="653">
        <f t="shared" si="9"/>
        <v>0</v>
      </c>
      <c r="AQ40" s="658" t="s">
        <v>396</v>
      </c>
      <c r="AR40" s="623"/>
      <c r="AS40" s="649"/>
      <c r="AT40" s="626"/>
      <c r="AU40" s="632">
        <f t="shared" si="10"/>
        <v>0</v>
      </c>
      <c r="AV40" s="653">
        <f t="shared" si="11"/>
        <v>0</v>
      </c>
      <c r="AW40" s="661" t="s">
        <v>397</v>
      </c>
      <c r="AX40" s="659"/>
      <c r="AY40" s="626"/>
      <c r="AZ40" s="632">
        <f t="shared" si="12"/>
        <v>0</v>
      </c>
      <c r="BA40" s="634">
        <f t="shared" si="13"/>
        <v>0</v>
      </c>
      <c r="CX40" s="70">
        <f t="shared" si="73"/>
        <v>3186.1100446334376</v>
      </c>
      <c r="CY40" s="71">
        <f t="shared" si="74"/>
        <v>0</v>
      </c>
      <c r="CZ40" s="71">
        <f t="shared" si="75"/>
        <v>0</v>
      </c>
      <c r="DA40" s="71">
        <f t="shared" si="76"/>
        <v>0</v>
      </c>
      <c r="DB40" s="71">
        <f t="shared" si="77"/>
        <v>0</v>
      </c>
      <c r="DC40" s="71">
        <f t="shared" si="78"/>
        <v>0</v>
      </c>
      <c r="DD40" s="71">
        <f t="shared" si="79"/>
        <v>0</v>
      </c>
      <c r="DE40" s="71">
        <f t="shared" si="80"/>
        <v>0</v>
      </c>
      <c r="DF40" s="71">
        <f t="shared" si="81"/>
        <v>0</v>
      </c>
      <c r="DG40" s="71">
        <f t="shared" si="82"/>
        <v>0</v>
      </c>
      <c r="DH40" s="71">
        <f t="shared" si="83"/>
        <v>0</v>
      </c>
      <c r="DI40" s="71">
        <f t="shared" si="84"/>
        <v>0</v>
      </c>
      <c r="DJ40" s="71">
        <f t="shared" si="85"/>
        <v>0</v>
      </c>
      <c r="DK40" s="71">
        <f t="shared" si="86"/>
        <v>0</v>
      </c>
      <c r="DL40" s="71">
        <f t="shared" si="87"/>
        <v>0</v>
      </c>
      <c r="DM40" s="71">
        <f t="shared" si="88"/>
        <v>0</v>
      </c>
      <c r="DN40" s="71">
        <f t="shared" si="89"/>
        <v>0</v>
      </c>
      <c r="DO40" s="71">
        <f t="shared" si="90"/>
        <v>0</v>
      </c>
      <c r="DP40" s="71">
        <f t="shared" si="91"/>
        <v>0</v>
      </c>
      <c r="DQ40" s="71">
        <f t="shared" si="92"/>
        <v>0</v>
      </c>
      <c r="DR40" s="71">
        <f t="shared" si="93"/>
        <v>0</v>
      </c>
      <c r="DS40" s="71">
        <f t="shared" si="94"/>
        <v>0</v>
      </c>
      <c r="DT40" s="71">
        <f t="shared" si="95"/>
        <v>0</v>
      </c>
      <c r="DU40" s="71">
        <f t="shared" si="96"/>
        <v>0</v>
      </c>
      <c r="DV40" s="71">
        <f t="shared" si="97"/>
        <v>0</v>
      </c>
      <c r="DW40" s="71">
        <f t="shared" si="98"/>
        <v>0</v>
      </c>
      <c r="DX40" s="71">
        <f t="shared" si="99"/>
        <v>0</v>
      </c>
      <c r="DY40" s="71">
        <f t="shared" si="100"/>
        <v>0</v>
      </c>
      <c r="DZ40" s="71">
        <f t="shared" si="101"/>
        <v>0</v>
      </c>
      <c r="EA40" s="71">
        <f t="shared" si="102"/>
        <v>0</v>
      </c>
      <c r="EB40" s="71">
        <f t="shared" si="103"/>
        <v>0</v>
      </c>
      <c r="EC40" s="71">
        <f t="shared" si="104"/>
        <v>0</v>
      </c>
      <c r="ED40" s="71">
        <f t="shared" si="105"/>
        <v>0</v>
      </c>
      <c r="EE40" s="71">
        <f t="shared" si="106"/>
        <v>0</v>
      </c>
      <c r="EF40" s="71">
        <f t="shared" si="107"/>
        <v>0</v>
      </c>
      <c r="EG40" s="71">
        <f t="shared" si="108"/>
        <v>0</v>
      </c>
      <c r="EH40" s="71">
        <f t="shared" si="109"/>
        <v>0</v>
      </c>
      <c r="EI40" s="71">
        <f t="shared" si="110"/>
        <v>0</v>
      </c>
      <c r="EJ40" s="71">
        <f t="shared" si="111"/>
        <v>0</v>
      </c>
      <c r="EK40" s="71">
        <f t="shared" si="112"/>
        <v>0</v>
      </c>
      <c r="EL40" s="72"/>
      <c r="EM40" s="88">
        <f t="shared" si="113"/>
        <v>0</v>
      </c>
      <c r="EN40" s="60"/>
      <c r="EO40" s="70">
        <f t="shared" si="114"/>
        <v>3186.1100446334376</v>
      </c>
      <c r="EP40" s="71">
        <f ca="1">IFERROR((NORMSDIST(-(((LN($EO40/$C$38)+(#REF!+($N$47^2)/2)*$N$51)/($N$47*SQRT($N$51)))-$N$47*SQRT($N$51)))*$C$38*EXP(-#REF!*$N$51)-NORMSDIST(-((LN($EO40/$C$38)+(#REF!+($N$47^2)/2)*$N$51)/($N$47*SQRT($N$51))))*$EO40)*100*$B$38,0)</f>
        <v>0</v>
      </c>
      <c r="EQ40" s="71">
        <f ca="1">IFERROR((NORMSDIST(-(((LN($EO40/$C$39)+(#REF!+($N$47^2)/2)*$N$51)/($N$47*SQRT($N$51)))-$N$47*SQRT($N$51)))*$C$39*EXP(-#REF!*$N$51)-NORMSDIST(-((LN($EO40/$C$39)+(#REF!+($N$47^2)/2)*$N$51)/($N$47*SQRT($N$51))))*$EO40)*100*$B$39,0)</f>
        <v>0</v>
      </c>
      <c r="ER40" s="71">
        <f ca="1">IFERROR((NORMSDIST(-(((LN($EO40/$C$40)+(#REF!+($N$47^2)/2)*$N$51)/($N$47*SQRT($N$51)))-$N$47*SQRT($N$51)))*$C$40*EXP(-#REF!*$N$51)-NORMSDIST(-((LN($EO40/$C$40)+(#REF!+($N$47^2)/2)*$N$51)/($N$47*SQRT($N$51))))*$EO40)*100*$B$40,0)</f>
        <v>0</v>
      </c>
      <c r="ES40" s="71">
        <f ca="1">IFERROR((NORMSDIST(-(((LN($EO40/$C$41)+(#REF!+($N$47^2)/2)*$N$51)/($N$47*SQRT($N$51)))-$N$47*SQRT($N$51)))*$C$41*EXP(-#REF!*$N$51)-NORMSDIST(-((LN($EO40/$C$41)+(#REF!+($N$47^2)/2)*$N$51)/($N$47*SQRT($N$51))))*$EO40)*100*$B$41,0)</f>
        <v>0</v>
      </c>
      <c r="ET40" s="71">
        <f ca="1">IFERROR((NORMSDIST(-(((LN($EO40/$C$42)+(#REF!+($N$47^2)/2)*$N$51)/($N$47*SQRT($N$51)))-$N$47*SQRT($N$51)))*$C$42*EXP(-#REF!*$N$51)-NORMSDIST(-((LN($EO40/$C$42)+(#REF!+($N$47^2)/2)*$N$51)/($N$47*SQRT($N$51))))*$EO40)*100*$B$42,0)</f>
        <v>0</v>
      </c>
      <c r="EU40" s="71">
        <f ca="1">IFERROR((NORMSDIST(-(((LN($EO40/$C$43)+(#REF!+($N$47^2)/2)*$N$51)/($N$47*SQRT($N$51)))-$N$47*SQRT($N$51)))*$C$43*EXP(-#REF!*$N$51)-NORMSDIST(-((LN($EO40/$C$43)+(#REF!+($N$47^2)/2)*$N$51)/($N$47*SQRT($N$51))))*$EO40)*100*$B$43,0)</f>
        <v>0</v>
      </c>
      <c r="EV40" s="71">
        <f ca="1">IFERROR((NORMSDIST(-(((LN($EO40/$C$44)+(#REF!+($N$47^2)/2)*$N$51)/($N$47*SQRT($N$51)))-$N$47*SQRT($N$51)))*$C$44*EXP(-#REF!*$N$51)-NORMSDIST(-((LN($EO40/$C$44)+(#REF!+($N$47^2)/2)*$N$51)/($N$47*SQRT($N$51))))*$EO40)*100*$B$44,0)</f>
        <v>0</v>
      </c>
      <c r="EW40" s="71">
        <f ca="1">IFERROR((NORMSDIST(-(((LN($EO40/$C$45)+(#REF!+($N$47^2)/2)*$N$51)/($N$47*SQRT($N$51)))-$N$47*SQRT($N$51)))*$C$45*EXP(-#REF!*$N$51)-NORMSDIST(-((LN($EO40/$C$45)+(#REF!+($N$47^2)/2)*$N$51)/($N$47*SQRT($N$51))))*$EO40)*100*$B$45,0)</f>
        <v>0</v>
      </c>
      <c r="EX40" s="71">
        <f ca="1">IFERROR((NORMSDIST(-(((LN($EO40/$C$46)+(#REF!+($N$47^2)/2)*$N$51)/($N$47*SQRT($N$51)))-$N$47*SQRT($N$51)))*$C$46*EXP(-#REF!*$N$51)-NORMSDIST(-((LN($EO40/$C$46)+(#REF!+($N$47^2)/2)*$N$51)/($N$47*SQRT($N$51))))*$EO40)*100*$B$46,0)</f>
        <v>0</v>
      </c>
      <c r="EY40" s="71">
        <f ca="1">IFERROR((NORMSDIST(-(((LN($EO40/$C$47)+(#REF!+($N$47^2)/2)*$N$51)/($N$47*SQRT($N$51)))-$N$47*SQRT($N$51)))*$C$47*EXP(-#REF!*$N$51)-NORMSDIST(-((LN($EO40/$C$47)+(#REF!+($N$47^2)/2)*$N$51)/($N$47*SQRT($N$51))))*$EO40)*100*$B$47,0)</f>
        <v>0</v>
      </c>
      <c r="EZ40" s="71">
        <f ca="1">IFERROR((NORMSDIST(-(((LN($EO40/$C$48)+(#REF!+($N$47^2)/2)*$N$51)/($N$47*SQRT($N$51)))-$N$47*SQRT($N$51)))*$C$48*EXP(-#REF!*$N$51)-NORMSDIST(-((LN($EO40/$C$48)+(#REF!+($N$47^2)/2)*$N$51)/($N$47*SQRT($N$51))))*$EO40)*100*$B$48,0)</f>
        <v>0</v>
      </c>
      <c r="FA40" s="71">
        <f ca="1">IFERROR((NORMSDIST(-(((LN($EO40/$C$49)+(#REF!+($N$47^2)/2)*$N$51)/($N$47*SQRT($N$51)))-$N$47*SQRT($N$51)))*$C$49*EXP(-#REF!*$N$51)-NORMSDIST(-((LN($EO40/$C$49)+(#REF!+($N$47^2)/2)*$N$51)/($N$47*SQRT($N$51))))*$EO40)*100*$B$49,0)</f>
        <v>0</v>
      </c>
      <c r="FB40" s="71">
        <f ca="1">IFERROR((NORMSDIST(-(((LN($EO40/$C$50)+(#REF!+($N$47^2)/2)*$N$51)/($N$47*SQRT($N$51)))-$N$47*SQRT($N$51)))*$C$50*EXP(-#REF!*$N$51)-NORMSDIST(-((LN($EO40/$C$50)+(#REF!+($N$47^2)/2)*$N$51)/($N$47*SQRT($N$51))))*$EO40)*100*$B$50,0)</f>
        <v>0</v>
      </c>
      <c r="FC40" s="71">
        <f ca="1">IFERROR((NORMSDIST(-(((LN($EO40/$C$51)+(#REF!+($N$47^2)/2)*$N$51)/($N$47*SQRT($N$51)))-$N$47*SQRT($N$51)))*$C$51*EXP(-#REF!*$N$51)-NORMSDIST(-((LN($EO40/$C$51)+(#REF!+($N$47^2)/2)*$N$51)/($N$47*SQRT($N$51))))*$EO40)*100*$B$51,0)</f>
        <v>0</v>
      </c>
      <c r="FD40" s="71">
        <f ca="1">IFERROR((NORMSDIST(-(((LN($EO40/$C$52)+(#REF!+($N$47^2)/2)*$N$51)/($N$47*SQRT($N$51)))-$N$47*SQRT($N$51)))*$C$52*EXP(-#REF!*$N$51)-NORMSDIST(-((LN($EO40/$C$52)+(#REF!+($N$47^2)/2)*$N$51)/($N$47*SQRT($N$51))))*$EO40)*100*$B$52,0)</f>
        <v>0</v>
      </c>
      <c r="FE40" s="71">
        <f ca="1">IFERROR((NORMSDIST(-(((LN($EO40/$C$53)+(#REF!+($N$47^2)/2)*$N$51)/($N$47*SQRT($N$51)))-$N$47*SQRT($N$51)))*$C$53*EXP(-#REF!*$N$51)-NORMSDIST(-((LN($EO40/$C$53)+(#REF!+($N$47^2)/2)*$N$51)/($N$47*SQRT($N$51))))*$EO40)*100*$B$53,0)</f>
        <v>0</v>
      </c>
      <c r="FF40" s="71">
        <f ca="1">IFERROR((NORMSDIST(-(((LN($EO40/$C$54)+(#REF!+($N$47^2)/2)*$N$51)/($N$47*SQRT($N$51)))-$N$47*SQRT($N$51)))*$C$54*EXP(-#REF!*$N$51)-NORMSDIST(-((LN($EO40/$C$54)+(#REF!+($N$47^2)/2)*$N$51)/($N$47*SQRT($N$51))))*$EO40)*100*$B$54,0)</f>
        <v>0</v>
      </c>
      <c r="FG40" s="71">
        <f ca="1">IFERROR((NORMSDIST(-(((LN($EO40/$C$55)+(#REF!+($N$47^2)/2)*$N$51)/($N$47*SQRT($N$51)))-$N$47*SQRT($N$51)))*$C$55*EXP(-#REF!*$N$51)-NORMSDIST(-((LN($EO40/$C$55)+(#REF!+($N$47^2)/2)*$N$51)/($N$47*SQRT($N$51))))*$EO40)*100*$B$55,0)</f>
        <v>0</v>
      </c>
      <c r="FH40" s="71">
        <f ca="1">IFERROR((NORMSDIST(-(((LN($EO40/$C$56)+(#REF!+($N$47^2)/2)*$N$51)/($N$47*SQRT($N$51)))-$N$47*SQRT($N$51)))*$C$56*EXP(-#REF!*$N$51)-NORMSDIST(-((LN($EO40/$C$56)+(#REF!+($N$47^2)/2)*$N$51)/($N$47*SQRT($N$51))))*$EO40)*100*$B$56,0)</f>
        <v>0</v>
      </c>
      <c r="FI40" s="71">
        <f ca="1">IFERROR((NORMSDIST(-(((LN($EO40/$C$57)+(#REF!+($N$47^2)/2)*$N$51)/($N$47*SQRT($N$51)))-$N$47*SQRT($N$51)))*$C$57*EXP(-#REF!*$N$51)-NORMSDIST(-((LN($EO40/$C$57)+(#REF!+($N$47^2)/2)*$N$51)/($N$47*SQRT($N$51))))*$EO40)*100*$B$57,0)</f>
        <v>0</v>
      </c>
      <c r="FJ40" s="71">
        <f ca="1">IFERROR((NORMSDIST(-(((LN($EO40/$C$58)+(#REF!+($N$47^2)/2)*$N$51)/($N$47*SQRT($N$51)))-$N$47*SQRT($N$51)))*$C$58*EXP(-#REF!*$N$51)-NORMSDIST(-((LN($EO40/$C$58)+(#REF!+($N$47^2)/2)*$N$51)/($N$47*SQRT($N$51))))*$EO40)*100*$B$58,0)</f>
        <v>0</v>
      </c>
      <c r="FK40" s="71">
        <f ca="1">IFERROR((NORMSDIST(-(((LN($EO40/$C$59)+(#REF!+($N$47^2)/2)*$N$51)/($N$47*SQRT($N$51)))-$N$47*SQRT($N$51)))*$C$59*EXP(-#REF!*$N$51)-NORMSDIST(-((LN($EO40/$C$59)+(#REF!+($N$47^2)/2)*$N$51)/($N$47*SQRT($N$51))))*$EO40)*100*$B$59,0)</f>
        <v>0</v>
      </c>
      <c r="FL40" s="71">
        <f ca="1">IFERROR((NORMSDIST(-(((LN($EO40/$C$60)+(#REF!+($N$47^2)/2)*$N$51)/($N$47*SQRT($N$51)))-$N$47*SQRT($N$51)))*$C$60*EXP(-#REF!*$N$51)-NORMSDIST(-((LN($EO40/$C$60)+(#REF!+($N$47^2)/2)*$N$51)/($N$47*SQRT($N$51))))*$EO40)*100*$B$60,0)</f>
        <v>0</v>
      </c>
      <c r="FM40" s="71">
        <f ca="1">IFERROR((NORMSDIST(-(((LN($EO40/$C$61)+(#REF!+($N$47^2)/2)*$N$51)/($N$47*SQRT($N$51)))-$N$47*SQRT($N$51)))*$C$61*EXP(-#REF!*$N$51)-NORMSDIST(-((LN($EO40/$C$61)+(#REF!+($N$47^2)/2)*$N$51)/($N$47*SQRT($N$51))))*$EO40)*100*$B$61,0)</f>
        <v>0</v>
      </c>
      <c r="FN40" s="71">
        <f ca="1">IFERROR((NORMSDIST(-(((LN($EO40/$C$62)+(#REF!+($N$47^2)/2)*$N$51)/($N$47*SQRT($N$51)))-$N$47*SQRT($N$51)))*$C$62*EXP(-#REF!*$N$51)-NORMSDIST(-((LN($EO40/$C$62)+(#REF!+($N$47^2)/2)*$N$51)/($N$47*SQRT($N$51))))*$EO40)*100*$B$62,0)</f>
        <v>0</v>
      </c>
      <c r="FO40" s="71">
        <f ca="1">IFERROR((NORMSDIST(-(((LN($EO40/$C$63)+(#REF!+($N$47^2)/2)*$N$51)/($N$47*SQRT($N$51)))-$N$47*SQRT($N$51)))*$C$63*EXP(-#REF!*$N$51)-NORMSDIST(-((LN($EO40/$C$63)+(#REF!+($N$47^2)/2)*$N$51)/($N$47*SQRT($N$51))))*$EO40)*100*$B$63,0)</f>
        <v>0</v>
      </c>
      <c r="FP40" s="71">
        <f ca="1">IFERROR((NORMSDIST(-(((LN($EO40/$C$64)+(#REF!+($N$47^2)/2)*$N$51)/($N$47*SQRT($N$51)))-$N$47*SQRT($N$51)))*$C$64*EXP(-#REF!*$N$51)-NORMSDIST(-((LN($EO40/$C$64)+(#REF!+($N$47^2)/2)*$N$51)/($N$47*SQRT($N$51))))*$EO40)*100*$B$64,0)</f>
        <v>0</v>
      </c>
      <c r="FQ40" s="71">
        <f ca="1">IFERROR((NORMSDIST(-(((LN($EO40/$C$65)+(#REF!+($N$47^2)/2)*$N$51)/($N$47*SQRT($N$51)))-$N$47*SQRT($N$51)))*$C$65*EXP(-#REF!*$N$51)-NORMSDIST(-((LN($EO40/$C$65)+(#REF!+($N$47^2)/2)*$N$51)/($N$47*SQRT($N$51))))*$EO40)*100*$B$65,0)</f>
        <v>0</v>
      </c>
      <c r="FR40" s="71">
        <f ca="1">IFERROR((NORMSDIST(-(((LN($EO40/$C$66)+(#REF!+($N$47^2)/2)*$N$51)/($N$47*SQRT($N$51)))-$N$47*SQRT($N$51)))*$C$66*EXP(-#REF!*$N$51)-NORMSDIST(-((LN($EO40/$C$66)+(#REF!+($N$47^2)/2)*$N$51)/($N$47*SQRT($N$51))))*$EO40)*100*$B$66,0)</f>
        <v>0</v>
      </c>
      <c r="FS40" s="71">
        <f ca="1">IFERROR((NORMSDIST(-(((LN($EO40/$C$67)+(#REF!+($N$47^2)/2)*$N$51)/($N$47*SQRT($N$51)))-$N$47*SQRT($N$51)))*$C$67*EXP(-#REF!*$N$51)-NORMSDIST(-((LN($EO40/$C$67)+(#REF!+($N$47^2)/2)*$N$51)/($N$47*SQRT($N$51))))*$EO40)*100*$B$67,0)</f>
        <v>0</v>
      </c>
      <c r="FT40" s="71">
        <f ca="1">IFERROR((NORMSDIST(-(((LN($EO40/$C$68)+(#REF!+($N$47^2)/2)*$N$51)/($N$47*SQRT($N$51)))-$N$47*SQRT($N$51)))*$C$68*EXP(-#REF!*$N$51)-NORMSDIST(-((LN($EO40/$C$68)+(#REF!+($N$47^2)/2)*$N$51)/($N$47*SQRT($N$51))))*$EO40)*100*$B$68,0)</f>
        <v>0</v>
      </c>
      <c r="FU40" s="71">
        <f ca="1">IFERROR((NORMSDIST(-(((LN($EO40/$C$69)+(#REF!+($N$47^2)/2)*$N$51)/($N$47*SQRT($N$51)))-$N$47*SQRT($N$51)))*$C$69*EXP(-#REF!*$N$51)-NORMSDIST(-((LN($EO40/$C$69)+(#REF!+($N$47^2)/2)*$N$51)/($N$47*SQRT($N$51))))*$EO40)*100*$B$69,0)</f>
        <v>0</v>
      </c>
      <c r="FV40" s="71">
        <f ca="1">IFERROR((NORMSDIST(-(((LN($EO40/$C$70)+(#REF!+($N$47^2)/2)*$N$51)/($N$47*SQRT($N$51)))-$N$47*SQRT($N$51)))*$C$70*EXP(-#REF!*$N$51)-NORMSDIST(-((LN($EO40/$C$70)+(#REF!+($N$47^2)/2)*$N$51)/($N$47*SQRT($N$51))))*$EO40)*100*$B$70,0)</f>
        <v>0</v>
      </c>
      <c r="FW40" s="71">
        <f ca="1">IFERROR((NORMSDIST(-(((LN($EO40/$C$71)+(#REF!+($N$47^2)/2)*$N$51)/($N$47*SQRT($N$51)))-$N$47*SQRT($N$51)))*$C$71*EXP(-#REF!*$N$51)-NORMSDIST(-((LN($EO40/$C$71)+(#REF!+($N$47^2)/2)*$N$51)/($N$47*SQRT($N$51))))*$EO40)*100*$B$71,0)</f>
        <v>0</v>
      </c>
      <c r="FX40" s="71">
        <f ca="1">IFERROR((NORMSDIST(-(((LN($EO40/$C$72)+(#REF!+($N$47^2)/2)*$N$51)/($N$47*SQRT($N$51)))-$N$47*SQRT($N$51)))*$C$72*EXP(-#REF!*$N$51)-NORMSDIST(-((LN($EO40/$C$72)+(#REF!+($N$47^2)/2)*$N$51)/($N$47*SQRT($N$51))))*$EO40)*100*$B$72,0)</f>
        <v>0</v>
      </c>
      <c r="FY40" s="71">
        <f t="shared" si="115"/>
        <v>0</v>
      </c>
      <c r="FZ40" s="71">
        <f t="shared" si="116"/>
        <v>0</v>
      </c>
      <c r="GA40" s="71">
        <f t="shared" si="117"/>
        <v>0</v>
      </c>
      <c r="GB40" s="71">
        <f t="shared" si="118"/>
        <v>0</v>
      </c>
      <c r="GC40" s="72"/>
      <c r="GD40" s="88">
        <f t="shared" ca="1" si="119"/>
        <v>0</v>
      </c>
    </row>
    <row r="41" spans="1:186">
      <c r="A41" s="170" t="s">
        <v>395</v>
      </c>
      <c r="B41" s="619"/>
      <c r="C41" s="649">
        <v>3061.7</v>
      </c>
      <c r="D41" s="626"/>
      <c r="E41" s="632">
        <f t="shared" si="0"/>
        <v>0</v>
      </c>
      <c r="F41" s="634">
        <f t="shared" si="72"/>
        <v>0</v>
      </c>
      <c r="G41" s="636">
        <f t="shared" si="120"/>
        <v>2.25</v>
      </c>
      <c r="H41" s="706">
        <f t="shared" si="56"/>
        <v>0</v>
      </c>
      <c r="I41" s="783">
        <f t="shared" si="2"/>
        <v>0</v>
      </c>
      <c r="J41" s="51"/>
      <c r="K41" s="89"/>
      <c r="L41" s="89"/>
      <c r="M41" s="89"/>
      <c r="N41" s="89"/>
      <c r="O41" s="51"/>
      <c r="P41" s="769"/>
      <c r="Q41" s="815">
        <f t="shared" si="57"/>
        <v>0</v>
      </c>
      <c r="R41" s="629"/>
      <c r="S41" s="639">
        <f t="shared" ca="1" si="58"/>
        <v>0</v>
      </c>
      <c r="T41" s="627" t="str">
        <f t="shared" si="59"/>
        <v/>
      </c>
      <c r="U41" s="628" t="str">
        <f t="shared" si="60"/>
        <v/>
      </c>
      <c r="V41" s="622">
        <f>IFERROR(VLOOKUP($U41,HomeBroker!$A$30:$F$60,6,0),0)</f>
        <v>0</v>
      </c>
      <c r="W41" s="617" t="str">
        <f t="shared" si="61"/>
        <v/>
      </c>
      <c r="X41" s="770" t="str">
        <f t="shared" si="67"/>
        <v/>
      </c>
      <c r="Y41" s="51"/>
      <c r="Z41" s="631"/>
      <c r="AA41" s="815">
        <f t="shared" si="62"/>
        <v>0</v>
      </c>
      <c r="AB41" s="629"/>
      <c r="AC41" s="620">
        <f t="shared" ca="1" si="7"/>
        <v>0</v>
      </c>
      <c r="AD41" s="627" t="str">
        <f t="shared" si="63"/>
        <v/>
      </c>
      <c r="AE41" s="628" t="str">
        <f t="shared" si="64"/>
        <v/>
      </c>
      <c r="AF41" s="622">
        <f>IFERROR(VLOOKUP($AE41,HomeBroker!$A$30:$F$60,6,0),0)</f>
        <v>0</v>
      </c>
      <c r="AG41" s="617" t="str">
        <f t="shared" si="65"/>
        <v/>
      </c>
      <c r="AH41" s="770" t="str">
        <f t="shared" si="69"/>
        <v/>
      </c>
      <c r="AI41" s="51"/>
      <c r="AJ41" s="773"/>
      <c r="AK41" s="657" t="s">
        <v>350</v>
      </c>
      <c r="AL41" s="624"/>
      <c r="AM41" s="650"/>
      <c r="AN41" s="628"/>
      <c r="AO41" s="633">
        <f t="shared" si="8"/>
        <v>0</v>
      </c>
      <c r="AP41" s="654">
        <f t="shared" si="9"/>
        <v>0</v>
      </c>
      <c r="AQ41" s="658" t="s">
        <v>396</v>
      </c>
      <c r="AR41" s="624"/>
      <c r="AS41" s="650"/>
      <c r="AT41" s="628"/>
      <c r="AU41" s="633">
        <f t="shared" si="10"/>
        <v>0</v>
      </c>
      <c r="AV41" s="654">
        <f t="shared" si="11"/>
        <v>0</v>
      </c>
      <c r="AW41" s="661" t="s">
        <v>397</v>
      </c>
      <c r="AX41" s="660"/>
      <c r="AY41" s="628"/>
      <c r="AZ41" s="633">
        <f t="shared" si="12"/>
        <v>0</v>
      </c>
      <c r="BA41" s="635">
        <f t="shared" si="13"/>
        <v>0</v>
      </c>
      <c r="CX41" s="70">
        <f t="shared" si="73"/>
        <v>3251.1326986055487</v>
      </c>
      <c r="CY41" s="71">
        <f t="shared" si="74"/>
        <v>0</v>
      </c>
      <c r="CZ41" s="71">
        <f t="shared" si="75"/>
        <v>0</v>
      </c>
      <c r="DA41" s="71">
        <f t="shared" si="76"/>
        <v>0</v>
      </c>
      <c r="DB41" s="71">
        <f t="shared" si="77"/>
        <v>0</v>
      </c>
      <c r="DC41" s="71">
        <f t="shared" si="78"/>
        <v>0</v>
      </c>
      <c r="DD41" s="71">
        <f t="shared" si="79"/>
        <v>0</v>
      </c>
      <c r="DE41" s="71">
        <f t="shared" si="80"/>
        <v>0</v>
      </c>
      <c r="DF41" s="71">
        <f t="shared" si="81"/>
        <v>0</v>
      </c>
      <c r="DG41" s="71">
        <f t="shared" si="82"/>
        <v>0</v>
      </c>
      <c r="DH41" s="71">
        <f t="shared" si="83"/>
        <v>0</v>
      </c>
      <c r="DI41" s="71">
        <f t="shared" si="84"/>
        <v>0</v>
      </c>
      <c r="DJ41" s="71">
        <f t="shared" si="85"/>
        <v>0</v>
      </c>
      <c r="DK41" s="71">
        <f t="shared" si="86"/>
        <v>0</v>
      </c>
      <c r="DL41" s="71">
        <f t="shared" si="87"/>
        <v>0</v>
      </c>
      <c r="DM41" s="71">
        <f t="shared" si="88"/>
        <v>0</v>
      </c>
      <c r="DN41" s="71">
        <f t="shared" si="89"/>
        <v>0</v>
      </c>
      <c r="DO41" s="71">
        <f t="shared" si="90"/>
        <v>0</v>
      </c>
      <c r="DP41" s="71">
        <f t="shared" si="91"/>
        <v>0</v>
      </c>
      <c r="DQ41" s="71">
        <f t="shared" si="92"/>
        <v>0</v>
      </c>
      <c r="DR41" s="71">
        <f t="shared" si="93"/>
        <v>0</v>
      </c>
      <c r="DS41" s="71">
        <f t="shared" si="94"/>
        <v>0</v>
      </c>
      <c r="DT41" s="71">
        <f t="shared" si="95"/>
        <v>0</v>
      </c>
      <c r="DU41" s="71">
        <f t="shared" si="96"/>
        <v>0</v>
      </c>
      <c r="DV41" s="71">
        <f t="shared" si="97"/>
        <v>0</v>
      </c>
      <c r="DW41" s="71">
        <f t="shared" si="98"/>
        <v>0</v>
      </c>
      <c r="DX41" s="71">
        <f t="shared" si="99"/>
        <v>0</v>
      </c>
      <c r="DY41" s="71">
        <f t="shared" si="100"/>
        <v>0</v>
      </c>
      <c r="DZ41" s="71">
        <f t="shared" si="101"/>
        <v>0</v>
      </c>
      <c r="EA41" s="71">
        <f t="shared" si="102"/>
        <v>0</v>
      </c>
      <c r="EB41" s="71">
        <f t="shared" si="103"/>
        <v>0</v>
      </c>
      <c r="EC41" s="71">
        <f t="shared" si="104"/>
        <v>0</v>
      </c>
      <c r="ED41" s="71">
        <f t="shared" si="105"/>
        <v>0</v>
      </c>
      <c r="EE41" s="71">
        <f t="shared" si="106"/>
        <v>0</v>
      </c>
      <c r="EF41" s="71">
        <f t="shared" si="107"/>
        <v>0</v>
      </c>
      <c r="EG41" s="71">
        <f t="shared" si="108"/>
        <v>0</v>
      </c>
      <c r="EH41" s="71">
        <f t="shared" si="109"/>
        <v>0</v>
      </c>
      <c r="EI41" s="71">
        <f t="shared" si="110"/>
        <v>0</v>
      </c>
      <c r="EJ41" s="71">
        <f t="shared" si="111"/>
        <v>0</v>
      </c>
      <c r="EK41" s="71">
        <f t="shared" si="112"/>
        <v>0</v>
      </c>
      <c r="EL41" s="72"/>
      <c r="EM41" s="88">
        <f t="shared" si="113"/>
        <v>0</v>
      </c>
      <c r="EN41" s="60"/>
      <c r="EO41" s="70">
        <f t="shared" si="114"/>
        <v>3251.1326986055487</v>
      </c>
      <c r="EP41" s="71">
        <f ca="1">IFERROR((NORMSDIST(-(((LN($EO41/$C$38)+(#REF!+($N$47^2)/2)*$N$51)/($N$47*SQRT($N$51)))-$N$47*SQRT($N$51)))*$C$38*EXP(-#REF!*$N$51)-NORMSDIST(-((LN($EO41/$C$38)+(#REF!+($N$47^2)/2)*$N$51)/($N$47*SQRT($N$51))))*$EO41)*100*$B$38,0)</f>
        <v>0</v>
      </c>
      <c r="EQ41" s="71">
        <f ca="1">IFERROR((NORMSDIST(-(((LN($EO41/$C$39)+(#REF!+($N$47^2)/2)*$N$51)/($N$47*SQRT($N$51)))-$N$47*SQRT($N$51)))*$C$39*EXP(-#REF!*$N$51)-NORMSDIST(-((LN($EO41/$C$39)+(#REF!+($N$47^2)/2)*$N$51)/($N$47*SQRT($N$51))))*$EO41)*100*$B$39,0)</f>
        <v>0</v>
      </c>
      <c r="ER41" s="71">
        <f ca="1">IFERROR((NORMSDIST(-(((LN($EO41/$C$40)+(#REF!+($N$47^2)/2)*$N$51)/($N$47*SQRT($N$51)))-$N$47*SQRT($N$51)))*$C$40*EXP(-#REF!*$N$51)-NORMSDIST(-((LN($EO41/$C$40)+(#REF!+($N$47^2)/2)*$N$51)/($N$47*SQRT($N$51))))*$EO41)*100*$B$40,0)</f>
        <v>0</v>
      </c>
      <c r="ES41" s="71">
        <f ca="1">IFERROR((NORMSDIST(-(((LN($EO41/$C$41)+(#REF!+($N$47^2)/2)*$N$51)/($N$47*SQRT($N$51)))-$N$47*SQRT($N$51)))*$C$41*EXP(-#REF!*$N$51)-NORMSDIST(-((LN($EO41/$C$41)+(#REF!+($N$47^2)/2)*$N$51)/($N$47*SQRT($N$51))))*$EO41)*100*$B$41,0)</f>
        <v>0</v>
      </c>
      <c r="ET41" s="71">
        <f ca="1">IFERROR((NORMSDIST(-(((LN($EO41/$C$42)+(#REF!+($N$47^2)/2)*$N$51)/($N$47*SQRT($N$51)))-$N$47*SQRT($N$51)))*$C$42*EXP(-#REF!*$N$51)-NORMSDIST(-((LN($EO41/$C$42)+(#REF!+($N$47^2)/2)*$N$51)/($N$47*SQRT($N$51))))*$EO41)*100*$B$42,0)</f>
        <v>0</v>
      </c>
      <c r="EU41" s="71">
        <f ca="1">IFERROR((NORMSDIST(-(((LN($EO41/$C$43)+(#REF!+($N$47^2)/2)*$N$51)/($N$47*SQRT($N$51)))-$N$47*SQRT($N$51)))*$C$43*EXP(-#REF!*$N$51)-NORMSDIST(-((LN($EO41/$C$43)+(#REF!+($N$47^2)/2)*$N$51)/($N$47*SQRT($N$51))))*$EO41)*100*$B$43,0)</f>
        <v>0</v>
      </c>
      <c r="EV41" s="71">
        <f ca="1">IFERROR((NORMSDIST(-(((LN($EO41/$C$44)+(#REF!+($N$47^2)/2)*$N$51)/($N$47*SQRT($N$51)))-$N$47*SQRT($N$51)))*$C$44*EXP(-#REF!*$N$51)-NORMSDIST(-((LN($EO41/$C$44)+(#REF!+($N$47^2)/2)*$N$51)/($N$47*SQRT($N$51))))*$EO41)*100*$B$44,0)</f>
        <v>0</v>
      </c>
      <c r="EW41" s="71">
        <f ca="1">IFERROR((NORMSDIST(-(((LN($EO41/$C$45)+(#REF!+($N$47^2)/2)*$N$51)/($N$47*SQRT($N$51)))-$N$47*SQRT($N$51)))*$C$45*EXP(-#REF!*$N$51)-NORMSDIST(-((LN($EO41/$C$45)+(#REF!+($N$47^2)/2)*$N$51)/($N$47*SQRT($N$51))))*$EO41)*100*$B$45,0)</f>
        <v>0</v>
      </c>
      <c r="EX41" s="71">
        <f ca="1">IFERROR((NORMSDIST(-(((LN($EO41/$C$46)+(#REF!+($N$47^2)/2)*$N$51)/($N$47*SQRT($N$51)))-$N$47*SQRT($N$51)))*$C$46*EXP(-#REF!*$N$51)-NORMSDIST(-((LN($EO41/$C$46)+(#REF!+($N$47^2)/2)*$N$51)/($N$47*SQRT($N$51))))*$EO41)*100*$B$46,0)</f>
        <v>0</v>
      </c>
      <c r="EY41" s="71">
        <f ca="1">IFERROR((NORMSDIST(-(((LN($EO41/$C$47)+(#REF!+($N$47^2)/2)*$N$51)/($N$47*SQRT($N$51)))-$N$47*SQRT($N$51)))*$C$47*EXP(-#REF!*$N$51)-NORMSDIST(-((LN($EO41/$C$47)+(#REF!+($N$47^2)/2)*$N$51)/($N$47*SQRT($N$51))))*$EO41)*100*$B$47,0)</f>
        <v>0</v>
      </c>
      <c r="EZ41" s="71">
        <f ca="1">IFERROR((NORMSDIST(-(((LN($EO41/$C$48)+(#REF!+($N$47^2)/2)*$N$51)/($N$47*SQRT($N$51)))-$N$47*SQRT($N$51)))*$C$48*EXP(-#REF!*$N$51)-NORMSDIST(-((LN($EO41/$C$48)+(#REF!+($N$47^2)/2)*$N$51)/($N$47*SQRT($N$51))))*$EO41)*100*$B$48,0)</f>
        <v>0</v>
      </c>
      <c r="FA41" s="71">
        <f ca="1">IFERROR((NORMSDIST(-(((LN($EO41/$C$49)+(#REF!+($N$47^2)/2)*$N$51)/($N$47*SQRT($N$51)))-$N$47*SQRT($N$51)))*$C$49*EXP(-#REF!*$N$51)-NORMSDIST(-((LN($EO41/$C$49)+(#REF!+($N$47^2)/2)*$N$51)/($N$47*SQRT($N$51))))*$EO41)*100*$B$49,0)</f>
        <v>0</v>
      </c>
      <c r="FB41" s="71">
        <f ca="1">IFERROR((NORMSDIST(-(((LN($EO41/$C$50)+(#REF!+($N$47^2)/2)*$N$51)/($N$47*SQRT($N$51)))-$N$47*SQRT($N$51)))*$C$50*EXP(-#REF!*$N$51)-NORMSDIST(-((LN($EO41/$C$50)+(#REF!+($N$47^2)/2)*$N$51)/($N$47*SQRT($N$51))))*$EO41)*100*$B$50,0)</f>
        <v>0</v>
      </c>
      <c r="FC41" s="71">
        <f ca="1">IFERROR((NORMSDIST(-(((LN($EO41/$C$51)+(#REF!+($N$47^2)/2)*$N$51)/($N$47*SQRT($N$51)))-$N$47*SQRT($N$51)))*$C$51*EXP(-#REF!*$N$51)-NORMSDIST(-((LN($EO41/$C$51)+(#REF!+($N$47^2)/2)*$N$51)/($N$47*SQRT($N$51))))*$EO41)*100*$B$51,0)</f>
        <v>0</v>
      </c>
      <c r="FD41" s="71">
        <f ca="1">IFERROR((NORMSDIST(-(((LN($EO41/$C$52)+(#REF!+($N$47^2)/2)*$N$51)/($N$47*SQRT($N$51)))-$N$47*SQRT($N$51)))*$C$52*EXP(-#REF!*$N$51)-NORMSDIST(-((LN($EO41/$C$52)+(#REF!+($N$47^2)/2)*$N$51)/($N$47*SQRT($N$51))))*$EO41)*100*$B$52,0)</f>
        <v>0</v>
      </c>
      <c r="FE41" s="71">
        <f ca="1">IFERROR((NORMSDIST(-(((LN($EO41/$C$53)+(#REF!+($N$47^2)/2)*$N$51)/($N$47*SQRT($N$51)))-$N$47*SQRT($N$51)))*$C$53*EXP(-#REF!*$N$51)-NORMSDIST(-((LN($EO41/$C$53)+(#REF!+($N$47^2)/2)*$N$51)/($N$47*SQRT($N$51))))*$EO41)*100*$B$53,0)</f>
        <v>0</v>
      </c>
      <c r="FF41" s="71">
        <f ca="1">IFERROR((NORMSDIST(-(((LN($EO41/$C$54)+(#REF!+($N$47^2)/2)*$N$51)/($N$47*SQRT($N$51)))-$N$47*SQRT($N$51)))*$C$54*EXP(-#REF!*$N$51)-NORMSDIST(-((LN($EO41/$C$54)+(#REF!+($N$47^2)/2)*$N$51)/($N$47*SQRT($N$51))))*$EO41)*100*$B$54,0)</f>
        <v>0</v>
      </c>
      <c r="FG41" s="71">
        <f ca="1">IFERROR((NORMSDIST(-(((LN($EO41/$C$55)+(#REF!+($N$47^2)/2)*$N$51)/($N$47*SQRT($N$51)))-$N$47*SQRT($N$51)))*$C$55*EXP(-#REF!*$N$51)-NORMSDIST(-((LN($EO41/$C$55)+(#REF!+($N$47^2)/2)*$N$51)/($N$47*SQRT($N$51))))*$EO41)*100*$B$55,0)</f>
        <v>0</v>
      </c>
      <c r="FH41" s="71">
        <f ca="1">IFERROR((NORMSDIST(-(((LN($EO41/$C$56)+(#REF!+($N$47^2)/2)*$N$51)/($N$47*SQRT($N$51)))-$N$47*SQRT($N$51)))*$C$56*EXP(-#REF!*$N$51)-NORMSDIST(-((LN($EO41/$C$56)+(#REF!+($N$47^2)/2)*$N$51)/($N$47*SQRT($N$51))))*$EO41)*100*$B$56,0)</f>
        <v>0</v>
      </c>
      <c r="FI41" s="71">
        <f ca="1">IFERROR((NORMSDIST(-(((LN($EO41/$C$57)+(#REF!+($N$47^2)/2)*$N$51)/($N$47*SQRT($N$51)))-$N$47*SQRT($N$51)))*$C$57*EXP(-#REF!*$N$51)-NORMSDIST(-((LN($EO41/$C$57)+(#REF!+($N$47^2)/2)*$N$51)/($N$47*SQRT($N$51))))*$EO41)*100*$B$57,0)</f>
        <v>0</v>
      </c>
      <c r="FJ41" s="71">
        <f ca="1">IFERROR((NORMSDIST(-(((LN($EO41/$C$58)+(#REF!+($N$47^2)/2)*$N$51)/($N$47*SQRT($N$51)))-$N$47*SQRT($N$51)))*$C$58*EXP(-#REF!*$N$51)-NORMSDIST(-((LN($EO41/$C$58)+(#REF!+($N$47^2)/2)*$N$51)/($N$47*SQRT($N$51))))*$EO41)*100*$B$58,0)</f>
        <v>0</v>
      </c>
      <c r="FK41" s="71">
        <f ca="1">IFERROR((NORMSDIST(-(((LN($EO41/$C$59)+(#REF!+($N$47^2)/2)*$N$51)/($N$47*SQRT($N$51)))-$N$47*SQRT($N$51)))*$C$59*EXP(-#REF!*$N$51)-NORMSDIST(-((LN($EO41/$C$59)+(#REF!+($N$47^2)/2)*$N$51)/($N$47*SQRT($N$51))))*$EO41)*100*$B$59,0)</f>
        <v>0</v>
      </c>
      <c r="FL41" s="71">
        <f ca="1">IFERROR((NORMSDIST(-(((LN($EO41/$C$60)+(#REF!+($N$47^2)/2)*$N$51)/($N$47*SQRT($N$51)))-$N$47*SQRT($N$51)))*$C$60*EXP(-#REF!*$N$51)-NORMSDIST(-((LN($EO41/$C$60)+(#REF!+($N$47^2)/2)*$N$51)/($N$47*SQRT($N$51))))*$EO41)*100*$B$60,0)</f>
        <v>0</v>
      </c>
      <c r="FM41" s="71">
        <f ca="1">IFERROR((NORMSDIST(-(((LN($EO41/$C$61)+(#REF!+($N$47^2)/2)*$N$51)/($N$47*SQRT($N$51)))-$N$47*SQRT($N$51)))*$C$61*EXP(-#REF!*$N$51)-NORMSDIST(-((LN($EO41/$C$61)+(#REF!+($N$47^2)/2)*$N$51)/($N$47*SQRT($N$51))))*$EO41)*100*$B$61,0)</f>
        <v>0</v>
      </c>
      <c r="FN41" s="71">
        <f ca="1">IFERROR((NORMSDIST(-(((LN($EO41/$C$62)+(#REF!+($N$47^2)/2)*$N$51)/($N$47*SQRT($N$51)))-$N$47*SQRT($N$51)))*$C$62*EXP(-#REF!*$N$51)-NORMSDIST(-((LN($EO41/$C$62)+(#REF!+($N$47^2)/2)*$N$51)/($N$47*SQRT($N$51))))*$EO41)*100*$B$62,0)</f>
        <v>0</v>
      </c>
      <c r="FO41" s="71">
        <f ca="1">IFERROR((NORMSDIST(-(((LN($EO41/$C$63)+(#REF!+($N$47^2)/2)*$N$51)/($N$47*SQRT($N$51)))-$N$47*SQRT($N$51)))*$C$63*EXP(-#REF!*$N$51)-NORMSDIST(-((LN($EO41/$C$63)+(#REF!+($N$47^2)/2)*$N$51)/($N$47*SQRT($N$51))))*$EO41)*100*$B$63,0)</f>
        <v>0</v>
      </c>
      <c r="FP41" s="71">
        <f ca="1">IFERROR((NORMSDIST(-(((LN($EO41/$C$64)+(#REF!+($N$47^2)/2)*$N$51)/($N$47*SQRT($N$51)))-$N$47*SQRT($N$51)))*$C$64*EXP(-#REF!*$N$51)-NORMSDIST(-((LN($EO41/$C$64)+(#REF!+($N$47^2)/2)*$N$51)/($N$47*SQRT($N$51))))*$EO41)*100*$B$64,0)</f>
        <v>0</v>
      </c>
      <c r="FQ41" s="71">
        <f ca="1">IFERROR((NORMSDIST(-(((LN($EO41/$C$65)+(#REF!+($N$47^2)/2)*$N$51)/($N$47*SQRT($N$51)))-$N$47*SQRT($N$51)))*$C$65*EXP(-#REF!*$N$51)-NORMSDIST(-((LN($EO41/$C$65)+(#REF!+($N$47^2)/2)*$N$51)/($N$47*SQRT($N$51))))*$EO41)*100*$B$65,0)</f>
        <v>0</v>
      </c>
      <c r="FR41" s="71">
        <f ca="1">IFERROR((NORMSDIST(-(((LN($EO41/$C$66)+(#REF!+($N$47^2)/2)*$N$51)/($N$47*SQRT($N$51)))-$N$47*SQRT($N$51)))*$C$66*EXP(-#REF!*$N$51)-NORMSDIST(-((LN($EO41/$C$66)+(#REF!+($N$47^2)/2)*$N$51)/($N$47*SQRT($N$51))))*$EO41)*100*$B$66,0)</f>
        <v>0</v>
      </c>
      <c r="FS41" s="71">
        <f ca="1">IFERROR((NORMSDIST(-(((LN($EO41/$C$67)+(#REF!+($N$47^2)/2)*$N$51)/($N$47*SQRT($N$51)))-$N$47*SQRT($N$51)))*$C$67*EXP(-#REF!*$N$51)-NORMSDIST(-((LN($EO41/$C$67)+(#REF!+($N$47^2)/2)*$N$51)/($N$47*SQRT($N$51))))*$EO41)*100*$B$67,0)</f>
        <v>0</v>
      </c>
      <c r="FT41" s="71">
        <f ca="1">IFERROR((NORMSDIST(-(((LN($EO41/$C$68)+(#REF!+($N$47^2)/2)*$N$51)/($N$47*SQRT($N$51)))-$N$47*SQRT($N$51)))*$C$68*EXP(-#REF!*$N$51)-NORMSDIST(-((LN($EO41/$C$68)+(#REF!+($N$47^2)/2)*$N$51)/($N$47*SQRT($N$51))))*$EO41)*100*$B$68,0)</f>
        <v>0</v>
      </c>
      <c r="FU41" s="71">
        <f ca="1">IFERROR((NORMSDIST(-(((LN($EO41/$C$69)+(#REF!+($N$47^2)/2)*$N$51)/($N$47*SQRT($N$51)))-$N$47*SQRT($N$51)))*$C$69*EXP(-#REF!*$N$51)-NORMSDIST(-((LN($EO41/$C$69)+(#REF!+($N$47^2)/2)*$N$51)/($N$47*SQRT($N$51))))*$EO41)*100*$B$69,0)</f>
        <v>0</v>
      </c>
      <c r="FV41" s="71">
        <f ca="1">IFERROR((NORMSDIST(-(((LN($EO41/$C$70)+(#REF!+($N$47^2)/2)*$N$51)/($N$47*SQRT($N$51)))-$N$47*SQRT($N$51)))*$C$70*EXP(-#REF!*$N$51)-NORMSDIST(-((LN($EO41/$C$70)+(#REF!+($N$47^2)/2)*$N$51)/($N$47*SQRT($N$51))))*$EO41)*100*$B$70,0)</f>
        <v>0</v>
      </c>
      <c r="FW41" s="71">
        <f ca="1">IFERROR((NORMSDIST(-(((LN($EO41/$C$71)+(#REF!+($N$47^2)/2)*$N$51)/($N$47*SQRT($N$51)))-$N$47*SQRT($N$51)))*$C$71*EXP(-#REF!*$N$51)-NORMSDIST(-((LN($EO41/$C$71)+(#REF!+($N$47^2)/2)*$N$51)/($N$47*SQRT($N$51))))*$EO41)*100*$B$71,0)</f>
        <v>0</v>
      </c>
      <c r="FX41" s="71">
        <f ca="1">IFERROR((NORMSDIST(-(((LN($EO41/$C$72)+(#REF!+($N$47^2)/2)*$N$51)/($N$47*SQRT($N$51)))-$N$47*SQRT($N$51)))*$C$72*EXP(-#REF!*$N$51)-NORMSDIST(-((LN($EO41/$C$72)+(#REF!+($N$47^2)/2)*$N$51)/($N$47*SQRT($N$51))))*$EO41)*100*$B$72,0)</f>
        <v>0</v>
      </c>
      <c r="FY41" s="71">
        <f t="shared" si="115"/>
        <v>0</v>
      </c>
      <c r="FZ41" s="71">
        <f t="shared" si="116"/>
        <v>0</v>
      </c>
      <c r="GA41" s="71">
        <f t="shared" si="117"/>
        <v>0</v>
      </c>
      <c r="GB41" s="71">
        <f t="shared" si="118"/>
        <v>0</v>
      </c>
      <c r="GC41" s="72"/>
      <c r="GD41" s="88">
        <f t="shared" ca="1" si="119"/>
        <v>0</v>
      </c>
    </row>
    <row r="42" spans="1:186">
      <c r="A42" s="170" t="s">
        <v>395</v>
      </c>
      <c r="B42" s="620"/>
      <c r="C42" s="650">
        <v>3211.7</v>
      </c>
      <c r="D42" s="628"/>
      <c r="E42" s="633">
        <f t="shared" si="0"/>
        <v>0</v>
      </c>
      <c r="F42" s="635">
        <f t="shared" si="72"/>
        <v>0</v>
      </c>
      <c r="G42" s="637">
        <f t="shared" si="120"/>
        <v>5.05</v>
      </c>
      <c r="H42" s="707">
        <f t="shared" si="56"/>
        <v>0</v>
      </c>
      <c r="I42" s="784">
        <f t="shared" si="2"/>
        <v>0</v>
      </c>
      <c r="J42" s="51"/>
      <c r="K42" s="847" t="s">
        <v>440</v>
      </c>
      <c r="L42" s="848"/>
      <c r="M42" s="848"/>
      <c r="N42" s="723">
        <v>0.02</v>
      </c>
      <c r="O42" s="51"/>
      <c r="P42" s="769"/>
      <c r="Q42" s="817">
        <f t="shared" si="57"/>
        <v>0</v>
      </c>
      <c r="R42" s="774"/>
      <c r="S42" s="619">
        <f t="shared" ca="1" si="58"/>
        <v>0</v>
      </c>
      <c r="T42" s="776" t="str">
        <f t="shared" si="59"/>
        <v/>
      </c>
      <c r="U42" s="777" t="str">
        <f t="shared" si="60"/>
        <v/>
      </c>
      <c r="V42" s="778">
        <f>IFERROR(VLOOKUP($U42,HomeBroker!$A$30:$F$60,6,0),0)</f>
        <v>0</v>
      </c>
      <c r="W42" s="779" t="str">
        <f t="shared" si="61"/>
        <v/>
      </c>
      <c r="X42" s="780" t="str">
        <f t="shared" si="67"/>
        <v/>
      </c>
      <c r="Y42" s="51"/>
      <c r="Z42" s="631"/>
      <c r="AA42" s="817">
        <f t="shared" si="62"/>
        <v>0</v>
      </c>
      <c r="AB42" s="774"/>
      <c r="AC42" s="775">
        <f t="shared" ca="1" si="7"/>
        <v>0</v>
      </c>
      <c r="AD42" s="776" t="str">
        <f t="shared" si="63"/>
        <v/>
      </c>
      <c r="AE42" s="777" t="str">
        <f t="shared" si="64"/>
        <v/>
      </c>
      <c r="AF42" s="778">
        <f>IFERROR(VLOOKUP($AE42,HomeBroker!$A$30:$F$60,6,0),0)</f>
        <v>0</v>
      </c>
      <c r="AG42" s="779" t="str">
        <f t="shared" si="65"/>
        <v/>
      </c>
      <c r="AH42" s="780" t="str">
        <f t="shared" si="69"/>
        <v/>
      </c>
      <c r="AI42" s="51"/>
      <c r="AJ42" s="772"/>
      <c r="AK42" s="657" t="s">
        <v>350</v>
      </c>
      <c r="AL42" s="623"/>
      <c r="AM42" s="649"/>
      <c r="AN42" s="626"/>
      <c r="AO42" s="632">
        <f t="shared" si="8"/>
        <v>0</v>
      </c>
      <c r="AP42" s="653">
        <f t="shared" si="9"/>
        <v>0</v>
      </c>
      <c r="AQ42" s="658" t="s">
        <v>396</v>
      </c>
      <c r="AR42" s="623"/>
      <c r="AS42" s="649"/>
      <c r="AT42" s="626"/>
      <c r="AU42" s="632">
        <f t="shared" si="10"/>
        <v>0</v>
      </c>
      <c r="AV42" s="653">
        <f t="shared" si="11"/>
        <v>0</v>
      </c>
      <c r="AW42" s="661" t="s">
        <v>397</v>
      </c>
      <c r="AX42" s="659"/>
      <c r="AY42" s="626"/>
      <c r="AZ42" s="632">
        <f t="shared" si="12"/>
        <v>0</v>
      </c>
      <c r="BA42" s="634">
        <f t="shared" si="13"/>
        <v>0</v>
      </c>
      <c r="CX42" s="70">
        <f t="shared" si="73"/>
        <v>3317.4823455158662</v>
      </c>
      <c r="CY42" s="71">
        <f t="shared" si="74"/>
        <v>0</v>
      </c>
      <c r="CZ42" s="71">
        <f t="shared" si="75"/>
        <v>0</v>
      </c>
      <c r="DA42" s="71">
        <f t="shared" si="76"/>
        <v>0</v>
      </c>
      <c r="DB42" s="71">
        <f t="shared" si="77"/>
        <v>0</v>
      </c>
      <c r="DC42" s="71">
        <f t="shared" si="78"/>
        <v>0</v>
      </c>
      <c r="DD42" s="71">
        <f t="shared" si="79"/>
        <v>0</v>
      </c>
      <c r="DE42" s="71">
        <f t="shared" si="80"/>
        <v>0</v>
      </c>
      <c r="DF42" s="71">
        <f t="shared" si="81"/>
        <v>0</v>
      </c>
      <c r="DG42" s="71">
        <f t="shared" si="82"/>
        <v>0</v>
      </c>
      <c r="DH42" s="71">
        <f t="shared" si="83"/>
        <v>0</v>
      </c>
      <c r="DI42" s="71">
        <f t="shared" si="84"/>
        <v>0</v>
      </c>
      <c r="DJ42" s="71">
        <f t="shared" si="85"/>
        <v>0</v>
      </c>
      <c r="DK42" s="71">
        <f t="shared" si="86"/>
        <v>0</v>
      </c>
      <c r="DL42" s="71">
        <f t="shared" si="87"/>
        <v>0</v>
      </c>
      <c r="DM42" s="71">
        <f t="shared" si="88"/>
        <v>0</v>
      </c>
      <c r="DN42" s="71">
        <f t="shared" si="89"/>
        <v>0</v>
      </c>
      <c r="DO42" s="71">
        <f t="shared" si="90"/>
        <v>0</v>
      </c>
      <c r="DP42" s="71">
        <f t="shared" si="91"/>
        <v>0</v>
      </c>
      <c r="DQ42" s="71">
        <f t="shared" si="92"/>
        <v>0</v>
      </c>
      <c r="DR42" s="71">
        <f t="shared" si="93"/>
        <v>0</v>
      </c>
      <c r="DS42" s="71">
        <f t="shared" si="94"/>
        <v>0</v>
      </c>
      <c r="DT42" s="71">
        <f t="shared" si="95"/>
        <v>0</v>
      </c>
      <c r="DU42" s="71">
        <f t="shared" si="96"/>
        <v>0</v>
      </c>
      <c r="DV42" s="71">
        <f t="shared" si="97"/>
        <v>0</v>
      </c>
      <c r="DW42" s="71">
        <f t="shared" si="98"/>
        <v>0</v>
      </c>
      <c r="DX42" s="71">
        <f t="shared" si="99"/>
        <v>0</v>
      </c>
      <c r="DY42" s="71">
        <f t="shared" si="100"/>
        <v>0</v>
      </c>
      <c r="DZ42" s="71">
        <f t="shared" si="101"/>
        <v>0</v>
      </c>
      <c r="EA42" s="71">
        <f t="shared" si="102"/>
        <v>0</v>
      </c>
      <c r="EB42" s="71">
        <f t="shared" si="103"/>
        <v>0</v>
      </c>
      <c r="EC42" s="71">
        <f t="shared" si="104"/>
        <v>0</v>
      </c>
      <c r="ED42" s="71">
        <f t="shared" si="105"/>
        <v>0</v>
      </c>
      <c r="EE42" s="71">
        <f t="shared" si="106"/>
        <v>0</v>
      </c>
      <c r="EF42" s="71">
        <f t="shared" si="107"/>
        <v>0</v>
      </c>
      <c r="EG42" s="71">
        <f t="shared" si="108"/>
        <v>0</v>
      </c>
      <c r="EH42" s="71">
        <f t="shared" si="109"/>
        <v>0</v>
      </c>
      <c r="EI42" s="71">
        <f t="shared" si="110"/>
        <v>0</v>
      </c>
      <c r="EJ42" s="71">
        <f t="shared" si="111"/>
        <v>0</v>
      </c>
      <c r="EK42" s="71">
        <f t="shared" si="112"/>
        <v>0</v>
      </c>
      <c r="EL42" s="72"/>
      <c r="EM42" s="88">
        <f t="shared" si="113"/>
        <v>0</v>
      </c>
      <c r="EN42" s="60"/>
      <c r="EO42" s="70">
        <f t="shared" si="114"/>
        <v>3317.4823455158662</v>
      </c>
      <c r="EP42" s="71">
        <f ca="1">IFERROR((NORMSDIST(-(((LN($EO42/$C$38)+(#REF!+($N$47^2)/2)*$N$51)/($N$47*SQRT($N$51)))-$N$47*SQRT($N$51)))*$C$38*EXP(-#REF!*$N$51)-NORMSDIST(-((LN($EO42/$C$38)+(#REF!+($N$47^2)/2)*$N$51)/($N$47*SQRT($N$51))))*$EO42)*100*$B$38,0)</f>
        <v>0</v>
      </c>
      <c r="EQ42" s="71">
        <f ca="1">IFERROR((NORMSDIST(-(((LN($EO42/$C$39)+(#REF!+($N$47^2)/2)*$N$51)/($N$47*SQRT($N$51)))-$N$47*SQRT($N$51)))*$C$39*EXP(-#REF!*$N$51)-NORMSDIST(-((LN($EO42/$C$39)+(#REF!+($N$47^2)/2)*$N$51)/($N$47*SQRT($N$51))))*$EO42)*100*$B$39,0)</f>
        <v>0</v>
      </c>
      <c r="ER42" s="71">
        <f ca="1">IFERROR((NORMSDIST(-(((LN($EO42/$C$40)+(#REF!+($N$47^2)/2)*$N$51)/($N$47*SQRT($N$51)))-$N$47*SQRT($N$51)))*$C$40*EXP(-#REF!*$N$51)-NORMSDIST(-((LN($EO42/$C$40)+(#REF!+($N$47^2)/2)*$N$51)/($N$47*SQRT($N$51))))*$EO42)*100*$B$40,0)</f>
        <v>0</v>
      </c>
      <c r="ES42" s="71">
        <f ca="1">IFERROR((NORMSDIST(-(((LN($EO42/$C$41)+(#REF!+($N$47^2)/2)*$N$51)/($N$47*SQRT($N$51)))-$N$47*SQRT($N$51)))*$C$41*EXP(-#REF!*$N$51)-NORMSDIST(-((LN($EO42/$C$41)+(#REF!+($N$47^2)/2)*$N$51)/($N$47*SQRT($N$51))))*$EO42)*100*$B$41,0)</f>
        <v>0</v>
      </c>
      <c r="ET42" s="71">
        <f ca="1">IFERROR((NORMSDIST(-(((LN($EO42/$C$42)+(#REF!+($N$47^2)/2)*$N$51)/($N$47*SQRT($N$51)))-$N$47*SQRT($N$51)))*$C$42*EXP(-#REF!*$N$51)-NORMSDIST(-((LN($EO42/$C$42)+(#REF!+($N$47^2)/2)*$N$51)/($N$47*SQRT($N$51))))*$EO42)*100*$B$42,0)</f>
        <v>0</v>
      </c>
      <c r="EU42" s="71">
        <f ca="1">IFERROR((NORMSDIST(-(((LN($EO42/$C$43)+(#REF!+($N$47^2)/2)*$N$51)/($N$47*SQRT($N$51)))-$N$47*SQRT($N$51)))*$C$43*EXP(-#REF!*$N$51)-NORMSDIST(-((LN($EO42/$C$43)+(#REF!+($N$47^2)/2)*$N$51)/($N$47*SQRT($N$51))))*$EO42)*100*$B$43,0)</f>
        <v>0</v>
      </c>
      <c r="EV42" s="71">
        <f ca="1">IFERROR((NORMSDIST(-(((LN($EO42/$C$44)+(#REF!+($N$47^2)/2)*$N$51)/($N$47*SQRT($N$51)))-$N$47*SQRT($N$51)))*$C$44*EXP(-#REF!*$N$51)-NORMSDIST(-((LN($EO42/$C$44)+(#REF!+($N$47^2)/2)*$N$51)/($N$47*SQRT($N$51))))*$EO42)*100*$B$44,0)</f>
        <v>0</v>
      </c>
      <c r="EW42" s="71">
        <f ca="1">IFERROR((NORMSDIST(-(((LN($EO42/$C$45)+(#REF!+($N$47^2)/2)*$N$51)/($N$47*SQRT($N$51)))-$N$47*SQRT($N$51)))*$C$45*EXP(-#REF!*$N$51)-NORMSDIST(-((LN($EO42/$C$45)+(#REF!+($N$47^2)/2)*$N$51)/($N$47*SQRT($N$51))))*$EO42)*100*$B$45,0)</f>
        <v>0</v>
      </c>
      <c r="EX42" s="71">
        <f ca="1">IFERROR((NORMSDIST(-(((LN($EO42/$C$46)+(#REF!+($N$47^2)/2)*$N$51)/($N$47*SQRT($N$51)))-$N$47*SQRT($N$51)))*$C$46*EXP(-#REF!*$N$51)-NORMSDIST(-((LN($EO42/$C$46)+(#REF!+($N$47^2)/2)*$N$51)/($N$47*SQRT($N$51))))*$EO42)*100*$B$46,0)</f>
        <v>0</v>
      </c>
      <c r="EY42" s="71">
        <f ca="1">IFERROR((NORMSDIST(-(((LN($EO42/$C$47)+(#REF!+($N$47^2)/2)*$N$51)/($N$47*SQRT($N$51)))-$N$47*SQRT($N$51)))*$C$47*EXP(-#REF!*$N$51)-NORMSDIST(-((LN($EO42/$C$47)+(#REF!+($N$47^2)/2)*$N$51)/($N$47*SQRT($N$51))))*$EO42)*100*$B$47,0)</f>
        <v>0</v>
      </c>
      <c r="EZ42" s="71">
        <f ca="1">IFERROR((NORMSDIST(-(((LN($EO42/$C$48)+(#REF!+($N$47^2)/2)*$N$51)/($N$47*SQRT($N$51)))-$N$47*SQRT($N$51)))*$C$48*EXP(-#REF!*$N$51)-NORMSDIST(-((LN($EO42/$C$48)+(#REF!+($N$47^2)/2)*$N$51)/($N$47*SQRT($N$51))))*$EO42)*100*$B$48,0)</f>
        <v>0</v>
      </c>
      <c r="FA42" s="71">
        <f ca="1">IFERROR((NORMSDIST(-(((LN($EO42/$C$49)+(#REF!+($N$47^2)/2)*$N$51)/($N$47*SQRT($N$51)))-$N$47*SQRT($N$51)))*$C$49*EXP(-#REF!*$N$51)-NORMSDIST(-((LN($EO42/$C$49)+(#REF!+($N$47^2)/2)*$N$51)/($N$47*SQRT($N$51))))*$EO42)*100*$B$49,0)</f>
        <v>0</v>
      </c>
      <c r="FB42" s="71">
        <f ca="1">IFERROR((NORMSDIST(-(((LN($EO42/$C$50)+(#REF!+($N$47^2)/2)*$N$51)/($N$47*SQRT($N$51)))-$N$47*SQRT($N$51)))*$C$50*EXP(-#REF!*$N$51)-NORMSDIST(-((LN($EO42/$C$50)+(#REF!+($N$47^2)/2)*$N$51)/($N$47*SQRT($N$51))))*$EO42)*100*$B$50,0)</f>
        <v>0</v>
      </c>
      <c r="FC42" s="71">
        <f ca="1">IFERROR((NORMSDIST(-(((LN($EO42/$C$51)+(#REF!+($N$47^2)/2)*$N$51)/($N$47*SQRT($N$51)))-$N$47*SQRT($N$51)))*$C$51*EXP(-#REF!*$N$51)-NORMSDIST(-((LN($EO42/$C$51)+(#REF!+($N$47^2)/2)*$N$51)/($N$47*SQRT($N$51))))*$EO42)*100*$B$51,0)</f>
        <v>0</v>
      </c>
      <c r="FD42" s="71">
        <f ca="1">IFERROR((NORMSDIST(-(((LN($EO42/$C$52)+(#REF!+($N$47^2)/2)*$N$51)/($N$47*SQRT($N$51)))-$N$47*SQRT($N$51)))*$C$52*EXP(-#REF!*$N$51)-NORMSDIST(-((LN($EO42/$C$52)+(#REF!+($N$47^2)/2)*$N$51)/($N$47*SQRT($N$51))))*$EO42)*100*$B$52,0)</f>
        <v>0</v>
      </c>
      <c r="FE42" s="71">
        <f ca="1">IFERROR((NORMSDIST(-(((LN($EO42/$C$53)+(#REF!+($N$47^2)/2)*$N$51)/($N$47*SQRT($N$51)))-$N$47*SQRT($N$51)))*$C$53*EXP(-#REF!*$N$51)-NORMSDIST(-((LN($EO42/$C$53)+(#REF!+($N$47^2)/2)*$N$51)/($N$47*SQRT($N$51))))*$EO42)*100*$B$53,0)</f>
        <v>0</v>
      </c>
      <c r="FF42" s="71">
        <f ca="1">IFERROR((NORMSDIST(-(((LN($EO42/$C$54)+(#REF!+($N$47^2)/2)*$N$51)/($N$47*SQRT($N$51)))-$N$47*SQRT($N$51)))*$C$54*EXP(-#REF!*$N$51)-NORMSDIST(-((LN($EO42/$C$54)+(#REF!+($N$47^2)/2)*$N$51)/($N$47*SQRT($N$51))))*$EO42)*100*$B$54,0)</f>
        <v>0</v>
      </c>
      <c r="FG42" s="71">
        <f ca="1">IFERROR((NORMSDIST(-(((LN($EO42/$C$55)+(#REF!+($N$47^2)/2)*$N$51)/($N$47*SQRT($N$51)))-$N$47*SQRT($N$51)))*$C$55*EXP(-#REF!*$N$51)-NORMSDIST(-((LN($EO42/$C$55)+(#REF!+($N$47^2)/2)*$N$51)/($N$47*SQRT($N$51))))*$EO42)*100*$B$55,0)</f>
        <v>0</v>
      </c>
      <c r="FH42" s="71">
        <f ca="1">IFERROR((NORMSDIST(-(((LN($EO42/$C$56)+(#REF!+($N$47^2)/2)*$N$51)/($N$47*SQRT($N$51)))-$N$47*SQRT($N$51)))*$C$56*EXP(-#REF!*$N$51)-NORMSDIST(-((LN($EO42/$C$56)+(#REF!+($N$47^2)/2)*$N$51)/($N$47*SQRT($N$51))))*$EO42)*100*$B$56,0)</f>
        <v>0</v>
      </c>
      <c r="FI42" s="71">
        <f ca="1">IFERROR((NORMSDIST(-(((LN($EO42/$C$57)+(#REF!+($N$47^2)/2)*$N$51)/($N$47*SQRT($N$51)))-$N$47*SQRT($N$51)))*$C$57*EXP(-#REF!*$N$51)-NORMSDIST(-((LN($EO42/$C$57)+(#REF!+($N$47^2)/2)*$N$51)/($N$47*SQRT($N$51))))*$EO42)*100*$B$57,0)</f>
        <v>0</v>
      </c>
      <c r="FJ42" s="71">
        <f ca="1">IFERROR((NORMSDIST(-(((LN($EO42/$C$58)+(#REF!+($N$47^2)/2)*$N$51)/($N$47*SQRT($N$51)))-$N$47*SQRT($N$51)))*$C$58*EXP(-#REF!*$N$51)-NORMSDIST(-((LN($EO42/$C$58)+(#REF!+($N$47^2)/2)*$N$51)/($N$47*SQRT($N$51))))*$EO42)*100*$B$58,0)</f>
        <v>0</v>
      </c>
      <c r="FK42" s="71">
        <f ca="1">IFERROR((NORMSDIST(-(((LN($EO42/$C$59)+(#REF!+($N$47^2)/2)*$N$51)/($N$47*SQRT($N$51)))-$N$47*SQRT($N$51)))*$C$59*EXP(-#REF!*$N$51)-NORMSDIST(-((LN($EO42/$C$59)+(#REF!+($N$47^2)/2)*$N$51)/($N$47*SQRT($N$51))))*$EO42)*100*$B$59,0)</f>
        <v>0</v>
      </c>
      <c r="FL42" s="71">
        <f ca="1">IFERROR((NORMSDIST(-(((LN($EO42/$C$60)+(#REF!+($N$47^2)/2)*$N$51)/($N$47*SQRT($N$51)))-$N$47*SQRT($N$51)))*$C$60*EXP(-#REF!*$N$51)-NORMSDIST(-((LN($EO42/$C$60)+(#REF!+($N$47^2)/2)*$N$51)/($N$47*SQRT($N$51))))*$EO42)*100*$B$60,0)</f>
        <v>0</v>
      </c>
      <c r="FM42" s="71">
        <f ca="1">IFERROR((NORMSDIST(-(((LN($EO42/$C$61)+(#REF!+($N$47^2)/2)*$N$51)/($N$47*SQRT($N$51)))-$N$47*SQRT($N$51)))*$C$61*EXP(-#REF!*$N$51)-NORMSDIST(-((LN($EO42/$C$61)+(#REF!+($N$47^2)/2)*$N$51)/($N$47*SQRT($N$51))))*$EO42)*100*$B$61,0)</f>
        <v>0</v>
      </c>
      <c r="FN42" s="71">
        <f ca="1">IFERROR((NORMSDIST(-(((LN($EO42/$C$62)+(#REF!+($N$47^2)/2)*$N$51)/($N$47*SQRT($N$51)))-$N$47*SQRT($N$51)))*$C$62*EXP(-#REF!*$N$51)-NORMSDIST(-((LN($EO42/$C$62)+(#REF!+($N$47^2)/2)*$N$51)/($N$47*SQRT($N$51))))*$EO42)*100*$B$62,0)</f>
        <v>0</v>
      </c>
      <c r="FO42" s="71">
        <f ca="1">IFERROR((NORMSDIST(-(((LN($EO42/$C$63)+(#REF!+($N$47^2)/2)*$N$51)/($N$47*SQRT($N$51)))-$N$47*SQRT($N$51)))*$C$63*EXP(-#REF!*$N$51)-NORMSDIST(-((LN($EO42/$C$63)+(#REF!+($N$47^2)/2)*$N$51)/($N$47*SQRT($N$51))))*$EO42)*100*$B$63,0)</f>
        <v>0</v>
      </c>
      <c r="FP42" s="71">
        <f ca="1">IFERROR((NORMSDIST(-(((LN($EO42/$C$64)+(#REF!+($N$47^2)/2)*$N$51)/($N$47*SQRT($N$51)))-$N$47*SQRT($N$51)))*$C$64*EXP(-#REF!*$N$51)-NORMSDIST(-((LN($EO42/$C$64)+(#REF!+($N$47^2)/2)*$N$51)/($N$47*SQRT($N$51))))*$EO42)*100*$B$64,0)</f>
        <v>0</v>
      </c>
      <c r="FQ42" s="71">
        <f ca="1">IFERROR((NORMSDIST(-(((LN($EO42/$C$65)+(#REF!+($N$47^2)/2)*$N$51)/($N$47*SQRT($N$51)))-$N$47*SQRT($N$51)))*$C$65*EXP(-#REF!*$N$51)-NORMSDIST(-((LN($EO42/$C$65)+(#REF!+($N$47^2)/2)*$N$51)/($N$47*SQRT($N$51))))*$EO42)*100*$B$65,0)</f>
        <v>0</v>
      </c>
      <c r="FR42" s="71">
        <f ca="1">IFERROR((NORMSDIST(-(((LN($EO42/$C$66)+(#REF!+($N$47^2)/2)*$N$51)/($N$47*SQRT($N$51)))-$N$47*SQRT($N$51)))*$C$66*EXP(-#REF!*$N$51)-NORMSDIST(-((LN($EO42/$C$66)+(#REF!+($N$47^2)/2)*$N$51)/($N$47*SQRT($N$51))))*$EO42)*100*$B$66,0)</f>
        <v>0</v>
      </c>
      <c r="FS42" s="71">
        <f ca="1">IFERROR((NORMSDIST(-(((LN($EO42/$C$67)+(#REF!+($N$47^2)/2)*$N$51)/($N$47*SQRT($N$51)))-$N$47*SQRT($N$51)))*$C$67*EXP(-#REF!*$N$51)-NORMSDIST(-((LN($EO42/$C$67)+(#REF!+($N$47^2)/2)*$N$51)/($N$47*SQRT($N$51))))*$EO42)*100*$B$67,0)</f>
        <v>0</v>
      </c>
      <c r="FT42" s="71">
        <f ca="1">IFERROR((NORMSDIST(-(((LN($EO42/$C$68)+(#REF!+($N$47^2)/2)*$N$51)/($N$47*SQRT($N$51)))-$N$47*SQRT($N$51)))*$C$68*EXP(-#REF!*$N$51)-NORMSDIST(-((LN($EO42/$C$68)+(#REF!+($N$47^2)/2)*$N$51)/($N$47*SQRT($N$51))))*$EO42)*100*$B$68,0)</f>
        <v>0</v>
      </c>
      <c r="FU42" s="71">
        <f ca="1">IFERROR((NORMSDIST(-(((LN($EO42/$C$69)+(#REF!+($N$47^2)/2)*$N$51)/($N$47*SQRT($N$51)))-$N$47*SQRT($N$51)))*$C$69*EXP(-#REF!*$N$51)-NORMSDIST(-((LN($EO42/$C$69)+(#REF!+($N$47^2)/2)*$N$51)/($N$47*SQRT($N$51))))*$EO42)*100*$B$69,0)</f>
        <v>0</v>
      </c>
      <c r="FV42" s="71">
        <f ca="1">IFERROR((NORMSDIST(-(((LN($EO42/$C$70)+(#REF!+($N$47^2)/2)*$N$51)/($N$47*SQRT($N$51)))-$N$47*SQRT($N$51)))*$C$70*EXP(-#REF!*$N$51)-NORMSDIST(-((LN($EO42/$C$70)+(#REF!+($N$47^2)/2)*$N$51)/($N$47*SQRT($N$51))))*$EO42)*100*$B$70,0)</f>
        <v>0</v>
      </c>
      <c r="FW42" s="71">
        <f ca="1">IFERROR((NORMSDIST(-(((LN($EO42/$C$71)+(#REF!+($N$47^2)/2)*$N$51)/($N$47*SQRT($N$51)))-$N$47*SQRT($N$51)))*$C$71*EXP(-#REF!*$N$51)-NORMSDIST(-((LN($EO42/$C$71)+(#REF!+($N$47^2)/2)*$N$51)/($N$47*SQRT($N$51))))*$EO42)*100*$B$71,0)</f>
        <v>0</v>
      </c>
      <c r="FX42" s="71">
        <f ca="1">IFERROR((NORMSDIST(-(((LN($EO42/$C$72)+(#REF!+($N$47^2)/2)*$N$51)/($N$47*SQRT($N$51)))-$N$47*SQRT($N$51)))*$C$72*EXP(-#REF!*$N$51)-NORMSDIST(-((LN($EO42/$C$72)+(#REF!+($N$47^2)/2)*$N$51)/($N$47*SQRT($N$51))))*$EO42)*100*$B$72,0)</f>
        <v>0</v>
      </c>
      <c r="FY42" s="71">
        <f t="shared" si="115"/>
        <v>0</v>
      </c>
      <c r="FZ42" s="71">
        <f t="shared" si="116"/>
        <v>0</v>
      </c>
      <c r="GA42" s="71">
        <f t="shared" si="117"/>
        <v>0</v>
      </c>
      <c r="GB42" s="71">
        <f t="shared" si="118"/>
        <v>0</v>
      </c>
      <c r="GC42" s="72"/>
      <c r="GD42" s="88">
        <f t="shared" ca="1" si="119"/>
        <v>0</v>
      </c>
    </row>
    <row r="43" spans="1:186">
      <c r="A43" s="170" t="s">
        <v>395</v>
      </c>
      <c r="B43" s="619"/>
      <c r="C43" s="649">
        <v>3361.7</v>
      </c>
      <c r="D43" s="626"/>
      <c r="E43" s="632">
        <f t="shared" si="0"/>
        <v>0</v>
      </c>
      <c r="F43" s="634">
        <f t="shared" si="72"/>
        <v>0</v>
      </c>
      <c r="G43" s="636">
        <f t="shared" si="120"/>
        <v>10</v>
      </c>
      <c r="H43" s="706">
        <f t="shared" si="56"/>
        <v>0</v>
      </c>
      <c r="I43" s="783">
        <f t="shared" si="2"/>
        <v>0</v>
      </c>
      <c r="J43" s="51"/>
      <c r="K43" s="721" t="s">
        <v>441</v>
      </c>
      <c r="L43" s="722" t="s">
        <v>442</v>
      </c>
      <c r="M43" s="721" t="s">
        <v>443</v>
      </c>
      <c r="N43" s="722" t="s">
        <v>660</v>
      </c>
      <c r="O43" s="51"/>
      <c r="P43" s="781"/>
      <c r="Q43" s="781"/>
      <c r="R43" s="781"/>
      <c r="S43" s="781"/>
      <c r="T43" s="781"/>
      <c r="U43" s="781"/>
      <c r="V43" s="781"/>
      <c r="W43" s="781"/>
      <c r="X43" s="781"/>
      <c r="Y43" s="51"/>
      <c r="Z43" s="812"/>
      <c r="AA43" s="812"/>
      <c r="AB43" s="812"/>
      <c r="AC43" s="812"/>
      <c r="AD43" s="812"/>
      <c r="AE43" s="812"/>
      <c r="AF43" s="812"/>
      <c r="AG43" s="812"/>
      <c r="AH43" s="812"/>
      <c r="AI43" s="51"/>
      <c r="AJ43" s="773"/>
      <c r="AK43" s="657" t="s">
        <v>350</v>
      </c>
      <c r="AL43" s="624"/>
      <c r="AM43" s="650"/>
      <c r="AN43" s="628"/>
      <c r="AO43" s="633">
        <f t="shared" si="8"/>
        <v>0</v>
      </c>
      <c r="AP43" s="654">
        <f t="shared" si="9"/>
        <v>0</v>
      </c>
      <c r="AQ43" s="658" t="s">
        <v>396</v>
      </c>
      <c r="AR43" s="624"/>
      <c r="AS43" s="650"/>
      <c r="AT43" s="628"/>
      <c r="AU43" s="633">
        <f t="shared" si="10"/>
        <v>0</v>
      </c>
      <c r="AV43" s="654">
        <f t="shared" si="11"/>
        <v>0</v>
      </c>
      <c r="AW43" s="661" t="s">
        <v>397</v>
      </c>
      <c r="AX43" s="660"/>
      <c r="AY43" s="628"/>
      <c r="AZ43" s="633">
        <f t="shared" si="12"/>
        <v>0</v>
      </c>
      <c r="BA43" s="635">
        <f t="shared" si="13"/>
        <v>0</v>
      </c>
      <c r="CX43" s="70">
        <f t="shared" ref="CX43:CX67" si="121">CX10</f>
        <v>3385.1860668529248</v>
      </c>
      <c r="CY43" s="71">
        <f t="shared" si="74"/>
        <v>0</v>
      </c>
      <c r="CZ43" s="71">
        <f t="shared" si="75"/>
        <v>0</v>
      </c>
      <c r="DA43" s="71">
        <f t="shared" si="76"/>
        <v>0</v>
      </c>
      <c r="DB43" s="71">
        <f t="shared" si="77"/>
        <v>0</v>
      </c>
      <c r="DC43" s="71">
        <f t="shared" si="78"/>
        <v>0</v>
      </c>
      <c r="DD43" s="71">
        <f t="shared" si="79"/>
        <v>0</v>
      </c>
      <c r="DE43" s="71">
        <f t="shared" si="80"/>
        <v>0</v>
      </c>
      <c r="DF43" s="71">
        <f t="shared" si="81"/>
        <v>0</v>
      </c>
      <c r="DG43" s="71">
        <f t="shared" si="82"/>
        <v>0</v>
      </c>
      <c r="DH43" s="71">
        <f t="shared" si="83"/>
        <v>0</v>
      </c>
      <c r="DI43" s="71">
        <f t="shared" si="84"/>
        <v>0</v>
      </c>
      <c r="DJ43" s="71">
        <f t="shared" si="85"/>
        <v>0</v>
      </c>
      <c r="DK43" s="71">
        <f t="shared" si="86"/>
        <v>0</v>
      </c>
      <c r="DL43" s="71">
        <f t="shared" si="87"/>
        <v>0</v>
      </c>
      <c r="DM43" s="71">
        <f t="shared" si="88"/>
        <v>0</v>
      </c>
      <c r="DN43" s="71">
        <f t="shared" si="89"/>
        <v>0</v>
      </c>
      <c r="DO43" s="71">
        <f t="shared" si="90"/>
        <v>0</v>
      </c>
      <c r="DP43" s="71">
        <f t="shared" si="91"/>
        <v>0</v>
      </c>
      <c r="DQ43" s="71">
        <f t="shared" si="92"/>
        <v>0</v>
      </c>
      <c r="DR43" s="71">
        <f t="shared" si="93"/>
        <v>0</v>
      </c>
      <c r="DS43" s="71">
        <f t="shared" si="94"/>
        <v>0</v>
      </c>
      <c r="DT43" s="71">
        <f t="shared" si="95"/>
        <v>0</v>
      </c>
      <c r="DU43" s="71">
        <f t="shared" si="96"/>
        <v>0</v>
      </c>
      <c r="DV43" s="71">
        <f t="shared" si="97"/>
        <v>0</v>
      </c>
      <c r="DW43" s="71">
        <f t="shared" si="98"/>
        <v>0</v>
      </c>
      <c r="DX43" s="71">
        <f t="shared" si="99"/>
        <v>0</v>
      </c>
      <c r="DY43" s="71">
        <f t="shared" si="100"/>
        <v>0</v>
      </c>
      <c r="DZ43" s="71">
        <f t="shared" si="101"/>
        <v>0</v>
      </c>
      <c r="EA43" s="71">
        <f t="shared" si="102"/>
        <v>0</v>
      </c>
      <c r="EB43" s="71">
        <f t="shared" si="103"/>
        <v>0</v>
      </c>
      <c r="EC43" s="71">
        <f t="shared" si="104"/>
        <v>0</v>
      </c>
      <c r="ED43" s="71">
        <f t="shared" si="105"/>
        <v>0</v>
      </c>
      <c r="EE43" s="71">
        <f t="shared" si="106"/>
        <v>0</v>
      </c>
      <c r="EF43" s="71">
        <f t="shared" si="107"/>
        <v>0</v>
      </c>
      <c r="EG43" s="71">
        <f t="shared" si="108"/>
        <v>0</v>
      </c>
      <c r="EH43" s="71">
        <f t="shared" si="109"/>
        <v>0</v>
      </c>
      <c r="EI43" s="71">
        <f t="shared" si="110"/>
        <v>0</v>
      </c>
      <c r="EJ43" s="71">
        <f t="shared" si="111"/>
        <v>0</v>
      </c>
      <c r="EK43" s="71">
        <f t="shared" si="112"/>
        <v>0</v>
      </c>
      <c r="EL43" s="72"/>
      <c r="EM43" s="88">
        <f t="shared" si="113"/>
        <v>0</v>
      </c>
      <c r="EN43" s="60"/>
      <c r="EO43" s="70">
        <f t="shared" ref="EO43:EO67" si="122">EO10</f>
        <v>3385.1860668529248</v>
      </c>
      <c r="EP43" s="71">
        <f ca="1">IFERROR((NORMSDIST(-(((LN($EO43/$C$38)+(#REF!+($N$47^2)/2)*$N$51)/($N$47*SQRT($N$51)))-$N$47*SQRT($N$51)))*$C$38*EXP(-#REF!*$N$51)-NORMSDIST(-((LN($EO43/$C$38)+(#REF!+($N$47^2)/2)*$N$51)/($N$47*SQRT($N$51))))*$EO43)*100*$B$38,0)</f>
        <v>0</v>
      </c>
      <c r="EQ43" s="71">
        <f ca="1">IFERROR((NORMSDIST(-(((LN($EO43/$C$39)+(#REF!+($N$47^2)/2)*$N$51)/($N$47*SQRT($N$51)))-$N$47*SQRT($N$51)))*$C$39*EXP(-#REF!*$N$51)-NORMSDIST(-((LN($EO43/$C$39)+(#REF!+($N$47^2)/2)*$N$51)/($N$47*SQRT($N$51))))*$EO43)*100*$B$39,0)</f>
        <v>0</v>
      </c>
      <c r="ER43" s="71">
        <f ca="1">IFERROR((NORMSDIST(-(((LN($EO43/$C$40)+(#REF!+($N$47^2)/2)*$N$51)/($N$47*SQRT($N$51)))-$N$47*SQRT($N$51)))*$C$40*EXP(-#REF!*$N$51)-NORMSDIST(-((LN($EO43/$C$40)+(#REF!+($N$47^2)/2)*$N$51)/($N$47*SQRT($N$51))))*$EO43)*100*$B$40,0)</f>
        <v>0</v>
      </c>
      <c r="ES43" s="71">
        <f ca="1">IFERROR((NORMSDIST(-(((LN($EO43/$C$41)+(#REF!+($N$47^2)/2)*$N$51)/($N$47*SQRT($N$51)))-$N$47*SQRT($N$51)))*$C$41*EXP(-#REF!*$N$51)-NORMSDIST(-((LN($EO43/$C$41)+(#REF!+($N$47^2)/2)*$N$51)/($N$47*SQRT($N$51))))*$EO43)*100*$B$41,0)</f>
        <v>0</v>
      </c>
      <c r="ET43" s="71">
        <f ca="1">IFERROR((NORMSDIST(-(((LN($EO43/$C$42)+(#REF!+($N$47^2)/2)*$N$51)/($N$47*SQRT($N$51)))-$N$47*SQRT($N$51)))*$C$42*EXP(-#REF!*$N$51)-NORMSDIST(-((LN($EO43/$C$42)+(#REF!+($N$47^2)/2)*$N$51)/($N$47*SQRT($N$51))))*$EO43)*100*$B$42,0)</f>
        <v>0</v>
      </c>
      <c r="EU43" s="71">
        <f ca="1">IFERROR((NORMSDIST(-(((LN($EO43/$C$43)+(#REF!+($N$47^2)/2)*$N$51)/($N$47*SQRT($N$51)))-$N$47*SQRT($N$51)))*$C$43*EXP(-#REF!*$N$51)-NORMSDIST(-((LN($EO43/$C$43)+(#REF!+($N$47^2)/2)*$N$51)/($N$47*SQRT($N$51))))*$EO43)*100*$B$43,0)</f>
        <v>0</v>
      </c>
      <c r="EV43" s="71">
        <f ca="1">IFERROR((NORMSDIST(-(((LN($EO43/$C$44)+(#REF!+($N$47^2)/2)*$N$51)/($N$47*SQRT($N$51)))-$N$47*SQRT($N$51)))*$C$44*EXP(-#REF!*$N$51)-NORMSDIST(-((LN($EO43/$C$44)+(#REF!+($N$47^2)/2)*$N$51)/($N$47*SQRT($N$51))))*$EO43)*100*$B$44,0)</f>
        <v>0</v>
      </c>
      <c r="EW43" s="71">
        <f ca="1">IFERROR((NORMSDIST(-(((LN($EO43/$C$45)+(#REF!+($N$47^2)/2)*$N$51)/($N$47*SQRT($N$51)))-$N$47*SQRT($N$51)))*$C$45*EXP(-#REF!*$N$51)-NORMSDIST(-((LN($EO43/$C$45)+(#REF!+($N$47^2)/2)*$N$51)/($N$47*SQRT($N$51))))*$EO43)*100*$B$45,0)</f>
        <v>0</v>
      </c>
      <c r="EX43" s="71">
        <f ca="1">IFERROR((NORMSDIST(-(((LN($EO43/$C$46)+(#REF!+($N$47^2)/2)*$N$51)/($N$47*SQRT($N$51)))-$N$47*SQRT($N$51)))*$C$46*EXP(-#REF!*$N$51)-NORMSDIST(-((LN($EO43/$C$46)+(#REF!+($N$47^2)/2)*$N$51)/($N$47*SQRT($N$51))))*$EO43)*100*$B$46,0)</f>
        <v>0</v>
      </c>
      <c r="EY43" s="71">
        <f ca="1">IFERROR((NORMSDIST(-(((LN($EO43/$C$47)+(#REF!+($N$47^2)/2)*$N$51)/($N$47*SQRT($N$51)))-$N$47*SQRT($N$51)))*$C$47*EXP(-#REF!*$N$51)-NORMSDIST(-((LN($EO43/$C$47)+(#REF!+($N$47^2)/2)*$N$51)/($N$47*SQRT($N$51))))*$EO43)*100*$B$47,0)</f>
        <v>0</v>
      </c>
      <c r="EZ43" s="71">
        <f ca="1">IFERROR((NORMSDIST(-(((LN($EO43/$C$48)+(#REF!+($N$47^2)/2)*$N$51)/($N$47*SQRT($N$51)))-$N$47*SQRT($N$51)))*$C$48*EXP(-#REF!*$N$51)-NORMSDIST(-((LN($EO43/$C$48)+(#REF!+($N$47^2)/2)*$N$51)/($N$47*SQRT($N$51))))*$EO43)*100*$B$48,0)</f>
        <v>0</v>
      </c>
      <c r="FA43" s="71">
        <f ca="1">IFERROR((NORMSDIST(-(((LN($EO43/$C$49)+(#REF!+($N$47^2)/2)*$N$51)/($N$47*SQRT($N$51)))-$N$47*SQRT($N$51)))*$C$49*EXP(-#REF!*$N$51)-NORMSDIST(-((LN($EO43/$C$49)+(#REF!+($N$47^2)/2)*$N$51)/($N$47*SQRT($N$51))))*$EO43)*100*$B$49,0)</f>
        <v>0</v>
      </c>
      <c r="FB43" s="71">
        <f ca="1">IFERROR((NORMSDIST(-(((LN($EO43/$C$50)+(#REF!+($N$47^2)/2)*$N$51)/($N$47*SQRT($N$51)))-$N$47*SQRT($N$51)))*$C$50*EXP(-#REF!*$N$51)-NORMSDIST(-((LN($EO43/$C$50)+(#REF!+($N$47^2)/2)*$N$51)/($N$47*SQRT($N$51))))*$EO43)*100*$B$50,0)</f>
        <v>0</v>
      </c>
      <c r="FC43" s="71">
        <f ca="1">IFERROR((NORMSDIST(-(((LN($EO43/$C$51)+(#REF!+($N$47^2)/2)*$N$51)/($N$47*SQRT($N$51)))-$N$47*SQRT($N$51)))*$C$51*EXP(-#REF!*$N$51)-NORMSDIST(-((LN($EO43/$C$51)+(#REF!+($N$47^2)/2)*$N$51)/($N$47*SQRT($N$51))))*$EO43)*100*$B$51,0)</f>
        <v>0</v>
      </c>
      <c r="FD43" s="71">
        <f ca="1">IFERROR((NORMSDIST(-(((LN($EO43/$C$52)+(#REF!+($N$47^2)/2)*$N$51)/($N$47*SQRT($N$51)))-$N$47*SQRT($N$51)))*$C$52*EXP(-#REF!*$N$51)-NORMSDIST(-((LN($EO43/$C$52)+(#REF!+($N$47^2)/2)*$N$51)/($N$47*SQRT($N$51))))*$EO43)*100*$B$52,0)</f>
        <v>0</v>
      </c>
      <c r="FE43" s="71">
        <f ca="1">IFERROR((NORMSDIST(-(((LN($EO43/$C$53)+(#REF!+($N$47^2)/2)*$N$51)/($N$47*SQRT($N$51)))-$N$47*SQRT($N$51)))*$C$53*EXP(-#REF!*$N$51)-NORMSDIST(-((LN($EO43/$C$53)+(#REF!+($N$47^2)/2)*$N$51)/($N$47*SQRT($N$51))))*$EO43)*100*$B$53,0)</f>
        <v>0</v>
      </c>
      <c r="FF43" s="71">
        <f ca="1">IFERROR((NORMSDIST(-(((LN($EO43/$C$54)+(#REF!+($N$47^2)/2)*$N$51)/($N$47*SQRT($N$51)))-$N$47*SQRT($N$51)))*$C$54*EXP(-#REF!*$N$51)-NORMSDIST(-((LN($EO43/$C$54)+(#REF!+($N$47^2)/2)*$N$51)/($N$47*SQRT($N$51))))*$EO43)*100*$B$54,0)</f>
        <v>0</v>
      </c>
      <c r="FG43" s="71">
        <f ca="1">IFERROR((NORMSDIST(-(((LN($EO43/$C$55)+(#REF!+($N$47^2)/2)*$N$51)/($N$47*SQRT($N$51)))-$N$47*SQRT($N$51)))*$C$55*EXP(-#REF!*$N$51)-NORMSDIST(-((LN($EO43/$C$55)+(#REF!+($N$47^2)/2)*$N$51)/($N$47*SQRT($N$51))))*$EO43)*100*$B$55,0)</f>
        <v>0</v>
      </c>
      <c r="FH43" s="71">
        <f ca="1">IFERROR((NORMSDIST(-(((LN($EO43/$C$56)+(#REF!+($N$47^2)/2)*$N$51)/($N$47*SQRT($N$51)))-$N$47*SQRT($N$51)))*$C$56*EXP(-#REF!*$N$51)-NORMSDIST(-((LN($EO43/$C$56)+(#REF!+($N$47^2)/2)*$N$51)/($N$47*SQRT($N$51))))*$EO43)*100*$B$56,0)</f>
        <v>0</v>
      </c>
      <c r="FI43" s="71">
        <f ca="1">IFERROR((NORMSDIST(-(((LN($EO43/$C$57)+(#REF!+($N$47^2)/2)*$N$51)/($N$47*SQRT($N$51)))-$N$47*SQRT($N$51)))*$C$57*EXP(-#REF!*$N$51)-NORMSDIST(-((LN($EO43/$C$57)+(#REF!+($N$47^2)/2)*$N$51)/($N$47*SQRT($N$51))))*$EO43)*100*$B$57,0)</f>
        <v>0</v>
      </c>
      <c r="FJ43" s="71">
        <f ca="1">IFERROR((NORMSDIST(-(((LN($EO43/$C$58)+(#REF!+($N$47^2)/2)*$N$51)/($N$47*SQRT($N$51)))-$N$47*SQRT($N$51)))*$C$58*EXP(-#REF!*$N$51)-NORMSDIST(-((LN($EO43/$C$58)+(#REF!+($N$47^2)/2)*$N$51)/($N$47*SQRT($N$51))))*$EO43)*100*$B$58,0)</f>
        <v>0</v>
      </c>
      <c r="FK43" s="71">
        <f ca="1">IFERROR((NORMSDIST(-(((LN($EO43/$C$59)+(#REF!+($N$47^2)/2)*$N$51)/($N$47*SQRT($N$51)))-$N$47*SQRT($N$51)))*$C$59*EXP(-#REF!*$N$51)-NORMSDIST(-((LN($EO43/$C$59)+(#REF!+($N$47^2)/2)*$N$51)/($N$47*SQRT($N$51))))*$EO43)*100*$B$59,0)</f>
        <v>0</v>
      </c>
      <c r="FL43" s="71">
        <f ca="1">IFERROR((NORMSDIST(-(((LN($EO43/$C$60)+(#REF!+($N$47^2)/2)*$N$51)/($N$47*SQRT($N$51)))-$N$47*SQRT($N$51)))*$C$60*EXP(-#REF!*$N$51)-NORMSDIST(-((LN($EO43/$C$60)+(#REF!+($N$47^2)/2)*$N$51)/($N$47*SQRT($N$51))))*$EO43)*100*$B$60,0)</f>
        <v>0</v>
      </c>
      <c r="FM43" s="71">
        <f ca="1">IFERROR((NORMSDIST(-(((LN($EO43/$C$61)+(#REF!+($N$47^2)/2)*$N$51)/($N$47*SQRT($N$51)))-$N$47*SQRT($N$51)))*$C$61*EXP(-#REF!*$N$51)-NORMSDIST(-((LN($EO43/$C$61)+(#REF!+($N$47^2)/2)*$N$51)/($N$47*SQRT($N$51))))*$EO43)*100*$B$61,0)</f>
        <v>0</v>
      </c>
      <c r="FN43" s="71">
        <f ca="1">IFERROR((NORMSDIST(-(((LN($EO43/$C$62)+(#REF!+($N$47^2)/2)*$N$51)/($N$47*SQRT($N$51)))-$N$47*SQRT($N$51)))*$C$62*EXP(-#REF!*$N$51)-NORMSDIST(-((LN($EO43/$C$62)+(#REF!+($N$47^2)/2)*$N$51)/($N$47*SQRT($N$51))))*$EO43)*100*$B$62,0)</f>
        <v>0</v>
      </c>
      <c r="FO43" s="71">
        <f ca="1">IFERROR((NORMSDIST(-(((LN($EO43/$C$63)+(#REF!+($N$47^2)/2)*$N$51)/($N$47*SQRT($N$51)))-$N$47*SQRT($N$51)))*$C$63*EXP(-#REF!*$N$51)-NORMSDIST(-((LN($EO43/$C$63)+(#REF!+($N$47^2)/2)*$N$51)/($N$47*SQRT($N$51))))*$EO43)*100*$B$63,0)</f>
        <v>0</v>
      </c>
      <c r="FP43" s="71">
        <f ca="1">IFERROR((NORMSDIST(-(((LN($EO43/$C$64)+(#REF!+($N$47^2)/2)*$N$51)/($N$47*SQRT($N$51)))-$N$47*SQRT($N$51)))*$C$64*EXP(-#REF!*$N$51)-NORMSDIST(-((LN($EO43/$C$64)+(#REF!+($N$47^2)/2)*$N$51)/($N$47*SQRT($N$51))))*$EO43)*100*$B$64,0)</f>
        <v>0</v>
      </c>
      <c r="FQ43" s="71">
        <f ca="1">IFERROR((NORMSDIST(-(((LN($EO43/$C$65)+(#REF!+($N$47^2)/2)*$N$51)/($N$47*SQRT($N$51)))-$N$47*SQRT($N$51)))*$C$65*EXP(-#REF!*$N$51)-NORMSDIST(-((LN($EO43/$C$65)+(#REF!+($N$47^2)/2)*$N$51)/($N$47*SQRT($N$51))))*$EO43)*100*$B$65,0)</f>
        <v>0</v>
      </c>
      <c r="FR43" s="71">
        <f ca="1">IFERROR((NORMSDIST(-(((LN($EO43/$C$66)+(#REF!+($N$47^2)/2)*$N$51)/($N$47*SQRT($N$51)))-$N$47*SQRT($N$51)))*$C$66*EXP(-#REF!*$N$51)-NORMSDIST(-((LN($EO43/$C$66)+(#REF!+($N$47^2)/2)*$N$51)/($N$47*SQRT($N$51))))*$EO43)*100*$B$66,0)</f>
        <v>0</v>
      </c>
      <c r="FS43" s="71">
        <f ca="1">IFERROR((NORMSDIST(-(((LN($EO43/$C$67)+(#REF!+($N$47^2)/2)*$N$51)/($N$47*SQRT($N$51)))-$N$47*SQRT($N$51)))*$C$67*EXP(-#REF!*$N$51)-NORMSDIST(-((LN($EO43/$C$67)+(#REF!+($N$47^2)/2)*$N$51)/($N$47*SQRT($N$51))))*$EO43)*100*$B$67,0)</f>
        <v>0</v>
      </c>
      <c r="FT43" s="71">
        <f ca="1">IFERROR((NORMSDIST(-(((LN($EO43/$C$68)+(#REF!+($N$47^2)/2)*$N$51)/($N$47*SQRT($N$51)))-$N$47*SQRT($N$51)))*$C$68*EXP(-#REF!*$N$51)-NORMSDIST(-((LN($EO43/$C$68)+(#REF!+($N$47^2)/2)*$N$51)/($N$47*SQRT($N$51))))*$EO43)*100*$B$68,0)</f>
        <v>0</v>
      </c>
      <c r="FU43" s="71">
        <f ca="1">IFERROR((NORMSDIST(-(((LN($EO43/$C$69)+(#REF!+($N$47^2)/2)*$N$51)/($N$47*SQRT($N$51)))-$N$47*SQRT($N$51)))*$C$69*EXP(-#REF!*$N$51)-NORMSDIST(-((LN($EO43/$C$69)+(#REF!+($N$47^2)/2)*$N$51)/($N$47*SQRT($N$51))))*$EO43)*100*$B$69,0)</f>
        <v>0</v>
      </c>
      <c r="FV43" s="71">
        <f ca="1">IFERROR((NORMSDIST(-(((LN($EO43/$C$70)+(#REF!+($N$47^2)/2)*$N$51)/($N$47*SQRT($N$51)))-$N$47*SQRT($N$51)))*$C$70*EXP(-#REF!*$N$51)-NORMSDIST(-((LN($EO43/$C$70)+(#REF!+($N$47^2)/2)*$N$51)/($N$47*SQRT($N$51))))*$EO43)*100*$B$70,0)</f>
        <v>0</v>
      </c>
      <c r="FW43" s="71">
        <f ca="1">IFERROR((NORMSDIST(-(((LN($EO43/$C$71)+(#REF!+($N$47^2)/2)*$N$51)/($N$47*SQRT($N$51)))-$N$47*SQRT($N$51)))*$C$71*EXP(-#REF!*$N$51)-NORMSDIST(-((LN($EO43/$C$71)+(#REF!+($N$47^2)/2)*$N$51)/($N$47*SQRT($N$51))))*$EO43)*100*$B$71,0)</f>
        <v>0</v>
      </c>
      <c r="FX43" s="71">
        <f ca="1">IFERROR((NORMSDIST(-(((LN($EO43/$C$72)+(#REF!+($N$47^2)/2)*$N$51)/($N$47*SQRT($N$51)))-$N$47*SQRT($N$51)))*$C$72*EXP(-#REF!*$N$51)-NORMSDIST(-((LN($EO43/$C$72)+(#REF!+($N$47^2)/2)*$N$51)/($N$47*SQRT($N$51))))*$EO43)*100*$B$72,0)</f>
        <v>0</v>
      </c>
      <c r="FY43" s="71">
        <f t="shared" si="115"/>
        <v>0</v>
      </c>
      <c r="FZ43" s="71">
        <f t="shared" si="116"/>
        <v>0</v>
      </c>
      <c r="GA43" s="71">
        <f t="shared" si="117"/>
        <v>0</v>
      </c>
      <c r="GB43" s="71">
        <f t="shared" si="118"/>
        <v>0</v>
      </c>
      <c r="GC43" s="72"/>
      <c r="GD43" s="88">
        <f t="shared" ca="1" si="119"/>
        <v>0</v>
      </c>
    </row>
    <row r="44" spans="1:186">
      <c r="A44" s="170" t="s">
        <v>395</v>
      </c>
      <c r="B44" s="620"/>
      <c r="C44" s="650">
        <v>3511.7</v>
      </c>
      <c r="D44" s="628"/>
      <c r="E44" s="633">
        <f t="shared" si="0"/>
        <v>0</v>
      </c>
      <c r="F44" s="635">
        <f t="shared" si="72"/>
        <v>0</v>
      </c>
      <c r="G44" s="637">
        <f t="shared" si="120"/>
        <v>18.151</v>
      </c>
      <c r="H44" s="707">
        <f t="shared" si="56"/>
        <v>0</v>
      </c>
      <c r="I44" s="784">
        <f t="shared" si="2"/>
        <v>0</v>
      </c>
      <c r="J44" s="51"/>
      <c r="K44" s="839" t="s">
        <v>444</v>
      </c>
      <c r="L44" s="840"/>
      <c r="M44" s="840"/>
      <c r="N44" s="724"/>
      <c r="O44" s="51"/>
      <c r="P44" s="781"/>
      <c r="Q44" s="781"/>
      <c r="R44" s="781"/>
      <c r="S44" s="781"/>
      <c r="T44" s="781"/>
      <c r="U44" s="781"/>
      <c r="V44" s="781"/>
      <c r="W44" s="781"/>
      <c r="X44" s="781"/>
      <c r="Y44" s="51"/>
      <c r="Z44" s="812"/>
      <c r="AA44" s="812"/>
      <c r="AB44" s="812"/>
      <c r="AC44" s="812"/>
      <c r="AD44" s="812"/>
      <c r="AE44" s="812"/>
      <c r="AF44" s="812"/>
      <c r="AG44" s="812"/>
      <c r="AH44" s="812"/>
      <c r="AI44" s="51"/>
      <c r="AJ44" s="772"/>
      <c r="AK44" s="657" t="s">
        <v>350</v>
      </c>
      <c r="AL44" s="623"/>
      <c r="AM44" s="649"/>
      <c r="AN44" s="626"/>
      <c r="AO44" s="632">
        <f t="shared" si="8"/>
        <v>0</v>
      </c>
      <c r="AP44" s="653">
        <f t="shared" si="9"/>
        <v>0</v>
      </c>
      <c r="AQ44" s="658" t="s">
        <v>396</v>
      </c>
      <c r="AR44" s="623"/>
      <c r="AS44" s="649"/>
      <c r="AT44" s="626"/>
      <c r="AU44" s="632">
        <f t="shared" si="10"/>
        <v>0</v>
      </c>
      <c r="AV44" s="653">
        <f t="shared" si="11"/>
        <v>0</v>
      </c>
      <c r="AW44" s="661" t="s">
        <v>397</v>
      </c>
      <c r="AX44" s="659"/>
      <c r="AY44" s="626"/>
      <c r="AZ44" s="632">
        <f t="shared" si="12"/>
        <v>0</v>
      </c>
      <c r="BA44" s="634">
        <f t="shared" si="13"/>
        <v>0</v>
      </c>
      <c r="CX44" s="70">
        <f t="shared" si="121"/>
        <v>3454.2714967886986</v>
      </c>
      <c r="CY44" s="71">
        <f t="shared" si="74"/>
        <v>0</v>
      </c>
      <c r="CZ44" s="71">
        <f t="shared" si="75"/>
        <v>0</v>
      </c>
      <c r="DA44" s="71">
        <f t="shared" si="76"/>
        <v>0</v>
      </c>
      <c r="DB44" s="71">
        <f t="shared" si="77"/>
        <v>0</v>
      </c>
      <c r="DC44" s="71">
        <f t="shared" si="78"/>
        <v>0</v>
      </c>
      <c r="DD44" s="71">
        <f t="shared" si="79"/>
        <v>0</v>
      </c>
      <c r="DE44" s="71">
        <f t="shared" si="80"/>
        <v>0</v>
      </c>
      <c r="DF44" s="71">
        <f t="shared" si="81"/>
        <v>0</v>
      </c>
      <c r="DG44" s="71">
        <f t="shared" si="82"/>
        <v>0</v>
      </c>
      <c r="DH44" s="71">
        <f t="shared" si="83"/>
        <v>0</v>
      </c>
      <c r="DI44" s="71">
        <f t="shared" si="84"/>
        <v>0</v>
      </c>
      <c r="DJ44" s="71">
        <f t="shared" si="85"/>
        <v>0</v>
      </c>
      <c r="DK44" s="71">
        <f t="shared" si="86"/>
        <v>0</v>
      </c>
      <c r="DL44" s="71">
        <f t="shared" si="87"/>
        <v>0</v>
      </c>
      <c r="DM44" s="71">
        <f t="shared" si="88"/>
        <v>0</v>
      </c>
      <c r="DN44" s="71">
        <f t="shared" si="89"/>
        <v>0</v>
      </c>
      <c r="DO44" s="71">
        <f t="shared" si="90"/>
        <v>0</v>
      </c>
      <c r="DP44" s="71">
        <f t="shared" si="91"/>
        <v>0</v>
      </c>
      <c r="DQ44" s="71">
        <f t="shared" si="92"/>
        <v>0</v>
      </c>
      <c r="DR44" s="71">
        <f t="shared" si="93"/>
        <v>0</v>
      </c>
      <c r="DS44" s="71">
        <f t="shared" si="94"/>
        <v>0</v>
      </c>
      <c r="DT44" s="71">
        <f t="shared" si="95"/>
        <v>0</v>
      </c>
      <c r="DU44" s="71">
        <f t="shared" si="96"/>
        <v>0</v>
      </c>
      <c r="DV44" s="71">
        <f t="shared" si="97"/>
        <v>0</v>
      </c>
      <c r="DW44" s="71">
        <f t="shared" si="98"/>
        <v>0</v>
      </c>
      <c r="DX44" s="71">
        <f t="shared" si="99"/>
        <v>0</v>
      </c>
      <c r="DY44" s="71">
        <f t="shared" si="100"/>
        <v>0</v>
      </c>
      <c r="DZ44" s="71">
        <f t="shared" si="101"/>
        <v>0</v>
      </c>
      <c r="EA44" s="71">
        <f t="shared" si="102"/>
        <v>0</v>
      </c>
      <c r="EB44" s="71">
        <f t="shared" si="103"/>
        <v>0</v>
      </c>
      <c r="EC44" s="71">
        <f t="shared" si="104"/>
        <v>0</v>
      </c>
      <c r="ED44" s="71">
        <f t="shared" si="105"/>
        <v>0</v>
      </c>
      <c r="EE44" s="71">
        <f t="shared" si="106"/>
        <v>0</v>
      </c>
      <c r="EF44" s="71">
        <f t="shared" si="107"/>
        <v>0</v>
      </c>
      <c r="EG44" s="71">
        <f t="shared" si="108"/>
        <v>0</v>
      </c>
      <c r="EH44" s="71">
        <f t="shared" si="109"/>
        <v>0</v>
      </c>
      <c r="EI44" s="71">
        <f t="shared" si="110"/>
        <v>0</v>
      </c>
      <c r="EJ44" s="71">
        <f t="shared" si="111"/>
        <v>0</v>
      </c>
      <c r="EK44" s="71">
        <f t="shared" si="112"/>
        <v>0</v>
      </c>
      <c r="EL44" s="72"/>
      <c r="EM44" s="88">
        <f t="shared" si="113"/>
        <v>0</v>
      </c>
      <c r="EN44" s="60"/>
      <c r="EO44" s="70">
        <f t="shared" si="122"/>
        <v>3454.2714967886986</v>
      </c>
      <c r="EP44" s="71">
        <f ca="1">IFERROR((NORMSDIST(-(((LN($EO44/$C$38)+(#REF!+($N$47^2)/2)*$N$51)/($N$47*SQRT($N$51)))-$N$47*SQRT($N$51)))*$C$38*EXP(-#REF!*$N$51)-NORMSDIST(-((LN($EO44/$C$38)+(#REF!+($N$47^2)/2)*$N$51)/($N$47*SQRT($N$51))))*$EO44)*100*$B$38,0)</f>
        <v>0</v>
      </c>
      <c r="EQ44" s="71">
        <f ca="1">IFERROR((NORMSDIST(-(((LN($EO44/$C$39)+(#REF!+($N$47^2)/2)*$N$51)/($N$47*SQRT($N$51)))-$N$47*SQRT($N$51)))*$C$39*EXP(-#REF!*$N$51)-NORMSDIST(-((LN($EO44/$C$39)+(#REF!+($N$47^2)/2)*$N$51)/($N$47*SQRT($N$51))))*$EO44)*100*$B$39,0)</f>
        <v>0</v>
      </c>
      <c r="ER44" s="71">
        <f ca="1">IFERROR((NORMSDIST(-(((LN($EO44/$C$40)+(#REF!+($N$47^2)/2)*$N$51)/($N$47*SQRT($N$51)))-$N$47*SQRT($N$51)))*$C$40*EXP(-#REF!*$N$51)-NORMSDIST(-((LN($EO44/$C$40)+(#REF!+($N$47^2)/2)*$N$51)/($N$47*SQRT($N$51))))*$EO44)*100*$B$40,0)</f>
        <v>0</v>
      </c>
      <c r="ES44" s="71">
        <f ca="1">IFERROR((NORMSDIST(-(((LN($EO44/$C$41)+(#REF!+($N$47^2)/2)*$N$51)/($N$47*SQRT($N$51)))-$N$47*SQRT($N$51)))*$C$41*EXP(-#REF!*$N$51)-NORMSDIST(-((LN($EO44/$C$41)+(#REF!+($N$47^2)/2)*$N$51)/($N$47*SQRT($N$51))))*$EO44)*100*$B$41,0)</f>
        <v>0</v>
      </c>
      <c r="ET44" s="71">
        <f ca="1">IFERROR((NORMSDIST(-(((LN($EO44/$C$42)+(#REF!+($N$47^2)/2)*$N$51)/($N$47*SQRT($N$51)))-$N$47*SQRT($N$51)))*$C$42*EXP(-#REF!*$N$51)-NORMSDIST(-((LN($EO44/$C$42)+(#REF!+($N$47^2)/2)*$N$51)/($N$47*SQRT($N$51))))*$EO44)*100*$B$42,0)</f>
        <v>0</v>
      </c>
      <c r="EU44" s="71">
        <f ca="1">IFERROR((NORMSDIST(-(((LN($EO44/$C$43)+(#REF!+($N$47^2)/2)*$N$51)/($N$47*SQRT($N$51)))-$N$47*SQRT($N$51)))*$C$43*EXP(-#REF!*$N$51)-NORMSDIST(-((LN($EO44/$C$43)+(#REF!+($N$47^2)/2)*$N$51)/($N$47*SQRT($N$51))))*$EO44)*100*$B$43,0)</f>
        <v>0</v>
      </c>
      <c r="EV44" s="71">
        <f ca="1">IFERROR((NORMSDIST(-(((LN($EO44/$C$44)+(#REF!+($N$47^2)/2)*$N$51)/($N$47*SQRT($N$51)))-$N$47*SQRT($N$51)))*$C$44*EXP(-#REF!*$N$51)-NORMSDIST(-((LN($EO44/$C$44)+(#REF!+($N$47^2)/2)*$N$51)/($N$47*SQRT($N$51))))*$EO44)*100*$B$44,0)</f>
        <v>0</v>
      </c>
      <c r="EW44" s="71">
        <f ca="1">IFERROR((NORMSDIST(-(((LN($EO44/$C$45)+(#REF!+($N$47^2)/2)*$N$51)/($N$47*SQRT($N$51)))-$N$47*SQRT($N$51)))*$C$45*EXP(-#REF!*$N$51)-NORMSDIST(-((LN($EO44/$C$45)+(#REF!+($N$47^2)/2)*$N$51)/($N$47*SQRT($N$51))))*$EO44)*100*$B$45,0)</f>
        <v>0</v>
      </c>
      <c r="EX44" s="71">
        <f ca="1">IFERROR((NORMSDIST(-(((LN($EO44/$C$46)+(#REF!+($N$47^2)/2)*$N$51)/($N$47*SQRT($N$51)))-$N$47*SQRT($N$51)))*$C$46*EXP(-#REF!*$N$51)-NORMSDIST(-((LN($EO44/$C$46)+(#REF!+($N$47^2)/2)*$N$51)/($N$47*SQRT($N$51))))*$EO44)*100*$B$46,0)</f>
        <v>0</v>
      </c>
      <c r="EY44" s="71">
        <f ca="1">IFERROR((NORMSDIST(-(((LN($EO44/$C$47)+(#REF!+($N$47^2)/2)*$N$51)/($N$47*SQRT($N$51)))-$N$47*SQRT($N$51)))*$C$47*EXP(-#REF!*$N$51)-NORMSDIST(-((LN($EO44/$C$47)+(#REF!+($N$47^2)/2)*$N$51)/($N$47*SQRT($N$51))))*$EO44)*100*$B$47,0)</f>
        <v>0</v>
      </c>
      <c r="EZ44" s="71">
        <f ca="1">IFERROR((NORMSDIST(-(((LN($EO44/$C$48)+(#REF!+($N$47^2)/2)*$N$51)/($N$47*SQRT($N$51)))-$N$47*SQRT($N$51)))*$C$48*EXP(-#REF!*$N$51)-NORMSDIST(-((LN($EO44/$C$48)+(#REF!+($N$47^2)/2)*$N$51)/($N$47*SQRT($N$51))))*$EO44)*100*$B$48,0)</f>
        <v>0</v>
      </c>
      <c r="FA44" s="71">
        <f ca="1">IFERROR((NORMSDIST(-(((LN($EO44/$C$49)+(#REF!+($N$47^2)/2)*$N$51)/($N$47*SQRT($N$51)))-$N$47*SQRT($N$51)))*$C$49*EXP(-#REF!*$N$51)-NORMSDIST(-((LN($EO44/$C$49)+(#REF!+($N$47^2)/2)*$N$51)/($N$47*SQRT($N$51))))*$EO44)*100*$B$49,0)</f>
        <v>0</v>
      </c>
      <c r="FB44" s="71">
        <f ca="1">IFERROR((NORMSDIST(-(((LN($EO44/$C$50)+(#REF!+($N$47^2)/2)*$N$51)/($N$47*SQRT($N$51)))-$N$47*SQRT($N$51)))*$C$50*EXP(-#REF!*$N$51)-NORMSDIST(-((LN($EO44/$C$50)+(#REF!+($N$47^2)/2)*$N$51)/($N$47*SQRT($N$51))))*$EO44)*100*$B$50,0)</f>
        <v>0</v>
      </c>
      <c r="FC44" s="71">
        <f ca="1">IFERROR((NORMSDIST(-(((LN($EO44/$C$51)+(#REF!+($N$47^2)/2)*$N$51)/($N$47*SQRT($N$51)))-$N$47*SQRT($N$51)))*$C$51*EXP(-#REF!*$N$51)-NORMSDIST(-((LN($EO44/$C$51)+(#REF!+($N$47^2)/2)*$N$51)/($N$47*SQRT($N$51))))*$EO44)*100*$B$51,0)</f>
        <v>0</v>
      </c>
      <c r="FD44" s="71">
        <f ca="1">IFERROR((NORMSDIST(-(((LN($EO44/$C$52)+(#REF!+($N$47^2)/2)*$N$51)/($N$47*SQRT($N$51)))-$N$47*SQRT($N$51)))*$C$52*EXP(-#REF!*$N$51)-NORMSDIST(-((LN($EO44/$C$52)+(#REF!+($N$47^2)/2)*$N$51)/($N$47*SQRT($N$51))))*$EO44)*100*$B$52,0)</f>
        <v>0</v>
      </c>
      <c r="FE44" s="71">
        <f ca="1">IFERROR((NORMSDIST(-(((LN($EO44/$C$53)+(#REF!+($N$47^2)/2)*$N$51)/($N$47*SQRT($N$51)))-$N$47*SQRT($N$51)))*$C$53*EXP(-#REF!*$N$51)-NORMSDIST(-((LN($EO44/$C$53)+(#REF!+($N$47^2)/2)*$N$51)/($N$47*SQRT($N$51))))*$EO44)*100*$B$53,0)</f>
        <v>0</v>
      </c>
      <c r="FF44" s="71">
        <f ca="1">IFERROR((NORMSDIST(-(((LN($EO44/$C$54)+(#REF!+($N$47^2)/2)*$N$51)/($N$47*SQRT($N$51)))-$N$47*SQRT($N$51)))*$C$54*EXP(-#REF!*$N$51)-NORMSDIST(-((LN($EO44/$C$54)+(#REF!+($N$47^2)/2)*$N$51)/($N$47*SQRT($N$51))))*$EO44)*100*$B$54,0)</f>
        <v>0</v>
      </c>
      <c r="FG44" s="71">
        <f ca="1">IFERROR((NORMSDIST(-(((LN($EO44/$C$55)+(#REF!+($N$47^2)/2)*$N$51)/($N$47*SQRT($N$51)))-$N$47*SQRT($N$51)))*$C$55*EXP(-#REF!*$N$51)-NORMSDIST(-((LN($EO44/$C$55)+(#REF!+($N$47^2)/2)*$N$51)/($N$47*SQRT($N$51))))*$EO44)*100*$B$55,0)</f>
        <v>0</v>
      </c>
      <c r="FH44" s="71">
        <f ca="1">IFERROR((NORMSDIST(-(((LN($EO44/$C$56)+(#REF!+($N$47^2)/2)*$N$51)/($N$47*SQRT($N$51)))-$N$47*SQRT($N$51)))*$C$56*EXP(-#REF!*$N$51)-NORMSDIST(-((LN($EO44/$C$56)+(#REF!+($N$47^2)/2)*$N$51)/($N$47*SQRT($N$51))))*$EO44)*100*$B$56,0)</f>
        <v>0</v>
      </c>
      <c r="FI44" s="71">
        <f ca="1">IFERROR((NORMSDIST(-(((LN($EO44/$C$57)+(#REF!+($N$47^2)/2)*$N$51)/($N$47*SQRT($N$51)))-$N$47*SQRT($N$51)))*$C$57*EXP(-#REF!*$N$51)-NORMSDIST(-((LN($EO44/$C$57)+(#REF!+($N$47^2)/2)*$N$51)/($N$47*SQRT($N$51))))*$EO44)*100*$B$57,0)</f>
        <v>0</v>
      </c>
      <c r="FJ44" s="71">
        <f ca="1">IFERROR((NORMSDIST(-(((LN($EO44/$C$58)+(#REF!+($N$47^2)/2)*$N$51)/($N$47*SQRT($N$51)))-$N$47*SQRT($N$51)))*$C$58*EXP(-#REF!*$N$51)-NORMSDIST(-((LN($EO44/$C$58)+(#REF!+($N$47^2)/2)*$N$51)/($N$47*SQRT($N$51))))*$EO44)*100*$B$58,0)</f>
        <v>0</v>
      </c>
      <c r="FK44" s="71">
        <f ca="1">IFERROR((NORMSDIST(-(((LN($EO44/$C$59)+(#REF!+($N$47^2)/2)*$N$51)/($N$47*SQRT($N$51)))-$N$47*SQRT($N$51)))*$C$59*EXP(-#REF!*$N$51)-NORMSDIST(-((LN($EO44/$C$59)+(#REF!+($N$47^2)/2)*$N$51)/($N$47*SQRT($N$51))))*$EO44)*100*$B$59,0)</f>
        <v>0</v>
      </c>
      <c r="FL44" s="71">
        <f ca="1">IFERROR((NORMSDIST(-(((LN($EO44/$C$60)+(#REF!+($N$47^2)/2)*$N$51)/($N$47*SQRT($N$51)))-$N$47*SQRT($N$51)))*$C$60*EXP(-#REF!*$N$51)-NORMSDIST(-((LN($EO44/$C$60)+(#REF!+($N$47^2)/2)*$N$51)/($N$47*SQRT($N$51))))*$EO44)*100*$B$60,0)</f>
        <v>0</v>
      </c>
      <c r="FM44" s="71">
        <f ca="1">IFERROR((NORMSDIST(-(((LN($EO44/$C$61)+(#REF!+($N$47^2)/2)*$N$51)/($N$47*SQRT($N$51)))-$N$47*SQRT($N$51)))*$C$61*EXP(-#REF!*$N$51)-NORMSDIST(-((LN($EO44/$C$61)+(#REF!+($N$47^2)/2)*$N$51)/($N$47*SQRT($N$51))))*$EO44)*100*$B$61,0)</f>
        <v>0</v>
      </c>
      <c r="FN44" s="71">
        <f ca="1">IFERROR((NORMSDIST(-(((LN($EO44/$C$62)+(#REF!+($N$47^2)/2)*$N$51)/($N$47*SQRT($N$51)))-$N$47*SQRT($N$51)))*$C$62*EXP(-#REF!*$N$51)-NORMSDIST(-((LN($EO44/$C$62)+(#REF!+($N$47^2)/2)*$N$51)/($N$47*SQRT($N$51))))*$EO44)*100*$B$62,0)</f>
        <v>0</v>
      </c>
      <c r="FO44" s="71">
        <f ca="1">IFERROR((NORMSDIST(-(((LN($EO44/$C$63)+(#REF!+($N$47^2)/2)*$N$51)/($N$47*SQRT($N$51)))-$N$47*SQRT($N$51)))*$C$63*EXP(-#REF!*$N$51)-NORMSDIST(-((LN($EO44/$C$63)+(#REF!+($N$47^2)/2)*$N$51)/($N$47*SQRT($N$51))))*$EO44)*100*$B$63,0)</f>
        <v>0</v>
      </c>
      <c r="FP44" s="71">
        <f ca="1">IFERROR((NORMSDIST(-(((LN($EO44/$C$64)+(#REF!+($N$47^2)/2)*$N$51)/($N$47*SQRT($N$51)))-$N$47*SQRT($N$51)))*$C$64*EXP(-#REF!*$N$51)-NORMSDIST(-((LN($EO44/$C$64)+(#REF!+($N$47^2)/2)*$N$51)/($N$47*SQRT($N$51))))*$EO44)*100*$B$64,0)</f>
        <v>0</v>
      </c>
      <c r="FQ44" s="71">
        <f ca="1">IFERROR((NORMSDIST(-(((LN($EO44/$C$65)+(#REF!+($N$47^2)/2)*$N$51)/($N$47*SQRT($N$51)))-$N$47*SQRT($N$51)))*$C$65*EXP(-#REF!*$N$51)-NORMSDIST(-((LN($EO44/$C$65)+(#REF!+($N$47^2)/2)*$N$51)/($N$47*SQRT($N$51))))*$EO44)*100*$B$65,0)</f>
        <v>0</v>
      </c>
      <c r="FR44" s="71">
        <f ca="1">IFERROR((NORMSDIST(-(((LN($EO44/$C$66)+(#REF!+($N$47^2)/2)*$N$51)/($N$47*SQRT($N$51)))-$N$47*SQRT($N$51)))*$C$66*EXP(-#REF!*$N$51)-NORMSDIST(-((LN($EO44/$C$66)+(#REF!+($N$47^2)/2)*$N$51)/($N$47*SQRT($N$51))))*$EO44)*100*$B$66,0)</f>
        <v>0</v>
      </c>
      <c r="FS44" s="71">
        <f ca="1">IFERROR((NORMSDIST(-(((LN($EO44/$C$67)+(#REF!+($N$47^2)/2)*$N$51)/($N$47*SQRT($N$51)))-$N$47*SQRT($N$51)))*$C$67*EXP(-#REF!*$N$51)-NORMSDIST(-((LN($EO44/$C$67)+(#REF!+($N$47^2)/2)*$N$51)/($N$47*SQRT($N$51))))*$EO44)*100*$B$67,0)</f>
        <v>0</v>
      </c>
      <c r="FT44" s="71">
        <f ca="1">IFERROR((NORMSDIST(-(((LN($EO44/$C$68)+(#REF!+($N$47^2)/2)*$N$51)/($N$47*SQRT($N$51)))-$N$47*SQRT($N$51)))*$C$68*EXP(-#REF!*$N$51)-NORMSDIST(-((LN($EO44/$C$68)+(#REF!+($N$47^2)/2)*$N$51)/($N$47*SQRT($N$51))))*$EO44)*100*$B$68,0)</f>
        <v>0</v>
      </c>
      <c r="FU44" s="71">
        <f ca="1">IFERROR((NORMSDIST(-(((LN($EO44/$C$69)+(#REF!+($N$47^2)/2)*$N$51)/($N$47*SQRT($N$51)))-$N$47*SQRT($N$51)))*$C$69*EXP(-#REF!*$N$51)-NORMSDIST(-((LN($EO44/$C$69)+(#REF!+($N$47^2)/2)*$N$51)/($N$47*SQRT($N$51))))*$EO44)*100*$B$69,0)</f>
        <v>0</v>
      </c>
      <c r="FV44" s="71">
        <f ca="1">IFERROR((NORMSDIST(-(((LN($EO44/$C$70)+(#REF!+($N$47^2)/2)*$N$51)/($N$47*SQRT($N$51)))-$N$47*SQRT($N$51)))*$C$70*EXP(-#REF!*$N$51)-NORMSDIST(-((LN($EO44/$C$70)+(#REF!+($N$47^2)/2)*$N$51)/($N$47*SQRT($N$51))))*$EO44)*100*$B$70,0)</f>
        <v>0</v>
      </c>
      <c r="FW44" s="71">
        <f ca="1">IFERROR((NORMSDIST(-(((LN($EO44/$C$71)+(#REF!+($N$47^2)/2)*$N$51)/($N$47*SQRT($N$51)))-$N$47*SQRT($N$51)))*$C$71*EXP(-#REF!*$N$51)-NORMSDIST(-((LN($EO44/$C$71)+(#REF!+($N$47^2)/2)*$N$51)/($N$47*SQRT($N$51))))*$EO44)*100*$B$71,0)</f>
        <v>0</v>
      </c>
      <c r="FX44" s="71">
        <f ca="1">IFERROR((NORMSDIST(-(((LN($EO44/$C$72)+(#REF!+($N$47^2)/2)*$N$51)/($N$47*SQRT($N$51)))-$N$47*SQRT($N$51)))*$C$72*EXP(-#REF!*$N$51)-NORMSDIST(-((LN($EO44/$C$72)+(#REF!+($N$47^2)/2)*$N$51)/($N$47*SQRT($N$51))))*$EO44)*100*$B$72,0)</f>
        <v>0</v>
      </c>
      <c r="FY44" s="71">
        <f t="shared" si="115"/>
        <v>0</v>
      </c>
      <c r="FZ44" s="71">
        <f t="shared" si="116"/>
        <v>0</v>
      </c>
      <c r="GA44" s="71">
        <f t="shared" si="117"/>
        <v>0</v>
      </c>
      <c r="GB44" s="71">
        <f t="shared" si="118"/>
        <v>0</v>
      </c>
      <c r="GC44" s="72"/>
      <c r="GD44" s="88">
        <f t="shared" ca="1" si="119"/>
        <v>0</v>
      </c>
    </row>
    <row r="45" spans="1:186">
      <c r="A45" s="170" t="s">
        <v>395</v>
      </c>
      <c r="B45" s="619"/>
      <c r="C45" s="649">
        <v>3661.7</v>
      </c>
      <c r="D45" s="626"/>
      <c r="E45" s="632">
        <f t="shared" si="0"/>
        <v>0</v>
      </c>
      <c r="F45" s="634">
        <f t="shared" si="72"/>
        <v>0</v>
      </c>
      <c r="G45" s="636">
        <f t="shared" si="120"/>
        <v>40</v>
      </c>
      <c r="H45" s="706">
        <f t="shared" si="56"/>
        <v>0</v>
      </c>
      <c r="I45" s="783">
        <f t="shared" si="2"/>
        <v>0</v>
      </c>
      <c r="J45" s="51"/>
      <c r="K45" s="841" t="s">
        <v>694</v>
      </c>
      <c r="L45" s="842"/>
      <c r="M45" s="842"/>
      <c r="N45" s="717"/>
      <c r="O45" s="51"/>
      <c r="P45" s="90"/>
      <c r="Q45" s="91"/>
      <c r="R45" s="92"/>
      <c r="S45" s="91"/>
      <c r="T45" s="91"/>
      <c r="U45" s="91"/>
      <c r="V45" s="91"/>
      <c r="W45" s="51"/>
      <c r="X45" s="51"/>
      <c r="Y45" s="51"/>
      <c r="Z45" s="90"/>
      <c r="AA45" s="91"/>
      <c r="AB45" s="92"/>
      <c r="AC45" s="91"/>
      <c r="AD45" s="91"/>
      <c r="AE45" s="91"/>
      <c r="AF45" s="91"/>
      <c r="AG45" s="51"/>
      <c r="AH45" s="51"/>
      <c r="AI45" s="51"/>
      <c r="AJ45" s="656"/>
      <c r="AK45" s="657" t="s">
        <v>350</v>
      </c>
      <c r="AL45" s="624"/>
      <c r="AM45" s="650"/>
      <c r="AN45" s="628"/>
      <c r="AO45" s="633">
        <f t="shared" si="8"/>
        <v>0</v>
      </c>
      <c r="AP45" s="654">
        <f t="shared" si="9"/>
        <v>0</v>
      </c>
      <c r="AQ45" s="658" t="s">
        <v>396</v>
      </c>
      <c r="AR45" s="624"/>
      <c r="AS45" s="650"/>
      <c r="AT45" s="628"/>
      <c r="AU45" s="633">
        <f t="shared" si="10"/>
        <v>0</v>
      </c>
      <c r="AV45" s="654">
        <f t="shared" si="11"/>
        <v>0</v>
      </c>
      <c r="AW45" s="661" t="s">
        <v>397</v>
      </c>
      <c r="AX45" s="660"/>
      <c r="AY45" s="628"/>
      <c r="AZ45" s="633">
        <f t="shared" si="12"/>
        <v>0</v>
      </c>
      <c r="BA45" s="635">
        <f t="shared" si="13"/>
        <v>0</v>
      </c>
      <c r="CX45" s="70">
        <f t="shared" si="121"/>
        <v>3524.7668334578557</v>
      </c>
      <c r="CY45" s="71">
        <f t="shared" si="74"/>
        <v>0</v>
      </c>
      <c r="CZ45" s="71">
        <f t="shared" si="75"/>
        <v>0</v>
      </c>
      <c r="DA45" s="71">
        <f t="shared" si="76"/>
        <v>0</v>
      </c>
      <c r="DB45" s="71">
        <f t="shared" si="77"/>
        <v>0</v>
      </c>
      <c r="DC45" s="71">
        <f t="shared" si="78"/>
        <v>0</v>
      </c>
      <c r="DD45" s="71">
        <f t="shared" si="79"/>
        <v>0</v>
      </c>
      <c r="DE45" s="71">
        <f t="shared" si="80"/>
        <v>0</v>
      </c>
      <c r="DF45" s="71">
        <f t="shared" si="81"/>
        <v>0</v>
      </c>
      <c r="DG45" s="71">
        <f t="shared" si="82"/>
        <v>0</v>
      </c>
      <c r="DH45" s="71">
        <f t="shared" si="83"/>
        <v>0</v>
      </c>
      <c r="DI45" s="71">
        <f t="shared" si="84"/>
        <v>0</v>
      </c>
      <c r="DJ45" s="71">
        <f t="shared" si="85"/>
        <v>0</v>
      </c>
      <c r="DK45" s="71">
        <f t="shared" si="86"/>
        <v>0</v>
      </c>
      <c r="DL45" s="71">
        <f t="shared" si="87"/>
        <v>0</v>
      </c>
      <c r="DM45" s="71">
        <f t="shared" si="88"/>
        <v>0</v>
      </c>
      <c r="DN45" s="71">
        <f t="shared" si="89"/>
        <v>0</v>
      </c>
      <c r="DO45" s="71">
        <f t="shared" si="90"/>
        <v>0</v>
      </c>
      <c r="DP45" s="71">
        <f t="shared" si="91"/>
        <v>0</v>
      </c>
      <c r="DQ45" s="71">
        <f t="shared" si="92"/>
        <v>0</v>
      </c>
      <c r="DR45" s="71">
        <f t="shared" si="93"/>
        <v>0</v>
      </c>
      <c r="DS45" s="71">
        <f t="shared" si="94"/>
        <v>0</v>
      </c>
      <c r="DT45" s="71">
        <f t="shared" si="95"/>
        <v>0</v>
      </c>
      <c r="DU45" s="71">
        <f t="shared" si="96"/>
        <v>0</v>
      </c>
      <c r="DV45" s="71">
        <f t="shared" si="97"/>
        <v>0</v>
      </c>
      <c r="DW45" s="71">
        <f t="shared" si="98"/>
        <v>0</v>
      </c>
      <c r="DX45" s="71">
        <f t="shared" si="99"/>
        <v>0</v>
      </c>
      <c r="DY45" s="71">
        <f t="shared" si="100"/>
        <v>0</v>
      </c>
      <c r="DZ45" s="71">
        <f t="shared" si="101"/>
        <v>0</v>
      </c>
      <c r="EA45" s="71">
        <f t="shared" si="102"/>
        <v>0</v>
      </c>
      <c r="EB45" s="71">
        <f t="shared" si="103"/>
        <v>0</v>
      </c>
      <c r="EC45" s="71">
        <f t="shared" si="104"/>
        <v>0</v>
      </c>
      <c r="ED45" s="71">
        <f t="shared" si="105"/>
        <v>0</v>
      </c>
      <c r="EE45" s="71">
        <f t="shared" si="106"/>
        <v>0</v>
      </c>
      <c r="EF45" s="71">
        <f t="shared" si="107"/>
        <v>0</v>
      </c>
      <c r="EG45" s="71">
        <f t="shared" si="108"/>
        <v>0</v>
      </c>
      <c r="EH45" s="71">
        <f t="shared" si="109"/>
        <v>0</v>
      </c>
      <c r="EI45" s="71">
        <f t="shared" si="110"/>
        <v>0</v>
      </c>
      <c r="EJ45" s="71">
        <f t="shared" si="111"/>
        <v>0</v>
      </c>
      <c r="EK45" s="71">
        <f t="shared" si="112"/>
        <v>0</v>
      </c>
      <c r="EL45" s="72"/>
      <c r="EM45" s="88">
        <f t="shared" si="113"/>
        <v>0</v>
      </c>
      <c r="EN45" s="60"/>
      <c r="EO45" s="70">
        <f t="shared" si="122"/>
        <v>3524.7668334578557</v>
      </c>
      <c r="EP45" s="71">
        <f ca="1">IFERROR((NORMSDIST(-(((LN($EO45/$C$38)+(#REF!+($N$47^2)/2)*$N$51)/($N$47*SQRT($N$51)))-$N$47*SQRT($N$51)))*$C$38*EXP(-#REF!*$N$51)-NORMSDIST(-((LN($EO45/$C$38)+(#REF!+($N$47^2)/2)*$N$51)/($N$47*SQRT($N$51))))*$EO45)*100*$B$38,0)</f>
        <v>0</v>
      </c>
      <c r="EQ45" s="71">
        <f ca="1">IFERROR((NORMSDIST(-(((LN($EO45/$C$39)+(#REF!+($N$47^2)/2)*$N$51)/($N$47*SQRT($N$51)))-$N$47*SQRT($N$51)))*$C$39*EXP(-#REF!*$N$51)-NORMSDIST(-((LN($EO45/$C$39)+(#REF!+($N$47^2)/2)*$N$51)/($N$47*SQRT($N$51))))*$EO45)*100*$B$39,0)</f>
        <v>0</v>
      </c>
      <c r="ER45" s="71">
        <f ca="1">IFERROR((NORMSDIST(-(((LN($EO45/$C$40)+(#REF!+($N$47^2)/2)*$N$51)/($N$47*SQRT($N$51)))-$N$47*SQRT($N$51)))*$C$40*EXP(-#REF!*$N$51)-NORMSDIST(-((LN($EO45/$C$40)+(#REF!+($N$47^2)/2)*$N$51)/($N$47*SQRT($N$51))))*$EO45)*100*$B$40,0)</f>
        <v>0</v>
      </c>
      <c r="ES45" s="71">
        <f ca="1">IFERROR((NORMSDIST(-(((LN($EO45/$C$41)+(#REF!+($N$47^2)/2)*$N$51)/($N$47*SQRT($N$51)))-$N$47*SQRT($N$51)))*$C$41*EXP(-#REF!*$N$51)-NORMSDIST(-((LN($EO45/$C$41)+(#REF!+($N$47^2)/2)*$N$51)/($N$47*SQRT($N$51))))*$EO45)*100*$B$41,0)</f>
        <v>0</v>
      </c>
      <c r="ET45" s="71">
        <f ca="1">IFERROR((NORMSDIST(-(((LN($EO45/$C$42)+(#REF!+($N$47^2)/2)*$N$51)/($N$47*SQRT($N$51)))-$N$47*SQRT($N$51)))*$C$42*EXP(-#REF!*$N$51)-NORMSDIST(-((LN($EO45/$C$42)+(#REF!+($N$47^2)/2)*$N$51)/($N$47*SQRT($N$51))))*$EO45)*100*$B$42,0)</f>
        <v>0</v>
      </c>
      <c r="EU45" s="71">
        <f ca="1">IFERROR((NORMSDIST(-(((LN($EO45/$C$43)+(#REF!+($N$47^2)/2)*$N$51)/($N$47*SQRT($N$51)))-$N$47*SQRT($N$51)))*$C$43*EXP(-#REF!*$N$51)-NORMSDIST(-((LN($EO45/$C$43)+(#REF!+($N$47^2)/2)*$N$51)/($N$47*SQRT($N$51))))*$EO45)*100*$B$43,0)</f>
        <v>0</v>
      </c>
      <c r="EV45" s="71">
        <f ca="1">IFERROR((NORMSDIST(-(((LN($EO45/$C$44)+(#REF!+($N$47^2)/2)*$N$51)/($N$47*SQRT($N$51)))-$N$47*SQRT($N$51)))*$C$44*EXP(-#REF!*$N$51)-NORMSDIST(-((LN($EO45/$C$44)+(#REF!+($N$47^2)/2)*$N$51)/($N$47*SQRT($N$51))))*$EO45)*100*$B$44,0)</f>
        <v>0</v>
      </c>
      <c r="EW45" s="71">
        <f ca="1">IFERROR((NORMSDIST(-(((LN($EO45/$C$45)+(#REF!+($N$47^2)/2)*$N$51)/($N$47*SQRT($N$51)))-$N$47*SQRT($N$51)))*$C$45*EXP(-#REF!*$N$51)-NORMSDIST(-((LN($EO45/$C$45)+(#REF!+($N$47^2)/2)*$N$51)/($N$47*SQRT($N$51))))*$EO45)*100*$B$45,0)</f>
        <v>0</v>
      </c>
      <c r="EX45" s="71">
        <f ca="1">IFERROR((NORMSDIST(-(((LN($EO45/$C$46)+(#REF!+($N$47^2)/2)*$N$51)/($N$47*SQRT($N$51)))-$N$47*SQRT($N$51)))*$C$46*EXP(-#REF!*$N$51)-NORMSDIST(-((LN($EO45/$C$46)+(#REF!+($N$47^2)/2)*$N$51)/($N$47*SQRT($N$51))))*$EO45)*100*$B$46,0)</f>
        <v>0</v>
      </c>
      <c r="EY45" s="71">
        <f ca="1">IFERROR((NORMSDIST(-(((LN($EO45/$C$47)+(#REF!+($N$47^2)/2)*$N$51)/($N$47*SQRT($N$51)))-$N$47*SQRT($N$51)))*$C$47*EXP(-#REF!*$N$51)-NORMSDIST(-((LN($EO45/$C$47)+(#REF!+($N$47^2)/2)*$N$51)/($N$47*SQRT($N$51))))*$EO45)*100*$B$47,0)</f>
        <v>0</v>
      </c>
      <c r="EZ45" s="71">
        <f ca="1">IFERROR((NORMSDIST(-(((LN($EO45/$C$48)+(#REF!+($N$47^2)/2)*$N$51)/($N$47*SQRT($N$51)))-$N$47*SQRT($N$51)))*$C$48*EXP(-#REF!*$N$51)-NORMSDIST(-((LN($EO45/$C$48)+(#REF!+($N$47^2)/2)*$N$51)/($N$47*SQRT($N$51))))*$EO45)*100*$B$48,0)</f>
        <v>0</v>
      </c>
      <c r="FA45" s="71">
        <f ca="1">IFERROR((NORMSDIST(-(((LN($EO45/$C$49)+(#REF!+($N$47^2)/2)*$N$51)/($N$47*SQRT($N$51)))-$N$47*SQRT($N$51)))*$C$49*EXP(-#REF!*$N$51)-NORMSDIST(-((LN($EO45/$C$49)+(#REF!+($N$47^2)/2)*$N$51)/($N$47*SQRT($N$51))))*$EO45)*100*$B$49,0)</f>
        <v>0</v>
      </c>
      <c r="FB45" s="71">
        <f ca="1">IFERROR((NORMSDIST(-(((LN($EO45/$C$50)+(#REF!+($N$47^2)/2)*$N$51)/($N$47*SQRT($N$51)))-$N$47*SQRT($N$51)))*$C$50*EXP(-#REF!*$N$51)-NORMSDIST(-((LN($EO45/$C$50)+(#REF!+($N$47^2)/2)*$N$51)/($N$47*SQRT($N$51))))*$EO45)*100*$B$50,0)</f>
        <v>0</v>
      </c>
      <c r="FC45" s="71">
        <f ca="1">IFERROR((NORMSDIST(-(((LN($EO45/$C$51)+(#REF!+($N$47^2)/2)*$N$51)/($N$47*SQRT($N$51)))-$N$47*SQRT($N$51)))*$C$51*EXP(-#REF!*$N$51)-NORMSDIST(-((LN($EO45/$C$51)+(#REF!+($N$47^2)/2)*$N$51)/($N$47*SQRT($N$51))))*$EO45)*100*$B$51,0)</f>
        <v>0</v>
      </c>
      <c r="FD45" s="71">
        <f ca="1">IFERROR((NORMSDIST(-(((LN($EO45/$C$52)+(#REF!+($N$47^2)/2)*$N$51)/($N$47*SQRT($N$51)))-$N$47*SQRT($N$51)))*$C$52*EXP(-#REF!*$N$51)-NORMSDIST(-((LN($EO45/$C$52)+(#REF!+($N$47^2)/2)*$N$51)/($N$47*SQRT($N$51))))*$EO45)*100*$B$52,0)</f>
        <v>0</v>
      </c>
      <c r="FE45" s="71">
        <f ca="1">IFERROR((NORMSDIST(-(((LN($EO45/$C$53)+(#REF!+($N$47^2)/2)*$N$51)/($N$47*SQRT($N$51)))-$N$47*SQRT($N$51)))*$C$53*EXP(-#REF!*$N$51)-NORMSDIST(-((LN($EO45/$C$53)+(#REF!+($N$47^2)/2)*$N$51)/($N$47*SQRT($N$51))))*$EO45)*100*$B$53,0)</f>
        <v>0</v>
      </c>
      <c r="FF45" s="71">
        <f ca="1">IFERROR((NORMSDIST(-(((LN($EO45/$C$54)+(#REF!+($N$47^2)/2)*$N$51)/($N$47*SQRT($N$51)))-$N$47*SQRT($N$51)))*$C$54*EXP(-#REF!*$N$51)-NORMSDIST(-((LN($EO45/$C$54)+(#REF!+($N$47^2)/2)*$N$51)/($N$47*SQRT($N$51))))*$EO45)*100*$B$54,0)</f>
        <v>0</v>
      </c>
      <c r="FG45" s="71">
        <f ca="1">IFERROR((NORMSDIST(-(((LN($EO45/$C$55)+(#REF!+($N$47^2)/2)*$N$51)/($N$47*SQRT($N$51)))-$N$47*SQRT($N$51)))*$C$55*EXP(-#REF!*$N$51)-NORMSDIST(-((LN($EO45/$C$55)+(#REF!+($N$47^2)/2)*$N$51)/($N$47*SQRT($N$51))))*$EO45)*100*$B$55,0)</f>
        <v>0</v>
      </c>
      <c r="FH45" s="71">
        <f ca="1">IFERROR((NORMSDIST(-(((LN($EO45/$C$56)+(#REF!+($N$47^2)/2)*$N$51)/($N$47*SQRT($N$51)))-$N$47*SQRT($N$51)))*$C$56*EXP(-#REF!*$N$51)-NORMSDIST(-((LN($EO45/$C$56)+(#REF!+($N$47^2)/2)*$N$51)/($N$47*SQRT($N$51))))*$EO45)*100*$B$56,0)</f>
        <v>0</v>
      </c>
      <c r="FI45" s="71">
        <f ca="1">IFERROR((NORMSDIST(-(((LN($EO45/$C$57)+(#REF!+($N$47^2)/2)*$N$51)/($N$47*SQRT($N$51)))-$N$47*SQRT($N$51)))*$C$57*EXP(-#REF!*$N$51)-NORMSDIST(-((LN($EO45/$C$57)+(#REF!+($N$47^2)/2)*$N$51)/($N$47*SQRT($N$51))))*$EO45)*100*$B$57,0)</f>
        <v>0</v>
      </c>
      <c r="FJ45" s="71">
        <f ca="1">IFERROR((NORMSDIST(-(((LN($EO45/$C$58)+(#REF!+($N$47^2)/2)*$N$51)/($N$47*SQRT($N$51)))-$N$47*SQRT($N$51)))*$C$58*EXP(-#REF!*$N$51)-NORMSDIST(-((LN($EO45/$C$58)+(#REF!+($N$47^2)/2)*$N$51)/($N$47*SQRT($N$51))))*$EO45)*100*$B$58,0)</f>
        <v>0</v>
      </c>
      <c r="FK45" s="71">
        <f ca="1">IFERROR((NORMSDIST(-(((LN($EO45/$C$59)+(#REF!+($N$47^2)/2)*$N$51)/($N$47*SQRT($N$51)))-$N$47*SQRT($N$51)))*$C$59*EXP(-#REF!*$N$51)-NORMSDIST(-((LN($EO45/$C$59)+(#REF!+($N$47^2)/2)*$N$51)/($N$47*SQRT($N$51))))*$EO45)*100*$B$59,0)</f>
        <v>0</v>
      </c>
      <c r="FL45" s="71">
        <f ca="1">IFERROR((NORMSDIST(-(((LN($EO45/$C$60)+(#REF!+($N$47^2)/2)*$N$51)/($N$47*SQRT($N$51)))-$N$47*SQRT($N$51)))*$C$60*EXP(-#REF!*$N$51)-NORMSDIST(-((LN($EO45/$C$60)+(#REF!+($N$47^2)/2)*$N$51)/($N$47*SQRT($N$51))))*$EO45)*100*$B$60,0)</f>
        <v>0</v>
      </c>
      <c r="FM45" s="71">
        <f ca="1">IFERROR((NORMSDIST(-(((LN($EO45/$C$61)+(#REF!+($N$47^2)/2)*$N$51)/($N$47*SQRT($N$51)))-$N$47*SQRT($N$51)))*$C$61*EXP(-#REF!*$N$51)-NORMSDIST(-((LN($EO45/$C$61)+(#REF!+($N$47^2)/2)*$N$51)/($N$47*SQRT($N$51))))*$EO45)*100*$B$61,0)</f>
        <v>0</v>
      </c>
      <c r="FN45" s="71">
        <f ca="1">IFERROR((NORMSDIST(-(((LN($EO45/$C$62)+(#REF!+($N$47^2)/2)*$N$51)/($N$47*SQRT($N$51)))-$N$47*SQRT($N$51)))*$C$62*EXP(-#REF!*$N$51)-NORMSDIST(-((LN($EO45/$C$62)+(#REF!+($N$47^2)/2)*$N$51)/($N$47*SQRT($N$51))))*$EO45)*100*$B$62,0)</f>
        <v>0</v>
      </c>
      <c r="FO45" s="71">
        <f ca="1">IFERROR((NORMSDIST(-(((LN($EO45/$C$63)+(#REF!+($N$47^2)/2)*$N$51)/($N$47*SQRT($N$51)))-$N$47*SQRT($N$51)))*$C$63*EXP(-#REF!*$N$51)-NORMSDIST(-((LN($EO45/$C$63)+(#REF!+($N$47^2)/2)*$N$51)/($N$47*SQRT($N$51))))*$EO45)*100*$B$63,0)</f>
        <v>0</v>
      </c>
      <c r="FP45" s="71">
        <f ca="1">IFERROR((NORMSDIST(-(((LN($EO45/$C$64)+(#REF!+($N$47^2)/2)*$N$51)/($N$47*SQRT($N$51)))-$N$47*SQRT($N$51)))*$C$64*EXP(-#REF!*$N$51)-NORMSDIST(-((LN($EO45/$C$64)+(#REF!+($N$47^2)/2)*$N$51)/($N$47*SQRT($N$51))))*$EO45)*100*$B$64,0)</f>
        <v>0</v>
      </c>
      <c r="FQ45" s="71">
        <f ca="1">IFERROR((NORMSDIST(-(((LN($EO45/$C$65)+(#REF!+($N$47^2)/2)*$N$51)/($N$47*SQRT($N$51)))-$N$47*SQRT($N$51)))*$C$65*EXP(-#REF!*$N$51)-NORMSDIST(-((LN($EO45/$C$65)+(#REF!+($N$47^2)/2)*$N$51)/($N$47*SQRT($N$51))))*$EO45)*100*$B$65,0)</f>
        <v>0</v>
      </c>
      <c r="FR45" s="71">
        <f ca="1">IFERROR((NORMSDIST(-(((LN($EO45/$C$66)+(#REF!+($N$47^2)/2)*$N$51)/($N$47*SQRT($N$51)))-$N$47*SQRT($N$51)))*$C$66*EXP(-#REF!*$N$51)-NORMSDIST(-((LN($EO45/$C$66)+(#REF!+($N$47^2)/2)*$N$51)/($N$47*SQRT($N$51))))*$EO45)*100*$B$66,0)</f>
        <v>0</v>
      </c>
      <c r="FS45" s="71">
        <f ca="1">IFERROR((NORMSDIST(-(((LN($EO45/$C$67)+(#REF!+($N$47^2)/2)*$N$51)/($N$47*SQRT($N$51)))-$N$47*SQRT($N$51)))*$C$67*EXP(-#REF!*$N$51)-NORMSDIST(-((LN($EO45/$C$67)+(#REF!+($N$47^2)/2)*$N$51)/($N$47*SQRT($N$51))))*$EO45)*100*$B$67,0)</f>
        <v>0</v>
      </c>
      <c r="FT45" s="71">
        <f ca="1">IFERROR((NORMSDIST(-(((LN($EO45/$C$68)+(#REF!+($N$47^2)/2)*$N$51)/($N$47*SQRT($N$51)))-$N$47*SQRT($N$51)))*$C$68*EXP(-#REF!*$N$51)-NORMSDIST(-((LN($EO45/$C$68)+(#REF!+($N$47^2)/2)*$N$51)/($N$47*SQRT($N$51))))*$EO45)*100*$B$68,0)</f>
        <v>0</v>
      </c>
      <c r="FU45" s="71">
        <f ca="1">IFERROR((NORMSDIST(-(((LN($EO45/$C$69)+(#REF!+($N$47^2)/2)*$N$51)/($N$47*SQRT($N$51)))-$N$47*SQRT($N$51)))*$C$69*EXP(-#REF!*$N$51)-NORMSDIST(-((LN($EO45/$C$69)+(#REF!+($N$47^2)/2)*$N$51)/($N$47*SQRT($N$51))))*$EO45)*100*$B$69,0)</f>
        <v>0</v>
      </c>
      <c r="FV45" s="71">
        <f ca="1">IFERROR((NORMSDIST(-(((LN($EO45/$C$70)+(#REF!+($N$47^2)/2)*$N$51)/($N$47*SQRT($N$51)))-$N$47*SQRT($N$51)))*$C$70*EXP(-#REF!*$N$51)-NORMSDIST(-((LN($EO45/$C$70)+(#REF!+($N$47^2)/2)*$N$51)/($N$47*SQRT($N$51))))*$EO45)*100*$B$70,0)</f>
        <v>0</v>
      </c>
      <c r="FW45" s="71">
        <f ca="1">IFERROR((NORMSDIST(-(((LN($EO45/$C$71)+(#REF!+($N$47^2)/2)*$N$51)/($N$47*SQRT($N$51)))-$N$47*SQRT($N$51)))*$C$71*EXP(-#REF!*$N$51)-NORMSDIST(-((LN($EO45/$C$71)+(#REF!+($N$47^2)/2)*$N$51)/($N$47*SQRT($N$51))))*$EO45)*100*$B$71,0)</f>
        <v>0</v>
      </c>
      <c r="FX45" s="71">
        <f ca="1">IFERROR((NORMSDIST(-(((LN($EO45/$C$72)+(#REF!+($N$47^2)/2)*$N$51)/($N$47*SQRT($N$51)))-$N$47*SQRT($N$51)))*$C$72*EXP(-#REF!*$N$51)-NORMSDIST(-((LN($EO45/$C$72)+(#REF!+($N$47^2)/2)*$N$51)/($N$47*SQRT($N$51))))*$EO45)*100*$B$72,0)</f>
        <v>0</v>
      </c>
      <c r="FY45" s="71">
        <f t="shared" si="115"/>
        <v>0</v>
      </c>
      <c r="FZ45" s="71">
        <f t="shared" si="116"/>
        <v>0</v>
      </c>
      <c r="GA45" s="71">
        <f t="shared" si="117"/>
        <v>0</v>
      </c>
      <c r="GB45" s="71">
        <f t="shared" si="118"/>
        <v>0</v>
      </c>
      <c r="GC45" s="72"/>
      <c r="GD45" s="88">
        <f t="shared" ca="1" si="119"/>
        <v>0</v>
      </c>
    </row>
    <row r="46" spans="1:186">
      <c r="A46" s="170" t="s">
        <v>395</v>
      </c>
      <c r="B46" s="620"/>
      <c r="C46" s="650">
        <v>3811.7</v>
      </c>
      <c r="D46" s="628">
        <v>100</v>
      </c>
      <c r="E46" s="633">
        <f t="shared" si="0"/>
        <v>0</v>
      </c>
      <c r="F46" s="635">
        <f t="shared" si="72"/>
        <v>0</v>
      </c>
      <c r="G46" s="637">
        <f t="shared" si="120"/>
        <v>83</v>
      </c>
      <c r="H46" s="707">
        <f t="shared" si="56"/>
        <v>0</v>
      </c>
      <c r="I46" s="784">
        <f t="shared" si="2"/>
        <v>0</v>
      </c>
      <c r="J46" s="51"/>
      <c r="K46" s="845" t="s">
        <v>445</v>
      </c>
      <c r="L46" s="840"/>
      <c r="M46" s="840"/>
      <c r="N46" s="725">
        <f>HomeBroker!AS2</f>
        <v>0.6</v>
      </c>
      <c r="O46" s="51"/>
      <c r="P46" s="90"/>
      <c r="Q46" s="91"/>
      <c r="R46" s="92"/>
      <c r="S46" s="91"/>
      <c r="T46" s="91"/>
      <c r="U46" s="91"/>
      <c r="V46" s="91"/>
      <c r="W46" s="51"/>
      <c r="X46" s="51"/>
      <c r="Y46" s="51"/>
      <c r="Z46" s="90"/>
      <c r="AA46" s="91"/>
      <c r="AB46" s="92"/>
      <c r="AC46" s="91"/>
      <c r="AD46" s="91"/>
      <c r="AE46" s="91"/>
      <c r="AF46" s="91"/>
      <c r="AG46" s="51"/>
      <c r="AH46" s="51"/>
      <c r="AI46" s="51"/>
      <c r="AJ46" s="655"/>
      <c r="AK46" s="657" t="s">
        <v>350</v>
      </c>
      <c r="AL46" s="623"/>
      <c r="AM46" s="649"/>
      <c r="AN46" s="626"/>
      <c r="AO46" s="632">
        <f t="shared" si="8"/>
        <v>0</v>
      </c>
      <c r="AP46" s="653">
        <f t="shared" si="9"/>
        <v>0</v>
      </c>
      <c r="AQ46" s="658" t="s">
        <v>396</v>
      </c>
      <c r="AR46" s="623"/>
      <c r="AS46" s="649"/>
      <c r="AT46" s="626"/>
      <c r="AU46" s="632">
        <f t="shared" si="10"/>
        <v>0</v>
      </c>
      <c r="AV46" s="653">
        <f t="shared" si="11"/>
        <v>0</v>
      </c>
      <c r="AW46" s="661" t="s">
        <v>397</v>
      </c>
      <c r="AX46" s="659"/>
      <c r="AY46" s="626"/>
      <c r="AZ46" s="632">
        <f t="shared" si="12"/>
        <v>0</v>
      </c>
      <c r="BA46" s="634">
        <f t="shared" si="13"/>
        <v>0</v>
      </c>
      <c r="CX46" s="70">
        <f t="shared" si="121"/>
        <v>3596.7008504671999</v>
      </c>
      <c r="CY46" s="71">
        <f t="shared" si="74"/>
        <v>0</v>
      </c>
      <c r="CZ46" s="71">
        <f t="shared" si="75"/>
        <v>0</v>
      </c>
      <c r="DA46" s="71">
        <f t="shared" si="76"/>
        <v>0</v>
      </c>
      <c r="DB46" s="71">
        <f t="shared" si="77"/>
        <v>0</v>
      </c>
      <c r="DC46" s="71">
        <f t="shared" si="78"/>
        <v>0</v>
      </c>
      <c r="DD46" s="71">
        <f t="shared" si="79"/>
        <v>0</v>
      </c>
      <c r="DE46" s="71">
        <f t="shared" si="80"/>
        <v>0</v>
      </c>
      <c r="DF46" s="71">
        <f t="shared" si="81"/>
        <v>0</v>
      </c>
      <c r="DG46" s="71">
        <f t="shared" si="82"/>
        <v>0</v>
      </c>
      <c r="DH46" s="71">
        <f t="shared" si="83"/>
        <v>0</v>
      </c>
      <c r="DI46" s="71">
        <f t="shared" si="84"/>
        <v>0</v>
      </c>
      <c r="DJ46" s="71">
        <f t="shared" si="85"/>
        <v>0</v>
      </c>
      <c r="DK46" s="71">
        <f t="shared" si="86"/>
        <v>0</v>
      </c>
      <c r="DL46" s="71">
        <f t="shared" si="87"/>
        <v>0</v>
      </c>
      <c r="DM46" s="71">
        <f t="shared" si="88"/>
        <v>0</v>
      </c>
      <c r="DN46" s="71">
        <f t="shared" si="89"/>
        <v>0</v>
      </c>
      <c r="DO46" s="71">
        <f t="shared" si="90"/>
        <v>0</v>
      </c>
      <c r="DP46" s="71">
        <f t="shared" si="91"/>
        <v>0</v>
      </c>
      <c r="DQ46" s="71">
        <f t="shared" si="92"/>
        <v>0</v>
      </c>
      <c r="DR46" s="71">
        <f t="shared" si="93"/>
        <v>0</v>
      </c>
      <c r="DS46" s="71">
        <f t="shared" si="94"/>
        <v>0</v>
      </c>
      <c r="DT46" s="71">
        <f t="shared" si="95"/>
        <v>0</v>
      </c>
      <c r="DU46" s="71">
        <f t="shared" si="96"/>
        <v>0</v>
      </c>
      <c r="DV46" s="71">
        <f t="shared" si="97"/>
        <v>0</v>
      </c>
      <c r="DW46" s="71">
        <f t="shared" si="98"/>
        <v>0</v>
      </c>
      <c r="DX46" s="71">
        <f t="shared" si="99"/>
        <v>0</v>
      </c>
      <c r="DY46" s="71">
        <f t="shared" si="100"/>
        <v>0</v>
      </c>
      <c r="DZ46" s="71">
        <f t="shared" si="101"/>
        <v>0</v>
      </c>
      <c r="EA46" s="71">
        <f t="shared" si="102"/>
        <v>0</v>
      </c>
      <c r="EB46" s="71">
        <f t="shared" si="103"/>
        <v>0</v>
      </c>
      <c r="EC46" s="71">
        <f t="shared" si="104"/>
        <v>0</v>
      </c>
      <c r="ED46" s="71">
        <f t="shared" si="105"/>
        <v>0</v>
      </c>
      <c r="EE46" s="71">
        <f t="shared" si="106"/>
        <v>0</v>
      </c>
      <c r="EF46" s="71">
        <f t="shared" si="107"/>
        <v>0</v>
      </c>
      <c r="EG46" s="71">
        <f t="shared" si="108"/>
        <v>0</v>
      </c>
      <c r="EH46" s="71">
        <f t="shared" si="109"/>
        <v>0</v>
      </c>
      <c r="EI46" s="71">
        <f t="shared" si="110"/>
        <v>0</v>
      </c>
      <c r="EJ46" s="71">
        <f t="shared" si="111"/>
        <v>0</v>
      </c>
      <c r="EK46" s="71">
        <f t="shared" si="112"/>
        <v>0</v>
      </c>
      <c r="EL46" s="72"/>
      <c r="EM46" s="88">
        <f t="shared" si="113"/>
        <v>0</v>
      </c>
      <c r="EN46" s="60"/>
      <c r="EO46" s="70">
        <f t="shared" si="122"/>
        <v>3596.7008504671999</v>
      </c>
      <c r="EP46" s="71">
        <f ca="1">IFERROR((NORMSDIST(-(((LN($EO46/$C$38)+(#REF!+($N$47^2)/2)*$N$51)/($N$47*SQRT($N$51)))-$N$47*SQRT($N$51)))*$C$38*EXP(-#REF!*$N$51)-NORMSDIST(-((LN($EO46/$C$38)+(#REF!+($N$47^2)/2)*$N$51)/($N$47*SQRT($N$51))))*$EO46)*100*$B$38,0)</f>
        <v>0</v>
      </c>
      <c r="EQ46" s="71">
        <f ca="1">IFERROR((NORMSDIST(-(((LN($EO46/$C$39)+(#REF!+($N$47^2)/2)*$N$51)/($N$47*SQRT($N$51)))-$N$47*SQRT($N$51)))*$C$39*EXP(-#REF!*$N$51)-NORMSDIST(-((LN($EO46/$C$39)+(#REF!+($N$47^2)/2)*$N$51)/($N$47*SQRT($N$51))))*$EO46)*100*$B$39,0)</f>
        <v>0</v>
      </c>
      <c r="ER46" s="71">
        <f ca="1">IFERROR((NORMSDIST(-(((LN($EO46/$C$40)+(#REF!+($N$47^2)/2)*$N$51)/($N$47*SQRT($N$51)))-$N$47*SQRT($N$51)))*$C$40*EXP(-#REF!*$N$51)-NORMSDIST(-((LN($EO46/$C$40)+(#REF!+($N$47^2)/2)*$N$51)/($N$47*SQRT($N$51))))*$EO46)*100*$B$40,0)</f>
        <v>0</v>
      </c>
      <c r="ES46" s="71">
        <f ca="1">IFERROR((NORMSDIST(-(((LN($EO46/$C$41)+(#REF!+($N$47^2)/2)*$N$51)/($N$47*SQRT($N$51)))-$N$47*SQRT($N$51)))*$C$41*EXP(-#REF!*$N$51)-NORMSDIST(-((LN($EO46/$C$41)+(#REF!+($N$47^2)/2)*$N$51)/($N$47*SQRT($N$51))))*$EO46)*100*$B$41,0)</f>
        <v>0</v>
      </c>
      <c r="ET46" s="71">
        <f ca="1">IFERROR((NORMSDIST(-(((LN($EO46/$C$42)+(#REF!+($N$47^2)/2)*$N$51)/($N$47*SQRT($N$51)))-$N$47*SQRT($N$51)))*$C$42*EXP(-#REF!*$N$51)-NORMSDIST(-((LN($EO46/$C$42)+(#REF!+($N$47^2)/2)*$N$51)/($N$47*SQRT($N$51))))*$EO46)*100*$B$42,0)</f>
        <v>0</v>
      </c>
      <c r="EU46" s="71">
        <f ca="1">IFERROR((NORMSDIST(-(((LN($EO46/$C$43)+(#REF!+($N$47^2)/2)*$N$51)/($N$47*SQRT($N$51)))-$N$47*SQRT($N$51)))*$C$43*EXP(-#REF!*$N$51)-NORMSDIST(-((LN($EO46/$C$43)+(#REF!+($N$47^2)/2)*$N$51)/($N$47*SQRT($N$51))))*$EO46)*100*$B$43,0)</f>
        <v>0</v>
      </c>
      <c r="EV46" s="71">
        <f ca="1">IFERROR((NORMSDIST(-(((LN($EO46/$C$44)+(#REF!+($N$47^2)/2)*$N$51)/($N$47*SQRT($N$51)))-$N$47*SQRT($N$51)))*$C$44*EXP(-#REF!*$N$51)-NORMSDIST(-((LN($EO46/$C$44)+(#REF!+($N$47^2)/2)*$N$51)/($N$47*SQRT($N$51))))*$EO46)*100*$B$44,0)</f>
        <v>0</v>
      </c>
      <c r="EW46" s="71">
        <f ca="1">IFERROR((NORMSDIST(-(((LN($EO46/$C$45)+(#REF!+($N$47^2)/2)*$N$51)/($N$47*SQRT($N$51)))-$N$47*SQRT($N$51)))*$C$45*EXP(-#REF!*$N$51)-NORMSDIST(-((LN($EO46/$C$45)+(#REF!+($N$47^2)/2)*$N$51)/($N$47*SQRT($N$51))))*$EO46)*100*$B$45,0)</f>
        <v>0</v>
      </c>
      <c r="EX46" s="71">
        <f ca="1">IFERROR((NORMSDIST(-(((LN($EO46/$C$46)+(#REF!+($N$47^2)/2)*$N$51)/($N$47*SQRT($N$51)))-$N$47*SQRT($N$51)))*$C$46*EXP(-#REF!*$N$51)-NORMSDIST(-((LN($EO46/$C$46)+(#REF!+($N$47^2)/2)*$N$51)/($N$47*SQRT($N$51))))*$EO46)*100*$B$46,0)</f>
        <v>0</v>
      </c>
      <c r="EY46" s="71">
        <f ca="1">IFERROR((NORMSDIST(-(((LN($EO46/$C$47)+(#REF!+($N$47^2)/2)*$N$51)/($N$47*SQRT($N$51)))-$N$47*SQRT($N$51)))*$C$47*EXP(-#REF!*$N$51)-NORMSDIST(-((LN($EO46/$C$47)+(#REF!+($N$47^2)/2)*$N$51)/($N$47*SQRT($N$51))))*$EO46)*100*$B$47,0)</f>
        <v>0</v>
      </c>
      <c r="EZ46" s="71">
        <f ca="1">IFERROR((NORMSDIST(-(((LN($EO46/$C$48)+(#REF!+($N$47^2)/2)*$N$51)/($N$47*SQRT($N$51)))-$N$47*SQRT($N$51)))*$C$48*EXP(-#REF!*$N$51)-NORMSDIST(-((LN($EO46/$C$48)+(#REF!+($N$47^2)/2)*$N$51)/($N$47*SQRT($N$51))))*$EO46)*100*$B$48,0)</f>
        <v>0</v>
      </c>
      <c r="FA46" s="71">
        <f ca="1">IFERROR((NORMSDIST(-(((LN($EO46/$C$49)+(#REF!+($N$47^2)/2)*$N$51)/($N$47*SQRT($N$51)))-$N$47*SQRT($N$51)))*$C$49*EXP(-#REF!*$N$51)-NORMSDIST(-((LN($EO46/$C$49)+(#REF!+($N$47^2)/2)*$N$51)/($N$47*SQRT($N$51))))*$EO46)*100*$B$49,0)</f>
        <v>0</v>
      </c>
      <c r="FB46" s="71">
        <f ca="1">IFERROR((NORMSDIST(-(((LN($EO46/$C$50)+(#REF!+($N$47^2)/2)*$N$51)/($N$47*SQRT($N$51)))-$N$47*SQRT($N$51)))*$C$50*EXP(-#REF!*$N$51)-NORMSDIST(-((LN($EO46/$C$50)+(#REF!+($N$47^2)/2)*$N$51)/($N$47*SQRT($N$51))))*$EO46)*100*$B$50,0)</f>
        <v>0</v>
      </c>
      <c r="FC46" s="71">
        <f ca="1">IFERROR((NORMSDIST(-(((LN($EO46/$C$51)+(#REF!+($N$47^2)/2)*$N$51)/($N$47*SQRT($N$51)))-$N$47*SQRT($N$51)))*$C$51*EXP(-#REF!*$N$51)-NORMSDIST(-((LN($EO46/$C$51)+(#REF!+($N$47^2)/2)*$N$51)/($N$47*SQRT($N$51))))*$EO46)*100*$B$51,0)</f>
        <v>0</v>
      </c>
      <c r="FD46" s="71">
        <f ca="1">IFERROR((NORMSDIST(-(((LN($EO46/$C$52)+(#REF!+($N$47^2)/2)*$N$51)/($N$47*SQRT($N$51)))-$N$47*SQRT($N$51)))*$C$52*EXP(-#REF!*$N$51)-NORMSDIST(-((LN($EO46/$C$52)+(#REF!+($N$47^2)/2)*$N$51)/($N$47*SQRT($N$51))))*$EO46)*100*$B$52,0)</f>
        <v>0</v>
      </c>
      <c r="FE46" s="71">
        <f ca="1">IFERROR((NORMSDIST(-(((LN($EO46/$C$53)+(#REF!+($N$47^2)/2)*$N$51)/($N$47*SQRT($N$51)))-$N$47*SQRT($N$51)))*$C$53*EXP(-#REF!*$N$51)-NORMSDIST(-((LN($EO46/$C$53)+(#REF!+($N$47^2)/2)*$N$51)/($N$47*SQRT($N$51))))*$EO46)*100*$B$53,0)</f>
        <v>0</v>
      </c>
      <c r="FF46" s="71">
        <f ca="1">IFERROR((NORMSDIST(-(((LN($EO46/$C$54)+(#REF!+($N$47^2)/2)*$N$51)/($N$47*SQRT($N$51)))-$N$47*SQRT($N$51)))*$C$54*EXP(-#REF!*$N$51)-NORMSDIST(-((LN($EO46/$C$54)+(#REF!+($N$47^2)/2)*$N$51)/($N$47*SQRT($N$51))))*$EO46)*100*$B$54,0)</f>
        <v>0</v>
      </c>
      <c r="FG46" s="71">
        <f ca="1">IFERROR((NORMSDIST(-(((LN($EO46/$C$55)+(#REF!+($N$47^2)/2)*$N$51)/($N$47*SQRT($N$51)))-$N$47*SQRT($N$51)))*$C$55*EXP(-#REF!*$N$51)-NORMSDIST(-((LN($EO46/$C$55)+(#REF!+($N$47^2)/2)*$N$51)/($N$47*SQRT($N$51))))*$EO46)*100*$B$55,0)</f>
        <v>0</v>
      </c>
      <c r="FH46" s="71">
        <f ca="1">IFERROR((NORMSDIST(-(((LN($EO46/$C$56)+(#REF!+($N$47^2)/2)*$N$51)/($N$47*SQRT($N$51)))-$N$47*SQRT($N$51)))*$C$56*EXP(-#REF!*$N$51)-NORMSDIST(-((LN($EO46/$C$56)+(#REF!+($N$47^2)/2)*$N$51)/($N$47*SQRT($N$51))))*$EO46)*100*$B$56,0)</f>
        <v>0</v>
      </c>
      <c r="FI46" s="71">
        <f ca="1">IFERROR((NORMSDIST(-(((LN($EO46/$C$57)+(#REF!+($N$47^2)/2)*$N$51)/($N$47*SQRT($N$51)))-$N$47*SQRT($N$51)))*$C$57*EXP(-#REF!*$N$51)-NORMSDIST(-((LN($EO46/$C$57)+(#REF!+($N$47^2)/2)*$N$51)/($N$47*SQRT($N$51))))*$EO46)*100*$B$57,0)</f>
        <v>0</v>
      </c>
      <c r="FJ46" s="71">
        <f ca="1">IFERROR((NORMSDIST(-(((LN($EO46/$C$58)+(#REF!+($N$47^2)/2)*$N$51)/($N$47*SQRT($N$51)))-$N$47*SQRT($N$51)))*$C$58*EXP(-#REF!*$N$51)-NORMSDIST(-((LN($EO46/$C$58)+(#REF!+($N$47^2)/2)*$N$51)/($N$47*SQRT($N$51))))*$EO46)*100*$B$58,0)</f>
        <v>0</v>
      </c>
      <c r="FK46" s="71">
        <f ca="1">IFERROR((NORMSDIST(-(((LN($EO46/$C$59)+(#REF!+($N$47^2)/2)*$N$51)/($N$47*SQRT($N$51)))-$N$47*SQRT($N$51)))*$C$59*EXP(-#REF!*$N$51)-NORMSDIST(-((LN($EO46/$C$59)+(#REF!+($N$47^2)/2)*$N$51)/($N$47*SQRT($N$51))))*$EO46)*100*$B$59,0)</f>
        <v>0</v>
      </c>
      <c r="FL46" s="71">
        <f ca="1">IFERROR((NORMSDIST(-(((LN($EO46/$C$60)+(#REF!+($N$47^2)/2)*$N$51)/($N$47*SQRT($N$51)))-$N$47*SQRT($N$51)))*$C$60*EXP(-#REF!*$N$51)-NORMSDIST(-((LN($EO46/$C$60)+(#REF!+($N$47^2)/2)*$N$51)/($N$47*SQRT($N$51))))*$EO46)*100*$B$60,0)</f>
        <v>0</v>
      </c>
      <c r="FM46" s="71">
        <f ca="1">IFERROR((NORMSDIST(-(((LN($EO46/$C$61)+(#REF!+($N$47^2)/2)*$N$51)/($N$47*SQRT($N$51)))-$N$47*SQRT($N$51)))*$C$61*EXP(-#REF!*$N$51)-NORMSDIST(-((LN($EO46/$C$61)+(#REF!+($N$47^2)/2)*$N$51)/($N$47*SQRT($N$51))))*$EO46)*100*$B$61,0)</f>
        <v>0</v>
      </c>
      <c r="FN46" s="71">
        <f ca="1">IFERROR((NORMSDIST(-(((LN($EO46/$C$62)+(#REF!+($N$47^2)/2)*$N$51)/($N$47*SQRT($N$51)))-$N$47*SQRT($N$51)))*$C$62*EXP(-#REF!*$N$51)-NORMSDIST(-((LN($EO46/$C$62)+(#REF!+($N$47^2)/2)*$N$51)/($N$47*SQRT($N$51))))*$EO46)*100*$B$62,0)</f>
        <v>0</v>
      </c>
      <c r="FO46" s="71">
        <f ca="1">IFERROR((NORMSDIST(-(((LN($EO46/$C$63)+(#REF!+($N$47^2)/2)*$N$51)/($N$47*SQRT($N$51)))-$N$47*SQRT($N$51)))*$C$63*EXP(-#REF!*$N$51)-NORMSDIST(-((LN($EO46/$C$63)+(#REF!+($N$47^2)/2)*$N$51)/($N$47*SQRT($N$51))))*$EO46)*100*$B$63,0)</f>
        <v>0</v>
      </c>
      <c r="FP46" s="71">
        <f ca="1">IFERROR((NORMSDIST(-(((LN($EO46/$C$64)+(#REF!+($N$47^2)/2)*$N$51)/($N$47*SQRT($N$51)))-$N$47*SQRT($N$51)))*$C$64*EXP(-#REF!*$N$51)-NORMSDIST(-((LN($EO46/$C$64)+(#REF!+($N$47^2)/2)*$N$51)/($N$47*SQRT($N$51))))*$EO46)*100*$B$64,0)</f>
        <v>0</v>
      </c>
      <c r="FQ46" s="71">
        <f ca="1">IFERROR((NORMSDIST(-(((LN($EO46/$C$65)+(#REF!+($N$47^2)/2)*$N$51)/($N$47*SQRT($N$51)))-$N$47*SQRT($N$51)))*$C$65*EXP(-#REF!*$N$51)-NORMSDIST(-((LN($EO46/$C$65)+(#REF!+($N$47^2)/2)*$N$51)/($N$47*SQRT($N$51))))*$EO46)*100*$B$65,0)</f>
        <v>0</v>
      </c>
      <c r="FR46" s="71">
        <f ca="1">IFERROR((NORMSDIST(-(((LN($EO46/$C$66)+(#REF!+($N$47^2)/2)*$N$51)/($N$47*SQRT($N$51)))-$N$47*SQRT($N$51)))*$C$66*EXP(-#REF!*$N$51)-NORMSDIST(-((LN($EO46/$C$66)+(#REF!+($N$47^2)/2)*$N$51)/($N$47*SQRT($N$51))))*$EO46)*100*$B$66,0)</f>
        <v>0</v>
      </c>
      <c r="FS46" s="71">
        <f ca="1">IFERROR((NORMSDIST(-(((LN($EO46/$C$67)+(#REF!+($N$47^2)/2)*$N$51)/($N$47*SQRT($N$51)))-$N$47*SQRT($N$51)))*$C$67*EXP(-#REF!*$N$51)-NORMSDIST(-((LN($EO46/$C$67)+(#REF!+($N$47^2)/2)*$N$51)/($N$47*SQRT($N$51))))*$EO46)*100*$B$67,0)</f>
        <v>0</v>
      </c>
      <c r="FT46" s="71">
        <f ca="1">IFERROR((NORMSDIST(-(((LN($EO46/$C$68)+(#REF!+($N$47^2)/2)*$N$51)/($N$47*SQRT($N$51)))-$N$47*SQRT($N$51)))*$C$68*EXP(-#REF!*$N$51)-NORMSDIST(-((LN($EO46/$C$68)+(#REF!+($N$47^2)/2)*$N$51)/($N$47*SQRT($N$51))))*$EO46)*100*$B$68,0)</f>
        <v>0</v>
      </c>
      <c r="FU46" s="71">
        <f ca="1">IFERROR((NORMSDIST(-(((LN($EO46/$C$69)+(#REF!+($N$47^2)/2)*$N$51)/($N$47*SQRT($N$51)))-$N$47*SQRT($N$51)))*$C$69*EXP(-#REF!*$N$51)-NORMSDIST(-((LN($EO46/$C$69)+(#REF!+($N$47^2)/2)*$N$51)/($N$47*SQRT($N$51))))*$EO46)*100*$B$69,0)</f>
        <v>0</v>
      </c>
      <c r="FV46" s="71">
        <f ca="1">IFERROR((NORMSDIST(-(((LN($EO46/$C$70)+(#REF!+($N$47^2)/2)*$N$51)/($N$47*SQRT($N$51)))-$N$47*SQRT($N$51)))*$C$70*EXP(-#REF!*$N$51)-NORMSDIST(-((LN($EO46/$C$70)+(#REF!+($N$47^2)/2)*$N$51)/($N$47*SQRT($N$51))))*$EO46)*100*$B$70,0)</f>
        <v>0</v>
      </c>
      <c r="FW46" s="71">
        <f ca="1">IFERROR((NORMSDIST(-(((LN($EO46/$C$71)+(#REF!+($N$47^2)/2)*$N$51)/($N$47*SQRT($N$51)))-$N$47*SQRT($N$51)))*$C$71*EXP(-#REF!*$N$51)-NORMSDIST(-((LN($EO46/$C$71)+(#REF!+($N$47^2)/2)*$N$51)/($N$47*SQRT($N$51))))*$EO46)*100*$B$71,0)</f>
        <v>0</v>
      </c>
      <c r="FX46" s="71">
        <f ca="1">IFERROR((NORMSDIST(-(((LN($EO46/$C$72)+(#REF!+($N$47^2)/2)*$N$51)/($N$47*SQRT($N$51)))-$N$47*SQRT($N$51)))*$C$72*EXP(-#REF!*$N$51)-NORMSDIST(-((LN($EO46/$C$72)+(#REF!+($N$47^2)/2)*$N$51)/($N$47*SQRT($N$51))))*$EO46)*100*$B$72,0)</f>
        <v>0</v>
      </c>
      <c r="FY46" s="71">
        <f t="shared" si="115"/>
        <v>0</v>
      </c>
      <c r="FZ46" s="71">
        <f t="shared" si="116"/>
        <v>0</v>
      </c>
      <c r="GA46" s="71">
        <f t="shared" si="117"/>
        <v>0</v>
      </c>
      <c r="GB46" s="71">
        <f t="shared" si="118"/>
        <v>0</v>
      </c>
      <c r="GC46" s="72"/>
      <c r="GD46" s="88">
        <f t="shared" ca="1" si="119"/>
        <v>0</v>
      </c>
    </row>
    <row r="47" spans="1:186">
      <c r="A47" s="170" t="s">
        <v>395</v>
      </c>
      <c r="B47" s="619"/>
      <c r="C47" s="649">
        <v>3961.7</v>
      </c>
      <c r="D47" s="626">
        <v>155</v>
      </c>
      <c r="E47" s="632">
        <f t="shared" si="0"/>
        <v>0</v>
      </c>
      <c r="F47" s="634">
        <f t="shared" si="72"/>
        <v>0</v>
      </c>
      <c r="G47" s="636">
        <f t="shared" si="120"/>
        <v>143</v>
      </c>
      <c r="H47" s="706">
        <f t="shared" si="56"/>
        <v>0</v>
      </c>
      <c r="I47" s="783">
        <f t="shared" si="2"/>
        <v>0</v>
      </c>
      <c r="J47" s="51"/>
      <c r="K47" s="849" t="s">
        <v>446</v>
      </c>
      <c r="L47" s="842"/>
      <c r="M47" s="842"/>
      <c r="N47" s="718">
        <f>HomeBroker!AS3</f>
        <v>0.43</v>
      </c>
      <c r="O47" s="51"/>
      <c r="P47" s="90"/>
      <c r="Q47" s="91"/>
      <c r="R47" s="92"/>
      <c r="S47" s="91"/>
      <c r="T47" s="91"/>
      <c r="U47" s="91"/>
      <c r="V47" s="91"/>
      <c r="W47" s="51"/>
      <c r="X47" s="51"/>
      <c r="Y47" s="51"/>
      <c r="Z47" s="90"/>
      <c r="AA47" s="91"/>
      <c r="AB47" s="92"/>
      <c r="AC47" s="91"/>
      <c r="AD47" s="91"/>
      <c r="AE47" s="91"/>
      <c r="AF47" s="91"/>
      <c r="AG47" s="51"/>
      <c r="AH47" s="51"/>
      <c r="AI47" s="51"/>
      <c r="AJ47" s="656"/>
      <c r="AK47" s="657" t="s">
        <v>350</v>
      </c>
      <c r="AL47" s="624"/>
      <c r="AM47" s="650"/>
      <c r="AN47" s="628"/>
      <c r="AO47" s="633">
        <f t="shared" si="8"/>
        <v>0</v>
      </c>
      <c r="AP47" s="654">
        <f t="shared" si="9"/>
        <v>0</v>
      </c>
      <c r="AQ47" s="658" t="s">
        <v>396</v>
      </c>
      <c r="AR47" s="624"/>
      <c r="AS47" s="650"/>
      <c r="AT47" s="628"/>
      <c r="AU47" s="633">
        <f t="shared" si="10"/>
        <v>0</v>
      </c>
      <c r="AV47" s="654">
        <f t="shared" si="11"/>
        <v>0</v>
      </c>
      <c r="AW47" s="661" t="s">
        <v>397</v>
      </c>
      <c r="AX47" s="660"/>
      <c r="AY47" s="628"/>
      <c r="AZ47" s="633">
        <f t="shared" si="12"/>
        <v>0</v>
      </c>
      <c r="BA47" s="635">
        <f t="shared" si="13"/>
        <v>0</v>
      </c>
      <c r="CX47" s="70">
        <f t="shared" si="121"/>
        <v>3670.1029086399999</v>
      </c>
      <c r="CY47" s="71">
        <f t="shared" si="74"/>
        <v>0</v>
      </c>
      <c r="CZ47" s="71">
        <f t="shared" si="75"/>
        <v>0</v>
      </c>
      <c r="DA47" s="71">
        <f t="shared" si="76"/>
        <v>0</v>
      </c>
      <c r="DB47" s="71">
        <f t="shared" si="77"/>
        <v>0</v>
      </c>
      <c r="DC47" s="71">
        <f t="shared" si="78"/>
        <v>0</v>
      </c>
      <c r="DD47" s="71">
        <f t="shared" si="79"/>
        <v>0</v>
      </c>
      <c r="DE47" s="71">
        <f t="shared" si="80"/>
        <v>0</v>
      </c>
      <c r="DF47" s="71">
        <f t="shared" si="81"/>
        <v>0</v>
      </c>
      <c r="DG47" s="71">
        <f t="shared" si="82"/>
        <v>0</v>
      </c>
      <c r="DH47" s="71">
        <f t="shared" si="83"/>
        <v>0</v>
      </c>
      <c r="DI47" s="71">
        <f t="shared" si="84"/>
        <v>0</v>
      </c>
      <c r="DJ47" s="71">
        <f t="shared" si="85"/>
        <v>0</v>
      </c>
      <c r="DK47" s="71">
        <f t="shared" si="86"/>
        <v>0</v>
      </c>
      <c r="DL47" s="71">
        <f t="shared" si="87"/>
        <v>0</v>
      </c>
      <c r="DM47" s="71">
        <f t="shared" si="88"/>
        <v>0</v>
      </c>
      <c r="DN47" s="71">
        <f t="shared" si="89"/>
        <v>0</v>
      </c>
      <c r="DO47" s="71">
        <f t="shared" si="90"/>
        <v>0</v>
      </c>
      <c r="DP47" s="71">
        <f t="shared" si="91"/>
        <v>0</v>
      </c>
      <c r="DQ47" s="71">
        <f t="shared" si="92"/>
        <v>0</v>
      </c>
      <c r="DR47" s="71">
        <f t="shared" si="93"/>
        <v>0</v>
      </c>
      <c r="DS47" s="71">
        <f t="shared" si="94"/>
        <v>0</v>
      </c>
      <c r="DT47" s="71">
        <f t="shared" si="95"/>
        <v>0</v>
      </c>
      <c r="DU47" s="71">
        <f t="shared" si="96"/>
        <v>0</v>
      </c>
      <c r="DV47" s="71">
        <f t="shared" si="97"/>
        <v>0</v>
      </c>
      <c r="DW47" s="71">
        <f t="shared" si="98"/>
        <v>0</v>
      </c>
      <c r="DX47" s="71">
        <f t="shared" si="99"/>
        <v>0</v>
      </c>
      <c r="DY47" s="71">
        <f t="shared" si="100"/>
        <v>0</v>
      </c>
      <c r="DZ47" s="71">
        <f t="shared" si="101"/>
        <v>0</v>
      </c>
      <c r="EA47" s="71">
        <f t="shared" si="102"/>
        <v>0</v>
      </c>
      <c r="EB47" s="71">
        <f t="shared" si="103"/>
        <v>0</v>
      </c>
      <c r="EC47" s="71">
        <f t="shared" si="104"/>
        <v>0</v>
      </c>
      <c r="ED47" s="71">
        <f t="shared" si="105"/>
        <v>0</v>
      </c>
      <c r="EE47" s="71">
        <f t="shared" si="106"/>
        <v>0</v>
      </c>
      <c r="EF47" s="71">
        <f t="shared" si="107"/>
        <v>0</v>
      </c>
      <c r="EG47" s="71">
        <f t="shared" si="108"/>
        <v>0</v>
      </c>
      <c r="EH47" s="71">
        <f t="shared" si="109"/>
        <v>0</v>
      </c>
      <c r="EI47" s="71">
        <f t="shared" si="110"/>
        <v>0</v>
      </c>
      <c r="EJ47" s="71">
        <f t="shared" si="111"/>
        <v>0</v>
      </c>
      <c r="EK47" s="71">
        <f t="shared" si="112"/>
        <v>0</v>
      </c>
      <c r="EL47" s="72"/>
      <c r="EM47" s="88">
        <f t="shared" si="113"/>
        <v>0</v>
      </c>
      <c r="EN47" s="60"/>
      <c r="EO47" s="70">
        <f t="shared" si="122"/>
        <v>3670.1029086399999</v>
      </c>
      <c r="EP47" s="71">
        <f ca="1">IFERROR((NORMSDIST(-(((LN($EO47/$C$38)+(#REF!+($N$47^2)/2)*$N$51)/($N$47*SQRT($N$51)))-$N$47*SQRT($N$51)))*$C$38*EXP(-#REF!*$N$51)-NORMSDIST(-((LN($EO47/$C$38)+(#REF!+($N$47^2)/2)*$N$51)/($N$47*SQRT($N$51))))*$EO47)*100*$B$38,0)</f>
        <v>0</v>
      </c>
      <c r="EQ47" s="71">
        <f ca="1">IFERROR((NORMSDIST(-(((LN($EO47/$C$39)+(#REF!+($N$47^2)/2)*$N$51)/($N$47*SQRT($N$51)))-$N$47*SQRT($N$51)))*$C$39*EXP(-#REF!*$N$51)-NORMSDIST(-((LN($EO47/$C$39)+(#REF!+($N$47^2)/2)*$N$51)/($N$47*SQRT($N$51))))*$EO47)*100*$B$39,0)</f>
        <v>0</v>
      </c>
      <c r="ER47" s="71">
        <f ca="1">IFERROR((NORMSDIST(-(((LN($EO47/$C$40)+(#REF!+($N$47^2)/2)*$N$51)/($N$47*SQRT($N$51)))-$N$47*SQRT($N$51)))*$C$40*EXP(-#REF!*$N$51)-NORMSDIST(-((LN($EO47/$C$40)+(#REF!+($N$47^2)/2)*$N$51)/($N$47*SQRT($N$51))))*$EO47)*100*$B$40,0)</f>
        <v>0</v>
      </c>
      <c r="ES47" s="71">
        <f ca="1">IFERROR((NORMSDIST(-(((LN($EO47/$C$41)+(#REF!+($N$47^2)/2)*$N$51)/($N$47*SQRT($N$51)))-$N$47*SQRT($N$51)))*$C$41*EXP(-#REF!*$N$51)-NORMSDIST(-((LN($EO47/$C$41)+(#REF!+($N$47^2)/2)*$N$51)/($N$47*SQRT($N$51))))*$EO47)*100*$B$41,0)</f>
        <v>0</v>
      </c>
      <c r="ET47" s="71">
        <f ca="1">IFERROR((NORMSDIST(-(((LN($EO47/$C$42)+(#REF!+($N$47^2)/2)*$N$51)/($N$47*SQRT($N$51)))-$N$47*SQRT($N$51)))*$C$42*EXP(-#REF!*$N$51)-NORMSDIST(-((LN($EO47/$C$42)+(#REF!+($N$47^2)/2)*$N$51)/($N$47*SQRT($N$51))))*$EO47)*100*$B$42,0)</f>
        <v>0</v>
      </c>
      <c r="EU47" s="71">
        <f ca="1">IFERROR((NORMSDIST(-(((LN($EO47/$C$43)+(#REF!+($N$47^2)/2)*$N$51)/($N$47*SQRT($N$51)))-$N$47*SQRT($N$51)))*$C$43*EXP(-#REF!*$N$51)-NORMSDIST(-((LN($EO47/$C$43)+(#REF!+($N$47^2)/2)*$N$51)/($N$47*SQRT($N$51))))*$EO47)*100*$B$43,0)</f>
        <v>0</v>
      </c>
      <c r="EV47" s="71">
        <f ca="1">IFERROR((NORMSDIST(-(((LN($EO47/$C$44)+(#REF!+($N$47^2)/2)*$N$51)/($N$47*SQRT($N$51)))-$N$47*SQRT($N$51)))*$C$44*EXP(-#REF!*$N$51)-NORMSDIST(-((LN($EO47/$C$44)+(#REF!+($N$47^2)/2)*$N$51)/($N$47*SQRT($N$51))))*$EO47)*100*$B$44,0)</f>
        <v>0</v>
      </c>
      <c r="EW47" s="71">
        <f ca="1">IFERROR((NORMSDIST(-(((LN($EO47/$C$45)+(#REF!+($N$47^2)/2)*$N$51)/($N$47*SQRT($N$51)))-$N$47*SQRT($N$51)))*$C$45*EXP(-#REF!*$N$51)-NORMSDIST(-((LN($EO47/$C$45)+(#REF!+($N$47^2)/2)*$N$51)/($N$47*SQRT($N$51))))*$EO47)*100*$B$45,0)</f>
        <v>0</v>
      </c>
      <c r="EX47" s="71">
        <f ca="1">IFERROR((NORMSDIST(-(((LN($EO47/$C$46)+(#REF!+($N$47^2)/2)*$N$51)/($N$47*SQRT($N$51)))-$N$47*SQRT($N$51)))*$C$46*EXP(-#REF!*$N$51)-NORMSDIST(-((LN($EO47/$C$46)+(#REF!+($N$47^2)/2)*$N$51)/($N$47*SQRT($N$51))))*$EO47)*100*$B$46,0)</f>
        <v>0</v>
      </c>
      <c r="EY47" s="71">
        <f ca="1">IFERROR((NORMSDIST(-(((LN($EO47/$C$47)+(#REF!+($N$47^2)/2)*$N$51)/($N$47*SQRT($N$51)))-$N$47*SQRT($N$51)))*$C$47*EXP(-#REF!*$N$51)-NORMSDIST(-((LN($EO47/$C$47)+(#REF!+($N$47^2)/2)*$N$51)/($N$47*SQRT($N$51))))*$EO47)*100*$B$47,0)</f>
        <v>0</v>
      </c>
      <c r="EZ47" s="71">
        <f ca="1">IFERROR((NORMSDIST(-(((LN($EO47/$C$48)+(#REF!+($N$47^2)/2)*$N$51)/($N$47*SQRT($N$51)))-$N$47*SQRT($N$51)))*$C$48*EXP(-#REF!*$N$51)-NORMSDIST(-((LN($EO47/$C$48)+(#REF!+($N$47^2)/2)*$N$51)/($N$47*SQRT($N$51))))*$EO47)*100*$B$48,0)</f>
        <v>0</v>
      </c>
      <c r="FA47" s="71">
        <f ca="1">IFERROR((NORMSDIST(-(((LN($EO47/$C$49)+(#REF!+($N$47^2)/2)*$N$51)/($N$47*SQRT($N$51)))-$N$47*SQRT($N$51)))*$C$49*EXP(-#REF!*$N$51)-NORMSDIST(-((LN($EO47/$C$49)+(#REF!+($N$47^2)/2)*$N$51)/($N$47*SQRT($N$51))))*$EO47)*100*$B$49,0)</f>
        <v>0</v>
      </c>
      <c r="FB47" s="71">
        <f ca="1">IFERROR((NORMSDIST(-(((LN($EO47/$C$50)+(#REF!+($N$47^2)/2)*$N$51)/($N$47*SQRT($N$51)))-$N$47*SQRT($N$51)))*$C$50*EXP(-#REF!*$N$51)-NORMSDIST(-((LN($EO47/$C$50)+(#REF!+($N$47^2)/2)*$N$51)/($N$47*SQRT($N$51))))*$EO47)*100*$B$50,0)</f>
        <v>0</v>
      </c>
      <c r="FC47" s="71">
        <f ca="1">IFERROR((NORMSDIST(-(((LN($EO47/$C$51)+(#REF!+($N$47^2)/2)*$N$51)/($N$47*SQRT($N$51)))-$N$47*SQRT($N$51)))*$C$51*EXP(-#REF!*$N$51)-NORMSDIST(-((LN($EO47/$C$51)+(#REF!+($N$47^2)/2)*$N$51)/($N$47*SQRT($N$51))))*$EO47)*100*$B$51,0)</f>
        <v>0</v>
      </c>
      <c r="FD47" s="71">
        <f ca="1">IFERROR((NORMSDIST(-(((LN($EO47/$C$52)+(#REF!+($N$47^2)/2)*$N$51)/($N$47*SQRT($N$51)))-$N$47*SQRT($N$51)))*$C$52*EXP(-#REF!*$N$51)-NORMSDIST(-((LN($EO47/$C$52)+(#REF!+($N$47^2)/2)*$N$51)/($N$47*SQRT($N$51))))*$EO47)*100*$B$52,0)</f>
        <v>0</v>
      </c>
      <c r="FE47" s="71">
        <f ca="1">IFERROR((NORMSDIST(-(((LN($EO47/$C$53)+(#REF!+($N$47^2)/2)*$N$51)/($N$47*SQRT($N$51)))-$N$47*SQRT($N$51)))*$C$53*EXP(-#REF!*$N$51)-NORMSDIST(-((LN($EO47/$C$53)+(#REF!+($N$47^2)/2)*$N$51)/($N$47*SQRT($N$51))))*$EO47)*100*$B$53,0)</f>
        <v>0</v>
      </c>
      <c r="FF47" s="71">
        <f ca="1">IFERROR((NORMSDIST(-(((LN($EO47/$C$54)+(#REF!+($N$47^2)/2)*$N$51)/($N$47*SQRT($N$51)))-$N$47*SQRT($N$51)))*$C$54*EXP(-#REF!*$N$51)-NORMSDIST(-((LN($EO47/$C$54)+(#REF!+($N$47^2)/2)*$N$51)/($N$47*SQRT($N$51))))*$EO47)*100*$B$54,0)</f>
        <v>0</v>
      </c>
      <c r="FG47" s="71">
        <f ca="1">IFERROR((NORMSDIST(-(((LN($EO47/$C$55)+(#REF!+($N$47^2)/2)*$N$51)/($N$47*SQRT($N$51)))-$N$47*SQRT($N$51)))*$C$55*EXP(-#REF!*$N$51)-NORMSDIST(-((LN($EO47/$C$55)+(#REF!+($N$47^2)/2)*$N$51)/($N$47*SQRT($N$51))))*$EO47)*100*$B$55,0)</f>
        <v>0</v>
      </c>
      <c r="FH47" s="71">
        <f ca="1">IFERROR((NORMSDIST(-(((LN($EO47/$C$56)+(#REF!+($N$47^2)/2)*$N$51)/($N$47*SQRT($N$51)))-$N$47*SQRT($N$51)))*$C$56*EXP(-#REF!*$N$51)-NORMSDIST(-((LN($EO47/$C$56)+(#REF!+($N$47^2)/2)*$N$51)/($N$47*SQRT($N$51))))*$EO47)*100*$B$56,0)</f>
        <v>0</v>
      </c>
      <c r="FI47" s="71">
        <f ca="1">IFERROR((NORMSDIST(-(((LN($EO47/$C$57)+(#REF!+($N$47^2)/2)*$N$51)/($N$47*SQRT($N$51)))-$N$47*SQRT($N$51)))*$C$57*EXP(-#REF!*$N$51)-NORMSDIST(-((LN($EO47/$C$57)+(#REF!+($N$47^2)/2)*$N$51)/($N$47*SQRT($N$51))))*$EO47)*100*$B$57,0)</f>
        <v>0</v>
      </c>
      <c r="FJ47" s="71">
        <f ca="1">IFERROR((NORMSDIST(-(((LN($EO47/$C$58)+(#REF!+($N$47^2)/2)*$N$51)/($N$47*SQRT($N$51)))-$N$47*SQRT($N$51)))*$C$58*EXP(-#REF!*$N$51)-NORMSDIST(-((LN($EO47/$C$58)+(#REF!+($N$47^2)/2)*$N$51)/($N$47*SQRT($N$51))))*$EO47)*100*$B$58,0)</f>
        <v>0</v>
      </c>
      <c r="FK47" s="71">
        <f ca="1">IFERROR((NORMSDIST(-(((LN($EO47/$C$59)+(#REF!+($N$47^2)/2)*$N$51)/($N$47*SQRT($N$51)))-$N$47*SQRT($N$51)))*$C$59*EXP(-#REF!*$N$51)-NORMSDIST(-((LN($EO47/$C$59)+(#REF!+($N$47^2)/2)*$N$51)/($N$47*SQRT($N$51))))*$EO47)*100*$B$59,0)</f>
        <v>0</v>
      </c>
      <c r="FL47" s="71">
        <f ca="1">IFERROR((NORMSDIST(-(((LN($EO47/$C$60)+(#REF!+($N$47^2)/2)*$N$51)/($N$47*SQRT($N$51)))-$N$47*SQRT($N$51)))*$C$60*EXP(-#REF!*$N$51)-NORMSDIST(-((LN($EO47/$C$60)+(#REF!+($N$47^2)/2)*$N$51)/($N$47*SQRT($N$51))))*$EO47)*100*$B$60,0)</f>
        <v>0</v>
      </c>
      <c r="FM47" s="71">
        <f ca="1">IFERROR((NORMSDIST(-(((LN($EO47/$C$61)+(#REF!+($N$47^2)/2)*$N$51)/($N$47*SQRT($N$51)))-$N$47*SQRT($N$51)))*$C$61*EXP(-#REF!*$N$51)-NORMSDIST(-((LN($EO47/$C$61)+(#REF!+($N$47^2)/2)*$N$51)/($N$47*SQRT($N$51))))*$EO47)*100*$B$61,0)</f>
        <v>0</v>
      </c>
      <c r="FN47" s="71">
        <f ca="1">IFERROR((NORMSDIST(-(((LN($EO47/$C$62)+(#REF!+($N$47^2)/2)*$N$51)/($N$47*SQRT($N$51)))-$N$47*SQRT($N$51)))*$C$62*EXP(-#REF!*$N$51)-NORMSDIST(-((LN($EO47/$C$62)+(#REF!+($N$47^2)/2)*$N$51)/($N$47*SQRT($N$51))))*$EO47)*100*$B$62,0)</f>
        <v>0</v>
      </c>
      <c r="FO47" s="71">
        <f ca="1">IFERROR((NORMSDIST(-(((LN($EO47/$C$63)+(#REF!+($N$47^2)/2)*$N$51)/($N$47*SQRT($N$51)))-$N$47*SQRT($N$51)))*$C$63*EXP(-#REF!*$N$51)-NORMSDIST(-((LN($EO47/$C$63)+(#REF!+($N$47^2)/2)*$N$51)/($N$47*SQRT($N$51))))*$EO47)*100*$B$63,0)</f>
        <v>0</v>
      </c>
      <c r="FP47" s="71">
        <f ca="1">IFERROR((NORMSDIST(-(((LN($EO47/$C$64)+(#REF!+($N$47^2)/2)*$N$51)/($N$47*SQRT($N$51)))-$N$47*SQRT($N$51)))*$C$64*EXP(-#REF!*$N$51)-NORMSDIST(-((LN($EO47/$C$64)+(#REF!+($N$47^2)/2)*$N$51)/($N$47*SQRT($N$51))))*$EO47)*100*$B$64,0)</f>
        <v>0</v>
      </c>
      <c r="FQ47" s="71">
        <f ca="1">IFERROR((NORMSDIST(-(((LN($EO47/$C$65)+(#REF!+($N$47^2)/2)*$N$51)/($N$47*SQRT($N$51)))-$N$47*SQRT($N$51)))*$C$65*EXP(-#REF!*$N$51)-NORMSDIST(-((LN($EO47/$C$65)+(#REF!+($N$47^2)/2)*$N$51)/($N$47*SQRT($N$51))))*$EO47)*100*$B$65,0)</f>
        <v>0</v>
      </c>
      <c r="FR47" s="71">
        <f ca="1">IFERROR((NORMSDIST(-(((LN($EO47/$C$66)+(#REF!+($N$47^2)/2)*$N$51)/($N$47*SQRT($N$51)))-$N$47*SQRT($N$51)))*$C$66*EXP(-#REF!*$N$51)-NORMSDIST(-((LN($EO47/$C$66)+(#REF!+($N$47^2)/2)*$N$51)/($N$47*SQRT($N$51))))*$EO47)*100*$B$66,0)</f>
        <v>0</v>
      </c>
      <c r="FS47" s="71">
        <f ca="1">IFERROR((NORMSDIST(-(((LN($EO47/$C$67)+(#REF!+($N$47^2)/2)*$N$51)/($N$47*SQRT($N$51)))-$N$47*SQRT($N$51)))*$C$67*EXP(-#REF!*$N$51)-NORMSDIST(-((LN($EO47/$C$67)+(#REF!+($N$47^2)/2)*$N$51)/($N$47*SQRT($N$51))))*$EO47)*100*$B$67,0)</f>
        <v>0</v>
      </c>
      <c r="FT47" s="71">
        <f ca="1">IFERROR((NORMSDIST(-(((LN($EO47/$C$68)+(#REF!+($N$47^2)/2)*$N$51)/($N$47*SQRT($N$51)))-$N$47*SQRT($N$51)))*$C$68*EXP(-#REF!*$N$51)-NORMSDIST(-((LN($EO47/$C$68)+(#REF!+($N$47^2)/2)*$N$51)/($N$47*SQRT($N$51))))*$EO47)*100*$B$68,0)</f>
        <v>0</v>
      </c>
      <c r="FU47" s="71">
        <f ca="1">IFERROR((NORMSDIST(-(((LN($EO47/$C$69)+(#REF!+($N$47^2)/2)*$N$51)/($N$47*SQRT($N$51)))-$N$47*SQRT($N$51)))*$C$69*EXP(-#REF!*$N$51)-NORMSDIST(-((LN($EO47/$C$69)+(#REF!+($N$47^2)/2)*$N$51)/($N$47*SQRT($N$51))))*$EO47)*100*$B$69,0)</f>
        <v>0</v>
      </c>
      <c r="FV47" s="71">
        <f ca="1">IFERROR((NORMSDIST(-(((LN($EO47/$C$70)+(#REF!+($N$47^2)/2)*$N$51)/($N$47*SQRT($N$51)))-$N$47*SQRT($N$51)))*$C$70*EXP(-#REF!*$N$51)-NORMSDIST(-((LN($EO47/$C$70)+(#REF!+($N$47^2)/2)*$N$51)/($N$47*SQRT($N$51))))*$EO47)*100*$B$70,0)</f>
        <v>0</v>
      </c>
      <c r="FW47" s="71">
        <f ca="1">IFERROR((NORMSDIST(-(((LN($EO47/$C$71)+(#REF!+($N$47^2)/2)*$N$51)/($N$47*SQRT($N$51)))-$N$47*SQRT($N$51)))*$C$71*EXP(-#REF!*$N$51)-NORMSDIST(-((LN($EO47/$C$71)+(#REF!+($N$47^2)/2)*$N$51)/($N$47*SQRT($N$51))))*$EO47)*100*$B$71,0)</f>
        <v>0</v>
      </c>
      <c r="FX47" s="71">
        <f ca="1">IFERROR((NORMSDIST(-(((LN($EO47/$C$72)+(#REF!+($N$47^2)/2)*$N$51)/($N$47*SQRT($N$51)))-$N$47*SQRT($N$51)))*$C$72*EXP(-#REF!*$N$51)-NORMSDIST(-((LN($EO47/$C$72)+(#REF!+($N$47^2)/2)*$N$51)/($N$47*SQRT($N$51))))*$EO47)*100*$B$72,0)</f>
        <v>0</v>
      </c>
      <c r="FY47" s="71">
        <f t="shared" si="115"/>
        <v>0</v>
      </c>
      <c r="FZ47" s="71">
        <f t="shared" si="116"/>
        <v>0</v>
      </c>
      <c r="GA47" s="71">
        <f t="shared" si="117"/>
        <v>0</v>
      </c>
      <c r="GB47" s="71">
        <f t="shared" si="118"/>
        <v>0</v>
      </c>
      <c r="GC47" s="72"/>
      <c r="GD47" s="88">
        <f t="shared" ca="1" si="119"/>
        <v>0</v>
      </c>
    </row>
    <row r="48" spans="1:186">
      <c r="A48" s="170" t="s">
        <v>395</v>
      </c>
      <c r="B48" s="620"/>
      <c r="C48" s="650">
        <v>4161.7</v>
      </c>
      <c r="D48" s="628">
        <v>261</v>
      </c>
      <c r="E48" s="633">
        <f t="shared" si="0"/>
        <v>0</v>
      </c>
      <c r="F48" s="635">
        <f t="shared" si="72"/>
        <v>0</v>
      </c>
      <c r="G48" s="637">
        <f t="shared" si="120"/>
        <v>245</v>
      </c>
      <c r="H48" s="707">
        <f t="shared" si="56"/>
        <v>0</v>
      </c>
      <c r="I48" s="784">
        <f t="shared" si="2"/>
        <v>0</v>
      </c>
      <c r="J48" s="51"/>
      <c r="K48" s="839" t="s">
        <v>447</v>
      </c>
      <c r="L48" s="840"/>
      <c r="M48" s="840"/>
      <c r="N48" s="726">
        <f>HomeBroker!AS4</f>
        <v>0.32850000000000001</v>
      </c>
      <c r="O48" s="51"/>
      <c r="P48" s="90"/>
      <c r="Q48" s="91"/>
      <c r="R48" s="92"/>
      <c r="S48" s="91"/>
      <c r="T48" s="91"/>
      <c r="U48" s="91"/>
      <c r="V48" s="91"/>
      <c r="W48" s="51"/>
      <c r="X48" s="51"/>
      <c r="Y48" s="51"/>
      <c r="Z48" s="90"/>
      <c r="AA48" s="91"/>
      <c r="AB48" s="92"/>
      <c r="AC48" s="91"/>
      <c r="AD48" s="91"/>
      <c r="AE48" s="91"/>
      <c r="AF48" s="91"/>
      <c r="AG48" s="51"/>
      <c r="AH48" s="51"/>
      <c r="AI48" s="51"/>
      <c r="AJ48" s="655"/>
      <c r="AK48" s="657" t="s">
        <v>350</v>
      </c>
      <c r="AL48" s="623"/>
      <c r="AM48" s="649"/>
      <c r="AN48" s="626"/>
      <c r="AO48" s="632">
        <f t="shared" si="8"/>
        <v>0</v>
      </c>
      <c r="AP48" s="653">
        <f t="shared" si="9"/>
        <v>0</v>
      </c>
      <c r="AQ48" s="658" t="s">
        <v>396</v>
      </c>
      <c r="AR48" s="623"/>
      <c r="AS48" s="649"/>
      <c r="AT48" s="626"/>
      <c r="AU48" s="632">
        <f t="shared" si="10"/>
        <v>0</v>
      </c>
      <c r="AV48" s="653">
        <f t="shared" si="11"/>
        <v>0</v>
      </c>
      <c r="AW48" s="661" t="s">
        <v>397</v>
      </c>
      <c r="AX48" s="659"/>
      <c r="AY48" s="626"/>
      <c r="AZ48" s="632">
        <f t="shared" si="12"/>
        <v>0</v>
      </c>
      <c r="BA48" s="634">
        <f t="shared" si="13"/>
        <v>0</v>
      </c>
      <c r="CX48" s="70">
        <f t="shared" si="121"/>
        <v>3745.0029679999998</v>
      </c>
      <c r="CY48" s="71">
        <f t="shared" si="74"/>
        <v>0</v>
      </c>
      <c r="CZ48" s="71">
        <f t="shared" si="75"/>
        <v>0</v>
      </c>
      <c r="DA48" s="71">
        <f t="shared" si="76"/>
        <v>0</v>
      </c>
      <c r="DB48" s="71">
        <f t="shared" si="77"/>
        <v>0</v>
      </c>
      <c r="DC48" s="71">
        <f t="shared" si="78"/>
        <v>0</v>
      </c>
      <c r="DD48" s="71">
        <f t="shared" si="79"/>
        <v>0</v>
      </c>
      <c r="DE48" s="71">
        <f t="shared" si="80"/>
        <v>0</v>
      </c>
      <c r="DF48" s="71">
        <f t="shared" si="81"/>
        <v>0</v>
      </c>
      <c r="DG48" s="71">
        <f t="shared" si="82"/>
        <v>0</v>
      </c>
      <c r="DH48" s="71">
        <f t="shared" si="83"/>
        <v>0</v>
      </c>
      <c r="DI48" s="71">
        <f t="shared" si="84"/>
        <v>0</v>
      </c>
      <c r="DJ48" s="71">
        <f t="shared" si="85"/>
        <v>0</v>
      </c>
      <c r="DK48" s="71">
        <f t="shared" si="86"/>
        <v>0</v>
      </c>
      <c r="DL48" s="71">
        <f t="shared" si="87"/>
        <v>0</v>
      </c>
      <c r="DM48" s="71">
        <f t="shared" si="88"/>
        <v>0</v>
      </c>
      <c r="DN48" s="71">
        <f t="shared" si="89"/>
        <v>0</v>
      </c>
      <c r="DO48" s="71">
        <f t="shared" si="90"/>
        <v>0</v>
      </c>
      <c r="DP48" s="71">
        <f t="shared" si="91"/>
        <v>0</v>
      </c>
      <c r="DQ48" s="71">
        <f t="shared" si="92"/>
        <v>0</v>
      </c>
      <c r="DR48" s="71">
        <f t="shared" si="93"/>
        <v>0</v>
      </c>
      <c r="DS48" s="71">
        <f t="shared" si="94"/>
        <v>0</v>
      </c>
      <c r="DT48" s="71">
        <f t="shared" si="95"/>
        <v>0</v>
      </c>
      <c r="DU48" s="71">
        <f t="shared" si="96"/>
        <v>0</v>
      </c>
      <c r="DV48" s="71">
        <f t="shared" si="97"/>
        <v>0</v>
      </c>
      <c r="DW48" s="71">
        <f t="shared" si="98"/>
        <v>0</v>
      </c>
      <c r="DX48" s="71">
        <f t="shared" si="99"/>
        <v>0</v>
      </c>
      <c r="DY48" s="71">
        <f t="shared" si="100"/>
        <v>0</v>
      </c>
      <c r="DZ48" s="71">
        <f t="shared" si="101"/>
        <v>0</v>
      </c>
      <c r="EA48" s="71">
        <f t="shared" si="102"/>
        <v>0</v>
      </c>
      <c r="EB48" s="71">
        <f t="shared" si="103"/>
        <v>0</v>
      </c>
      <c r="EC48" s="71">
        <f t="shared" si="104"/>
        <v>0</v>
      </c>
      <c r="ED48" s="71">
        <f t="shared" si="105"/>
        <v>0</v>
      </c>
      <c r="EE48" s="71">
        <f t="shared" si="106"/>
        <v>0</v>
      </c>
      <c r="EF48" s="71">
        <f t="shared" si="107"/>
        <v>0</v>
      </c>
      <c r="EG48" s="71">
        <f t="shared" si="108"/>
        <v>0</v>
      </c>
      <c r="EH48" s="71">
        <f t="shared" si="109"/>
        <v>0</v>
      </c>
      <c r="EI48" s="71">
        <f t="shared" si="110"/>
        <v>0</v>
      </c>
      <c r="EJ48" s="71">
        <f t="shared" si="111"/>
        <v>0</v>
      </c>
      <c r="EK48" s="71">
        <f t="shared" si="112"/>
        <v>0</v>
      </c>
      <c r="EL48" s="72"/>
      <c r="EM48" s="88">
        <f t="shared" si="113"/>
        <v>0</v>
      </c>
      <c r="EN48" s="60"/>
      <c r="EO48" s="70">
        <f t="shared" si="122"/>
        <v>3745.0029679999998</v>
      </c>
      <c r="EP48" s="71">
        <f ca="1">IFERROR((NORMSDIST(-(((LN($EO48/$C$38)+(#REF!+($N$47^2)/2)*$N$51)/($N$47*SQRT($N$51)))-$N$47*SQRT($N$51)))*$C$38*EXP(-#REF!*$N$51)-NORMSDIST(-((LN($EO48/$C$38)+(#REF!+($N$47^2)/2)*$N$51)/($N$47*SQRT($N$51))))*$EO48)*100*$B$38,0)</f>
        <v>0</v>
      </c>
      <c r="EQ48" s="71">
        <f ca="1">IFERROR((NORMSDIST(-(((LN($EO48/$C$39)+(#REF!+($N$47^2)/2)*$N$51)/($N$47*SQRT($N$51)))-$N$47*SQRT($N$51)))*$C$39*EXP(-#REF!*$N$51)-NORMSDIST(-((LN($EO48/$C$39)+(#REF!+($N$47^2)/2)*$N$51)/($N$47*SQRT($N$51))))*$EO48)*100*$B$39,0)</f>
        <v>0</v>
      </c>
      <c r="ER48" s="71">
        <f ca="1">IFERROR((NORMSDIST(-(((LN($EO48/$C$40)+(#REF!+($N$47^2)/2)*$N$51)/($N$47*SQRT($N$51)))-$N$47*SQRT($N$51)))*$C$40*EXP(-#REF!*$N$51)-NORMSDIST(-((LN($EO48/$C$40)+(#REF!+($N$47^2)/2)*$N$51)/($N$47*SQRT($N$51))))*$EO48)*100*$B$40,0)</f>
        <v>0</v>
      </c>
      <c r="ES48" s="71">
        <f ca="1">IFERROR((NORMSDIST(-(((LN($EO48/$C$41)+(#REF!+($N$47^2)/2)*$N$51)/($N$47*SQRT($N$51)))-$N$47*SQRT($N$51)))*$C$41*EXP(-#REF!*$N$51)-NORMSDIST(-((LN($EO48/$C$41)+(#REF!+($N$47^2)/2)*$N$51)/($N$47*SQRT($N$51))))*$EO48)*100*$B$41,0)</f>
        <v>0</v>
      </c>
      <c r="ET48" s="71">
        <f ca="1">IFERROR((NORMSDIST(-(((LN($EO48/$C$42)+(#REF!+($N$47^2)/2)*$N$51)/($N$47*SQRT($N$51)))-$N$47*SQRT($N$51)))*$C$42*EXP(-#REF!*$N$51)-NORMSDIST(-((LN($EO48/$C$42)+(#REF!+($N$47^2)/2)*$N$51)/($N$47*SQRT($N$51))))*$EO48)*100*$B$42,0)</f>
        <v>0</v>
      </c>
      <c r="EU48" s="71">
        <f ca="1">IFERROR((NORMSDIST(-(((LN($EO48/$C$43)+(#REF!+($N$47^2)/2)*$N$51)/($N$47*SQRT($N$51)))-$N$47*SQRT($N$51)))*$C$43*EXP(-#REF!*$N$51)-NORMSDIST(-((LN($EO48/$C$43)+(#REF!+($N$47^2)/2)*$N$51)/($N$47*SQRT($N$51))))*$EO48)*100*$B$43,0)</f>
        <v>0</v>
      </c>
      <c r="EV48" s="71">
        <f ca="1">IFERROR((NORMSDIST(-(((LN($EO48/$C$44)+(#REF!+($N$47^2)/2)*$N$51)/($N$47*SQRT($N$51)))-$N$47*SQRT($N$51)))*$C$44*EXP(-#REF!*$N$51)-NORMSDIST(-((LN($EO48/$C$44)+(#REF!+($N$47^2)/2)*$N$51)/($N$47*SQRT($N$51))))*$EO48)*100*$B$44,0)</f>
        <v>0</v>
      </c>
      <c r="EW48" s="71">
        <f ca="1">IFERROR((NORMSDIST(-(((LN($EO48/$C$45)+(#REF!+($N$47^2)/2)*$N$51)/($N$47*SQRT($N$51)))-$N$47*SQRT($N$51)))*$C$45*EXP(-#REF!*$N$51)-NORMSDIST(-((LN($EO48/$C$45)+(#REF!+($N$47^2)/2)*$N$51)/($N$47*SQRT($N$51))))*$EO48)*100*$B$45,0)</f>
        <v>0</v>
      </c>
      <c r="EX48" s="71">
        <f ca="1">IFERROR((NORMSDIST(-(((LN($EO48/$C$46)+(#REF!+($N$47^2)/2)*$N$51)/($N$47*SQRT($N$51)))-$N$47*SQRT($N$51)))*$C$46*EXP(-#REF!*$N$51)-NORMSDIST(-((LN($EO48/$C$46)+(#REF!+($N$47^2)/2)*$N$51)/($N$47*SQRT($N$51))))*$EO48)*100*$B$46,0)</f>
        <v>0</v>
      </c>
      <c r="EY48" s="71">
        <f ca="1">IFERROR((NORMSDIST(-(((LN($EO48/$C$47)+(#REF!+($N$47^2)/2)*$N$51)/($N$47*SQRT($N$51)))-$N$47*SQRT($N$51)))*$C$47*EXP(-#REF!*$N$51)-NORMSDIST(-((LN($EO48/$C$47)+(#REF!+($N$47^2)/2)*$N$51)/($N$47*SQRT($N$51))))*$EO48)*100*$B$47,0)</f>
        <v>0</v>
      </c>
      <c r="EZ48" s="71">
        <f ca="1">IFERROR((NORMSDIST(-(((LN($EO48/$C$48)+(#REF!+($N$47^2)/2)*$N$51)/($N$47*SQRT($N$51)))-$N$47*SQRT($N$51)))*$C$48*EXP(-#REF!*$N$51)-NORMSDIST(-((LN($EO48/$C$48)+(#REF!+($N$47^2)/2)*$N$51)/($N$47*SQRT($N$51))))*$EO48)*100*$B$48,0)</f>
        <v>0</v>
      </c>
      <c r="FA48" s="71">
        <f ca="1">IFERROR((NORMSDIST(-(((LN($EO48/$C$49)+(#REF!+($N$47^2)/2)*$N$51)/($N$47*SQRT($N$51)))-$N$47*SQRT($N$51)))*$C$49*EXP(-#REF!*$N$51)-NORMSDIST(-((LN($EO48/$C$49)+(#REF!+($N$47^2)/2)*$N$51)/($N$47*SQRT($N$51))))*$EO48)*100*$B$49,0)</f>
        <v>0</v>
      </c>
      <c r="FB48" s="71">
        <f ca="1">IFERROR((NORMSDIST(-(((LN($EO48/$C$50)+(#REF!+($N$47^2)/2)*$N$51)/($N$47*SQRT($N$51)))-$N$47*SQRT($N$51)))*$C$50*EXP(-#REF!*$N$51)-NORMSDIST(-((LN($EO48/$C$50)+(#REF!+($N$47^2)/2)*$N$51)/($N$47*SQRT($N$51))))*$EO48)*100*$B$50,0)</f>
        <v>0</v>
      </c>
      <c r="FC48" s="71">
        <f ca="1">IFERROR((NORMSDIST(-(((LN($EO48/$C$51)+(#REF!+($N$47^2)/2)*$N$51)/($N$47*SQRT($N$51)))-$N$47*SQRT($N$51)))*$C$51*EXP(-#REF!*$N$51)-NORMSDIST(-((LN($EO48/$C$51)+(#REF!+($N$47^2)/2)*$N$51)/($N$47*SQRT($N$51))))*$EO48)*100*$B$51,0)</f>
        <v>0</v>
      </c>
      <c r="FD48" s="71">
        <f ca="1">IFERROR((NORMSDIST(-(((LN($EO48/$C$52)+(#REF!+($N$47^2)/2)*$N$51)/($N$47*SQRT($N$51)))-$N$47*SQRT($N$51)))*$C$52*EXP(-#REF!*$N$51)-NORMSDIST(-((LN($EO48/$C$52)+(#REF!+($N$47^2)/2)*$N$51)/($N$47*SQRT($N$51))))*$EO48)*100*$B$52,0)</f>
        <v>0</v>
      </c>
      <c r="FE48" s="71">
        <f ca="1">IFERROR((NORMSDIST(-(((LN($EO48/$C$53)+(#REF!+($N$47^2)/2)*$N$51)/($N$47*SQRT($N$51)))-$N$47*SQRT($N$51)))*$C$53*EXP(-#REF!*$N$51)-NORMSDIST(-((LN($EO48/$C$53)+(#REF!+($N$47^2)/2)*$N$51)/($N$47*SQRT($N$51))))*$EO48)*100*$B$53,0)</f>
        <v>0</v>
      </c>
      <c r="FF48" s="71">
        <f ca="1">IFERROR((NORMSDIST(-(((LN($EO48/$C$54)+(#REF!+($N$47^2)/2)*$N$51)/($N$47*SQRT($N$51)))-$N$47*SQRT($N$51)))*$C$54*EXP(-#REF!*$N$51)-NORMSDIST(-((LN($EO48/$C$54)+(#REF!+($N$47^2)/2)*$N$51)/($N$47*SQRT($N$51))))*$EO48)*100*$B$54,0)</f>
        <v>0</v>
      </c>
      <c r="FG48" s="71">
        <f ca="1">IFERROR((NORMSDIST(-(((LN($EO48/$C$55)+(#REF!+($N$47^2)/2)*$N$51)/($N$47*SQRT($N$51)))-$N$47*SQRT($N$51)))*$C$55*EXP(-#REF!*$N$51)-NORMSDIST(-((LN($EO48/$C$55)+(#REF!+($N$47^2)/2)*$N$51)/($N$47*SQRT($N$51))))*$EO48)*100*$B$55,0)</f>
        <v>0</v>
      </c>
      <c r="FH48" s="71">
        <f ca="1">IFERROR((NORMSDIST(-(((LN($EO48/$C$56)+(#REF!+($N$47^2)/2)*$N$51)/($N$47*SQRT($N$51)))-$N$47*SQRT($N$51)))*$C$56*EXP(-#REF!*$N$51)-NORMSDIST(-((LN($EO48/$C$56)+(#REF!+($N$47^2)/2)*$N$51)/($N$47*SQRT($N$51))))*$EO48)*100*$B$56,0)</f>
        <v>0</v>
      </c>
      <c r="FI48" s="71">
        <f ca="1">IFERROR((NORMSDIST(-(((LN($EO48/$C$57)+(#REF!+($N$47^2)/2)*$N$51)/($N$47*SQRT($N$51)))-$N$47*SQRT($N$51)))*$C$57*EXP(-#REF!*$N$51)-NORMSDIST(-((LN($EO48/$C$57)+(#REF!+($N$47^2)/2)*$N$51)/($N$47*SQRT($N$51))))*$EO48)*100*$B$57,0)</f>
        <v>0</v>
      </c>
      <c r="FJ48" s="71">
        <f ca="1">IFERROR((NORMSDIST(-(((LN($EO48/$C$58)+(#REF!+($N$47^2)/2)*$N$51)/($N$47*SQRT($N$51)))-$N$47*SQRT($N$51)))*$C$58*EXP(-#REF!*$N$51)-NORMSDIST(-((LN($EO48/$C$58)+(#REF!+($N$47^2)/2)*$N$51)/($N$47*SQRT($N$51))))*$EO48)*100*$B$58,0)</f>
        <v>0</v>
      </c>
      <c r="FK48" s="71">
        <f ca="1">IFERROR((NORMSDIST(-(((LN($EO48/$C$59)+(#REF!+($N$47^2)/2)*$N$51)/($N$47*SQRT($N$51)))-$N$47*SQRT($N$51)))*$C$59*EXP(-#REF!*$N$51)-NORMSDIST(-((LN($EO48/$C$59)+(#REF!+($N$47^2)/2)*$N$51)/($N$47*SQRT($N$51))))*$EO48)*100*$B$59,0)</f>
        <v>0</v>
      </c>
      <c r="FL48" s="71">
        <f ca="1">IFERROR((NORMSDIST(-(((LN($EO48/$C$60)+(#REF!+($N$47^2)/2)*$N$51)/($N$47*SQRT($N$51)))-$N$47*SQRT($N$51)))*$C$60*EXP(-#REF!*$N$51)-NORMSDIST(-((LN($EO48/$C$60)+(#REF!+($N$47^2)/2)*$N$51)/($N$47*SQRT($N$51))))*$EO48)*100*$B$60,0)</f>
        <v>0</v>
      </c>
      <c r="FM48" s="71">
        <f ca="1">IFERROR((NORMSDIST(-(((LN($EO48/$C$61)+(#REF!+($N$47^2)/2)*$N$51)/($N$47*SQRT($N$51)))-$N$47*SQRT($N$51)))*$C$61*EXP(-#REF!*$N$51)-NORMSDIST(-((LN($EO48/$C$61)+(#REF!+($N$47^2)/2)*$N$51)/($N$47*SQRT($N$51))))*$EO48)*100*$B$61,0)</f>
        <v>0</v>
      </c>
      <c r="FN48" s="71">
        <f ca="1">IFERROR((NORMSDIST(-(((LN($EO48/$C$62)+(#REF!+($N$47^2)/2)*$N$51)/($N$47*SQRT($N$51)))-$N$47*SQRT($N$51)))*$C$62*EXP(-#REF!*$N$51)-NORMSDIST(-((LN($EO48/$C$62)+(#REF!+($N$47^2)/2)*$N$51)/($N$47*SQRT($N$51))))*$EO48)*100*$B$62,0)</f>
        <v>0</v>
      </c>
      <c r="FO48" s="71">
        <f ca="1">IFERROR((NORMSDIST(-(((LN($EO48/$C$63)+(#REF!+($N$47^2)/2)*$N$51)/($N$47*SQRT($N$51)))-$N$47*SQRT($N$51)))*$C$63*EXP(-#REF!*$N$51)-NORMSDIST(-((LN($EO48/$C$63)+(#REF!+($N$47^2)/2)*$N$51)/($N$47*SQRT($N$51))))*$EO48)*100*$B$63,0)</f>
        <v>0</v>
      </c>
      <c r="FP48" s="71">
        <f ca="1">IFERROR((NORMSDIST(-(((LN($EO48/$C$64)+(#REF!+($N$47^2)/2)*$N$51)/($N$47*SQRT($N$51)))-$N$47*SQRT($N$51)))*$C$64*EXP(-#REF!*$N$51)-NORMSDIST(-((LN($EO48/$C$64)+(#REF!+($N$47^2)/2)*$N$51)/($N$47*SQRT($N$51))))*$EO48)*100*$B$64,0)</f>
        <v>0</v>
      </c>
      <c r="FQ48" s="71">
        <f ca="1">IFERROR((NORMSDIST(-(((LN($EO48/$C$65)+(#REF!+($N$47^2)/2)*$N$51)/($N$47*SQRT($N$51)))-$N$47*SQRT($N$51)))*$C$65*EXP(-#REF!*$N$51)-NORMSDIST(-((LN($EO48/$C$65)+(#REF!+($N$47^2)/2)*$N$51)/($N$47*SQRT($N$51))))*$EO48)*100*$B$65,0)</f>
        <v>0</v>
      </c>
      <c r="FR48" s="71">
        <f ca="1">IFERROR((NORMSDIST(-(((LN($EO48/$C$66)+(#REF!+($N$47^2)/2)*$N$51)/($N$47*SQRT($N$51)))-$N$47*SQRT($N$51)))*$C$66*EXP(-#REF!*$N$51)-NORMSDIST(-((LN($EO48/$C$66)+(#REF!+($N$47^2)/2)*$N$51)/($N$47*SQRT($N$51))))*$EO48)*100*$B$66,0)</f>
        <v>0</v>
      </c>
      <c r="FS48" s="71">
        <f ca="1">IFERROR((NORMSDIST(-(((LN($EO48/$C$67)+(#REF!+($N$47^2)/2)*$N$51)/($N$47*SQRT($N$51)))-$N$47*SQRT($N$51)))*$C$67*EXP(-#REF!*$N$51)-NORMSDIST(-((LN($EO48/$C$67)+(#REF!+($N$47^2)/2)*$N$51)/($N$47*SQRT($N$51))))*$EO48)*100*$B$67,0)</f>
        <v>0</v>
      </c>
      <c r="FT48" s="71">
        <f ca="1">IFERROR((NORMSDIST(-(((LN($EO48/$C$68)+(#REF!+($N$47^2)/2)*$N$51)/($N$47*SQRT($N$51)))-$N$47*SQRT($N$51)))*$C$68*EXP(-#REF!*$N$51)-NORMSDIST(-((LN($EO48/$C$68)+(#REF!+($N$47^2)/2)*$N$51)/($N$47*SQRT($N$51))))*$EO48)*100*$B$68,0)</f>
        <v>0</v>
      </c>
      <c r="FU48" s="71">
        <f ca="1">IFERROR((NORMSDIST(-(((LN($EO48/$C$69)+(#REF!+($N$47^2)/2)*$N$51)/($N$47*SQRT($N$51)))-$N$47*SQRT($N$51)))*$C$69*EXP(-#REF!*$N$51)-NORMSDIST(-((LN($EO48/$C$69)+(#REF!+($N$47^2)/2)*$N$51)/($N$47*SQRT($N$51))))*$EO48)*100*$B$69,0)</f>
        <v>0</v>
      </c>
      <c r="FV48" s="71">
        <f ca="1">IFERROR((NORMSDIST(-(((LN($EO48/$C$70)+(#REF!+($N$47^2)/2)*$N$51)/($N$47*SQRT($N$51)))-$N$47*SQRT($N$51)))*$C$70*EXP(-#REF!*$N$51)-NORMSDIST(-((LN($EO48/$C$70)+(#REF!+($N$47^2)/2)*$N$51)/($N$47*SQRT($N$51))))*$EO48)*100*$B$70,0)</f>
        <v>0</v>
      </c>
      <c r="FW48" s="71">
        <f ca="1">IFERROR((NORMSDIST(-(((LN($EO48/$C$71)+(#REF!+($N$47^2)/2)*$N$51)/($N$47*SQRT($N$51)))-$N$47*SQRT($N$51)))*$C$71*EXP(-#REF!*$N$51)-NORMSDIST(-((LN($EO48/$C$71)+(#REF!+($N$47^2)/2)*$N$51)/($N$47*SQRT($N$51))))*$EO48)*100*$B$71,0)</f>
        <v>0</v>
      </c>
      <c r="FX48" s="71">
        <f ca="1">IFERROR((NORMSDIST(-(((LN($EO48/$C$72)+(#REF!+($N$47^2)/2)*$N$51)/($N$47*SQRT($N$51)))-$N$47*SQRT($N$51)))*$C$72*EXP(-#REF!*$N$51)-NORMSDIST(-((LN($EO48/$C$72)+(#REF!+($N$47^2)/2)*$N$51)/($N$47*SQRT($N$51))))*$EO48)*100*$B$72,0)</f>
        <v>0</v>
      </c>
      <c r="FY48" s="71">
        <f t="shared" si="115"/>
        <v>0</v>
      </c>
      <c r="FZ48" s="71">
        <f t="shared" si="116"/>
        <v>0</v>
      </c>
      <c r="GA48" s="71">
        <f t="shared" si="117"/>
        <v>0</v>
      </c>
      <c r="GB48" s="71">
        <f t="shared" si="118"/>
        <v>0</v>
      </c>
      <c r="GC48" s="72"/>
      <c r="GD48" s="88">
        <f t="shared" ca="1" si="119"/>
        <v>0</v>
      </c>
    </row>
    <row r="49" spans="1:186">
      <c r="A49" s="170" t="s">
        <v>395</v>
      </c>
      <c r="B49" s="619"/>
      <c r="C49" s="649">
        <v>4361.7</v>
      </c>
      <c r="D49" s="626">
        <v>380</v>
      </c>
      <c r="E49" s="632">
        <f t="shared" si="0"/>
        <v>0</v>
      </c>
      <c r="F49" s="634">
        <f t="shared" si="72"/>
        <v>0</v>
      </c>
      <c r="G49" s="636">
        <f t="shared" si="120"/>
        <v>385</v>
      </c>
      <c r="H49" s="706">
        <f t="shared" si="56"/>
        <v>0</v>
      </c>
      <c r="I49" s="783">
        <f t="shared" si="2"/>
        <v>0</v>
      </c>
      <c r="J49" s="51"/>
      <c r="K49" s="850" t="s">
        <v>448</v>
      </c>
      <c r="L49" s="842"/>
      <c r="M49" s="842"/>
      <c r="N49" s="719">
        <v>45520</v>
      </c>
      <c r="O49" s="51"/>
      <c r="P49" s="90"/>
      <c r="Q49" s="91"/>
      <c r="R49" s="92"/>
      <c r="S49" s="91"/>
      <c r="T49" s="91"/>
      <c r="U49" s="91"/>
      <c r="V49" s="91"/>
      <c r="W49" s="51"/>
      <c r="X49" s="51"/>
      <c r="Y49" s="51"/>
      <c r="Z49" s="90"/>
      <c r="AA49" s="91"/>
      <c r="AB49" s="92"/>
      <c r="AC49" s="91"/>
      <c r="AD49" s="91"/>
      <c r="AE49" s="91"/>
      <c r="AF49" s="91"/>
      <c r="AG49" s="51"/>
      <c r="AH49" s="51"/>
      <c r="AI49" s="51"/>
      <c r="AJ49" s="656"/>
      <c r="AK49" s="657" t="s">
        <v>350</v>
      </c>
      <c r="AL49" s="624"/>
      <c r="AM49" s="650"/>
      <c r="AN49" s="628"/>
      <c r="AO49" s="633">
        <f t="shared" si="8"/>
        <v>0</v>
      </c>
      <c r="AP49" s="654">
        <f t="shared" si="9"/>
        <v>0</v>
      </c>
      <c r="AQ49" s="658" t="s">
        <v>396</v>
      </c>
      <c r="AR49" s="624"/>
      <c r="AS49" s="650"/>
      <c r="AT49" s="628"/>
      <c r="AU49" s="633">
        <f t="shared" si="10"/>
        <v>0</v>
      </c>
      <c r="AV49" s="654">
        <f t="shared" si="11"/>
        <v>0</v>
      </c>
      <c r="AW49" s="661" t="s">
        <v>397</v>
      </c>
      <c r="AX49" s="660"/>
      <c r="AY49" s="628"/>
      <c r="AZ49" s="633">
        <f t="shared" si="12"/>
        <v>0</v>
      </c>
      <c r="BA49" s="635">
        <f t="shared" si="13"/>
        <v>0</v>
      </c>
      <c r="CX49" s="70">
        <f t="shared" si="121"/>
        <v>3821.4315999999999</v>
      </c>
      <c r="CY49" s="71">
        <f t="shared" si="74"/>
        <v>0</v>
      </c>
      <c r="CZ49" s="71">
        <f t="shared" si="75"/>
        <v>0</v>
      </c>
      <c r="DA49" s="71">
        <f t="shared" si="76"/>
        <v>0</v>
      </c>
      <c r="DB49" s="71">
        <f t="shared" si="77"/>
        <v>0</v>
      </c>
      <c r="DC49" s="71">
        <f t="shared" si="78"/>
        <v>0</v>
      </c>
      <c r="DD49" s="71">
        <f t="shared" si="79"/>
        <v>0</v>
      </c>
      <c r="DE49" s="71">
        <f t="shared" si="80"/>
        <v>0</v>
      </c>
      <c r="DF49" s="71">
        <f t="shared" si="81"/>
        <v>0</v>
      </c>
      <c r="DG49" s="71">
        <f t="shared" si="82"/>
        <v>0</v>
      </c>
      <c r="DH49" s="71">
        <f t="shared" si="83"/>
        <v>0</v>
      </c>
      <c r="DI49" s="71">
        <f t="shared" si="84"/>
        <v>0</v>
      </c>
      <c r="DJ49" s="71">
        <f t="shared" si="85"/>
        <v>0</v>
      </c>
      <c r="DK49" s="71">
        <f t="shared" si="86"/>
        <v>0</v>
      </c>
      <c r="DL49" s="71">
        <f t="shared" si="87"/>
        <v>0</v>
      </c>
      <c r="DM49" s="71">
        <f t="shared" si="88"/>
        <v>0</v>
      </c>
      <c r="DN49" s="71">
        <f t="shared" si="89"/>
        <v>0</v>
      </c>
      <c r="DO49" s="71">
        <f t="shared" si="90"/>
        <v>0</v>
      </c>
      <c r="DP49" s="71">
        <f t="shared" si="91"/>
        <v>0</v>
      </c>
      <c r="DQ49" s="71">
        <f t="shared" si="92"/>
        <v>0</v>
      </c>
      <c r="DR49" s="71">
        <f t="shared" si="93"/>
        <v>0</v>
      </c>
      <c r="DS49" s="71">
        <f t="shared" si="94"/>
        <v>0</v>
      </c>
      <c r="DT49" s="71">
        <f t="shared" si="95"/>
        <v>0</v>
      </c>
      <c r="DU49" s="71">
        <f t="shared" si="96"/>
        <v>0</v>
      </c>
      <c r="DV49" s="71">
        <f t="shared" si="97"/>
        <v>0</v>
      </c>
      <c r="DW49" s="71">
        <f t="shared" si="98"/>
        <v>0</v>
      </c>
      <c r="DX49" s="71">
        <f t="shared" si="99"/>
        <v>0</v>
      </c>
      <c r="DY49" s="71">
        <f t="shared" si="100"/>
        <v>0</v>
      </c>
      <c r="DZ49" s="71">
        <f t="shared" si="101"/>
        <v>0</v>
      </c>
      <c r="EA49" s="71">
        <f t="shared" si="102"/>
        <v>0</v>
      </c>
      <c r="EB49" s="71">
        <f t="shared" si="103"/>
        <v>0</v>
      </c>
      <c r="EC49" s="71">
        <f t="shared" si="104"/>
        <v>0</v>
      </c>
      <c r="ED49" s="71">
        <f t="shared" si="105"/>
        <v>0</v>
      </c>
      <c r="EE49" s="71">
        <f t="shared" si="106"/>
        <v>0</v>
      </c>
      <c r="EF49" s="71">
        <f t="shared" si="107"/>
        <v>0</v>
      </c>
      <c r="EG49" s="71">
        <f t="shared" si="108"/>
        <v>0</v>
      </c>
      <c r="EH49" s="71">
        <f t="shared" si="109"/>
        <v>0</v>
      </c>
      <c r="EI49" s="71">
        <f t="shared" si="110"/>
        <v>0</v>
      </c>
      <c r="EJ49" s="71">
        <f t="shared" si="111"/>
        <v>0</v>
      </c>
      <c r="EK49" s="71">
        <f t="shared" si="112"/>
        <v>0</v>
      </c>
      <c r="EL49" s="72"/>
      <c r="EM49" s="88">
        <f t="shared" si="113"/>
        <v>0</v>
      </c>
      <c r="EN49" s="60"/>
      <c r="EO49" s="70">
        <f t="shared" si="122"/>
        <v>3821.4315999999999</v>
      </c>
      <c r="EP49" s="71">
        <f ca="1">IFERROR((NORMSDIST(-(((LN($EO49/$C$38)+(#REF!+($N$47^2)/2)*$N$51)/($N$47*SQRT($N$51)))-$N$47*SQRT($N$51)))*$C$38*EXP(-#REF!*$N$51)-NORMSDIST(-((LN($EO49/$C$38)+(#REF!+($N$47^2)/2)*$N$51)/($N$47*SQRT($N$51))))*$EO49)*100*$B$38,0)</f>
        <v>0</v>
      </c>
      <c r="EQ49" s="71">
        <f ca="1">IFERROR((NORMSDIST(-(((LN($EO49/$C$39)+(#REF!+($N$47^2)/2)*$N$51)/($N$47*SQRT($N$51)))-$N$47*SQRT($N$51)))*$C$39*EXP(-#REF!*$N$51)-NORMSDIST(-((LN($EO49/$C$39)+(#REF!+($N$47^2)/2)*$N$51)/($N$47*SQRT($N$51))))*$EO49)*100*$B$39,0)</f>
        <v>0</v>
      </c>
      <c r="ER49" s="71">
        <f ca="1">IFERROR((NORMSDIST(-(((LN($EO49/$C$40)+(#REF!+($N$47^2)/2)*$N$51)/($N$47*SQRT($N$51)))-$N$47*SQRT($N$51)))*$C$40*EXP(-#REF!*$N$51)-NORMSDIST(-((LN($EO49/$C$40)+(#REF!+($N$47^2)/2)*$N$51)/($N$47*SQRT($N$51))))*$EO49)*100*$B$40,0)</f>
        <v>0</v>
      </c>
      <c r="ES49" s="71">
        <f ca="1">IFERROR((NORMSDIST(-(((LN($EO49/$C$41)+(#REF!+($N$47^2)/2)*$N$51)/($N$47*SQRT($N$51)))-$N$47*SQRT($N$51)))*$C$41*EXP(-#REF!*$N$51)-NORMSDIST(-((LN($EO49/$C$41)+(#REF!+($N$47^2)/2)*$N$51)/($N$47*SQRT($N$51))))*$EO49)*100*$B$41,0)</f>
        <v>0</v>
      </c>
      <c r="ET49" s="71">
        <f ca="1">IFERROR((NORMSDIST(-(((LN($EO49/$C$42)+(#REF!+($N$47^2)/2)*$N$51)/($N$47*SQRT($N$51)))-$N$47*SQRT($N$51)))*$C$42*EXP(-#REF!*$N$51)-NORMSDIST(-((LN($EO49/$C$42)+(#REF!+($N$47^2)/2)*$N$51)/($N$47*SQRT($N$51))))*$EO49)*100*$B$42,0)</f>
        <v>0</v>
      </c>
      <c r="EU49" s="71">
        <f ca="1">IFERROR((NORMSDIST(-(((LN($EO49/$C$43)+(#REF!+($N$47^2)/2)*$N$51)/($N$47*SQRT($N$51)))-$N$47*SQRT($N$51)))*$C$43*EXP(-#REF!*$N$51)-NORMSDIST(-((LN($EO49/$C$43)+(#REF!+($N$47^2)/2)*$N$51)/($N$47*SQRT($N$51))))*$EO49)*100*$B$43,0)</f>
        <v>0</v>
      </c>
      <c r="EV49" s="71">
        <f ca="1">IFERROR((NORMSDIST(-(((LN($EO49/$C$44)+(#REF!+($N$47^2)/2)*$N$51)/($N$47*SQRT($N$51)))-$N$47*SQRT($N$51)))*$C$44*EXP(-#REF!*$N$51)-NORMSDIST(-((LN($EO49/$C$44)+(#REF!+($N$47^2)/2)*$N$51)/($N$47*SQRT($N$51))))*$EO49)*100*$B$44,0)</f>
        <v>0</v>
      </c>
      <c r="EW49" s="71">
        <f ca="1">IFERROR((NORMSDIST(-(((LN($EO49/$C$45)+(#REF!+($N$47^2)/2)*$N$51)/($N$47*SQRT($N$51)))-$N$47*SQRT($N$51)))*$C$45*EXP(-#REF!*$N$51)-NORMSDIST(-((LN($EO49/$C$45)+(#REF!+($N$47^2)/2)*$N$51)/($N$47*SQRT($N$51))))*$EO49)*100*$B$45,0)</f>
        <v>0</v>
      </c>
      <c r="EX49" s="71">
        <f ca="1">IFERROR((NORMSDIST(-(((LN($EO49/$C$46)+(#REF!+($N$47^2)/2)*$N$51)/($N$47*SQRT($N$51)))-$N$47*SQRT($N$51)))*$C$46*EXP(-#REF!*$N$51)-NORMSDIST(-((LN($EO49/$C$46)+(#REF!+($N$47^2)/2)*$N$51)/($N$47*SQRT($N$51))))*$EO49)*100*$B$46,0)</f>
        <v>0</v>
      </c>
      <c r="EY49" s="71">
        <f ca="1">IFERROR((NORMSDIST(-(((LN($EO49/$C$47)+(#REF!+($N$47^2)/2)*$N$51)/($N$47*SQRT($N$51)))-$N$47*SQRT($N$51)))*$C$47*EXP(-#REF!*$N$51)-NORMSDIST(-((LN($EO49/$C$47)+(#REF!+($N$47^2)/2)*$N$51)/($N$47*SQRT($N$51))))*$EO49)*100*$B$47,0)</f>
        <v>0</v>
      </c>
      <c r="EZ49" s="71">
        <f ca="1">IFERROR((NORMSDIST(-(((LN($EO49/$C$48)+(#REF!+($N$47^2)/2)*$N$51)/($N$47*SQRT($N$51)))-$N$47*SQRT($N$51)))*$C$48*EXP(-#REF!*$N$51)-NORMSDIST(-((LN($EO49/$C$48)+(#REF!+($N$47^2)/2)*$N$51)/($N$47*SQRT($N$51))))*$EO49)*100*$B$48,0)</f>
        <v>0</v>
      </c>
      <c r="FA49" s="71">
        <f ca="1">IFERROR((NORMSDIST(-(((LN($EO49/$C$49)+(#REF!+($N$47^2)/2)*$N$51)/($N$47*SQRT($N$51)))-$N$47*SQRT($N$51)))*$C$49*EXP(-#REF!*$N$51)-NORMSDIST(-((LN($EO49/$C$49)+(#REF!+($N$47^2)/2)*$N$51)/($N$47*SQRT($N$51))))*$EO49)*100*$B$49,0)</f>
        <v>0</v>
      </c>
      <c r="FB49" s="71">
        <f ca="1">IFERROR((NORMSDIST(-(((LN($EO49/$C$50)+(#REF!+($N$47^2)/2)*$N$51)/($N$47*SQRT($N$51)))-$N$47*SQRT($N$51)))*$C$50*EXP(-#REF!*$N$51)-NORMSDIST(-((LN($EO49/$C$50)+(#REF!+($N$47^2)/2)*$N$51)/($N$47*SQRT($N$51))))*$EO49)*100*$B$50,0)</f>
        <v>0</v>
      </c>
      <c r="FC49" s="71">
        <f ca="1">IFERROR((NORMSDIST(-(((LN($EO49/$C$51)+(#REF!+($N$47^2)/2)*$N$51)/($N$47*SQRT($N$51)))-$N$47*SQRT($N$51)))*$C$51*EXP(-#REF!*$N$51)-NORMSDIST(-((LN($EO49/$C$51)+(#REF!+($N$47^2)/2)*$N$51)/($N$47*SQRT($N$51))))*$EO49)*100*$B$51,0)</f>
        <v>0</v>
      </c>
      <c r="FD49" s="71">
        <f ca="1">IFERROR((NORMSDIST(-(((LN($EO49/$C$52)+(#REF!+($N$47^2)/2)*$N$51)/($N$47*SQRT($N$51)))-$N$47*SQRT($N$51)))*$C$52*EXP(-#REF!*$N$51)-NORMSDIST(-((LN($EO49/$C$52)+(#REF!+($N$47^2)/2)*$N$51)/($N$47*SQRT($N$51))))*$EO49)*100*$B$52,0)</f>
        <v>0</v>
      </c>
      <c r="FE49" s="71">
        <f ca="1">IFERROR((NORMSDIST(-(((LN($EO49/$C$53)+(#REF!+($N$47^2)/2)*$N$51)/($N$47*SQRT($N$51)))-$N$47*SQRT($N$51)))*$C$53*EXP(-#REF!*$N$51)-NORMSDIST(-((LN($EO49/$C$53)+(#REF!+($N$47^2)/2)*$N$51)/($N$47*SQRT($N$51))))*$EO49)*100*$B$53,0)</f>
        <v>0</v>
      </c>
      <c r="FF49" s="71">
        <f ca="1">IFERROR((NORMSDIST(-(((LN($EO49/$C$54)+(#REF!+($N$47^2)/2)*$N$51)/($N$47*SQRT($N$51)))-$N$47*SQRT($N$51)))*$C$54*EXP(-#REF!*$N$51)-NORMSDIST(-((LN($EO49/$C$54)+(#REF!+($N$47^2)/2)*$N$51)/($N$47*SQRT($N$51))))*$EO49)*100*$B$54,0)</f>
        <v>0</v>
      </c>
      <c r="FG49" s="71">
        <f ca="1">IFERROR((NORMSDIST(-(((LN($EO49/$C$55)+(#REF!+($N$47^2)/2)*$N$51)/($N$47*SQRT($N$51)))-$N$47*SQRT($N$51)))*$C$55*EXP(-#REF!*$N$51)-NORMSDIST(-((LN($EO49/$C$55)+(#REF!+($N$47^2)/2)*$N$51)/($N$47*SQRT($N$51))))*$EO49)*100*$B$55,0)</f>
        <v>0</v>
      </c>
      <c r="FH49" s="71">
        <f ca="1">IFERROR((NORMSDIST(-(((LN($EO49/$C$56)+(#REF!+($N$47^2)/2)*$N$51)/($N$47*SQRT($N$51)))-$N$47*SQRT($N$51)))*$C$56*EXP(-#REF!*$N$51)-NORMSDIST(-((LN($EO49/$C$56)+(#REF!+($N$47^2)/2)*$N$51)/($N$47*SQRT($N$51))))*$EO49)*100*$B$56,0)</f>
        <v>0</v>
      </c>
      <c r="FI49" s="71">
        <f ca="1">IFERROR((NORMSDIST(-(((LN($EO49/$C$57)+(#REF!+($N$47^2)/2)*$N$51)/($N$47*SQRT($N$51)))-$N$47*SQRT($N$51)))*$C$57*EXP(-#REF!*$N$51)-NORMSDIST(-((LN($EO49/$C$57)+(#REF!+($N$47^2)/2)*$N$51)/($N$47*SQRT($N$51))))*$EO49)*100*$B$57,0)</f>
        <v>0</v>
      </c>
      <c r="FJ49" s="71">
        <f ca="1">IFERROR((NORMSDIST(-(((LN($EO49/$C$58)+(#REF!+($N$47^2)/2)*$N$51)/($N$47*SQRT($N$51)))-$N$47*SQRT($N$51)))*$C$58*EXP(-#REF!*$N$51)-NORMSDIST(-((LN($EO49/$C$58)+(#REF!+($N$47^2)/2)*$N$51)/($N$47*SQRT($N$51))))*$EO49)*100*$B$58,0)</f>
        <v>0</v>
      </c>
      <c r="FK49" s="71">
        <f ca="1">IFERROR((NORMSDIST(-(((LN($EO49/$C$59)+(#REF!+($N$47^2)/2)*$N$51)/($N$47*SQRT($N$51)))-$N$47*SQRT($N$51)))*$C$59*EXP(-#REF!*$N$51)-NORMSDIST(-((LN($EO49/$C$59)+(#REF!+($N$47^2)/2)*$N$51)/($N$47*SQRT($N$51))))*$EO49)*100*$B$59,0)</f>
        <v>0</v>
      </c>
      <c r="FL49" s="71">
        <f ca="1">IFERROR((NORMSDIST(-(((LN($EO49/$C$60)+(#REF!+($N$47^2)/2)*$N$51)/($N$47*SQRT($N$51)))-$N$47*SQRT($N$51)))*$C$60*EXP(-#REF!*$N$51)-NORMSDIST(-((LN($EO49/$C$60)+(#REF!+($N$47^2)/2)*$N$51)/($N$47*SQRT($N$51))))*$EO49)*100*$B$60,0)</f>
        <v>0</v>
      </c>
      <c r="FM49" s="71">
        <f ca="1">IFERROR((NORMSDIST(-(((LN($EO49/$C$61)+(#REF!+($N$47^2)/2)*$N$51)/($N$47*SQRT($N$51)))-$N$47*SQRT($N$51)))*$C$61*EXP(-#REF!*$N$51)-NORMSDIST(-((LN($EO49/$C$61)+(#REF!+($N$47^2)/2)*$N$51)/($N$47*SQRT($N$51))))*$EO49)*100*$B$61,0)</f>
        <v>0</v>
      </c>
      <c r="FN49" s="71">
        <f ca="1">IFERROR((NORMSDIST(-(((LN($EO49/$C$62)+(#REF!+($N$47^2)/2)*$N$51)/($N$47*SQRT($N$51)))-$N$47*SQRT($N$51)))*$C$62*EXP(-#REF!*$N$51)-NORMSDIST(-((LN($EO49/$C$62)+(#REF!+($N$47^2)/2)*$N$51)/($N$47*SQRT($N$51))))*$EO49)*100*$B$62,0)</f>
        <v>0</v>
      </c>
      <c r="FO49" s="71">
        <f ca="1">IFERROR((NORMSDIST(-(((LN($EO49/$C$63)+(#REF!+($N$47^2)/2)*$N$51)/($N$47*SQRT($N$51)))-$N$47*SQRT($N$51)))*$C$63*EXP(-#REF!*$N$51)-NORMSDIST(-((LN($EO49/$C$63)+(#REF!+($N$47^2)/2)*$N$51)/($N$47*SQRT($N$51))))*$EO49)*100*$B$63,0)</f>
        <v>0</v>
      </c>
      <c r="FP49" s="71">
        <f ca="1">IFERROR((NORMSDIST(-(((LN($EO49/$C$64)+(#REF!+($N$47^2)/2)*$N$51)/($N$47*SQRT($N$51)))-$N$47*SQRT($N$51)))*$C$64*EXP(-#REF!*$N$51)-NORMSDIST(-((LN($EO49/$C$64)+(#REF!+($N$47^2)/2)*$N$51)/($N$47*SQRT($N$51))))*$EO49)*100*$B$64,0)</f>
        <v>0</v>
      </c>
      <c r="FQ49" s="71">
        <f ca="1">IFERROR((NORMSDIST(-(((LN($EO49/$C$65)+(#REF!+($N$47^2)/2)*$N$51)/($N$47*SQRT($N$51)))-$N$47*SQRT($N$51)))*$C$65*EXP(-#REF!*$N$51)-NORMSDIST(-((LN($EO49/$C$65)+(#REF!+($N$47^2)/2)*$N$51)/($N$47*SQRT($N$51))))*$EO49)*100*$B$65,0)</f>
        <v>0</v>
      </c>
      <c r="FR49" s="71">
        <f ca="1">IFERROR((NORMSDIST(-(((LN($EO49/$C$66)+(#REF!+($N$47^2)/2)*$N$51)/($N$47*SQRT($N$51)))-$N$47*SQRT($N$51)))*$C$66*EXP(-#REF!*$N$51)-NORMSDIST(-((LN($EO49/$C$66)+(#REF!+($N$47^2)/2)*$N$51)/($N$47*SQRT($N$51))))*$EO49)*100*$B$66,0)</f>
        <v>0</v>
      </c>
      <c r="FS49" s="71">
        <f ca="1">IFERROR((NORMSDIST(-(((LN($EO49/$C$67)+(#REF!+($N$47^2)/2)*$N$51)/($N$47*SQRT($N$51)))-$N$47*SQRT($N$51)))*$C$67*EXP(-#REF!*$N$51)-NORMSDIST(-((LN($EO49/$C$67)+(#REF!+($N$47^2)/2)*$N$51)/($N$47*SQRT($N$51))))*$EO49)*100*$B$67,0)</f>
        <v>0</v>
      </c>
      <c r="FT49" s="71">
        <f ca="1">IFERROR((NORMSDIST(-(((LN($EO49/$C$68)+(#REF!+($N$47^2)/2)*$N$51)/($N$47*SQRT($N$51)))-$N$47*SQRT($N$51)))*$C$68*EXP(-#REF!*$N$51)-NORMSDIST(-((LN($EO49/$C$68)+(#REF!+($N$47^2)/2)*$N$51)/($N$47*SQRT($N$51))))*$EO49)*100*$B$68,0)</f>
        <v>0</v>
      </c>
      <c r="FU49" s="71">
        <f ca="1">IFERROR((NORMSDIST(-(((LN($EO49/$C$69)+(#REF!+($N$47^2)/2)*$N$51)/($N$47*SQRT($N$51)))-$N$47*SQRT($N$51)))*$C$69*EXP(-#REF!*$N$51)-NORMSDIST(-((LN($EO49/$C$69)+(#REF!+($N$47^2)/2)*$N$51)/($N$47*SQRT($N$51))))*$EO49)*100*$B$69,0)</f>
        <v>0</v>
      </c>
      <c r="FV49" s="71">
        <f ca="1">IFERROR((NORMSDIST(-(((LN($EO49/$C$70)+(#REF!+($N$47^2)/2)*$N$51)/($N$47*SQRT($N$51)))-$N$47*SQRT($N$51)))*$C$70*EXP(-#REF!*$N$51)-NORMSDIST(-((LN($EO49/$C$70)+(#REF!+($N$47^2)/2)*$N$51)/($N$47*SQRT($N$51))))*$EO49)*100*$B$70,0)</f>
        <v>0</v>
      </c>
      <c r="FW49" s="71">
        <f ca="1">IFERROR((NORMSDIST(-(((LN($EO49/$C$71)+(#REF!+($N$47^2)/2)*$N$51)/($N$47*SQRT($N$51)))-$N$47*SQRT($N$51)))*$C$71*EXP(-#REF!*$N$51)-NORMSDIST(-((LN($EO49/$C$71)+(#REF!+($N$47^2)/2)*$N$51)/($N$47*SQRT($N$51))))*$EO49)*100*$B$71,0)</f>
        <v>0</v>
      </c>
      <c r="FX49" s="71">
        <f ca="1">IFERROR((NORMSDIST(-(((LN($EO49/$C$72)+(#REF!+($N$47^2)/2)*$N$51)/($N$47*SQRT($N$51)))-$N$47*SQRT($N$51)))*$C$72*EXP(-#REF!*$N$51)-NORMSDIST(-((LN($EO49/$C$72)+(#REF!+($N$47^2)/2)*$N$51)/($N$47*SQRT($N$51))))*$EO49)*100*$B$72,0)</f>
        <v>0</v>
      </c>
      <c r="FY49" s="71">
        <f t="shared" si="115"/>
        <v>0</v>
      </c>
      <c r="FZ49" s="71">
        <f t="shared" si="116"/>
        <v>0</v>
      </c>
      <c r="GA49" s="71">
        <f t="shared" si="117"/>
        <v>0</v>
      </c>
      <c r="GB49" s="71">
        <f t="shared" si="118"/>
        <v>0</v>
      </c>
      <c r="GC49" s="72"/>
      <c r="GD49" s="88">
        <f t="shared" ca="1" si="119"/>
        <v>0</v>
      </c>
    </row>
    <row r="50" spans="1:186">
      <c r="A50" s="170" t="s">
        <v>395</v>
      </c>
      <c r="B50" s="620"/>
      <c r="C50" s="650">
        <v>4700.8999999999996</v>
      </c>
      <c r="D50" s="628">
        <v>690</v>
      </c>
      <c r="E50" s="633">
        <f t="shared" si="0"/>
        <v>0</v>
      </c>
      <c r="F50" s="635">
        <f t="shared" si="72"/>
        <v>0</v>
      </c>
      <c r="G50" s="637">
        <f t="shared" si="120"/>
        <v>700</v>
      </c>
      <c r="H50" s="707">
        <f t="shared" si="56"/>
        <v>0</v>
      </c>
      <c r="I50" s="784">
        <f t="shared" si="2"/>
        <v>0</v>
      </c>
      <c r="J50" s="51"/>
      <c r="K50" s="851" t="s">
        <v>449</v>
      </c>
      <c r="L50" s="840"/>
      <c r="M50" s="840"/>
      <c r="N50" s="727">
        <f ca="1">N49-TODAY()-N44</f>
        <v>39</v>
      </c>
      <c r="O50" s="51"/>
      <c r="P50" s="90"/>
      <c r="Q50" s="91"/>
      <c r="R50" s="92"/>
      <c r="S50" s="91"/>
      <c r="T50" s="91"/>
      <c r="U50" s="91"/>
      <c r="V50" s="91"/>
      <c r="W50" s="51"/>
      <c r="X50" s="51"/>
      <c r="Y50" s="51"/>
      <c r="Z50" s="90"/>
      <c r="AA50" s="91"/>
      <c r="AB50" s="92"/>
      <c r="AC50" s="91"/>
      <c r="AD50" s="91"/>
      <c r="AE50" s="91"/>
      <c r="AF50" s="91"/>
      <c r="AG50" s="51"/>
      <c r="AH50" s="51"/>
      <c r="AI50" s="51"/>
      <c r="AJ50" s="655"/>
      <c r="AK50" s="657" t="s">
        <v>350</v>
      </c>
      <c r="AL50" s="623"/>
      <c r="AM50" s="649"/>
      <c r="AN50" s="626"/>
      <c r="AO50" s="632">
        <f t="shared" si="8"/>
        <v>0</v>
      </c>
      <c r="AP50" s="653">
        <f t="shared" si="9"/>
        <v>0</v>
      </c>
      <c r="AQ50" s="658" t="s">
        <v>396</v>
      </c>
      <c r="AR50" s="623"/>
      <c r="AS50" s="649"/>
      <c r="AT50" s="626"/>
      <c r="AU50" s="632">
        <f t="shared" si="10"/>
        <v>0</v>
      </c>
      <c r="AV50" s="653">
        <f t="shared" si="11"/>
        <v>0</v>
      </c>
      <c r="AW50" s="661" t="s">
        <v>397</v>
      </c>
      <c r="AX50" s="659"/>
      <c r="AY50" s="626"/>
      <c r="AZ50" s="632">
        <f t="shared" si="12"/>
        <v>0</v>
      </c>
      <c r="BA50" s="634">
        <f t="shared" si="13"/>
        <v>0</v>
      </c>
      <c r="CX50" s="70">
        <f t="shared" si="121"/>
        <v>3899.42</v>
      </c>
      <c r="CY50" s="71">
        <f t="shared" si="74"/>
        <v>0</v>
      </c>
      <c r="CZ50" s="71">
        <f t="shared" si="75"/>
        <v>0</v>
      </c>
      <c r="DA50" s="71">
        <f t="shared" si="76"/>
        <v>0</v>
      </c>
      <c r="DB50" s="71">
        <f t="shared" si="77"/>
        <v>0</v>
      </c>
      <c r="DC50" s="71">
        <f t="shared" si="78"/>
        <v>0</v>
      </c>
      <c r="DD50" s="71">
        <f t="shared" si="79"/>
        <v>0</v>
      </c>
      <c r="DE50" s="71">
        <f t="shared" si="80"/>
        <v>0</v>
      </c>
      <c r="DF50" s="71">
        <f t="shared" si="81"/>
        <v>0</v>
      </c>
      <c r="DG50" s="71">
        <f t="shared" si="82"/>
        <v>0</v>
      </c>
      <c r="DH50" s="71">
        <f t="shared" si="83"/>
        <v>0</v>
      </c>
      <c r="DI50" s="71">
        <f t="shared" si="84"/>
        <v>0</v>
      </c>
      <c r="DJ50" s="71">
        <f t="shared" si="85"/>
        <v>0</v>
      </c>
      <c r="DK50" s="71">
        <f t="shared" si="86"/>
        <v>0</v>
      </c>
      <c r="DL50" s="71">
        <f t="shared" si="87"/>
        <v>0</v>
      </c>
      <c r="DM50" s="71">
        <f t="shared" si="88"/>
        <v>0</v>
      </c>
      <c r="DN50" s="71">
        <f t="shared" si="89"/>
        <v>0</v>
      </c>
      <c r="DO50" s="71">
        <f t="shared" si="90"/>
        <v>0</v>
      </c>
      <c r="DP50" s="71">
        <f t="shared" si="91"/>
        <v>0</v>
      </c>
      <c r="DQ50" s="71">
        <f t="shared" si="92"/>
        <v>0</v>
      </c>
      <c r="DR50" s="71">
        <f t="shared" si="93"/>
        <v>0</v>
      </c>
      <c r="DS50" s="71">
        <f t="shared" si="94"/>
        <v>0</v>
      </c>
      <c r="DT50" s="71">
        <f t="shared" si="95"/>
        <v>0</v>
      </c>
      <c r="DU50" s="71">
        <f t="shared" si="96"/>
        <v>0</v>
      </c>
      <c r="DV50" s="71">
        <f t="shared" si="97"/>
        <v>0</v>
      </c>
      <c r="DW50" s="71">
        <f t="shared" si="98"/>
        <v>0</v>
      </c>
      <c r="DX50" s="71">
        <f t="shared" si="99"/>
        <v>0</v>
      </c>
      <c r="DY50" s="71">
        <f t="shared" si="100"/>
        <v>0</v>
      </c>
      <c r="DZ50" s="71">
        <f t="shared" si="101"/>
        <v>0</v>
      </c>
      <c r="EA50" s="71">
        <f t="shared" si="102"/>
        <v>0</v>
      </c>
      <c r="EB50" s="71">
        <f t="shared" si="103"/>
        <v>0</v>
      </c>
      <c r="EC50" s="71">
        <f t="shared" si="104"/>
        <v>0</v>
      </c>
      <c r="ED50" s="71">
        <f t="shared" si="105"/>
        <v>0</v>
      </c>
      <c r="EE50" s="71">
        <f t="shared" si="106"/>
        <v>0</v>
      </c>
      <c r="EF50" s="71">
        <f t="shared" si="107"/>
        <v>0</v>
      </c>
      <c r="EG50" s="71">
        <f t="shared" si="108"/>
        <v>0</v>
      </c>
      <c r="EH50" s="71">
        <f t="shared" si="109"/>
        <v>0</v>
      </c>
      <c r="EI50" s="71">
        <f t="shared" si="110"/>
        <v>0</v>
      </c>
      <c r="EJ50" s="71">
        <f t="shared" si="111"/>
        <v>0</v>
      </c>
      <c r="EK50" s="71">
        <f t="shared" si="112"/>
        <v>0</v>
      </c>
      <c r="EL50" s="72"/>
      <c r="EM50" s="88">
        <f t="shared" si="113"/>
        <v>0</v>
      </c>
      <c r="EN50" s="60"/>
      <c r="EO50" s="70">
        <f t="shared" si="122"/>
        <v>3899.42</v>
      </c>
      <c r="EP50" s="71">
        <f ca="1">IFERROR((NORMSDIST(-(((LN($EO50/$C$38)+(#REF!+($N$47^2)/2)*$N$51)/($N$47*SQRT($N$51)))-$N$47*SQRT($N$51)))*$C$38*EXP(-#REF!*$N$51)-NORMSDIST(-((LN($EO50/$C$38)+(#REF!+($N$47^2)/2)*$N$51)/($N$47*SQRT($N$51))))*$EO50)*100*$B$38,0)</f>
        <v>0</v>
      </c>
      <c r="EQ50" s="71">
        <f ca="1">IFERROR((NORMSDIST(-(((LN($EO50/$C$39)+(#REF!+($N$47^2)/2)*$N$51)/($N$47*SQRT($N$51)))-$N$47*SQRT($N$51)))*$C$39*EXP(-#REF!*$N$51)-NORMSDIST(-((LN($EO50/$C$39)+(#REF!+($N$47^2)/2)*$N$51)/($N$47*SQRT($N$51))))*$EO50)*100*$B$39,0)</f>
        <v>0</v>
      </c>
      <c r="ER50" s="71">
        <f ca="1">IFERROR((NORMSDIST(-(((LN($EO50/$C$40)+(#REF!+($N$47^2)/2)*$N$51)/($N$47*SQRT($N$51)))-$N$47*SQRT($N$51)))*$C$40*EXP(-#REF!*$N$51)-NORMSDIST(-((LN($EO50/$C$40)+(#REF!+($N$47^2)/2)*$N$51)/($N$47*SQRT($N$51))))*$EO50)*100*$B$40,0)</f>
        <v>0</v>
      </c>
      <c r="ES50" s="71">
        <f ca="1">IFERROR((NORMSDIST(-(((LN($EO50/$C$41)+(#REF!+($N$47^2)/2)*$N$51)/($N$47*SQRT($N$51)))-$N$47*SQRT($N$51)))*$C$41*EXP(-#REF!*$N$51)-NORMSDIST(-((LN($EO50/$C$41)+(#REF!+($N$47^2)/2)*$N$51)/($N$47*SQRT($N$51))))*$EO50)*100*$B$41,0)</f>
        <v>0</v>
      </c>
      <c r="ET50" s="71">
        <f ca="1">IFERROR((NORMSDIST(-(((LN($EO50/$C$42)+(#REF!+($N$47^2)/2)*$N$51)/($N$47*SQRT($N$51)))-$N$47*SQRT($N$51)))*$C$42*EXP(-#REF!*$N$51)-NORMSDIST(-((LN($EO50/$C$42)+(#REF!+($N$47^2)/2)*$N$51)/($N$47*SQRT($N$51))))*$EO50)*100*$B$42,0)</f>
        <v>0</v>
      </c>
      <c r="EU50" s="71">
        <f ca="1">IFERROR((NORMSDIST(-(((LN($EO50/$C$43)+(#REF!+($N$47^2)/2)*$N$51)/($N$47*SQRT($N$51)))-$N$47*SQRT($N$51)))*$C$43*EXP(-#REF!*$N$51)-NORMSDIST(-((LN($EO50/$C$43)+(#REF!+($N$47^2)/2)*$N$51)/($N$47*SQRT($N$51))))*$EO50)*100*$B$43,0)</f>
        <v>0</v>
      </c>
      <c r="EV50" s="71">
        <f ca="1">IFERROR((NORMSDIST(-(((LN($EO50/$C$44)+(#REF!+($N$47^2)/2)*$N$51)/($N$47*SQRT($N$51)))-$N$47*SQRT($N$51)))*$C$44*EXP(-#REF!*$N$51)-NORMSDIST(-((LN($EO50/$C$44)+(#REF!+($N$47^2)/2)*$N$51)/($N$47*SQRT($N$51))))*$EO50)*100*$B$44,0)</f>
        <v>0</v>
      </c>
      <c r="EW50" s="71">
        <f ca="1">IFERROR((NORMSDIST(-(((LN($EO50/$C$45)+(#REF!+($N$47^2)/2)*$N$51)/($N$47*SQRT($N$51)))-$N$47*SQRT($N$51)))*$C$45*EXP(-#REF!*$N$51)-NORMSDIST(-((LN($EO50/$C$45)+(#REF!+($N$47^2)/2)*$N$51)/($N$47*SQRT($N$51))))*$EO50)*100*$B$45,0)</f>
        <v>0</v>
      </c>
      <c r="EX50" s="71">
        <f ca="1">IFERROR((NORMSDIST(-(((LN($EO50/$C$46)+(#REF!+($N$47^2)/2)*$N$51)/($N$47*SQRT($N$51)))-$N$47*SQRT($N$51)))*$C$46*EXP(-#REF!*$N$51)-NORMSDIST(-((LN($EO50/$C$46)+(#REF!+($N$47^2)/2)*$N$51)/($N$47*SQRT($N$51))))*$EO50)*100*$B$46,0)</f>
        <v>0</v>
      </c>
      <c r="EY50" s="71">
        <f ca="1">IFERROR((NORMSDIST(-(((LN($EO50/$C$47)+(#REF!+($N$47^2)/2)*$N$51)/($N$47*SQRT($N$51)))-$N$47*SQRT($N$51)))*$C$47*EXP(-#REF!*$N$51)-NORMSDIST(-((LN($EO50/$C$47)+(#REF!+($N$47^2)/2)*$N$51)/($N$47*SQRT($N$51))))*$EO50)*100*$B$47,0)</f>
        <v>0</v>
      </c>
      <c r="EZ50" s="71">
        <f ca="1">IFERROR((NORMSDIST(-(((LN($EO50/$C$48)+(#REF!+($N$47^2)/2)*$N$51)/($N$47*SQRT($N$51)))-$N$47*SQRT($N$51)))*$C$48*EXP(-#REF!*$N$51)-NORMSDIST(-((LN($EO50/$C$48)+(#REF!+($N$47^2)/2)*$N$51)/($N$47*SQRT($N$51))))*$EO50)*100*$B$48,0)</f>
        <v>0</v>
      </c>
      <c r="FA50" s="71">
        <f ca="1">IFERROR((NORMSDIST(-(((LN($EO50/$C$49)+(#REF!+($N$47^2)/2)*$N$51)/($N$47*SQRT($N$51)))-$N$47*SQRT($N$51)))*$C$49*EXP(-#REF!*$N$51)-NORMSDIST(-((LN($EO50/$C$49)+(#REF!+($N$47^2)/2)*$N$51)/($N$47*SQRT($N$51))))*$EO50)*100*$B$49,0)</f>
        <v>0</v>
      </c>
      <c r="FB50" s="71">
        <f ca="1">IFERROR((NORMSDIST(-(((LN($EO50/$C$50)+(#REF!+($N$47^2)/2)*$N$51)/($N$47*SQRT($N$51)))-$N$47*SQRT($N$51)))*$C$50*EXP(-#REF!*$N$51)-NORMSDIST(-((LN($EO50/$C$50)+(#REF!+($N$47^2)/2)*$N$51)/($N$47*SQRT($N$51))))*$EO50)*100*$B$50,0)</f>
        <v>0</v>
      </c>
      <c r="FC50" s="71">
        <f ca="1">IFERROR((NORMSDIST(-(((LN($EO50/$C$51)+(#REF!+($N$47^2)/2)*$N$51)/($N$47*SQRT($N$51)))-$N$47*SQRT($N$51)))*$C$51*EXP(-#REF!*$N$51)-NORMSDIST(-((LN($EO50/$C$51)+(#REF!+($N$47^2)/2)*$N$51)/($N$47*SQRT($N$51))))*$EO50)*100*$B$51,0)</f>
        <v>0</v>
      </c>
      <c r="FD50" s="71">
        <f ca="1">IFERROR((NORMSDIST(-(((LN($EO50/$C$52)+(#REF!+($N$47^2)/2)*$N$51)/($N$47*SQRT($N$51)))-$N$47*SQRT($N$51)))*$C$52*EXP(-#REF!*$N$51)-NORMSDIST(-((LN($EO50/$C$52)+(#REF!+($N$47^2)/2)*$N$51)/($N$47*SQRT($N$51))))*$EO50)*100*$B$52,0)</f>
        <v>0</v>
      </c>
      <c r="FE50" s="71">
        <f ca="1">IFERROR((NORMSDIST(-(((LN($EO50/$C$53)+(#REF!+($N$47^2)/2)*$N$51)/($N$47*SQRT($N$51)))-$N$47*SQRT($N$51)))*$C$53*EXP(-#REF!*$N$51)-NORMSDIST(-((LN($EO50/$C$53)+(#REF!+($N$47^2)/2)*$N$51)/($N$47*SQRT($N$51))))*$EO50)*100*$B$53,0)</f>
        <v>0</v>
      </c>
      <c r="FF50" s="71">
        <f ca="1">IFERROR((NORMSDIST(-(((LN($EO50/$C$54)+(#REF!+($N$47^2)/2)*$N$51)/($N$47*SQRT($N$51)))-$N$47*SQRT($N$51)))*$C$54*EXP(-#REF!*$N$51)-NORMSDIST(-((LN($EO50/$C$54)+(#REF!+($N$47^2)/2)*$N$51)/($N$47*SQRT($N$51))))*$EO50)*100*$B$54,0)</f>
        <v>0</v>
      </c>
      <c r="FG50" s="71">
        <f ca="1">IFERROR((NORMSDIST(-(((LN($EO50/$C$55)+(#REF!+($N$47^2)/2)*$N$51)/($N$47*SQRT($N$51)))-$N$47*SQRT($N$51)))*$C$55*EXP(-#REF!*$N$51)-NORMSDIST(-((LN($EO50/$C$55)+(#REF!+($N$47^2)/2)*$N$51)/($N$47*SQRT($N$51))))*$EO50)*100*$B$55,0)</f>
        <v>0</v>
      </c>
      <c r="FH50" s="71">
        <f ca="1">IFERROR((NORMSDIST(-(((LN($EO50/$C$56)+(#REF!+($N$47^2)/2)*$N$51)/($N$47*SQRT($N$51)))-$N$47*SQRT($N$51)))*$C$56*EXP(-#REF!*$N$51)-NORMSDIST(-((LN($EO50/$C$56)+(#REF!+($N$47^2)/2)*$N$51)/($N$47*SQRT($N$51))))*$EO50)*100*$B$56,0)</f>
        <v>0</v>
      </c>
      <c r="FI50" s="71">
        <f ca="1">IFERROR((NORMSDIST(-(((LN($EO50/$C$57)+(#REF!+($N$47^2)/2)*$N$51)/($N$47*SQRT($N$51)))-$N$47*SQRT($N$51)))*$C$57*EXP(-#REF!*$N$51)-NORMSDIST(-((LN($EO50/$C$57)+(#REF!+($N$47^2)/2)*$N$51)/($N$47*SQRT($N$51))))*$EO50)*100*$B$57,0)</f>
        <v>0</v>
      </c>
      <c r="FJ50" s="71">
        <f ca="1">IFERROR((NORMSDIST(-(((LN($EO50/$C$58)+(#REF!+($N$47^2)/2)*$N$51)/($N$47*SQRT($N$51)))-$N$47*SQRT($N$51)))*$C$58*EXP(-#REF!*$N$51)-NORMSDIST(-((LN($EO50/$C$58)+(#REF!+($N$47^2)/2)*$N$51)/($N$47*SQRT($N$51))))*$EO50)*100*$B$58,0)</f>
        <v>0</v>
      </c>
      <c r="FK50" s="71">
        <f ca="1">IFERROR((NORMSDIST(-(((LN($EO50/$C$59)+(#REF!+($N$47^2)/2)*$N$51)/($N$47*SQRT($N$51)))-$N$47*SQRT($N$51)))*$C$59*EXP(-#REF!*$N$51)-NORMSDIST(-((LN($EO50/$C$59)+(#REF!+($N$47^2)/2)*$N$51)/($N$47*SQRT($N$51))))*$EO50)*100*$B$59,0)</f>
        <v>0</v>
      </c>
      <c r="FL50" s="71">
        <f ca="1">IFERROR((NORMSDIST(-(((LN($EO50/$C$60)+(#REF!+($N$47^2)/2)*$N$51)/($N$47*SQRT($N$51)))-$N$47*SQRT($N$51)))*$C$60*EXP(-#REF!*$N$51)-NORMSDIST(-((LN($EO50/$C$60)+(#REF!+($N$47^2)/2)*$N$51)/($N$47*SQRT($N$51))))*$EO50)*100*$B$60,0)</f>
        <v>0</v>
      </c>
      <c r="FM50" s="71">
        <f ca="1">IFERROR((NORMSDIST(-(((LN($EO50/$C$61)+(#REF!+($N$47^2)/2)*$N$51)/($N$47*SQRT($N$51)))-$N$47*SQRT($N$51)))*$C$61*EXP(-#REF!*$N$51)-NORMSDIST(-((LN($EO50/$C$61)+(#REF!+($N$47^2)/2)*$N$51)/($N$47*SQRT($N$51))))*$EO50)*100*$B$61,0)</f>
        <v>0</v>
      </c>
      <c r="FN50" s="71">
        <f ca="1">IFERROR((NORMSDIST(-(((LN($EO50/$C$62)+(#REF!+($N$47^2)/2)*$N$51)/($N$47*SQRT($N$51)))-$N$47*SQRT($N$51)))*$C$62*EXP(-#REF!*$N$51)-NORMSDIST(-((LN($EO50/$C$62)+(#REF!+($N$47^2)/2)*$N$51)/($N$47*SQRT($N$51))))*$EO50)*100*$B$62,0)</f>
        <v>0</v>
      </c>
      <c r="FO50" s="71">
        <f ca="1">IFERROR((NORMSDIST(-(((LN($EO50/$C$63)+(#REF!+($N$47^2)/2)*$N$51)/($N$47*SQRT($N$51)))-$N$47*SQRT($N$51)))*$C$63*EXP(-#REF!*$N$51)-NORMSDIST(-((LN($EO50/$C$63)+(#REF!+($N$47^2)/2)*$N$51)/($N$47*SQRT($N$51))))*$EO50)*100*$B$63,0)</f>
        <v>0</v>
      </c>
      <c r="FP50" s="71">
        <f ca="1">IFERROR((NORMSDIST(-(((LN($EO50/$C$64)+(#REF!+($N$47^2)/2)*$N$51)/($N$47*SQRT($N$51)))-$N$47*SQRT($N$51)))*$C$64*EXP(-#REF!*$N$51)-NORMSDIST(-((LN($EO50/$C$64)+(#REF!+($N$47^2)/2)*$N$51)/($N$47*SQRT($N$51))))*$EO50)*100*$B$64,0)</f>
        <v>0</v>
      </c>
      <c r="FQ50" s="71">
        <f ca="1">IFERROR((NORMSDIST(-(((LN($EO50/$C$65)+(#REF!+($N$47^2)/2)*$N$51)/($N$47*SQRT($N$51)))-$N$47*SQRT($N$51)))*$C$65*EXP(-#REF!*$N$51)-NORMSDIST(-((LN($EO50/$C$65)+(#REF!+($N$47^2)/2)*$N$51)/($N$47*SQRT($N$51))))*$EO50)*100*$B$65,0)</f>
        <v>0</v>
      </c>
      <c r="FR50" s="71">
        <f ca="1">IFERROR((NORMSDIST(-(((LN($EO50/$C$66)+(#REF!+($N$47^2)/2)*$N$51)/($N$47*SQRT($N$51)))-$N$47*SQRT($N$51)))*$C$66*EXP(-#REF!*$N$51)-NORMSDIST(-((LN($EO50/$C$66)+(#REF!+($N$47^2)/2)*$N$51)/($N$47*SQRT($N$51))))*$EO50)*100*$B$66,0)</f>
        <v>0</v>
      </c>
      <c r="FS50" s="71">
        <f ca="1">IFERROR((NORMSDIST(-(((LN($EO50/$C$67)+(#REF!+($N$47^2)/2)*$N$51)/($N$47*SQRT($N$51)))-$N$47*SQRT($N$51)))*$C$67*EXP(-#REF!*$N$51)-NORMSDIST(-((LN($EO50/$C$67)+(#REF!+($N$47^2)/2)*$N$51)/($N$47*SQRT($N$51))))*$EO50)*100*$B$67,0)</f>
        <v>0</v>
      </c>
      <c r="FT50" s="71">
        <f ca="1">IFERROR((NORMSDIST(-(((LN($EO50/$C$68)+(#REF!+($N$47^2)/2)*$N$51)/($N$47*SQRT($N$51)))-$N$47*SQRT($N$51)))*$C$68*EXP(-#REF!*$N$51)-NORMSDIST(-((LN($EO50/$C$68)+(#REF!+($N$47^2)/2)*$N$51)/($N$47*SQRT($N$51))))*$EO50)*100*$B$68,0)</f>
        <v>0</v>
      </c>
      <c r="FU50" s="71">
        <f ca="1">IFERROR((NORMSDIST(-(((LN($EO50/$C$69)+(#REF!+($N$47^2)/2)*$N$51)/($N$47*SQRT($N$51)))-$N$47*SQRT($N$51)))*$C$69*EXP(-#REF!*$N$51)-NORMSDIST(-((LN($EO50/$C$69)+(#REF!+($N$47^2)/2)*$N$51)/($N$47*SQRT($N$51))))*$EO50)*100*$B$69,0)</f>
        <v>0</v>
      </c>
      <c r="FV50" s="71">
        <f ca="1">IFERROR((NORMSDIST(-(((LN($EO50/$C$70)+(#REF!+($N$47^2)/2)*$N$51)/($N$47*SQRT($N$51)))-$N$47*SQRT($N$51)))*$C$70*EXP(-#REF!*$N$51)-NORMSDIST(-((LN($EO50/$C$70)+(#REF!+($N$47^2)/2)*$N$51)/($N$47*SQRT($N$51))))*$EO50)*100*$B$70,0)</f>
        <v>0</v>
      </c>
      <c r="FW50" s="71">
        <f ca="1">IFERROR((NORMSDIST(-(((LN($EO50/$C$71)+(#REF!+($N$47^2)/2)*$N$51)/($N$47*SQRT($N$51)))-$N$47*SQRT($N$51)))*$C$71*EXP(-#REF!*$N$51)-NORMSDIST(-((LN($EO50/$C$71)+(#REF!+($N$47^2)/2)*$N$51)/($N$47*SQRT($N$51))))*$EO50)*100*$B$71,0)</f>
        <v>0</v>
      </c>
      <c r="FX50" s="71">
        <f ca="1">IFERROR((NORMSDIST(-(((LN($EO50/$C$72)+(#REF!+($N$47^2)/2)*$N$51)/($N$47*SQRT($N$51)))-$N$47*SQRT($N$51)))*$C$72*EXP(-#REF!*$N$51)-NORMSDIST(-((LN($EO50/$C$72)+(#REF!+($N$47^2)/2)*$N$51)/($N$47*SQRT($N$51))))*$EO50)*100*$B$72,0)</f>
        <v>0</v>
      </c>
      <c r="FY50" s="71">
        <f t="shared" si="115"/>
        <v>0</v>
      </c>
      <c r="FZ50" s="71">
        <f t="shared" si="116"/>
        <v>0</v>
      </c>
      <c r="GA50" s="71">
        <f t="shared" si="117"/>
        <v>0</v>
      </c>
      <c r="GB50" s="71">
        <f t="shared" si="118"/>
        <v>0</v>
      </c>
      <c r="GC50" s="72"/>
      <c r="GD50" s="88">
        <f t="shared" ca="1" si="119"/>
        <v>0</v>
      </c>
    </row>
    <row r="51" spans="1:186">
      <c r="A51" s="170" t="s">
        <v>395</v>
      </c>
      <c r="B51" s="619"/>
      <c r="C51" s="649">
        <v>4900.8999999999996</v>
      </c>
      <c r="D51" s="626"/>
      <c r="E51" s="632">
        <f t="shared" si="0"/>
        <v>0</v>
      </c>
      <c r="F51" s="634">
        <f t="shared" si="72"/>
        <v>0</v>
      </c>
      <c r="G51" s="636">
        <f t="shared" si="120"/>
        <v>0</v>
      </c>
      <c r="H51" s="706">
        <f t="shared" si="56"/>
        <v>0</v>
      </c>
      <c r="I51" s="783">
        <f t="shared" si="2"/>
        <v>0</v>
      </c>
      <c r="J51" s="51"/>
      <c r="K51" s="850" t="s">
        <v>450</v>
      </c>
      <c r="L51" s="842"/>
      <c r="M51" s="842"/>
      <c r="N51" s="720">
        <f ca="1">N50/365</f>
        <v>0.10684931506849316</v>
      </c>
      <c r="O51" s="91"/>
      <c r="P51" s="90"/>
      <c r="Q51" s="91"/>
      <c r="R51" s="92"/>
      <c r="S51" s="91"/>
      <c r="T51" s="91"/>
      <c r="U51" s="91"/>
      <c r="V51" s="91"/>
      <c r="W51" s="51"/>
      <c r="X51" s="51"/>
      <c r="Y51" s="51"/>
      <c r="Z51" s="90"/>
      <c r="AA51" s="91"/>
      <c r="AB51" s="92"/>
      <c r="AC51" s="91"/>
      <c r="AD51" s="91"/>
      <c r="AE51" s="91"/>
      <c r="AF51" s="91"/>
      <c r="AG51" s="51"/>
      <c r="AH51" s="51"/>
      <c r="AI51" s="51"/>
      <c r="AJ51" s="656"/>
      <c r="AK51" s="657" t="s">
        <v>350</v>
      </c>
      <c r="AL51" s="624"/>
      <c r="AM51" s="650"/>
      <c r="AN51" s="628"/>
      <c r="AO51" s="633">
        <f t="shared" si="8"/>
        <v>0</v>
      </c>
      <c r="AP51" s="654">
        <f t="shared" si="9"/>
        <v>0</v>
      </c>
      <c r="AQ51" s="658" t="s">
        <v>396</v>
      </c>
      <c r="AR51" s="624"/>
      <c r="AS51" s="650"/>
      <c r="AT51" s="628"/>
      <c r="AU51" s="633">
        <f t="shared" si="10"/>
        <v>0</v>
      </c>
      <c r="AV51" s="654">
        <f t="shared" si="11"/>
        <v>0</v>
      </c>
      <c r="AW51" s="661" t="s">
        <v>397</v>
      </c>
      <c r="AX51" s="660"/>
      <c r="AY51" s="628"/>
      <c r="AZ51" s="633">
        <f t="shared" si="12"/>
        <v>0</v>
      </c>
      <c r="BA51" s="635">
        <f t="shared" si="13"/>
        <v>0</v>
      </c>
      <c r="CX51" s="70">
        <f t="shared" si="121"/>
        <v>3979</v>
      </c>
      <c r="CY51" s="71">
        <f t="shared" si="74"/>
        <v>0</v>
      </c>
      <c r="CZ51" s="71">
        <f t="shared" si="75"/>
        <v>0</v>
      </c>
      <c r="DA51" s="71">
        <f t="shared" si="76"/>
        <v>0</v>
      </c>
      <c r="DB51" s="71">
        <f t="shared" si="77"/>
        <v>0</v>
      </c>
      <c r="DC51" s="71">
        <f t="shared" si="78"/>
        <v>0</v>
      </c>
      <c r="DD51" s="71">
        <f t="shared" si="79"/>
        <v>0</v>
      </c>
      <c r="DE51" s="71">
        <f t="shared" si="80"/>
        <v>0</v>
      </c>
      <c r="DF51" s="71">
        <f t="shared" si="81"/>
        <v>0</v>
      </c>
      <c r="DG51" s="71">
        <f t="shared" si="82"/>
        <v>0</v>
      </c>
      <c r="DH51" s="71">
        <f t="shared" si="83"/>
        <v>0</v>
      </c>
      <c r="DI51" s="71">
        <f t="shared" si="84"/>
        <v>0</v>
      </c>
      <c r="DJ51" s="71">
        <f t="shared" si="85"/>
        <v>0</v>
      </c>
      <c r="DK51" s="71">
        <f t="shared" si="86"/>
        <v>0</v>
      </c>
      <c r="DL51" s="71">
        <f t="shared" si="87"/>
        <v>0</v>
      </c>
      <c r="DM51" s="71">
        <f t="shared" si="88"/>
        <v>0</v>
      </c>
      <c r="DN51" s="71">
        <f t="shared" si="89"/>
        <v>0</v>
      </c>
      <c r="DO51" s="71">
        <f t="shared" si="90"/>
        <v>0</v>
      </c>
      <c r="DP51" s="71">
        <f t="shared" si="91"/>
        <v>0</v>
      </c>
      <c r="DQ51" s="71">
        <f t="shared" si="92"/>
        <v>0</v>
      </c>
      <c r="DR51" s="71">
        <f t="shared" si="93"/>
        <v>0</v>
      </c>
      <c r="DS51" s="71">
        <f t="shared" si="94"/>
        <v>0</v>
      </c>
      <c r="DT51" s="71">
        <f t="shared" si="95"/>
        <v>0</v>
      </c>
      <c r="DU51" s="71">
        <f t="shared" si="96"/>
        <v>0</v>
      </c>
      <c r="DV51" s="71">
        <f t="shared" si="97"/>
        <v>0</v>
      </c>
      <c r="DW51" s="71">
        <f t="shared" si="98"/>
        <v>0</v>
      </c>
      <c r="DX51" s="71">
        <f t="shared" si="99"/>
        <v>0</v>
      </c>
      <c r="DY51" s="71">
        <f t="shared" si="100"/>
        <v>0</v>
      </c>
      <c r="DZ51" s="71">
        <f t="shared" si="101"/>
        <v>0</v>
      </c>
      <c r="EA51" s="71">
        <f t="shared" si="102"/>
        <v>0</v>
      </c>
      <c r="EB51" s="71">
        <f t="shared" si="103"/>
        <v>0</v>
      </c>
      <c r="EC51" s="71">
        <f t="shared" si="104"/>
        <v>0</v>
      </c>
      <c r="ED51" s="71">
        <f t="shared" si="105"/>
        <v>0</v>
      </c>
      <c r="EE51" s="71">
        <f t="shared" si="106"/>
        <v>0</v>
      </c>
      <c r="EF51" s="71">
        <f t="shared" si="107"/>
        <v>0</v>
      </c>
      <c r="EG51" s="71">
        <f t="shared" si="108"/>
        <v>0</v>
      </c>
      <c r="EH51" s="71">
        <f t="shared" si="109"/>
        <v>0</v>
      </c>
      <c r="EI51" s="71">
        <f t="shared" si="110"/>
        <v>0</v>
      </c>
      <c r="EJ51" s="71">
        <f t="shared" si="111"/>
        <v>0</v>
      </c>
      <c r="EK51" s="71">
        <f t="shared" si="112"/>
        <v>0</v>
      </c>
      <c r="EL51" s="72"/>
      <c r="EM51" s="88">
        <f t="shared" si="113"/>
        <v>0</v>
      </c>
      <c r="EN51" s="60"/>
      <c r="EO51" s="70">
        <f t="shared" si="122"/>
        <v>3979</v>
      </c>
      <c r="EP51" s="71">
        <f ca="1">IFERROR((NORMSDIST(-(((LN($EO51/$C$38)+(#REF!+($N$47^2)/2)*$N$51)/($N$47*SQRT($N$51)))-$N$47*SQRT($N$51)))*$C$38*EXP(-#REF!*$N$51)-NORMSDIST(-((LN($EO51/$C$38)+(#REF!+($N$47^2)/2)*$N$51)/($N$47*SQRT($N$51))))*$EO51)*100*$B$38,0)</f>
        <v>0</v>
      </c>
      <c r="EQ51" s="71">
        <f ca="1">IFERROR((NORMSDIST(-(((LN($EO51/$C$39)+(#REF!+($N$47^2)/2)*$N$51)/($N$47*SQRT($N$51)))-$N$47*SQRT($N$51)))*$C$39*EXP(-#REF!*$N$51)-NORMSDIST(-((LN($EO51/$C$39)+(#REF!+($N$47^2)/2)*$N$51)/($N$47*SQRT($N$51))))*$EO51)*100*$B$39,0)</f>
        <v>0</v>
      </c>
      <c r="ER51" s="71">
        <f ca="1">IFERROR((NORMSDIST(-(((LN($EO51/$C$40)+(#REF!+($N$47^2)/2)*$N$51)/($N$47*SQRT($N$51)))-$N$47*SQRT($N$51)))*$C$40*EXP(-#REF!*$N$51)-NORMSDIST(-((LN($EO51/$C$40)+(#REF!+($N$47^2)/2)*$N$51)/($N$47*SQRT($N$51))))*$EO51)*100*$B$40,0)</f>
        <v>0</v>
      </c>
      <c r="ES51" s="71">
        <f ca="1">IFERROR((NORMSDIST(-(((LN($EO51/$C$41)+(#REF!+($N$47^2)/2)*$N$51)/($N$47*SQRT($N$51)))-$N$47*SQRT($N$51)))*$C$41*EXP(-#REF!*$N$51)-NORMSDIST(-((LN($EO51/$C$41)+(#REF!+($N$47^2)/2)*$N$51)/($N$47*SQRT($N$51))))*$EO51)*100*$B$41,0)</f>
        <v>0</v>
      </c>
      <c r="ET51" s="71">
        <f ca="1">IFERROR((NORMSDIST(-(((LN($EO51/$C$42)+(#REF!+($N$47^2)/2)*$N$51)/($N$47*SQRT($N$51)))-$N$47*SQRT($N$51)))*$C$42*EXP(-#REF!*$N$51)-NORMSDIST(-((LN($EO51/$C$42)+(#REF!+($N$47^2)/2)*$N$51)/($N$47*SQRT($N$51))))*$EO51)*100*$B$42,0)</f>
        <v>0</v>
      </c>
      <c r="EU51" s="71">
        <f ca="1">IFERROR((NORMSDIST(-(((LN($EO51/$C$43)+(#REF!+($N$47^2)/2)*$N$51)/($N$47*SQRT($N$51)))-$N$47*SQRT($N$51)))*$C$43*EXP(-#REF!*$N$51)-NORMSDIST(-((LN($EO51/$C$43)+(#REF!+($N$47^2)/2)*$N$51)/($N$47*SQRT($N$51))))*$EO51)*100*$B$43,0)</f>
        <v>0</v>
      </c>
      <c r="EV51" s="71">
        <f ca="1">IFERROR((NORMSDIST(-(((LN($EO51/$C$44)+(#REF!+($N$47^2)/2)*$N$51)/($N$47*SQRT($N$51)))-$N$47*SQRT($N$51)))*$C$44*EXP(-#REF!*$N$51)-NORMSDIST(-((LN($EO51/$C$44)+(#REF!+($N$47^2)/2)*$N$51)/($N$47*SQRT($N$51))))*$EO51)*100*$B$44,0)</f>
        <v>0</v>
      </c>
      <c r="EW51" s="71">
        <f ca="1">IFERROR((NORMSDIST(-(((LN($EO51/$C$45)+(#REF!+($N$47^2)/2)*$N$51)/($N$47*SQRT($N$51)))-$N$47*SQRT($N$51)))*$C$45*EXP(-#REF!*$N$51)-NORMSDIST(-((LN($EO51/$C$45)+(#REF!+($N$47^2)/2)*$N$51)/($N$47*SQRT($N$51))))*$EO51)*100*$B$45,0)</f>
        <v>0</v>
      </c>
      <c r="EX51" s="71">
        <f ca="1">IFERROR((NORMSDIST(-(((LN($EO51/$C$46)+(#REF!+($N$47^2)/2)*$N$51)/($N$47*SQRT($N$51)))-$N$47*SQRT($N$51)))*$C$46*EXP(-#REF!*$N$51)-NORMSDIST(-((LN($EO51/$C$46)+(#REF!+($N$47^2)/2)*$N$51)/($N$47*SQRT($N$51))))*$EO51)*100*$B$46,0)</f>
        <v>0</v>
      </c>
      <c r="EY51" s="71">
        <f ca="1">IFERROR((NORMSDIST(-(((LN($EO51/$C$47)+(#REF!+($N$47^2)/2)*$N$51)/($N$47*SQRT($N$51)))-$N$47*SQRT($N$51)))*$C$47*EXP(-#REF!*$N$51)-NORMSDIST(-((LN($EO51/$C$47)+(#REF!+($N$47^2)/2)*$N$51)/($N$47*SQRT($N$51))))*$EO51)*100*$B$47,0)</f>
        <v>0</v>
      </c>
      <c r="EZ51" s="71">
        <f ca="1">IFERROR((NORMSDIST(-(((LN($EO51/$C$48)+(#REF!+($N$47^2)/2)*$N$51)/($N$47*SQRT($N$51)))-$N$47*SQRT($N$51)))*$C$48*EXP(-#REF!*$N$51)-NORMSDIST(-((LN($EO51/$C$48)+(#REF!+($N$47^2)/2)*$N$51)/($N$47*SQRT($N$51))))*$EO51)*100*$B$48,0)</f>
        <v>0</v>
      </c>
      <c r="FA51" s="71">
        <f ca="1">IFERROR((NORMSDIST(-(((LN($EO51/$C$49)+(#REF!+($N$47^2)/2)*$N$51)/($N$47*SQRT($N$51)))-$N$47*SQRT($N$51)))*$C$49*EXP(-#REF!*$N$51)-NORMSDIST(-((LN($EO51/$C$49)+(#REF!+($N$47^2)/2)*$N$51)/($N$47*SQRT($N$51))))*$EO51)*100*$B$49,0)</f>
        <v>0</v>
      </c>
      <c r="FB51" s="71">
        <f ca="1">IFERROR((NORMSDIST(-(((LN($EO51/$C$50)+(#REF!+($N$47^2)/2)*$N$51)/($N$47*SQRT($N$51)))-$N$47*SQRT($N$51)))*$C$50*EXP(-#REF!*$N$51)-NORMSDIST(-((LN($EO51/$C$50)+(#REF!+($N$47^2)/2)*$N$51)/($N$47*SQRT($N$51))))*$EO51)*100*$B$50,0)</f>
        <v>0</v>
      </c>
      <c r="FC51" s="71">
        <f ca="1">IFERROR((NORMSDIST(-(((LN($EO51/$C$51)+(#REF!+($N$47^2)/2)*$N$51)/($N$47*SQRT($N$51)))-$N$47*SQRT($N$51)))*$C$51*EXP(-#REF!*$N$51)-NORMSDIST(-((LN($EO51/$C$51)+(#REF!+($N$47^2)/2)*$N$51)/($N$47*SQRT($N$51))))*$EO51)*100*$B$51,0)</f>
        <v>0</v>
      </c>
      <c r="FD51" s="71">
        <f ca="1">IFERROR((NORMSDIST(-(((LN($EO51/$C$52)+(#REF!+($N$47^2)/2)*$N$51)/($N$47*SQRT($N$51)))-$N$47*SQRT($N$51)))*$C$52*EXP(-#REF!*$N$51)-NORMSDIST(-((LN($EO51/$C$52)+(#REF!+($N$47^2)/2)*$N$51)/($N$47*SQRT($N$51))))*$EO51)*100*$B$52,0)</f>
        <v>0</v>
      </c>
      <c r="FE51" s="71">
        <f ca="1">IFERROR((NORMSDIST(-(((LN($EO51/$C$53)+(#REF!+($N$47^2)/2)*$N$51)/($N$47*SQRT($N$51)))-$N$47*SQRT($N$51)))*$C$53*EXP(-#REF!*$N$51)-NORMSDIST(-((LN($EO51/$C$53)+(#REF!+($N$47^2)/2)*$N$51)/($N$47*SQRT($N$51))))*$EO51)*100*$B$53,0)</f>
        <v>0</v>
      </c>
      <c r="FF51" s="71">
        <f ca="1">IFERROR((NORMSDIST(-(((LN($EO51/$C$54)+(#REF!+($N$47^2)/2)*$N$51)/($N$47*SQRT($N$51)))-$N$47*SQRT($N$51)))*$C$54*EXP(-#REF!*$N$51)-NORMSDIST(-((LN($EO51/$C$54)+(#REF!+($N$47^2)/2)*$N$51)/($N$47*SQRT($N$51))))*$EO51)*100*$B$54,0)</f>
        <v>0</v>
      </c>
      <c r="FG51" s="71">
        <f ca="1">IFERROR((NORMSDIST(-(((LN($EO51/$C$55)+(#REF!+($N$47^2)/2)*$N$51)/($N$47*SQRT($N$51)))-$N$47*SQRT($N$51)))*$C$55*EXP(-#REF!*$N$51)-NORMSDIST(-((LN($EO51/$C$55)+(#REF!+($N$47^2)/2)*$N$51)/($N$47*SQRT($N$51))))*$EO51)*100*$B$55,0)</f>
        <v>0</v>
      </c>
      <c r="FH51" s="71">
        <f ca="1">IFERROR((NORMSDIST(-(((LN($EO51/$C$56)+(#REF!+($N$47^2)/2)*$N$51)/($N$47*SQRT($N$51)))-$N$47*SQRT($N$51)))*$C$56*EXP(-#REF!*$N$51)-NORMSDIST(-((LN($EO51/$C$56)+(#REF!+($N$47^2)/2)*$N$51)/($N$47*SQRT($N$51))))*$EO51)*100*$B$56,0)</f>
        <v>0</v>
      </c>
      <c r="FI51" s="71">
        <f ca="1">IFERROR((NORMSDIST(-(((LN($EO51/$C$57)+(#REF!+($N$47^2)/2)*$N$51)/($N$47*SQRT($N$51)))-$N$47*SQRT($N$51)))*$C$57*EXP(-#REF!*$N$51)-NORMSDIST(-((LN($EO51/$C$57)+(#REF!+($N$47^2)/2)*$N$51)/($N$47*SQRT($N$51))))*$EO51)*100*$B$57,0)</f>
        <v>0</v>
      </c>
      <c r="FJ51" s="71">
        <f ca="1">IFERROR((NORMSDIST(-(((LN($EO51/$C$58)+(#REF!+($N$47^2)/2)*$N$51)/($N$47*SQRT($N$51)))-$N$47*SQRT($N$51)))*$C$58*EXP(-#REF!*$N$51)-NORMSDIST(-((LN($EO51/$C$58)+(#REF!+($N$47^2)/2)*$N$51)/($N$47*SQRT($N$51))))*$EO51)*100*$B$58,0)</f>
        <v>0</v>
      </c>
      <c r="FK51" s="71">
        <f ca="1">IFERROR((NORMSDIST(-(((LN($EO51/$C$59)+(#REF!+($N$47^2)/2)*$N$51)/($N$47*SQRT($N$51)))-$N$47*SQRT($N$51)))*$C$59*EXP(-#REF!*$N$51)-NORMSDIST(-((LN($EO51/$C$59)+(#REF!+($N$47^2)/2)*$N$51)/($N$47*SQRT($N$51))))*$EO51)*100*$B$59,0)</f>
        <v>0</v>
      </c>
      <c r="FL51" s="71">
        <f ca="1">IFERROR((NORMSDIST(-(((LN($EO51/$C$60)+(#REF!+($N$47^2)/2)*$N$51)/($N$47*SQRT($N$51)))-$N$47*SQRT($N$51)))*$C$60*EXP(-#REF!*$N$51)-NORMSDIST(-((LN($EO51/$C$60)+(#REF!+($N$47^2)/2)*$N$51)/($N$47*SQRT($N$51))))*$EO51)*100*$B$60,0)</f>
        <v>0</v>
      </c>
      <c r="FM51" s="71">
        <f ca="1">IFERROR((NORMSDIST(-(((LN($EO51/$C$61)+(#REF!+($N$47^2)/2)*$N$51)/($N$47*SQRT($N$51)))-$N$47*SQRT($N$51)))*$C$61*EXP(-#REF!*$N$51)-NORMSDIST(-((LN($EO51/$C$61)+(#REF!+($N$47^2)/2)*$N$51)/($N$47*SQRT($N$51))))*$EO51)*100*$B$61,0)</f>
        <v>0</v>
      </c>
      <c r="FN51" s="71">
        <f ca="1">IFERROR((NORMSDIST(-(((LN($EO51/$C$62)+(#REF!+($N$47^2)/2)*$N$51)/($N$47*SQRT($N$51)))-$N$47*SQRT($N$51)))*$C$62*EXP(-#REF!*$N$51)-NORMSDIST(-((LN($EO51/$C$62)+(#REF!+($N$47^2)/2)*$N$51)/($N$47*SQRT($N$51))))*$EO51)*100*$B$62,0)</f>
        <v>0</v>
      </c>
      <c r="FO51" s="71">
        <f ca="1">IFERROR((NORMSDIST(-(((LN($EO51/$C$63)+(#REF!+($N$47^2)/2)*$N$51)/($N$47*SQRT($N$51)))-$N$47*SQRT($N$51)))*$C$63*EXP(-#REF!*$N$51)-NORMSDIST(-((LN($EO51/$C$63)+(#REF!+($N$47^2)/2)*$N$51)/($N$47*SQRT($N$51))))*$EO51)*100*$B$63,0)</f>
        <v>0</v>
      </c>
      <c r="FP51" s="71">
        <f ca="1">IFERROR((NORMSDIST(-(((LN($EO51/$C$64)+(#REF!+($N$47^2)/2)*$N$51)/($N$47*SQRT($N$51)))-$N$47*SQRT($N$51)))*$C$64*EXP(-#REF!*$N$51)-NORMSDIST(-((LN($EO51/$C$64)+(#REF!+($N$47^2)/2)*$N$51)/($N$47*SQRT($N$51))))*$EO51)*100*$B$64,0)</f>
        <v>0</v>
      </c>
      <c r="FQ51" s="71">
        <f ca="1">IFERROR((NORMSDIST(-(((LN($EO51/$C$65)+(#REF!+($N$47^2)/2)*$N$51)/($N$47*SQRT($N$51)))-$N$47*SQRT($N$51)))*$C$65*EXP(-#REF!*$N$51)-NORMSDIST(-((LN($EO51/$C$65)+(#REF!+($N$47^2)/2)*$N$51)/($N$47*SQRT($N$51))))*$EO51)*100*$B$65,0)</f>
        <v>0</v>
      </c>
      <c r="FR51" s="71">
        <f ca="1">IFERROR((NORMSDIST(-(((LN($EO51/$C$66)+(#REF!+($N$47^2)/2)*$N$51)/($N$47*SQRT($N$51)))-$N$47*SQRT($N$51)))*$C$66*EXP(-#REF!*$N$51)-NORMSDIST(-((LN($EO51/$C$66)+(#REF!+($N$47^2)/2)*$N$51)/($N$47*SQRT($N$51))))*$EO51)*100*$B$66,0)</f>
        <v>0</v>
      </c>
      <c r="FS51" s="71">
        <f ca="1">IFERROR((NORMSDIST(-(((LN($EO51/$C$67)+(#REF!+($N$47^2)/2)*$N$51)/($N$47*SQRT($N$51)))-$N$47*SQRT($N$51)))*$C$67*EXP(-#REF!*$N$51)-NORMSDIST(-((LN($EO51/$C$67)+(#REF!+($N$47^2)/2)*$N$51)/($N$47*SQRT($N$51))))*$EO51)*100*$B$67,0)</f>
        <v>0</v>
      </c>
      <c r="FT51" s="71">
        <f ca="1">IFERROR((NORMSDIST(-(((LN($EO51/$C$68)+(#REF!+($N$47^2)/2)*$N$51)/($N$47*SQRT($N$51)))-$N$47*SQRT($N$51)))*$C$68*EXP(-#REF!*$N$51)-NORMSDIST(-((LN($EO51/$C$68)+(#REF!+($N$47^2)/2)*$N$51)/($N$47*SQRT($N$51))))*$EO51)*100*$B$68,0)</f>
        <v>0</v>
      </c>
      <c r="FU51" s="71">
        <f ca="1">IFERROR((NORMSDIST(-(((LN($EO51/$C$69)+(#REF!+($N$47^2)/2)*$N$51)/($N$47*SQRT($N$51)))-$N$47*SQRT($N$51)))*$C$69*EXP(-#REF!*$N$51)-NORMSDIST(-((LN($EO51/$C$69)+(#REF!+($N$47^2)/2)*$N$51)/($N$47*SQRT($N$51))))*$EO51)*100*$B$69,0)</f>
        <v>0</v>
      </c>
      <c r="FV51" s="71">
        <f ca="1">IFERROR((NORMSDIST(-(((LN($EO51/$C$70)+(#REF!+($N$47^2)/2)*$N$51)/($N$47*SQRT($N$51)))-$N$47*SQRT($N$51)))*$C$70*EXP(-#REF!*$N$51)-NORMSDIST(-((LN($EO51/$C$70)+(#REF!+($N$47^2)/2)*$N$51)/($N$47*SQRT($N$51))))*$EO51)*100*$B$70,0)</f>
        <v>0</v>
      </c>
      <c r="FW51" s="71">
        <f ca="1">IFERROR((NORMSDIST(-(((LN($EO51/$C$71)+(#REF!+($N$47^2)/2)*$N$51)/($N$47*SQRT($N$51)))-$N$47*SQRT($N$51)))*$C$71*EXP(-#REF!*$N$51)-NORMSDIST(-((LN($EO51/$C$71)+(#REF!+($N$47^2)/2)*$N$51)/($N$47*SQRT($N$51))))*$EO51)*100*$B$71,0)</f>
        <v>0</v>
      </c>
      <c r="FX51" s="71">
        <f ca="1">IFERROR((NORMSDIST(-(((LN($EO51/$C$72)+(#REF!+($N$47^2)/2)*$N$51)/($N$47*SQRT($N$51)))-$N$47*SQRT($N$51)))*$C$72*EXP(-#REF!*$N$51)-NORMSDIST(-((LN($EO51/$C$72)+(#REF!+($N$47^2)/2)*$N$51)/($N$47*SQRT($N$51))))*$EO51)*100*$B$72,0)</f>
        <v>0</v>
      </c>
      <c r="FY51" s="71">
        <f t="shared" si="115"/>
        <v>0</v>
      </c>
      <c r="FZ51" s="71">
        <f t="shared" si="116"/>
        <v>0</v>
      </c>
      <c r="GA51" s="71">
        <f t="shared" si="117"/>
        <v>0</v>
      </c>
      <c r="GB51" s="71">
        <f t="shared" si="118"/>
        <v>0</v>
      </c>
      <c r="GC51" s="72"/>
      <c r="GD51" s="88">
        <f t="shared" ca="1" si="119"/>
        <v>0</v>
      </c>
    </row>
    <row r="52" spans="1:186">
      <c r="A52" s="170" t="s">
        <v>395</v>
      </c>
      <c r="B52" s="620"/>
      <c r="C52" s="650">
        <v>5005.8</v>
      </c>
      <c r="D52" s="628"/>
      <c r="E52" s="633">
        <f t="shared" si="0"/>
        <v>0</v>
      </c>
      <c r="F52" s="635">
        <f t="shared" si="72"/>
        <v>0</v>
      </c>
      <c r="G52" s="637">
        <f t="shared" si="120"/>
        <v>0</v>
      </c>
      <c r="H52" s="707">
        <f t="shared" si="56"/>
        <v>0</v>
      </c>
      <c r="I52" s="784">
        <f t="shared" si="2"/>
        <v>0</v>
      </c>
      <c r="J52" s="51"/>
      <c r="K52" s="852" t="s">
        <v>696</v>
      </c>
      <c r="L52" s="840"/>
      <c r="M52" s="840"/>
      <c r="N52" s="728">
        <v>1E-4</v>
      </c>
      <c r="O52" s="91"/>
      <c r="P52" s="90"/>
      <c r="Q52" s="91"/>
      <c r="R52" s="92"/>
      <c r="S52" s="91"/>
      <c r="T52" s="91"/>
      <c r="U52" s="91"/>
      <c r="V52" s="91"/>
      <c r="W52" s="51"/>
      <c r="X52" s="51"/>
      <c r="Y52" s="51"/>
      <c r="Z52" s="90"/>
      <c r="AA52" s="91"/>
      <c r="AB52" s="92"/>
      <c r="AC52" s="91"/>
      <c r="AD52" s="91"/>
      <c r="AE52" s="91"/>
      <c r="AF52" s="91"/>
      <c r="AG52" s="51"/>
      <c r="AH52" s="51"/>
      <c r="AI52" s="51"/>
      <c r="AJ52" s="655"/>
      <c r="AK52" s="657" t="s">
        <v>350</v>
      </c>
      <c r="AL52" s="623"/>
      <c r="AM52" s="649"/>
      <c r="AN52" s="626"/>
      <c r="AO52" s="632">
        <f t="shared" si="8"/>
        <v>0</v>
      </c>
      <c r="AP52" s="653">
        <f t="shared" si="9"/>
        <v>0</v>
      </c>
      <c r="AQ52" s="658" t="s">
        <v>396</v>
      </c>
      <c r="AR52" s="623"/>
      <c r="AS52" s="649"/>
      <c r="AT52" s="626"/>
      <c r="AU52" s="632">
        <f t="shared" si="10"/>
        <v>0</v>
      </c>
      <c r="AV52" s="653">
        <f t="shared" si="11"/>
        <v>0</v>
      </c>
      <c r="AW52" s="661" t="s">
        <v>397</v>
      </c>
      <c r="AX52" s="659"/>
      <c r="AY52" s="626"/>
      <c r="AZ52" s="632">
        <f t="shared" si="12"/>
        <v>0</v>
      </c>
      <c r="BA52" s="634">
        <f t="shared" si="13"/>
        <v>0</v>
      </c>
      <c r="CX52" s="70">
        <f t="shared" si="121"/>
        <v>4058.58</v>
      </c>
      <c r="CY52" s="71">
        <f t="shared" si="74"/>
        <v>0</v>
      </c>
      <c r="CZ52" s="71">
        <f t="shared" si="75"/>
        <v>0</v>
      </c>
      <c r="DA52" s="71">
        <f t="shared" si="76"/>
        <v>0</v>
      </c>
      <c r="DB52" s="71">
        <f t="shared" si="77"/>
        <v>0</v>
      </c>
      <c r="DC52" s="71">
        <f t="shared" si="78"/>
        <v>0</v>
      </c>
      <c r="DD52" s="71">
        <f t="shared" si="79"/>
        <v>0</v>
      </c>
      <c r="DE52" s="71">
        <f t="shared" si="80"/>
        <v>0</v>
      </c>
      <c r="DF52" s="71">
        <f t="shared" si="81"/>
        <v>0</v>
      </c>
      <c r="DG52" s="71">
        <f t="shared" si="82"/>
        <v>0</v>
      </c>
      <c r="DH52" s="71">
        <f t="shared" si="83"/>
        <v>0</v>
      </c>
      <c r="DI52" s="71">
        <f t="shared" si="84"/>
        <v>0</v>
      </c>
      <c r="DJ52" s="71">
        <f t="shared" si="85"/>
        <v>0</v>
      </c>
      <c r="DK52" s="71">
        <f t="shared" si="86"/>
        <v>0</v>
      </c>
      <c r="DL52" s="71">
        <f t="shared" si="87"/>
        <v>0</v>
      </c>
      <c r="DM52" s="71">
        <f t="shared" si="88"/>
        <v>0</v>
      </c>
      <c r="DN52" s="71">
        <f t="shared" si="89"/>
        <v>0</v>
      </c>
      <c r="DO52" s="71">
        <f t="shared" si="90"/>
        <v>0</v>
      </c>
      <c r="DP52" s="71">
        <f t="shared" si="91"/>
        <v>0</v>
      </c>
      <c r="DQ52" s="71">
        <f t="shared" si="92"/>
        <v>0</v>
      </c>
      <c r="DR52" s="71">
        <f t="shared" si="93"/>
        <v>0</v>
      </c>
      <c r="DS52" s="71">
        <f t="shared" si="94"/>
        <v>0</v>
      </c>
      <c r="DT52" s="71">
        <f t="shared" si="95"/>
        <v>0</v>
      </c>
      <c r="DU52" s="71">
        <f t="shared" si="96"/>
        <v>0</v>
      </c>
      <c r="DV52" s="71">
        <f t="shared" si="97"/>
        <v>0</v>
      </c>
      <c r="DW52" s="71">
        <f t="shared" si="98"/>
        <v>0</v>
      </c>
      <c r="DX52" s="71">
        <f t="shared" si="99"/>
        <v>0</v>
      </c>
      <c r="DY52" s="71">
        <f t="shared" si="100"/>
        <v>0</v>
      </c>
      <c r="DZ52" s="71">
        <f t="shared" si="101"/>
        <v>0</v>
      </c>
      <c r="EA52" s="71">
        <f t="shared" si="102"/>
        <v>0</v>
      </c>
      <c r="EB52" s="71">
        <f t="shared" si="103"/>
        <v>0</v>
      </c>
      <c r="EC52" s="71">
        <f t="shared" si="104"/>
        <v>0</v>
      </c>
      <c r="ED52" s="71">
        <f t="shared" si="105"/>
        <v>0</v>
      </c>
      <c r="EE52" s="71">
        <f t="shared" si="106"/>
        <v>0</v>
      </c>
      <c r="EF52" s="71">
        <f t="shared" si="107"/>
        <v>0</v>
      </c>
      <c r="EG52" s="71">
        <f t="shared" si="108"/>
        <v>0</v>
      </c>
      <c r="EH52" s="71">
        <f t="shared" si="109"/>
        <v>0</v>
      </c>
      <c r="EI52" s="71">
        <f t="shared" si="110"/>
        <v>0</v>
      </c>
      <c r="EJ52" s="71">
        <f t="shared" si="111"/>
        <v>0</v>
      </c>
      <c r="EK52" s="71">
        <f t="shared" si="112"/>
        <v>0</v>
      </c>
      <c r="EL52" s="72"/>
      <c r="EM52" s="88">
        <f t="shared" si="113"/>
        <v>0</v>
      </c>
      <c r="EN52" s="60"/>
      <c r="EO52" s="70">
        <f t="shared" si="122"/>
        <v>4058.58</v>
      </c>
      <c r="EP52" s="71">
        <f ca="1">IFERROR((NORMSDIST(-(((LN($EO52/$C$38)+(#REF!+($N$47^2)/2)*$N$51)/($N$47*SQRT($N$51)))-$N$47*SQRT($N$51)))*$C$38*EXP(-#REF!*$N$51)-NORMSDIST(-((LN($EO52/$C$38)+(#REF!+($N$47^2)/2)*$N$51)/($N$47*SQRT($N$51))))*$EO52)*100*$B$38,0)</f>
        <v>0</v>
      </c>
      <c r="EQ52" s="71">
        <f ca="1">IFERROR((NORMSDIST(-(((LN($EO52/$C$39)+(#REF!+($N$47^2)/2)*$N$51)/($N$47*SQRT($N$51)))-$N$47*SQRT($N$51)))*$C$39*EXP(-#REF!*$N$51)-NORMSDIST(-((LN($EO52/$C$39)+(#REF!+($N$47^2)/2)*$N$51)/($N$47*SQRT($N$51))))*$EO52)*100*$B$39,0)</f>
        <v>0</v>
      </c>
      <c r="ER52" s="71">
        <f ca="1">IFERROR((NORMSDIST(-(((LN($EO52/$C$40)+(#REF!+($N$47^2)/2)*$N$51)/($N$47*SQRT($N$51)))-$N$47*SQRT($N$51)))*$C$40*EXP(-#REF!*$N$51)-NORMSDIST(-((LN($EO52/$C$40)+(#REF!+($N$47^2)/2)*$N$51)/($N$47*SQRT($N$51))))*$EO52)*100*$B$40,0)</f>
        <v>0</v>
      </c>
      <c r="ES52" s="71">
        <f ca="1">IFERROR((NORMSDIST(-(((LN($EO52/$C$41)+(#REF!+($N$47^2)/2)*$N$51)/($N$47*SQRT($N$51)))-$N$47*SQRT($N$51)))*$C$41*EXP(-#REF!*$N$51)-NORMSDIST(-((LN($EO52/$C$41)+(#REF!+($N$47^2)/2)*$N$51)/($N$47*SQRT($N$51))))*$EO52)*100*$B$41,0)</f>
        <v>0</v>
      </c>
      <c r="ET52" s="71">
        <f ca="1">IFERROR((NORMSDIST(-(((LN($EO52/$C$42)+(#REF!+($N$47^2)/2)*$N$51)/($N$47*SQRT($N$51)))-$N$47*SQRT($N$51)))*$C$42*EXP(-#REF!*$N$51)-NORMSDIST(-((LN($EO52/$C$42)+(#REF!+($N$47^2)/2)*$N$51)/($N$47*SQRT($N$51))))*$EO52)*100*$B$42,0)</f>
        <v>0</v>
      </c>
      <c r="EU52" s="71">
        <f ca="1">IFERROR((NORMSDIST(-(((LN($EO52/$C$43)+(#REF!+($N$47^2)/2)*$N$51)/($N$47*SQRT($N$51)))-$N$47*SQRT($N$51)))*$C$43*EXP(-#REF!*$N$51)-NORMSDIST(-((LN($EO52/$C$43)+(#REF!+($N$47^2)/2)*$N$51)/($N$47*SQRT($N$51))))*$EO52)*100*$B$43,0)</f>
        <v>0</v>
      </c>
      <c r="EV52" s="71">
        <f ca="1">IFERROR((NORMSDIST(-(((LN($EO52/$C$44)+(#REF!+($N$47^2)/2)*$N$51)/($N$47*SQRT($N$51)))-$N$47*SQRT($N$51)))*$C$44*EXP(-#REF!*$N$51)-NORMSDIST(-((LN($EO52/$C$44)+(#REF!+($N$47^2)/2)*$N$51)/($N$47*SQRT($N$51))))*$EO52)*100*$B$44,0)</f>
        <v>0</v>
      </c>
      <c r="EW52" s="71">
        <f ca="1">IFERROR((NORMSDIST(-(((LN($EO52/$C$45)+(#REF!+($N$47^2)/2)*$N$51)/($N$47*SQRT($N$51)))-$N$47*SQRT($N$51)))*$C$45*EXP(-#REF!*$N$51)-NORMSDIST(-((LN($EO52/$C$45)+(#REF!+($N$47^2)/2)*$N$51)/($N$47*SQRT($N$51))))*$EO52)*100*$B$45,0)</f>
        <v>0</v>
      </c>
      <c r="EX52" s="71">
        <f ca="1">IFERROR((NORMSDIST(-(((LN($EO52/$C$46)+(#REF!+($N$47^2)/2)*$N$51)/($N$47*SQRT($N$51)))-$N$47*SQRT($N$51)))*$C$46*EXP(-#REF!*$N$51)-NORMSDIST(-((LN($EO52/$C$46)+(#REF!+($N$47^2)/2)*$N$51)/($N$47*SQRT($N$51))))*$EO52)*100*$B$46,0)</f>
        <v>0</v>
      </c>
      <c r="EY52" s="71">
        <f ca="1">IFERROR((NORMSDIST(-(((LN($EO52/$C$47)+(#REF!+($N$47^2)/2)*$N$51)/($N$47*SQRT($N$51)))-$N$47*SQRT($N$51)))*$C$47*EXP(-#REF!*$N$51)-NORMSDIST(-((LN($EO52/$C$47)+(#REF!+($N$47^2)/2)*$N$51)/($N$47*SQRT($N$51))))*$EO52)*100*$B$47,0)</f>
        <v>0</v>
      </c>
      <c r="EZ52" s="71">
        <f ca="1">IFERROR((NORMSDIST(-(((LN($EO52/$C$48)+(#REF!+($N$47^2)/2)*$N$51)/($N$47*SQRT($N$51)))-$N$47*SQRT($N$51)))*$C$48*EXP(-#REF!*$N$51)-NORMSDIST(-((LN($EO52/$C$48)+(#REF!+($N$47^2)/2)*$N$51)/($N$47*SQRT($N$51))))*$EO52)*100*$B$48,0)</f>
        <v>0</v>
      </c>
      <c r="FA52" s="71">
        <f ca="1">IFERROR((NORMSDIST(-(((LN($EO52/$C$49)+(#REF!+($N$47^2)/2)*$N$51)/($N$47*SQRT($N$51)))-$N$47*SQRT($N$51)))*$C$49*EXP(-#REF!*$N$51)-NORMSDIST(-((LN($EO52/$C$49)+(#REF!+($N$47^2)/2)*$N$51)/($N$47*SQRT($N$51))))*$EO52)*100*$B$49,0)</f>
        <v>0</v>
      </c>
      <c r="FB52" s="71">
        <f ca="1">IFERROR((NORMSDIST(-(((LN($EO52/$C$50)+(#REF!+($N$47^2)/2)*$N$51)/($N$47*SQRT($N$51)))-$N$47*SQRT($N$51)))*$C$50*EXP(-#REF!*$N$51)-NORMSDIST(-((LN($EO52/$C$50)+(#REF!+($N$47^2)/2)*$N$51)/($N$47*SQRT($N$51))))*$EO52)*100*$B$50,0)</f>
        <v>0</v>
      </c>
      <c r="FC52" s="71">
        <f ca="1">IFERROR((NORMSDIST(-(((LN($EO52/$C$51)+(#REF!+($N$47^2)/2)*$N$51)/($N$47*SQRT($N$51)))-$N$47*SQRT($N$51)))*$C$51*EXP(-#REF!*$N$51)-NORMSDIST(-((LN($EO52/$C$51)+(#REF!+($N$47^2)/2)*$N$51)/($N$47*SQRT($N$51))))*$EO52)*100*$B$51,0)</f>
        <v>0</v>
      </c>
      <c r="FD52" s="71">
        <f ca="1">IFERROR((NORMSDIST(-(((LN($EO52/$C$52)+(#REF!+($N$47^2)/2)*$N$51)/($N$47*SQRT($N$51)))-$N$47*SQRT($N$51)))*$C$52*EXP(-#REF!*$N$51)-NORMSDIST(-((LN($EO52/$C$52)+(#REF!+($N$47^2)/2)*$N$51)/($N$47*SQRT($N$51))))*$EO52)*100*$B$52,0)</f>
        <v>0</v>
      </c>
      <c r="FE52" s="71">
        <f ca="1">IFERROR((NORMSDIST(-(((LN($EO52/$C$53)+(#REF!+($N$47^2)/2)*$N$51)/($N$47*SQRT($N$51)))-$N$47*SQRT($N$51)))*$C$53*EXP(-#REF!*$N$51)-NORMSDIST(-((LN($EO52/$C$53)+(#REF!+($N$47^2)/2)*$N$51)/($N$47*SQRT($N$51))))*$EO52)*100*$B$53,0)</f>
        <v>0</v>
      </c>
      <c r="FF52" s="71">
        <f ca="1">IFERROR((NORMSDIST(-(((LN($EO52/$C$54)+(#REF!+($N$47^2)/2)*$N$51)/($N$47*SQRT($N$51)))-$N$47*SQRT($N$51)))*$C$54*EXP(-#REF!*$N$51)-NORMSDIST(-((LN($EO52/$C$54)+(#REF!+($N$47^2)/2)*$N$51)/($N$47*SQRT($N$51))))*$EO52)*100*$B$54,0)</f>
        <v>0</v>
      </c>
      <c r="FG52" s="71">
        <f ca="1">IFERROR((NORMSDIST(-(((LN($EO52/$C$55)+(#REF!+($N$47^2)/2)*$N$51)/($N$47*SQRT($N$51)))-$N$47*SQRT($N$51)))*$C$55*EXP(-#REF!*$N$51)-NORMSDIST(-((LN($EO52/$C$55)+(#REF!+($N$47^2)/2)*$N$51)/($N$47*SQRT($N$51))))*$EO52)*100*$B$55,0)</f>
        <v>0</v>
      </c>
      <c r="FH52" s="71">
        <f ca="1">IFERROR((NORMSDIST(-(((LN($EO52/$C$56)+(#REF!+($N$47^2)/2)*$N$51)/($N$47*SQRT($N$51)))-$N$47*SQRT($N$51)))*$C$56*EXP(-#REF!*$N$51)-NORMSDIST(-((LN($EO52/$C$56)+(#REF!+($N$47^2)/2)*$N$51)/($N$47*SQRT($N$51))))*$EO52)*100*$B$56,0)</f>
        <v>0</v>
      </c>
      <c r="FI52" s="71">
        <f ca="1">IFERROR((NORMSDIST(-(((LN($EO52/$C$57)+(#REF!+($N$47^2)/2)*$N$51)/($N$47*SQRT($N$51)))-$N$47*SQRT($N$51)))*$C$57*EXP(-#REF!*$N$51)-NORMSDIST(-((LN($EO52/$C$57)+(#REF!+($N$47^2)/2)*$N$51)/($N$47*SQRT($N$51))))*$EO52)*100*$B$57,0)</f>
        <v>0</v>
      </c>
      <c r="FJ52" s="71">
        <f ca="1">IFERROR((NORMSDIST(-(((LN($EO52/$C$58)+(#REF!+($N$47^2)/2)*$N$51)/($N$47*SQRT($N$51)))-$N$47*SQRT($N$51)))*$C$58*EXP(-#REF!*$N$51)-NORMSDIST(-((LN($EO52/$C$58)+(#REF!+($N$47^2)/2)*$N$51)/($N$47*SQRT($N$51))))*$EO52)*100*$B$58,0)</f>
        <v>0</v>
      </c>
      <c r="FK52" s="71">
        <f ca="1">IFERROR((NORMSDIST(-(((LN($EO52/$C$59)+(#REF!+($N$47^2)/2)*$N$51)/($N$47*SQRT($N$51)))-$N$47*SQRT($N$51)))*$C$59*EXP(-#REF!*$N$51)-NORMSDIST(-((LN($EO52/$C$59)+(#REF!+($N$47^2)/2)*$N$51)/($N$47*SQRT($N$51))))*$EO52)*100*$B$59,0)</f>
        <v>0</v>
      </c>
      <c r="FL52" s="71">
        <f ca="1">IFERROR((NORMSDIST(-(((LN($EO52/$C$60)+(#REF!+($N$47^2)/2)*$N$51)/($N$47*SQRT($N$51)))-$N$47*SQRT($N$51)))*$C$60*EXP(-#REF!*$N$51)-NORMSDIST(-((LN($EO52/$C$60)+(#REF!+($N$47^2)/2)*$N$51)/($N$47*SQRT($N$51))))*$EO52)*100*$B$60,0)</f>
        <v>0</v>
      </c>
      <c r="FM52" s="71">
        <f ca="1">IFERROR((NORMSDIST(-(((LN($EO52/$C$61)+(#REF!+($N$47^2)/2)*$N$51)/($N$47*SQRT($N$51)))-$N$47*SQRT($N$51)))*$C$61*EXP(-#REF!*$N$51)-NORMSDIST(-((LN($EO52/$C$61)+(#REF!+($N$47^2)/2)*$N$51)/($N$47*SQRT($N$51))))*$EO52)*100*$B$61,0)</f>
        <v>0</v>
      </c>
      <c r="FN52" s="71">
        <f ca="1">IFERROR((NORMSDIST(-(((LN($EO52/$C$62)+(#REF!+($N$47^2)/2)*$N$51)/($N$47*SQRT($N$51)))-$N$47*SQRT($N$51)))*$C$62*EXP(-#REF!*$N$51)-NORMSDIST(-((LN($EO52/$C$62)+(#REF!+($N$47^2)/2)*$N$51)/($N$47*SQRT($N$51))))*$EO52)*100*$B$62,0)</f>
        <v>0</v>
      </c>
      <c r="FO52" s="71">
        <f ca="1">IFERROR((NORMSDIST(-(((LN($EO52/$C$63)+(#REF!+($N$47^2)/2)*$N$51)/($N$47*SQRT($N$51)))-$N$47*SQRT($N$51)))*$C$63*EXP(-#REF!*$N$51)-NORMSDIST(-((LN($EO52/$C$63)+(#REF!+($N$47^2)/2)*$N$51)/($N$47*SQRT($N$51))))*$EO52)*100*$B$63,0)</f>
        <v>0</v>
      </c>
      <c r="FP52" s="71">
        <f ca="1">IFERROR((NORMSDIST(-(((LN($EO52/$C$64)+(#REF!+($N$47^2)/2)*$N$51)/($N$47*SQRT($N$51)))-$N$47*SQRT($N$51)))*$C$64*EXP(-#REF!*$N$51)-NORMSDIST(-((LN($EO52/$C$64)+(#REF!+($N$47^2)/2)*$N$51)/($N$47*SQRT($N$51))))*$EO52)*100*$B$64,0)</f>
        <v>0</v>
      </c>
      <c r="FQ52" s="71">
        <f ca="1">IFERROR((NORMSDIST(-(((LN($EO52/$C$65)+(#REF!+($N$47^2)/2)*$N$51)/($N$47*SQRT($N$51)))-$N$47*SQRT($N$51)))*$C$65*EXP(-#REF!*$N$51)-NORMSDIST(-((LN($EO52/$C$65)+(#REF!+($N$47^2)/2)*$N$51)/($N$47*SQRT($N$51))))*$EO52)*100*$B$65,0)</f>
        <v>0</v>
      </c>
      <c r="FR52" s="71">
        <f ca="1">IFERROR((NORMSDIST(-(((LN($EO52/$C$66)+(#REF!+($N$47^2)/2)*$N$51)/($N$47*SQRT($N$51)))-$N$47*SQRT($N$51)))*$C$66*EXP(-#REF!*$N$51)-NORMSDIST(-((LN($EO52/$C$66)+(#REF!+($N$47^2)/2)*$N$51)/($N$47*SQRT($N$51))))*$EO52)*100*$B$66,0)</f>
        <v>0</v>
      </c>
      <c r="FS52" s="71">
        <f ca="1">IFERROR((NORMSDIST(-(((LN($EO52/$C$67)+(#REF!+($N$47^2)/2)*$N$51)/($N$47*SQRT($N$51)))-$N$47*SQRT($N$51)))*$C$67*EXP(-#REF!*$N$51)-NORMSDIST(-((LN($EO52/$C$67)+(#REF!+($N$47^2)/2)*$N$51)/($N$47*SQRT($N$51))))*$EO52)*100*$B$67,0)</f>
        <v>0</v>
      </c>
      <c r="FT52" s="71">
        <f ca="1">IFERROR((NORMSDIST(-(((LN($EO52/$C$68)+(#REF!+($N$47^2)/2)*$N$51)/($N$47*SQRT($N$51)))-$N$47*SQRT($N$51)))*$C$68*EXP(-#REF!*$N$51)-NORMSDIST(-((LN($EO52/$C$68)+(#REF!+($N$47^2)/2)*$N$51)/($N$47*SQRT($N$51))))*$EO52)*100*$B$68,0)</f>
        <v>0</v>
      </c>
      <c r="FU52" s="71">
        <f ca="1">IFERROR((NORMSDIST(-(((LN($EO52/$C$69)+(#REF!+($N$47^2)/2)*$N$51)/($N$47*SQRT($N$51)))-$N$47*SQRT($N$51)))*$C$69*EXP(-#REF!*$N$51)-NORMSDIST(-((LN($EO52/$C$69)+(#REF!+($N$47^2)/2)*$N$51)/($N$47*SQRT($N$51))))*$EO52)*100*$B$69,0)</f>
        <v>0</v>
      </c>
      <c r="FV52" s="71">
        <f ca="1">IFERROR((NORMSDIST(-(((LN($EO52/$C$70)+(#REF!+($N$47^2)/2)*$N$51)/($N$47*SQRT($N$51)))-$N$47*SQRT($N$51)))*$C$70*EXP(-#REF!*$N$51)-NORMSDIST(-((LN($EO52/$C$70)+(#REF!+($N$47^2)/2)*$N$51)/($N$47*SQRT($N$51))))*$EO52)*100*$B$70,0)</f>
        <v>0</v>
      </c>
      <c r="FW52" s="71">
        <f ca="1">IFERROR((NORMSDIST(-(((LN($EO52/$C$71)+(#REF!+($N$47^2)/2)*$N$51)/($N$47*SQRT($N$51)))-$N$47*SQRT($N$51)))*$C$71*EXP(-#REF!*$N$51)-NORMSDIST(-((LN($EO52/$C$71)+(#REF!+($N$47^2)/2)*$N$51)/($N$47*SQRT($N$51))))*$EO52)*100*$B$71,0)</f>
        <v>0</v>
      </c>
      <c r="FX52" s="71">
        <f ca="1">IFERROR((NORMSDIST(-(((LN($EO52/$C$72)+(#REF!+($N$47^2)/2)*$N$51)/($N$47*SQRT($N$51)))-$N$47*SQRT($N$51)))*$C$72*EXP(-#REF!*$N$51)-NORMSDIST(-((LN($EO52/$C$72)+(#REF!+($N$47^2)/2)*$N$51)/($N$47*SQRT($N$51))))*$EO52)*100*$B$72,0)</f>
        <v>0</v>
      </c>
      <c r="FY52" s="71">
        <f t="shared" si="115"/>
        <v>0</v>
      </c>
      <c r="FZ52" s="71">
        <f t="shared" si="116"/>
        <v>0</v>
      </c>
      <c r="GA52" s="71">
        <f t="shared" si="117"/>
        <v>0</v>
      </c>
      <c r="GB52" s="71">
        <f t="shared" si="118"/>
        <v>0</v>
      </c>
      <c r="GC52" s="72"/>
      <c r="GD52" s="88">
        <f t="shared" ca="1" si="119"/>
        <v>0</v>
      </c>
    </row>
    <row r="53" spans="1:186">
      <c r="A53" s="170" t="s">
        <v>395</v>
      </c>
      <c r="B53" s="619"/>
      <c r="C53" s="649"/>
      <c r="D53" s="626"/>
      <c r="E53" s="632">
        <f t="shared" si="0"/>
        <v>0</v>
      </c>
      <c r="F53" s="634">
        <f t="shared" si="72"/>
        <v>0</v>
      </c>
      <c r="G53" s="636" t="str">
        <f t="shared" si="120"/>
        <v/>
      </c>
      <c r="H53" s="706">
        <f t="shared" si="56"/>
        <v>0</v>
      </c>
      <c r="I53" s="783">
        <f t="shared" si="2"/>
        <v>0</v>
      </c>
      <c r="J53" s="51"/>
      <c r="K53" s="843" t="s">
        <v>695</v>
      </c>
      <c r="L53" s="844"/>
      <c r="M53" s="844"/>
      <c r="N53" s="716">
        <v>1E-4</v>
      </c>
      <c r="O53" s="91"/>
      <c r="P53" s="90"/>
      <c r="Q53" s="91"/>
      <c r="R53" s="92"/>
      <c r="S53" s="91"/>
      <c r="T53" s="91"/>
      <c r="U53" s="91"/>
      <c r="V53" s="91"/>
      <c r="W53" s="51"/>
      <c r="X53" s="51"/>
      <c r="Y53" s="51"/>
      <c r="Z53" s="90"/>
      <c r="AA53" s="91"/>
      <c r="AB53" s="92"/>
      <c r="AC53" s="91"/>
      <c r="AD53" s="91"/>
      <c r="AE53" s="91"/>
      <c r="AF53" s="91"/>
      <c r="AG53" s="51"/>
      <c r="AH53" s="51"/>
      <c r="AI53" s="51"/>
      <c r="AJ53" s="656"/>
      <c r="AK53" s="657" t="s">
        <v>350</v>
      </c>
      <c r="AL53" s="624"/>
      <c r="AM53" s="650"/>
      <c r="AN53" s="628"/>
      <c r="AO53" s="633">
        <f t="shared" si="8"/>
        <v>0</v>
      </c>
      <c r="AP53" s="654">
        <f t="shared" si="9"/>
        <v>0</v>
      </c>
      <c r="AQ53" s="658" t="s">
        <v>396</v>
      </c>
      <c r="AR53" s="624"/>
      <c r="AS53" s="650"/>
      <c r="AT53" s="628"/>
      <c r="AU53" s="633">
        <f t="shared" si="10"/>
        <v>0</v>
      </c>
      <c r="AV53" s="654">
        <f t="shared" si="11"/>
        <v>0</v>
      </c>
      <c r="AW53" s="661" t="s">
        <v>397</v>
      </c>
      <c r="AX53" s="660"/>
      <c r="AY53" s="628"/>
      <c r="AZ53" s="633">
        <f t="shared" si="12"/>
        <v>0</v>
      </c>
      <c r="BA53" s="635">
        <f t="shared" si="13"/>
        <v>0</v>
      </c>
      <c r="CX53" s="70">
        <f t="shared" si="121"/>
        <v>4139.7515999999996</v>
      </c>
      <c r="CY53" s="71">
        <f t="shared" si="74"/>
        <v>0</v>
      </c>
      <c r="CZ53" s="71">
        <f t="shared" si="75"/>
        <v>0</v>
      </c>
      <c r="DA53" s="71">
        <f t="shared" si="76"/>
        <v>0</v>
      </c>
      <c r="DB53" s="71">
        <f t="shared" si="77"/>
        <v>0</v>
      </c>
      <c r="DC53" s="71">
        <f t="shared" si="78"/>
        <v>0</v>
      </c>
      <c r="DD53" s="71">
        <f t="shared" si="79"/>
        <v>0</v>
      </c>
      <c r="DE53" s="71">
        <f t="shared" si="80"/>
        <v>0</v>
      </c>
      <c r="DF53" s="71">
        <f t="shared" si="81"/>
        <v>0</v>
      </c>
      <c r="DG53" s="71">
        <f t="shared" si="82"/>
        <v>0</v>
      </c>
      <c r="DH53" s="71">
        <f t="shared" si="83"/>
        <v>0</v>
      </c>
      <c r="DI53" s="71">
        <f t="shared" si="84"/>
        <v>0</v>
      </c>
      <c r="DJ53" s="71">
        <f t="shared" si="85"/>
        <v>0</v>
      </c>
      <c r="DK53" s="71">
        <f t="shared" si="86"/>
        <v>0</v>
      </c>
      <c r="DL53" s="71">
        <f t="shared" si="87"/>
        <v>0</v>
      </c>
      <c r="DM53" s="71">
        <f t="shared" si="88"/>
        <v>0</v>
      </c>
      <c r="DN53" s="71">
        <f t="shared" si="89"/>
        <v>0</v>
      </c>
      <c r="DO53" s="71">
        <f t="shared" si="90"/>
        <v>0</v>
      </c>
      <c r="DP53" s="71">
        <f t="shared" si="91"/>
        <v>0</v>
      </c>
      <c r="DQ53" s="71">
        <f t="shared" si="92"/>
        <v>0</v>
      </c>
      <c r="DR53" s="71">
        <f t="shared" si="93"/>
        <v>0</v>
      </c>
      <c r="DS53" s="71">
        <f t="shared" si="94"/>
        <v>0</v>
      </c>
      <c r="DT53" s="71">
        <f t="shared" si="95"/>
        <v>0</v>
      </c>
      <c r="DU53" s="71">
        <f t="shared" si="96"/>
        <v>0</v>
      </c>
      <c r="DV53" s="71">
        <f t="shared" si="97"/>
        <v>0</v>
      </c>
      <c r="DW53" s="71">
        <f t="shared" si="98"/>
        <v>0</v>
      </c>
      <c r="DX53" s="71">
        <f t="shared" si="99"/>
        <v>0</v>
      </c>
      <c r="DY53" s="71">
        <f t="shared" si="100"/>
        <v>0</v>
      </c>
      <c r="DZ53" s="71">
        <f t="shared" si="101"/>
        <v>0</v>
      </c>
      <c r="EA53" s="71">
        <f t="shared" si="102"/>
        <v>0</v>
      </c>
      <c r="EB53" s="71">
        <f t="shared" si="103"/>
        <v>0</v>
      </c>
      <c r="EC53" s="71">
        <f t="shared" si="104"/>
        <v>0</v>
      </c>
      <c r="ED53" s="71">
        <f t="shared" si="105"/>
        <v>0</v>
      </c>
      <c r="EE53" s="71">
        <f t="shared" si="106"/>
        <v>0</v>
      </c>
      <c r="EF53" s="71">
        <f t="shared" si="107"/>
        <v>0</v>
      </c>
      <c r="EG53" s="71">
        <f t="shared" si="108"/>
        <v>0</v>
      </c>
      <c r="EH53" s="71">
        <f t="shared" si="109"/>
        <v>0</v>
      </c>
      <c r="EI53" s="71">
        <f t="shared" si="110"/>
        <v>0</v>
      </c>
      <c r="EJ53" s="71">
        <f t="shared" si="111"/>
        <v>0</v>
      </c>
      <c r="EK53" s="71">
        <f t="shared" si="112"/>
        <v>0</v>
      </c>
      <c r="EL53" s="72"/>
      <c r="EM53" s="88">
        <f t="shared" si="113"/>
        <v>0</v>
      </c>
      <c r="EN53" s="60"/>
      <c r="EO53" s="70">
        <f t="shared" si="122"/>
        <v>4139.7515999999996</v>
      </c>
      <c r="EP53" s="71">
        <f ca="1">IFERROR((NORMSDIST(-(((LN($EO53/$C$38)+(#REF!+($N$47^2)/2)*$N$51)/($N$47*SQRT($N$51)))-$N$47*SQRT($N$51)))*$C$38*EXP(-#REF!*$N$51)-NORMSDIST(-((LN($EO53/$C$38)+(#REF!+($N$47^2)/2)*$N$51)/($N$47*SQRT($N$51))))*$EO53)*100*$B$38,0)</f>
        <v>0</v>
      </c>
      <c r="EQ53" s="71">
        <f ca="1">IFERROR((NORMSDIST(-(((LN($EO53/$C$39)+(#REF!+($N$47^2)/2)*$N$51)/($N$47*SQRT($N$51)))-$N$47*SQRT($N$51)))*$C$39*EXP(-#REF!*$N$51)-NORMSDIST(-((LN($EO53/$C$39)+(#REF!+($N$47^2)/2)*$N$51)/($N$47*SQRT($N$51))))*$EO53)*100*$B$39,0)</f>
        <v>0</v>
      </c>
      <c r="ER53" s="71">
        <f ca="1">IFERROR((NORMSDIST(-(((LN($EO53/$C$40)+(#REF!+($N$47^2)/2)*$N$51)/($N$47*SQRT($N$51)))-$N$47*SQRT($N$51)))*$C$40*EXP(-#REF!*$N$51)-NORMSDIST(-((LN($EO53/$C$40)+(#REF!+($N$47^2)/2)*$N$51)/($N$47*SQRT($N$51))))*$EO53)*100*$B$40,0)</f>
        <v>0</v>
      </c>
      <c r="ES53" s="71">
        <f ca="1">IFERROR((NORMSDIST(-(((LN($EO53/$C$41)+(#REF!+($N$47^2)/2)*$N$51)/($N$47*SQRT($N$51)))-$N$47*SQRT($N$51)))*$C$41*EXP(-#REF!*$N$51)-NORMSDIST(-((LN($EO53/$C$41)+(#REF!+($N$47^2)/2)*$N$51)/($N$47*SQRT($N$51))))*$EO53)*100*$B$41,0)</f>
        <v>0</v>
      </c>
      <c r="ET53" s="71">
        <f ca="1">IFERROR((NORMSDIST(-(((LN($EO53/$C$42)+(#REF!+($N$47^2)/2)*$N$51)/($N$47*SQRT($N$51)))-$N$47*SQRT($N$51)))*$C$42*EXP(-#REF!*$N$51)-NORMSDIST(-((LN($EO53/$C$42)+(#REF!+($N$47^2)/2)*$N$51)/($N$47*SQRT($N$51))))*$EO53)*100*$B$42,0)</f>
        <v>0</v>
      </c>
      <c r="EU53" s="71">
        <f ca="1">IFERROR((NORMSDIST(-(((LN($EO53/$C$43)+(#REF!+($N$47^2)/2)*$N$51)/($N$47*SQRT($N$51)))-$N$47*SQRT($N$51)))*$C$43*EXP(-#REF!*$N$51)-NORMSDIST(-((LN($EO53/$C$43)+(#REF!+($N$47^2)/2)*$N$51)/($N$47*SQRT($N$51))))*$EO53)*100*$B$43,0)</f>
        <v>0</v>
      </c>
      <c r="EV53" s="71">
        <f ca="1">IFERROR((NORMSDIST(-(((LN($EO53/$C$44)+(#REF!+($N$47^2)/2)*$N$51)/($N$47*SQRT($N$51)))-$N$47*SQRT($N$51)))*$C$44*EXP(-#REF!*$N$51)-NORMSDIST(-((LN($EO53/$C$44)+(#REF!+($N$47^2)/2)*$N$51)/($N$47*SQRT($N$51))))*$EO53)*100*$B$44,0)</f>
        <v>0</v>
      </c>
      <c r="EW53" s="71">
        <f ca="1">IFERROR((NORMSDIST(-(((LN($EO53/$C$45)+(#REF!+($N$47^2)/2)*$N$51)/($N$47*SQRT($N$51)))-$N$47*SQRT($N$51)))*$C$45*EXP(-#REF!*$N$51)-NORMSDIST(-((LN($EO53/$C$45)+(#REF!+($N$47^2)/2)*$N$51)/($N$47*SQRT($N$51))))*$EO53)*100*$B$45,0)</f>
        <v>0</v>
      </c>
      <c r="EX53" s="71">
        <f ca="1">IFERROR((NORMSDIST(-(((LN($EO53/$C$46)+(#REF!+($N$47^2)/2)*$N$51)/($N$47*SQRT($N$51)))-$N$47*SQRT($N$51)))*$C$46*EXP(-#REF!*$N$51)-NORMSDIST(-((LN($EO53/$C$46)+(#REF!+($N$47^2)/2)*$N$51)/($N$47*SQRT($N$51))))*$EO53)*100*$B$46,0)</f>
        <v>0</v>
      </c>
      <c r="EY53" s="71">
        <f ca="1">IFERROR((NORMSDIST(-(((LN($EO53/$C$47)+(#REF!+($N$47^2)/2)*$N$51)/($N$47*SQRT($N$51)))-$N$47*SQRT($N$51)))*$C$47*EXP(-#REF!*$N$51)-NORMSDIST(-((LN($EO53/$C$47)+(#REF!+($N$47^2)/2)*$N$51)/($N$47*SQRT($N$51))))*$EO53)*100*$B$47,0)</f>
        <v>0</v>
      </c>
      <c r="EZ53" s="71">
        <f ca="1">IFERROR((NORMSDIST(-(((LN($EO53/$C$48)+(#REF!+($N$47^2)/2)*$N$51)/($N$47*SQRT($N$51)))-$N$47*SQRT($N$51)))*$C$48*EXP(-#REF!*$N$51)-NORMSDIST(-((LN($EO53/$C$48)+(#REF!+($N$47^2)/2)*$N$51)/($N$47*SQRT($N$51))))*$EO53)*100*$B$48,0)</f>
        <v>0</v>
      </c>
      <c r="FA53" s="71">
        <f ca="1">IFERROR((NORMSDIST(-(((LN($EO53/$C$49)+(#REF!+($N$47^2)/2)*$N$51)/($N$47*SQRT($N$51)))-$N$47*SQRT($N$51)))*$C$49*EXP(-#REF!*$N$51)-NORMSDIST(-((LN($EO53/$C$49)+(#REF!+($N$47^2)/2)*$N$51)/($N$47*SQRT($N$51))))*$EO53)*100*$B$49,0)</f>
        <v>0</v>
      </c>
      <c r="FB53" s="71">
        <f ca="1">IFERROR((NORMSDIST(-(((LN($EO53/$C$50)+(#REF!+($N$47^2)/2)*$N$51)/($N$47*SQRT($N$51)))-$N$47*SQRT($N$51)))*$C$50*EXP(-#REF!*$N$51)-NORMSDIST(-((LN($EO53/$C$50)+(#REF!+($N$47^2)/2)*$N$51)/($N$47*SQRT($N$51))))*$EO53)*100*$B$50,0)</f>
        <v>0</v>
      </c>
      <c r="FC53" s="71">
        <f ca="1">IFERROR((NORMSDIST(-(((LN($EO53/$C$51)+(#REF!+($N$47^2)/2)*$N$51)/($N$47*SQRT($N$51)))-$N$47*SQRT($N$51)))*$C$51*EXP(-#REF!*$N$51)-NORMSDIST(-((LN($EO53/$C$51)+(#REF!+($N$47^2)/2)*$N$51)/($N$47*SQRT($N$51))))*$EO53)*100*$B$51,0)</f>
        <v>0</v>
      </c>
      <c r="FD53" s="71">
        <f ca="1">IFERROR((NORMSDIST(-(((LN($EO53/$C$52)+(#REF!+($N$47^2)/2)*$N$51)/($N$47*SQRT($N$51)))-$N$47*SQRT($N$51)))*$C$52*EXP(-#REF!*$N$51)-NORMSDIST(-((LN($EO53/$C$52)+(#REF!+($N$47^2)/2)*$N$51)/($N$47*SQRT($N$51))))*$EO53)*100*$B$52,0)</f>
        <v>0</v>
      </c>
      <c r="FE53" s="71">
        <f ca="1">IFERROR((NORMSDIST(-(((LN($EO53/$C$53)+(#REF!+($N$47^2)/2)*$N$51)/($N$47*SQRT($N$51)))-$N$47*SQRT($N$51)))*$C$53*EXP(-#REF!*$N$51)-NORMSDIST(-((LN($EO53/$C$53)+(#REF!+($N$47^2)/2)*$N$51)/($N$47*SQRT($N$51))))*$EO53)*100*$B$53,0)</f>
        <v>0</v>
      </c>
      <c r="FF53" s="71">
        <f ca="1">IFERROR((NORMSDIST(-(((LN($EO53/$C$54)+(#REF!+($N$47^2)/2)*$N$51)/($N$47*SQRT($N$51)))-$N$47*SQRT($N$51)))*$C$54*EXP(-#REF!*$N$51)-NORMSDIST(-((LN($EO53/$C$54)+(#REF!+($N$47^2)/2)*$N$51)/($N$47*SQRT($N$51))))*$EO53)*100*$B$54,0)</f>
        <v>0</v>
      </c>
      <c r="FG53" s="71">
        <f ca="1">IFERROR((NORMSDIST(-(((LN($EO53/$C$55)+(#REF!+($N$47^2)/2)*$N$51)/($N$47*SQRT($N$51)))-$N$47*SQRT($N$51)))*$C$55*EXP(-#REF!*$N$51)-NORMSDIST(-((LN($EO53/$C$55)+(#REF!+($N$47^2)/2)*$N$51)/($N$47*SQRT($N$51))))*$EO53)*100*$B$55,0)</f>
        <v>0</v>
      </c>
      <c r="FH53" s="71">
        <f ca="1">IFERROR((NORMSDIST(-(((LN($EO53/$C$56)+(#REF!+($N$47^2)/2)*$N$51)/($N$47*SQRT($N$51)))-$N$47*SQRT($N$51)))*$C$56*EXP(-#REF!*$N$51)-NORMSDIST(-((LN($EO53/$C$56)+(#REF!+($N$47^2)/2)*$N$51)/($N$47*SQRT($N$51))))*$EO53)*100*$B$56,0)</f>
        <v>0</v>
      </c>
      <c r="FI53" s="71">
        <f ca="1">IFERROR((NORMSDIST(-(((LN($EO53/$C$57)+(#REF!+($N$47^2)/2)*$N$51)/($N$47*SQRT($N$51)))-$N$47*SQRT($N$51)))*$C$57*EXP(-#REF!*$N$51)-NORMSDIST(-((LN($EO53/$C$57)+(#REF!+($N$47^2)/2)*$N$51)/($N$47*SQRT($N$51))))*$EO53)*100*$B$57,0)</f>
        <v>0</v>
      </c>
      <c r="FJ53" s="71">
        <f ca="1">IFERROR((NORMSDIST(-(((LN($EO53/$C$58)+(#REF!+($N$47^2)/2)*$N$51)/($N$47*SQRT($N$51)))-$N$47*SQRT($N$51)))*$C$58*EXP(-#REF!*$N$51)-NORMSDIST(-((LN($EO53/$C$58)+(#REF!+($N$47^2)/2)*$N$51)/($N$47*SQRT($N$51))))*$EO53)*100*$B$58,0)</f>
        <v>0</v>
      </c>
      <c r="FK53" s="71">
        <f ca="1">IFERROR((NORMSDIST(-(((LN($EO53/$C$59)+(#REF!+($N$47^2)/2)*$N$51)/($N$47*SQRT($N$51)))-$N$47*SQRT($N$51)))*$C$59*EXP(-#REF!*$N$51)-NORMSDIST(-((LN($EO53/$C$59)+(#REF!+($N$47^2)/2)*$N$51)/($N$47*SQRT($N$51))))*$EO53)*100*$B$59,0)</f>
        <v>0</v>
      </c>
      <c r="FL53" s="71">
        <f ca="1">IFERROR((NORMSDIST(-(((LN($EO53/$C$60)+(#REF!+($N$47^2)/2)*$N$51)/($N$47*SQRT($N$51)))-$N$47*SQRT($N$51)))*$C$60*EXP(-#REF!*$N$51)-NORMSDIST(-((LN($EO53/$C$60)+(#REF!+($N$47^2)/2)*$N$51)/($N$47*SQRT($N$51))))*$EO53)*100*$B$60,0)</f>
        <v>0</v>
      </c>
      <c r="FM53" s="71">
        <f ca="1">IFERROR((NORMSDIST(-(((LN($EO53/$C$61)+(#REF!+($N$47^2)/2)*$N$51)/($N$47*SQRT($N$51)))-$N$47*SQRT($N$51)))*$C$61*EXP(-#REF!*$N$51)-NORMSDIST(-((LN($EO53/$C$61)+(#REF!+($N$47^2)/2)*$N$51)/($N$47*SQRT($N$51))))*$EO53)*100*$B$61,0)</f>
        <v>0</v>
      </c>
      <c r="FN53" s="71">
        <f ca="1">IFERROR((NORMSDIST(-(((LN($EO53/$C$62)+(#REF!+($N$47^2)/2)*$N$51)/($N$47*SQRT($N$51)))-$N$47*SQRT($N$51)))*$C$62*EXP(-#REF!*$N$51)-NORMSDIST(-((LN($EO53/$C$62)+(#REF!+($N$47^2)/2)*$N$51)/($N$47*SQRT($N$51))))*$EO53)*100*$B$62,0)</f>
        <v>0</v>
      </c>
      <c r="FO53" s="71">
        <f ca="1">IFERROR((NORMSDIST(-(((LN($EO53/$C$63)+(#REF!+($N$47^2)/2)*$N$51)/($N$47*SQRT($N$51)))-$N$47*SQRT($N$51)))*$C$63*EXP(-#REF!*$N$51)-NORMSDIST(-((LN($EO53/$C$63)+(#REF!+($N$47^2)/2)*$N$51)/($N$47*SQRT($N$51))))*$EO53)*100*$B$63,0)</f>
        <v>0</v>
      </c>
      <c r="FP53" s="71">
        <f ca="1">IFERROR((NORMSDIST(-(((LN($EO53/$C$64)+(#REF!+($N$47^2)/2)*$N$51)/($N$47*SQRT($N$51)))-$N$47*SQRT($N$51)))*$C$64*EXP(-#REF!*$N$51)-NORMSDIST(-((LN($EO53/$C$64)+(#REF!+($N$47^2)/2)*$N$51)/($N$47*SQRT($N$51))))*$EO53)*100*$B$64,0)</f>
        <v>0</v>
      </c>
      <c r="FQ53" s="71">
        <f ca="1">IFERROR((NORMSDIST(-(((LN($EO53/$C$65)+(#REF!+($N$47^2)/2)*$N$51)/($N$47*SQRT($N$51)))-$N$47*SQRT($N$51)))*$C$65*EXP(-#REF!*$N$51)-NORMSDIST(-((LN($EO53/$C$65)+(#REF!+($N$47^2)/2)*$N$51)/($N$47*SQRT($N$51))))*$EO53)*100*$B$65,0)</f>
        <v>0</v>
      </c>
      <c r="FR53" s="71">
        <f ca="1">IFERROR((NORMSDIST(-(((LN($EO53/$C$66)+(#REF!+($N$47^2)/2)*$N$51)/($N$47*SQRT($N$51)))-$N$47*SQRT($N$51)))*$C$66*EXP(-#REF!*$N$51)-NORMSDIST(-((LN($EO53/$C$66)+(#REF!+($N$47^2)/2)*$N$51)/($N$47*SQRT($N$51))))*$EO53)*100*$B$66,0)</f>
        <v>0</v>
      </c>
      <c r="FS53" s="71">
        <f ca="1">IFERROR((NORMSDIST(-(((LN($EO53/$C$67)+(#REF!+($N$47^2)/2)*$N$51)/($N$47*SQRT($N$51)))-$N$47*SQRT($N$51)))*$C$67*EXP(-#REF!*$N$51)-NORMSDIST(-((LN($EO53/$C$67)+(#REF!+($N$47^2)/2)*$N$51)/($N$47*SQRT($N$51))))*$EO53)*100*$B$67,0)</f>
        <v>0</v>
      </c>
      <c r="FT53" s="71">
        <f ca="1">IFERROR((NORMSDIST(-(((LN($EO53/$C$68)+(#REF!+($N$47^2)/2)*$N$51)/($N$47*SQRT($N$51)))-$N$47*SQRT($N$51)))*$C$68*EXP(-#REF!*$N$51)-NORMSDIST(-((LN($EO53/$C$68)+(#REF!+($N$47^2)/2)*$N$51)/($N$47*SQRT($N$51))))*$EO53)*100*$B$68,0)</f>
        <v>0</v>
      </c>
      <c r="FU53" s="71">
        <f ca="1">IFERROR((NORMSDIST(-(((LN($EO53/$C$69)+(#REF!+($N$47^2)/2)*$N$51)/($N$47*SQRT($N$51)))-$N$47*SQRT($N$51)))*$C$69*EXP(-#REF!*$N$51)-NORMSDIST(-((LN($EO53/$C$69)+(#REF!+($N$47^2)/2)*$N$51)/($N$47*SQRT($N$51))))*$EO53)*100*$B$69,0)</f>
        <v>0</v>
      </c>
      <c r="FV53" s="71">
        <f ca="1">IFERROR((NORMSDIST(-(((LN($EO53/$C$70)+(#REF!+($N$47^2)/2)*$N$51)/($N$47*SQRT($N$51)))-$N$47*SQRT($N$51)))*$C$70*EXP(-#REF!*$N$51)-NORMSDIST(-((LN($EO53/$C$70)+(#REF!+($N$47^2)/2)*$N$51)/($N$47*SQRT($N$51))))*$EO53)*100*$B$70,0)</f>
        <v>0</v>
      </c>
      <c r="FW53" s="71">
        <f ca="1">IFERROR((NORMSDIST(-(((LN($EO53/$C$71)+(#REF!+($N$47^2)/2)*$N$51)/($N$47*SQRT($N$51)))-$N$47*SQRT($N$51)))*$C$71*EXP(-#REF!*$N$51)-NORMSDIST(-((LN($EO53/$C$71)+(#REF!+($N$47^2)/2)*$N$51)/($N$47*SQRT($N$51))))*$EO53)*100*$B$71,0)</f>
        <v>0</v>
      </c>
      <c r="FX53" s="71">
        <f ca="1">IFERROR((NORMSDIST(-(((LN($EO53/$C$72)+(#REF!+($N$47^2)/2)*$N$51)/($N$47*SQRT($N$51)))-$N$47*SQRT($N$51)))*$C$72*EXP(-#REF!*$N$51)-NORMSDIST(-((LN($EO53/$C$72)+(#REF!+($N$47^2)/2)*$N$51)/($N$47*SQRT($N$51))))*$EO53)*100*$B$72,0)</f>
        <v>0</v>
      </c>
      <c r="FY53" s="71">
        <f t="shared" si="115"/>
        <v>0</v>
      </c>
      <c r="FZ53" s="71">
        <f t="shared" si="116"/>
        <v>0</v>
      </c>
      <c r="GA53" s="71">
        <f t="shared" si="117"/>
        <v>0</v>
      </c>
      <c r="GB53" s="71">
        <f t="shared" si="118"/>
        <v>0</v>
      </c>
      <c r="GC53" s="72"/>
      <c r="GD53" s="88">
        <f t="shared" ca="1" si="119"/>
        <v>0</v>
      </c>
    </row>
    <row r="54" spans="1:186">
      <c r="A54" s="170" t="s">
        <v>395</v>
      </c>
      <c r="B54" s="620"/>
      <c r="C54" s="650"/>
      <c r="D54" s="628"/>
      <c r="E54" s="633">
        <f t="shared" si="0"/>
        <v>0</v>
      </c>
      <c r="F54" s="635">
        <f t="shared" si="72"/>
        <v>0</v>
      </c>
      <c r="G54" s="637" t="str">
        <f t="shared" si="120"/>
        <v/>
      </c>
      <c r="H54" s="707">
        <f t="shared" si="56"/>
        <v>0</v>
      </c>
      <c r="I54" s="784">
        <f t="shared" si="2"/>
        <v>0</v>
      </c>
      <c r="J54" s="51"/>
      <c r="K54" s="51"/>
      <c r="L54" s="91"/>
      <c r="M54" s="91"/>
      <c r="N54" s="91"/>
      <c r="O54" s="91"/>
      <c r="P54" s="90"/>
      <c r="Q54" s="91"/>
      <c r="R54" s="92"/>
      <c r="S54" s="91"/>
      <c r="T54" s="91"/>
      <c r="U54" s="91"/>
      <c r="V54" s="91"/>
      <c r="W54" s="54"/>
      <c r="X54" s="54"/>
      <c r="Y54" s="54"/>
      <c r="Z54" s="90"/>
      <c r="AA54" s="91"/>
      <c r="AB54" s="92"/>
      <c r="AC54" s="93"/>
      <c r="AD54" s="93"/>
      <c r="AE54" s="93"/>
      <c r="AF54" s="93"/>
      <c r="AG54" s="54"/>
      <c r="AH54" s="54"/>
      <c r="AI54" s="54"/>
      <c r="AJ54" s="655"/>
      <c r="AK54" s="657" t="s">
        <v>350</v>
      </c>
      <c r="AL54" s="623"/>
      <c r="AM54" s="649"/>
      <c r="AN54" s="626"/>
      <c r="AO54" s="632">
        <f t="shared" si="8"/>
        <v>0</v>
      </c>
      <c r="AP54" s="653">
        <f t="shared" si="9"/>
        <v>0</v>
      </c>
      <c r="AQ54" s="658" t="s">
        <v>396</v>
      </c>
      <c r="AR54" s="623"/>
      <c r="AS54" s="649"/>
      <c r="AT54" s="626"/>
      <c r="AU54" s="632">
        <f t="shared" si="10"/>
        <v>0</v>
      </c>
      <c r="AV54" s="653">
        <f t="shared" si="11"/>
        <v>0</v>
      </c>
      <c r="AW54" s="661" t="s">
        <v>397</v>
      </c>
      <c r="AX54" s="659"/>
      <c r="AY54" s="626"/>
      <c r="AZ54" s="632">
        <f t="shared" si="12"/>
        <v>0</v>
      </c>
      <c r="BA54" s="634">
        <f t="shared" si="13"/>
        <v>0</v>
      </c>
      <c r="CX54" s="70">
        <f t="shared" si="121"/>
        <v>4222.5466319999996</v>
      </c>
      <c r="CY54" s="71">
        <f t="shared" si="74"/>
        <v>0</v>
      </c>
      <c r="CZ54" s="71">
        <f t="shared" si="75"/>
        <v>0</v>
      </c>
      <c r="DA54" s="71">
        <f t="shared" si="76"/>
        <v>0</v>
      </c>
      <c r="DB54" s="71">
        <f t="shared" si="77"/>
        <v>0</v>
      </c>
      <c r="DC54" s="71">
        <f t="shared" si="78"/>
        <v>0</v>
      </c>
      <c r="DD54" s="71">
        <f t="shared" si="79"/>
        <v>0</v>
      </c>
      <c r="DE54" s="71">
        <f t="shared" si="80"/>
        <v>0</v>
      </c>
      <c r="DF54" s="71">
        <f t="shared" si="81"/>
        <v>0</v>
      </c>
      <c r="DG54" s="71">
        <f t="shared" si="82"/>
        <v>0</v>
      </c>
      <c r="DH54" s="71">
        <f t="shared" si="83"/>
        <v>0</v>
      </c>
      <c r="DI54" s="71">
        <f t="shared" si="84"/>
        <v>0</v>
      </c>
      <c r="DJ54" s="71">
        <f t="shared" si="85"/>
        <v>0</v>
      </c>
      <c r="DK54" s="71">
        <f t="shared" si="86"/>
        <v>0</v>
      </c>
      <c r="DL54" s="71">
        <f t="shared" si="87"/>
        <v>0</v>
      </c>
      <c r="DM54" s="71">
        <f t="shared" si="88"/>
        <v>0</v>
      </c>
      <c r="DN54" s="71">
        <f t="shared" si="89"/>
        <v>0</v>
      </c>
      <c r="DO54" s="71">
        <f t="shared" si="90"/>
        <v>0</v>
      </c>
      <c r="DP54" s="71">
        <f t="shared" si="91"/>
        <v>0</v>
      </c>
      <c r="DQ54" s="71">
        <f t="shared" si="92"/>
        <v>0</v>
      </c>
      <c r="DR54" s="71">
        <f t="shared" si="93"/>
        <v>0</v>
      </c>
      <c r="DS54" s="71">
        <f t="shared" si="94"/>
        <v>0</v>
      </c>
      <c r="DT54" s="71">
        <f t="shared" si="95"/>
        <v>0</v>
      </c>
      <c r="DU54" s="71">
        <f t="shared" si="96"/>
        <v>0</v>
      </c>
      <c r="DV54" s="71">
        <f t="shared" si="97"/>
        <v>0</v>
      </c>
      <c r="DW54" s="71">
        <f t="shared" si="98"/>
        <v>0</v>
      </c>
      <c r="DX54" s="71">
        <f t="shared" si="99"/>
        <v>0</v>
      </c>
      <c r="DY54" s="71">
        <f t="shared" si="100"/>
        <v>0</v>
      </c>
      <c r="DZ54" s="71">
        <f t="shared" si="101"/>
        <v>0</v>
      </c>
      <c r="EA54" s="71">
        <f t="shared" si="102"/>
        <v>0</v>
      </c>
      <c r="EB54" s="71">
        <f t="shared" si="103"/>
        <v>0</v>
      </c>
      <c r="EC54" s="71">
        <f t="shared" si="104"/>
        <v>0</v>
      </c>
      <c r="ED54" s="71">
        <f t="shared" si="105"/>
        <v>0</v>
      </c>
      <c r="EE54" s="71">
        <f t="shared" si="106"/>
        <v>0</v>
      </c>
      <c r="EF54" s="71">
        <f t="shared" si="107"/>
        <v>0</v>
      </c>
      <c r="EG54" s="71">
        <f t="shared" si="108"/>
        <v>0</v>
      </c>
      <c r="EH54" s="71">
        <f t="shared" si="109"/>
        <v>0</v>
      </c>
      <c r="EI54" s="71">
        <f t="shared" si="110"/>
        <v>0</v>
      </c>
      <c r="EJ54" s="71">
        <f t="shared" si="111"/>
        <v>0</v>
      </c>
      <c r="EK54" s="71">
        <f t="shared" si="112"/>
        <v>0</v>
      </c>
      <c r="EL54" s="72"/>
      <c r="EM54" s="88">
        <f t="shared" si="113"/>
        <v>0</v>
      </c>
      <c r="EN54" s="60"/>
      <c r="EO54" s="70">
        <f t="shared" si="122"/>
        <v>4222.5466319999996</v>
      </c>
      <c r="EP54" s="71">
        <f ca="1">IFERROR((NORMSDIST(-(((LN($EO54/$C$38)+(#REF!+($N$47^2)/2)*$N$51)/($N$47*SQRT($N$51)))-$N$47*SQRT($N$51)))*$C$38*EXP(-#REF!*$N$51)-NORMSDIST(-((LN($EO54/$C$38)+(#REF!+($N$47^2)/2)*$N$51)/($N$47*SQRT($N$51))))*$EO54)*100*$B$38,0)</f>
        <v>0</v>
      </c>
      <c r="EQ54" s="71">
        <f ca="1">IFERROR((NORMSDIST(-(((LN($EO54/$C$39)+(#REF!+($N$47^2)/2)*$N$51)/($N$47*SQRT($N$51)))-$N$47*SQRT($N$51)))*$C$39*EXP(-#REF!*$N$51)-NORMSDIST(-((LN($EO54/$C$39)+(#REF!+($N$47^2)/2)*$N$51)/($N$47*SQRT($N$51))))*$EO54)*100*$B$39,0)</f>
        <v>0</v>
      </c>
      <c r="ER54" s="71">
        <f ca="1">IFERROR((NORMSDIST(-(((LN($EO54/$C$40)+(#REF!+($N$47^2)/2)*$N$51)/($N$47*SQRT($N$51)))-$N$47*SQRT($N$51)))*$C$40*EXP(-#REF!*$N$51)-NORMSDIST(-((LN($EO54/$C$40)+(#REF!+($N$47^2)/2)*$N$51)/($N$47*SQRT($N$51))))*$EO54)*100*$B$40,0)</f>
        <v>0</v>
      </c>
      <c r="ES54" s="71">
        <f ca="1">IFERROR((NORMSDIST(-(((LN($EO54/$C$41)+(#REF!+($N$47^2)/2)*$N$51)/($N$47*SQRT($N$51)))-$N$47*SQRT($N$51)))*$C$41*EXP(-#REF!*$N$51)-NORMSDIST(-((LN($EO54/$C$41)+(#REF!+($N$47^2)/2)*$N$51)/($N$47*SQRT($N$51))))*$EO54)*100*$B$41,0)</f>
        <v>0</v>
      </c>
      <c r="ET54" s="71">
        <f ca="1">IFERROR((NORMSDIST(-(((LN($EO54/$C$42)+(#REF!+($N$47^2)/2)*$N$51)/($N$47*SQRT($N$51)))-$N$47*SQRT($N$51)))*$C$42*EXP(-#REF!*$N$51)-NORMSDIST(-((LN($EO54/$C$42)+(#REF!+($N$47^2)/2)*$N$51)/($N$47*SQRT($N$51))))*$EO54)*100*$B$42,0)</f>
        <v>0</v>
      </c>
      <c r="EU54" s="71">
        <f ca="1">IFERROR((NORMSDIST(-(((LN($EO54/$C$43)+(#REF!+($N$47^2)/2)*$N$51)/($N$47*SQRT($N$51)))-$N$47*SQRT($N$51)))*$C$43*EXP(-#REF!*$N$51)-NORMSDIST(-((LN($EO54/$C$43)+(#REF!+($N$47^2)/2)*$N$51)/($N$47*SQRT($N$51))))*$EO54)*100*$B$43,0)</f>
        <v>0</v>
      </c>
      <c r="EV54" s="71">
        <f ca="1">IFERROR((NORMSDIST(-(((LN($EO54/$C$44)+(#REF!+($N$47^2)/2)*$N$51)/($N$47*SQRT($N$51)))-$N$47*SQRT($N$51)))*$C$44*EXP(-#REF!*$N$51)-NORMSDIST(-((LN($EO54/$C$44)+(#REF!+($N$47^2)/2)*$N$51)/($N$47*SQRT($N$51))))*$EO54)*100*$B$44,0)</f>
        <v>0</v>
      </c>
      <c r="EW54" s="71">
        <f ca="1">IFERROR((NORMSDIST(-(((LN($EO54/$C$45)+(#REF!+($N$47^2)/2)*$N$51)/($N$47*SQRT($N$51)))-$N$47*SQRT($N$51)))*$C$45*EXP(-#REF!*$N$51)-NORMSDIST(-((LN($EO54/$C$45)+(#REF!+($N$47^2)/2)*$N$51)/($N$47*SQRT($N$51))))*$EO54)*100*$B$45,0)</f>
        <v>0</v>
      </c>
      <c r="EX54" s="71">
        <f ca="1">IFERROR((NORMSDIST(-(((LN($EO54/$C$46)+(#REF!+($N$47^2)/2)*$N$51)/($N$47*SQRT($N$51)))-$N$47*SQRT($N$51)))*$C$46*EXP(-#REF!*$N$51)-NORMSDIST(-((LN($EO54/$C$46)+(#REF!+($N$47^2)/2)*$N$51)/($N$47*SQRT($N$51))))*$EO54)*100*$B$46,0)</f>
        <v>0</v>
      </c>
      <c r="EY54" s="71">
        <f ca="1">IFERROR((NORMSDIST(-(((LN($EO54/$C$47)+(#REF!+($N$47^2)/2)*$N$51)/($N$47*SQRT($N$51)))-$N$47*SQRT($N$51)))*$C$47*EXP(-#REF!*$N$51)-NORMSDIST(-((LN($EO54/$C$47)+(#REF!+($N$47^2)/2)*$N$51)/($N$47*SQRT($N$51))))*$EO54)*100*$B$47,0)</f>
        <v>0</v>
      </c>
      <c r="EZ54" s="71">
        <f ca="1">IFERROR((NORMSDIST(-(((LN($EO54/$C$48)+(#REF!+($N$47^2)/2)*$N$51)/($N$47*SQRT($N$51)))-$N$47*SQRT($N$51)))*$C$48*EXP(-#REF!*$N$51)-NORMSDIST(-((LN($EO54/$C$48)+(#REF!+($N$47^2)/2)*$N$51)/($N$47*SQRT($N$51))))*$EO54)*100*$B$48,0)</f>
        <v>0</v>
      </c>
      <c r="FA54" s="71">
        <f ca="1">IFERROR((NORMSDIST(-(((LN($EO54/$C$49)+(#REF!+($N$47^2)/2)*$N$51)/($N$47*SQRT($N$51)))-$N$47*SQRT($N$51)))*$C$49*EXP(-#REF!*$N$51)-NORMSDIST(-((LN($EO54/$C$49)+(#REF!+($N$47^2)/2)*$N$51)/($N$47*SQRT($N$51))))*$EO54)*100*$B$49,0)</f>
        <v>0</v>
      </c>
      <c r="FB54" s="71">
        <f ca="1">IFERROR((NORMSDIST(-(((LN($EO54/$C$50)+(#REF!+($N$47^2)/2)*$N$51)/($N$47*SQRT($N$51)))-$N$47*SQRT($N$51)))*$C$50*EXP(-#REF!*$N$51)-NORMSDIST(-((LN($EO54/$C$50)+(#REF!+($N$47^2)/2)*$N$51)/($N$47*SQRT($N$51))))*$EO54)*100*$B$50,0)</f>
        <v>0</v>
      </c>
      <c r="FC54" s="71">
        <f ca="1">IFERROR((NORMSDIST(-(((LN($EO54/$C$51)+(#REF!+($N$47^2)/2)*$N$51)/($N$47*SQRT($N$51)))-$N$47*SQRT($N$51)))*$C$51*EXP(-#REF!*$N$51)-NORMSDIST(-((LN($EO54/$C$51)+(#REF!+($N$47^2)/2)*$N$51)/($N$47*SQRT($N$51))))*$EO54)*100*$B$51,0)</f>
        <v>0</v>
      </c>
      <c r="FD54" s="71">
        <f ca="1">IFERROR((NORMSDIST(-(((LN($EO54/$C$52)+(#REF!+($N$47^2)/2)*$N$51)/($N$47*SQRT($N$51)))-$N$47*SQRT($N$51)))*$C$52*EXP(-#REF!*$N$51)-NORMSDIST(-((LN($EO54/$C$52)+(#REF!+($N$47^2)/2)*$N$51)/($N$47*SQRT($N$51))))*$EO54)*100*$B$52,0)</f>
        <v>0</v>
      </c>
      <c r="FE54" s="71">
        <f ca="1">IFERROR((NORMSDIST(-(((LN($EO54/$C$53)+(#REF!+($N$47^2)/2)*$N$51)/($N$47*SQRT($N$51)))-$N$47*SQRT($N$51)))*$C$53*EXP(-#REF!*$N$51)-NORMSDIST(-((LN($EO54/$C$53)+(#REF!+($N$47^2)/2)*$N$51)/($N$47*SQRT($N$51))))*$EO54)*100*$B$53,0)</f>
        <v>0</v>
      </c>
      <c r="FF54" s="71">
        <f ca="1">IFERROR((NORMSDIST(-(((LN($EO54/$C$54)+(#REF!+($N$47^2)/2)*$N$51)/($N$47*SQRT($N$51)))-$N$47*SQRT($N$51)))*$C$54*EXP(-#REF!*$N$51)-NORMSDIST(-((LN($EO54/$C$54)+(#REF!+($N$47^2)/2)*$N$51)/($N$47*SQRT($N$51))))*$EO54)*100*$B$54,0)</f>
        <v>0</v>
      </c>
      <c r="FG54" s="71">
        <f ca="1">IFERROR((NORMSDIST(-(((LN($EO54/$C$55)+(#REF!+($N$47^2)/2)*$N$51)/($N$47*SQRT($N$51)))-$N$47*SQRT($N$51)))*$C$55*EXP(-#REF!*$N$51)-NORMSDIST(-((LN($EO54/$C$55)+(#REF!+($N$47^2)/2)*$N$51)/($N$47*SQRT($N$51))))*$EO54)*100*$B$55,0)</f>
        <v>0</v>
      </c>
      <c r="FH54" s="71">
        <f ca="1">IFERROR((NORMSDIST(-(((LN($EO54/$C$56)+(#REF!+($N$47^2)/2)*$N$51)/($N$47*SQRT($N$51)))-$N$47*SQRT($N$51)))*$C$56*EXP(-#REF!*$N$51)-NORMSDIST(-((LN($EO54/$C$56)+(#REF!+($N$47^2)/2)*$N$51)/($N$47*SQRT($N$51))))*$EO54)*100*$B$56,0)</f>
        <v>0</v>
      </c>
      <c r="FI54" s="71">
        <f ca="1">IFERROR((NORMSDIST(-(((LN($EO54/$C$57)+(#REF!+($N$47^2)/2)*$N$51)/($N$47*SQRT($N$51)))-$N$47*SQRT($N$51)))*$C$57*EXP(-#REF!*$N$51)-NORMSDIST(-((LN($EO54/$C$57)+(#REF!+($N$47^2)/2)*$N$51)/($N$47*SQRT($N$51))))*$EO54)*100*$B$57,0)</f>
        <v>0</v>
      </c>
      <c r="FJ54" s="71">
        <f ca="1">IFERROR((NORMSDIST(-(((LN($EO54/$C$58)+(#REF!+($N$47^2)/2)*$N$51)/($N$47*SQRT($N$51)))-$N$47*SQRT($N$51)))*$C$58*EXP(-#REF!*$N$51)-NORMSDIST(-((LN($EO54/$C$58)+(#REF!+($N$47^2)/2)*$N$51)/($N$47*SQRT($N$51))))*$EO54)*100*$B$58,0)</f>
        <v>0</v>
      </c>
      <c r="FK54" s="71">
        <f ca="1">IFERROR((NORMSDIST(-(((LN($EO54/$C$59)+(#REF!+($N$47^2)/2)*$N$51)/($N$47*SQRT($N$51)))-$N$47*SQRT($N$51)))*$C$59*EXP(-#REF!*$N$51)-NORMSDIST(-((LN($EO54/$C$59)+(#REF!+($N$47^2)/2)*$N$51)/($N$47*SQRT($N$51))))*$EO54)*100*$B$59,0)</f>
        <v>0</v>
      </c>
      <c r="FL54" s="71">
        <f ca="1">IFERROR((NORMSDIST(-(((LN($EO54/$C$60)+(#REF!+($N$47^2)/2)*$N$51)/($N$47*SQRT($N$51)))-$N$47*SQRT($N$51)))*$C$60*EXP(-#REF!*$N$51)-NORMSDIST(-((LN($EO54/$C$60)+(#REF!+($N$47^2)/2)*$N$51)/($N$47*SQRT($N$51))))*$EO54)*100*$B$60,0)</f>
        <v>0</v>
      </c>
      <c r="FM54" s="71">
        <f ca="1">IFERROR((NORMSDIST(-(((LN($EO54/$C$61)+(#REF!+($N$47^2)/2)*$N$51)/($N$47*SQRT($N$51)))-$N$47*SQRT($N$51)))*$C$61*EXP(-#REF!*$N$51)-NORMSDIST(-((LN($EO54/$C$61)+(#REF!+($N$47^2)/2)*$N$51)/($N$47*SQRT($N$51))))*$EO54)*100*$B$61,0)</f>
        <v>0</v>
      </c>
      <c r="FN54" s="71">
        <f ca="1">IFERROR((NORMSDIST(-(((LN($EO54/$C$62)+(#REF!+($N$47^2)/2)*$N$51)/($N$47*SQRT($N$51)))-$N$47*SQRT($N$51)))*$C$62*EXP(-#REF!*$N$51)-NORMSDIST(-((LN($EO54/$C$62)+(#REF!+($N$47^2)/2)*$N$51)/($N$47*SQRT($N$51))))*$EO54)*100*$B$62,0)</f>
        <v>0</v>
      </c>
      <c r="FO54" s="71">
        <f ca="1">IFERROR((NORMSDIST(-(((LN($EO54/$C$63)+(#REF!+($N$47^2)/2)*$N$51)/($N$47*SQRT($N$51)))-$N$47*SQRT($N$51)))*$C$63*EXP(-#REF!*$N$51)-NORMSDIST(-((LN($EO54/$C$63)+(#REF!+($N$47^2)/2)*$N$51)/($N$47*SQRT($N$51))))*$EO54)*100*$B$63,0)</f>
        <v>0</v>
      </c>
      <c r="FP54" s="71">
        <f ca="1">IFERROR((NORMSDIST(-(((LN($EO54/$C$64)+(#REF!+($N$47^2)/2)*$N$51)/($N$47*SQRT($N$51)))-$N$47*SQRT($N$51)))*$C$64*EXP(-#REF!*$N$51)-NORMSDIST(-((LN($EO54/$C$64)+(#REF!+($N$47^2)/2)*$N$51)/($N$47*SQRT($N$51))))*$EO54)*100*$B$64,0)</f>
        <v>0</v>
      </c>
      <c r="FQ54" s="71">
        <f ca="1">IFERROR((NORMSDIST(-(((LN($EO54/$C$65)+(#REF!+($N$47^2)/2)*$N$51)/($N$47*SQRT($N$51)))-$N$47*SQRT($N$51)))*$C$65*EXP(-#REF!*$N$51)-NORMSDIST(-((LN($EO54/$C$65)+(#REF!+($N$47^2)/2)*$N$51)/($N$47*SQRT($N$51))))*$EO54)*100*$B$65,0)</f>
        <v>0</v>
      </c>
      <c r="FR54" s="71">
        <f ca="1">IFERROR((NORMSDIST(-(((LN($EO54/$C$66)+(#REF!+($N$47^2)/2)*$N$51)/($N$47*SQRT($N$51)))-$N$47*SQRT($N$51)))*$C$66*EXP(-#REF!*$N$51)-NORMSDIST(-((LN($EO54/$C$66)+(#REF!+($N$47^2)/2)*$N$51)/($N$47*SQRT($N$51))))*$EO54)*100*$B$66,0)</f>
        <v>0</v>
      </c>
      <c r="FS54" s="71">
        <f ca="1">IFERROR((NORMSDIST(-(((LN($EO54/$C$67)+(#REF!+($N$47^2)/2)*$N$51)/($N$47*SQRT($N$51)))-$N$47*SQRT($N$51)))*$C$67*EXP(-#REF!*$N$51)-NORMSDIST(-((LN($EO54/$C$67)+(#REF!+($N$47^2)/2)*$N$51)/($N$47*SQRT($N$51))))*$EO54)*100*$B$67,0)</f>
        <v>0</v>
      </c>
      <c r="FT54" s="71">
        <f ca="1">IFERROR((NORMSDIST(-(((LN($EO54/$C$68)+(#REF!+($N$47^2)/2)*$N$51)/($N$47*SQRT($N$51)))-$N$47*SQRT($N$51)))*$C$68*EXP(-#REF!*$N$51)-NORMSDIST(-((LN($EO54/$C$68)+(#REF!+($N$47^2)/2)*$N$51)/($N$47*SQRT($N$51))))*$EO54)*100*$B$68,0)</f>
        <v>0</v>
      </c>
      <c r="FU54" s="71">
        <f ca="1">IFERROR((NORMSDIST(-(((LN($EO54/$C$69)+(#REF!+($N$47^2)/2)*$N$51)/($N$47*SQRT($N$51)))-$N$47*SQRT($N$51)))*$C$69*EXP(-#REF!*$N$51)-NORMSDIST(-((LN($EO54/$C$69)+(#REF!+($N$47^2)/2)*$N$51)/($N$47*SQRT($N$51))))*$EO54)*100*$B$69,0)</f>
        <v>0</v>
      </c>
      <c r="FV54" s="71">
        <f ca="1">IFERROR((NORMSDIST(-(((LN($EO54/$C$70)+(#REF!+($N$47^2)/2)*$N$51)/($N$47*SQRT($N$51)))-$N$47*SQRT($N$51)))*$C$70*EXP(-#REF!*$N$51)-NORMSDIST(-((LN($EO54/$C$70)+(#REF!+($N$47^2)/2)*$N$51)/($N$47*SQRT($N$51))))*$EO54)*100*$B$70,0)</f>
        <v>0</v>
      </c>
      <c r="FW54" s="71">
        <f ca="1">IFERROR((NORMSDIST(-(((LN($EO54/$C$71)+(#REF!+($N$47^2)/2)*$N$51)/($N$47*SQRT($N$51)))-$N$47*SQRT($N$51)))*$C$71*EXP(-#REF!*$N$51)-NORMSDIST(-((LN($EO54/$C$71)+(#REF!+($N$47^2)/2)*$N$51)/($N$47*SQRT($N$51))))*$EO54)*100*$B$71,0)</f>
        <v>0</v>
      </c>
      <c r="FX54" s="71">
        <f ca="1">IFERROR((NORMSDIST(-(((LN($EO54/$C$72)+(#REF!+($N$47^2)/2)*$N$51)/($N$47*SQRT($N$51)))-$N$47*SQRT($N$51)))*$C$72*EXP(-#REF!*$N$51)-NORMSDIST(-((LN($EO54/$C$72)+(#REF!+($N$47^2)/2)*$N$51)/($N$47*SQRT($N$51))))*$EO54)*100*$B$72,0)</f>
        <v>0</v>
      </c>
      <c r="FY54" s="71">
        <f t="shared" si="115"/>
        <v>0</v>
      </c>
      <c r="FZ54" s="71">
        <f t="shared" si="116"/>
        <v>0</v>
      </c>
      <c r="GA54" s="71">
        <f t="shared" si="117"/>
        <v>0</v>
      </c>
      <c r="GB54" s="71">
        <f t="shared" si="118"/>
        <v>0</v>
      </c>
      <c r="GC54" s="72"/>
      <c r="GD54" s="88">
        <f t="shared" ca="1" si="119"/>
        <v>0</v>
      </c>
    </row>
    <row r="55" spans="1:186">
      <c r="A55" s="170" t="s">
        <v>395</v>
      </c>
      <c r="B55" s="619"/>
      <c r="C55" s="649"/>
      <c r="D55" s="626"/>
      <c r="E55" s="632">
        <f t="shared" si="0"/>
        <v>0</v>
      </c>
      <c r="F55" s="634">
        <f t="shared" si="72"/>
        <v>0</v>
      </c>
      <c r="G55" s="636" t="str">
        <f t="shared" si="120"/>
        <v/>
      </c>
      <c r="H55" s="706">
        <f t="shared" si="56"/>
        <v>0</v>
      </c>
      <c r="I55" s="783">
        <f t="shared" si="2"/>
        <v>0</v>
      </c>
      <c r="J55" s="51"/>
      <c r="K55" s="51"/>
      <c r="L55" s="91"/>
      <c r="M55" s="91"/>
      <c r="N55" s="91"/>
      <c r="O55" s="91"/>
      <c r="P55" s="90"/>
      <c r="Q55" s="91"/>
      <c r="R55" s="92"/>
      <c r="S55" s="91"/>
      <c r="T55" s="91"/>
      <c r="U55" s="91"/>
      <c r="V55" s="91"/>
      <c r="W55" s="54"/>
      <c r="X55" s="54"/>
      <c r="Y55" s="54"/>
      <c r="Z55" s="90"/>
      <c r="AA55" s="91"/>
      <c r="AB55" s="92"/>
      <c r="AC55" s="93"/>
      <c r="AD55" s="93"/>
      <c r="AE55" s="93"/>
      <c r="AF55" s="93"/>
      <c r="AG55" s="54"/>
      <c r="AH55" s="54"/>
      <c r="AI55" s="54"/>
      <c r="AJ55" s="656"/>
      <c r="AK55" s="657" t="s">
        <v>350</v>
      </c>
      <c r="AL55" s="624"/>
      <c r="AM55" s="650"/>
      <c r="AN55" s="628"/>
      <c r="AO55" s="633">
        <f t="shared" si="8"/>
        <v>0</v>
      </c>
      <c r="AP55" s="654">
        <f t="shared" si="9"/>
        <v>0</v>
      </c>
      <c r="AQ55" s="658" t="s">
        <v>396</v>
      </c>
      <c r="AR55" s="624"/>
      <c r="AS55" s="650"/>
      <c r="AT55" s="628"/>
      <c r="AU55" s="633">
        <f t="shared" si="10"/>
        <v>0</v>
      </c>
      <c r="AV55" s="654">
        <f t="shared" si="11"/>
        <v>0</v>
      </c>
      <c r="AW55" s="661" t="s">
        <v>397</v>
      </c>
      <c r="AX55" s="660"/>
      <c r="AY55" s="628"/>
      <c r="AZ55" s="633">
        <f t="shared" si="12"/>
        <v>0</v>
      </c>
      <c r="BA55" s="635">
        <f t="shared" si="13"/>
        <v>0</v>
      </c>
      <c r="CX55" s="70">
        <f t="shared" si="121"/>
        <v>4306.9975646399998</v>
      </c>
      <c r="CY55" s="71">
        <f t="shared" si="74"/>
        <v>0</v>
      </c>
      <c r="CZ55" s="71">
        <f t="shared" si="75"/>
        <v>0</v>
      </c>
      <c r="DA55" s="71">
        <f t="shared" si="76"/>
        <v>0</v>
      </c>
      <c r="DB55" s="71">
        <f t="shared" si="77"/>
        <v>0</v>
      </c>
      <c r="DC55" s="71">
        <f t="shared" si="78"/>
        <v>0</v>
      </c>
      <c r="DD55" s="71">
        <f t="shared" si="79"/>
        <v>0</v>
      </c>
      <c r="DE55" s="71">
        <f t="shared" si="80"/>
        <v>0</v>
      </c>
      <c r="DF55" s="71">
        <f t="shared" si="81"/>
        <v>0</v>
      </c>
      <c r="DG55" s="71">
        <f t="shared" si="82"/>
        <v>0</v>
      </c>
      <c r="DH55" s="71">
        <f t="shared" si="83"/>
        <v>0</v>
      </c>
      <c r="DI55" s="71">
        <f t="shared" si="84"/>
        <v>0</v>
      </c>
      <c r="DJ55" s="71">
        <f t="shared" si="85"/>
        <v>0</v>
      </c>
      <c r="DK55" s="71">
        <f t="shared" si="86"/>
        <v>0</v>
      </c>
      <c r="DL55" s="71">
        <f t="shared" si="87"/>
        <v>0</v>
      </c>
      <c r="DM55" s="71">
        <f t="shared" si="88"/>
        <v>0</v>
      </c>
      <c r="DN55" s="71">
        <f t="shared" si="89"/>
        <v>0</v>
      </c>
      <c r="DO55" s="71">
        <f t="shared" si="90"/>
        <v>0</v>
      </c>
      <c r="DP55" s="71">
        <f t="shared" si="91"/>
        <v>0</v>
      </c>
      <c r="DQ55" s="71">
        <f t="shared" si="92"/>
        <v>0</v>
      </c>
      <c r="DR55" s="71">
        <f t="shared" si="93"/>
        <v>0</v>
      </c>
      <c r="DS55" s="71">
        <f t="shared" si="94"/>
        <v>0</v>
      </c>
      <c r="DT55" s="71">
        <f t="shared" si="95"/>
        <v>0</v>
      </c>
      <c r="DU55" s="71">
        <f t="shared" si="96"/>
        <v>0</v>
      </c>
      <c r="DV55" s="71">
        <f t="shared" si="97"/>
        <v>0</v>
      </c>
      <c r="DW55" s="71">
        <f t="shared" si="98"/>
        <v>0</v>
      </c>
      <c r="DX55" s="71">
        <f t="shared" si="99"/>
        <v>0</v>
      </c>
      <c r="DY55" s="71">
        <f t="shared" si="100"/>
        <v>0</v>
      </c>
      <c r="DZ55" s="71">
        <f t="shared" si="101"/>
        <v>0</v>
      </c>
      <c r="EA55" s="71">
        <f t="shared" si="102"/>
        <v>0</v>
      </c>
      <c r="EB55" s="71">
        <f t="shared" si="103"/>
        <v>0</v>
      </c>
      <c r="EC55" s="71">
        <f t="shared" si="104"/>
        <v>0</v>
      </c>
      <c r="ED55" s="71">
        <f t="shared" si="105"/>
        <v>0</v>
      </c>
      <c r="EE55" s="71">
        <f t="shared" si="106"/>
        <v>0</v>
      </c>
      <c r="EF55" s="71">
        <f t="shared" si="107"/>
        <v>0</v>
      </c>
      <c r="EG55" s="71">
        <f t="shared" si="108"/>
        <v>0</v>
      </c>
      <c r="EH55" s="71">
        <f t="shared" si="109"/>
        <v>0</v>
      </c>
      <c r="EI55" s="71">
        <f t="shared" si="110"/>
        <v>0</v>
      </c>
      <c r="EJ55" s="71">
        <f t="shared" si="111"/>
        <v>0</v>
      </c>
      <c r="EK55" s="71">
        <f t="shared" si="112"/>
        <v>0</v>
      </c>
      <c r="EL55" s="72"/>
      <c r="EM55" s="88">
        <f t="shared" si="113"/>
        <v>0</v>
      </c>
      <c r="EN55" s="60"/>
      <c r="EO55" s="70">
        <f t="shared" si="122"/>
        <v>4306.9975646399998</v>
      </c>
      <c r="EP55" s="71">
        <f ca="1">IFERROR((NORMSDIST(-(((LN($EO55/$C$38)+(#REF!+($N$47^2)/2)*$N$51)/($N$47*SQRT($N$51)))-$N$47*SQRT($N$51)))*$C$38*EXP(-#REF!*$N$51)-NORMSDIST(-((LN($EO55/$C$38)+(#REF!+($N$47^2)/2)*$N$51)/($N$47*SQRT($N$51))))*$EO55)*100*$B$38,0)</f>
        <v>0</v>
      </c>
      <c r="EQ55" s="71">
        <f ca="1">IFERROR((NORMSDIST(-(((LN($EO55/$C$39)+(#REF!+($N$47^2)/2)*$N$51)/($N$47*SQRT($N$51)))-$N$47*SQRT($N$51)))*$C$39*EXP(-#REF!*$N$51)-NORMSDIST(-((LN($EO55/$C$39)+(#REF!+($N$47^2)/2)*$N$51)/($N$47*SQRT($N$51))))*$EO55)*100*$B$39,0)</f>
        <v>0</v>
      </c>
      <c r="ER55" s="71">
        <f ca="1">IFERROR((NORMSDIST(-(((LN($EO55/$C$40)+(#REF!+($N$47^2)/2)*$N$51)/($N$47*SQRT($N$51)))-$N$47*SQRT($N$51)))*$C$40*EXP(-#REF!*$N$51)-NORMSDIST(-((LN($EO55/$C$40)+(#REF!+($N$47^2)/2)*$N$51)/($N$47*SQRT($N$51))))*$EO55)*100*$B$40,0)</f>
        <v>0</v>
      </c>
      <c r="ES55" s="71">
        <f ca="1">IFERROR((NORMSDIST(-(((LN($EO55/$C$41)+(#REF!+($N$47^2)/2)*$N$51)/($N$47*SQRT($N$51)))-$N$47*SQRT($N$51)))*$C$41*EXP(-#REF!*$N$51)-NORMSDIST(-((LN($EO55/$C$41)+(#REF!+($N$47^2)/2)*$N$51)/($N$47*SQRT($N$51))))*$EO55)*100*$B$41,0)</f>
        <v>0</v>
      </c>
      <c r="ET55" s="71">
        <f ca="1">IFERROR((NORMSDIST(-(((LN($EO55/$C$42)+(#REF!+($N$47^2)/2)*$N$51)/($N$47*SQRT($N$51)))-$N$47*SQRT($N$51)))*$C$42*EXP(-#REF!*$N$51)-NORMSDIST(-((LN($EO55/$C$42)+(#REF!+($N$47^2)/2)*$N$51)/($N$47*SQRT($N$51))))*$EO55)*100*$B$42,0)</f>
        <v>0</v>
      </c>
      <c r="EU55" s="71">
        <f ca="1">IFERROR((NORMSDIST(-(((LN($EO55/$C$43)+(#REF!+($N$47^2)/2)*$N$51)/($N$47*SQRT($N$51)))-$N$47*SQRT($N$51)))*$C$43*EXP(-#REF!*$N$51)-NORMSDIST(-((LN($EO55/$C$43)+(#REF!+($N$47^2)/2)*$N$51)/($N$47*SQRT($N$51))))*$EO55)*100*$B$43,0)</f>
        <v>0</v>
      </c>
      <c r="EV55" s="71">
        <f ca="1">IFERROR((NORMSDIST(-(((LN($EO55/$C$44)+(#REF!+($N$47^2)/2)*$N$51)/($N$47*SQRT($N$51)))-$N$47*SQRT($N$51)))*$C$44*EXP(-#REF!*$N$51)-NORMSDIST(-((LN($EO55/$C$44)+(#REF!+($N$47^2)/2)*$N$51)/($N$47*SQRT($N$51))))*$EO55)*100*$B$44,0)</f>
        <v>0</v>
      </c>
      <c r="EW55" s="71">
        <f ca="1">IFERROR((NORMSDIST(-(((LN($EO55/$C$45)+(#REF!+($N$47^2)/2)*$N$51)/($N$47*SQRT($N$51)))-$N$47*SQRT($N$51)))*$C$45*EXP(-#REF!*$N$51)-NORMSDIST(-((LN($EO55/$C$45)+(#REF!+($N$47^2)/2)*$N$51)/($N$47*SQRT($N$51))))*$EO55)*100*$B$45,0)</f>
        <v>0</v>
      </c>
      <c r="EX55" s="71">
        <f ca="1">IFERROR((NORMSDIST(-(((LN($EO55/$C$46)+(#REF!+($N$47^2)/2)*$N$51)/($N$47*SQRT($N$51)))-$N$47*SQRT($N$51)))*$C$46*EXP(-#REF!*$N$51)-NORMSDIST(-((LN($EO55/$C$46)+(#REF!+($N$47^2)/2)*$N$51)/($N$47*SQRT($N$51))))*$EO55)*100*$B$46,0)</f>
        <v>0</v>
      </c>
      <c r="EY55" s="71">
        <f ca="1">IFERROR((NORMSDIST(-(((LN($EO55/$C$47)+(#REF!+($N$47^2)/2)*$N$51)/($N$47*SQRT($N$51)))-$N$47*SQRT($N$51)))*$C$47*EXP(-#REF!*$N$51)-NORMSDIST(-((LN($EO55/$C$47)+(#REF!+($N$47^2)/2)*$N$51)/($N$47*SQRT($N$51))))*$EO55)*100*$B$47,0)</f>
        <v>0</v>
      </c>
      <c r="EZ55" s="71">
        <f ca="1">IFERROR((NORMSDIST(-(((LN($EO55/$C$48)+(#REF!+($N$47^2)/2)*$N$51)/($N$47*SQRT($N$51)))-$N$47*SQRT($N$51)))*$C$48*EXP(-#REF!*$N$51)-NORMSDIST(-((LN($EO55/$C$48)+(#REF!+($N$47^2)/2)*$N$51)/($N$47*SQRT($N$51))))*$EO55)*100*$B$48,0)</f>
        <v>0</v>
      </c>
      <c r="FA55" s="71">
        <f ca="1">IFERROR((NORMSDIST(-(((LN($EO55/$C$49)+(#REF!+($N$47^2)/2)*$N$51)/($N$47*SQRT($N$51)))-$N$47*SQRT($N$51)))*$C$49*EXP(-#REF!*$N$51)-NORMSDIST(-((LN($EO55/$C$49)+(#REF!+($N$47^2)/2)*$N$51)/($N$47*SQRT($N$51))))*$EO55)*100*$B$49,0)</f>
        <v>0</v>
      </c>
      <c r="FB55" s="71">
        <f ca="1">IFERROR((NORMSDIST(-(((LN($EO55/$C$50)+(#REF!+($N$47^2)/2)*$N$51)/($N$47*SQRT($N$51)))-$N$47*SQRT($N$51)))*$C$50*EXP(-#REF!*$N$51)-NORMSDIST(-((LN($EO55/$C$50)+(#REF!+($N$47^2)/2)*$N$51)/($N$47*SQRT($N$51))))*$EO55)*100*$B$50,0)</f>
        <v>0</v>
      </c>
      <c r="FC55" s="71">
        <f ca="1">IFERROR((NORMSDIST(-(((LN($EO55/$C$51)+(#REF!+($N$47^2)/2)*$N$51)/($N$47*SQRT($N$51)))-$N$47*SQRT($N$51)))*$C$51*EXP(-#REF!*$N$51)-NORMSDIST(-((LN($EO55/$C$51)+(#REF!+($N$47^2)/2)*$N$51)/($N$47*SQRT($N$51))))*$EO55)*100*$B$51,0)</f>
        <v>0</v>
      </c>
      <c r="FD55" s="71">
        <f ca="1">IFERROR((NORMSDIST(-(((LN($EO55/$C$52)+(#REF!+($N$47^2)/2)*$N$51)/($N$47*SQRT($N$51)))-$N$47*SQRT($N$51)))*$C$52*EXP(-#REF!*$N$51)-NORMSDIST(-((LN($EO55/$C$52)+(#REF!+($N$47^2)/2)*$N$51)/($N$47*SQRT($N$51))))*$EO55)*100*$B$52,0)</f>
        <v>0</v>
      </c>
      <c r="FE55" s="71">
        <f ca="1">IFERROR((NORMSDIST(-(((LN($EO55/$C$53)+(#REF!+($N$47^2)/2)*$N$51)/($N$47*SQRT($N$51)))-$N$47*SQRT($N$51)))*$C$53*EXP(-#REF!*$N$51)-NORMSDIST(-((LN($EO55/$C$53)+(#REF!+($N$47^2)/2)*$N$51)/($N$47*SQRT($N$51))))*$EO55)*100*$B$53,0)</f>
        <v>0</v>
      </c>
      <c r="FF55" s="71">
        <f ca="1">IFERROR((NORMSDIST(-(((LN($EO55/$C$54)+(#REF!+($N$47^2)/2)*$N$51)/($N$47*SQRT($N$51)))-$N$47*SQRT($N$51)))*$C$54*EXP(-#REF!*$N$51)-NORMSDIST(-((LN($EO55/$C$54)+(#REF!+($N$47^2)/2)*$N$51)/($N$47*SQRT($N$51))))*$EO55)*100*$B$54,0)</f>
        <v>0</v>
      </c>
      <c r="FG55" s="71">
        <f ca="1">IFERROR((NORMSDIST(-(((LN($EO55/$C$55)+(#REF!+($N$47^2)/2)*$N$51)/($N$47*SQRT($N$51)))-$N$47*SQRT($N$51)))*$C$55*EXP(-#REF!*$N$51)-NORMSDIST(-((LN($EO55/$C$55)+(#REF!+($N$47^2)/2)*$N$51)/($N$47*SQRT($N$51))))*$EO55)*100*$B$55,0)</f>
        <v>0</v>
      </c>
      <c r="FH55" s="71">
        <f ca="1">IFERROR((NORMSDIST(-(((LN($EO55/$C$56)+(#REF!+($N$47^2)/2)*$N$51)/($N$47*SQRT($N$51)))-$N$47*SQRT($N$51)))*$C$56*EXP(-#REF!*$N$51)-NORMSDIST(-((LN($EO55/$C$56)+(#REF!+($N$47^2)/2)*$N$51)/($N$47*SQRT($N$51))))*$EO55)*100*$B$56,0)</f>
        <v>0</v>
      </c>
      <c r="FI55" s="71">
        <f ca="1">IFERROR((NORMSDIST(-(((LN($EO55/$C$57)+(#REF!+($N$47^2)/2)*$N$51)/($N$47*SQRT($N$51)))-$N$47*SQRT($N$51)))*$C$57*EXP(-#REF!*$N$51)-NORMSDIST(-((LN($EO55/$C$57)+(#REF!+($N$47^2)/2)*$N$51)/($N$47*SQRT($N$51))))*$EO55)*100*$B$57,0)</f>
        <v>0</v>
      </c>
      <c r="FJ55" s="71">
        <f ca="1">IFERROR((NORMSDIST(-(((LN($EO55/$C$58)+(#REF!+($N$47^2)/2)*$N$51)/($N$47*SQRT($N$51)))-$N$47*SQRT($N$51)))*$C$58*EXP(-#REF!*$N$51)-NORMSDIST(-((LN($EO55/$C$58)+(#REF!+($N$47^2)/2)*$N$51)/($N$47*SQRT($N$51))))*$EO55)*100*$B$58,0)</f>
        <v>0</v>
      </c>
      <c r="FK55" s="71">
        <f ca="1">IFERROR((NORMSDIST(-(((LN($EO55/$C$59)+(#REF!+($N$47^2)/2)*$N$51)/($N$47*SQRT($N$51)))-$N$47*SQRT($N$51)))*$C$59*EXP(-#REF!*$N$51)-NORMSDIST(-((LN($EO55/$C$59)+(#REF!+($N$47^2)/2)*$N$51)/($N$47*SQRT($N$51))))*$EO55)*100*$B$59,0)</f>
        <v>0</v>
      </c>
      <c r="FL55" s="71">
        <f ca="1">IFERROR((NORMSDIST(-(((LN($EO55/$C$60)+(#REF!+($N$47^2)/2)*$N$51)/($N$47*SQRT($N$51)))-$N$47*SQRT($N$51)))*$C$60*EXP(-#REF!*$N$51)-NORMSDIST(-((LN($EO55/$C$60)+(#REF!+($N$47^2)/2)*$N$51)/($N$47*SQRT($N$51))))*$EO55)*100*$B$60,0)</f>
        <v>0</v>
      </c>
      <c r="FM55" s="71">
        <f ca="1">IFERROR((NORMSDIST(-(((LN($EO55/$C$61)+(#REF!+($N$47^2)/2)*$N$51)/($N$47*SQRT($N$51)))-$N$47*SQRT($N$51)))*$C$61*EXP(-#REF!*$N$51)-NORMSDIST(-((LN($EO55/$C$61)+(#REF!+($N$47^2)/2)*$N$51)/($N$47*SQRT($N$51))))*$EO55)*100*$B$61,0)</f>
        <v>0</v>
      </c>
      <c r="FN55" s="71">
        <f ca="1">IFERROR((NORMSDIST(-(((LN($EO55/$C$62)+(#REF!+($N$47^2)/2)*$N$51)/($N$47*SQRT($N$51)))-$N$47*SQRT($N$51)))*$C$62*EXP(-#REF!*$N$51)-NORMSDIST(-((LN($EO55/$C$62)+(#REF!+($N$47^2)/2)*$N$51)/($N$47*SQRT($N$51))))*$EO55)*100*$B$62,0)</f>
        <v>0</v>
      </c>
      <c r="FO55" s="71">
        <f ca="1">IFERROR((NORMSDIST(-(((LN($EO55/$C$63)+(#REF!+($N$47^2)/2)*$N$51)/($N$47*SQRT($N$51)))-$N$47*SQRT($N$51)))*$C$63*EXP(-#REF!*$N$51)-NORMSDIST(-((LN($EO55/$C$63)+(#REF!+($N$47^2)/2)*$N$51)/($N$47*SQRT($N$51))))*$EO55)*100*$B$63,0)</f>
        <v>0</v>
      </c>
      <c r="FP55" s="71">
        <f ca="1">IFERROR((NORMSDIST(-(((LN($EO55/$C$64)+(#REF!+($N$47^2)/2)*$N$51)/($N$47*SQRT($N$51)))-$N$47*SQRT($N$51)))*$C$64*EXP(-#REF!*$N$51)-NORMSDIST(-((LN($EO55/$C$64)+(#REF!+($N$47^2)/2)*$N$51)/($N$47*SQRT($N$51))))*$EO55)*100*$B$64,0)</f>
        <v>0</v>
      </c>
      <c r="FQ55" s="71">
        <f ca="1">IFERROR((NORMSDIST(-(((LN($EO55/$C$65)+(#REF!+($N$47^2)/2)*$N$51)/($N$47*SQRT($N$51)))-$N$47*SQRT($N$51)))*$C$65*EXP(-#REF!*$N$51)-NORMSDIST(-((LN($EO55/$C$65)+(#REF!+($N$47^2)/2)*$N$51)/($N$47*SQRT($N$51))))*$EO55)*100*$B$65,0)</f>
        <v>0</v>
      </c>
      <c r="FR55" s="71">
        <f ca="1">IFERROR((NORMSDIST(-(((LN($EO55/$C$66)+(#REF!+($N$47^2)/2)*$N$51)/($N$47*SQRT($N$51)))-$N$47*SQRT($N$51)))*$C$66*EXP(-#REF!*$N$51)-NORMSDIST(-((LN($EO55/$C$66)+(#REF!+($N$47^2)/2)*$N$51)/($N$47*SQRT($N$51))))*$EO55)*100*$B$66,0)</f>
        <v>0</v>
      </c>
      <c r="FS55" s="71">
        <f ca="1">IFERROR((NORMSDIST(-(((LN($EO55/$C$67)+(#REF!+($N$47^2)/2)*$N$51)/($N$47*SQRT($N$51)))-$N$47*SQRT($N$51)))*$C$67*EXP(-#REF!*$N$51)-NORMSDIST(-((LN($EO55/$C$67)+(#REF!+($N$47^2)/2)*$N$51)/($N$47*SQRT($N$51))))*$EO55)*100*$B$67,0)</f>
        <v>0</v>
      </c>
      <c r="FT55" s="71">
        <f ca="1">IFERROR((NORMSDIST(-(((LN($EO55/$C$68)+(#REF!+($N$47^2)/2)*$N$51)/($N$47*SQRT($N$51)))-$N$47*SQRT($N$51)))*$C$68*EXP(-#REF!*$N$51)-NORMSDIST(-((LN($EO55/$C$68)+(#REF!+($N$47^2)/2)*$N$51)/($N$47*SQRT($N$51))))*$EO55)*100*$B$68,0)</f>
        <v>0</v>
      </c>
      <c r="FU55" s="71">
        <f ca="1">IFERROR((NORMSDIST(-(((LN($EO55/$C$69)+(#REF!+($N$47^2)/2)*$N$51)/($N$47*SQRT($N$51)))-$N$47*SQRT($N$51)))*$C$69*EXP(-#REF!*$N$51)-NORMSDIST(-((LN($EO55/$C$69)+(#REF!+($N$47^2)/2)*$N$51)/($N$47*SQRT($N$51))))*$EO55)*100*$B$69,0)</f>
        <v>0</v>
      </c>
      <c r="FV55" s="71">
        <f ca="1">IFERROR((NORMSDIST(-(((LN($EO55/$C$70)+(#REF!+($N$47^2)/2)*$N$51)/($N$47*SQRT($N$51)))-$N$47*SQRT($N$51)))*$C$70*EXP(-#REF!*$N$51)-NORMSDIST(-((LN($EO55/$C$70)+(#REF!+($N$47^2)/2)*$N$51)/($N$47*SQRT($N$51))))*$EO55)*100*$B$70,0)</f>
        <v>0</v>
      </c>
      <c r="FW55" s="71">
        <f ca="1">IFERROR((NORMSDIST(-(((LN($EO55/$C$71)+(#REF!+($N$47^2)/2)*$N$51)/($N$47*SQRT($N$51)))-$N$47*SQRT($N$51)))*$C$71*EXP(-#REF!*$N$51)-NORMSDIST(-((LN($EO55/$C$71)+(#REF!+($N$47^2)/2)*$N$51)/($N$47*SQRT($N$51))))*$EO55)*100*$B$71,0)</f>
        <v>0</v>
      </c>
      <c r="FX55" s="71">
        <f ca="1">IFERROR((NORMSDIST(-(((LN($EO55/$C$72)+(#REF!+($N$47^2)/2)*$N$51)/($N$47*SQRT($N$51)))-$N$47*SQRT($N$51)))*$C$72*EXP(-#REF!*$N$51)-NORMSDIST(-((LN($EO55/$C$72)+(#REF!+($N$47^2)/2)*$N$51)/($N$47*SQRT($N$51))))*$EO55)*100*$B$72,0)</f>
        <v>0</v>
      </c>
      <c r="FY55" s="71">
        <f t="shared" si="115"/>
        <v>0</v>
      </c>
      <c r="FZ55" s="71">
        <f t="shared" si="116"/>
        <v>0</v>
      </c>
      <c r="GA55" s="71">
        <f t="shared" si="117"/>
        <v>0</v>
      </c>
      <c r="GB55" s="71">
        <f t="shared" si="118"/>
        <v>0</v>
      </c>
      <c r="GC55" s="72"/>
      <c r="GD55" s="88">
        <f t="shared" ca="1" si="119"/>
        <v>0</v>
      </c>
    </row>
    <row r="56" spans="1:186">
      <c r="A56" s="170" t="s">
        <v>395</v>
      </c>
      <c r="B56" s="620"/>
      <c r="C56" s="650"/>
      <c r="D56" s="628"/>
      <c r="E56" s="633">
        <f t="shared" si="0"/>
        <v>0</v>
      </c>
      <c r="F56" s="635">
        <f t="shared" si="72"/>
        <v>0</v>
      </c>
      <c r="G56" s="637" t="str">
        <f t="shared" si="120"/>
        <v/>
      </c>
      <c r="H56" s="707">
        <f t="shared" si="56"/>
        <v>0</v>
      </c>
      <c r="I56" s="784">
        <f t="shared" si="2"/>
        <v>0</v>
      </c>
      <c r="J56" s="51"/>
      <c r="K56" s="51"/>
      <c r="L56" s="91"/>
      <c r="M56" s="91"/>
      <c r="N56" s="91"/>
      <c r="O56" s="90"/>
      <c r="P56" s="90"/>
      <c r="Q56" s="91"/>
      <c r="R56" s="92"/>
      <c r="S56" s="91"/>
      <c r="T56" s="91"/>
      <c r="U56" s="91"/>
      <c r="V56" s="91"/>
      <c r="W56" s="54"/>
      <c r="X56" s="54"/>
      <c r="Y56" s="54"/>
      <c r="Z56" s="90"/>
      <c r="AA56" s="91"/>
      <c r="AB56" s="92"/>
      <c r="AC56" s="93"/>
      <c r="AD56" s="93"/>
      <c r="AE56" s="93"/>
      <c r="AF56" s="93"/>
      <c r="AG56" s="54"/>
      <c r="AH56" s="54"/>
      <c r="AI56" s="54"/>
      <c r="AJ56" s="655"/>
      <c r="AK56" s="657" t="s">
        <v>350</v>
      </c>
      <c r="AL56" s="623"/>
      <c r="AM56" s="649"/>
      <c r="AN56" s="626"/>
      <c r="AO56" s="632">
        <f t="shared" si="8"/>
        <v>0</v>
      </c>
      <c r="AP56" s="653">
        <f t="shared" si="9"/>
        <v>0</v>
      </c>
      <c r="AQ56" s="658" t="s">
        <v>396</v>
      </c>
      <c r="AR56" s="623"/>
      <c r="AS56" s="649"/>
      <c r="AT56" s="626"/>
      <c r="AU56" s="632">
        <f t="shared" si="10"/>
        <v>0</v>
      </c>
      <c r="AV56" s="653">
        <f t="shared" si="11"/>
        <v>0</v>
      </c>
      <c r="AW56" s="661" t="s">
        <v>397</v>
      </c>
      <c r="AX56" s="659"/>
      <c r="AY56" s="626"/>
      <c r="AZ56" s="632">
        <f t="shared" si="12"/>
        <v>0</v>
      </c>
      <c r="BA56" s="634">
        <f t="shared" si="13"/>
        <v>0</v>
      </c>
      <c r="CX56" s="70">
        <f t="shared" si="121"/>
        <v>4393.1375159327999</v>
      </c>
      <c r="CY56" s="71">
        <f t="shared" si="74"/>
        <v>0</v>
      </c>
      <c r="CZ56" s="71">
        <f t="shared" si="75"/>
        <v>0</v>
      </c>
      <c r="DA56" s="71">
        <f t="shared" si="76"/>
        <v>0</v>
      </c>
      <c r="DB56" s="71">
        <f t="shared" si="77"/>
        <v>0</v>
      </c>
      <c r="DC56" s="71">
        <f t="shared" si="78"/>
        <v>0</v>
      </c>
      <c r="DD56" s="71">
        <f t="shared" si="79"/>
        <v>0</v>
      </c>
      <c r="DE56" s="71">
        <f t="shared" si="80"/>
        <v>0</v>
      </c>
      <c r="DF56" s="71">
        <f t="shared" si="81"/>
        <v>0</v>
      </c>
      <c r="DG56" s="71">
        <f t="shared" si="82"/>
        <v>0</v>
      </c>
      <c r="DH56" s="71">
        <f t="shared" si="83"/>
        <v>0</v>
      </c>
      <c r="DI56" s="71">
        <f t="shared" si="84"/>
        <v>0</v>
      </c>
      <c r="DJ56" s="71">
        <f t="shared" si="85"/>
        <v>0</v>
      </c>
      <c r="DK56" s="71">
        <f t="shared" si="86"/>
        <v>0</v>
      </c>
      <c r="DL56" s="71">
        <f t="shared" si="87"/>
        <v>0</v>
      </c>
      <c r="DM56" s="71">
        <f t="shared" si="88"/>
        <v>0</v>
      </c>
      <c r="DN56" s="71">
        <f t="shared" si="89"/>
        <v>0</v>
      </c>
      <c r="DO56" s="71">
        <f t="shared" si="90"/>
        <v>0</v>
      </c>
      <c r="DP56" s="71">
        <f t="shared" si="91"/>
        <v>0</v>
      </c>
      <c r="DQ56" s="71">
        <f t="shared" si="92"/>
        <v>0</v>
      </c>
      <c r="DR56" s="71">
        <f t="shared" si="93"/>
        <v>0</v>
      </c>
      <c r="DS56" s="71">
        <f t="shared" si="94"/>
        <v>0</v>
      </c>
      <c r="DT56" s="71">
        <f t="shared" si="95"/>
        <v>0</v>
      </c>
      <c r="DU56" s="71">
        <f t="shared" si="96"/>
        <v>0</v>
      </c>
      <c r="DV56" s="71">
        <f t="shared" si="97"/>
        <v>0</v>
      </c>
      <c r="DW56" s="71">
        <f t="shared" si="98"/>
        <v>0</v>
      </c>
      <c r="DX56" s="71">
        <f t="shared" si="99"/>
        <v>0</v>
      </c>
      <c r="DY56" s="71">
        <f t="shared" si="100"/>
        <v>0</v>
      </c>
      <c r="DZ56" s="71">
        <f t="shared" si="101"/>
        <v>0</v>
      </c>
      <c r="EA56" s="71">
        <f t="shared" si="102"/>
        <v>0</v>
      </c>
      <c r="EB56" s="71">
        <f t="shared" si="103"/>
        <v>0</v>
      </c>
      <c r="EC56" s="71">
        <f t="shared" si="104"/>
        <v>0</v>
      </c>
      <c r="ED56" s="71">
        <f t="shared" si="105"/>
        <v>0</v>
      </c>
      <c r="EE56" s="71">
        <f t="shared" si="106"/>
        <v>0</v>
      </c>
      <c r="EF56" s="71">
        <f t="shared" si="107"/>
        <v>0</v>
      </c>
      <c r="EG56" s="71">
        <f t="shared" si="108"/>
        <v>0</v>
      </c>
      <c r="EH56" s="71">
        <f t="shared" si="109"/>
        <v>0</v>
      </c>
      <c r="EI56" s="71">
        <f t="shared" si="110"/>
        <v>0</v>
      </c>
      <c r="EJ56" s="71">
        <f t="shared" si="111"/>
        <v>0</v>
      </c>
      <c r="EK56" s="71">
        <f t="shared" si="112"/>
        <v>0</v>
      </c>
      <c r="EL56" s="72"/>
      <c r="EM56" s="88">
        <f t="shared" si="113"/>
        <v>0</v>
      </c>
      <c r="EN56" s="60"/>
      <c r="EO56" s="70">
        <f t="shared" si="122"/>
        <v>4393.1375159327999</v>
      </c>
      <c r="EP56" s="71">
        <f ca="1">IFERROR((NORMSDIST(-(((LN($EO56/$C$38)+(#REF!+($N$47^2)/2)*$N$51)/($N$47*SQRT($N$51)))-$N$47*SQRT($N$51)))*$C$38*EXP(-#REF!*$N$51)-NORMSDIST(-((LN($EO56/$C$38)+(#REF!+($N$47^2)/2)*$N$51)/($N$47*SQRT($N$51))))*$EO56)*100*$B$38,0)</f>
        <v>0</v>
      </c>
      <c r="EQ56" s="71">
        <f ca="1">IFERROR((NORMSDIST(-(((LN($EO56/$C$39)+(#REF!+($N$47^2)/2)*$N$51)/($N$47*SQRT($N$51)))-$N$47*SQRT($N$51)))*$C$39*EXP(-#REF!*$N$51)-NORMSDIST(-((LN($EO56/$C$39)+(#REF!+($N$47^2)/2)*$N$51)/($N$47*SQRT($N$51))))*$EO56)*100*$B$39,0)</f>
        <v>0</v>
      </c>
      <c r="ER56" s="71">
        <f ca="1">IFERROR((NORMSDIST(-(((LN($EO56/$C$40)+(#REF!+($N$47^2)/2)*$N$51)/($N$47*SQRT($N$51)))-$N$47*SQRT($N$51)))*$C$40*EXP(-#REF!*$N$51)-NORMSDIST(-((LN($EO56/$C$40)+(#REF!+($N$47^2)/2)*$N$51)/($N$47*SQRT($N$51))))*$EO56)*100*$B$40,0)</f>
        <v>0</v>
      </c>
      <c r="ES56" s="71">
        <f ca="1">IFERROR((NORMSDIST(-(((LN($EO56/$C$41)+(#REF!+($N$47^2)/2)*$N$51)/($N$47*SQRT($N$51)))-$N$47*SQRT($N$51)))*$C$41*EXP(-#REF!*$N$51)-NORMSDIST(-((LN($EO56/$C$41)+(#REF!+($N$47^2)/2)*$N$51)/($N$47*SQRT($N$51))))*$EO56)*100*$B$41,0)</f>
        <v>0</v>
      </c>
      <c r="ET56" s="71">
        <f ca="1">IFERROR((NORMSDIST(-(((LN($EO56/$C$42)+(#REF!+($N$47^2)/2)*$N$51)/($N$47*SQRT($N$51)))-$N$47*SQRT($N$51)))*$C$42*EXP(-#REF!*$N$51)-NORMSDIST(-((LN($EO56/$C$42)+(#REF!+($N$47^2)/2)*$N$51)/($N$47*SQRT($N$51))))*$EO56)*100*$B$42,0)</f>
        <v>0</v>
      </c>
      <c r="EU56" s="71">
        <f ca="1">IFERROR((NORMSDIST(-(((LN($EO56/$C$43)+(#REF!+($N$47^2)/2)*$N$51)/($N$47*SQRT($N$51)))-$N$47*SQRT($N$51)))*$C$43*EXP(-#REF!*$N$51)-NORMSDIST(-((LN($EO56/$C$43)+(#REF!+($N$47^2)/2)*$N$51)/($N$47*SQRT($N$51))))*$EO56)*100*$B$43,0)</f>
        <v>0</v>
      </c>
      <c r="EV56" s="71">
        <f ca="1">IFERROR((NORMSDIST(-(((LN($EO56/$C$44)+(#REF!+($N$47^2)/2)*$N$51)/($N$47*SQRT($N$51)))-$N$47*SQRT($N$51)))*$C$44*EXP(-#REF!*$N$51)-NORMSDIST(-((LN($EO56/$C$44)+(#REF!+($N$47^2)/2)*$N$51)/($N$47*SQRT($N$51))))*$EO56)*100*$B$44,0)</f>
        <v>0</v>
      </c>
      <c r="EW56" s="71">
        <f ca="1">IFERROR((NORMSDIST(-(((LN($EO56/$C$45)+(#REF!+($N$47^2)/2)*$N$51)/($N$47*SQRT($N$51)))-$N$47*SQRT($N$51)))*$C$45*EXP(-#REF!*$N$51)-NORMSDIST(-((LN($EO56/$C$45)+(#REF!+($N$47^2)/2)*$N$51)/($N$47*SQRT($N$51))))*$EO56)*100*$B$45,0)</f>
        <v>0</v>
      </c>
      <c r="EX56" s="71">
        <f ca="1">IFERROR((NORMSDIST(-(((LN($EO56/$C$46)+(#REF!+($N$47^2)/2)*$N$51)/($N$47*SQRT($N$51)))-$N$47*SQRT($N$51)))*$C$46*EXP(-#REF!*$N$51)-NORMSDIST(-((LN($EO56/$C$46)+(#REF!+($N$47^2)/2)*$N$51)/($N$47*SQRT($N$51))))*$EO56)*100*$B$46,0)</f>
        <v>0</v>
      </c>
      <c r="EY56" s="71">
        <f ca="1">IFERROR((NORMSDIST(-(((LN($EO56/$C$47)+(#REF!+($N$47^2)/2)*$N$51)/($N$47*SQRT($N$51)))-$N$47*SQRT($N$51)))*$C$47*EXP(-#REF!*$N$51)-NORMSDIST(-((LN($EO56/$C$47)+(#REF!+($N$47^2)/2)*$N$51)/($N$47*SQRT($N$51))))*$EO56)*100*$B$47,0)</f>
        <v>0</v>
      </c>
      <c r="EZ56" s="71">
        <f ca="1">IFERROR((NORMSDIST(-(((LN($EO56/$C$48)+(#REF!+($N$47^2)/2)*$N$51)/($N$47*SQRT($N$51)))-$N$47*SQRT($N$51)))*$C$48*EXP(-#REF!*$N$51)-NORMSDIST(-((LN($EO56/$C$48)+(#REF!+($N$47^2)/2)*$N$51)/($N$47*SQRT($N$51))))*$EO56)*100*$B$48,0)</f>
        <v>0</v>
      </c>
      <c r="FA56" s="71">
        <f ca="1">IFERROR((NORMSDIST(-(((LN($EO56/$C$49)+(#REF!+($N$47^2)/2)*$N$51)/($N$47*SQRT($N$51)))-$N$47*SQRT($N$51)))*$C$49*EXP(-#REF!*$N$51)-NORMSDIST(-((LN($EO56/$C$49)+(#REF!+($N$47^2)/2)*$N$51)/($N$47*SQRT($N$51))))*$EO56)*100*$B$49,0)</f>
        <v>0</v>
      </c>
      <c r="FB56" s="71">
        <f ca="1">IFERROR((NORMSDIST(-(((LN($EO56/$C$50)+(#REF!+($N$47^2)/2)*$N$51)/($N$47*SQRT($N$51)))-$N$47*SQRT($N$51)))*$C$50*EXP(-#REF!*$N$51)-NORMSDIST(-((LN($EO56/$C$50)+(#REF!+($N$47^2)/2)*$N$51)/($N$47*SQRT($N$51))))*$EO56)*100*$B$50,0)</f>
        <v>0</v>
      </c>
      <c r="FC56" s="71">
        <f ca="1">IFERROR((NORMSDIST(-(((LN($EO56/$C$51)+(#REF!+($N$47^2)/2)*$N$51)/($N$47*SQRT($N$51)))-$N$47*SQRT($N$51)))*$C$51*EXP(-#REF!*$N$51)-NORMSDIST(-((LN($EO56/$C$51)+(#REF!+($N$47^2)/2)*$N$51)/($N$47*SQRT($N$51))))*$EO56)*100*$B$51,0)</f>
        <v>0</v>
      </c>
      <c r="FD56" s="71">
        <f ca="1">IFERROR((NORMSDIST(-(((LN($EO56/$C$52)+(#REF!+($N$47^2)/2)*$N$51)/($N$47*SQRT($N$51)))-$N$47*SQRT($N$51)))*$C$52*EXP(-#REF!*$N$51)-NORMSDIST(-((LN($EO56/$C$52)+(#REF!+($N$47^2)/2)*$N$51)/($N$47*SQRT($N$51))))*$EO56)*100*$B$52,0)</f>
        <v>0</v>
      </c>
      <c r="FE56" s="71">
        <f ca="1">IFERROR((NORMSDIST(-(((LN($EO56/$C$53)+(#REF!+($N$47^2)/2)*$N$51)/($N$47*SQRT($N$51)))-$N$47*SQRT($N$51)))*$C$53*EXP(-#REF!*$N$51)-NORMSDIST(-((LN($EO56/$C$53)+(#REF!+($N$47^2)/2)*$N$51)/($N$47*SQRT($N$51))))*$EO56)*100*$B$53,0)</f>
        <v>0</v>
      </c>
      <c r="FF56" s="71">
        <f ca="1">IFERROR((NORMSDIST(-(((LN($EO56/$C$54)+(#REF!+($N$47^2)/2)*$N$51)/($N$47*SQRT($N$51)))-$N$47*SQRT($N$51)))*$C$54*EXP(-#REF!*$N$51)-NORMSDIST(-((LN($EO56/$C$54)+(#REF!+($N$47^2)/2)*$N$51)/($N$47*SQRT($N$51))))*$EO56)*100*$B$54,0)</f>
        <v>0</v>
      </c>
      <c r="FG56" s="71">
        <f ca="1">IFERROR((NORMSDIST(-(((LN($EO56/$C$55)+(#REF!+($N$47^2)/2)*$N$51)/($N$47*SQRT($N$51)))-$N$47*SQRT($N$51)))*$C$55*EXP(-#REF!*$N$51)-NORMSDIST(-((LN($EO56/$C$55)+(#REF!+($N$47^2)/2)*$N$51)/($N$47*SQRT($N$51))))*$EO56)*100*$B$55,0)</f>
        <v>0</v>
      </c>
      <c r="FH56" s="71">
        <f ca="1">IFERROR((NORMSDIST(-(((LN($EO56/$C$56)+(#REF!+($N$47^2)/2)*$N$51)/($N$47*SQRT($N$51)))-$N$47*SQRT($N$51)))*$C$56*EXP(-#REF!*$N$51)-NORMSDIST(-((LN($EO56/$C$56)+(#REF!+($N$47^2)/2)*$N$51)/($N$47*SQRT($N$51))))*$EO56)*100*$B$56,0)</f>
        <v>0</v>
      </c>
      <c r="FI56" s="71">
        <f ca="1">IFERROR((NORMSDIST(-(((LN($EO56/$C$57)+(#REF!+($N$47^2)/2)*$N$51)/($N$47*SQRT($N$51)))-$N$47*SQRT($N$51)))*$C$57*EXP(-#REF!*$N$51)-NORMSDIST(-((LN($EO56/$C$57)+(#REF!+($N$47^2)/2)*$N$51)/($N$47*SQRT($N$51))))*$EO56)*100*$B$57,0)</f>
        <v>0</v>
      </c>
      <c r="FJ56" s="71">
        <f ca="1">IFERROR((NORMSDIST(-(((LN($EO56/$C$58)+(#REF!+($N$47^2)/2)*$N$51)/($N$47*SQRT($N$51)))-$N$47*SQRT($N$51)))*$C$58*EXP(-#REF!*$N$51)-NORMSDIST(-((LN($EO56/$C$58)+(#REF!+($N$47^2)/2)*$N$51)/($N$47*SQRT($N$51))))*$EO56)*100*$B$58,0)</f>
        <v>0</v>
      </c>
      <c r="FK56" s="71">
        <f ca="1">IFERROR((NORMSDIST(-(((LN($EO56/$C$59)+(#REF!+($N$47^2)/2)*$N$51)/($N$47*SQRT($N$51)))-$N$47*SQRT($N$51)))*$C$59*EXP(-#REF!*$N$51)-NORMSDIST(-((LN($EO56/$C$59)+(#REF!+($N$47^2)/2)*$N$51)/($N$47*SQRT($N$51))))*$EO56)*100*$B$59,0)</f>
        <v>0</v>
      </c>
      <c r="FL56" s="71">
        <f ca="1">IFERROR((NORMSDIST(-(((LN($EO56/$C$60)+(#REF!+($N$47^2)/2)*$N$51)/($N$47*SQRT($N$51)))-$N$47*SQRT($N$51)))*$C$60*EXP(-#REF!*$N$51)-NORMSDIST(-((LN($EO56/$C$60)+(#REF!+($N$47^2)/2)*$N$51)/($N$47*SQRT($N$51))))*$EO56)*100*$B$60,0)</f>
        <v>0</v>
      </c>
      <c r="FM56" s="71">
        <f ca="1">IFERROR((NORMSDIST(-(((LN($EO56/$C$61)+(#REF!+($N$47^2)/2)*$N$51)/($N$47*SQRT($N$51)))-$N$47*SQRT($N$51)))*$C$61*EXP(-#REF!*$N$51)-NORMSDIST(-((LN($EO56/$C$61)+(#REF!+($N$47^2)/2)*$N$51)/($N$47*SQRT($N$51))))*$EO56)*100*$B$61,0)</f>
        <v>0</v>
      </c>
      <c r="FN56" s="71">
        <f ca="1">IFERROR((NORMSDIST(-(((LN($EO56/$C$62)+(#REF!+($N$47^2)/2)*$N$51)/($N$47*SQRT($N$51)))-$N$47*SQRT($N$51)))*$C$62*EXP(-#REF!*$N$51)-NORMSDIST(-((LN($EO56/$C$62)+(#REF!+($N$47^2)/2)*$N$51)/($N$47*SQRT($N$51))))*$EO56)*100*$B$62,0)</f>
        <v>0</v>
      </c>
      <c r="FO56" s="71">
        <f ca="1">IFERROR((NORMSDIST(-(((LN($EO56/$C$63)+(#REF!+($N$47^2)/2)*$N$51)/($N$47*SQRT($N$51)))-$N$47*SQRT($N$51)))*$C$63*EXP(-#REF!*$N$51)-NORMSDIST(-((LN($EO56/$C$63)+(#REF!+($N$47^2)/2)*$N$51)/($N$47*SQRT($N$51))))*$EO56)*100*$B$63,0)</f>
        <v>0</v>
      </c>
      <c r="FP56" s="71">
        <f ca="1">IFERROR((NORMSDIST(-(((LN($EO56/$C$64)+(#REF!+($N$47^2)/2)*$N$51)/($N$47*SQRT($N$51)))-$N$47*SQRT($N$51)))*$C$64*EXP(-#REF!*$N$51)-NORMSDIST(-((LN($EO56/$C$64)+(#REF!+($N$47^2)/2)*$N$51)/($N$47*SQRT($N$51))))*$EO56)*100*$B$64,0)</f>
        <v>0</v>
      </c>
      <c r="FQ56" s="71">
        <f ca="1">IFERROR((NORMSDIST(-(((LN($EO56/$C$65)+(#REF!+($N$47^2)/2)*$N$51)/($N$47*SQRT($N$51)))-$N$47*SQRT($N$51)))*$C$65*EXP(-#REF!*$N$51)-NORMSDIST(-((LN($EO56/$C$65)+(#REF!+($N$47^2)/2)*$N$51)/($N$47*SQRT($N$51))))*$EO56)*100*$B$65,0)</f>
        <v>0</v>
      </c>
      <c r="FR56" s="71">
        <f ca="1">IFERROR((NORMSDIST(-(((LN($EO56/$C$66)+(#REF!+($N$47^2)/2)*$N$51)/($N$47*SQRT($N$51)))-$N$47*SQRT($N$51)))*$C$66*EXP(-#REF!*$N$51)-NORMSDIST(-((LN($EO56/$C$66)+(#REF!+($N$47^2)/2)*$N$51)/($N$47*SQRT($N$51))))*$EO56)*100*$B$66,0)</f>
        <v>0</v>
      </c>
      <c r="FS56" s="71">
        <f ca="1">IFERROR((NORMSDIST(-(((LN($EO56/$C$67)+(#REF!+($N$47^2)/2)*$N$51)/($N$47*SQRT($N$51)))-$N$47*SQRT($N$51)))*$C$67*EXP(-#REF!*$N$51)-NORMSDIST(-((LN($EO56/$C$67)+(#REF!+($N$47^2)/2)*$N$51)/($N$47*SQRT($N$51))))*$EO56)*100*$B$67,0)</f>
        <v>0</v>
      </c>
      <c r="FT56" s="71">
        <f ca="1">IFERROR((NORMSDIST(-(((LN($EO56/$C$68)+(#REF!+($N$47^2)/2)*$N$51)/($N$47*SQRT($N$51)))-$N$47*SQRT($N$51)))*$C$68*EXP(-#REF!*$N$51)-NORMSDIST(-((LN($EO56/$C$68)+(#REF!+($N$47^2)/2)*$N$51)/($N$47*SQRT($N$51))))*$EO56)*100*$B$68,0)</f>
        <v>0</v>
      </c>
      <c r="FU56" s="71">
        <f ca="1">IFERROR((NORMSDIST(-(((LN($EO56/$C$69)+(#REF!+($N$47^2)/2)*$N$51)/($N$47*SQRT($N$51)))-$N$47*SQRT($N$51)))*$C$69*EXP(-#REF!*$N$51)-NORMSDIST(-((LN($EO56/$C$69)+(#REF!+($N$47^2)/2)*$N$51)/($N$47*SQRT($N$51))))*$EO56)*100*$B$69,0)</f>
        <v>0</v>
      </c>
      <c r="FV56" s="71">
        <f ca="1">IFERROR((NORMSDIST(-(((LN($EO56/$C$70)+(#REF!+($N$47^2)/2)*$N$51)/($N$47*SQRT($N$51)))-$N$47*SQRT($N$51)))*$C$70*EXP(-#REF!*$N$51)-NORMSDIST(-((LN($EO56/$C$70)+(#REF!+($N$47^2)/2)*$N$51)/($N$47*SQRT($N$51))))*$EO56)*100*$B$70,0)</f>
        <v>0</v>
      </c>
      <c r="FW56" s="71">
        <f ca="1">IFERROR((NORMSDIST(-(((LN($EO56/$C$71)+(#REF!+($N$47^2)/2)*$N$51)/($N$47*SQRT($N$51)))-$N$47*SQRT($N$51)))*$C$71*EXP(-#REF!*$N$51)-NORMSDIST(-((LN($EO56/$C$71)+(#REF!+($N$47^2)/2)*$N$51)/($N$47*SQRT($N$51))))*$EO56)*100*$B$71,0)</f>
        <v>0</v>
      </c>
      <c r="FX56" s="71">
        <f ca="1">IFERROR((NORMSDIST(-(((LN($EO56/$C$72)+(#REF!+($N$47^2)/2)*$N$51)/($N$47*SQRT($N$51)))-$N$47*SQRT($N$51)))*$C$72*EXP(-#REF!*$N$51)-NORMSDIST(-((LN($EO56/$C$72)+(#REF!+($N$47^2)/2)*$N$51)/($N$47*SQRT($N$51))))*$EO56)*100*$B$72,0)</f>
        <v>0</v>
      </c>
      <c r="FY56" s="71">
        <f t="shared" si="115"/>
        <v>0</v>
      </c>
      <c r="FZ56" s="71">
        <f t="shared" si="116"/>
        <v>0</v>
      </c>
      <c r="GA56" s="71">
        <f t="shared" si="117"/>
        <v>0</v>
      </c>
      <c r="GB56" s="71">
        <f t="shared" si="118"/>
        <v>0</v>
      </c>
      <c r="GC56" s="72"/>
      <c r="GD56" s="88">
        <f t="shared" ca="1" si="119"/>
        <v>0</v>
      </c>
    </row>
    <row r="57" spans="1:186">
      <c r="A57" s="170" t="s">
        <v>395</v>
      </c>
      <c r="B57" s="619"/>
      <c r="C57" s="649"/>
      <c r="D57" s="626"/>
      <c r="E57" s="632">
        <f t="shared" si="0"/>
        <v>0</v>
      </c>
      <c r="F57" s="634">
        <f t="shared" si="72"/>
        <v>0</v>
      </c>
      <c r="G57" s="636" t="str">
        <f t="shared" si="120"/>
        <v/>
      </c>
      <c r="H57" s="706">
        <f t="shared" si="56"/>
        <v>0</v>
      </c>
      <c r="I57" s="783">
        <f t="shared" si="2"/>
        <v>0</v>
      </c>
      <c r="J57" s="51"/>
      <c r="K57" s="51"/>
      <c r="L57" s="91"/>
      <c r="M57" s="91"/>
      <c r="N57" s="91"/>
      <c r="O57" s="91"/>
      <c r="P57" s="90"/>
      <c r="Q57" s="91"/>
      <c r="R57" s="92"/>
      <c r="S57" s="91"/>
      <c r="T57" s="91"/>
      <c r="U57" s="91"/>
      <c r="V57" s="91"/>
      <c r="W57" s="54"/>
      <c r="X57" s="54"/>
      <c r="Y57" s="54"/>
      <c r="Z57" s="90"/>
      <c r="AA57" s="91"/>
      <c r="AB57" s="92"/>
      <c r="AC57" s="93"/>
      <c r="AD57" s="93"/>
      <c r="AE57" s="93"/>
      <c r="AF57" s="93"/>
      <c r="AG57" s="54"/>
      <c r="AH57" s="54"/>
      <c r="AI57" s="54"/>
      <c r="AJ57" s="656"/>
      <c r="AK57" s="657" t="s">
        <v>350</v>
      </c>
      <c r="AL57" s="624"/>
      <c r="AM57" s="650"/>
      <c r="AN57" s="628"/>
      <c r="AO57" s="633">
        <f t="shared" si="8"/>
        <v>0</v>
      </c>
      <c r="AP57" s="654">
        <f t="shared" si="9"/>
        <v>0</v>
      </c>
      <c r="AQ57" s="658" t="s">
        <v>396</v>
      </c>
      <c r="AR57" s="624"/>
      <c r="AS57" s="650"/>
      <c r="AT57" s="628"/>
      <c r="AU57" s="633">
        <f t="shared" si="10"/>
        <v>0</v>
      </c>
      <c r="AV57" s="654">
        <f t="shared" si="11"/>
        <v>0</v>
      </c>
      <c r="AW57" s="661" t="s">
        <v>397</v>
      </c>
      <c r="AX57" s="660"/>
      <c r="AY57" s="628"/>
      <c r="AZ57" s="633">
        <f t="shared" si="12"/>
        <v>0</v>
      </c>
      <c r="BA57" s="635">
        <f t="shared" si="13"/>
        <v>0</v>
      </c>
      <c r="CX57" s="70">
        <f t="shared" si="121"/>
        <v>4481.0002662514562</v>
      </c>
      <c r="CY57" s="71">
        <f t="shared" si="74"/>
        <v>0</v>
      </c>
      <c r="CZ57" s="71">
        <f t="shared" si="75"/>
        <v>0</v>
      </c>
      <c r="DA57" s="71">
        <f t="shared" si="76"/>
        <v>0</v>
      </c>
      <c r="DB57" s="71">
        <f t="shared" si="77"/>
        <v>0</v>
      </c>
      <c r="DC57" s="71">
        <f t="shared" si="78"/>
        <v>0</v>
      </c>
      <c r="DD57" s="71">
        <f t="shared" si="79"/>
        <v>0</v>
      </c>
      <c r="DE57" s="71">
        <f t="shared" si="80"/>
        <v>0</v>
      </c>
      <c r="DF57" s="71">
        <f t="shared" si="81"/>
        <v>0</v>
      </c>
      <c r="DG57" s="71">
        <f t="shared" si="82"/>
        <v>0</v>
      </c>
      <c r="DH57" s="71">
        <f t="shared" si="83"/>
        <v>0</v>
      </c>
      <c r="DI57" s="71">
        <f t="shared" si="84"/>
        <v>0</v>
      </c>
      <c r="DJ57" s="71">
        <f t="shared" si="85"/>
        <v>0</v>
      </c>
      <c r="DK57" s="71">
        <f t="shared" si="86"/>
        <v>0</v>
      </c>
      <c r="DL57" s="71">
        <f t="shared" si="87"/>
        <v>0</v>
      </c>
      <c r="DM57" s="71">
        <f t="shared" si="88"/>
        <v>0</v>
      </c>
      <c r="DN57" s="71">
        <f t="shared" si="89"/>
        <v>0</v>
      </c>
      <c r="DO57" s="71">
        <f t="shared" si="90"/>
        <v>0</v>
      </c>
      <c r="DP57" s="71">
        <f t="shared" si="91"/>
        <v>0</v>
      </c>
      <c r="DQ57" s="71">
        <f t="shared" si="92"/>
        <v>0</v>
      </c>
      <c r="DR57" s="71">
        <f t="shared" si="93"/>
        <v>0</v>
      </c>
      <c r="DS57" s="71">
        <f t="shared" si="94"/>
        <v>0</v>
      </c>
      <c r="DT57" s="71">
        <f t="shared" si="95"/>
        <v>0</v>
      </c>
      <c r="DU57" s="71">
        <f t="shared" si="96"/>
        <v>0</v>
      </c>
      <c r="DV57" s="71">
        <f t="shared" si="97"/>
        <v>0</v>
      </c>
      <c r="DW57" s="71">
        <f t="shared" si="98"/>
        <v>0</v>
      </c>
      <c r="DX57" s="71">
        <f t="shared" si="99"/>
        <v>0</v>
      </c>
      <c r="DY57" s="71">
        <f t="shared" si="100"/>
        <v>0</v>
      </c>
      <c r="DZ57" s="71">
        <f t="shared" si="101"/>
        <v>0</v>
      </c>
      <c r="EA57" s="71">
        <f t="shared" si="102"/>
        <v>0</v>
      </c>
      <c r="EB57" s="71">
        <f t="shared" si="103"/>
        <v>0</v>
      </c>
      <c r="EC57" s="71">
        <f t="shared" si="104"/>
        <v>0</v>
      </c>
      <c r="ED57" s="71">
        <f t="shared" si="105"/>
        <v>0</v>
      </c>
      <c r="EE57" s="71">
        <f t="shared" si="106"/>
        <v>0</v>
      </c>
      <c r="EF57" s="71">
        <f t="shared" si="107"/>
        <v>0</v>
      </c>
      <c r="EG57" s="71">
        <f t="shared" si="108"/>
        <v>0</v>
      </c>
      <c r="EH57" s="71">
        <f t="shared" si="109"/>
        <v>0</v>
      </c>
      <c r="EI57" s="71">
        <f t="shared" si="110"/>
        <v>0</v>
      </c>
      <c r="EJ57" s="71">
        <f t="shared" si="111"/>
        <v>0</v>
      </c>
      <c r="EK57" s="71">
        <f t="shared" si="112"/>
        <v>0</v>
      </c>
      <c r="EL57" s="72"/>
      <c r="EM57" s="88">
        <f t="shared" si="113"/>
        <v>0</v>
      </c>
      <c r="EN57" s="60"/>
      <c r="EO57" s="70">
        <f t="shared" si="122"/>
        <v>4481.0002662514562</v>
      </c>
      <c r="EP57" s="71">
        <f ca="1">IFERROR((NORMSDIST(-(((LN($EO57/$C$38)+(#REF!+($N$47^2)/2)*$N$51)/($N$47*SQRT($N$51)))-$N$47*SQRT($N$51)))*$C$38*EXP(-#REF!*$N$51)-NORMSDIST(-((LN($EO57/$C$38)+(#REF!+($N$47^2)/2)*$N$51)/($N$47*SQRT($N$51))))*$EO57)*100*$B$38,0)</f>
        <v>0</v>
      </c>
      <c r="EQ57" s="71">
        <f ca="1">IFERROR((NORMSDIST(-(((LN($EO57/$C$39)+(#REF!+($N$47^2)/2)*$N$51)/($N$47*SQRT($N$51)))-$N$47*SQRT($N$51)))*$C$39*EXP(-#REF!*$N$51)-NORMSDIST(-((LN($EO57/$C$39)+(#REF!+($N$47^2)/2)*$N$51)/($N$47*SQRT($N$51))))*$EO57)*100*$B$39,0)</f>
        <v>0</v>
      </c>
      <c r="ER57" s="71">
        <f ca="1">IFERROR((NORMSDIST(-(((LN($EO57/$C$40)+(#REF!+($N$47^2)/2)*$N$51)/($N$47*SQRT($N$51)))-$N$47*SQRT($N$51)))*$C$40*EXP(-#REF!*$N$51)-NORMSDIST(-((LN($EO57/$C$40)+(#REF!+($N$47^2)/2)*$N$51)/($N$47*SQRT($N$51))))*$EO57)*100*$B$40,0)</f>
        <v>0</v>
      </c>
      <c r="ES57" s="71">
        <f ca="1">IFERROR((NORMSDIST(-(((LN($EO57/$C$41)+(#REF!+($N$47^2)/2)*$N$51)/($N$47*SQRT($N$51)))-$N$47*SQRT($N$51)))*$C$41*EXP(-#REF!*$N$51)-NORMSDIST(-((LN($EO57/$C$41)+(#REF!+($N$47^2)/2)*$N$51)/($N$47*SQRT($N$51))))*$EO57)*100*$B$41,0)</f>
        <v>0</v>
      </c>
      <c r="ET57" s="71">
        <f ca="1">IFERROR((NORMSDIST(-(((LN($EO57/$C$42)+(#REF!+($N$47^2)/2)*$N$51)/($N$47*SQRT($N$51)))-$N$47*SQRT($N$51)))*$C$42*EXP(-#REF!*$N$51)-NORMSDIST(-((LN($EO57/$C$42)+(#REF!+($N$47^2)/2)*$N$51)/($N$47*SQRT($N$51))))*$EO57)*100*$B$42,0)</f>
        <v>0</v>
      </c>
      <c r="EU57" s="71">
        <f ca="1">IFERROR((NORMSDIST(-(((LN($EO57/$C$43)+(#REF!+($N$47^2)/2)*$N$51)/($N$47*SQRT($N$51)))-$N$47*SQRT($N$51)))*$C$43*EXP(-#REF!*$N$51)-NORMSDIST(-((LN($EO57/$C$43)+(#REF!+($N$47^2)/2)*$N$51)/($N$47*SQRT($N$51))))*$EO57)*100*$B$43,0)</f>
        <v>0</v>
      </c>
      <c r="EV57" s="71">
        <f ca="1">IFERROR((NORMSDIST(-(((LN($EO57/$C$44)+(#REF!+($N$47^2)/2)*$N$51)/($N$47*SQRT($N$51)))-$N$47*SQRT($N$51)))*$C$44*EXP(-#REF!*$N$51)-NORMSDIST(-((LN($EO57/$C$44)+(#REF!+($N$47^2)/2)*$N$51)/($N$47*SQRT($N$51))))*$EO57)*100*$B$44,0)</f>
        <v>0</v>
      </c>
      <c r="EW57" s="71">
        <f ca="1">IFERROR((NORMSDIST(-(((LN($EO57/$C$45)+(#REF!+($N$47^2)/2)*$N$51)/($N$47*SQRT($N$51)))-$N$47*SQRT($N$51)))*$C$45*EXP(-#REF!*$N$51)-NORMSDIST(-((LN($EO57/$C$45)+(#REF!+($N$47^2)/2)*$N$51)/($N$47*SQRT($N$51))))*$EO57)*100*$B$45,0)</f>
        <v>0</v>
      </c>
      <c r="EX57" s="71">
        <f ca="1">IFERROR((NORMSDIST(-(((LN($EO57/$C$46)+(#REF!+($N$47^2)/2)*$N$51)/($N$47*SQRT($N$51)))-$N$47*SQRT($N$51)))*$C$46*EXP(-#REF!*$N$51)-NORMSDIST(-((LN($EO57/$C$46)+(#REF!+($N$47^2)/2)*$N$51)/($N$47*SQRT($N$51))))*$EO57)*100*$B$46,0)</f>
        <v>0</v>
      </c>
      <c r="EY57" s="71">
        <f ca="1">IFERROR((NORMSDIST(-(((LN($EO57/$C$47)+(#REF!+($N$47^2)/2)*$N$51)/($N$47*SQRT($N$51)))-$N$47*SQRT($N$51)))*$C$47*EXP(-#REF!*$N$51)-NORMSDIST(-((LN($EO57/$C$47)+(#REF!+($N$47^2)/2)*$N$51)/($N$47*SQRT($N$51))))*$EO57)*100*$B$47,0)</f>
        <v>0</v>
      </c>
      <c r="EZ57" s="71">
        <f ca="1">IFERROR((NORMSDIST(-(((LN($EO57/$C$48)+(#REF!+($N$47^2)/2)*$N$51)/($N$47*SQRT($N$51)))-$N$47*SQRT($N$51)))*$C$48*EXP(-#REF!*$N$51)-NORMSDIST(-((LN($EO57/$C$48)+(#REF!+($N$47^2)/2)*$N$51)/($N$47*SQRT($N$51))))*$EO57)*100*$B$48,0)</f>
        <v>0</v>
      </c>
      <c r="FA57" s="71">
        <f ca="1">IFERROR((NORMSDIST(-(((LN($EO57/$C$49)+(#REF!+($N$47^2)/2)*$N$51)/($N$47*SQRT($N$51)))-$N$47*SQRT($N$51)))*$C$49*EXP(-#REF!*$N$51)-NORMSDIST(-((LN($EO57/$C$49)+(#REF!+($N$47^2)/2)*$N$51)/($N$47*SQRT($N$51))))*$EO57)*100*$B$49,0)</f>
        <v>0</v>
      </c>
      <c r="FB57" s="71">
        <f ca="1">IFERROR((NORMSDIST(-(((LN($EO57/$C$50)+(#REF!+($N$47^2)/2)*$N$51)/($N$47*SQRT($N$51)))-$N$47*SQRT($N$51)))*$C$50*EXP(-#REF!*$N$51)-NORMSDIST(-((LN($EO57/$C$50)+(#REF!+($N$47^2)/2)*$N$51)/($N$47*SQRT($N$51))))*$EO57)*100*$B$50,0)</f>
        <v>0</v>
      </c>
      <c r="FC57" s="71">
        <f ca="1">IFERROR((NORMSDIST(-(((LN($EO57/$C$51)+(#REF!+($N$47^2)/2)*$N$51)/($N$47*SQRT($N$51)))-$N$47*SQRT($N$51)))*$C$51*EXP(-#REF!*$N$51)-NORMSDIST(-((LN($EO57/$C$51)+(#REF!+($N$47^2)/2)*$N$51)/($N$47*SQRT($N$51))))*$EO57)*100*$B$51,0)</f>
        <v>0</v>
      </c>
      <c r="FD57" s="71">
        <f ca="1">IFERROR((NORMSDIST(-(((LN($EO57/$C$52)+(#REF!+($N$47^2)/2)*$N$51)/($N$47*SQRT($N$51)))-$N$47*SQRT($N$51)))*$C$52*EXP(-#REF!*$N$51)-NORMSDIST(-((LN($EO57/$C$52)+(#REF!+($N$47^2)/2)*$N$51)/($N$47*SQRT($N$51))))*$EO57)*100*$B$52,0)</f>
        <v>0</v>
      </c>
      <c r="FE57" s="71">
        <f ca="1">IFERROR((NORMSDIST(-(((LN($EO57/$C$53)+(#REF!+($N$47^2)/2)*$N$51)/($N$47*SQRT($N$51)))-$N$47*SQRT($N$51)))*$C$53*EXP(-#REF!*$N$51)-NORMSDIST(-((LN($EO57/$C$53)+(#REF!+($N$47^2)/2)*$N$51)/($N$47*SQRT($N$51))))*$EO57)*100*$B$53,0)</f>
        <v>0</v>
      </c>
      <c r="FF57" s="71">
        <f ca="1">IFERROR((NORMSDIST(-(((LN($EO57/$C$54)+(#REF!+($N$47^2)/2)*$N$51)/($N$47*SQRT($N$51)))-$N$47*SQRT($N$51)))*$C$54*EXP(-#REF!*$N$51)-NORMSDIST(-((LN($EO57/$C$54)+(#REF!+($N$47^2)/2)*$N$51)/($N$47*SQRT($N$51))))*$EO57)*100*$B$54,0)</f>
        <v>0</v>
      </c>
      <c r="FG57" s="71">
        <f ca="1">IFERROR((NORMSDIST(-(((LN($EO57/$C$55)+(#REF!+($N$47^2)/2)*$N$51)/($N$47*SQRT($N$51)))-$N$47*SQRT($N$51)))*$C$55*EXP(-#REF!*$N$51)-NORMSDIST(-((LN($EO57/$C$55)+(#REF!+($N$47^2)/2)*$N$51)/($N$47*SQRT($N$51))))*$EO57)*100*$B$55,0)</f>
        <v>0</v>
      </c>
      <c r="FH57" s="71">
        <f ca="1">IFERROR((NORMSDIST(-(((LN($EO57/$C$56)+(#REF!+($N$47^2)/2)*$N$51)/($N$47*SQRT($N$51)))-$N$47*SQRT($N$51)))*$C$56*EXP(-#REF!*$N$51)-NORMSDIST(-((LN($EO57/$C$56)+(#REF!+($N$47^2)/2)*$N$51)/($N$47*SQRT($N$51))))*$EO57)*100*$B$56,0)</f>
        <v>0</v>
      </c>
      <c r="FI57" s="71">
        <f ca="1">IFERROR((NORMSDIST(-(((LN($EO57/$C$57)+(#REF!+($N$47^2)/2)*$N$51)/($N$47*SQRT($N$51)))-$N$47*SQRT($N$51)))*$C$57*EXP(-#REF!*$N$51)-NORMSDIST(-((LN($EO57/$C$57)+(#REF!+($N$47^2)/2)*$N$51)/($N$47*SQRT($N$51))))*$EO57)*100*$B$57,0)</f>
        <v>0</v>
      </c>
      <c r="FJ57" s="71">
        <f ca="1">IFERROR((NORMSDIST(-(((LN($EO57/$C$58)+(#REF!+($N$47^2)/2)*$N$51)/($N$47*SQRT($N$51)))-$N$47*SQRT($N$51)))*$C$58*EXP(-#REF!*$N$51)-NORMSDIST(-((LN($EO57/$C$58)+(#REF!+($N$47^2)/2)*$N$51)/($N$47*SQRT($N$51))))*$EO57)*100*$B$58,0)</f>
        <v>0</v>
      </c>
      <c r="FK57" s="71">
        <f ca="1">IFERROR((NORMSDIST(-(((LN($EO57/$C$59)+(#REF!+($N$47^2)/2)*$N$51)/($N$47*SQRT($N$51)))-$N$47*SQRT($N$51)))*$C$59*EXP(-#REF!*$N$51)-NORMSDIST(-((LN($EO57/$C$59)+(#REF!+($N$47^2)/2)*$N$51)/($N$47*SQRT($N$51))))*$EO57)*100*$B$59,0)</f>
        <v>0</v>
      </c>
      <c r="FL57" s="71">
        <f ca="1">IFERROR((NORMSDIST(-(((LN($EO57/$C$60)+(#REF!+($N$47^2)/2)*$N$51)/($N$47*SQRT($N$51)))-$N$47*SQRT($N$51)))*$C$60*EXP(-#REF!*$N$51)-NORMSDIST(-((LN($EO57/$C$60)+(#REF!+($N$47^2)/2)*$N$51)/($N$47*SQRT($N$51))))*$EO57)*100*$B$60,0)</f>
        <v>0</v>
      </c>
      <c r="FM57" s="71">
        <f ca="1">IFERROR((NORMSDIST(-(((LN($EO57/$C$61)+(#REF!+($N$47^2)/2)*$N$51)/($N$47*SQRT($N$51)))-$N$47*SQRT($N$51)))*$C$61*EXP(-#REF!*$N$51)-NORMSDIST(-((LN($EO57/$C$61)+(#REF!+($N$47^2)/2)*$N$51)/($N$47*SQRT($N$51))))*$EO57)*100*$B$61,0)</f>
        <v>0</v>
      </c>
      <c r="FN57" s="71">
        <f ca="1">IFERROR((NORMSDIST(-(((LN($EO57/$C$62)+(#REF!+($N$47^2)/2)*$N$51)/($N$47*SQRT($N$51)))-$N$47*SQRT($N$51)))*$C$62*EXP(-#REF!*$N$51)-NORMSDIST(-((LN($EO57/$C$62)+(#REF!+($N$47^2)/2)*$N$51)/($N$47*SQRT($N$51))))*$EO57)*100*$B$62,0)</f>
        <v>0</v>
      </c>
      <c r="FO57" s="71">
        <f ca="1">IFERROR((NORMSDIST(-(((LN($EO57/$C$63)+(#REF!+($N$47^2)/2)*$N$51)/($N$47*SQRT($N$51)))-$N$47*SQRT($N$51)))*$C$63*EXP(-#REF!*$N$51)-NORMSDIST(-((LN($EO57/$C$63)+(#REF!+($N$47^2)/2)*$N$51)/($N$47*SQRT($N$51))))*$EO57)*100*$B$63,0)</f>
        <v>0</v>
      </c>
      <c r="FP57" s="71">
        <f ca="1">IFERROR((NORMSDIST(-(((LN($EO57/$C$64)+(#REF!+($N$47^2)/2)*$N$51)/($N$47*SQRT($N$51)))-$N$47*SQRT($N$51)))*$C$64*EXP(-#REF!*$N$51)-NORMSDIST(-((LN($EO57/$C$64)+(#REF!+($N$47^2)/2)*$N$51)/($N$47*SQRT($N$51))))*$EO57)*100*$B$64,0)</f>
        <v>0</v>
      </c>
      <c r="FQ57" s="71">
        <f ca="1">IFERROR((NORMSDIST(-(((LN($EO57/$C$65)+(#REF!+($N$47^2)/2)*$N$51)/($N$47*SQRT($N$51)))-$N$47*SQRT($N$51)))*$C$65*EXP(-#REF!*$N$51)-NORMSDIST(-((LN($EO57/$C$65)+(#REF!+($N$47^2)/2)*$N$51)/($N$47*SQRT($N$51))))*$EO57)*100*$B$65,0)</f>
        <v>0</v>
      </c>
      <c r="FR57" s="71">
        <f ca="1">IFERROR((NORMSDIST(-(((LN($EO57/$C$66)+(#REF!+($N$47^2)/2)*$N$51)/($N$47*SQRT($N$51)))-$N$47*SQRT($N$51)))*$C$66*EXP(-#REF!*$N$51)-NORMSDIST(-((LN($EO57/$C$66)+(#REF!+($N$47^2)/2)*$N$51)/($N$47*SQRT($N$51))))*$EO57)*100*$B$66,0)</f>
        <v>0</v>
      </c>
      <c r="FS57" s="71">
        <f ca="1">IFERROR((NORMSDIST(-(((LN($EO57/$C$67)+(#REF!+($N$47^2)/2)*$N$51)/($N$47*SQRT($N$51)))-$N$47*SQRT($N$51)))*$C$67*EXP(-#REF!*$N$51)-NORMSDIST(-((LN($EO57/$C$67)+(#REF!+($N$47^2)/2)*$N$51)/($N$47*SQRT($N$51))))*$EO57)*100*$B$67,0)</f>
        <v>0</v>
      </c>
      <c r="FT57" s="71">
        <f ca="1">IFERROR((NORMSDIST(-(((LN($EO57/$C$68)+(#REF!+($N$47^2)/2)*$N$51)/($N$47*SQRT($N$51)))-$N$47*SQRT($N$51)))*$C$68*EXP(-#REF!*$N$51)-NORMSDIST(-((LN($EO57/$C$68)+(#REF!+($N$47^2)/2)*$N$51)/($N$47*SQRT($N$51))))*$EO57)*100*$B$68,0)</f>
        <v>0</v>
      </c>
      <c r="FU57" s="71">
        <f ca="1">IFERROR((NORMSDIST(-(((LN($EO57/$C$69)+(#REF!+($N$47^2)/2)*$N$51)/($N$47*SQRT($N$51)))-$N$47*SQRT($N$51)))*$C$69*EXP(-#REF!*$N$51)-NORMSDIST(-((LN($EO57/$C$69)+(#REF!+($N$47^2)/2)*$N$51)/($N$47*SQRT($N$51))))*$EO57)*100*$B$69,0)</f>
        <v>0</v>
      </c>
      <c r="FV57" s="71">
        <f ca="1">IFERROR((NORMSDIST(-(((LN($EO57/$C$70)+(#REF!+($N$47^2)/2)*$N$51)/($N$47*SQRT($N$51)))-$N$47*SQRT($N$51)))*$C$70*EXP(-#REF!*$N$51)-NORMSDIST(-((LN($EO57/$C$70)+(#REF!+($N$47^2)/2)*$N$51)/($N$47*SQRT($N$51))))*$EO57)*100*$B$70,0)</f>
        <v>0</v>
      </c>
      <c r="FW57" s="71">
        <f ca="1">IFERROR((NORMSDIST(-(((LN($EO57/$C$71)+(#REF!+($N$47^2)/2)*$N$51)/($N$47*SQRT($N$51)))-$N$47*SQRT($N$51)))*$C$71*EXP(-#REF!*$N$51)-NORMSDIST(-((LN($EO57/$C$71)+(#REF!+($N$47^2)/2)*$N$51)/($N$47*SQRT($N$51))))*$EO57)*100*$B$71,0)</f>
        <v>0</v>
      </c>
      <c r="FX57" s="71">
        <f ca="1">IFERROR((NORMSDIST(-(((LN($EO57/$C$72)+(#REF!+($N$47^2)/2)*$N$51)/($N$47*SQRT($N$51)))-$N$47*SQRT($N$51)))*$C$72*EXP(-#REF!*$N$51)-NORMSDIST(-((LN($EO57/$C$72)+(#REF!+($N$47^2)/2)*$N$51)/($N$47*SQRT($N$51))))*$EO57)*100*$B$72,0)</f>
        <v>0</v>
      </c>
      <c r="FY57" s="71">
        <f t="shared" si="115"/>
        <v>0</v>
      </c>
      <c r="FZ57" s="71">
        <f t="shared" si="116"/>
        <v>0</v>
      </c>
      <c r="GA57" s="71">
        <f t="shared" si="117"/>
        <v>0</v>
      </c>
      <c r="GB57" s="71">
        <f t="shared" si="118"/>
        <v>0</v>
      </c>
      <c r="GC57" s="72"/>
      <c r="GD57" s="88">
        <f t="shared" ca="1" si="119"/>
        <v>0</v>
      </c>
    </row>
    <row r="58" spans="1:186">
      <c r="A58" s="170" t="s">
        <v>395</v>
      </c>
      <c r="B58" s="620"/>
      <c r="C58" s="650"/>
      <c r="D58" s="628"/>
      <c r="E58" s="633">
        <f t="shared" si="0"/>
        <v>0</v>
      </c>
      <c r="F58" s="635">
        <f t="shared" si="72"/>
        <v>0</v>
      </c>
      <c r="G58" s="637" t="str">
        <f t="shared" si="120"/>
        <v/>
      </c>
      <c r="H58" s="707">
        <f t="shared" si="56"/>
        <v>0</v>
      </c>
      <c r="I58" s="784">
        <f t="shared" si="2"/>
        <v>0</v>
      </c>
      <c r="J58" s="51"/>
      <c r="K58" s="51"/>
      <c r="L58" s="91"/>
      <c r="M58" s="91"/>
      <c r="N58" s="91"/>
      <c r="O58" s="91"/>
      <c r="P58" s="90"/>
      <c r="Q58" s="91"/>
      <c r="R58" s="92"/>
      <c r="S58" s="91"/>
      <c r="T58" s="91"/>
      <c r="U58" s="91"/>
      <c r="V58" s="91"/>
      <c r="W58" s="54"/>
      <c r="X58" s="54"/>
      <c r="Y58" s="54"/>
      <c r="Z58" s="90"/>
      <c r="AA58" s="91"/>
      <c r="AB58" s="92"/>
      <c r="AC58" s="93"/>
      <c r="AD58" s="93"/>
      <c r="AE58" s="93"/>
      <c r="AF58" s="93"/>
      <c r="AG58" s="54"/>
      <c r="AH58" s="54"/>
      <c r="AI58" s="54"/>
      <c r="AJ58" s="655"/>
      <c r="AK58" s="657" t="s">
        <v>350</v>
      </c>
      <c r="AL58" s="623"/>
      <c r="AM58" s="649"/>
      <c r="AN58" s="626"/>
      <c r="AO58" s="632">
        <f t="shared" si="8"/>
        <v>0</v>
      </c>
      <c r="AP58" s="653">
        <f t="shared" si="9"/>
        <v>0</v>
      </c>
      <c r="AQ58" s="658" t="s">
        <v>396</v>
      </c>
      <c r="AR58" s="623"/>
      <c r="AS58" s="649"/>
      <c r="AT58" s="626"/>
      <c r="AU58" s="632">
        <f t="shared" si="10"/>
        <v>0</v>
      </c>
      <c r="AV58" s="653">
        <f t="shared" si="11"/>
        <v>0</v>
      </c>
      <c r="AW58" s="661" t="s">
        <v>397</v>
      </c>
      <c r="AX58" s="659"/>
      <c r="AY58" s="626"/>
      <c r="AZ58" s="632">
        <f t="shared" si="12"/>
        <v>0</v>
      </c>
      <c r="BA58" s="634">
        <f t="shared" si="13"/>
        <v>0</v>
      </c>
      <c r="CX58" s="70">
        <f t="shared" si="121"/>
        <v>4570.6202715764857</v>
      </c>
      <c r="CY58" s="71">
        <f t="shared" si="74"/>
        <v>0</v>
      </c>
      <c r="CZ58" s="71">
        <f t="shared" si="75"/>
        <v>0</v>
      </c>
      <c r="DA58" s="71">
        <f t="shared" si="76"/>
        <v>0</v>
      </c>
      <c r="DB58" s="71">
        <f t="shared" si="77"/>
        <v>0</v>
      </c>
      <c r="DC58" s="71">
        <f t="shared" si="78"/>
        <v>0</v>
      </c>
      <c r="DD58" s="71">
        <f t="shared" si="79"/>
        <v>0</v>
      </c>
      <c r="DE58" s="71">
        <f t="shared" si="80"/>
        <v>0</v>
      </c>
      <c r="DF58" s="71">
        <f t="shared" si="81"/>
        <v>0</v>
      </c>
      <c r="DG58" s="71">
        <f t="shared" si="82"/>
        <v>0</v>
      </c>
      <c r="DH58" s="71">
        <f t="shared" si="83"/>
        <v>0</v>
      </c>
      <c r="DI58" s="71">
        <f t="shared" si="84"/>
        <v>0</v>
      </c>
      <c r="DJ58" s="71">
        <f t="shared" si="85"/>
        <v>0</v>
      </c>
      <c r="DK58" s="71">
        <f t="shared" si="86"/>
        <v>0</v>
      </c>
      <c r="DL58" s="71">
        <f t="shared" si="87"/>
        <v>0</v>
      </c>
      <c r="DM58" s="71">
        <f t="shared" si="88"/>
        <v>0</v>
      </c>
      <c r="DN58" s="71">
        <f t="shared" si="89"/>
        <v>0</v>
      </c>
      <c r="DO58" s="71">
        <f t="shared" si="90"/>
        <v>0</v>
      </c>
      <c r="DP58" s="71">
        <f t="shared" si="91"/>
        <v>0</v>
      </c>
      <c r="DQ58" s="71">
        <f t="shared" si="92"/>
        <v>0</v>
      </c>
      <c r="DR58" s="71">
        <f t="shared" si="93"/>
        <v>0</v>
      </c>
      <c r="DS58" s="71">
        <f t="shared" si="94"/>
        <v>0</v>
      </c>
      <c r="DT58" s="71">
        <f t="shared" si="95"/>
        <v>0</v>
      </c>
      <c r="DU58" s="71">
        <f t="shared" si="96"/>
        <v>0</v>
      </c>
      <c r="DV58" s="71">
        <f t="shared" si="97"/>
        <v>0</v>
      </c>
      <c r="DW58" s="71">
        <f t="shared" si="98"/>
        <v>0</v>
      </c>
      <c r="DX58" s="71">
        <f t="shared" si="99"/>
        <v>0</v>
      </c>
      <c r="DY58" s="71">
        <f t="shared" si="100"/>
        <v>0</v>
      </c>
      <c r="DZ58" s="71">
        <f t="shared" si="101"/>
        <v>0</v>
      </c>
      <c r="EA58" s="71">
        <f t="shared" si="102"/>
        <v>0</v>
      </c>
      <c r="EB58" s="71">
        <f t="shared" si="103"/>
        <v>0</v>
      </c>
      <c r="EC58" s="71">
        <f t="shared" si="104"/>
        <v>0</v>
      </c>
      <c r="ED58" s="71">
        <f t="shared" si="105"/>
        <v>0</v>
      </c>
      <c r="EE58" s="71">
        <f t="shared" si="106"/>
        <v>0</v>
      </c>
      <c r="EF58" s="71">
        <f t="shared" si="107"/>
        <v>0</v>
      </c>
      <c r="EG58" s="71">
        <f t="shared" si="108"/>
        <v>0</v>
      </c>
      <c r="EH58" s="71">
        <f t="shared" si="109"/>
        <v>0</v>
      </c>
      <c r="EI58" s="71">
        <f t="shared" si="110"/>
        <v>0</v>
      </c>
      <c r="EJ58" s="71">
        <f t="shared" si="111"/>
        <v>0</v>
      </c>
      <c r="EK58" s="71">
        <f t="shared" si="112"/>
        <v>0</v>
      </c>
      <c r="EL58" s="72"/>
      <c r="EM58" s="88">
        <f t="shared" si="113"/>
        <v>0</v>
      </c>
      <c r="EN58" s="60"/>
      <c r="EO58" s="70">
        <f t="shared" si="122"/>
        <v>4570.6202715764857</v>
      </c>
      <c r="EP58" s="71">
        <f ca="1">IFERROR((NORMSDIST(-(((LN($EO58/$C$38)+(#REF!+($N$47^2)/2)*$N$51)/($N$47*SQRT($N$51)))-$N$47*SQRT($N$51)))*$C$38*EXP(-#REF!*$N$51)-NORMSDIST(-((LN($EO58/$C$38)+(#REF!+($N$47^2)/2)*$N$51)/($N$47*SQRT($N$51))))*$EO58)*100*$B$38,0)</f>
        <v>0</v>
      </c>
      <c r="EQ58" s="71">
        <f ca="1">IFERROR((NORMSDIST(-(((LN($EO58/$C$39)+(#REF!+($N$47^2)/2)*$N$51)/($N$47*SQRT($N$51)))-$N$47*SQRT($N$51)))*$C$39*EXP(-#REF!*$N$51)-NORMSDIST(-((LN($EO58/$C$39)+(#REF!+($N$47^2)/2)*$N$51)/($N$47*SQRT($N$51))))*$EO58)*100*$B$39,0)</f>
        <v>0</v>
      </c>
      <c r="ER58" s="71">
        <f ca="1">IFERROR((NORMSDIST(-(((LN($EO58/$C$40)+(#REF!+($N$47^2)/2)*$N$51)/($N$47*SQRT($N$51)))-$N$47*SQRT($N$51)))*$C$40*EXP(-#REF!*$N$51)-NORMSDIST(-((LN($EO58/$C$40)+(#REF!+($N$47^2)/2)*$N$51)/($N$47*SQRT($N$51))))*$EO58)*100*$B$40,0)</f>
        <v>0</v>
      </c>
      <c r="ES58" s="71">
        <f ca="1">IFERROR((NORMSDIST(-(((LN($EO58/$C$41)+(#REF!+($N$47^2)/2)*$N$51)/($N$47*SQRT($N$51)))-$N$47*SQRT($N$51)))*$C$41*EXP(-#REF!*$N$51)-NORMSDIST(-((LN($EO58/$C$41)+(#REF!+($N$47^2)/2)*$N$51)/($N$47*SQRT($N$51))))*$EO58)*100*$B$41,0)</f>
        <v>0</v>
      </c>
      <c r="ET58" s="71">
        <f ca="1">IFERROR((NORMSDIST(-(((LN($EO58/$C$42)+(#REF!+($N$47^2)/2)*$N$51)/($N$47*SQRT($N$51)))-$N$47*SQRT($N$51)))*$C$42*EXP(-#REF!*$N$51)-NORMSDIST(-((LN($EO58/$C$42)+(#REF!+($N$47^2)/2)*$N$51)/($N$47*SQRT($N$51))))*$EO58)*100*$B$42,0)</f>
        <v>0</v>
      </c>
      <c r="EU58" s="71">
        <f ca="1">IFERROR((NORMSDIST(-(((LN($EO58/$C$43)+(#REF!+($N$47^2)/2)*$N$51)/($N$47*SQRT($N$51)))-$N$47*SQRT($N$51)))*$C$43*EXP(-#REF!*$N$51)-NORMSDIST(-((LN($EO58/$C$43)+(#REF!+($N$47^2)/2)*$N$51)/($N$47*SQRT($N$51))))*$EO58)*100*$B$43,0)</f>
        <v>0</v>
      </c>
      <c r="EV58" s="71">
        <f ca="1">IFERROR((NORMSDIST(-(((LN($EO58/$C$44)+(#REF!+($N$47^2)/2)*$N$51)/($N$47*SQRT($N$51)))-$N$47*SQRT($N$51)))*$C$44*EXP(-#REF!*$N$51)-NORMSDIST(-((LN($EO58/$C$44)+(#REF!+($N$47^2)/2)*$N$51)/($N$47*SQRT($N$51))))*$EO58)*100*$B$44,0)</f>
        <v>0</v>
      </c>
      <c r="EW58" s="71">
        <f ca="1">IFERROR((NORMSDIST(-(((LN($EO58/$C$45)+(#REF!+($N$47^2)/2)*$N$51)/($N$47*SQRT($N$51)))-$N$47*SQRT($N$51)))*$C$45*EXP(-#REF!*$N$51)-NORMSDIST(-((LN($EO58/$C$45)+(#REF!+($N$47^2)/2)*$N$51)/($N$47*SQRT($N$51))))*$EO58)*100*$B$45,0)</f>
        <v>0</v>
      </c>
      <c r="EX58" s="71">
        <f ca="1">IFERROR((NORMSDIST(-(((LN($EO58/$C$46)+(#REF!+($N$47^2)/2)*$N$51)/($N$47*SQRT($N$51)))-$N$47*SQRT($N$51)))*$C$46*EXP(-#REF!*$N$51)-NORMSDIST(-((LN($EO58/$C$46)+(#REF!+($N$47^2)/2)*$N$51)/($N$47*SQRT($N$51))))*$EO58)*100*$B$46,0)</f>
        <v>0</v>
      </c>
      <c r="EY58" s="71">
        <f ca="1">IFERROR((NORMSDIST(-(((LN($EO58/$C$47)+(#REF!+($N$47^2)/2)*$N$51)/($N$47*SQRT($N$51)))-$N$47*SQRT($N$51)))*$C$47*EXP(-#REF!*$N$51)-NORMSDIST(-((LN($EO58/$C$47)+(#REF!+($N$47^2)/2)*$N$51)/($N$47*SQRT($N$51))))*$EO58)*100*$B$47,0)</f>
        <v>0</v>
      </c>
      <c r="EZ58" s="71">
        <f ca="1">IFERROR((NORMSDIST(-(((LN($EO58/$C$48)+(#REF!+($N$47^2)/2)*$N$51)/($N$47*SQRT($N$51)))-$N$47*SQRT($N$51)))*$C$48*EXP(-#REF!*$N$51)-NORMSDIST(-((LN($EO58/$C$48)+(#REF!+($N$47^2)/2)*$N$51)/($N$47*SQRT($N$51))))*$EO58)*100*$B$48,0)</f>
        <v>0</v>
      </c>
      <c r="FA58" s="71">
        <f ca="1">IFERROR((NORMSDIST(-(((LN($EO58/$C$49)+(#REF!+($N$47^2)/2)*$N$51)/($N$47*SQRT($N$51)))-$N$47*SQRT($N$51)))*$C$49*EXP(-#REF!*$N$51)-NORMSDIST(-((LN($EO58/$C$49)+(#REF!+($N$47^2)/2)*$N$51)/($N$47*SQRT($N$51))))*$EO58)*100*$B$49,0)</f>
        <v>0</v>
      </c>
      <c r="FB58" s="71">
        <f ca="1">IFERROR((NORMSDIST(-(((LN($EO58/$C$50)+(#REF!+($N$47^2)/2)*$N$51)/($N$47*SQRT($N$51)))-$N$47*SQRT($N$51)))*$C$50*EXP(-#REF!*$N$51)-NORMSDIST(-((LN($EO58/$C$50)+(#REF!+($N$47^2)/2)*$N$51)/($N$47*SQRT($N$51))))*$EO58)*100*$B$50,0)</f>
        <v>0</v>
      </c>
      <c r="FC58" s="71">
        <f ca="1">IFERROR((NORMSDIST(-(((LN($EO58/$C$51)+(#REF!+($N$47^2)/2)*$N$51)/($N$47*SQRT($N$51)))-$N$47*SQRT($N$51)))*$C$51*EXP(-#REF!*$N$51)-NORMSDIST(-((LN($EO58/$C$51)+(#REF!+($N$47^2)/2)*$N$51)/($N$47*SQRT($N$51))))*$EO58)*100*$B$51,0)</f>
        <v>0</v>
      </c>
      <c r="FD58" s="71">
        <f ca="1">IFERROR((NORMSDIST(-(((LN($EO58/$C$52)+(#REF!+($N$47^2)/2)*$N$51)/($N$47*SQRT($N$51)))-$N$47*SQRT($N$51)))*$C$52*EXP(-#REF!*$N$51)-NORMSDIST(-((LN($EO58/$C$52)+(#REF!+($N$47^2)/2)*$N$51)/($N$47*SQRT($N$51))))*$EO58)*100*$B$52,0)</f>
        <v>0</v>
      </c>
      <c r="FE58" s="71">
        <f ca="1">IFERROR((NORMSDIST(-(((LN($EO58/$C$53)+(#REF!+($N$47^2)/2)*$N$51)/($N$47*SQRT($N$51)))-$N$47*SQRT($N$51)))*$C$53*EXP(-#REF!*$N$51)-NORMSDIST(-((LN($EO58/$C$53)+(#REF!+($N$47^2)/2)*$N$51)/($N$47*SQRT($N$51))))*$EO58)*100*$B$53,0)</f>
        <v>0</v>
      </c>
      <c r="FF58" s="71">
        <f ca="1">IFERROR((NORMSDIST(-(((LN($EO58/$C$54)+(#REF!+($N$47^2)/2)*$N$51)/($N$47*SQRT($N$51)))-$N$47*SQRT($N$51)))*$C$54*EXP(-#REF!*$N$51)-NORMSDIST(-((LN($EO58/$C$54)+(#REF!+($N$47^2)/2)*$N$51)/($N$47*SQRT($N$51))))*$EO58)*100*$B$54,0)</f>
        <v>0</v>
      </c>
      <c r="FG58" s="71">
        <f ca="1">IFERROR((NORMSDIST(-(((LN($EO58/$C$55)+(#REF!+($N$47^2)/2)*$N$51)/($N$47*SQRT($N$51)))-$N$47*SQRT($N$51)))*$C$55*EXP(-#REF!*$N$51)-NORMSDIST(-((LN($EO58/$C$55)+(#REF!+($N$47^2)/2)*$N$51)/($N$47*SQRT($N$51))))*$EO58)*100*$B$55,0)</f>
        <v>0</v>
      </c>
      <c r="FH58" s="71">
        <f ca="1">IFERROR((NORMSDIST(-(((LN($EO58/$C$56)+(#REF!+($N$47^2)/2)*$N$51)/($N$47*SQRT($N$51)))-$N$47*SQRT($N$51)))*$C$56*EXP(-#REF!*$N$51)-NORMSDIST(-((LN($EO58/$C$56)+(#REF!+($N$47^2)/2)*$N$51)/($N$47*SQRT($N$51))))*$EO58)*100*$B$56,0)</f>
        <v>0</v>
      </c>
      <c r="FI58" s="71">
        <f ca="1">IFERROR((NORMSDIST(-(((LN($EO58/$C$57)+(#REF!+($N$47^2)/2)*$N$51)/($N$47*SQRT($N$51)))-$N$47*SQRT($N$51)))*$C$57*EXP(-#REF!*$N$51)-NORMSDIST(-((LN($EO58/$C$57)+(#REF!+($N$47^2)/2)*$N$51)/($N$47*SQRT($N$51))))*$EO58)*100*$B$57,0)</f>
        <v>0</v>
      </c>
      <c r="FJ58" s="71">
        <f ca="1">IFERROR((NORMSDIST(-(((LN($EO58/$C$58)+(#REF!+($N$47^2)/2)*$N$51)/($N$47*SQRT($N$51)))-$N$47*SQRT($N$51)))*$C$58*EXP(-#REF!*$N$51)-NORMSDIST(-((LN($EO58/$C$58)+(#REF!+($N$47^2)/2)*$N$51)/($N$47*SQRT($N$51))))*$EO58)*100*$B$58,0)</f>
        <v>0</v>
      </c>
      <c r="FK58" s="71">
        <f ca="1">IFERROR((NORMSDIST(-(((LN($EO58/$C$59)+(#REF!+($N$47^2)/2)*$N$51)/($N$47*SQRT($N$51)))-$N$47*SQRT($N$51)))*$C$59*EXP(-#REF!*$N$51)-NORMSDIST(-((LN($EO58/$C$59)+(#REF!+($N$47^2)/2)*$N$51)/($N$47*SQRT($N$51))))*$EO58)*100*$B$59,0)</f>
        <v>0</v>
      </c>
      <c r="FL58" s="71">
        <f ca="1">IFERROR((NORMSDIST(-(((LN($EO58/$C$60)+(#REF!+($N$47^2)/2)*$N$51)/($N$47*SQRT($N$51)))-$N$47*SQRT($N$51)))*$C$60*EXP(-#REF!*$N$51)-NORMSDIST(-((LN($EO58/$C$60)+(#REF!+($N$47^2)/2)*$N$51)/($N$47*SQRT($N$51))))*$EO58)*100*$B$60,0)</f>
        <v>0</v>
      </c>
      <c r="FM58" s="71">
        <f ca="1">IFERROR((NORMSDIST(-(((LN($EO58/$C$61)+(#REF!+($N$47^2)/2)*$N$51)/($N$47*SQRT($N$51)))-$N$47*SQRT($N$51)))*$C$61*EXP(-#REF!*$N$51)-NORMSDIST(-((LN($EO58/$C$61)+(#REF!+($N$47^2)/2)*$N$51)/($N$47*SQRT($N$51))))*$EO58)*100*$B$61,0)</f>
        <v>0</v>
      </c>
      <c r="FN58" s="71">
        <f ca="1">IFERROR((NORMSDIST(-(((LN($EO58/$C$62)+(#REF!+($N$47^2)/2)*$N$51)/($N$47*SQRT($N$51)))-$N$47*SQRT($N$51)))*$C$62*EXP(-#REF!*$N$51)-NORMSDIST(-((LN($EO58/$C$62)+(#REF!+($N$47^2)/2)*$N$51)/($N$47*SQRT($N$51))))*$EO58)*100*$B$62,0)</f>
        <v>0</v>
      </c>
      <c r="FO58" s="71">
        <f ca="1">IFERROR((NORMSDIST(-(((LN($EO58/$C$63)+(#REF!+($N$47^2)/2)*$N$51)/($N$47*SQRT($N$51)))-$N$47*SQRT($N$51)))*$C$63*EXP(-#REF!*$N$51)-NORMSDIST(-((LN($EO58/$C$63)+(#REF!+($N$47^2)/2)*$N$51)/($N$47*SQRT($N$51))))*$EO58)*100*$B$63,0)</f>
        <v>0</v>
      </c>
      <c r="FP58" s="71">
        <f ca="1">IFERROR((NORMSDIST(-(((LN($EO58/$C$64)+(#REF!+($N$47^2)/2)*$N$51)/($N$47*SQRT($N$51)))-$N$47*SQRT($N$51)))*$C$64*EXP(-#REF!*$N$51)-NORMSDIST(-((LN($EO58/$C$64)+(#REF!+($N$47^2)/2)*$N$51)/($N$47*SQRT($N$51))))*$EO58)*100*$B$64,0)</f>
        <v>0</v>
      </c>
      <c r="FQ58" s="71">
        <f ca="1">IFERROR((NORMSDIST(-(((LN($EO58/$C$65)+(#REF!+($N$47^2)/2)*$N$51)/($N$47*SQRT($N$51)))-$N$47*SQRT($N$51)))*$C$65*EXP(-#REF!*$N$51)-NORMSDIST(-((LN($EO58/$C$65)+(#REF!+($N$47^2)/2)*$N$51)/($N$47*SQRT($N$51))))*$EO58)*100*$B$65,0)</f>
        <v>0</v>
      </c>
      <c r="FR58" s="71">
        <f ca="1">IFERROR((NORMSDIST(-(((LN($EO58/$C$66)+(#REF!+($N$47^2)/2)*$N$51)/($N$47*SQRT($N$51)))-$N$47*SQRT($N$51)))*$C$66*EXP(-#REF!*$N$51)-NORMSDIST(-((LN($EO58/$C$66)+(#REF!+($N$47^2)/2)*$N$51)/($N$47*SQRT($N$51))))*$EO58)*100*$B$66,0)</f>
        <v>0</v>
      </c>
      <c r="FS58" s="71">
        <f ca="1">IFERROR((NORMSDIST(-(((LN($EO58/$C$67)+(#REF!+($N$47^2)/2)*$N$51)/($N$47*SQRT($N$51)))-$N$47*SQRT($N$51)))*$C$67*EXP(-#REF!*$N$51)-NORMSDIST(-((LN($EO58/$C$67)+(#REF!+($N$47^2)/2)*$N$51)/($N$47*SQRT($N$51))))*$EO58)*100*$B$67,0)</f>
        <v>0</v>
      </c>
      <c r="FT58" s="71">
        <f ca="1">IFERROR((NORMSDIST(-(((LN($EO58/$C$68)+(#REF!+($N$47^2)/2)*$N$51)/($N$47*SQRT($N$51)))-$N$47*SQRT($N$51)))*$C$68*EXP(-#REF!*$N$51)-NORMSDIST(-((LN($EO58/$C$68)+(#REF!+($N$47^2)/2)*$N$51)/($N$47*SQRT($N$51))))*$EO58)*100*$B$68,0)</f>
        <v>0</v>
      </c>
      <c r="FU58" s="71">
        <f ca="1">IFERROR((NORMSDIST(-(((LN($EO58/$C$69)+(#REF!+($N$47^2)/2)*$N$51)/($N$47*SQRT($N$51)))-$N$47*SQRT($N$51)))*$C$69*EXP(-#REF!*$N$51)-NORMSDIST(-((LN($EO58/$C$69)+(#REF!+($N$47^2)/2)*$N$51)/($N$47*SQRT($N$51))))*$EO58)*100*$B$69,0)</f>
        <v>0</v>
      </c>
      <c r="FV58" s="71">
        <f ca="1">IFERROR((NORMSDIST(-(((LN($EO58/$C$70)+(#REF!+($N$47^2)/2)*$N$51)/($N$47*SQRT($N$51)))-$N$47*SQRT($N$51)))*$C$70*EXP(-#REF!*$N$51)-NORMSDIST(-((LN($EO58/$C$70)+(#REF!+($N$47^2)/2)*$N$51)/($N$47*SQRT($N$51))))*$EO58)*100*$B$70,0)</f>
        <v>0</v>
      </c>
      <c r="FW58" s="71">
        <f ca="1">IFERROR((NORMSDIST(-(((LN($EO58/$C$71)+(#REF!+($N$47^2)/2)*$N$51)/($N$47*SQRT($N$51)))-$N$47*SQRT($N$51)))*$C$71*EXP(-#REF!*$N$51)-NORMSDIST(-((LN($EO58/$C$71)+(#REF!+($N$47^2)/2)*$N$51)/($N$47*SQRT($N$51))))*$EO58)*100*$B$71,0)</f>
        <v>0</v>
      </c>
      <c r="FX58" s="71">
        <f ca="1">IFERROR((NORMSDIST(-(((LN($EO58/$C$72)+(#REF!+($N$47^2)/2)*$N$51)/($N$47*SQRT($N$51)))-$N$47*SQRT($N$51)))*$C$72*EXP(-#REF!*$N$51)-NORMSDIST(-((LN($EO58/$C$72)+(#REF!+($N$47^2)/2)*$N$51)/($N$47*SQRT($N$51))))*$EO58)*100*$B$72,0)</f>
        <v>0</v>
      </c>
      <c r="FY58" s="71">
        <f t="shared" si="115"/>
        <v>0</v>
      </c>
      <c r="FZ58" s="71">
        <f t="shared" si="116"/>
        <v>0</v>
      </c>
      <c r="GA58" s="71">
        <f t="shared" si="117"/>
        <v>0</v>
      </c>
      <c r="GB58" s="71">
        <f t="shared" si="118"/>
        <v>0</v>
      </c>
      <c r="GC58" s="72"/>
      <c r="GD58" s="88">
        <f t="shared" ca="1" si="119"/>
        <v>0</v>
      </c>
    </row>
    <row r="59" spans="1:186">
      <c r="A59" s="170" t="s">
        <v>395</v>
      </c>
      <c r="B59" s="619"/>
      <c r="C59" s="649"/>
      <c r="D59" s="626"/>
      <c r="E59" s="632">
        <f t="shared" si="0"/>
        <v>0</v>
      </c>
      <c r="F59" s="634">
        <f t="shared" si="72"/>
        <v>0</v>
      </c>
      <c r="G59" s="636" t="str">
        <f t="shared" si="120"/>
        <v/>
      </c>
      <c r="H59" s="706">
        <f t="shared" si="56"/>
        <v>0</v>
      </c>
      <c r="I59" s="783">
        <f t="shared" si="2"/>
        <v>0</v>
      </c>
      <c r="J59" s="51"/>
      <c r="K59" s="51"/>
      <c r="L59" s="91"/>
      <c r="M59" s="91"/>
      <c r="N59" s="91"/>
      <c r="O59" s="91"/>
      <c r="P59" s="90"/>
      <c r="Q59" s="91"/>
      <c r="R59" s="92"/>
      <c r="S59" s="91"/>
      <c r="T59" s="91"/>
      <c r="U59" s="91"/>
      <c r="V59" s="91"/>
      <c r="W59" s="54"/>
      <c r="X59" s="54"/>
      <c r="Y59" s="54"/>
      <c r="Z59" s="90"/>
      <c r="AA59" s="91"/>
      <c r="AB59" s="92"/>
      <c r="AC59" s="93"/>
      <c r="AD59" s="93"/>
      <c r="AE59" s="93"/>
      <c r="AF59" s="93"/>
      <c r="AG59" s="54"/>
      <c r="AH59" s="54"/>
      <c r="AI59" s="54"/>
      <c r="AJ59" s="656"/>
      <c r="AK59" s="657" t="s">
        <v>350</v>
      </c>
      <c r="AL59" s="624"/>
      <c r="AM59" s="650"/>
      <c r="AN59" s="628"/>
      <c r="AO59" s="633">
        <f t="shared" si="8"/>
        <v>0</v>
      </c>
      <c r="AP59" s="654">
        <f t="shared" si="9"/>
        <v>0</v>
      </c>
      <c r="AQ59" s="658" t="s">
        <v>396</v>
      </c>
      <c r="AR59" s="624"/>
      <c r="AS59" s="650"/>
      <c r="AT59" s="628"/>
      <c r="AU59" s="633">
        <f t="shared" si="10"/>
        <v>0</v>
      </c>
      <c r="AV59" s="654">
        <f t="shared" si="11"/>
        <v>0</v>
      </c>
      <c r="AW59" s="661" t="s">
        <v>397</v>
      </c>
      <c r="AX59" s="660"/>
      <c r="AY59" s="628"/>
      <c r="AZ59" s="633">
        <f t="shared" si="12"/>
        <v>0</v>
      </c>
      <c r="BA59" s="635">
        <f t="shared" si="13"/>
        <v>0</v>
      </c>
      <c r="CX59" s="70">
        <f t="shared" si="121"/>
        <v>4662.0326770080155</v>
      </c>
      <c r="CY59" s="71">
        <f t="shared" si="74"/>
        <v>0</v>
      </c>
      <c r="CZ59" s="71">
        <f t="shared" si="75"/>
        <v>0</v>
      </c>
      <c r="DA59" s="71">
        <f t="shared" si="76"/>
        <v>0</v>
      </c>
      <c r="DB59" s="71">
        <f t="shared" si="77"/>
        <v>0</v>
      </c>
      <c r="DC59" s="71">
        <f t="shared" si="78"/>
        <v>0</v>
      </c>
      <c r="DD59" s="71">
        <f t="shared" si="79"/>
        <v>0</v>
      </c>
      <c r="DE59" s="71">
        <f t="shared" si="80"/>
        <v>0</v>
      </c>
      <c r="DF59" s="71">
        <f t="shared" si="81"/>
        <v>0</v>
      </c>
      <c r="DG59" s="71">
        <f t="shared" si="82"/>
        <v>0</v>
      </c>
      <c r="DH59" s="71">
        <f t="shared" si="83"/>
        <v>0</v>
      </c>
      <c r="DI59" s="71">
        <f t="shared" si="84"/>
        <v>0</v>
      </c>
      <c r="DJ59" s="71">
        <f t="shared" si="85"/>
        <v>0</v>
      </c>
      <c r="DK59" s="71">
        <f t="shared" si="86"/>
        <v>0</v>
      </c>
      <c r="DL59" s="71">
        <f t="shared" si="87"/>
        <v>0</v>
      </c>
      <c r="DM59" s="71">
        <f t="shared" si="88"/>
        <v>0</v>
      </c>
      <c r="DN59" s="71">
        <f t="shared" si="89"/>
        <v>0</v>
      </c>
      <c r="DO59" s="71">
        <f t="shared" si="90"/>
        <v>0</v>
      </c>
      <c r="DP59" s="71">
        <f t="shared" si="91"/>
        <v>0</v>
      </c>
      <c r="DQ59" s="71">
        <f t="shared" si="92"/>
        <v>0</v>
      </c>
      <c r="DR59" s="71">
        <f t="shared" si="93"/>
        <v>0</v>
      </c>
      <c r="DS59" s="71">
        <f t="shared" si="94"/>
        <v>0</v>
      </c>
      <c r="DT59" s="71">
        <f t="shared" si="95"/>
        <v>0</v>
      </c>
      <c r="DU59" s="71">
        <f t="shared" si="96"/>
        <v>0</v>
      </c>
      <c r="DV59" s="71">
        <f t="shared" si="97"/>
        <v>0</v>
      </c>
      <c r="DW59" s="71">
        <f t="shared" si="98"/>
        <v>0</v>
      </c>
      <c r="DX59" s="71">
        <f t="shared" si="99"/>
        <v>0</v>
      </c>
      <c r="DY59" s="71">
        <f t="shared" si="100"/>
        <v>0</v>
      </c>
      <c r="DZ59" s="71">
        <f t="shared" si="101"/>
        <v>0</v>
      </c>
      <c r="EA59" s="71">
        <f t="shared" si="102"/>
        <v>0</v>
      </c>
      <c r="EB59" s="71">
        <f t="shared" si="103"/>
        <v>0</v>
      </c>
      <c r="EC59" s="71">
        <f t="shared" si="104"/>
        <v>0</v>
      </c>
      <c r="ED59" s="71">
        <f t="shared" si="105"/>
        <v>0</v>
      </c>
      <c r="EE59" s="71">
        <f t="shared" si="106"/>
        <v>0</v>
      </c>
      <c r="EF59" s="71">
        <f t="shared" si="107"/>
        <v>0</v>
      </c>
      <c r="EG59" s="71">
        <f t="shared" si="108"/>
        <v>0</v>
      </c>
      <c r="EH59" s="71">
        <f t="shared" si="109"/>
        <v>0</v>
      </c>
      <c r="EI59" s="71">
        <f t="shared" si="110"/>
        <v>0</v>
      </c>
      <c r="EJ59" s="71">
        <f t="shared" si="111"/>
        <v>0</v>
      </c>
      <c r="EK59" s="71">
        <f t="shared" si="112"/>
        <v>0</v>
      </c>
      <c r="EL59" s="72"/>
      <c r="EM59" s="88">
        <f t="shared" si="113"/>
        <v>0</v>
      </c>
      <c r="EN59" s="60"/>
      <c r="EO59" s="70">
        <f t="shared" si="122"/>
        <v>4662.0326770080155</v>
      </c>
      <c r="EP59" s="71">
        <f ca="1">IFERROR((NORMSDIST(-(((LN($EO59/$C$38)+(#REF!+($N$47^2)/2)*$N$51)/($N$47*SQRT($N$51)))-$N$47*SQRT($N$51)))*$C$38*EXP(-#REF!*$N$51)-NORMSDIST(-((LN($EO59/$C$38)+(#REF!+($N$47^2)/2)*$N$51)/($N$47*SQRT($N$51))))*$EO59)*100*$B$38,0)</f>
        <v>0</v>
      </c>
      <c r="EQ59" s="71">
        <f ca="1">IFERROR((NORMSDIST(-(((LN($EO59/$C$39)+(#REF!+($N$47^2)/2)*$N$51)/($N$47*SQRT($N$51)))-$N$47*SQRT($N$51)))*$C$39*EXP(-#REF!*$N$51)-NORMSDIST(-((LN($EO59/$C$39)+(#REF!+($N$47^2)/2)*$N$51)/($N$47*SQRT($N$51))))*$EO59)*100*$B$39,0)</f>
        <v>0</v>
      </c>
      <c r="ER59" s="71">
        <f ca="1">IFERROR((NORMSDIST(-(((LN($EO59/$C$40)+(#REF!+($N$47^2)/2)*$N$51)/($N$47*SQRT($N$51)))-$N$47*SQRT($N$51)))*$C$40*EXP(-#REF!*$N$51)-NORMSDIST(-((LN($EO59/$C$40)+(#REF!+($N$47^2)/2)*$N$51)/($N$47*SQRT($N$51))))*$EO59)*100*$B$40,0)</f>
        <v>0</v>
      </c>
      <c r="ES59" s="71">
        <f ca="1">IFERROR((NORMSDIST(-(((LN($EO59/$C$41)+(#REF!+($N$47^2)/2)*$N$51)/($N$47*SQRT($N$51)))-$N$47*SQRT($N$51)))*$C$41*EXP(-#REF!*$N$51)-NORMSDIST(-((LN($EO59/$C$41)+(#REF!+($N$47^2)/2)*$N$51)/($N$47*SQRT($N$51))))*$EO59)*100*$B$41,0)</f>
        <v>0</v>
      </c>
      <c r="ET59" s="71">
        <f ca="1">IFERROR((NORMSDIST(-(((LN($EO59/$C$42)+(#REF!+($N$47^2)/2)*$N$51)/($N$47*SQRT($N$51)))-$N$47*SQRT($N$51)))*$C$42*EXP(-#REF!*$N$51)-NORMSDIST(-((LN($EO59/$C$42)+(#REF!+($N$47^2)/2)*$N$51)/($N$47*SQRT($N$51))))*$EO59)*100*$B$42,0)</f>
        <v>0</v>
      </c>
      <c r="EU59" s="71">
        <f ca="1">IFERROR((NORMSDIST(-(((LN($EO59/$C$43)+(#REF!+($N$47^2)/2)*$N$51)/($N$47*SQRT($N$51)))-$N$47*SQRT($N$51)))*$C$43*EXP(-#REF!*$N$51)-NORMSDIST(-((LN($EO59/$C$43)+(#REF!+($N$47^2)/2)*$N$51)/($N$47*SQRT($N$51))))*$EO59)*100*$B$43,0)</f>
        <v>0</v>
      </c>
      <c r="EV59" s="71">
        <f ca="1">IFERROR((NORMSDIST(-(((LN($EO59/$C$44)+(#REF!+($N$47^2)/2)*$N$51)/($N$47*SQRT($N$51)))-$N$47*SQRT($N$51)))*$C$44*EXP(-#REF!*$N$51)-NORMSDIST(-((LN($EO59/$C$44)+(#REF!+($N$47^2)/2)*$N$51)/($N$47*SQRT($N$51))))*$EO59)*100*$B$44,0)</f>
        <v>0</v>
      </c>
      <c r="EW59" s="71">
        <f ca="1">IFERROR((NORMSDIST(-(((LN($EO59/$C$45)+(#REF!+($N$47^2)/2)*$N$51)/($N$47*SQRT($N$51)))-$N$47*SQRT($N$51)))*$C$45*EXP(-#REF!*$N$51)-NORMSDIST(-((LN($EO59/$C$45)+(#REF!+($N$47^2)/2)*$N$51)/($N$47*SQRT($N$51))))*$EO59)*100*$B$45,0)</f>
        <v>0</v>
      </c>
      <c r="EX59" s="71">
        <f ca="1">IFERROR((NORMSDIST(-(((LN($EO59/$C$46)+(#REF!+($N$47^2)/2)*$N$51)/($N$47*SQRT($N$51)))-$N$47*SQRT($N$51)))*$C$46*EXP(-#REF!*$N$51)-NORMSDIST(-((LN($EO59/$C$46)+(#REF!+($N$47^2)/2)*$N$51)/($N$47*SQRT($N$51))))*$EO59)*100*$B$46,0)</f>
        <v>0</v>
      </c>
      <c r="EY59" s="71">
        <f ca="1">IFERROR((NORMSDIST(-(((LN($EO59/$C$47)+(#REF!+($N$47^2)/2)*$N$51)/($N$47*SQRT($N$51)))-$N$47*SQRT($N$51)))*$C$47*EXP(-#REF!*$N$51)-NORMSDIST(-((LN($EO59/$C$47)+(#REF!+($N$47^2)/2)*$N$51)/($N$47*SQRT($N$51))))*$EO59)*100*$B$47,0)</f>
        <v>0</v>
      </c>
      <c r="EZ59" s="71">
        <f ca="1">IFERROR((NORMSDIST(-(((LN($EO59/$C$48)+(#REF!+($N$47^2)/2)*$N$51)/($N$47*SQRT($N$51)))-$N$47*SQRT($N$51)))*$C$48*EXP(-#REF!*$N$51)-NORMSDIST(-((LN($EO59/$C$48)+(#REF!+($N$47^2)/2)*$N$51)/($N$47*SQRT($N$51))))*$EO59)*100*$B$48,0)</f>
        <v>0</v>
      </c>
      <c r="FA59" s="71">
        <f ca="1">IFERROR((NORMSDIST(-(((LN($EO59/$C$49)+(#REF!+($N$47^2)/2)*$N$51)/($N$47*SQRT($N$51)))-$N$47*SQRT($N$51)))*$C$49*EXP(-#REF!*$N$51)-NORMSDIST(-((LN($EO59/$C$49)+(#REF!+($N$47^2)/2)*$N$51)/($N$47*SQRT($N$51))))*$EO59)*100*$B$49,0)</f>
        <v>0</v>
      </c>
      <c r="FB59" s="71">
        <f ca="1">IFERROR((NORMSDIST(-(((LN($EO59/$C$50)+(#REF!+($N$47^2)/2)*$N$51)/($N$47*SQRT($N$51)))-$N$47*SQRT($N$51)))*$C$50*EXP(-#REF!*$N$51)-NORMSDIST(-((LN($EO59/$C$50)+(#REF!+($N$47^2)/2)*$N$51)/($N$47*SQRT($N$51))))*$EO59)*100*$B$50,0)</f>
        <v>0</v>
      </c>
      <c r="FC59" s="71">
        <f ca="1">IFERROR((NORMSDIST(-(((LN($EO59/$C$51)+(#REF!+($N$47^2)/2)*$N$51)/($N$47*SQRT($N$51)))-$N$47*SQRT($N$51)))*$C$51*EXP(-#REF!*$N$51)-NORMSDIST(-((LN($EO59/$C$51)+(#REF!+($N$47^2)/2)*$N$51)/($N$47*SQRT($N$51))))*$EO59)*100*$B$51,0)</f>
        <v>0</v>
      </c>
      <c r="FD59" s="71">
        <f ca="1">IFERROR((NORMSDIST(-(((LN($EO59/$C$52)+(#REF!+($N$47^2)/2)*$N$51)/($N$47*SQRT($N$51)))-$N$47*SQRT($N$51)))*$C$52*EXP(-#REF!*$N$51)-NORMSDIST(-((LN($EO59/$C$52)+(#REF!+($N$47^2)/2)*$N$51)/($N$47*SQRT($N$51))))*$EO59)*100*$B$52,0)</f>
        <v>0</v>
      </c>
      <c r="FE59" s="71">
        <f ca="1">IFERROR((NORMSDIST(-(((LN($EO59/$C$53)+(#REF!+($N$47^2)/2)*$N$51)/($N$47*SQRT($N$51)))-$N$47*SQRT($N$51)))*$C$53*EXP(-#REF!*$N$51)-NORMSDIST(-((LN($EO59/$C$53)+(#REF!+($N$47^2)/2)*$N$51)/($N$47*SQRT($N$51))))*$EO59)*100*$B$53,0)</f>
        <v>0</v>
      </c>
      <c r="FF59" s="71">
        <f ca="1">IFERROR((NORMSDIST(-(((LN($EO59/$C$54)+(#REF!+($N$47^2)/2)*$N$51)/($N$47*SQRT($N$51)))-$N$47*SQRT($N$51)))*$C$54*EXP(-#REF!*$N$51)-NORMSDIST(-((LN($EO59/$C$54)+(#REF!+($N$47^2)/2)*$N$51)/($N$47*SQRT($N$51))))*$EO59)*100*$B$54,0)</f>
        <v>0</v>
      </c>
      <c r="FG59" s="71">
        <f ca="1">IFERROR((NORMSDIST(-(((LN($EO59/$C$55)+(#REF!+($N$47^2)/2)*$N$51)/($N$47*SQRT($N$51)))-$N$47*SQRT($N$51)))*$C$55*EXP(-#REF!*$N$51)-NORMSDIST(-((LN($EO59/$C$55)+(#REF!+($N$47^2)/2)*$N$51)/($N$47*SQRT($N$51))))*$EO59)*100*$B$55,0)</f>
        <v>0</v>
      </c>
      <c r="FH59" s="71">
        <f ca="1">IFERROR((NORMSDIST(-(((LN($EO59/$C$56)+(#REF!+($N$47^2)/2)*$N$51)/($N$47*SQRT($N$51)))-$N$47*SQRT($N$51)))*$C$56*EXP(-#REF!*$N$51)-NORMSDIST(-((LN($EO59/$C$56)+(#REF!+($N$47^2)/2)*$N$51)/($N$47*SQRT($N$51))))*$EO59)*100*$B$56,0)</f>
        <v>0</v>
      </c>
      <c r="FI59" s="71">
        <f ca="1">IFERROR((NORMSDIST(-(((LN($EO59/$C$57)+(#REF!+($N$47^2)/2)*$N$51)/($N$47*SQRT($N$51)))-$N$47*SQRT($N$51)))*$C$57*EXP(-#REF!*$N$51)-NORMSDIST(-((LN($EO59/$C$57)+(#REF!+($N$47^2)/2)*$N$51)/($N$47*SQRT($N$51))))*$EO59)*100*$B$57,0)</f>
        <v>0</v>
      </c>
      <c r="FJ59" s="71">
        <f ca="1">IFERROR((NORMSDIST(-(((LN($EO59/$C$58)+(#REF!+($N$47^2)/2)*$N$51)/($N$47*SQRT($N$51)))-$N$47*SQRT($N$51)))*$C$58*EXP(-#REF!*$N$51)-NORMSDIST(-((LN($EO59/$C$58)+(#REF!+($N$47^2)/2)*$N$51)/($N$47*SQRT($N$51))))*$EO59)*100*$B$58,0)</f>
        <v>0</v>
      </c>
      <c r="FK59" s="71">
        <f ca="1">IFERROR((NORMSDIST(-(((LN($EO59/$C$59)+(#REF!+($N$47^2)/2)*$N$51)/($N$47*SQRT($N$51)))-$N$47*SQRT($N$51)))*$C$59*EXP(-#REF!*$N$51)-NORMSDIST(-((LN($EO59/$C$59)+(#REF!+($N$47^2)/2)*$N$51)/($N$47*SQRT($N$51))))*$EO59)*100*$B$59,0)</f>
        <v>0</v>
      </c>
      <c r="FL59" s="71">
        <f ca="1">IFERROR((NORMSDIST(-(((LN($EO59/$C$60)+(#REF!+($N$47^2)/2)*$N$51)/($N$47*SQRT($N$51)))-$N$47*SQRT($N$51)))*$C$60*EXP(-#REF!*$N$51)-NORMSDIST(-((LN($EO59/$C$60)+(#REF!+($N$47^2)/2)*$N$51)/($N$47*SQRT($N$51))))*$EO59)*100*$B$60,0)</f>
        <v>0</v>
      </c>
      <c r="FM59" s="71">
        <f ca="1">IFERROR((NORMSDIST(-(((LN($EO59/$C$61)+(#REF!+($N$47^2)/2)*$N$51)/($N$47*SQRT($N$51)))-$N$47*SQRT($N$51)))*$C$61*EXP(-#REF!*$N$51)-NORMSDIST(-((LN($EO59/$C$61)+(#REF!+($N$47^2)/2)*$N$51)/($N$47*SQRT($N$51))))*$EO59)*100*$B$61,0)</f>
        <v>0</v>
      </c>
      <c r="FN59" s="71">
        <f ca="1">IFERROR((NORMSDIST(-(((LN($EO59/$C$62)+(#REF!+($N$47^2)/2)*$N$51)/($N$47*SQRT($N$51)))-$N$47*SQRT($N$51)))*$C$62*EXP(-#REF!*$N$51)-NORMSDIST(-((LN($EO59/$C$62)+(#REF!+($N$47^2)/2)*$N$51)/($N$47*SQRT($N$51))))*$EO59)*100*$B$62,0)</f>
        <v>0</v>
      </c>
      <c r="FO59" s="71">
        <f ca="1">IFERROR((NORMSDIST(-(((LN($EO59/$C$63)+(#REF!+($N$47^2)/2)*$N$51)/($N$47*SQRT($N$51)))-$N$47*SQRT($N$51)))*$C$63*EXP(-#REF!*$N$51)-NORMSDIST(-((LN($EO59/$C$63)+(#REF!+($N$47^2)/2)*$N$51)/($N$47*SQRT($N$51))))*$EO59)*100*$B$63,0)</f>
        <v>0</v>
      </c>
      <c r="FP59" s="71">
        <f ca="1">IFERROR((NORMSDIST(-(((LN($EO59/$C$64)+(#REF!+($N$47^2)/2)*$N$51)/($N$47*SQRT($N$51)))-$N$47*SQRT($N$51)))*$C$64*EXP(-#REF!*$N$51)-NORMSDIST(-((LN($EO59/$C$64)+(#REF!+($N$47^2)/2)*$N$51)/($N$47*SQRT($N$51))))*$EO59)*100*$B$64,0)</f>
        <v>0</v>
      </c>
      <c r="FQ59" s="71">
        <f ca="1">IFERROR((NORMSDIST(-(((LN($EO59/$C$65)+(#REF!+($N$47^2)/2)*$N$51)/($N$47*SQRT($N$51)))-$N$47*SQRT($N$51)))*$C$65*EXP(-#REF!*$N$51)-NORMSDIST(-((LN($EO59/$C$65)+(#REF!+($N$47^2)/2)*$N$51)/($N$47*SQRT($N$51))))*$EO59)*100*$B$65,0)</f>
        <v>0</v>
      </c>
      <c r="FR59" s="71">
        <f ca="1">IFERROR((NORMSDIST(-(((LN($EO59/$C$66)+(#REF!+($N$47^2)/2)*$N$51)/($N$47*SQRT($N$51)))-$N$47*SQRT($N$51)))*$C$66*EXP(-#REF!*$N$51)-NORMSDIST(-((LN($EO59/$C$66)+(#REF!+($N$47^2)/2)*$N$51)/($N$47*SQRT($N$51))))*$EO59)*100*$B$66,0)</f>
        <v>0</v>
      </c>
      <c r="FS59" s="71">
        <f ca="1">IFERROR((NORMSDIST(-(((LN($EO59/$C$67)+(#REF!+($N$47^2)/2)*$N$51)/($N$47*SQRT($N$51)))-$N$47*SQRT($N$51)))*$C$67*EXP(-#REF!*$N$51)-NORMSDIST(-((LN($EO59/$C$67)+(#REF!+($N$47^2)/2)*$N$51)/($N$47*SQRT($N$51))))*$EO59)*100*$B$67,0)</f>
        <v>0</v>
      </c>
      <c r="FT59" s="71">
        <f ca="1">IFERROR((NORMSDIST(-(((LN($EO59/$C$68)+(#REF!+($N$47^2)/2)*$N$51)/($N$47*SQRT($N$51)))-$N$47*SQRT($N$51)))*$C$68*EXP(-#REF!*$N$51)-NORMSDIST(-((LN($EO59/$C$68)+(#REF!+($N$47^2)/2)*$N$51)/($N$47*SQRT($N$51))))*$EO59)*100*$B$68,0)</f>
        <v>0</v>
      </c>
      <c r="FU59" s="71">
        <f ca="1">IFERROR((NORMSDIST(-(((LN($EO59/$C$69)+(#REF!+($N$47^2)/2)*$N$51)/($N$47*SQRT($N$51)))-$N$47*SQRT($N$51)))*$C$69*EXP(-#REF!*$N$51)-NORMSDIST(-((LN($EO59/$C$69)+(#REF!+($N$47^2)/2)*$N$51)/($N$47*SQRT($N$51))))*$EO59)*100*$B$69,0)</f>
        <v>0</v>
      </c>
      <c r="FV59" s="71">
        <f ca="1">IFERROR((NORMSDIST(-(((LN($EO59/$C$70)+(#REF!+($N$47^2)/2)*$N$51)/($N$47*SQRT($N$51)))-$N$47*SQRT($N$51)))*$C$70*EXP(-#REF!*$N$51)-NORMSDIST(-((LN($EO59/$C$70)+(#REF!+($N$47^2)/2)*$N$51)/($N$47*SQRT($N$51))))*$EO59)*100*$B$70,0)</f>
        <v>0</v>
      </c>
      <c r="FW59" s="71">
        <f ca="1">IFERROR((NORMSDIST(-(((LN($EO59/$C$71)+(#REF!+($N$47^2)/2)*$N$51)/($N$47*SQRT($N$51)))-$N$47*SQRT($N$51)))*$C$71*EXP(-#REF!*$N$51)-NORMSDIST(-((LN($EO59/$C$71)+(#REF!+($N$47^2)/2)*$N$51)/($N$47*SQRT($N$51))))*$EO59)*100*$B$71,0)</f>
        <v>0</v>
      </c>
      <c r="FX59" s="71">
        <f ca="1">IFERROR((NORMSDIST(-(((LN($EO59/$C$72)+(#REF!+($N$47^2)/2)*$N$51)/($N$47*SQRT($N$51)))-$N$47*SQRT($N$51)))*$C$72*EXP(-#REF!*$N$51)-NORMSDIST(-((LN($EO59/$C$72)+(#REF!+($N$47^2)/2)*$N$51)/($N$47*SQRT($N$51))))*$EO59)*100*$B$72,0)</f>
        <v>0</v>
      </c>
      <c r="FY59" s="71">
        <f t="shared" si="115"/>
        <v>0</v>
      </c>
      <c r="FZ59" s="71">
        <f t="shared" si="116"/>
        <v>0</v>
      </c>
      <c r="GA59" s="71">
        <f t="shared" si="117"/>
        <v>0</v>
      </c>
      <c r="GB59" s="71">
        <f t="shared" si="118"/>
        <v>0</v>
      </c>
      <c r="GC59" s="72"/>
      <c r="GD59" s="88">
        <f t="shared" ca="1" si="119"/>
        <v>0</v>
      </c>
    </row>
    <row r="60" spans="1:186">
      <c r="A60" s="170" t="s">
        <v>395</v>
      </c>
      <c r="B60" s="620"/>
      <c r="C60" s="650"/>
      <c r="D60" s="628"/>
      <c r="E60" s="633">
        <f t="shared" si="0"/>
        <v>0</v>
      </c>
      <c r="F60" s="635">
        <f t="shared" si="72"/>
        <v>0</v>
      </c>
      <c r="G60" s="637" t="str">
        <f t="shared" si="120"/>
        <v/>
      </c>
      <c r="H60" s="707">
        <f t="shared" si="56"/>
        <v>0</v>
      </c>
      <c r="I60" s="784">
        <f t="shared" si="2"/>
        <v>0</v>
      </c>
      <c r="J60" s="51"/>
      <c r="K60" s="51"/>
      <c r="L60" s="91"/>
      <c r="M60" s="91"/>
      <c r="N60" s="91"/>
      <c r="O60" s="91"/>
      <c r="P60" s="90"/>
      <c r="Q60" s="91"/>
      <c r="R60" s="92"/>
      <c r="S60" s="91"/>
      <c r="T60" s="91"/>
      <c r="U60" s="91"/>
      <c r="V60" s="91"/>
      <c r="W60" s="54"/>
      <c r="X60" s="54"/>
      <c r="Y60" s="54"/>
      <c r="Z60" s="90"/>
      <c r="AA60" s="91"/>
      <c r="AB60" s="92"/>
      <c r="AC60" s="93"/>
      <c r="AD60" s="93"/>
      <c r="AE60" s="93"/>
      <c r="AF60" s="93"/>
      <c r="AG60" s="54"/>
      <c r="AH60" s="54"/>
      <c r="AI60" s="54"/>
      <c r="AJ60" s="655"/>
      <c r="AK60" s="657" t="s">
        <v>350</v>
      </c>
      <c r="AL60" s="623"/>
      <c r="AM60" s="649"/>
      <c r="AN60" s="626"/>
      <c r="AO60" s="632">
        <f t="shared" si="8"/>
        <v>0</v>
      </c>
      <c r="AP60" s="653">
        <f t="shared" si="9"/>
        <v>0</v>
      </c>
      <c r="AQ60" s="658" t="s">
        <v>396</v>
      </c>
      <c r="AR60" s="623"/>
      <c r="AS60" s="649"/>
      <c r="AT60" s="626"/>
      <c r="AU60" s="632">
        <f t="shared" si="10"/>
        <v>0</v>
      </c>
      <c r="AV60" s="653">
        <f t="shared" si="11"/>
        <v>0</v>
      </c>
      <c r="AW60" s="661" t="s">
        <v>397</v>
      </c>
      <c r="AX60" s="659"/>
      <c r="AY60" s="626"/>
      <c r="AZ60" s="632">
        <f t="shared" si="12"/>
        <v>0</v>
      </c>
      <c r="BA60" s="634">
        <f t="shared" si="13"/>
        <v>0</v>
      </c>
      <c r="CX60" s="70">
        <f t="shared" si="121"/>
        <v>4755.2733305481761</v>
      </c>
      <c r="CY60" s="71">
        <f t="shared" si="74"/>
        <v>0</v>
      </c>
      <c r="CZ60" s="71">
        <f t="shared" si="75"/>
        <v>0</v>
      </c>
      <c r="DA60" s="71">
        <f t="shared" si="76"/>
        <v>0</v>
      </c>
      <c r="DB60" s="71">
        <f t="shared" si="77"/>
        <v>0</v>
      </c>
      <c r="DC60" s="71">
        <f t="shared" si="78"/>
        <v>0</v>
      </c>
      <c r="DD60" s="71">
        <f t="shared" si="79"/>
        <v>0</v>
      </c>
      <c r="DE60" s="71">
        <f t="shared" si="80"/>
        <v>0</v>
      </c>
      <c r="DF60" s="71">
        <f t="shared" si="81"/>
        <v>0</v>
      </c>
      <c r="DG60" s="71">
        <f t="shared" si="82"/>
        <v>0</v>
      </c>
      <c r="DH60" s="71">
        <f t="shared" si="83"/>
        <v>0</v>
      </c>
      <c r="DI60" s="71">
        <f t="shared" si="84"/>
        <v>0</v>
      </c>
      <c r="DJ60" s="71">
        <f t="shared" si="85"/>
        <v>0</v>
      </c>
      <c r="DK60" s="71">
        <f t="shared" si="86"/>
        <v>0</v>
      </c>
      <c r="DL60" s="71">
        <f t="shared" si="87"/>
        <v>0</v>
      </c>
      <c r="DM60" s="71">
        <f t="shared" si="88"/>
        <v>0</v>
      </c>
      <c r="DN60" s="71">
        <f t="shared" si="89"/>
        <v>0</v>
      </c>
      <c r="DO60" s="71">
        <f t="shared" si="90"/>
        <v>0</v>
      </c>
      <c r="DP60" s="71">
        <f t="shared" si="91"/>
        <v>0</v>
      </c>
      <c r="DQ60" s="71">
        <f t="shared" si="92"/>
        <v>0</v>
      </c>
      <c r="DR60" s="71">
        <f t="shared" si="93"/>
        <v>0</v>
      </c>
      <c r="DS60" s="71">
        <f t="shared" si="94"/>
        <v>0</v>
      </c>
      <c r="DT60" s="71">
        <f t="shared" si="95"/>
        <v>0</v>
      </c>
      <c r="DU60" s="71">
        <f t="shared" si="96"/>
        <v>0</v>
      </c>
      <c r="DV60" s="71">
        <f t="shared" si="97"/>
        <v>0</v>
      </c>
      <c r="DW60" s="71">
        <f t="shared" si="98"/>
        <v>0</v>
      </c>
      <c r="DX60" s="71">
        <f t="shared" si="99"/>
        <v>0</v>
      </c>
      <c r="DY60" s="71">
        <f t="shared" si="100"/>
        <v>0</v>
      </c>
      <c r="DZ60" s="71">
        <f t="shared" si="101"/>
        <v>0</v>
      </c>
      <c r="EA60" s="71">
        <f t="shared" si="102"/>
        <v>0</v>
      </c>
      <c r="EB60" s="71">
        <f t="shared" si="103"/>
        <v>0</v>
      </c>
      <c r="EC60" s="71">
        <f t="shared" si="104"/>
        <v>0</v>
      </c>
      <c r="ED60" s="71">
        <f t="shared" si="105"/>
        <v>0</v>
      </c>
      <c r="EE60" s="71">
        <f t="shared" si="106"/>
        <v>0</v>
      </c>
      <c r="EF60" s="71">
        <f t="shared" si="107"/>
        <v>0</v>
      </c>
      <c r="EG60" s="71">
        <f t="shared" si="108"/>
        <v>0</v>
      </c>
      <c r="EH60" s="71">
        <f t="shared" si="109"/>
        <v>0</v>
      </c>
      <c r="EI60" s="71">
        <f t="shared" si="110"/>
        <v>0</v>
      </c>
      <c r="EJ60" s="71">
        <f t="shared" si="111"/>
        <v>0</v>
      </c>
      <c r="EK60" s="71">
        <f t="shared" si="112"/>
        <v>0</v>
      </c>
      <c r="EL60" s="72"/>
      <c r="EM60" s="88">
        <f t="shared" si="113"/>
        <v>0</v>
      </c>
      <c r="EN60" s="60"/>
      <c r="EO60" s="70">
        <f t="shared" si="122"/>
        <v>4755.2733305481761</v>
      </c>
      <c r="EP60" s="71">
        <f ca="1">IFERROR((NORMSDIST(-(((LN($EO60/$C$38)+(#REF!+($N$47^2)/2)*$N$51)/($N$47*SQRT($N$51)))-$N$47*SQRT($N$51)))*$C$38*EXP(-#REF!*$N$51)-NORMSDIST(-((LN($EO60/$C$38)+(#REF!+($N$47^2)/2)*$N$51)/($N$47*SQRT($N$51))))*$EO60)*100*$B$38,0)</f>
        <v>0</v>
      </c>
      <c r="EQ60" s="71">
        <f ca="1">IFERROR((NORMSDIST(-(((LN($EO60/$C$39)+(#REF!+($N$47^2)/2)*$N$51)/($N$47*SQRT($N$51)))-$N$47*SQRT($N$51)))*$C$39*EXP(-#REF!*$N$51)-NORMSDIST(-((LN($EO60/$C$39)+(#REF!+($N$47^2)/2)*$N$51)/($N$47*SQRT($N$51))))*$EO60)*100*$B$39,0)</f>
        <v>0</v>
      </c>
      <c r="ER60" s="71">
        <f ca="1">IFERROR((NORMSDIST(-(((LN($EO60/$C$40)+(#REF!+($N$47^2)/2)*$N$51)/($N$47*SQRT($N$51)))-$N$47*SQRT($N$51)))*$C$40*EXP(-#REF!*$N$51)-NORMSDIST(-((LN($EO60/$C$40)+(#REF!+($N$47^2)/2)*$N$51)/($N$47*SQRT($N$51))))*$EO60)*100*$B$40,0)</f>
        <v>0</v>
      </c>
      <c r="ES60" s="71">
        <f ca="1">IFERROR((NORMSDIST(-(((LN($EO60/$C$41)+(#REF!+($N$47^2)/2)*$N$51)/($N$47*SQRT($N$51)))-$N$47*SQRT($N$51)))*$C$41*EXP(-#REF!*$N$51)-NORMSDIST(-((LN($EO60/$C$41)+(#REF!+($N$47^2)/2)*$N$51)/($N$47*SQRT($N$51))))*$EO60)*100*$B$41,0)</f>
        <v>0</v>
      </c>
      <c r="ET60" s="71">
        <f ca="1">IFERROR((NORMSDIST(-(((LN($EO60/$C$42)+(#REF!+($N$47^2)/2)*$N$51)/($N$47*SQRT($N$51)))-$N$47*SQRT($N$51)))*$C$42*EXP(-#REF!*$N$51)-NORMSDIST(-((LN($EO60/$C$42)+(#REF!+($N$47^2)/2)*$N$51)/($N$47*SQRT($N$51))))*$EO60)*100*$B$42,0)</f>
        <v>0</v>
      </c>
      <c r="EU60" s="71">
        <f ca="1">IFERROR((NORMSDIST(-(((LN($EO60/$C$43)+(#REF!+($N$47^2)/2)*$N$51)/($N$47*SQRT($N$51)))-$N$47*SQRT($N$51)))*$C$43*EXP(-#REF!*$N$51)-NORMSDIST(-((LN($EO60/$C$43)+(#REF!+($N$47^2)/2)*$N$51)/($N$47*SQRT($N$51))))*$EO60)*100*$B$43,0)</f>
        <v>0</v>
      </c>
      <c r="EV60" s="71">
        <f ca="1">IFERROR((NORMSDIST(-(((LN($EO60/$C$44)+(#REF!+($N$47^2)/2)*$N$51)/($N$47*SQRT($N$51)))-$N$47*SQRT($N$51)))*$C$44*EXP(-#REF!*$N$51)-NORMSDIST(-((LN($EO60/$C$44)+(#REF!+($N$47^2)/2)*$N$51)/($N$47*SQRT($N$51))))*$EO60)*100*$B$44,0)</f>
        <v>0</v>
      </c>
      <c r="EW60" s="71">
        <f ca="1">IFERROR((NORMSDIST(-(((LN($EO60/$C$45)+(#REF!+($N$47^2)/2)*$N$51)/($N$47*SQRT($N$51)))-$N$47*SQRT($N$51)))*$C$45*EXP(-#REF!*$N$51)-NORMSDIST(-((LN($EO60/$C$45)+(#REF!+($N$47^2)/2)*$N$51)/($N$47*SQRT($N$51))))*$EO60)*100*$B$45,0)</f>
        <v>0</v>
      </c>
      <c r="EX60" s="71">
        <f ca="1">IFERROR((NORMSDIST(-(((LN($EO60/$C$46)+(#REF!+($N$47^2)/2)*$N$51)/($N$47*SQRT($N$51)))-$N$47*SQRT($N$51)))*$C$46*EXP(-#REF!*$N$51)-NORMSDIST(-((LN($EO60/$C$46)+(#REF!+($N$47^2)/2)*$N$51)/($N$47*SQRT($N$51))))*$EO60)*100*$B$46,0)</f>
        <v>0</v>
      </c>
      <c r="EY60" s="71">
        <f ca="1">IFERROR((NORMSDIST(-(((LN($EO60/$C$47)+(#REF!+($N$47^2)/2)*$N$51)/($N$47*SQRT($N$51)))-$N$47*SQRT($N$51)))*$C$47*EXP(-#REF!*$N$51)-NORMSDIST(-((LN($EO60/$C$47)+(#REF!+($N$47^2)/2)*$N$51)/($N$47*SQRT($N$51))))*$EO60)*100*$B$47,0)</f>
        <v>0</v>
      </c>
      <c r="EZ60" s="71">
        <f ca="1">IFERROR((NORMSDIST(-(((LN($EO60/$C$48)+(#REF!+($N$47^2)/2)*$N$51)/($N$47*SQRT($N$51)))-$N$47*SQRT($N$51)))*$C$48*EXP(-#REF!*$N$51)-NORMSDIST(-((LN($EO60/$C$48)+(#REF!+($N$47^2)/2)*$N$51)/($N$47*SQRT($N$51))))*$EO60)*100*$B$48,0)</f>
        <v>0</v>
      </c>
      <c r="FA60" s="71">
        <f ca="1">IFERROR((NORMSDIST(-(((LN($EO60/$C$49)+(#REF!+($N$47^2)/2)*$N$51)/($N$47*SQRT($N$51)))-$N$47*SQRT($N$51)))*$C$49*EXP(-#REF!*$N$51)-NORMSDIST(-((LN($EO60/$C$49)+(#REF!+($N$47^2)/2)*$N$51)/($N$47*SQRT($N$51))))*$EO60)*100*$B$49,0)</f>
        <v>0</v>
      </c>
      <c r="FB60" s="71">
        <f ca="1">IFERROR((NORMSDIST(-(((LN($EO60/$C$50)+(#REF!+($N$47^2)/2)*$N$51)/($N$47*SQRT($N$51)))-$N$47*SQRT($N$51)))*$C$50*EXP(-#REF!*$N$51)-NORMSDIST(-((LN($EO60/$C$50)+(#REF!+($N$47^2)/2)*$N$51)/($N$47*SQRT($N$51))))*$EO60)*100*$B$50,0)</f>
        <v>0</v>
      </c>
      <c r="FC60" s="71">
        <f ca="1">IFERROR((NORMSDIST(-(((LN($EO60/$C$51)+(#REF!+($N$47^2)/2)*$N$51)/($N$47*SQRT($N$51)))-$N$47*SQRT($N$51)))*$C$51*EXP(-#REF!*$N$51)-NORMSDIST(-((LN($EO60/$C$51)+(#REF!+($N$47^2)/2)*$N$51)/($N$47*SQRT($N$51))))*$EO60)*100*$B$51,0)</f>
        <v>0</v>
      </c>
      <c r="FD60" s="71">
        <f ca="1">IFERROR((NORMSDIST(-(((LN($EO60/$C$52)+(#REF!+($N$47^2)/2)*$N$51)/($N$47*SQRT($N$51)))-$N$47*SQRT($N$51)))*$C$52*EXP(-#REF!*$N$51)-NORMSDIST(-((LN($EO60/$C$52)+(#REF!+($N$47^2)/2)*$N$51)/($N$47*SQRT($N$51))))*$EO60)*100*$B$52,0)</f>
        <v>0</v>
      </c>
      <c r="FE60" s="71">
        <f ca="1">IFERROR((NORMSDIST(-(((LN($EO60/$C$53)+(#REF!+($N$47^2)/2)*$N$51)/($N$47*SQRT($N$51)))-$N$47*SQRT($N$51)))*$C$53*EXP(-#REF!*$N$51)-NORMSDIST(-((LN($EO60/$C$53)+(#REF!+($N$47^2)/2)*$N$51)/($N$47*SQRT($N$51))))*$EO60)*100*$B$53,0)</f>
        <v>0</v>
      </c>
      <c r="FF60" s="71">
        <f ca="1">IFERROR((NORMSDIST(-(((LN($EO60/$C$54)+(#REF!+($N$47^2)/2)*$N$51)/($N$47*SQRT($N$51)))-$N$47*SQRT($N$51)))*$C$54*EXP(-#REF!*$N$51)-NORMSDIST(-((LN($EO60/$C$54)+(#REF!+($N$47^2)/2)*$N$51)/($N$47*SQRT($N$51))))*$EO60)*100*$B$54,0)</f>
        <v>0</v>
      </c>
      <c r="FG60" s="71">
        <f ca="1">IFERROR((NORMSDIST(-(((LN($EO60/$C$55)+(#REF!+($N$47^2)/2)*$N$51)/($N$47*SQRT($N$51)))-$N$47*SQRT($N$51)))*$C$55*EXP(-#REF!*$N$51)-NORMSDIST(-((LN($EO60/$C$55)+(#REF!+($N$47^2)/2)*$N$51)/($N$47*SQRT($N$51))))*$EO60)*100*$B$55,0)</f>
        <v>0</v>
      </c>
      <c r="FH60" s="71">
        <f ca="1">IFERROR((NORMSDIST(-(((LN($EO60/$C$56)+(#REF!+($N$47^2)/2)*$N$51)/($N$47*SQRT($N$51)))-$N$47*SQRT($N$51)))*$C$56*EXP(-#REF!*$N$51)-NORMSDIST(-((LN($EO60/$C$56)+(#REF!+($N$47^2)/2)*$N$51)/($N$47*SQRT($N$51))))*$EO60)*100*$B$56,0)</f>
        <v>0</v>
      </c>
      <c r="FI60" s="71">
        <f ca="1">IFERROR((NORMSDIST(-(((LN($EO60/$C$57)+(#REF!+($N$47^2)/2)*$N$51)/($N$47*SQRT($N$51)))-$N$47*SQRT($N$51)))*$C$57*EXP(-#REF!*$N$51)-NORMSDIST(-((LN($EO60/$C$57)+(#REF!+($N$47^2)/2)*$N$51)/($N$47*SQRT($N$51))))*$EO60)*100*$B$57,0)</f>
        <v>0</v>
      </c>
      <c r="FJ60" s="71">
        <f ca="1">IFERROR((NORMSDIST(-(((LN($EO60/$C$58)+(#REF!+($N$47^2)/2)*$N$51)/($N$47*SQRT($N$51)))-$N$47*SQRT($N$51)))*$C$58*EXP(-#REF!*$N$51)-NORMSDIST(-((LN($EO60/$C$58)+(#REF!+($N$47^2)/2)*$N$51)/($N$47*SQRT($N$51))))*$EO60)*100*$B$58,0)</f>
        <v>0</v>
      </c>
      <c r="FK60" s="71">
        <f ca="1">IFERROR((NORMSDIST(-(((LN($EO60/$C$59)+(#REF!+($N$47^2)/2)*$N$51)/($N$47*SQRT($N$51)))-$N$47*SQRT($N$51)))*$C$59*EXP(-#REF!*$N$51)-NORMSDIST(-((LN($EO60/$C$59)+(#REF!+($N$47^2)/2)*$N$51)/($N$47*SQRT($N$51))))*$EO60)*100*$B$59,0)</f>
        <v>0</v>
      </c>
      <c r="FL60" s="71">
        <f ca="1">IFERROR((NORMSDIST(-(((LN($EO60/$C$60)+(#REF!+($N$47^2)/2)*$N$51)/($N$47*SQRT($N$51)))-$N$47*SQRT($N$51)))*$C$60*EXP(-#REF!*$N$51)-NORMSDIST(-((LN($EO60/$C$60)+(#REF!+($N$47^2)/2)*$N$51)/($N$47*SQRT($N$51))))*$EO60)*100*$B$60,0)</f>
        <v>0</v>
      </c>
      <c r="FM60" s="71">
        <f ca="1">IFERROR((NORMSDIST(-(((LN($EO60/$C$61)+(#REF!+($N$47^2)/2)*$N$51)/($N$47*SQRT($N$51)))-$N$47*SQRT($N$51)))*$C$61*EXP(-#REF!*$N$51)-NORMSDIST(-((LN($EO60/$C$61)+(#REF!+($N$47^2)/2)*$N$51)/($N$47*SQRT($N$51))))*$EO60)*100*$B$61,0)</f>
        <v>0</v>
      </c>
      <c r="FN60" s="71">
        <f ca="1">IFERROR((NORMSDIST(-(((LN($EO60/$C$62)+(#REF!+($N$47^2)/2)*$N$51)/($N$47*SQRT($N$51)))-$N$47*SQRT($N$51)))*$C$62*EXP(-#REF!*$N$51)-NORMSDIST(-((LN($EO60/$C$62)+(#REF!+($N$47^2)/2)*$N$51)/($N$47*SQRT($N$51))))*$EO60)*100*$B$62,0)</f>
        <v>0</v>
      </c>
      <c r="FO60" s="71">
        <f ca="1">IFERROR((NORMSDIST(-(((LN($EO60/$C$63)+(#REF!+($N$47^2)/2)*$N$51)/($N$47*SQRT($N$51)))-$N$47*SQRT($N$51)))*$C$63*EXP(-#REF!*$N$51)-NORMSDIST(-((LN($EO60/$C$63)+(#REF!+($N$47^2)/2)*$N$51)/($N$47*SQRT($N$51))))*$EO60)*100*$B$63,0)</f>
        <v>0</v>
      </c>
      <c r="FP60" s="71">
        <f ca="1">IFERROR((NORMSDIST(-(((LN($EO60/$C$64)+(#REF!+($N$47^2)/2)*$N$51)/($N$47*SQRT($N$51)))-$N$47*SQRT($N$51)))*$C$64*EXP(-#REF!*$N$51)-NORMSDIST(-((LN($EO60/$C$64)+(#REF!+($N$47^2)/2)*$N$51)/($N$47*SQRT($N$51))))*$EO60)*100*$B$64,0)</f>
        <v>0</v>
      </c>
      <c r="FQ60" s="71">
        <f ca="1">IFERROR((NORMSDIST(-(((LN($EO60/$C$65)+(#REF!+($N$47^2)/2)*$N$51)/($N$47*SQRT($N$51)))-$N$47*SQRT($N$51)))*$C$65*EXP(-#REF!*$N$51)-NORMSDIST(-((LN($EO60/$C$65)+(#REF!+($N$47^2)/2)*$N$51)/($N$47*SQRT($N$51))))*$EO60)*100*$B$65,0)</f>
        <v>0</v>
      </c>
      <c r="FR60" s="71">
        <f ca="1">IFERROR((NORMSDIST(-(((LN($EO60/$C$66)+(#REF!+($N$47^2)/2)*$N$51)/($N$47*SQRT($N$51)))-$N$47*SQRT($N$51)))*$C$66*EXP(-#REF!*$N$51)-NORMSDIST(-((LN($EO60/$C$66)+(#REF!+($N$47^2)/2)*$N$51)/($N$47*SQRT($N$51))))*$EO60)*100*$B$66,0)</f>
        <v>0</v>
      </c>
      <c r="FS60" s="71">
        <f ca="1">IFERROR((NORMSDIST(-(((LN($EO60/$C$67)+(#REF!+($N$47^2)/2)*$N$51)/($N$47*SQRT($N$51)))-$N$47*SQRT($N$51)))*$C$67*EXP(-#REF!*$N$51)-NORMSDIST(-((LN($EO60/$C$67)+(#REF!+($N$47^2)/2)*$N$51)/($N$47*SQRT($N$51))))*$EO60)*100*$B$67,0)</f>
        <v>0</v>
      </c>
      <c r="FT60" s="71">
        <f ca="1">IFERROR((NORMSDIST(-(((LN($EO60/$C$68)+(#REF!+($N$47^2)/2)*$N$51)/($N$47*SQRT($N$51)))-$N$47*SQRT($N$51)))*$C$68*EXP(-#REF!*$N$51)-NORMSDIST(-((LN($EO60/$C$68)+(#REF!+($N$47^2)/2)*$N$51)/($N$47*SQRT($N$51))))*$EO60)*100*$B$68,0)</f>
        <v>0</v>
      </c>
      <c r="FU60" s="71">
        <f ca="1">IFERROR((NORMSDIST(-(((LN($EO60/$C$69)+(#REF!+($N$47^2)/2)*$N$51)/($N$47*SQRT($N$51)))-$N$47*SQRT($N$51)))*$C$69*EXP(-#REF!*$N$51)-NORMSDIST(-((LN($EO60/$C$69)+(#REF!+($N$47^2)/2)*$N$51)/($N$47*SQRT($N$51))))*$EO60)*100*$B$69,0)</f>
        <v>0</v>
      </c>
      <c r="FV60" s="71">
        <f ca="1">IFERROR((NORMSDIST(-(((LN($EO60/$C$70)+(#REF!+($N$47^2)/2)*$N$51)/($N$47*SQRT($N$51)))-$N$47*SQRT($N$51)))*$C$70*EXP(-#REF!*$N$51)-NORMSDIST(-((LN($EO60/$C$70)+(#REF!+($N$47^2)/2)*$N$51)/($N$47*SQRT($N$51))))*$EO60)*100*$B$70,0)</f>
        <v>0</v>
      </c>
      <c r="FW60" s="71">
        <f ca="1">IFERROR((NORMSDIST(-(((LN($EO60/$C$71)+(#REF!+($N$47^2)/2)*$N$51)/($N$47*SQRT($N$51)))-$N$47*SQRT($N$51)))*$C$71*EXP(-#REF!*$N$51)-NORMSDIST(-((LN($EO60/$C$71)+(#REF!+($N$47^2)/2)*$N$51)/($N$47*SQRT($N$51))))*$EO60)*100*$B$71,0)</f>
        <v>0</v>
      </c>
      <c r="FX60" s="71">
        <f ca="1">IFERROR((NORMSDIST(-(((LN($EO60/$C$72)+(#REF!+($N$47^2)/2)*$N$51)/($N$47*SQRT($N$51)))-$N$47*SQRT($N$51)))*$C$72*EXP(-#REF!*$N$51)-NORMSDIST(-((LN($EO60/$C$72)+(#REF!+($N$47^2)/2)*$N$51)/($N$47*SQRT($N$51))))*$EO60)*100*$B$72,0)</f>
        <v>0</v>
      </c>
      <c r="FY60" s="71">
        <f t="shared" si="115"/>
        <v>0</v>
      </c>
      <c r="FZ60" s="71">
        <f t="shared" si="116"/>
        <v>0</v>
      </c>
      <c r="GA60" s="71">
        <f t="shared" si="117"/>
        <v>0</v>
      </c>
      <c r="GB60" s="71">
        <f t="shared" si="118"/>
        <v>0</v>
      </c>
      <c r="GC60" s="72"/>
      <c r="GD60" s="88">
        <f t="shared" ca="1" si="119"/>
        <v>0</v>
      </c>
    </row>
    <row r="61" spans="1:186">
      <c r="A61" s="170" t="s">
        <v>395</v>
      </c>
      <c r="B61" s="619"/>
      <c r="C61" s="649"/>
      <c r="D61" s="626"/>
      <c r="E61" s="632">
        <f t="shared" si="0"/>
        <v>0</v>
      </c>
      <c r="F61" s="634">
        <f t="shared" si="72"/>
        <v>0</v>
      </c>
      <c r="G61" s="636" t="str">
        <f t="shared" si="120"/>
        <v/>
      </c>
      <c r="H61" s="706">
        <f t="shared" si="56"/>
        <v>0</v>
      </c>
      <c r="I61" s="783">
        <f t="shared" si="2"/>
        <v>0</v>
      </c>
      <c r="J61" s="51"/>
      <c r="K61" s="51"/>
      <c r="L61" s="91"/>
      <c r="M61" s="91"/>
      <c r="N61" s="91"/>
      <c r="O61" s="91"/>
      <c r="P61" s="90"/>
      <c r="Q61" s="91"/>
      <c r="R61" s="92"/>
      <c r="S61" s="91"/>
      <c r="T61" s="91"/>
      <c r="U61" s="91"/>
      <c r="V61" s="91"/>
      <c r="W61" s="54"/>
      <c r="X61" s="54"/>
      <c r="Y61" s="54"/>
      <c r="Z61" s="90"/>
      <c r="AA61" s="91"/>
      <c r="AB61" s="92"/>
      <c r="AC61" s="93"/>
      <c r="AD61" s="93"/>
      <c r="AE61" s="93"/>
      <c r="AF61" s="93"/>
      <c r="AG61" s="54"/>
      <c r="AH61" s="54"/>
      <c r="AI61" s="54"/>
      <c r="AJ61" s="656"/>
      <c r="AK61" s="657" t="s">
        <v>350</v>
      </c>
      <c r="AL61" s="624"/>
      <c r="AM61" s="650"/>
      <c r="AN61" s="628"/>
      <c r="AO61" s="633">
        <f t="shared" si="8"/>
        <v>0</v>
      </c>
      <c r="AP61" s="654">
        <f t="shared" si="9"/>
        <v>0</v>
      </c>
      <c r="AQ61" s="658" t="s">
        <v>396</v>
      </c>
      <c r="AR61" s="624"/>
      <c r="AS61" s="650"/>
      <c r="AT61" s="628"/>
      <c r="AU61" s="633">
        <f t="shared" si="10"/>
        <v>0</v>
      </c>
      <c r="AV61" s="654">
        <f t="shared" si="11"/>
        <v>0</v>
      </c>
      <c r="AW61" s="661" t="s">
        <v>397</v>
      </c>
      <c r="AX61" s="660"/>
      <c r="AY61" s="628"/>
      <c r="AZ61" s="633">
        <f t="shared" si="12"/>
        <v>0</v>
      </c>
      <c r="BA61" s="635">
        <f t="shared" si="13"/>
        <v>0</v>
      </c>
      <c r="CX61" s="70">
        <f t="shared" si="121"/>
        <v>4850.37879715914</v>
      </c>
      <c r="CY61" s="71">
        <f t="shared" si="74"/>
        <v>0</v>
      </c>
      <c r="CZ61" s="71">
        <f t="shared" si="75"/>
        <v>0</v>
      </c>
      <c r="DA61" s="71">
        <f t="shared" si="76"/>
        <v>0</v>
      </c>
      <c r="DB61" s="71">
        <f t="shared" si="77"/>
        <v>0</v>
      </c>
      <c r="DC61" s="71">
        <f t="shared" si="78"/>
        <v>0</v>
      </c>
      <c r="DD61" s="71">
        <f t="shared" si="79"/>
        <v>0</v>
      </c>
      <c r="DE61" s="71">
        <f t="shared" si="80"/>
        <v>0</v>
      </c>
      <c r="DF61" s="71">
        <f t="shared" si="81"/>
        <v>0</v>
      </c>
      <c r="DG61" s="71">
        <f t="shared" si="82"/>
        <v>0</v>
      </c>
      <c r="DH61" s="71">
        <f t="shared" si="83"/>
        <v>0</v>
      </c>
      <c r="DI61" s="71">
        <f t="shared" si="84"/>
        <v>0</v>
      </c>
      <c r="DJ61" s="71">
        <f t="shared" si="85"/>
        <v>0</v>
      </c>
      <c r="DK61" s="71">
        <f t="shared" si="86"/>
        <v>0</v>
      </c>
      <c r="DL61" s="71">
        <f t="shared" si="87"/>
        <v>0</v>
      </c>
      <c r="DM61" s="71">
        <f t="shared" si="88"/>
        <v>0</v>
      </c>
      <c r="DN61" s="71">
        <f t="shared" si="89"/>
        <v>0</v>
      </c>
      <c r="DO61" s="71">
        <f t="shared" si="90"/>
        <v>0</v>
      </c>
      <c r="DP61" s="71">
        <f t="shared" si="91"/>
        <v>0</v>
      </c>
      <c r="DQ61" s="71">
        <f t="shared" si="92"/>
        <v>0</v>
      </c>
      <c r="DR61" s="71">
        <f t="shared" si="93"/>
        <v>0</v>
      </c>
      <c r="DS61" s="71">
        <f t="shared" si="94"/>
        <v>0</v>
      </c>
      <c r="DT61" s="71">
        <f t="shared" si="95"/>
        <v>0</v>
      </c>
      <c r="DU61" s="71">
        <f t="shared" si="96"/>
        <v>0</v>
      </c>
      <c r="DV61" s="71">
        <f t="shared" si="97"/>
        <v>0</v>
      </c>
      <c r="DW61" s="71">
        <f t="shared" si="98"/>
        <v>0</v>
      </c>
      <c r="DX61" s="71">
        <f t="shared" si="99"/>
        <v>0</v>
      </c>
      <c r="DY61" s="71">
        <f t="shared" si="100"/>
        <v>0</v>
      </c>
      <c r="DZ61" s="71">
        <f t="shared" si="101"/>
        <v>0</v>
      </c>
      <c r="EA61" s="71">
        <f t="shared" si="102"/>
        <v>0</v>
      </c>
      <c r="EB61" s="71">
        <f t="shared" si="103"/>
        <v>0</v>
      </c>
      <c r="EC61" s="71">
        <f t="shared" si="104"/>
        <v>0</v>
      </c>
      <c r="ED61" s="71">
        <f t="shared" si="105"/>
        <v>0</v>
      </c>
      <c r="EE61" s="71">
        <f t="shared" si="106"/>
        <v>0</v>
      </c>
      <c r="EF61" s="71">
        <f t="shared" si="107"/>
        <v>0</v>
      </c>
      <c r="EG61" s="71">
        <f t="shared" si="108"/>
        <v>0</v>
      </c>
      <c r="EH61" s="71">
        <f t="shared" si="109"/>
        <v>0</v>
      </c>
      <c r="EI61" s="71">
        <f t="shared" si="110"/>
        <v>0</v>
      </c>
      <c r="EJ61" s="71">
        <f t="shared" si="111"/>
        <v>0</v>
      </c>
      <c r="EK61" s="71">
        <f t="shared" si="112"/>
        <v>0</v>
      </c>
      <c r="EL61" s="72"/>
      <c r="EM61" s="88">
        <f t="shared" si="113"/>
        <v>0</v>
      </c>
      <c r="EN61" s="60"/>
      <c r="EO61" s="70">
        <f t="shared" si="122"/>
        <v>4850.37879715914</v>
      </c>
      <c r="EP61" s="71">
        <f ca="1">IFERROR((NORMSDIST(-(((LN($EO61/$C$38)+(#REF!+($N$47^2)/2)*$N$51)/($N$47*SQRT($N$51)))-$N$47*SQRT($N$51)))*$C$38*EXP(-#REF!*$N$51)-NORMSDIST(-((LN($EO61/$C$38)+(#REF!+($N$47^2)/2)*$N$51)/($N$47*SQRT($N$51))))*$EO61)*100*$B$38,0)</f>
        <v>0</v>
      </c>
      <c r="EQ61" s="71">
        <f ca="1">IFERROR((NORMSDIST(-(((LN($EO61/$C$39)+(#REF!+($N$47^2)/2)*$N$51)/($N$47*SQRT($N$51)))-$N$47*SQRT($N$51)))*$C$39*EXP(-#REF!*$N$51)-NORMSDIST(-((LN($EO61/$C$39)+(#REF!+($N$47^2)/2)*$N$51)/($N$47*SQRT($N$51))))*$EO61)*100*$B$39,0)</f>
        <v>0</v>
      </c>
      <c r="ER61" s="71">
        <f ca="1">IFERROR((NORMSDIST(-(((LN($EO61/$C$40)+(#REF!+($N$47^2)/2)*$N$51)/($N$47*SQRT($N$51)))-$N$47*SQRT($N$51)))*$C$40*EXP(-#REF!*$N$51)-NORMSDIST(-((LN($EO61/$C$40)+(#REF!+($N$47^2)/2)*$N$51)/($N$47*SQRT($N$51))))*$EO61)*100*$B$40,0)</f>
        <v>0</v>
      </c>
      <c r="ES61" s="71">
        <f ca="1">IFERROR((NORMSDIST(-(((LN($EO61/$C$41)+(#REF!+($N$47^2)/2)*$N$51)/($N$47*SQRT($N$51)))-$N$47*SQRT($N$51)))*$C$41*EXP(-#REF!*$N$51)-NORMSDIST(-((LN($EO61/$C$41)+(#REF!+($N$47^2)/2)*$N$51)/($N$47*SQRT($N$51))))*$EO61)*100*$B$41,0)</f>
        <v>0</v>
      </c>
      <c r="ET61" s="71">
        <f ca="1">IFERROR((NORMSDIST(-(((LN($EO61/$C$42)+(#REF!+($N$47^2)/2)*$N$51)/($N$47*SQRT($N$51)))-$N$47*SQRT($N$51)))*$C$42*EXP(-#REF!*$N$51)-NORMSDIST(-((LN($EO61/$C$42)+(#REF!+($N$47^2)/2)*$N$51)/($N$47*SQRT($N$51))))*$EO61)*100*$B$42,0)</f>
        <v>0</v>
      </c>
      <c r="EU61" s="71">
        <f ca="1">IFERROR((NORMSDIST(-(((LN($EO61/$C$43)+(#REF!+($N$47^2)/2)*$N$51)/($N$47*SQRT($N$51)))-$N$47*SQRT($N$51)))*$C$43*EXP(-#REF!*$N$51)-NORMSDIST(-((LN($EO61/$C$43)+(#REF!+($N$47^2)/2)*$N$51)/($N$47*SQRT($N$51))))*$EO61)*100*$B$43,0)</f>
        <v>0</v>
      </c>
      <c r="EV61" s="71">
        <f ca="1">IFERROR((NORMSDIST(-(((LN($EO61/$C$44)+(#REF!+($N$47^2)/2)*$N$51)/($N$47*SQRT($N$51)))-$N$47*SQRT($N$51)))*$C$44*EXP(-#REF!*$N$51)-NORMSDIST(-((LN($EO61/$C$44)+(#REF!+($N$47^2)/2)*$N$51)/($N$47*SQRT($N$51))))*$EO61)*100*$B$44,0)</f>
        <v>0</v>
      </c>
      <c r="EW61" s="71">
        <f ca="1">IFERROR((NORMSDIST(-(((LN($EO61/$C$45)+(#REF!+($N$47^2)/2)*$N$51)/($N$47*SQRT($N$51)))-$N$47*SQRT($N$51)))*$C$45*EXP(-#REF!*$N$51)-NORMSDIST(-((LN($EO61/$C$45)+(#REF!+($N$47^2)/2)*$N$51)/($N$47*SQRT($N$51))))*$EO61)*100*$B$45,0)</f>
        <v>0</v>
      </c>
      <c r="EX61" s="71">
        <f ca="1">IFERROR((NORMSDIST(-(((LN($EO61/$C$46)+(#REF!+($N$47^2)/2)*$N$51)/($N$47*SQRT($N$51)))-$N$47*SQRT($N$51)))*$C$46*EXP(-#REF!*$N$51)-NORMSDIST(-((LN($EO61/$C$46)+(#REF!+($N$47^2)/2)*$N$51)/($N$47*SQRT($N$51))))*$EO61)*100*$B$46,0)</f>
        <v>0</v>
      </c>
      <c r="EY61" s="71">
        <f ca="1">IFERROR((NORMSDIST(-(((LN($EO61/$C$47)+(#REF!+($N$47^2)/2)*$N$51)/($N$47*SQRT($N$51)))-$N$47*SQRT($N$51)))*$C$47*EXP(-#REF!*$N$51)-NORMSDIST(-((LN($EO61/$C$47)+(#REF!+($N$47^2)/2)*$N$51)/($N$47*SQRT($N$51))))*$EO61)*100*$B$47,0)</f>
        <v>0</v>
      </c>
      <c r="EZ61" s="71">
        <f ca="1">IFERROR((NORMSDIST(-(((LN($EO61/$C$48)+(#REF!+($N$47^2)/2)*$N$51)/($N$47*SQRT($N$51)))-$N$47*SQRT($N$51)))*$C$48*EXP(-#REF!*$N$51)-NORMSDIST(-((LN($EO61/$C$48)+(#REF!+($N$47^2)/2)*$N$51)/($N$47*SQRT($N$51))))*$EO61)*100*$B$48,0)</f>
        <v>0</v>
      </c>
      <c r="FA61" s="71">
        <f ca="1">IFERROR((NORMSDIST(-(((LN($EO61/$C$49)+(#REF!+($N$47^2)/2)*$N$51)/($N$47*SQRT($N$51)))-$N$47*SQRT($N$51)))*$C$49*EXP(-#REF!*$N$51)-NORMSDIST(-((LN($EO61/$C$49)+(#REF!+($N$47^2)/2)*$N$51)/($N$47*SQRT($N$51))))*$EO61)*100*$B$49,0)</f>
        <v>0</v>
      </c>
      <c r="FB61" s="71">
        <f ca="1">IFERROR((NORMSDIST(-(((LN($EO61/$C$50)+(#REF!+($N$47^2)/2)*$N$51)/($N$47*SQRT($N$51)))-$N$47*SQRT($N$51)))*$C$50*EXP(-#REF!*$N$51)-NORMSDIST(-((LN($EO61/$C$50)+(#REF!+($N$47^2)/2)*$N$51)/($N$47*SQRT($N$51))))*$EO61)*100*$B$50,0)</f>
        <v>0</v>
      </c>
      <c r="FC61" s="71">
        <f ca="1">IFERROR((NORMSDIST(-(((LN($EO61/$C$51)+(#REF!+($N$47^2)/2)*$N$51)/($N$47*SQRT($N$51)))-$N$47*SQRT($N$51)))*$C$51*EXP(-#REF!*$N$51)-NORMSDIST(-((LN($EO61/$C$51)+(#REF!+($N$47^2)/2)*$N$51)/($N$47*SQRT($N$51))))*$EO61)*100*$B$51,0)</f>
        <v>0</v>
      </c>
      <c r="FD61" s="71">
        <f ca="1">IFERROR((NORMSDIST(-(((LN($EO61/$C$52)+(#REF!+($N$47^2)/2)*$N$51)/($N$47*SQRT($N$51)))-$N$47*SQRT($N$51)))*$C$52*EXP(-#REF!*$N$51)-NORMSDIST(-((LN($EO61/$C$52)+(#REF!+($N$47^2)/2)*$N$51)/($N$47*SQRT($N$51))))*$EO61)*100*$B$52,0)</f>
        <v>0</v>
      </c>
      <c r="FE61" s="71">
        <f ca="1">IFERROR((NORMSDIST(-(((LN($EO61/$C$53)+(#REF!+($N$47^2)/2)*$N$51)/($N$47*SQRT($N$51)))-$N$47*SQRT($N$51)))*$C$53*EXP(-#REF!*$N$51)-NORMSDIST(-((LN($EO61/$C$53)+(#REF!+($N$47^2)/2)*$N$51)/($N$47*SQRT($N$51))))*$EO61)*100*$B$53,0)</f>
        <v>0</v>
      </c>
      <c r="FF61" s="71">
        <f ca="1">IFERROR((NORMSDIST(-(((LN($EO61/$C$54)+(#REF!+($N$47^2)/2)*$N$51)/($N$47*SQRT($N$51)))-$N$47*SQRT($N$51)))*$C$54*EXP(-#REF!*$N$51)-NORMSDIST(-((LN($EO61/$C$54)+(#REF!+($N$47^2)/2)*$N$51)/($N$47*SQRT($N$51))))*$EO61)*100*$B$54,0)</f>
        <v>0</v>
      </c>
      <c r="FG61" s="71">
        <f ca="1">IFERROR((NORMSDIST(-(((LN($EO61/$C$55)+(#REF!+($N$47^2)/2)*$N$51)/($N$47*SQRT($N$51)))-$N$47*SQRT($N$51)))*$C$55*EXP(-#REF!*$N$51)-NORMSDIST(-((LN($EO61/$C$55)+(#REF!+($N$47^2)/2)*$N$51)/($N$47*SQRT($N$51))))*$EO61)*100*$B$55,0)</f>
        <v>0</v>
      </c>
      <c r="FH61" s="71">
        <f ca="1">IFERROR((NORMSDIST(-(((LN($EO61/$C$56)+(#REF!+($N$47^2)/2)*$N$51)/($N$47*SQRT($N$51)))-$N$47*SQRT($N$51)))*$C$56*EXP(-#REF!*$N$51)-NORMSDIST(-((LN($EO61/$C$56)+(#REF!+($N$47^2)/2)*$N$51)/($N$47*SQRT($N$51))))*$EO61)*100*$B$56,0)</f>
        <v>0</v>
      </c>
      <c r="FI61" s="71">
        <f ca="1">IFERROR((NORMSDIST(-(((LN($EO61/$C$57)+(#REF!+($N$47^2)/2)*$N$51)/($N$47*SQRT($N$51)))-$N$47*SQRT($N$51)))*$C$57*EXP(-#REF!*$N$51)-NORMSDIST(-((LN($EO61/$C$57)+(#REF!+($N$47^2)/2)*$N$51)/($N$47*SQRT($N$51))))*$EO61)*100*$B$57,0)</f>
        <v>0</v>
      </c>
      <c r="FJ61" s="71">
        <f ca="1">IFERROR((NORMSDIST(-(((LN($EO61/$C$58)+(#REF!+($N$47^2)/2)*$N$51)/($N$47*SQRT($N$51)))-$N$47*SQRT($N$51)))*$C$58*EXP(-#REF!*$N$51)-NORMSDIST(-((LN($EO61/$C$58)+(#REF!+($N$47^2)/2)*$N$51)/($N$47*SQRT($N$51))))*$EO61)*100*$B$58,0)</f>
        <v>0</v>
      </c>
      <c r="FK61" s="71">
        <f ca="1">IFERROR((NORMSDIST(-(((LN($EO61/$C$59)+(#REF!+($N$47^2)/2)*$N$51)/($N$47*SQRT($N$51)))-$N$47*SQRT($N$51)))*$C$59*EXP(-#REF!*$N$51)-NORMSDIST(-((LN($EO61/$C$59)+(#REF!+($N$47^2)/2)*$N$51)/($N$47*SQRT($N$51))))*$EO61)*100*$B$59,0)</f>
        <v>0</v>
      </c>
      <c r="FL61" s="71">
        <f ca="1">IFERROR((NORMSDIST(-(((LN($EO61/$C$60)+(#REF!+($N$47^2)/2)*$N$51)/($N$47*SQRT($N$51)))-$N$47*SQRT($N$51)))*$C$60*EXP(-#REF!*$N$51)-NORMSDIST(-((LN($EO61/$C$60)+(#REF!+($N$47^2)/2)*$N$51)/($N$47*SQRT($N$51))))*$EO61)*100*$B$60,0)</f>
        <v>0</v>
      </c>
      <c r="FM61" s="71">
        <f ca="1">IFERROR((NORMSDIST(-(((LN($EO61/$C$61)+(#REF!+($N$47^2)/2)*$N$51)/($N$47*SQRT($N$51)))-$N$47*SQRT($N$51)))*$C$61*EXP(-#REF!*$N$51)-NORMSDIST(-((LN($EO61/$C$61)+(#REF!+($N$47^2)/2)*$N$51)/($N$47*SQRT($N$51))))*$EO61)*100*$B$61,0)</f>
        <v>0</v>
      </c>
      <c r="FN61" s="71">
        <f ca="1">IFERROR((NORMSDIST(-(((LN($EO61/$C$62)+(#REF!+($N$47^2)/2)*$N$51)/($N$47*SQRT($N$51)))-$N$47*SQRT($N$51)))*$C$62*EXP(-#REF!*$N$51)-NORMSDIST(-((LN($EO61/$C$62)+(#REF!+($N$47^2)/2)*$N$51)/($N$47*SQRT($N$51))))*$EO61)*100*$B$62,0)</f>
        <v>0</v>
      </c>
      <c r="FO61" s="71">
        <f ca="1">IFERROR((NORMSDIST(-(((LN($EO61/$C$63)+(#REF!+($N$47^2)/2)*$N$51)/($N$47*SQRT($N$51)))-$N$47*SQRT($N$51)))*$C$63*EXP(-#REF!*$N$51)-NORMSDIST(-((LN($EO61/$C$63)+(#REF!+($N$47^2)/2)*$N$51)/($N$47*SQRT($N$51))))*$EO61)*100*$B$63,0)</f>
        <v>0</v>
      </c>
      <c r="FP61" s="71">
        <f ca="1">IFERROR((NORMSDIST(-(((LN($EO61/$C$64)+(#REF!+($N$47^2)/2)*$N$51)/($N$47*SQRT($N$51)))-$N$47*SQRT($N$51)))*$C$64*EXP(-#REF!*$N$51)-NORMSDIST(-((LN($EO61/$C$64)+(#REF!+($N$47^2)/2)*$N$51)/($N$47*SQRT($N$51))))*$EO61)*100*$B$64,0)</f>
        <v>0</v>
      </c>
      <c r="FQ61" s="71">
        <f ca="1">IFERROR((NORMSDIST(-(((LN($EO61/$C$65)+(#REF!+($N$47^2)/2)*$N$51)/($N$47*SQRT($N$51)))-$N$47*SQRT($N$51)))*$C$65*EXP(-#REF!*$N$51)-NORMSDIST(-((LN($EO61/$C$65)+(#REF!+($N$47^2)/2)*$N$51)/($N$47*SQRT($N$51))))*$EO61)*100*$B$65,0)</f>
        <v>0</v>
      </c>
      <c r="FR61" s="71">
        <f ca="1">IFERROR((NORMSDIST(-(((LN($EO61/$C$66)+(#REF!+($N$47^2)/2)*$N$51)/($N$47*SQRT($N$51)))-$N$47*SQRT($N$51)))*$C$66*EXP(-#REF!*$N$51)-NORMSDIST(-((LN($EO61/$C$66)+(#REF!+($N$47^2)/2)*$N$51)/($N$47*SQRT($N$51))))*$EO61)*100*$B$66,0)</f>
        <v>0</v>
      </c>
      <c r="FS61" s="71">
        <f ca="1">IFERROR((NORMSDIST(-(((LN($EO61/$C$67)+(#REF!+($N$47^2)/2)*$N$51)/($N$47*SQRT($N$51)))-$N$47*SQRT($N$51)))*$C$67*EXP(-#REF!*$N$51)-NORMSDIST(-((LN($EO61/$C$67)+(#REF!+($N$47^2)/2)*$N$51)/($N$47*SQRT($N$51))))*$EO61)*100*$B$67,0)</f>
        <v>0</v>
      </c>
      <c r="FT61" s="71">
        <f ca="1">IFERROR((NORMSDIST(-(((LN($EO61/$C$68)+(#REF!+($N$47^2)/2)*$N$51)/($N$47*SQRT($N$51)))-$N$47*SQRT($N$51)))*$C$68*EXP(-#REF!*$N$51)-NORMSDIST(-((LN($EO61/$C$68)+(#REF!+($N$47^2)/2)*$N$51)/($N$47*SQRT($N$51))))*$EO61)*100*$B$68,0)</f>
        <v>0</v>
      </c>
      <c r="FU61" s="71">
        <f ca="1">IFERROR((NORMSDIST(-(((LN($EO61/$C$69)+(#REF!+($N$47^2)/2)*$N$51)/($N$47*SQRT($N$51)))-$N$47*SQRT($N$51)))*$C$69*EXP(-#REF!*$N$51)-NORMSDIST(-((LN($EO61/$C$69)+(#REF!+($N$47^2)/2)*$N$51)/($N$47*SQRT($N$51))))*$EO61)*100*$B$69,0)</f>
        <v>0</v>
      </c>
      <c r="FV61" s="71">
        <f ca="1">IFERROR((NORMSDIST(-(((LN($EO61/$C$70)+(#REF!+($N$47^2)/2)*$N$51)/($N$47*SQRT($N$51)))-$N$47*SQRT($N$51)))*$C$70*EXP(-#REF!*$N$51)-NORMSDIST(-((LN($EO61/$C$70)+(#REF!+($N$47^2)/2)*$N$51)/($N$47*SQRT($N$51))))*$EO61)*100*$B$70,0)</f>
        <v>0</v>
      </c>
      <c r="FW61" s="71">
        <f ca="1">IFERROR((NORMSDIST(-(((LN($EO61/$C$71)+(#REF!+($N$47^2)/2)*$N$51)/($N$47*SQRT($N$51)))-$N$47*SQRT($N$51)))*$C$71*EXP(-#REF!*$N$51)-NORMSDIST(-((LN($EO61/$C$71)+(#REF!+($N$47^2)/2)*$N$51)/($N$47*SQRT($N$51))))*$EO61)*100*$B$71,0)</f>
        <v>0</v>
      </c>
      <c r="FX61" s="71">
        <f ca="1">IFERROR((NORMSDIST(-(((LN($EO61/$C$72)+(#REF!+($N$47^2)/2)*$N$51)/($N$47*SQRT($N$51)))-$N$47*SQRT($N$51)))*$C$72*EXP(-#REF!*$N$51)-NORMSDIST(-((LN($EO61/$C$72)+(#REF!+($N$47^2)/2)*$N$51)/($N$47*SQRT($N$51))))*$EO61)*100*$B$72,0)</f>
        <v>0</v>
      </c>
      <c r="FY61" s="71">
        <f t="shared" si="115"/>
        <v>0</v>
      </c>
      <c r="FZ61" s="71">
        <f t="shared" si="116"/>
        <v>0</v>
      </c>
      <c r="GA61" s="71">
        <f t="shared" si="117"/>
        <v>0</v>
      </c>
      <c r="GB61" s="71">
        <f t="shared" si="118"/>
        <v>0</v>
      </c>
      <c r="GC61" s="72"/>
      <c r="GD61" s="88">
        <f t="shared" ca="1" si="119"/>
        <v>0</v>
      </c>
    </row>
    <row r="62" spans="1:186">
      <c r="A62" s="170" t="s">
        <v>395</v>
      </c>
      <c r="B62" s="620"/>
      <c r="C62" s="650"/>
      <c r="D62" s="628"/>
      <c r="E62" s="633">
        <f t="shared" si="0"/>
        <v>0</v>
      </c>
      <c r="F62" s="635">
        <f t="shared" si="72"/>
        <v>0</v>
      </c>
      <c r="G62" s="637" t="str">
        <f t="shared" si="120"/>
        <v/>
      </c>
      <c r="H62" s="707">
        <f t="shared" si="56"/>
        <v>0</v>
      </c>
      <c r="I62" s="784">
        <f t="shared" si="2"/>
        <v>0</v>
      </c>
      <c r="J62" s="51"/>
      <c r="K62" s="51"/>
      <c r="L62" s="91"/>
      <c r="M62" s="91"/>
      <c r="N62" s="91"/>
      <c r="O62" s="91"/>
      <c r="P62" s="90"/>
      <c r="Q62" s="91"/>
      <c r="R62" s="92"/>
      <c r="S62" s="91"/>
      <c r="T62" s="91"/>
      <c r="U62" s="91"/>
      <c r="V62" s="91"/>
      <c r="W62" s="54"/>
      <c r="X62" s="54"/>
      <c r="Y62" s="54"/>
      <c r="Z62" s="90"/>
      <c r="AA62" s="91"/>
      <c r="AB62" s="92"/>
      <c r="AC62" s="93"/>
      <c r="AD62" s="93"/>
      <c r="AE62" s="93"/>
      <c r="AF62" s="93"/>
      <c r="AG62" s="54"/>
      <c r="AH62" s="54"/>
      <c r="AI62" s="54"/>
      <c r="AJ62" s="655"/>
      <c r="AK62" s="657" t="s">
        <v>350</v>
      </c>
      <c r="AL62" s="623"/>
      <c r="AM62" s="649"/>
      <c r="AN62" s="626"/>
      <c r="AO62" s="632">
        <f t="shared" si="8"/>
        <v>0</v>
      </c>
      <c r="AP62" s="653">
        <f t="shared" si="9"/>
        <v>0</v>
      </c>
      <c r="AQ62" s="658" t="s">
        <v>396</v>
      </c>
      <c r="AR62" s="623"/>
      <c r="AS62" s="649"/>
      <c r="AT62" s="626"/>
      <c r="AU62" s="632">
        <f t="shared" si="10"/>
        <v>0</v>
      </c>
      <c r="AV62" s="653">
        <f t="shared" si="11"/>
        <v>0</v>
      </c>
      <c r="AW62" s="661" t="s">
        <v>397</v>
      </c>
      <c r="AX62" s="659"/>
      <c r="AY62" s="626"/>
      <c r="AZ62" s="632">
        <f t="shared" si="12"/>
        <v>0</v>
      </c>
      <c r="BA62" s="634">
        <f t="shared" si="13"/>
        <v>0</v>
      </c>
      <c r="CX62" s="70">
        <f t="shared" si="121"/>
        <v>4947.386373102323</v>
      </c>
      <c r="CY62" s="71">
        <f t="shared" si="74"/>
        <v>0</v>
      </c>
      <c r="CZ62" s="71">
        <f t="shared" si="75"/>
        <v>0</v>
      </c>
      <c r="DA62" s="71">
        <f t="shared" si="76"/>
        <v>0</v>
      </c>
      <c r="DB62" s="71">
        <f t="shared" si="77"/>
        <v>0</v>
      </c>
      <c r="DC62" s="71">
        <f t="shared" si="78"/>
        <v>0</v>
      </c>
      <c r="DD62" s="71">
        <f t="shared" si="79"/>
        <v>0</v>
      </c>
      <c r="DE62" s="71">
        <f t="shared" si="80"/>
        <v>0</v>
      </c>
      <c r="DF62" s="71">
        <f t="shared" si="81"/>
        <v>0</v>
      </c>
      <c r="DG62" s="71">
        <f t="shared" si="82"/>
        <v>0</v>
      </c>
      <c r="DH62" s="71">
        <f t="shared" si="83"/>
        <v>0</v>
      </c>
      <c r="DI62" s="71">
        <f t="shared" si="84"/>
        <v>0</v>
      </c>
      <c r="DJ62" s="71">
        <f t="shared" si="85"/>
        <v>0</v>
      </c>
      <c r="DK62" s="71">
        <f t="shared" si="86"/>
        <v>0</v>
      </c>
      <c r="DL62" s="71">
        <f t="shared" si="87"/>
        <v>0</v>
      </c>
      <c r="DM62" s="71">
        <f t="shared" si="88"/>
        <v>0</v>
      </c>
      <c r="DN62" s="71">
        <f t="shared" si="89"/>
        <v>0</v>
      </c>
      <c r="DO62" s="71">
        <f t="shared" si="90"/>
        <v>0</v>
      </c>
      <c r="DP62" s="71">
        <f t="shared" si="91"/>
        <v>0</v>
      </c>
      <c r="DQ62" s="71">
        <f t="shared" si="92"/>
        <v>0</v>
      </c>
      <c r="DR62" s="71">
        <f t="shared" si="93"/>
        <v>0</v>
      </c>
      <c r="DS62" s="71">
        <f t="shared" si="94"/>
        <v>0</v>
      </c>
      <c r="DT62" s="71">
        <f t="shared" si="95"/>
        <v>0</v>
      </c>
      <c r="DU62" s="71">
        <f t="shared" si="96"/>
        <v>0</v>
      </c>
      <c r="DV62" s="71">
        <f t="shared" si="97"/>
        <v>0</v>
      </c>
      <c r="DW62" s="71">
        <f t="shared" si="98"/>
        <v>0</v>
      </c>
      <c r="DX62" s="71">
        <f t="shared" si="99"/>
        <v>0</v>
      </c>
      <c r="DY62" s="71">
        <f t="shared" si="100"/>
        <v>0</v>
      </c>
      <c r="DZ62" s="71">
        <f t="shared" si="101"/>
        <v>0</v>
      </c>
      <c r="EA62" s="71">
        <f t="shared" si="102"/>
        <v>0</v>
      </c>
      <c r="EB62" s="71">
        <f t="shared" si="103"/>
        <v>0</v>
      </c>
      <c r="EC62" s="71">
        <f t="shared" si="104"/>
        <v>0</v>
      </c>
      <c r="ED62" s="71">
        <f t="shared" si="105"/>
        <v>0</v>
      </c>
      <c r="EE62" s="71">
        <f t="shared" si="106"/>
        <v>0</v>
      </c>
      <c r="EF62" s="71">
        <f t="shared" si="107"/>
        <v>0</v>
      </c>
      <c r="EG62" s="71">
        <f t="shared" si="108"/>
        <v>0</v>
      </c>
      <c r="EH62" s="71">
        <f t="shared" si="109"/>
        <v>0</v>
      </c>
      <c r="EI62" s="71">
        <f t="shared" si="110"/>
        <v>0</v>
      </c>
      <c r="EJ62" s="71">
        <f t="shared" si="111"/>
        <v>0</v>
      </c>
      <c r="EK62" s="71">
        <f t="shared" si="112"/>
        <v>0</v>
      </c>
      <c r="EL62" s="72"/>
      <c r="EM62" s="88">
        <f t="shared" si="113"/>
        <v>0</v>
      </c>
      <c r="EN62" s="60"/>
      <c r="EO62" s="70">
        <f t="shared" si="122"/>
        <v>4947.386373102323</v>
      </c>
      <c r="EP62" s="71">
        <f ca="1">IFERROR((NORMSDIST(-(((LN($EO62/$C$38)+(#REF!+($N$47^2)/2)*$N$51)/($N$47*SQRT($N$51)))-$N$47*SQRT($N$51)))*$C$38*EXP(-#REF!*$N$51)-NORMSDIST(-((LN($EO62/$C$38)+(#REF!+($N$47^2)/2)*$N$51)/($N$47*SQRT($N$51))))*$EO62)*100*$B$38,0)</f>
        <v>0</v>
      </c>
      <c r="EQ62" s="71">
        <f ca="1">IFERROR((NORMSDIST(-(((LN($EO62/$C$39)+(#REF!+($N$47^2)/2)*$N$51)/($N$47*SQRT($N$51)))-$N$47*SQRT($N$51)))*$C$39*EXP(-#REF!*$N$51)-NORMSDIST(-((LN($EO62/$C$39)+(#REF!+($N$47^2)/2)*$N$51)/($N$47*SQRT($N$51))))*$EO62)*100*$B$39,0)</f>
        <v>0</v>
      </c>
      <c r="ER62" s="71">
        <f ca="1">IFERROR((NORMSDIST(-(((LN($EO62/$C$40)+(#REF!+($N$47^2)/2)*$N$51)/($N$47*SQRT($N$51)))-$N$47*SQRT($N$51)))*$C$40*EXP(-#REF!*$N$51)-NORMSDIST(-((LN($EO62/$C$40)+(#REF!+($N$47^2)/2)*$N$51)/($N$47*SQRT($N$51))))*$EO62)*100*$B$40,0)</f>
        <v>0</v>
      </c>
      <c r="ES62" s="71">
        <f ca="1">IFERROR((NORMSDIST(-(((LN($EO62/$C$41)+(#REF!+($N$47^2)/2)*$N$51)/($N$47*SQRT($N$51)))-$N$47*SQRT($N$51)))*$C$41*EXP(-#REF!*$N$51)-NORMSDIST(-((LN($EO62/$C$41)+(#REF!+($N$47^2)/2)*$N$51)/($N$47*SQRT($N$51))))*$EO62)*100*$B$41,0)</f>
        <v>0</v>
      </c>
      <c r="ET62" s="71">
        <f ca="1">IFERROR((NORMSDIST(-(((LN($EO62/$C$42)+(#REF!+($N$47^2)/2)*$N$51)/($N$47*SQRT($N$51)))-$N$47*SQRT($N$51)))*$C$42*EXP(-#REF!*$N$51)-NORMSDIST(-((LN($EO62/$C$42)+(#REF!+($N$47^2)/2)*$N$51)/($N$47*SQRT($N$51))))*$EO62)*100*$B$42,0)</f>
        <v>0</v>
      </c>
      <c r="EU62" s="71">
        <f ca="1">IFERROR((NORMSDIST(-(((LN($EO62/$C$43)+(#REF!+($N$47^2)/2)*$N$51)/($N$47*SQRT($N$51)))-$N$47*SQRT($N$51)))*$C$43*EXP(-#REF!*$N$51)-NORMSDIST(-((LN($EO62/$C$43)+(#REF!+($N$47^2)/2)*$N$51)/($N$47*SQRT($N$51))))*$EO62)*100*$B$43,0)</f>
        <v>0</v>
      </c>
      <c r="EV62" s="71">
        <f ca="1">IFERROR((NORMSDIST(-(((LN($EO62/$C$44)+(#REF!+($N$47^2)/2)*$N$51)/($N$47*SQRT($N$51)))-$N$47*SQRT($N$51)))*$C$44*EXP(-#REF!*$N$51)-NORMSDIST(-((LN($EO62/$C$44)+(#REF!+($N$47^2)/2)*$N$51)/($N$47*SQRT($N$51))))*$EO62)*100*$B$44,0)</f>
        <v>0</v>
      </c>
      <c r="EW62" s="71">
        <f ca="1">IFERROR((NORMSDIST(-(((LN($EO62/$C$45)+(#REF!+($N$47^2)/2)*$N$51)/($N$47*SQRT($N$51)))-$N$47*SQRT($N$51)))*$C$45*EXP(-#REF!*$N$51)-NORMSDIST(-((LN($EO62/$C$45)+(#REF!+($N$47^2)/2)*$N$51)/($N$47*SQRT($N$51))))*$EO62)*100*$B$45,0)</f>
        <v>0</v>
      </c>
      <c r="EX62" s="71">
        <f ca="1">IFERROR((NORMSDIST(-(((LN($EO62/$C$46)+(#REF!+($N$47^2)/2)*$N$51)/($N$47*SQRT($N$51)))-$N$47*SQRT($N$51)))*$C$46*EXP(-#REF!*$N$51)-NORMSDIST(-((LN($EO62/$C$46)+(#REF!+($N$47^2)/2)*$N$51)/($N$47*SQRT($N$51))))*$EO62)*100*$B$46,0)</f>
        <v>0</v>
      </c>
      <c r="EY62" s="71">
        <f ca="1">IFERROR((NORMSDIST(-(((LN($EO62/$C$47)+(#REF!+($N$47^2)/2)*$N$51)/($N$47*SQRT($N$51)))-$N$47*SQRT($N$51)))*$C$47*EXP(-#REF!*$N$51)-NORMSDIST(-((LN($EO62/$C$47)+(#REF!+($N$47^2)/2)*$N$51)/($N$47*SQRT($N$51))))*$EO62)*100*$B$47,0)</f>
        <v>0</v>
      </c>
      <c r="EZ62" s="71">
        <f ca="1">IFERROR((NORMSDIST(-(((LN($EO62/$C$48)+(#REF!+($N$47^2)/2)*$N$51)/($N$47*SQRT($N$51)))-$N$47*SQRT($N$51)))*$C$48*EXP(-#REF!*$N$51)-NORMSDIST(-((LN($EO62/$C$48)+(#REF!+($N$47^2)/2)*$N$51)/($N$47*SQRT($N$51))))*$EO62)*100*$B$48,0)</f>
        <v>0</v>
      </c>
      <c r="FA62" s="71">
        <f ca="1">IFERROR((NORMSDIST(-(((LN($EO62/$C$49)+(#REF!+($N$47^2)/2)*$N$51)/($N$47*SQRT($N$51)))-$N$47*SQRT($N$51)))*$C$49*EXP(-#REF!*$N$51)-NORMSDIST(-((LN($EO62/$C$49)+(#REF!+($N$47^2)/2)*$N$51)/($N$47*SQRT($N$51))))*$EO62)*100*$B$49,0)</f>
        <v>0</v>
      </c>
      <c r="FB62" s="71">
        <f ca="1">IFERROR((NORMSDIST(-(((LN($EO62/$C$50)+(#REF!+($N$47^2)/2)*$N$51)/($N$47*SQRT($N$51)))-$N$47*SQRT($N$51)))*$C$50*EXP(-#REF!*$N$51)-NORMSDIST(-((LN($EO62/$C$50)+(#REF!+($N$47^2)/2)*$N$51)/($N$47*SQRT($N$51))))*$EO62)*100*$B$50,0)</f>
        <v>0</v>
      </c>
      <c r="FC62" s="71">
        <f ca="1">IFERROR((NORMSDIST(-(((LN($EO62/$C$51)+(#REF!+($N$47^2)/2)*$N$51)/($N$47*SQRT($N$51)))-$N$47*SQRT($N$51)))*$C$51*EXP(-#REF!*$N$51)-NORMSDIST(-((LN($EO62/$C$51)+(#REF!+($N$47^2)/2)*$N$51)/($N$47*SQRT($N$51))))*$EO62)*100*$B$51,0)</f>
        <v>0</v>
      </c>
      <c r="FD62" s="71">
        <f ca="1">IFERROR((NORMSDIST(-(((LN($EO62/$C$52)+(#REF!+($N$47^2)/2)*$N$51)/($N$47*SQRT($N$51)))-$N$47*SQRT($N$51)))*$C$52*EXP(-#REF!*$N$51)-NORMSDIST(-((LN($EO62/$C$52)+(#REF!+($N$47^2)/2)*$N$51)/($N$47*SQRT($N$51))))*$EO62)*100*$B$52,0)</f>
        <v>0</v>
      </c>
      <c r="FE62" s="71">
        <f ca="1">IFERROR((NORMSDIST(-(((LN($EO62/$C$53)+(#REF!+($N$47^2)/2)*$N$51)/($N$47*SQRT($N$51)))-$N$47*SQRT($N$51)))*$C$53*EXP(-#REF!*$N$51)-NORMSDIST(-((LN($EO62/$C$53)+(#REF!+($N$47^2)/2)*$N$51)/($N$47*SQRT($N$51))))*$EO62)*100*$B$53,0)</f>
        <v>0</v>
      </c>
      <c r="FF62" s="71">
        <f ca="1">IFERROR((NORMSDIST(-(((LN($EO62/$C$54)+(#REF!+($N$47^2)/2)*$N$51)/($N$47*SQRT($N$51)))-$N$47*SQRT($N$51)))*$C$54*EXP(-#REF!*$N$51)-NORMSDIST(-((LN($EO62/$C$54)+(#REF!+($N$47^2)/2)*$N$51)/($N$47*SQRT($N$51))))*$EO62)*100*$B$54,0)</f>
        <v>0</v>
      </c>
      <c r="FG62" s="71">
        <f ca="1">IFERROR((NORMSDIST(-(((LN($EO62/$C$55)+(#REF!+($N$47^2)/2)*$N$51)/($N$47*SQRT($N$51)))-$N$47*SQRT($N$51)))*$C$55*EXP(-#REF!*$N$51)-NORMSDIST(-((LN($EO62/$C$55)+(#REF!+($N$47^2)/2)*$N$51)/($N$47*SQRT($N$51))))*$EO62)*100*$B$55,0)</f>
        <v>0</v>
      </c>
      <c r="FH62" s="71">
        <f ca="1">IFERROR((NORMSDIST(-(((LN($EO62/$C$56)+(#REF!+($N$47^2)/2)*$N$51)/($N$47*SQRT($N$51)))-$N$47*SQRT($N$51)))*$C$56*EXP(-#REF!*$N$51)-NORMSDIST(-((LN($EO62/$C$56)+(#REF!+($N$47^2)/2)*$N$51)/($N$47*SQRT($N$51))))*$EO62)*100*$B$56,0)</f>
        <v>0</v>
      </c>
      <c r="FI62" s="71">
        <f ca="1">IFERROR((NORMSDIST(-(((LN($EO62/$C$57)+(#REF!+($N$47^2)/2)*$N$51)/($N$47*SQRT($N$51)))-$N$47*SQRT($N$51)))*$C$57*EXP(-#REF!*$N$51)-NORMSDIST(-((LN($EO62/$C$57)+(#REF!+($N$47^2)/2)*$N$51)/($N$47*SQRT($N$51))))*$EO62)*100*$B$57,0)</f>
        <v>0</v>
      </c>
      <c r="FJ62" s="71">
        <f ca="1">IFERROR((NORMSDIST(-(((LN($EO62/$C$58)+(#REF!+($N$47^2)/2)*$N$51)/($N$47*SQRT($N$51)))-$N$47*SQRT($N$51)))*$C$58*EXP(-#REF!*$N$51)-NORMSDIST(-((LN($EO62/$C$58)+(#REF!+($N$47^2)/2)*$N$51)/($N$47*SQRT($N$51))))*$EO62)*100*$B$58,0)</f>
        <v>0</v>
      </c>
      <c r="FK62" s="71">
        <f ca="1">IFERROR((NORMSDIST(-(((LN($EO62/$C$59)+(#REF!+($N$47^2)/2)*$N$51)/($N$47*SQRT($N$51)))-$N$47*SQRT($N$51)))*$C$59*EXP(-#REF!*$N$51)-NORMSDIST(-((LN($EO62/$C$59)+(#REF!+($N$47^2)/2)*$N$51)/($N$47*SQRT($N$51))))*$EO62)*100*$B$59,0)</f>
        <v>0</v>
      </c>
      <c r="FL62" s="71">
        <f ca="1">IFERROR((NORMSDIST(-(((LN($EO62/$C$60)+(#REF!+($N$47^2)/2)*$N$51)/($N$47*SQRT($N$51)))-$N$47*SQRT($N$51)))*$C$60*EXP(-#REF!*$N$51)-NORMSDIST(-((LN($EO62/$C$60)+(#REF!+($N$47^2)/2)*$N$51)/($N$47*SQRT($N$51))))*$EO62)*100*$B$60,0)</f>
        <v>0</v>
      </c>
      <c r="FM62" s="71">
        <f ca="1">IFERROR((NORMSDIST(-(((LN($EO62/$C$61)+(#REF!+($N$47^2)/2)*$N$51)/($N$47*SQRT($N$51)))-$N$47*SQRT($N$51)))*$C$61*EXP(-#REF!*$N$51)-NORMSDIST(-((LN($EO62/$C$61)+(#REF!+($N$47^2)/2)*$N$51)/($N$47*SQRT($N$51))))*$EO62)*100*$B$61,0)</f>
        <v>0</v>
      </c>
      <c r="FN62" s="71">
        <f ca="1">IFERROR((NORMSDIST(-(((LN($EO62/$C$62)+(#REF!+($N$47^2)/2)*$N$51)/($N$47*SQRT($N$51)))-$N$47*SQRT($N$51)))*$C$62*EXP(-#REF!*$N$51)-NORMSDIST(-((LN($EO62/$C$62)+(#REF!+($N$47^2)/2)*$N$51)/($N$47*SQRT($N$51))))*$EO62)*100*$B$62,0)</f>
        <v>0</v>
      </c>
      <c r="FO62" s="71">
        <f ca="1">IFERROR((NORMSDIST(-(((LN($EO62/$C$63)+(#REF!+($N$47^2)/2)*$N$51)/($N$47*SQRT($N$51)))-$N$47*SQRT($N$51)))*$C$63*EXP(-#REF!*$N$51)-NORMSDIST(-((LN($EO62/$C$63)+(#REF!+($N$47^2)/2)*$N$51)/($N$47*SQRT($N$51))))*$EO62)*100*$B$63,0)</f>
        <v>0</v>
      </c>
      <c r="FP62" s="71">
        <f ca="1">IFERROR((NORMSDIST(-(((LN($EO62/$C$64)+(#REF!+($N$47^2)/2)*$N$51)/($N$47*SQRT($N$51)))-$N$47*SQRT($N$51)))*$C$64*EXP(-#REF!*$N$51)-NORMSDIST(-((LN($EO62/$C$64)+(#REF!+($N$47^2)/2)*$N$51)/($N$47*SQRT($N$51))))*$EO62)*100*$B$64,0)</f>
        <v>0</v>
      </c>
      <c r="FQ62" s="71">
        <f ca="1">IFERROR((NORMSDIST(-(((LN($EO62/$C$65)+(#REF!+($N$47^2)/2)*$N$51)/($N$47*SQRT($N$51)))-$N$47*SQRT($N$51)))*$C$65*EXP(-#REF!*$N$51)-NORMSDIST(-((LN($EO62/$C$65)+(#REF!+($N$47^2)/2)*$N$51)/($N$47*SQRT($N$51))))*$EO62)*100*$B$65,0)</f>
        <v>0</v>
      </c>
      <c r="FR62" s="71">
        <f ca="1">IFERROR((NORMSDIST(-(((LN($EO62/$C$66)+(#REF!+($N$47^2)/2)*$N$51)/($N$47*SQRT($N$51)))-$N$47*SQRT($N$51)))*$C$66*EXP(-#REF!*$N$51)-NORMSDIST(-((LN($EO62/$C$66)+(#REF!+($N$47^2)/2)*$N$51)/($N$47*SQRT($N$51))))*$EO62)*100*$B$66,0)</f>
        <v>0</v>
      </c>
      <c r="FS62" s="71">
        <f ca="1">IFERROR((NORMSDIST(-(((LN($EO62/$C$67)+(#REF!+($N$47^2)/2)*$N$51)/($N$47*SQRT($N$51)))-$N$47*SQRT($N$51)))*$C$67*EXP(-#REF!*$N$51)-NORMSDIST(-((LN($EO62/$C$67)+(#REF!+($N$47^2)/2)*$N$51)/($N$47*SQRT($N$51))))*$EO62)*100*$B$67,0)</f>
        <v>0</v>
      </c>
      <c r="FT62" s="71">
        <f ca="1">IFERROR((NORMSDIST(-(((LN($EO62/$C$68)+(#REF!+($N$47^2)/2)*$N$51)/($N$47*SQRT($N$51)))-$N$47*SQRT($N$51)))*$C$68*EXP(-#REF!*$N$51)-NORMSDIST(-((LN($EO62/$C$68)+(#REF!+($N$47^2)/2)*$N$51)/($N$47*SQRT($N$51))))*$EO62)*100*$B$68,0)</f>
        <v>0</v>
      </c>
      <c r="FU62" s="71">
        <f ca="1">IFERROR((NORMSDIST(-(((LN($EO62/$C$69)+(#REF!+($N$47^2)/2)*$N$51)/($N$47*SQRT($N$51)))-$N$47*SQRT($N$51)))*$C$69*EXP(-#REF!*$N$51)-NORMSDIST(-((LN($EO62/$C$69)+(#REF!+($N$47^2)/2)*$N$51)/($N$47*SQRT($N$51))))*$EO62)*100*$B$69,0)</f>
        <v>0</v>
      </c>
      <c r="FV62" s="71">
        <f ca="1">IFERROR((NORMSDIST(-(((LN($EO62/$C$70)+(#REF!+($N$47^2)/2)*$N$51)/($N$47*SQRT($N$51)))-$N$47*SQRT($N$51)))*$C$70*EXP(-#REF!*$N$51)-NORMSDIST(-((LN($EO62/$C$70)+(#REF!+($N$47^2)/2)*$N$51)/($N$47*SQRT($N$51))))*$EO62)*100*$B$70,0)</f>
        <v>0</v>
      </c>
      <c r="FW62" s="71">
        <f ca="1">IFERROR((NORMSDIST(-(((LN($EO62/$C$71)+(#REF!+($N$47^2)/2)*$N$51)/($N$47*SQRT($N$51)))-$N$47*SQRT($N$51)))*$C$71*EXP(-#REF!*$N$51)-NORMSDIST(-((LN($EO62/$C$71)+(#REF!+($N$47^2)/2)*$N$51)/($N$47*SQRT($N$51))))*$EO62)*100*$B$71,0)</f>
        <v>0</v>
      </c>
      <c r="FX62" s="71">
        <f ca="1">IFERROR((NORMSDIST(-(((LN($EO62/$C$72)+(#REF!+($N$47^2)/2)*$N$51)/($N$47*SQRT($N$51)))-$N$47*SQRT($N$51)))*$C$72*EXP(-#REF!*$N$51)-NORMSDIST(-((LN($EO62/$C$72)+(#REF!+($N$47^2)/2)*$N$51)/($N$47*SQRT($N$51))))*$EO62)*100*$B$72,0)</f>
        <v>0</v>
      </c>
      <c r="FY62" s="71">
        <f t="shared" si="115"/>
        <v>0</v>
      </c>
      <c r="FZ62" s="71">
        <f t="shared" si="116"/>
        <v>0</v>
      </c>
      <c r="GA62" s="71">
        <f t="shared" si="117"/>
        <v>0</v>
      </c>
      <c r="GB62" s="71">
        <f t="shared" si="118"/>
        <v>0</v>
      </c>
      <c r="GC62" s="72"/>
      <c r="GD62" s="88">
        <f t="shared" ca="1" si="119"/>
        <v>0</v>
      </c>
    </row>
    <row r="63" spans="1:186">
      <c r="A63" s="170" t="s">
        <v>395</v>
      </c>
      <c r="B63" s="619"/>
      <c r="C63" s="649"/>
      <c r="D63" s="626"/>
      <c r="E63" s="632">
        <f t="shared" si="0"/>
        <v>0</v>
      </c>
      <c r="F63" s="634">
        <f t="shared" si="72"/>
        <v>0</v>
      </c>
      <c r="G63" s="636" t="str">
        <f t="shared" si="120"/>
        <v/>
      </c>
      <c r="H63" s="706">
        <f t="shared" si="56"/>
        <v>0</v>
      </c>
      <c r="I63" s="783">
        <f t="shared" si="2"/>
        <v>0</v>
      </c>
      <c r="J63" s="51"/>
      <c r="K63" s="51"/>
      <c r="L63" s="91"/>
      <c r="M63" s="91"/>
      <c r="N63" s="91"/>
      <c r="O63" s="91"/>
      <c r="P63" s="90"/>
      <c r="Q63" s="91"/>
      <c r="R63" s="92"/>
      <c r="S63" s="91"/>
      <c r="T63" s="91"/>
      <c r="U63" s="91"/>
      <c r="V63" s="91"/>
      <c r="W63" s="54"/>
      <c r="X63" s="54"/>
      <c r="Y63" s="54"/>
      <c r="Z63" s="90"/>
      <c r="AA63" s="91"/>
      <c r="AB63" s="92"/>
      <c r="AC63" s="93"/>
      <c r="AD63" s="93"/>
      <c r="AE63" s="93"/>
      <c r="AF63" s="93"/>
      <c r="AG63" s="54"/>
      <c r="AH63" s="54"/>
      <c r="AI63" s="54"/>
      <c r="AJ63" s="656"/>
      <c r="AK63" s="657" t="s">
        <v>350</v>
      </c>
      <c r="AL63" s="624"/>
      <c r="AM63" s="650"/>
      <c r="AN63" s="628"/>
      <c r="AO63" s="633">
        <f t="shared" si="8"/>
        <v>0</v>
      </c>
      <c r="AP63" s="654">
        <f t="shared" si="9"/>
        <v>0</v>
      </c>
      <c r="AQ63" s="658" t="s">
        <v>396</v>
      </c>
      <c r="AR63" s="624"/>
      <c r="AS63" s="650"/>
      <c r="AT63" s="628"/>
      <c r="AU63" s="633">
        <f t="shared" si="10"/>
        <v>0</v>
      </c>
      <c r="AV63" s="654">
        <f t="shared" si="11"/>
        <v>0</v>
      </c>
      <c r="AW63" s="661" t="s">
        <v>397</v>
      </c>
      <c r="AX63" s="660"/>
      <c r="AY63" s="628"/>
      <c r="AZ63" s="633">
        <f t="shared" si="12"/>
        <v>0</v>
      </c>
      <c r="BA63" s="635">
        <f t="shared" si="13"/>
        <v>0</v>
      </c>
      <c r="CX63" s="70">
        <f t="shared" si="121"/>
        <v>5046.3341005643697</v>
      </c>
      <c r="CY63" s="71">
        <f t="shared" si="74"/>
        <v>0</v>
      </c>
      <c r="CZ63" s="71">
        <f t="shared" si="75"/>
        <v>0</v>
      </c>
      <c r="DA63" s="71">
        <f t="shared" si="76"/>
        <v>0</v>
      </c>
      <c r="DB63" s="71">
        <f t="shared" si="77"/>
        <v>0</v>
      </c>
      <c r="DC63" s="71">
        <f t="shared" si="78"/>
        <v>0</v>
      </c>
      <c r="DD63" s="71">
        <f t="shared" si="79"/>
        <v>0</v>
      </c>
      <c r="DE63" s="71">
        <f t="shared" si="80"/>
        <v>0</v>
      </c>
      <c r="DF63" s="71">
        <f t="shared" si="81"/>
        <v>0</v>
      </c>
      <c r="DG63" s="71">
        <f t="shared" si="82"/>
        <v>0</v>
      </c>
      <c r="DH63" s="71">
        <f t="shared" si="83"/>
        <v>0</v>
      </c>
      <c r="DI63" s="71">
        <f t="shared" si="84"/>
        <v>0</v>
      </c>
      <c r="DJ63" s="71">
        <f t="shared" si="85"/>
        <v>0</v>
      </c>
      <c r="DK63" s="71">
        <f t="shared" si="86"/>
        <v>0</v>
      </c>
      <c r="DL63" s="71">
        <f t="shared" si="87"/>
        <v>0</v>
      </c>
      <c r="DM63" s="71">
        <f t="shared" si="88"/>
        <v>0</v>
      </c>
      <c r="DN63" s="71">
        <f t="shared" si="89"/>
        <v>0</v>
      </c>
      <c r="DO63" s="71">
        <f t="shared" si="90"/>
        <v>0</v>
      </c>
      <c r="DP63" s="71">
        <f t="shared" si="91"/>
        <v>0</v>
      </c>
      <c r="DQ63" s="71">
        <f t="shared" si="92"/>
        <v>0</v>
      </c>
      <c r="DR63" s="71">
        <f t="shared" si="93"/>
        <v>0</v>
      </c>
      <c r="DS63" s="71">
        <f t="shared" si="94"/>
        <v>0</v>
      </c>
      <c r="DT63" s="71">
        <f t="shared" si="95"/>
        <v>0</v>
      </c>
      <c r="DU63" s="71">
        <f t="shared" si="96"/>
        <v>0</v>
      </c>
      <c r="DV63" s="71">
        <f t="shared" si="97"/>
        <v>0</v>
      </c>
      <c r="DW63" s="71">
        <f t="shared" si="98"/>
        <v>0</v>
      </c>
      <c r="DX63" s="71">
        <f t="shared" si="99"/>
        <v>0</v>
      </c>
      <c r="DY63" s="71">
        <f t="shared" si="100"/>
        <v>0</v>
      </c>
      <c r="DZ63" s="71">
        <f t="shared" si="101"/>
        <v>0</v>
      </c>
      <c r="EA63" s="71">
        <f t="shared" si="102"/>
        <v>0</v>
      </c>
      <c r="EB63" s="71">
        <f t="shared" si="103"/>
        <v>0</v>
      </c>
      <c r="EC63" s="71">
        <f t="shared" si="104"/>
        <v>0</v>
      </c>
      <c r="ED63" s="71">
        <f t="shared" si="105"/>
        <v>0</v>
      </c>
      <c r="EE63" s="71">
        <f t="shared" si="106"/>
        <v>0</v>
      </c>
      <c r="EF63" s="71">
        <f t="shared" si="107"/>
        <v>0</v>
      </c>
      <c r="EG63" s="71">
        <f t="shared" si="108"/>
        <v>0</v>
      </c>
      <c r="EH63" s="71">
        <f t="shared" si="109"/>
        <v>0</v>
      </c>
      <c r="EI63" s="71">
        <f t="shared" si="110"/>
        <v>0</v>
      </c>
      <c r="EJ63" s="71">
        <f t="shared" si="111"/>
        <v>0</v>
      </c>
      <c r="EK63" s="71">
        <f t="shared" si="112"/>
        <v>0</v>
      </c>
      <c r="EL63" s="72"/>
      <c r="EM63" s="88">
        <f t="shared" si="113"/>
        <v>0</v>
      </c>
      <c r="EN63" s="60"/>
      <c r="EO63" s="70">
        <f t="shared" si="122"/>
        <v>5046.3341005643697</v>
      </c>
      <c r="EP63" s="71">
        <f ca="1">IFERROR((NORMSDIST(-(((LN($EO63/$C$38)+(#REF!+($N$47^2)/2)*$N$51)/($N$47*SQRT($N$51)))-$N$47*SQRT($N$51)))*$C$38*EXP(-#REF!*$N$51)-NORMSDIST(-((LN($EO63/$C$38)+(#REF!+($N$47^2)/2)*$N$51)/($N$47*SQRT($N$51))))*$EO63)*100*$B$38,0)</f>
        <v>0</v>
      </c>
      <c r="EQ63" s="71">
        <f ca="1">IFERROR((NORMSDIST(-(((LN($EO63/$C$39)+(#REF!+($N$47^2)/2)*$N$51)/($N$47*SQRT($N$51)))-$N$47*SQRT($N$51)))*$C$39*EXP(-#REF!*$N$51)-NORMSDIST(-((LN($EO63/$C$39)+(#REF!+($N$47^2)/2)*$N$51)/($N$47*SQRT($N$51))))*$EO63)*100*$B$39,0)</f>
        <v>0</v>
      </c>
      <c r="ER63" s="71">
        <f ca="1">IFERROR((NORMSDIST(-(((LN($EO63/$C$40)+(#REF!+($N$47^2)/2)*$N$51)/($N$47*SQRT($N$51)))-$N$47*SQRT($N$51)))*$C$40*EXP(-#REF!*$N$51)-NORMSDIST(-((LN($EO63/$C$40)+(#REF!+($N$47^2)/2)*$N$51)/($N$47*SQRT($N$51))))*$EO63)*100*$B$40,0)</f>
        <v>0</v>
      </c>
      <c r="ES63" s="71">
        <f ca="1">IFERROR((NORMSDIST(-(((LN($EO63/$C$41)+(#REF!+($N$47^2)/2)*$N$51)/($N$47*SQRT($N$51)))-$N$47*SQRT($N$51)))*$C$41*EXP(-#REF!*$N$51)-NORMSDIST(-((LN($EO63/$C$41)+(#REF!+($N$47^2)/2)*$N$51)/($N$47*SQRT($N$51))))*$EO63)*100*$B$41,0)</f>
        <v>0</v>
      </c>
      <c r="ET63" s="71">
        <f ca="1">IFERROR((NORMSDIST(-(((LN($EO63/$C$42)+(#REF!+($N$47^2)/2)*$N$51)/($N$47*SQRT($N$51)))-$N$47*SQRT($N$51)))*$C$42*EXP(-#REF!*$N$51)-NORMSDIST(-((LN($EO63/$C$42)+(#REF!+($N$47^2)/2)*$N$51)/($N$47*SQRT($N$51))))*$EO63)*100*$B$42,0)</f>
        <v>0</v>
      </c>
      <c r="EU63" s="71">
        <f ca="1">IFERROR((NORMSDIST(-(((LN($EO63/$C$43)+(#REF!+($N$47^2)/2)*$N$51)/($N$47*SQRT($N$51)))-$N$47*SQRT($N$51)))*$C$43*EXP(-#REF!*$N$51)-NORMSDIST(-((LN($EO63/$C$43)+(#REF!+($N$47^2)/2)*$N$51)/($N$47*SQRT($N$51))))*$EO63)*100*$B$43,0)</f>
        <v>0</v>
      </c>
      <c r="EV63" s="71">
        <f ca="1">IFERROR((NORMSDIST(-(((LN($EO63/$C$44)+(#REF!+($N$47^2)/2)*$N$51)/($N$47*SQRT($N$51)))-$N$47*SQRT($N$51)))*$C$44*EXP(-#REF!*$N$51)-NORMSDIST(-((LN($EO63/$C$44)+(#REF!+($N$47^2)/2)*$N$51)/($N$47*SQRT($N$51))))*$EO63)*100*$B$44,0)</f>
        <v>0</v>
      </c>
      <c r="EW63" s="71">
        <f ca="1">IFERROR((NORMSDIST(-(((LN($EO63/$C$45)+(#REF!+($N$47^2)/2)*$N$51)/($N$47*SQRT($N$51)))-$N$47*SQRT($N$51)))*$C$45*EXP(-#REF!*$N$51)-NORMSDIST(-((LN($EO63/$C$45)+(#REF!+($N$47^2)/2)*$N$51)/($N$47*SQRT($N$51))))*$EO63)*100*$B$45,0)</f>
        <v>0</v>
      </c>
      <c r="EX63" s="71">
        <f ca="1">IFERROR((NORMSDIST(-(((LN($EO63/$C$46)+(#REF!+($N$47^2)/2)*$N$51)/($N$47*SQRT($N$51)))-$N$47*SQRT($N$51)))*$C$46*EXP(-#REF!*$N$51)-NORMSDIST(-((LN($EO63/$C$46)+(#REF!+($N$47^2)/2)*$N$51)/($N$47*SQRT($N$51))))*$EO63)*100*$B$46,0)</f>
        <v>0</v>
      </c>
      <c r="EY63" s="71">
        <f ca="1">IFERROR((NORMSDIST(-(((LN($EO63/$C$47)+(#REF!+($N$47^2)/2)*$N$51)/($N$47*SQRT($N$51)))-$N$47*SQRT($N$51)))*$C$47*EXP(-#REF!*$N$51)-NORMSDIST(-((LN($EO63/$C$47)+(#REF!+($N$47^2)/2)*$N$51)/($N$47*SQRT($N$51))))*$EO63)*100*$B$47,0)</f>
        <v>0</v>
      </c>
      <c r="EZ63" s="71">
        <f ca="1">IFERROR((NORMSDIST(-(((LN($EO63/$C$48)+(#REF!+($N$47^2)/2)*$N$51)/($N$47*SQRT($N$51)))-$N$47*SQRT($N$51)))*$C$48*EXP(-#REF!*$N$51)-NORMSDIST(-((LN($EO63/$C$48)+(#REF!+($N$47^2)/2)*$N$51)/($N$47*SQRT($N$51))))*$EO63)*100*$B$48,0)</f>
        <v>0</v>
      </c>
      <c r="FA63" s="71">
        <f ca="1">IFERROR((NORMSDIST(-(((LN($EO63/$C$49)+(#REF!+($N$47^2)/2)*$N$51)/($N$47*SQRT($N$51)))-$N$47*SQRT($N$51)))*$C$49*EXP(-#REF!*$N$51)-NORMSDIST(-((LN($EO63/$C$49)+(#REF!+($N$47^2)/2)*$N$51)/($N$47*SQRT($N$51))))*$EO63)*100*$B$49,0)</f>
        <v>0</v>
      </c>
      <c r="FB63" s="71">
        <f ca="1">IFERROR((NORMSDIST(-(((LN($EO63/$C$50)+(#REF!+($N$47^2)/2)*$N$51)/($N$47*SQRT($N$51)))-$N$47*SQRT($N$51)))*$C$50*EXP(-#REF!*$N$51)-NORMSDIST(-((LN($EO63/$C$50)+(#REF!+($N$47^2)/2)*$N$51)/($N$47*SQRT($N$51))))*$EO63)*100*$B$50,0)</f>
        <v>0</v>
      </c>
      <c r="FC63" s="71">
        <f ca="1">IFERROR((NORMSDIST(-(((LN($EO63/$C$51)+(#REF!+($N$47^2)/2)*$N$51)/($N$47*SQRT($N$51)))-$N$47*SQRT($N$51)))*$C$51*EXP(-#REF!*$N$51)-NORMSDIST(-((LN($EO63/$C$51)+(#REF!+($N$47^2)/2)*$N$51)/($N$47*SQRT($N$51))))*$EO63)*100*$B$51,0)</f>
        <v>0</v>
      </c>
      <c r="FD63" s="71">
        <f ca="1">IFERROR((NORMSDIST(-(((LN($EO63/$C$52)+(#REF!+($N$47^2)/2)*$N$51)/($N$47*SQRT($N$51)))-$N$47*SQRT($N$51)))*$C$52*EXP(-#REF!*$N$51)-NORMSDIST(-((LN($EO63/$C$52)+(#REF!+($N$47^2)/2)*$N$51)/($N$47*SQRT($N$51))))*$EO63)*100*$B$52,0)</f>
        <v>0</v>
      </c>
      <c r="FE63" s="71">
        <f ca="1">IFERROR((NORMSDIST(-(((LN($EO63/$C$53)+(#REF!+($N$47^2)/2)*$N$51)/($N$47*SQRT($N$51)))-$N$47*SQRT($N$51)))*$C$53*EXP(-#REF!*$N$51)-NORMSDIST(-((LN($EO63/$C$53)+(#REF!+($N$47^2)/2)*$N$51)/($N$47*SQRT($N$51))))*$EO63)*100*$B$53,0)</f>
        <v>0</v>
      </c>
      <c r="FF63" s="71">
        <f ca="1">IFERROR((NORMSDIST(-(((LN($EO63/$C$54)+(#REF!+($N$47^2)/2)*$N$51)/($N$47*SQRT($N$51)))-$N$47*SQRT($N$51)))*$C$54*EXP(-#REF!*$N$51)-NORMSDIST(-((LN($EO63/$C$54)+(#REF!+($N$47^2)/2)*$N$51)/($N$47*SQRT($N$51))))*$EO63)*100*$B$54,0)</f>
        <v>0</v>
      </c>
      <c r="FG63" s="71">
        <f ca="1">IFERROR((NORMSDIST(-(((LN($EO63/$C$55)+(#REF!+($N$47^2)/2)*$N$51)/($N$47*SQRT($N$51)))-$N$47*SQRT($N$51)))*$C$55*EXP(-#REF!*$N$51)-NORMSDIST(-((LN($EO63/$C$55)+(#REF!+($N$47^2)/2)*$N$51)/($N$47*SQRT($N$51))))*$EO63)*100*$B$55,0)</f>
        <v>0</v>
      </c>
      <c r="FH63" s="71">
        <f ca="1">IFERROR((NORMSDIST(-(((LN($EO63/$C$56)+(#REF!+($N$47^2)/2)*$N$51)/($N$47*SQRT($N$51)))-$N$47*SQRT($N$51)))*$C$56*EXP(-#REF!*$N$51)-NORMSDIST(-((LN($EO63/$C$56)+(#REF!+($N$47^2)/2)*$N$51)/($N$47*SQRT($N$51))))*$EO63)*100*$B$56,0)</f>
        <v>0</v>
      </c>
      <c r="FI63" s="71">
        <f ca="1">IFERROR((NORMSDIST(-(((LN($EO63/$C$57)+(#REF!+($N$47^2)/2)*$N$51)/($N$47*SQRT($N$51)))-$N$47*SQRT($N$51)))*$C$57*EXP(-#REF!*$N$51)-NORMSDIST(-((LN($EO63/$C$57)+(#REF!+($N$47^2)/2)*$N$51)/($N$47*SQRT($N$51))))*$EO63)*100*$B$57,0)</f>
        <v>0</v>
      </c>
      <c r="FJ63" s="71">
        <f ca="1">IFERROR((NORMSDIST(-(((LN($EO63/$C$58)+(#REF!+($N$47^2)/2)*$N$51)/($N$47*SQRT($N$51)))-$N$47*SQRT($N$51)))*$C$58*EXP(-#REF!*$N$51)-NORMSDIST(-((LN($EO63/$C$58)+(#REF!+($N$47^2)/2)*$N$51)/($N$47*SQRT($N$51))))*$EO63)*100*$B$58,0)</f>
        <v>0</v>
      </c>
      <c r="FK63" s="71">
        <f ca="1">IFERROR((NORMSDIST(-(((LN($EO63/$C$59)+(#REF!+($N$47^2)/2)*$N$51)/($N$47*SQRT($N$51)))-$N$47*SQRT($N$51)))*$C$59*EXP(-#REF!*$N$51)-NORMSDIST(-((LN($EO63/$C$59)+(#REF!+($N$47^2)/2)*$N$51)/($N$47*SQRT($N$51))))*$EO63)*100*$B$59,0)</f>
        <v>0</v>
      </c>
      <c r="FL63" s="71">
        <f ca="1">IFERROR((NORMSDIST(-(((LN($EO63/$C$60)+(#REF!+($N$47^2)/2)*$N$51)/($N$47*SQRT($N$51)))-$N$47*SQRT($N$51)))*$C$60*EXP(-#REF!*$N$51)-NORMSDIST(-((LN($EO63/$C$60)+(#REF!+($N$47^2)/2)*$N$51)/($N$47*SQRT($N$51))))*$EO63)*100*$B$60,0)</f>
        <v>0</v>
      </c>
      <c r="FM63" s="71">
        <f ca="1">IFERROR((NORMSDIST(-(((LN($EO63/$C$61)+(#REF!+($N$47^2)/2)*$N$51)/($N$47*SQRT($N$51)))-$N$47*SQRT($N$51)))*$C$61*EXP(-#REF!*$N$51)-NORMSDIST(-((LN($EO63/$C$61)+(#REF!+($N$47^2)/2)*$N$51)/($N$47*SQRT($N$51))))*$EO63)*100*$B$61,0)</f>
        <v>0</v>
      </c>
      <c r="FN63" s="71">
        <f ca="1">IFERROR((NORMSDIST(-(((LN($EO63/$C$62)+(#REF!+($N$47^2)/2)*$N$51)/($N$47*SQRT($N$51)))-$N$47*SQRT($N$51)))*$C$62*EXP(-#REF!*$N$51)-NORMSDIST(-((LN($EO63/$C$62)+(#REF!+($N$47^2)/2)*$N$51)/($N$47*SQRT($N$51))))*$EO63)*100*$B$62,0)</f>
        <v>0</v>
      </c>
      <c r="FO63" s="71">
        <f ca="1">IFERROR((NORMSDIST(-(((LN($EO63/$C$63)+(#REF!+($N$47^2)/2)*$N$51)/($N$47*SQRT($N$51)))-$N$47*SQRT($N$51)))*$C$63*EXP(-#REF!*$N$51)-NORMSDIST(-((LN($EO63/$C$63)+(#REF!+($N$47^2)/2)*$N$51)/($N$47*SQRT($N$51))))*$EO63)*100*$B$63,0)</f>
        <v>0</v>
      </c>
      <c r="FP63" s="71">
        <f ca="1">IFERROR((NORMSDIST(-(((LN($EO63/$C$64)+(#REF!+($N$47^2)/2)*$N$51)/($N$47*SQRT($N$51)))-$N$47*SQRT($N$51)))*$C$64*EXP(-#REF!*$N$51)-NORMSDIST(-((LN($EO63/$C$64)+(#REF!+($N$47^2)/2)*$N$51)/($N$47*SQRT($N$51))))*$EO63)*100*$B$64,0)</f>
        <v>0</v>
      </c>
      <c r="FQ63" s="71">
        <f ca="1">IFERROR((NORMSDIST(-(((LN($EO63/$C$65)+(#REF!+($N$47^2)/2)*$N$51)/($N$47*SQRT($N$51)))-$N$47*SQRT($N$51)))*$C$65*EXP(-#REF!*$N$51)-NORMSDIST(-((LN($EO63/$C$65)+(#REF!+($N$47^2)/2)*$N$51)/($N$47*SQRT($N$51))))*$EO63)*100*$B$65,0)</f>
        <v>0</v>
      </c>
      <c r="FR63" s="71">
        <f ca="1">IFERROR((NORMSDIST(-(((LN($EO63/$C$66)+(#REF!+($N$47^2)/2)*$N$51)/($N$47*SQRT($N$51)))-$N$47*SQRT($N$51)))*$C$66*EXP(-#REF!*$N$51)-NORMSDIST(-((LN($EO63/$C$66)+(#REF!+($N$47^2)/2)*$N$51)/($N$47*SQRT($N$51))))*$EO63)*100*$B$66,0)</f>
        <v>0</v>
      </c>
      <c r="FS63" s="71">
        <f ca="1">IFERROR((NORMSDIST(-(((LN($EO63/$C$67)+(#REF!+($N$47^2)/2)*$N$51)/($N$47*SQRT($N$51)))-$N$47*SQRT($N$51)))*$C$67*EXP(-#REF!*$N$51)-NORMSDIST(-((LN($EO63/$C$67)+(#REF!+($N$47^2)/2)*$N$51)/($N$47*SQRT($N$51))))*$EO63)*100*$B$67,0)</f>
        <v>0</v>
      </c>
      <c r="FT63" s="71">
        <f ca="1">IFERROR((NORMSDIST(-(((LN($EO63/$C$68)+(#REF!+($N$47^2)/2)*$N$51)/($N$47*SQRT($N$51)))-$N$47*SQRT($N$51)))*$C$68*EXP(-#REF!*$N$51)-NORMSDIST(-((LN($EO63/$C$68)+(#REF!+($N$47^2)/2)*$N$51)/($N$47*SQRT($N$51))))*$EO63)*100*$B$68,0)</f>
        <v>0</v>
      </c>
      <c r="FU63" s="71">
        <f ca="1">IFERROR((NORMSDIST(-(((LN($EO63/$C$69)+(#REF!+($N$47^2)/2)*$N$51)/($N$47*SQRT($N$51)))-$N$47*SQRT($N$51)))*$C$69*EXP(-#REF!*$N$51)-NORMSDIST(-((LN($EO63/$C$69)+(#REF!+($N$47^2)/2)*$N$51)/($N$47*SQRT($N$51))))*$EO63)*100*$B$69,0)</f>
        <v>0</v>
      </c>
      <c r="FV63" s="71">
        <f ca="1">IFERROR((NORMSDIST(-(((LN($EO63/$C$70)+(#REF!+($N$47^2)/2)*$N$51)/($N$47*SQRT($N$51)))-$N$47*SQRT($N$51)))*$C$70*EXP(-#REF!*$N$51)-NORMSDIST(-((LN($EO63/$C$70)+(#REF!+($N$47^2)/2)*$N$51)/($N$47*SQRT($N$51))))*$EO63)*100*$B$70,0)</f>
        <v>0</v>
      </c>
      <c r="FW63" s="71">
        <f ca="1">IFERROR((NORMSDIST(-(((LN($EO63/$C$71)+(#REF!+($N$47^2)/2)*$N$51)/($N$47*SQRT($N$51)))-$N$47*SQRT($N$51)))*$C$71*EXP(-#REF!*$N$51)-NORMSDIST(-((LN($EO63/$C$71)+(#REF!+($N$47^2)/2)*$N$51)/($N$47*SQRT($N$51))))*$EO63)*100*$B$71,0)</f>
        <v>0</v>
      </c>
      <c r="FX63" s="71">
        <f ca="1">IFERROR((NORMSDIST(-(((LN($EO63/$C$72)+(#REF!+($N$47^2)/2)*$N$51)/($N$47*SQRT($N$51)))-$N$47*SQRT($N$51)))*$C$72*EXP(-#REF!*$N$51)-NORMSDIST(-((LN($EO63/$C$72)+(#REF!+($N$47^2)/2)*$N$51)/($N$47*SQRT($N$51))))*$EO63)*100*$B$72,0)</f>
        <v>0</v>
      </c>
      <c r="FY63" s="71">
        <f t="shared" si="115"/>
        <v>0</v>
      </c>
      <c r="FZ63" s="71">
        <f t="shared" si="116"/>
        <v>0</v>
      </c>
      <c r="GA63" s="71">
        <f t="shared" si="117"/>
        <v>0</v>
      </c>
      <c r="GB63" s="71">
        <f t="shared" si="118"/>
        <v>0</v>
      </c>
      <c r="GC63" s="72"/>
      <c r="GD63" s="88">
        <f t="shared" ca="1" si="119"/>
        <v>0</v>
      </c>
    </row>
    <row r="64" spans="1:186">
      <c r="A64" s="170" t="s">
        <v>395</v>
      </c>
      <c r="B64" s="620"/>
      <c r="C64" s="650"/>
      <c r="D64" s="628"/>
      <c r="E64" s="633">
        <f t="shared" si="0"/>
        <v>0</v>
      </c>
      <c r="F64" s="635">
        <f t="shared" si="72"/>
        <v>0</v>
      </c>
      <c r="G64" s="637" t="str">
        <f t="shared" si="120"/>
        <v/>
      </c>
      <c r="H64" s="707">
        <f t="shared" si="56"/>
        <v>0</v>
      </c>
      <c r="I64" s="784">
        <f t="shared" si="2"/>
        <v>0</v>
      </c>
      <c r="J64" s="51"/>
      <c r="K64" s="51"/>
      <c r="L64" s="91"/>
      <c r="M64" s="91"/>
      <c r="N64" s="91"/>
      <c r="O64" s="91"/>
      <c r="P64" s="90"/>
      <c r="Q64" s="91"/>
      <c r="R64" s="92"/>
      <c r="S64" s="91"/>
      <c r="T64" s="91"/>
      <c r="U64" s="91"/>
      <c r="V64" s="91"/>
      <c r="W64" s="54"/>
      <c r="X64" s="54"/>
      <c r="Y64" s="54"/>
      <c r="Z64" s="90"/>
      <c r="AA64" s="91"/>
      <c r="AB64" s="92"/>
      <c r="AC64" s="93"/>
      <c r="AD64" s="93"/>
      <c r="AE64" s="93"/>
      <c r="AF64" s="93"/>
      <c r="AG64" s="54"/>
      <c r="AH64" s="54"/>
      <c r="AI64" s="54"/>
      <c r="AJ64" s="655"/>
      <c r="AK64" s="657" t="s">
        <v>350</v>
      </c>
      <c r="AL64" s="623"/>
      <c r="AM64" s="649"/>
      <c r="AN64" s="626"/>
      <c r="AO64" s="632">
        <f t="shared" si="8"/>
        <v>0</v>
      </c>
      <c r="AP64" s="653">
        <f t="shared" si="9"/>
        <v>0</v>
      </c>
      <c r="AQ64" s="658" t="s">
        <v>396</v>
      </c>
      <c r="AR64" s="623"/>
      <c r="AS64" s="649"/>
      <c r="AT64" s="626"/>
      <c r="AU64" s="632">
        <f t="shared" si="10"/>
        <v>0</v>
      </c>
      <c r="AV64" s="653">
        <f t="shared" si="11"/>
        <v>0</v>
      </c>
      <c r="AW64" s="661" t="s">
        <v>397</v>
      </c>
      <c r="AX64" s="659"/>
      <c r="AY64" s="626"/>
      <c r="AZ64" s="632">
        <f t="shared" si="12"/>
        <v>0</v>
      </c>
      <c r="BA64" s="634">
        <f t="shared" si="13"/>
        <v>0</v>
      </c>
      <c r="CX64" s="70">
        <f t="shared" si="121"/>
        <v>5147.2607825756568</v>
      </c>
      <c r="CY64" s="71">
        <f t="shared" si="74"/>
        <v>0</v>
      </c>
      <c r="CZ64" s="71">
        <f t="shared" si="75"/>
        <v>0</v>
      </c>
      <c r="DA64" s="71">
        <f t="shared" si="76"/>
        <v>0</v>
      </c>
      <c r="DB64" s="71">
        <f t="shared" si="77"/>
        <v>0</v>
      </c>
      <c r="DC64" s="71">
        <f t="shared" si="78"/>
        <v>0</v>
      </c>
      <c r="DD64" s="71">
        <f t="shared" si="79"/>
        <v>0</v>
      </c>
      <c r="DE64" s="71">
        <f t="shared" si="80"/>
        <v>0</v>
      </c>
      <c r="DF64" s="71">
        <f t="shared" si="81"/>
        <v>0</v>
      </c>
      <c r="DG64" s="71">
        <f t="shared" si="82"/>
        <v>0</v>
      </c>
      <c r="DH64" s="71">
        <f t="shared" si="83"/>
        <v>0</v>
      </c>
      <c r="DI64" s="71">
        <f t="shared" si="84"/>
        <v>0</v>
      </c>
      <c r="DJ64" s="71">
        <f t="shared" si="85"/>
        <v>0</v>
      </c>
      <c r="DK64" s="71">
        <f t="shared" si="86"/>
        <v>0</v>
      </c>
      <c r="DL64" s="71">
        <f t="shared" si="87"/>
        <v>0</v>
      </c>
      <c r="DM64" s="71">
        <f t="shared" si="88"/>
        <v>0</v>
      </c>
      <c r="DN64" s="71">
        <f t="shared" si="89"/>
        <v>0</v>
      </c>
      <c r="DO64" s="71">
        <f t="shared" si="90"/>
        <v>0</v>
      </c>
      <c r="DP64" s="71">
        <f t="shared" si="91"/>
        <v>0</v>
      </c>
      <c r="DQ64" s="71">
        <f t="shared" si="92"/>
        <v>0</v>
      </c>
      <c r="DR64" s="71">
        <f t="shared" si="93"/>
        <v>0</v>
      </c>
      <c r="DS64" s="71">
        <f t="shared" si="94"/>
        <v>0</v>
      </c>
      <c r="DT64" s="71">
        <f t="shared" si="95"/>
        <v>0</v>
      </c>
      <c r="DU64" s="71">
        <f t="shared" si="96"/>
        <v>0</v>
      </c>
      <c r="DV64" s="71">
        <f t="shared" si="97"/>
        <v>0</v>
      </c>
      <c r="DW64" s="71">
        <f t="shared" si="98"/>
        <v>0</v>
      </c>
      <c r="DX64" s="71">
        <f t="shared" si="99"/>
        <v>0</v>
      </c>
      <c r="DY64" s="71">
        <f t="shared" si="100"/>
        <v>0</v>
      </c>
      <c r="DZ64" s="71">
        <f t="shared" si="101"/>
        <v>0</v>
      </c>
      <c r="EA64" s="71">
        <f t="shared" si="102"/>
        <v>0</v>
      </c>
      <c r="EB64" s="71">
        <f t="shared" si="103"/>
        <v>0</v>
      </c>
      <c r="EC64" s="71">
        <f t="shared" si="104"/>
        <v>0</v>
      </c>
      <c r="ED64" s="71">
        <f t="shared" si="105"/>
        <v>0</v>
      </c>
      <c r="EE64" s="71">
        <f t="shared" si="106"/>
        <v>0</v>
      </c>
      <c r="EF64" s="71">
        <f t="shared" si="107"/>
        <v>0</v>
      </c>
      <c r="EG64" s="71">
        <f t="shared" si="108"/>
        <v>0</v>
      </c>
      <c r="EH64" s="71">
        <f t="shared" si="109"/>
        <v>0</v>
      </c>
      <c r="EI64" s="71">
        <f t="shared" si="110"/>
        <v>0</v>
      </c>
      <c r="EJ64" s="71">
        <f t="shared" si="111"/>
        <v>0</v>
      </c>
      <c r="EK64" s="71">
        <f t="shared" si="112"/>
        <v>0</v>
      </c>
      <c r="EL64" s="72"/>
      <c r="EM64" s="88">
        <f t="shared" si="113"/>
        <v>0</v>
      </c>
      <c r="EN64" s="60"/>
      <c r="EO64" s="70">
        <f t="shared" si="122"/>
        <v>5147.2607825756568</v>
      </c>
      <c r="EP64" s="71">
        <f ca="1">IFERROR((NORMSDIST(-(((LN($EO64/$C$38)+(#REF!+($N$47^2)/2)*$N$51)/($N$47*SQRT($N$51)))-$N$47*SQRT($N$51)))*$C$38*EXP(-#REF!*$N$51)-NORMSDIST(-((LN($EO64/$C$38)+(#REF!+($N$47^2)/2)*$N$51)/($N$47*SQRT($N$51))))*$EO64)*100*$B$38,0)</f>
        <v>0</v>
      </c>
      <c r="EQ64" s="71">
        <f ca="1">IFERROR((NORMSDIST(-(((LN($EO64/$C$39)+(#REF!+($N$47^2)/2)*$N$51)/($N$47*SQRT($N$51)))-$N$47*SQRT($N$51)))*$C$39*EXP(-#REF!*$N$51)-NORMSDIST(-((LN($EO64/$C$39)+(#REF!+($N$47^2)/2)*$N$51)/($N$47*SQRT($N$51))))*$EO64)*100*$B$39,0)</f>
        <v>0</v>
      </c>
      <c r="ER64" s="71">
        <f ca="1">IFERROR((NORMSDIST(-(((LN($EO64/$C$40)+(#REF!+($N$47^2)/2)*$N$51)/($N$47*SQRT($N$51)))-$N$47*SQRT($N$51)))*$C$40*EXP(-#REF!*$N$51)-NORMSDIST(-((LN($EO64/$C$40)+(#REF!+($N$47^2)/2)*$N$51)/($N$47*SQRT($N$51))))*$EO64)*100*$B$40,0)</f>
        <v>0</v>
      </c>
      <c r="ES64" s="71">
        <f ca="1">IFERROR((NORMSDIST(-(((LN($EO64/$C$41)+(#REF!+($N$47^2)/2)*$N$51)/($N$47*SQRT($N$51)))-$N$47*SQRT($N$51)))*$C$41*EXP(-#REF!*$N$51)-NORMSDIST(-((LN($EO64/$C$41)+(#REF!+($N$47^2)/2)*$N$51)/($N$47*SQRT($N$51))))*$EO64)*100*$B$41,0)</f>
        <v>0</v>
      </c>
      <c r="ET64" s="71">
        <f ca="1">IFERROR((NORMSDIST(-(((LN($EO64/$C$42)+(#REF!+($N$47^2)/2)*$N$51)/($N$47*SQRT($N$51)))-$N$47*SQRT($N$51)))*$C$42*EXP(-#REF!*$N$51)-NORMSDIST(-((LN($EO64/$C$42)+(#REF!+($N$47^2)/2)*$N$51)/($N$47*SQRT($N$51))))*$EO64)*100*$B$42,0)</f>
        <v>0</v>
      </c>
      <c r="EU64" s="71">
        <f ca="1">IFERROR((NORMSDIST(-(((LN($EO64/$C$43)+(#REF!+($N$47^2)/2)*$N$51)/($N$47*SQRT($N$51)))-$N$47*SQRT($N$51)))*$C$43*EXP(-#REF!*$N$51)-NORMSDIST(-((LN($EO64/$C$43)+(#REF!+($N$47^2)/2)*$N$51)/($N$47*SQRT($N$51))))*$EO64)*100*$B$43,0)</f>
        <v>0</v>
      </c>
      <c r="EV64" s="71">
        <f ca="1">IFERROR((NORMSDIST(-(((LN($EO64/$C$44)+(#REF!+($N$47^2)/2)*$N$51)/($N$47*SQRT($N$51)))-$N$47*SQRT($N$51)))*$C$44*EXP(-#REF!*$N$51)-NORMSDIST(-((LN($EO64/$C$44)+(#REF!+($N$47^2)/2)*$N$51)/($N$47*SQRT($N$51))))*$EO64)*100*$B$44,0)</f>
        <v>0</v>
      </c>
      <c r="EW64" s="71">
        <f ca="1">IFERROR((NORMSDIST(-(((LN($EO64/$C$45)+(#REF!+($N$47^2)/2)*$N$51)/($N$47*SQRT($N$51)))-$N$47*SQRT($N$51)))*$C$45*EXP(-#REF!*$N$51)-NORMSDIST(-((LN($EO64/$C$45)+(#REF!+($N$47^2)/2)*$N$51)/($N$47*SQRT($N$51))))*$EO64)*100*$B$45,0)</f>
        <v>0</v>
      </c>
      <c r="EX64" s="71">
        <f ca="1">IFERROR((NORMSDIST(-(((LN($EO64/$C$46)+(#REF!+($N$47^2)/2)*$N$51)/($N$47*SQRT($N$51)))-$N$47*SQRT($N$51)))*$C$46*EXP(-#REF!*$N$51)-NORMSDIST(-((LN($EO64/$C$46)+(#REF!+($N$47^2)/2)*$N$51)/($N$47*SQRT($N$51))))*$EO64)*100*$B$46,0)</f>
        <v>0</v>
      </c>
      <c r="EY64" s="71">
        <f ca="1">IFERROR((NORMSDIST(-(((LN($EO64/$C$47)+(#REF!+($N$47^2)/2)*$N$51)/($N$47*SQRT($N$51)))-$N$47*SQRT($N$51)))*$C$47*EXP(-#REF!*$N$51)-NORMSDIST(-((LN($EO64/$C$47)+(#REF!+($N$47^2)/2)*$N$51)/($N$47*SQRT($N$51))))*$EO64)*100*$B$47,0)</f>
        <v>0</v>
      </c>
      <c r="EZ64" s="71">
        <f ca="1">IFERROR((NORMSDIST(-(((LN($EO64/$C$48)+(#REF!+($N$47^2)/2)*$N$51)/($N$47*SQRT($N$51)))-$N$47*SQRT($N$51)))*$C$48*EXP(-#REF!*$N$51)-NORMSDIST(-((LN($EO64/$C$48)+(#REF!+($N$47^2)/2)*$N$51)/($N$47*SQRT($N$51))))*$EO64)*100*$B$48,0)</f>
        <v>0</v>
      </c>
      <c r="FA64" s="71">
        <f ca="1">IFERROR((NORMSDIST(-(((LN($EO64/$C$49)+(#REF!+($N$47^2)/2)*$N$51)/($N$47*SQRT($N$51)))-$N$47*SQRT($N$51)))*$C$49*EXP(-#REF!*$N$51)-NORMSDIST(-((LN($EO64/$C$49)+(#REF!+($N$47^2)/2)*$N$51)/($N$47*SQRT($N$51))))*$EO64)*100*$B$49,0)</f>
        <v>0</v>
      </c>
      <c r="FB64" s="71">
        <f ca="1">IFERROR((NORMSDIST(-(((LN($EO64/$C$50)+(#REF!+($N$47^2)/2)*$N$51)/($N$47*SQRT($N$51)))-$N$47*SQRT($N$51)))*$C$50*EXP(-#REF!*$N$51)-NORMSDIST(-((LN($EO64/$C$50)+(#REF!+($N$47^2)/2)*$N$51)/($N$47*SQRT($N$51))))*$EO64)*100*$B$50,0)</f>
        <v>0</v>
      </c>
      <c r="FC64" s="71">
        <f ca="1">IFERROR((NORMSDIST(-(((LN($EO64/$C$51)+(#REF!+($N$47^2)/2)*$N$51)/($N$47*SQRT($N$51)))-$N$47*SQRT($N$51)))*$C$51*EXP(-#REF!*$N$51)-NORMSDIST(-((LN($EO64/$C$51)+(#REF!+($N$47^2)/2)*$N$51)/($N$47*SQRT($N$51))))*$EO64)*100*$B$51,0)</f>
        <v>0</v>
      </c>
      <c r="FD64" s="71">
        <f ca="1">IFERROR((NORMSDIST(-(((LN($EO64/$C$52)+(#REF!+($N$47^2)/2)*$N$51)/($N$47*SQRT($N$51)))-$N$47*SQRT($N$51)))*$C$52*EXP(-#REF!*$N$51)-NORMSDIST(-((LN($EO64/$C$52)+(#REF!+($N$47^2)/2)*$N$51)/($N$47*SQRT($N$51))))*$EO64)*100*$B$52,0)</f>
        <v>0</v>
      </c>
      <c r="FE64" s="71">
        <f ca="1">IFERROR((NORMSDIST(-(((LN($EO64/$C$53)+(#REF!+($N$47^2)/2)*$N$51)/($N$47*SQRT($N$51)))-$N$47*SQRT($N$51)))*$C$53*EXP(-#REF!*$N$51)-NORMSDIST(-((LN($EO64/$C$53)+(#REF!+($N$47^2)/2)*$N$51)/($N$47*SQRT($N$51))))*$EO64)*100*$B$53,0)</f>
        <v>0</v>
      </c>
      <c r="FF64" s="71">
        <f ca="1">IFERROR((NORMSDIST(-(((LN($EO64/$C$54)+(#REF!+($N$47^2)/2)*$N$51)/($N$47*SQRT($N$51)))-$N$47*SQRT($N$51)))*$C$54*EXP(-#REF!*$N$51)-NORMSDIST(-((LN($EO64/$C$54)+(#REF!+($N$47^2)/2)*$N$51)/($N$47*SQRT($N$51))))*$EO64)*100*$B$54,0)</f>
        <v>0</v>
      </c>
      <c r="FG64" s="71">
        <f ca="1">IFERROR((NORMSDIST(-(((LN($EO64/$C$55)+(#REF!+($N$47^2)/2)*$N$51)/($N$47*SQRT($N$51)))-$N$47*SQRT($N$51)))*$C$55*EXP(-#REF!*$N$51)-NORMSDIST(-((LN($EO64/$C$55)+(#REF!+($N$47^2)/2)*$N$51)/($N$47*SQRT($N$51))))*$EO64)*100*$B$55,0)</f>
        <v>0</v>
      </c>
      <c r="FH64" s="71">
        <f ca="1">IFERROR((NORMSDIST(-(((LN($EO64/$C$56)+(#REF!+($N$47^2)/2)*$N$51)/($N$47*SQRT($N$51)))-$N$47*SQRT($N$51)))*$C$56*EXP(-#REF!*$N$51)-NORMSDIST(-((LN($EO64/$C$56)+(#REF!+($N$47^2)/2)*$N$51)/($N$47*SQRT($N$51))))*$EO64)*100*$B$56,0)</f>
        <v>0</v>
      </c>
      <c r="FI64" s="71">
        <f ca="1">IFERROR((NORMSDIST(-(((LN($EO64/$C$57)+(#REF!+($N$47^2)/2)*$N$51)/($N$47*SQRT($N$51)))-$N$47*SQRT($N$51)))*$C$57*EXP(-#REF!*$N$51)-NORMSDIST(-((LN($EO64/$C$57)+(#REF!+($N$47^2)/2)*$N$51)/($N$47*SQRT($N$51))))*$EO64)*100*$B$57,0)</f>
        <v>0</v>
      </c>
      <c r="FJ64" s="71">
        <f ca="1">IFERROR((NORMSDIST(-(((LN($EO64/$C$58)+(#REF!+($N$47^2)/2)*$N$51)/($N$47*SQRT($N$51)))-$N$47*SQRT($N$51)))*$C$58*EXP(-#REF!*$N$51)-NORMSDIST(-((LN($EO64/$C$58)+(#REF!+($N$47^2)/2)*$N$51)/($N$47*SQRT($N$51))))*$EO64)*100*$B$58,0)</f>
        <v>0</v>
      </c>
      <c r="FK64" s="71">
        <f ca="1">IFERROR((NORMSDIST(-(((LN($EO64/$C$59)+(#REF!+($N$47^2)/2)*$N$51)/($N$47*SQRT($N$51)))-$N$47*SQRT($N$51)))*$C$59*EXP(-#REF!*$N$51)-NORMSDIST(-((LN($EO64/$C$59)+(#REF!+($N$47^2)/2)*$N$51)/($N$47*SQRT($N$51))))*$EO64)*100*$B$59,0)</f>
        <v>0</v>
      </c>
      <c r="FL64" s="71">
        <f ca="1">IFERROR((NORMSDIST(-(((LN($EO64/$C$60)+(#REF!+($N$47^2)/2)*$N$51)/($N$47*SQRT($N$51)))-$N$47*SQRT($N$51)))*$C$60*EXP(-#REF!*$N$51)-NORMSDIST(-((LN($EO64/$C$60)+(#REF!+($N$47^2)/2)*$N$51)/($N$47*SQRT($N$51))))*$EO64)*100*$B$60,0)</f>
        <v>0</v>
      </c>
      <c r="FM64" s="71">
        <f ca="1">IFERROR((NORMSDIST(-(((LN($EO64/$C$61)+(#REF!+($N$47^2)/2)*$N$51)/($N$47*SQRT($N$51)))-$N$47*SQRT($N$51)))*$C$61*EXP(-#REF!*$N$51)-NORMSDIST(-((LN($EO64/$C$61)+(#REF!+($N$47^2)/2)*$N$51)/($N$47*SQRT($N$51))))*$EO64)*100*$B$61,0)</f>
        <v>0</v>
      </c>
      <c r="FN64" s="71">
        <f ca="1">IFERROR((NORMSDIST(-(((LN($EO64/$C$62)+(#REF!+($N$47^2)/2)*$N$51)/($N$47*SQRT($N$51)))-$N$47*SQRT($N$51)))*$C$62*EXP(-#REF!*$N$51)-NORMSDIST(-((LN($EO64/$C$62)+(#REF!+($N$47^2)/2)*$N$51)/($N$47*SQRT($N$51))))*$EO64)*100*$B$62,0)</f>
        <v>0</v>
      </c>
      <c r="FO64" s="71">
        <f ca="1">IFERROR((NORMSDIST(-(((LN($EO64/$C$63)+(#REF!+($N$47^2)/2)*$N$51)/($N$47*SQRT($N$51)))-$N$47*SQRT($N$51)))*$C$63*EXP(-#REF!*$N$51)-NORMSDIST(-((LN($EO64/$C$63)+(#REF!+($N$47^2)/2)*$N$51)/($N$47*SQRT($N$51))))*$EO64)*100*$B$63,0)</f>
        <v>0</v>
      </c>
      <c r="FP64" s="71">
        <f ca="1">IFERROR((NORMSDIST(-(((LN($EO64/$C$64)+(#REF!+($N$47^2)/2)*$N$51)/($N$47*SQRT($N$51)))-$N$47*SQRT($N$51)))*$C$64*EXP(-#REF!*$N$51)-NORMSDIST(-((LN($EO64/$C$64)+(#REF!+($N$47^2)/2)*$N$51)/($N$47*SQRT($N$51))))*$EO64)*100*$B$64,0)</f>
        <v>0</v>
      </c>
      <c r="FQ64" s="71">
        <f ca="1">IFERROR((NORMSDIST(-(((LN($EO64/$C$65)+(#REF!+($N$47^2)/2)*$N$51)/($N$47*SQRT($N$51)))-$N$47*SQRT($N$51)))*$C$65*EXP(-#REF!*$N$51)-NORMSDIST(-((LN($EO64/$C$65)+(#REF!+($N$47^2)/2)*$N$51)/($N$47*SQRT($N$51))))*$EO64)*100*$B$65,0)</f>
        <v>0</v>
      </c>
      <c r="FR64" s="71">
        <f ca="1">IFERROR((NORMSDIST(-(((LN($EO64/$C$66)+(#REF!+($N$47^2)/2)*$N$51)/($N$47*SQRT($N$51)))-$N$47*SQRT($N$51)))*$C$66*EXP(-#REF!*$N$51)-NORMSDIST(-((LN($EO64/$C$66)+(#REF!+($N$47^2)/2)*$N$51)/($N$47*SQRT($N$51))))*$EO64)*100*$B$66,0)</f>
        <v>0</v>
      </c>
      <c r="FS64" s="71">
        <f ca="1">IFERROR((NORMSDIST(-(((LN($EO64/$C$67)+(#REF!+($N$47^2)/2)*$N$51)/($N$47*SQRT($N$51)))-$N$47*SQRT($N$51)))*$C$67*EXP(-#REF!*$N$51)-NORMSDIST(-((LN($EO64/$C$67)+(#REF!+($N$47^2)/2)*$N$51)/($N$47*SQRT($N$51))))*$EO64)*100*$B$67,0)</f>
        <v>0</v>
      </c>
      <c r="FT64" s="71">
        <f ca="1">IFERROR((NORMSDIST(-(((LN($EO64/$C$68)+(#REF!+($N$47^2)/2)*$N$51)/($N$47*SQRT($N$51)))-$N$47*SQRT($N$51)))*$C$68*EXP(-#REF!*$N$51)-NORMSDIST(-((LN($EO64/$C$68)+(#REF!+($N$47^2)/2)*$N$51)/($N$47*SQRT($N$51))))*$EO64)*100*$B$68,0)</f>
        <v>0</v>
      </c>
      <c r="FU64" s="71">
        <f ca="1">IFERROR((NORMSDIST(-(((LN($EO64/$C$69)+(#REF!+($N$47^2)/2)*$N$51)/($N$47*SQRT($N$51)))-$N$47*SQRT($N$51)))*$C$69*EXP(-#REF!*$N$51)-NORMSDIST(-((LN($EO64/$C$69)+(#REF!+($N$47^2)/2)*$N$51)/($N$47*SQRT($N$51))))*$EO64)*100*$B$69,0)</f>
        <v>0</v>
      </c>
      <c r="FV64" s="71">
        <f ca="1">IFERROR((NORMSDIST(-(((LN($EO64/$C$70)+(#REF!+($N$47^2)/2)*$N$51)/($N$47*SQRT($N$51)))-$N$47*SQRT($N$51)))*$C$70*EXP(-#REF!*$N$51)-NORMSDIST(-((LN($EO64/$C$70)+(#REF!+($N$47^2)/2)*$N$51)/($N$47*SQRT($N$51))))*$EO64)*100*$B$70,0)</f>
        <v>0</v>
      </c>
      <c r="FW64" s="71">
        <f ca="1">IFERROR((NORMSDIST(-(((LN($EO64/$C$71)+(#REF!+($N$47^2)/2)*$N$51)/($N$47*SQRT($N$51)))-$N$47*SQRT($N$51)))*$C$71*EXP(-#REF!*$N$51)-NORMSDIST(-((LN($EO64/$C$71)+(#REF!+($N$47^2)/2)*$N$51)/($N$47*SQRT($N$51))))*$EO64)*100*$B$71,0)</f>
        <v>0</v>
      </c>
      <c r="FX64" s="71">
        <f ca="1">IFERROR((NORMSDIST(-(((LN($EO64/$C$72)+(#REF!+($N$47^2)/2)*$N$51)/($N$47*SQRT($N$51)))-$N$47*SQRT($N$51)))*$C$72*EXP(-#REF!*$N$51)-NORMSDIST(-((LN($EO64/$C$72)+(#REF!+($N$47^2)/2)*$N$51)/($N$47*SQRT($N$51))))*$EO64)*100*$B$72,0)</f>
        <v>0</v>
      </c>
      <c r="FY64" s="71">
        <f t="shared" si="115"/>
        <v>0</v>
      </c>
      <c r="FZ64" s="71">
        <f t="shared" si="116"/>
        <v>0</v>
      </c>
      <c r="GA64" s="71">
        <f t="shared" si="117"/>
        <v>0</v>
      </c>
      <c r="GB64" s="71">
        <f t="shared" si="118"/>
        <v>0</v>
      </c>
      <c r="GC64" s="72"/>
      <c r="GD64" s="88">
        <f t="shared" ca="1" si="119"/>
        <v>0</v>
      </c>
    </row>
    <row r="65" spans="1:186">
      <c r="A65" s="170" t="s">
        <v>395</v>
      </c>
      <c r="B65" s="619"/>
      <c r="C65" s="649"/>
      <c r="D65" s="626"/>
      <c r="E65" s="632">
        <f t="shared" si="0"/>
        <v>0</v>
      </c>
      <c r="F65" s="634">
        <f t="shared" si="72"/>
        <v>0</v>
      </c>
      <c r="G65" s="636" t="str">
        <f t="shared" si="120"/>
        <v/>
      </c>
      <c r="H65" s="706">
        <f t="shared" si="56"/>
        <v>0</v>
      </c>
      <c r="I65" s="783">
        <f t="shared" si="2"/>
        <v>0</v>
      </c>
      <c r="J65" s="51"/>
      <c r="K65" s="51"/>
      <c r="L65" s="91"/>
      <c r="M65" s="91"/>
      <c r="N65" s="91"/>
      <c r="O65" s="91"/>
      <c r="P65" s="90"/>
      <c r="Q65" s="91"/>
      <c r="R65" s="92"/>
      <c r="S65" s="91"/>
      <c r="T65" s="91"/>
      <c r="U65" s="91"/>
      <c r="V65" s="91"/>
      <c r="W65" s="54"/>
      <c r="X65" s="54"/>
      <c r="Y65" s="54"/>
      <c r="Z65" s="90"/>
      <c r="AA65" s="91"/>
      <c r="AB65" s="92"/>
      <c r="AC65" s="93"/>
      <c r="AD65" s="93"/>
      <c r="AE65" s="93"/>
      <c r="AF65" s="93"/>
      <c r="AG65" s="54"/>
      <c r="AH65" s="54"/>
      <c r="AI65" s="54"/>
      <c r="AJ65" s="656"/>
      <c r="AK65" s="657" t="s">
        <v>350</v>
      </c>
      <c r="AL65" s="624"/>
      <c r="AM65" s="650"/>
      <c r="AN65" s="628"/>
      <c r="AO65" s="633">
        <f t="shared" si="8"/>
        <v>0</v>
      </c>
      <c r="AP65" s="654">
        <f t="shared" si="9"/>
        <v>0</v>
      </c>
      <c r="AQ65" s="658" t="s">
        <v>396</v>
      </c>
      <c r="AR65" s="624"/>
      <c r="AS65" s="650"/>
      <c r="AT65" s="628"/>
      <c r="AU65" s="633">
        <f t="shared" si="10"/>
        <v>0</v>
      </c>
      <c r="AV65" s="654">
        <f t="shared" si="11"/>
        <v>0</v>
      </c>
      <c r="AW65" s="661" t="s">
        <v>397</v>
      </c>
      <c r="AX65" s="660"/>
      <c r="AY65" s="628"/>
      <c r="AZ65" s="633">
        <f t="shared" si="12"/>
        <v>0</v>
      </c>
      <c r="BA65" s="635">
        <f t="shared" si="13"/>
        <v>0</v>
      </c>
      <c r="CX65" s="70">
        <f t="shared" si="121"/>
        <v>5250.2059982271703</v>
      </c>
      <c r="CY65" s="71">
        <f t="shared" si="74"/>
        <v>0</v>
      </c>
      <c r="CZ65" s="71">
        <f t="shared" si="75"/>
        <v>0</v>
      </c>
      <c r="DA65" s="71">
        <f t="shared" si="76"/>
        <v>0</v>
      </c>
      <c r="DB65" s="71">
        <f t="shared" si="77"/>
        <v>0</v>
      </c>
      <c r="DC65" s="71">
        <f t="shared" si="78"/>
        <v>0</v>
      </c>
      <c r="DD65" s="71">
        <f t="shared" si="79"/>
        <v>0</v>
      </c>
      <c r="DE65" s="71">
        <f t="shared" si="80"/>
        <v>0</v>
      </c>
      <c r="DF65" s="71">
        <f t="shared" si="81"/>
        <v>0</v>
      </c>
      <c r="DG65" s="71">
        <f t="shared" si="82"/>
        <v>0</v>
      </c>
      <c r="DH65" s="71">
        <f t="shared" si="83"/>
        <v>0</v>
      </c>
      <c r="DI65" s="71">
        <f t="shared" si="84"/>
        <v>0</v>
      </c>
      <c r="DJ65" s="71">
        <f t="shared" si="85"/>
        <v>0</v>
      </c>
      <c r="DK65" s="71">
        <f t="shared" si="86"/>
        <v>0</v>
      </c>
      <c r="DL65" s="71">
        <f t="shared" si="87"/>
        <v>0</v>
      </c>
      <c r="DM65" s="71">
        <f t="shared" si="88"/>
        <v>0</v>
      </c>
      <c r="DN65" s="71">
        <f t="shared" si="89"/>
        <v>0</v>
      </c>
      <c r="DO65" s="71">
        <f t="shared" si="90"/>
        <v>0</v>
      </c>
      <c r="DP65" s="71">
        <f t="shared" si="91"/>
        <v>0</v>
      </c>
      <c r="DQ65" s="71">
        <f t="shared" si="92"/>
        <v>0</v>
      </c>
      <c r="DR65" s="71">
        <f t="shared" si="93"/>
        <v>0</v>
      </c>
      <c r="DS65" s="71">
        <f t="shared" si="94"/>
        <v>0</v>
      </c>
      <c r="DT65" s="71">
        <f t="shared" si="95"/>
        <v>0</v>
      </c>
      <c r="DU65" s="71">
        <f t="shared" si="96"/>
        <v>0</v>
      </c>
      <c r="DV65" s="71">
        <f t="shared" si="97"/>
        <v>0</v>
      </c>
      <c r="DW65" s="71">
        <f t="shared" si="98"/>
        <v>0</v>
      </c>
      <c r="DX65" s="71">
        <f t="shared" si="99"/>
        <v>0</v>
      </c>
      <c r="DY65" s="71">
        <f t="shared" si="100"/>
        <v>0</v>
      </c>
      <c r="DZ65" s="71">
        <f t="shared" si="101"/>
        <v>0</v>
      </c>
      <c r="EA65" s="71">
        <f t="shared" si="102"/>
        <v>0</v>
      </c>
      <c r="EB65" s="71">
        <f t="shared" si="103"/>
        <v>0</v>
      </c>
      <c r="EC65" s="71">
        <f t="shared" si="104"/>
        <v>0</v>
      </c>
      <c r="ED65" s="71">
        <f t="shared" si="105"/>
        <v>0</v>
      </c>
      <c r="EE65" s="71">
        <f t="shared" si="106"/>
        <v>0</v>
      </c>
      <c r="EF65" s="71">
        <f t="shared" si="107"/>
        <v>0</v>
      </c>
      <c r="EG65" s="71">
        <f t="shared" si="108"/>
        <v>0</v>
      </c>
      <c r="EH65" s="71">
        <f t="shared" si="109"/>
        <v>0</v>
      </c>
      <c r="EI65" s="71">
        <f t="shared" si="110"/>
        <v>0</v>
      </c>
      <c r="EJ65" s="71">
        <f t="shared" si="111"/>
        <v>0</v>
      </c>
      <c r="EK65" s="71">
        <f t="shared" si="112"/>
        <v>0</v>
      </c>
      <c r="EL65" s="72"/>
      <c r="EM65" s="88">
        <f t="shared" si="113"/>
        <v>0</v>
      </c>
      <c r="EN65" s="60"/>
      <c r="EO65" s="70">
        <f t="shared" si="122"/>
        <v>5250.2059982271703</v>
      </c>
      <c r="EP65" s="71">
        <f ca="1">IFERROR((NORMSDIST(-(((LN($EO65/$C$38)+(#REF!+($N$47^2)/2)*$N$51)/($N$47*SQRT($N$51)))-$N$47*SQRT($N$51)))*$C$38*EXP(-#REF!*$N$51)-NORMSDIST(-((LN($EO65/$C$38)+(#REF!+($N$47^2)/2)*$N$51)/($N$47*SQRT($N$51))))*$EO65)*100*$B$38,0)</f>
        <v>0</v>
      </c>
      <c r="EQ65" s="71">
        <f ca="1">IFERROR((NORMSDIST(-(((LN($EO65/$C$39)+(#REF!+($N$47^2)/2)*$N$51)/($N$47*SQRT($N$51)))-$N$47*SQRT($N$51)))*$C$39*EXP(-#REF!*$N$51)-NORMSDIST(-((LN($EO65/$C$39)+(#REF!+($N$47^2)/2)*$N$51)/($N$47*SQRT($N$51))))*$EO65)*100*$B$39,0)</f>
        <v>0</v>
      </c>
      <c r="ER65" s="71">
        <f ca="1">IFERROR((NORMSDIST(-(((LN($EO65/$C$40)+(#REF!+($N$47^2)/2)*$N$51)/($N$47*SQRT($N$51)))-$N$47*SQRT($N$51)))*$C$40*EXP(-#REF!*$N$51)-NORMSDIST(-((LN($EO65/$C$40)+(#REF!+($N$47^2)/2)*$N$51)/($N$47*SQRT($N$51))))*$EO65)*100*$B$40,0)</f>
        <v>0</v>
      </c>
      <c r="ES65" s="71">
        <f ca="1">IFERROR((NORMSDIST(-(((LN($EO65/$C$41)+(#REF!+($N$47^2)/2)*$N$51)/($N$47*SQRT($N$51)))-$N$47*SQRT($N$51)))*$C$41*EXP(-#REF!*$N$51)-NORMSDIST(-((LN($EO65/$C$41)+(#REF!+($N$47^2)/2)*$N$51)/($N$47*SQRT($N$51))))*$EO65)*100*$B$41,0)</f>
        <v>0</v>
      </c>
      <c r="ET65" s="71">
        <f ca="1">IFERROR((NORMSDIST(-(((LN($EO65/$C$42)+(#REF!+($N$47^2)/2)*$N$51)/($N$47*SQRT($N$51)))-$N$47*SQRT($N$51)))*$C$42*EXP(-#REF!*$N$51)-NORMSDIST(-((LN($EO65/$C$42)+(#REF!+($N$47^2)/2)*$N$51)/($N$47*SQRT($N$51))))*$EO65)*100*$B$42,0)</f>
        <v>0</v>
      </c>
      <c r="EU65" s="71">
        <f ca="1">IFERROR((NORMSDIST(-(((LN($EO65/$C$43)+(#REF!+($N$47^2)/2)*$N$51)/($N$47*SQRT($N$51)))-$N$47*SQRT($N$51)))*$C$43*EXP(-#REF!*$N$51)-NORMSDIST(-((LN($EO65/$C$43)+(#REF!+($N$47^2)/2)*$N$51)/($N$47*SQRT($N$51))))*$EO65)*100*$B$43,0)</f>
        <v>0</v>
      </c>
      <c r="EV65" s="71">
        <f ca="1">IFERROR((NORMSDIST(-(((LN($EO65/$C$44)+(#REF!+($N$47^2)/2)*$N$51)/($N$47*SQRT($N$51)))-$N$47*SQRT($N$51)))*$C$44*EXP(-#REF!*$N$51)-NORMSDIST(-((LN($EO65/$C$44)+(#REF!+($N$47^2)/2)*$N$51)/($N$47*SQRT($N$51))))*$EO65)*100*$B$44,0)</f>
        <v>0</v>
      </c>
      <c r="EW65" s="71">
        <f ca="1">IFERROR((NORMSDIST(-(((LN($EO65/$C$45)+(#REF!+($N$47^2)/2)*$N$51)/($N$47*SQRT($N$51)))-$N$47*SQRT($N$51)))*$C$45*EXP(-#REF!*$N$51)-NORMSDIST(-((LN($EO65/$C$45)+(#REF!+($N$47^2)/2)*$N$51)/($N$47*SQRT($N$51))))*$EO65)*100*$B$45,0)</f>
        <v>0</v>
      </c>
      <c r="EX65" s="71">
        <f ca="1">IFERROR((NORMSDIST(-(((LN($EO65/$C$46)+(#REF!+($N$47^2)/2)*$N$51)/($N$47*SQRT($N$51)))-$N$47*SQRT($N$51)))*$C$46*EXP(-#REF!*$N$51)-NORMSDIST(-((LN($EO65/$C$46)+(#REF!+($N$47^2)/2)*$N$51)/($N$47*SQRT($N$51))))*$EO65)*100*$B$46,0)</f>
        <v>0</v>
      </c>
      <c r="EY65" s="71">
        <f ca="1">IFERROR((NORMSDIST(-(((LN($EO65/$C$47)+(#REF!+($N$47^2)/2)*$N$51)/($N$47*SQRT($N$51)))-$N$47*SQRT($N$51)))*$C$47*EXP(-#REF!*$N$51)-NORMSDIST(-((LN($EO65/$C$47)+(#REF!+($N$47^2)/2)*$N$51)/($N$47*SQRT($N$51))))*$EO65)*100*$B$47,0)</f>
        <v>0</v>
      </c>
      <c r="EZ65" s="71">
        <f ca="1">IFERROR((NORMSDIST(-(((LN($EO65/$C$48)+(#REF!+($N$47^2)/2)*$N$51)/($N$47*SQRT($N$51)))-$N$47*SQRT($N$51)))*$C$48*EXP(-#REF!*$N$51)-NORMSDIST(-((LN($EO65/$C$48)+(#REF!+($N$47^2)/2)*$N$51)/($N$47*SQRT($N$51))))*$EO65)*100*$B$48,0)</f>
        <v>0</v>
      </c>
      <c r="FA65" s="71">
        <f ca="1">IFERROR((NORMSDIST(-(((LN($EO65/$C$49)+(#REF!+($N$47^2)/2)*$N$51)/($N$47*SQRT($N$51)))-$N$47*SQRT($N$51)))*$C$49*EXP(-#REF!*$N$51)-NORMSDIST(-((LN($EO65/$C$49)+(#REF!+($N$47^2)/2)*$N$51)/($N$47*SQRT($N$51))))*$EO65)*100*$B$49,0)</f>
        <v>0</v>
      </c>
      <c r="FB65" s="71">
        <f ca="1">IFERROR((NORMSDIST(-(((LN($EO65/$C$50)+(#REF!+($N$47^2)/2)*$N$51)/($N$47*SQRT($N$51)))-$N$47*SQRT($N$51)))*$C$50*EXP(-#REF!*$N$51)-NORMSDIST(-((LN($EO65/$C$50)+(#REF!+($N$47^2)/2)*$N$51)/($N$47*SQRT($N$51))))*$EO65)*100*$B$50,0)</f>
        <v>0</v>
      </c>
      <c r="FC65" s="71">
        <f ca="1">IFERROR((NORMSDIST(-(((LN($EO65/$C$51)+(#REF!+($N$47^2)/2)*$N$51)/($N$47*SQRT($N$51)))-$N$47*SQRT($N$51)))*$C$51*EXP(-#REF!*$N$51)-NORMSDIST(-((LN($EO65/$C$51)+(#REF!+($N$47^2)/2)*$N$51)/($N$47*SQRT($N$51))))*$EO65)*100*$B$51,0)</f>
        <v>0</v>
      </c>
      <c r="FD65" s="71">
        <f ca="1">IFERROR((NORMSDIST(-(((LN($EO65/$C$52)+(#REF!+($N$47^2)/2)*$N$51)/($N$47*SQRT($N$51)))-$N$47*SQRT($N$51)))*$C$52*EXP(-#REF!*$N$51)-NORMSDIST(-((LN($EO65/$C$52)+(#REF!+($N$47^2)/2)*$N$51)/($N$47*SQRT($N$51))))*$EO65)*100*$B$52,0)</f>
        <v>0</v>
      </c>
      <c r="FE65" s="71">
        <f ca="1">IFERROR((NORMSDIST(-(((LN($EO65/$C$53)+(#REF!+($N$47^2)/2)*$N$51)/($N$47*SQRT($N$51)))-$N$47*SQRT($N$51)))*$C$53*EXP(-#REF!*$N$51)-NORMSDIST(-((LN($EO65/$C$53)+(#REF!+($N$47^2)/2)*$N$51)/($N$47*SQRT($N$51))))*$EO65)*100*$B$53,0)</f>
        <v>0</v>
      </c>
      <c r="FF65" s="71">
        <f ca="1">IFERROR((NORMSDIST(-(((LN($EO65/$C$54)+(#REF!+($N$47^2)/2)*$N$51)/($N$47*SQRT($N$51)))-$N$47*SQRT($N$51)))*$C$54*EXP(-#REF!*$N$51)-NORMSDIST(-((LN($EO65/$C$54)+(#REF!+($N$47^2)/2)*$N$51)/($N$47*SQRT($N$51))))*$EO65)*100*$B$54,0)</f>
        <v>0</v>
      </c>
      <c r="FG65" s="71">
        <f ca="1">IFERROR((NORMSDIST(-(((LN($EO65/$C$55)+(#REF!+($N$47^2)/2)*$N$51)/($N$47*SQRT($N$51)))-$N$47*SQRT($N$51)))*$C$55*EXP(-#REF!*$N$51)-NORMSDIST(-((LN($EO65/$C$55)+(#REF!+($N$47^2)/2)*$N$51)/($N$47*SQRT($N$51))))*$EO65)*100*$B$55,0)</f>
        <v>0</v>
      </c>
      <c r="FH65" s="71">
        <f ca="1">IFERROR((NORMSDIST(-(((LN($EO65/$C$56)+(#REF!+($N$47^2)/2)*$N$51)/($N$47*SQRT($N$51)))-$N$47*SQRT($N$51)))*$C$56*EXP(-#REF!*$N$51)-NORMSDIST(-((LN($EO65/$C$56)+(#REF!+($N$47^2)/2)*$N$51)/($N$47*SQRT($N$51))))*$EO65)*100*$B$56,0)</f>
        <v>0</v>
      </c>
      <c r="FI65" s="71">
        <f ca="1">IFERROR((NORMSDIST(-(((LN($EO65/$C$57)+(#REF!+($N$47^2)/2)*$N$51)/($N$47*SQRT($N$51)))-$N$47*SQRT($N$51)))*$C$57*EXP(-#REF!*$N$51)-NORMSDIST(-((LN($EO65/$C$57)+(#REF!+($N$47^2)/2)*$N$51)/($N$47*SQRT($N$51))))*$EO65)*100*$B$57,0)</f>
        <v>0</v>
      </c>
      <c r="FJ65" s="71">
        <f ca="1">IFERROR((NORMSDIST(-(((LN($EO65/$C$58)+(#REF!+($N$47^2)/2)*$N$51)/($N$47*SQRT($N$51)))-$N$47*SQRT($N$51)))*$C$58*EXP(-#REF!*$N$51)-NORMSDIST(-((LN($EO65/$C$58)+(#REF!+($N$47^2)/2)*$N$51)/($N$47*SQRT($N$51))))*$EO65)*100*$B$58,0)</f>
        <v>0</v>
      </c>
      <c r="FK65" s="71">
        <f ca="1">IFERROR((NORMSDIST(-(((LN($EO65/$C$59)+(#REF!+($N$47^2)/2)*$N$51)/($N$47*SQRT($N$51)))-$N$47*SQRT($N$51)))*$C$59*EXP(-#REF!*$N$51)-NORMSDIST(-((LN($EO65/$C$59)+(#REF!+($N$47^2)/2)*$N$51)/($N$47*SQRT($N$51))))*$EO65)*100*$B$59,0)</f>
        <v>0</v>
      </c>
      <c r="FL65" s="71">
        <f ca="1">IFERROR((NORMSDIST(-(((LN($EO65/$C$60)+(#REF!+($N$47^2)/2)*$N$51)/($N$47*SQRT($N$51)))-$N$47*SQRT($N$51)))*$C$60*EXP(-#REF!*$N$51)-NORMSDIST(-((LN($EO65/$C$60)+(#REF!+($N$47^2)/2)*$N$51)/($N$47*SQRT($N$51))))*$EO65)*100*$B$60,0)</f>
        <v>0</v>
      </c>
      <c r="FM65" s="71">
        <f ca="1">IFERROR((NORMSDIST(-(((LN($EO65/$C$61)+(#REF!+($N$47^2)/2)*$N$51)/($N$47*SQRT($N$51)))-$N$47*SQRT($N$51)))*$C$61*EXP(-#REF!*$N$51)-NORMSDIST(-((LN($EO65/$C$61)+(#REF!+($N$47^2)/2)*$N$51)/($N$47*SQRT($N$51))))*$EO65)*100*$B$61,0)</f>
        <v>0</v>
      </c>
      <c r="FN65" s="71">
        <f ca="1">IFERROR((NORMSDIST(-(((LN($EO65/$C$62)+(#REF!+($N$47^2)/2)*$N$51)/($N$47*SQRT($N$51)))-$N$47*SQRT($N$51)))*$C$62*EXP(-#REF!*$N$51)-NORMSDIST(-((LN($EO65/$C$62)+(#REF!+($N$47^2)/2)*$N$51)/($N$47*SQRT($N$51))))*$EO65)*100*$B$62,0)</f>
        <v>0</v>
      </c>
      <c r="FO65" s="71">
        <f ca="1">IFERROR((NORMSDIST(-(((LN($EO65/$C$63)+(#REF!+($N$47^2)/2)*$N$51)/($N$47*SQRT($N$51)))-$N$47*SQRT($N$51)))*$C$63*EXP(-#REF!*$N$51)-NORMSDIST(-((LN($EO65/$C$63)+(#REF!+($N$47^2)/2)*$N$51)/($N$47*SQRT($N$51))))*$EO65)*100*$B$63,0)</f>
        <v>0</v>
      </c>
      <c r="FP65" s="71">
        <f ca="1">IFERROR((NORMSDIST(-(((LN($EO65/$C$64)+(#REF!+($N$47^2)/2)*$N$51)/($N$47*SQRT($N$51)))-$N$47*SQRT($N$51)))*$C$64*EXP(-#REF!*$N$51)-NORMSDIST(-((LN($EO65/$C$64)+(#REF!+($N$47^2)/2)*$N$51)/($N$47*SQRT($N$51))))*$EO65)*100*$B$64,0)</f>
        <v>0</v>
      </c>
      <c r="FQ65" s="71">
        <f ca="1">IFERROR((NORMSDIST(-(((LN($EO65/$C$65)+(#REF!+($N$47^2)/2)*$N$51)/($N$47*SQRT($N$51)))-$N$47*SQRT($N$51)))*$C$65*EXP(-#REF!*$N$51)-NORMSDIST(-((LN($EO65/$C$65)+(#REF!+($N$47^2)/2)*$N$51)/($N$47*SQRT($N$51))))*$EO65)*100*$B$65,0)</f>
        <v>0</v>
      </c>
      <c r="FR65" s="71">
        <f ca="1">IFERROR((NORMSDIST(-(((LN($EO65/$C$66)+(#REF!+($N$47^2)/2)*$N$51)/($N$47*SQRT($N$51)))-$N$47*SQRT($N$51)))*$C$66*EXP(-#REF!*$N$51)-NORMSDIST(-((LN($EO65/$C$66)+(#REF!+($N$47^2)/2)*$N$51)/($N$47*SQRT($N$51))))*$EO65)*100*$B$66,0)</f>
        <v>0</v>
      </c>
      <c r="FS65" s="71">
        <f ca="1">IFERROR((NORMSDIST(-(((LN($EO65/$C$67)+(#REF!+($N$47^2)/2)*$N$51)/($N$47*SQRT($N$51)))-$N$47*SQRT($N$51)))*$C$67*EXP(-#REF!*$N$51)-NORMSDIST(-((LN($EO65/$C$67)+(#REF!+($N$47^2)/2)*$N$51)/($N$47*SQRT($N$51))))*$EO65)*100*$B$67,0)</f>
        <v>0</v>
      </c>
      <c r="FT65" s="71">
        <f ca="1">IFERROR((NORMSDIST(-(((LN($EO65/$C$68)+(#REF!+($N$47^2)/2)*$N$51)/($N$47*SQRT($N$51)))-$N$47*SQRT($N$51)))*$C$68*EXP(-#REF!*$N$51)-NORMSDIST(-((LN($EO65/$C$68)+(#REF!+($N$47^2)/2)*$N$51)/($N$47*SQRT($N$51))))*$EO65)*100*$B$68,0)</f>
        <v>0</v>
      </c>
      <c r="FU65" s="71">
        <f ca="1">IFERROR((NORMSDIST(-(((LN($EO65/$C$69)+(#REF!+($N$47^2)/2)*$N$51)/($N$47*SQRT($N$51)))-$N$47*SQRT($N$51)))*$C$69*EXP(-#REF!*$N$51)-NORMSDIST(-((LN($EO65/$C$69)+(#REF!+($N$47^2)/2)*$N$51)/($N$47*SQRT($N$51))))*$EO65)*100*$B$69,0)</f>
        <v>0</v>
      </c>
      <c r="FV65" s="71">
        <f ca="1">IFERROR((NORMSDIST(-(((LN($EO65/$C$70)+(#REF!+($N$47^2)/2)*$N$51)/($N$47*SQRT($N$51)))-$N$47*SQRT($N$51)))*$C$70*EXP(-#REF!*$N$51)-NORMSDIST(-((LN($EO65/$C$70)+(#REF!+($N$47^2)/2)*$N$51)/($N$47*SQRT($N$51))))*$EO65)*100*$B$70,0)</f>
        <v>0</v>
      </c>
      <c r="FW65" s="71">
        <f ca="1">IFERROR((NORMSDIST(-(((LN($EO65/$C$71)+(#REF!+($N$47^2)/2)*$N$51)/($N$47*SQRT($N$51)))-$N$47*SQRT($N$51)))*$C$71*EXP(-#REF!*$N$51)-NORMSDIST(-((LN($EO65/$C$71)+(#REF!+($N$47^2)/2)*$N$51)/($N$47*SQRT($N$51))))*$EO65)*100*$B$71,0)</f>
        <v>0</v>
      </c>
      <c r="FX65" s="71">
        <f ca="1">IFERROR((NORMSDIST(-(((LN($EO65/$C$72)+(#REF!+($N$47^2)/2)*$N$51)/($N$47*SQRT($N$51)))-$N$47*SQRT($N$51)))*$C$72*EXP(-#REF!*$N$51)-NORMSDIST(-((LN($EO65/$C$72)+(#REF!+($N$47^2)/2)*$N$51)/($N$47*SQRT($N$51))))*$EO65)*100*$B$72,0)</f>
        <v>0</v>
      </c>
      <c r="FY65" s="71">
        <f t="shared" si="115"/>
        <v>0</v>
      </c>
      <c r="FZ65" s="71">
        <f t="shared" si="116"/>
        <v>0</v>
      </c>
      <c r="GA65" s="71">
        <f t="shared" si="117"/>
        <v>0</v>
      </c>
      <c r="GB65" s="71">
        <f t="shared" si="118"/>
        <v>0</v>
      </c>
      <c r="GC65" s="72"/>
      <c r="GD65" s="88">
        <f t="shared" ca="1" si="119"/>
        <v>0</v>
      </c>
    </row>
    <row r="66" spans="1:186">
      <c r="A66" s="170" t="s">
        <v>395</v>
      </c>
      <c r="B66" s="620"/>
      <c r="C66" s="650"/>
      <c r="D66" s="628"/>
      <c r="E66" s="633">
        <f t="shared" si="0"/>
        <v>0</v>
      </c>
      <c r="F66" s="635">
        <f t="shared" si="72"/>
        <v>0</v>
      </c>
      <c r="G66" s="637" t="str">
        <f t="shared" si="120"/>
        <v/>
      </c>
      <c r="H66" s="707">
        <f t="shared" si="56"/>
        <v>0</v>
      </c>
      <c r="I66" s="784">
        <f t="shared" si="2"/>
        <v>0</v>
      </c>
      <c r="J66" s="51"/>
      <c r="K66" s="51"/>
      <c r="L66" s="91"/>
      <c r="M66" s="91"/>
      <c r="N66" s="91"/>
      <c r="O66" s="91"/>
      <c r="P66" s="90"/>
      <c r="Q66" s="91"/>
      <c r="R66" s="92"/>
      <c r="S66" s="91"/>
      <c r="T66" s="91"/>
      <c r="U66" s="91"/>
      <c r="V66" s="91"/>
      <c r="W66" s="54"/>
      <c r="X66" s="54"/>
      <c r="Y66" s="54"/>
      <c r="Z66" s="90"/>
      <c r="AA66" s="91"/>
      <c r="AB66" s="92"/>
      <c r="AC66" s="93"/>
      <c r="AD66" s="93"/>
      <c r="AE66" s="93"/>
      <c r="AF66" s="93"/>
      <c r="AG66" s="54"/>
      <c r="AH66" s="54"/>
      <c r="AI66" s="54"/>
      <c r="AJ66" s="655"/>
      <c r="AK66" s="657" t="s">
        <v>350</v>
      </c>
      <c r="AL66" s="623"/>
      <c r="AM66" s="649"/>
      <c r="AN66" s="626"/>
      <c r="AO66" s="632">
        <f t="shared" si="8"/>
        <v>0</v>
      </c>
      <c r="AP66" s="653">
        <f t="shared" si="9"/>
        <v>0</v>
      </c>
      <c r="AQ66" s="658" t="s">
        <v>396</v>
      </c>
      <c r="AR66" s="623"/>
      <c r="AS66" s="649"/>
      <c r="AT66" s="626"/>
      <c r="AU66" s="632">
        <f t="shared" si="10"/>
        <v>0</v>
      </c>
      <c r="AV66" s="653">
        <f t="shared" si="11"/>
        <v>0</v>
      </c>
      <c r="AW66" s="661" t="s">
        <v>397</v>
      </c>
      <c r="AX66" s="659"/>
      <c r="AY66" s="626"/>
      <c r="AZ66" s="632">
        <f t="shared" si="12"/>
        <v>0</v>
      </c>
      <c r="BA66" s="634">
        <f t="shared" si="13"/>
        <v>0</v>
      </c>
      <c r="CX66" s="70">
        <f t="shared" si="121"/>
        <v>5355.2101181917142</v>
      </c>
      <c r="CY66" s="71">
        <f t="shared" si="74"/>
        <v>0</v>
      </c>
      <c r="CZ66" s="71">
        <f t="shared" si="75"/>
        <v>0</v>
      </c>
      <c r="DA66" s="71">
        <f t="shared" si="76"/>
        <v>0</v>
      </c>
      <c r="DB66" s="71">
        <f t="shared" si="77"/>
        <v>0</v>
      </c>
      <c r="DC66" s="71">
        <f t="shared" si="78"/>
        <v>0</v>
      </c>
      <c r="DD66" s="71">
        <f t="shared" si="79"/>
        <v>0</v>
      </c>
      <c r="DE66" s="71">
        <f t="shared" si="80"/>
        <v>0</v>
      </c>
      <c r="DF66" s="71">
        <f t="shared" si="81"/>
        <v>0</v>
      </c>
      <c r="DG66" s="71">
        <f t="shared" si="82"/>
        <v>0</v>
      </c>
      <c r="DH66" s="71">
        <f t="shared" si="83"/>
        <v>0</v>
      </c>
      <c r="DI66" s="71">
        <f t="shared" si="84"/>
        <v>0</v>
      </c>
      <c r="DJ66" s="71">
        <f t="shared" si="85"/>
        <v>0</v>
      </c>
      <c r="DK66" s="71">
        <f t="shared" si="86"/>
        <v>0</v>
      </c>
      <c r="DL66" s="71">
        <f t="shared" si="87"/>
        <v>0</v>
      </c>
      <c r="DM66" s="71">
        <f t="shared" si="88"/>
        <v>0</v>
      </c>
      <c r="DN66" s="71">
        <f t="shared" si="89"/>
        <v>0</v>
      </c>
      <c r="DO66" s="71">
        <f t="shared" si="90"/>
        <v>0</v>
      </c>
      <c r="DP66" s="71">
        <f t="shared" si="91"/>
        <v>0</v>
      </c>
      <c r="DQ66" s="71">
        <f t="shared" si="92"/>
        <v>0</v>
      </c>
      <c r="DR66" s="71">
        <f t="shared" si="93"/>
        <v>0</v>
      </c>
      <c r="DS66" s="71">
        <f t="shared" si="94"/>
        <v>0</v>
      </c>
      <c r="DT66" s="71">
        <f t="shared" si="95"/>
        <v>0</v>
      </c>
      <c r="DU66" s="71">
        <f t="shared" si="96"/>
        <v>0</v>
      </c>
      <c r="DV66" s="71">
        <f t="shared" si="97"/>
        <v>0</v>
      </c>
      <c r="DW66" s="71">
        <f t="shared" si="98"/>
        <v>0</v>
      </c>
      <c r="DX66" s="71">
        <f t="shared" si="99"/>
        <v>0</v>
      </c>
      <c r="DY66" s="71">
        <f t="shared" si="100"/>
        <v>0</v>
      </c>
      <c r="DZ66" s="71">
        <f t="shared" si="101"/>
        <v>0</v>
      </c>
      <c r="EA66" s="71">
        <f t="shared" si="102"/>
        <v>0</v>
      </c>
      <c r="EB66" s="71">
        <f t="shared" si="103"/>
        <v>0</v>
      </c>
      <c r="EC66" s="71">
        <f t="shared" si="104"/>
        <v>0</v>
      </c>
      <c r="ED66" s="71">
        <f t="shared" si="105"/>
        <v>0</v>
      </c>
      <c r="EE66" s="71">
        <f t="shared" si="106"/>
        <v>0</v>
      </c>
      <c r="EF66" s="71">
        <f t="shared" si="107"/>
        <v>0</v>
      </c>
      <c r="EG66" s="71">
        <f t="shared" si="108"/>
        <v>0</v>
      </c>
      <c r="EH66" s="71">
        <f t="shared" si="109"/>
        <v>0</v>
      </c>
      <c r="EI66" s="71">
        <f t="shared" si="110"/>
        <v>0</v>
      </c>
      <c r="EJ66" s="71">
        <f t="shared" si="111"/>
        <v>0</v>
      </c>
      <c r="EK66" s="71">
        <f t="shared" si="112"/>
        <v>0</v>
      </c>
      <c r="EL66" s="72"/>
      <c r="EM66" s="88">
        <f t="shared" si="113"/>
        <v>0</v>
      </c>
      <c r="EN66" s="60"/>
      <c r="EO66" s="70">
        <f t="shared" si="122"/>
        <v>5355.2101181917142</v>
      </c>
      <c r="EP66" s="71">
        <f ca="1">IFERROR((NORMSDIST(-(((LN($EO66/$C$38)+(#REF!+($N$47^2)/2)*$N$51)/($N$47*SQRT($N$51)))-$N$47*SQRT($N$51)))*$C$38*EXP(-#REF!*$N$51)-NORMSDIST(-((LN($EO66/$C$38)+(#REF!+($N$47^2)/2)*$N$51)/($N$47*SQRT($N$51))))*$EO66)*100*$B$38,0)</f>
        <v>0</v>
      </c>
      <c r="EQ66" s="71">
        <f ca="1">IFERROR((NORMSDIST(-(((LN($EO66/$C$39)+(#REF!+($N$47^2)/2)*$N$51)/($N$47*SQRT($N$51)))-$N$47*SQRT($N$51)))*$C$39*EXP(-#REF!*$N$51)-NORMSDIST(-((LN($EO66/$C$39)+(#REF!+($N$47^2)/2)*$N$51)/($N$47*SQRT($N$51))))*$EO66)*100*$B$39,0)</f>
        <v>0</v>
      </c>
      <c r="ER66" s="71">
        <f ca="1">IFERROR((NORMSDIST(-(((LN($EO66/$C$40)+(#REF!+($N$47^2)/2)*$N$51)/($N$47*SQRT($N$51)))-$N$47*SQRT($N$51)))*$C$40*EXP(-#REF!*$N$51)-NORMSDIST(-((LN($EO66/$C$40)+(#REF!+($N$47^2)/2)*$N$51)/($N$47*SQRT($N$51))))*$EO66)*100*$B$40,0)</f>
        <v>0</v>
      </c>
      <c r="ES66" s="71">
        <f ca="1">IFERROR((NORMSDIST(-(((LN($EO66/$C$41)+(#REF!+($N$47^2)/2)*$N$51)/($N$47*SQRT($N$51)))-$N$47*SQRT($N$51)))*$C$41*EXP(-#REF!*$N$51)-NORMSDIST(-((LN($EO66/$C$41)+(#REF!+($N$47^2)/2)*$N$51)/($N$47*SQRT($N$51))))*$EO66)*100*$B$41,0)</f>
        <v>0</v>
      </c>
      <c r="ET66" s="71">
        <f ca="1">IFERROR((NORMSDIST(-(((LN($EO66/$C$42)+(#REF!+($N$47^2)/2)*$N$51)/($N$47*SQRT($N$51)))-$N$47*SQRT($N$51)))*$C$42*EXP(-#REF!*$N$51)-NORMSDIST(-((LN($EO66/$C$42)+(#REF!+($N$47^2)/2)*$N$51)/($N$47*SQRT($N$51))))*$EO66)*100*$B$42,0)</f>
        <v>0</v>
      </c>
      <c r="EU66" s="71">
        <f ca="1">IFERROR((NORMSDIST(-(((LN($EO66/$C$43)+(#REF!+($N$47^2)/2)*$N$51)/($N$47*SQRT($N$51)))-$N$47*SQRT($N$51)))*$C$43*EXP(-#REF!*$N$51)-NORMSDIST(-((LN($EO66/$C$43)+(#REF!+($N$47^2)/2)*$N$51)/($N$47*SQRT($N$51))))*$EO66)*100*$B$43,0)</f>
        <v>0</v>
      </c>
      <c r="EV66" s="71">
        <f ca="1">IFERROR((NORMSDIST(-(((LN($EO66/$C$44)+(#REF!+($N$47^2)/2)*$N$51)/($N$47*SQRT($N$51)))-$N$47*SQRT($N$51)))*$C$44*EXP(-#REF!*$N$51)-NORMSDIST(-((LN($EO66/$C$44)+(#REF!+($N$47^2)/2)*$N$51)/($N$47*SQRT($N$51))))*$EO66)*100*$B$44,0)</f>
        <v>0</v>
      </c>
      <c r="EW66" s="71">
        <f ca="1">IFERROR((NORMSDIST(-(((LN($EO66/$C$45)+(#REF!+($N$47^2)/2)*$N$51)/($N$47*SQRT($N$51)))-$N$47*SQRT($N$51)))*$C$45*EXP(-#REF!*$N$51)-NORMSDIST(-((LN($EO66/$C$45)+(#REF!+($N$47^2)/2)*$N$51)/($N$47*SQRT($N$51))))*$EO66)*100*$B$45,0)</f>
        <v>0</v>
      </c>
      <c r="EX66" s="71">
        <f ca="1">IFERROR((NORMSDIST(-(((LN($EO66/$C$46)+(#REF!+($N$47^2)/2)*$N$51)/($N$47*SQRT($N$51)))-$N$47*SQRT($N$51)))*$C$46*EXP(-#REF!*$N$51)-NORMSDIST(-((LN($EO66/$C$46)+(#REF!+($N$47^2)/2)*$N$51)/($N$47*SQRT($N$51))))*$EO66)*100*$B$46,0)</f>
        <v>0</v>
      </c>
      <c r="EY66" s="71">
        <f ca="1">IFERROR((NORMSDIST(-(((LN($EO66/$C$47)+(#REF!+($N$47^2)/2)*$N$51)/($N$47*SQRT($N$51)))-$N$47*SQRT($N$51)))*$C$47*EXP(-#REF!*$N$51)-NORMSDIST(-((LN($EO66/$C$47)+(#REF!+($N$47^2)/2)*$N$51)/($N$47*SQRT($N$51))))*$EO66)*100*$B$47,0)</f>
        <v>0</v>
      </c>
      <c r="EZ66" s="71">
        <f ca="1">IFERROR((NORMSDIST(-(((LN($EO66/$C$48)+(#REF!+($N$47^2)/2)*$N$51)/($N$47*SQRT($N$51)))-$N$47*SQRT($N$51)))*$C$48*EXP(-#REF!*$N$51)-NORMSDIST(-((LN($EO66/$C$48)+(#REF!+($N$47^2)/2)*$N$51)/($N$47*SQRT($N$51))))*$EO66)*100*$B$48,0)</f>
        <v>0</v>
      </c>
      <c r="FA66" s="71">
        <f ca="1">IFERROR((NORMSDIST(-(((LN($EO66/$C$49)+(#REF!+($N$47^2)/2)*$N$51)/($N$47*SQRT($N$51)))-$N$47*SQRT($N$51)))*$C$49*EXP(-#REF!*$N$51)-NORMSDIST(-((LN($EO66/$C$49)+(#REF!+($N$47^2)/2)*$N$51)/($N$47*SQRT($N$51))))*$EO66)*100*$B$49,0)</f>
        <v>0</v>
      </c>
      <c r="FB66" s="71">
        <f ca="1">IFERROR((NORMSDIST(-(((LN($EO66/$C$50)+(#REF!+($N$47^2)/2)*$N$51)/($N$47*SQRT($N$51)))-$N$47*SQRT($N$51)))*$C$50*EXP(-#REF!*$N$51)-NORMSDIST(-((LN($EO66/$C$50)+(#REF!+($N$47^2)/2)*$N$51)/($N$47*SQRT($N$51))))*$EO66)*100*$B$50,0)</f>
        <v>0</v>
      </c>
      <c r="FC66" s="71">
        <f ca="1">IFERROR((NORMSDIST(-(((LN($EO66/$C$51)+(#REF!+($N$47^2)/2)*$N$51)/($N$47*SQRT($N$51)))-$N$47*SQRT($N$51)))*$C$51*EXP(-#REF!*$N$51)-NORMSDIST(-((LN($EO66/$C$51)+(#REF!+($N$47^2)/2)*$N$51)/($N$47*SQRT($N$51))))*$EO66)*100*$B$51,0)</f>
        <v>0</v>
      </c>
      <c r="FD66" s="71">
        <f ca="1">IFERROR((NORMSDIST(-(((LN($EO66/$C$52)+(#REF!+($N$47^2)/2)*$N$51)/($N$47*SQRT($N$51)))-$N$47*SQRT($N$51)))*$C$52*EXP(-#REF!*$N$51)-NORMSDIST(-((LN($EO66/$C$52)+(#REF!+($N$47^2)/2)*$N$51)/($N$47*SQRT($N$51))))*$EO66)*100*$B$52,0)</f>
        <v>0</v>
      </c>
      <c r="FE66" s="71">
        <f ca="1">IFERROR((NORMSDIST(-(((LN($EO66/$C$53)+(#REF!+($N$47^2)/2)*$N$51)/($N$47*SQRT($N$51)))-$N$47*SQRT($N$51)))*$C$53*EXP(-#REF!*$N$51)-NORMSDIST(-((LN($EO66/$C$53)+(#REF!+($N$47^2)/2)*$N$51)/($N$47*SQRT($N$51))))*$EO66)*100*$B$53,0)</f>
        <v>0</v>
      </c>
      <c r="FF66" s="71">
        <f ca="1">IFERROR((NORMSDIST(-(((LN($EO66/$C$54)+(#REF!+($N$47^2)/2)*$N$51)/($N$47*SQRT($N$51)))-$N$47*SQRT($N$51)))*$C$54*EXP(-#REF!*$N$51)-NORMSDIST(-((LN($EO66/$C$54)+(#REF!+($N$47^2)/2)*$N$51)/($N$47*SQRT($N$51))))*$EO66)*100*$B$54,0)</f>
        <v>0</v>
      </c>
      <c r="FG66" s="71">
        <f ca="1">IFERROR((NORMSDIST(-(((LN($EO66/$C$55)+(#REF!+($N$47^2)/2)*$N$51)/($N$47*SQRT($N$51)))-$N$47*SQRT($N$51)))*$C$55*EXP(-#REF!*$N$51)-NORMSDIST(-((LN($EO66/$C$55)+(#REF!+($N$47^2)/2)*$N$51)/($N$47*SQRT($N$51))))*$EO66)*100*$B$55,0)</f>
        <v>0</v>
      </c>
      <c r="FH66" s="71">
        <f ca="1">IFERROR((NORMSDIST(-(((LN($EO66/$C$56)+(#REF!+($N$47^2)/2)*$N$51)/($N$47*SQRT($N$51)))-$N$47*SQRT($N$51)))*$C$56*EXP(-#REF!*$N$51)-NORMSDIST(-((LN($EO66/$C$56)+(#REF!+($N$47^2)/2)*$N$51)/($N$47*SQRT($N$51))))*$EO66)*100*$B$56,0)</f>
        <v>0</v>
      </c>
      <c r="FI66" s="71">
        <f ca="1">IFERROR((NORMSDIST(-(((LN($EO66/$C$57)+(#REF!+($N$47^2)/2)*$N$51)/($N$47*SQRT($N$51)))-$N$47*SQRT($N$51)))*$C$57*EXP(-#REF!*$N$51)-NORMSDIST(-((LN($EO66/$C$57)+(#REF!+($N$47^2)/2)*$N$51)/($N$47*SQRT($N$51))))*$EO66)*100*$B$57,0)</f>
        <v>0</v>
      </c>
      <c r="FJ66" s="71">
        <f ca="1">IFERROR((NORMSDIST(-(((LN($EO66/$C$58)+(#REF!+($N$47^2)/2)*$N$51)/($N$47*SQRT($N$51)))-$N$47*SQRT($N$51)))*$C$58*EXP(-#REF!*$N$51)-NORMSDIST(-((LN($EO66/$C$58)+(#REF!+($N$47^2)/2)*$N$51)/($N$47*SQRT($N$51))))*$EO66)*100*$B$58,0)</f>
        <v>0</v>
      </c>
      <c r="FK66" s="71">
        <f ca="1">IFERROR((NORMSDIST(-(((LN($EO66/$C$59)+(#REF!+($N$47^2)/2)*$N$51)/($N$47*SQRT($N$51)))-$N$47*SQRT($N$51)))*$C$59*EXP(-#REF!*$N$51)-NORMSDIST(-((LN($EO66/$C$59)+(#REF!+($N$47^2)/2)*$N$51)/($N$47*SQRT($N$51))))*$EO66)*100*$B$59,0)</f>
        <v>0</v>
      </c>
      <c r="FL66" s="71">
        <f ca="1">IFERROR((NORMSDIST(-(((LN($EO66/$C$60)+(#REF!+($N$47^2)/2)*$N$51)/($N$47*SQRT($N$51)))-$N$47*SQRT($N$51)))*$C$60*EXP(-#REF!*$N$51)-NORMSDIST(-((LN($EO66/$C$60)+(#REF!+($N$47^2)/2)*$N$51)/($N$47*SQRT($N$51))))*$EO66)*100*$B$60,0)</f>
        <v>0</v>
      </c>
      <c r="FM66" s="71">
        <f ca="1">IFERROR((NORMSDIST(-(((LN($EO66/$C$61)+(#REF!+($N$47^2)/2)*$N$51)/($N$47*SQRT($N$51)))-$N$47*SQRT($N$51)))*$C$61*EXP(-#REF!*$N$51)-NORMSDIST(-((LN($EO66/$C$61)+(#REF!+($N$47^2)/2)*$N$51)/($N$47*SQRT($N$51))))*$EO66)*100*$B$61,0)</f>
        <v>0</v>
      </c>
      <c r="FN66" s="71">
        <f ca="1">IFERROR((NORMSDIST(-(((LN($EO66/$C$62)+(#REF!+($N$47^2)/2)*$N$51)/($N$47*SQRT($N$51)))-$N$47*SQRT($N$51)))*$C$62*EXP(-#REF!*$N$51)-NORMSDIST(-((LN($EO66/$C$62)+(#REF!+($N$47^2)/2)*$N$51)/($N$47*SQRT($N$51))))*$EO66)*100*$B$62,0)</f>
        <v>0</v>
      </c>
      <c r="FO66" s="71">
        <f ca="1">IFERROR((NORMSDIST(-(((LN($EO66/$C$63)+(#REF!+($N$47^2)/2)*$N$51)/($N$47*SQRT($N$51)))-$N$47*SQRT($N$51)))*$C$63*EXP(-#REF!*$N$51)-NORMSDIST(-((LN($EO66/$C$63)+(#REF!+($N$47^2)/2)*$N$51)/($N$47*SQRT($N$51))))*$EO66)*100*$B$63,0)</f>
        <v>0</v>
      </c>
      <c r="FP66" s="71">
        <f ca="1">IFERROR((NORMSDIST(-(((LN($EO66/$C$64)+(#REF!+($N$47^2)/2)*$N$51)/($N$47*SQRT($N$51)))-$N$47*SQRT($N$51)))*$C$64*EXP(-#REF!*$N$51)-NORMSDIST(-((LN($EO66/$C$64)+(#REF!+($N$47^2)/2)*$N$51)/($N$47*SQRT($N$51))))*$EO66)*100*$B$64,0)</f>
        <v>0</v>
      </c>
      <c r="FQ66" s="71">
        <f ca="1">IFERROR((NORMSDIST(-(((LN($EO66/$C$65)+(#REF!+($N$47^2)/2)*$N$51)/($N$47*SQRT($N$51)))-$N$47*SQRT($N$51)))*$C$65*EXP(-#REF!*$N$51)-NORMSDIST(-((LN($EO66/$C$65)+(#REF!+($N$47^2)/2)*$N$51)/($N$47*SQRT($N$51))))*$EO66)*100*$B$65,0)</f>
        <v>0</v>
      </c>
      <c r="FR66" s="71">
        <f ca="1">IFERROR((NORMSDIST(-(((LN($EO66/$C$66)+(#REF!+($N$47^2)/2)*$N$51)/($N$47*SQRT($N$51)))-$N$47*SQRT($N$51)))*$C$66*EXP(-#REF!*$N$51)-NORMSDIST(-((LN($EO66/$C$66)+(#REF!+($N$47^2)/2)*$N$51)/($N$47*SQRT($N$51))))*$EO66)*100*$B$66,0)</f>
        <v>0</v>
      </c>
      <c r="FS66" s="71">
        <f ca="1">IFERROR((NORMSDIST(-(((LN($EO66/$C$67)+(#REF!+($N$47^2)/2)*$N$51)/($N$47*SQRT($N$51)))-$N$47*SQRT($N$51)))*$C$67*EXP(-#REF!*$N$51)-NORMSDIST(-((LN($EO66/$C$67)+(#REF!+($N$47^2)/2)*$N$51)/($N$47*SQRT($N$51))))*$EO66)*100*$B$67,0)</f>
        <v>0</v>
      </c>
      <c r="FT66" s="71">
        <f ca="1">IFERROR((NORMSDIST(-(((LN($EO66/$C$68)+(#REF!+($N$47^2)/2)*$N$51)/($N$47*SQRT($N$51)))-$N$47*SQRT($N$51)))*$C$68*EXP(-#REF!*$N$51)-NORMSDIST(-((LN($EO66/$C$68)+(#REF!+($N$47^2)/2)*$N$51)/($N$47*SQRT($N$51))))*$EO66)*100*$B$68,0)</f>
        <v>0</v>
      </c>
      <c r="FU66" s="71">
        <f ca="1">IFERROR((NORMSDIST(-(((LN($EO66/$C$69)+(#REF!+($N$47^2)/2)*$N$51)/($N$47*SQRT($N$51)))-$N$47*SQRT($N$51)))*$C$69*EXP(-#REF!*$N$51)-NORMSDIST(-((LN($EO66/$C$69)+(#REF!+($N$47^2)/2)*$N$51)/($N$47*SQRT($N$51))))*$EO66)*100*$B$69,0)</f>
        <v>0</v>
      </c>
      <c r="FV66" s="71">
        <f ca="1">IFERROR((NORMSDIST(-(((LN($EO66/$C$70)+(#REF!+($N$47^2)/2)*$N$51)/($N$47*SQRT($N$51)))-$N$47*SQRT($N$51)))*$C$70*EXP(-#REF!*$N$51)-NORMSDIST(-((LN($EO66/$C$70)+(#REF!+($N$47^2)/2)*$N$51)/($N$47*SQRT($N$51))))*$EO66)*100*$B$70,0)</f>
        <v>0</v>
      </c>
      <c r="FW66" s="71">
        <f ca="1">IFERROR((NORMSDIST(-(((LN($EO66/$C$71)+(#REF!+($N$47^2)/2)*$N$51)/($N$47*SQRT($N$51)))-$N$47*SQRT($N$51)))*$C$71*EXP(-#REF!*$N$51)-NORMSDIST(-((LN($EO66/$C$71)+(#REF!+($N$47^2)/2)*$N$51)/($N$47*SQRT($N$51))))*$EO66)*100*$B$71,0)</f>
        <v>0</v>
      </c>
      <c r="FX66" s="71">
        <f ca="1">IFERROR((NORMSDIST(-(((LN($EO66/$C$72)+(#REF!+($N$47^2)/2)*$N$51)/($N$47*SQRT($N$51)))-$N$47*SQRT($N$51)))*$C$72*EXP(-#REF!*$N$51)-NORMSDIST(-((LN($EO66/$C$72)+(#REF!+($N$47^2)/2)*$N$51)/($N$47*SQRT($N$51))))*$EO66)*100*$B$72,0)</f>
        <v>0</v>
      </c>
      <c r="FY66" s="71">
        <f t="shared" si="115"/>
        <v>0</v>
      </c>
      <c r="FZ66" s="71">
        <f t="shared" si="116"/>
        <v>0</v>
      </c>
      <c r="GA66" s="71">
        <f t="shared" si="117"/>
        <v>0</v>
      </c>
      <c r="GB66" s="71">
        <f t="shared" si="118"/>
        <v>0</v>
      </c>
      <c r="GC66" s="72"/>
      <c r="GD66" s="88">
        <f t="shared" ca="1" si="119"/>
        <v>0</v>
      </c>
    </row>
    <row r="67" spans="1:186">
      <c r="A67" s="170" t="s">
        <v>395</v>
      </c>
      <c r="B67" s="619"/>
      <c r="C67" s="649"/>
      <c r="D67" s="626"/>
      <c r="E67" s="632">
        <f t="shared" si="0"/>
        <v>0</v>
      </c>
      <c r="F67" s="634">
        <f t="shared" ref="F67:F72" si="123">IF(B67&gt;0,+B67*D67*(1+($N$53+0.002)*1.21)*-100,B67*D67*(1-($N$53+0.002)*1.21)*-100)</f>
        <v>0</v>
      </c>
      <c r="G67" s="636" t="str">
        <f t="shared" si="120"/>
        <v/>
      </c>
      <c r="H67" s="706">
        <f t="shared" si="56"/>
        <v>0</v>
      </c>
      <c r="I67" s="783">
        <f t="shared" si="2"/>
        <v>0</v>
      </c>
      <c r="J67" s="51"/>
      <c r="K67" s="51"/>
      <c r="L67" s="91"/>
      <c r="M67" s="91"/>
      <c r="N67" s="91"/>
      <c r="O67" s="91"/>
      <c r="P67" s="90"/>
      <c r="Q67" s="91"/>
      <c r="R67" s="92"/>
      <c r="S67" s="91"/>
      <c r="T67" s="91"/>
      <c r="U67" s="91"/>
      <c r="V67" s="91"/>
      <c r="W67" s="54"/>
      <c r="X67" s="54"/>
      <c r="Y67" s="54"/>
      <c r="Z67" s="90"/>
      <c r="AA67" s="91"/>
      <c r="AB67" s="92"/>
      <c r="AC67" s="93"/>
      <c r="AD67" s="93"/>
      <c r="AE67" s="93"/>
      <c r="AF67" s="93"/>
      <c r="AG67" s="54"/>
      <c r="AH67" s="54"/>
      <c r="AI67" s="54"/>
      <c r="AJ67" s="656"/>
      <c r="AK67" s="657" t="s">
        <v>350</v>
      </c>
      <c r="AL67" s="624"/>
      <c r="AM67" s="650"/>
      <c r="AN67" s="628"/>
      <c r="AO67" s="633">
        <f t="shared" si="8"/>
        <v>0</v>
      </c>
      <c r="AP67" s="654">
        <f t="shared" si="9"/>
        <v>0</v>
      </c>
      <c r="AQ67" s="658" t="s">
        <v>396</v>
      </c>
      <c r="AR67" s="624"/>
      <c r="AS67" s="650"/>
      <c r="AT67" s="628"/>
      <c r="AU67" s="633">
        <f t="shared" si="10"/>
        <v>0</v>
      </c>
      <c r="AV67" s="654">
        <f t="shared" si="11"/>
        <v>0</v>
      </c>
      <c r="AW67" s="661" t="s">
        <v>397</v>
      </c>
      <c r="AX67" s="660"/>
      <c r="AY67" s="628"/>
      <c r="AZ67" s="633">
        <f t="shared" si="12"/>
        <v>0</v>
      </c>
      <c r="BA67" s="635">
        <f t="shared" si="13"/>
        <v>0</v>
      </c>
      <c r="CX67" s="94">
        <f t="shared" si="121"/>
        <v>5462.3143205555489</v>
      </c>
      <c r="CY67" s="95">
        <f t="shared" si="74"/>
        <v>0</v>
      </c>
      <c r="CZ67" s="95">
        <f t="shared" si="75"/>
        <v>0</v>
      </c>
      <c r="DA67" s="95">
        <f t="shared" si="76"/>
        <v>0</v>
      </c>
      <c r="DB67" s="95">
        <f t="shared" si="77"/>
        <v>0</v>
      </c>
      <c r="DC67" s="95">
        <f t="shared" si="78"/>
        <v>0</v>
      </c>
      <c r="DD67" s="95">
        <f t="shared" si="79"/>
        <v>0</v>
      </c>
      <c r="DE67" s="95">
        <f t="shared" si="80"/>
        <v>0</v>
      </c>
      <c r="DF67" s="95">
        <f t="shared" si="81"/>
        <v>0</v>
      </c>
      <c r="DG67" s="95">
        <f t="shared" si="82"/>
        <v>0</v>
      </c>
      <c r="DH67" s="95">
        <f t="shared" si="83"/>
        <v>0</v>
      </c>
      <c r="DI67" s="95">
        <f t="shared" si="84"/>
        <v>0</v>
      </c>
      <c r="DJ67" s="95">
        <f t="shared" si="85"/>
        <v>0</v>
      </c>
      <c r="DK67" s="95">
        <f t="shared" si="86"/>
        <v>0</v>
      </c>
      <c r="DL67" s="95">
        <f t="shared" si="87"/>
        <v>0</v>
      </c>
      <c r="DM67" s="95">
        <f t="shared" si="88"/>
        <v>0</v>
      </c>
      <c r="DN67" s="95">
        <f t="shared" si="89"/>
        <v>0</v>
      </c>
      <c r="DO67" s="95">
        <f t="shared" si="90"/>
        <v>0</v>
      </c>
      <c r="DP67" s="95">
        <f t="shared" si="91"/>
        <v>0</v>
      </c>
      <c r="DQ67" s="95">
        <f t="shared" si="92"/>
        <v>0</v>
      </c>
      <c r="DR67" s="95">
        <f t="shared" si="93"/>
        <v>0</v>
      </c>
      <c r="DS67" s="95">
        <f t="shared" si="94"/>
        <v>0</v>
      </c>
      <c r="DT67" s="95">
        <f t="shared" si="95"/>
        <v>0</v>
      </c>
      <c r="DU67" s="95">
        <f t="shared" si="96"/>
        <v>0</v>
      </c>
      <c r="DV67" s="95">
        <f t="shared" si="97"/>
        <v>0</v>
      </c>
      <c r="DW67" s="95">
        <f t="shared" si="98"/>
        <v>0</v>
      </c>
      <c r="DX67" s="95">
        <f t="shared" si="99"/>
        <v>0</v>
      </c>
      <c r="DY67" s="95">
        <f t="shared" si="100"/>
        <v>0</v>
      </c>
      <c r="DZ67" s="95">
        <f t="shared" si="101"/>
        <v>0</v>
      </c>
      <c r="EA67" s="95">
        <f t="shared" si="102"/>
        <v>0</v>
      </c>
      <c r="EB67" s="95">
        <f t="shared" si="103"/>
        <v>0</v>
      </c>
      <c r="EC67" s="95">
        <f t="shared" si="104"/>
        <v>0</v>
      </c>
      <c r="ED67" s="95">
        <f t="shared" si="105"/>
        <v>0</v>
      </c>
      <c r="EE67" s="95">
        <f t="shared" si="106"/>
        <v>0</v>
      </c>
      <c r="EF67" s="95">
        <f t="shared" si="107"/>
        <v>0</v>
      </c>
      <c r="EG67" s="95">
        <f t="shared" si="108"/>
        <v>0</v>
      </c>
      <c r="EH67" s="95">
        <f t="shared" si="109"/>
        <v>0</v>
      </c>
      <c r="EI67" s="95">
        <f t="shared" si="110"/>
        <v>0</v>
      </c>
      <c r="EJ67" s="95">
        <f t="shared" si="111"/>
        <v>0</v>
      </c>
      <c r="EK67" s="95">
        <f t="shared" si="112"/>
        <v>0</v>
      </c>
      <c r="EL67" s="96"/>
      <c r="EM67" s="97">
        <f t="shared" si="113"/>
        <v>0</v>
      </c>
      <c r="EN67" s="60"/>
      <c r="EO67" s="94">
        <f t="shared" si="122"/>
        <v>5462.3143205555489</v>
      </c>
      <c r="EP67" s="95">
        <f ca="1">IFERROR((NORMSDIST(-(((LN($EO67/$C$38)+(#REF!+($N$47^2)/2)*$N$51)/($N$47*SQRT($N$51)))-$N$47*SQRT($N$51)))*$C$38*EXP(-#REF!*$N$51)-NORMSDIST(-((LN($EO67/$C$38)+(#REF!+($N$47^2)/2)*$N$51)/($N$47*SQRT($N$51))))*$EO67)*100*$B$38,0)</f>
        <v>0</v>
      </c>
      <c r="EQ67" s="95">
        <f ca="1">IFERROR((NORMSDIST(-(((LN($EO67/$C$39)+(#REF!+($N$47^2)/2)*$N$51)/($N$47*SQRT($N$51)))-$N$47*SQRT($N$51)))*$C$39*EXP(-#REF!*$N$51)-NORMSDIST(-((LN($EO67/$C$39)+(#REF!+($N$47^2)/2)*$N$51)/($N$47*SQRT($N$51))))*$EO67)*100*$B$39,0)</f>
        <v>0</v>
      </c>
      <c r="ER67" s="95">
        <f ca="1">IFERROR((NORMSDIST(-(((LN($EO67/$C$40)+(#REF!+($N$47^2)/2)*$N$51)/($N$47*SQRT($N$51)))-$N$47*SQRT($N$51)))*$C$40*EXP(-#REF!*$N$51)-NORMSDIST(-((LN($EO67/$C$40)+(#REF!+($N$47^2)/2)*$N$51)/($N$47*SQRT($N$51))))*$EO67)*100*$B$40,0)</f>
        <v>0</v>
      </c>
      <c r="ES67" s="95">
        <f ca="1">IFERROR((NORMSDIST(-(((LN($EO67/$C$41)+(#REF!+($N$47^2)/2)*$N$51)/($N$47*SQRT($N$51)))-$N$47*SQRT($N$51)))*$C$41*EXP(-#REF!*$N$51)-NORMSDIST(-((LN($EO67/$C$41)+(#REF!+($N$47^2)/2)*$N$51)/($N$47*SQRT($N$51))))*$EO67)*100*$B$41,0)</f>
        <v>0</v>
      </c>
      <c r="ET67" s="95">
        <f ca="1">IFERROR((NORMSDIST(-(((LN($EO67/$C$42)+(#REF!+($N$47^2)/2)*$N$51)/($N$47*SQRT($N$51)))-$N$47*SQRT($N$51)))*$C$42*EXP(-#REF!*$N$51)-NORMSDIST(-((LN($EO67/$C$42)+(#REF!+($N$47^2)/2)*$N$51)/($N$47*SQRT($N$51))))*$EO67)*100*$B$42,0)</f>
        <v>0</v>
      </c>
      <c r="EU67" s="95">
        <f ca="1">IFERROR((NORMSDIST(-(((LN($EO67/$C$43)+(#REF!+($N$47^2)/2)*$N$51)/($N$47*SQRT($N$51)))-$N$47*SQRT($N$51)))*$C$43*EXP(-#REF!*$N$51)-NORMSDIST(-((LN($EO67/$C$43)+(#REF!+($N$47^2)/2)*$N$51)/($N$47*SQRT($N$51))))*$EO67)*100*$B$43,0)</f>
        <v>0</v>
      </c>
      <c r="EV67" s="95">
        <f ca="1">IFERROR((NORMSDIST(-(((LN($EO67/$C$44)+(#REF!+($N$47^2)/2)*$N$51)/($N$47*SQRT($N$51)))-$N$47*SQRT($N$51)))*$C$44*EXP(-#REF!*$N$51)-NORMSDIST(-((LN($EO67/$C$44)+(#REF!+($N$47^2)/2)*$N$51)/($N$47*SQRT($N$51))))*$EO67)*100*$B$44,0)</f>
        <v>0</v>
      </c>
      <c r="EW67" s="95">
        <f ca="1">IFERROR((NORMSDIST(-(((LN($EO67/$C$45)+(#REF!+($N$47^2)/2)*$N$51)/($N$47*SQRT($N$51)))-$N$47*SQRT($N$51)))*$C$45*EXP(-#REF!*$N$51)-NORMSDIST(-((LN($EO67/$C$45)+(#REF!+($N$47^2)/2)*$N$51)/($N$47*SQRT($N$51))))*$EO67)*100*$B$45,0)</f>
        <v>0</v>
      </c>
      <c r="EX67" s="95">
        <f ca="1">IFERROR((NORMSDIST(-(((LN($EO67/$C$46)+(#REF!+($N$47^2)/2)*$N$51)/($N$47*SQRT($N$51)))-$N$47*SQRT($N$51)))*$C$46*EXP(-#REF!*$N$51)-NORMSDIST(-((LN($EO67/$C$46)+(#REF!+($N$47^2)/2)*$N$51)/($N$47*SQRT($N$51))))*$EO67)*100*$B$46,0)</f>
        <v>0</v>
      </c>
      <c r="EY67" s="95">
        <f ca="1">IFERROR((NORMSDIST(-(((LN($EO67/$C$47)+(#REF!+($N$47^2)/2)*$N$51)/($N$47*SQRT($N$51)))-$N$47*SQRT($N$51)))*$C$47*EXP(-#REF!*$N$51)-NORMSDIST(-((LN($EO67/$C$47)+(#REF!+($N$47^2)/2)*$N$51)/($N$47*SQRT($N$51))))*$EO67)*100*$B$47,0)</f>
        <v>0</v>
      </c>
      <c r="EZ67" s="95">
        <f ca="1">IFERROR((NORMSDIST(-(((LN($EO67/$C$48)+(#REF!+($N$47^2)/2)*$N$51)/($N$47*SQRT($N$51)))-$N$47*SQRT($N$51)))*$C$48*EXP(-#REF!*$N$51)-NORMSDIST(-((LN($EO67/$C$48)+(#REF!+($N$47^2)/2)*$N$51)/($N$47*SQRT($N$51))))*$EO67)*100*$B$48,0)</f>
        <v>0</v>
      </c>
      <c r="FA67" s="95">
        <f ca="1">IFERROR((NORMSDIST(-(((LN($EO67/$C$49)+(#REF!+($N$47^2)/2)*$N$51)/($N$47*SQRT($N$51)))-$N$47*SQRT($N$51)))*$C$49*EXP(-#REF!*$N$51)-NORMSDIST(-((LN($EO67/$C$49)+(#REF!+($N$47^2)/2)*$N$51)/($N$47*SQRT($N$51))))*$EO67)*100*$B$49,0)</f>
        <v>0</v>
      </c>
      <c r="FB67" s="95">
        <f ca="1">IFERROR((NORMSDIST(-(((LN($EO67/$C$50)+(#REF!+($N$47^2)/2)*$N$51)/($N$47*SQRT($N$51)))-$N$47*SQRT($N$51)))*$C$50*EXP(-#REF!*$N$51)-NORMSDIST(-((LN($EO67/$C$50)+(#REF!+($N$47^2)/2)*$N$51)/($N$47*SQRT($N$51))))*$EO67)*100*$B$50,0)</f>
        <v>0</v>
      </c>
      <c r="FC67" s="95">
        <f ca="1">IFERROR((NORMSDIST(-(((LN($EO67/$C$51)+(#REF!+($N$47^2)/2)*$N$51)/($N$47*SQRT($N$51)))-$N$47*SQRT($N$51)))*$C$51*EXP(-#REF!*$N$51)-NORMSDIST(-((LN($EO67/$C$51)+(#REF!+($N$47^2)/2)*$N$51)/($N$47*SQRT($N$51))))*$EO67)*100*$B$51,0)</f>
        <v>0</v>
      </c>
      <c r="FD67" s="95">
        <f ca="1">IFERROR((NORMSDIST(-(((LN($EO67/$C$52)+(#REF!+($N$47^2)/2)*$N$51)/($N$47*SQRT($N$51)))-$N$47*SQRT($N$51)))*$C$52*EXP(-#REF!*$N$51)-NORMSDIST(-((LN($EO67/$C$52)+(#REF!+($N$47^2)/2)*$N$51)/($N$47*SQRT($N$51))))*$EO67)*100*$B$52,0)</f>
        <v>0</v>
      </c>
      <c r="FE67" s="95">
        <f ca="1">IFERROR((NORMSDIST(-(((LN($EO67/$C$53)+(#REF!+($N$47^2)/2)*$N$51)/($N$47*SQRT($N$51)))-$N$47*SQRT($N$51)))*$C$53*EXP(-#REF!*$N$51)-NORMSDIST(-((LN($EO67/$C$53)+(#REF!+($N$47^2)/2)*$N$51)/($N$47*SQRT($N$51))))*$EO67)*100*$B$53,0)</f>
        <v>0</v>
      </c>
      <c r="FF67" s="95">
        <f ca="1">IFERROR((NORMSDIST(-(((LN($EO67/$C$54)+(#REF!+($N$47^2)/2)*$N$51)/($N$47*SQRT($N$51)))-$N$47*SQRT($N$51)))*$C$54*EXP(-#REF!*$N$51)-NORMSDIST(-((LN($EO67/$C$54)+(#REF!+($N$47^2)/2)*$N$51)/($N$47*SQRT($N$51))))*$EO67)*100*$B$54,0)</f>
        <v>0</v>
      </c>
      <c r="FG67" s="95">
        <f ca="1">IFERROR((NORMSDIST(-(((LN($EO67/$C$55)+(#REF!+($N$47^2)/2)*$N$51)/($N$47*SQRT($N$51)))-$N$47*SQRT($N$51)))*$C$55*EXP(-#REF!*$N$51)-NORMSDIST(-((LN($EO67/$C$55)+(#REF!+($N$47^2)/2)*$N$51)/($N$47*SQRT($N$51))))*$EO67)*100*$B$55,0)</f>
        <v>0</v>
      </c>
      <c r="FH67" s="95">
        <f ca="1">IFERROR((NORMSDIST(-(((LN($EO67/$C$56)+(#REF!+($N$47^2)/2)*$N$51)/($N$47*SQRT($N$51)))-$N$47*SQRT($N$51)))*$C$56*EXP(-#REF!*$N$51)-NORMSDIST(-((LN($EO67/$C$56)+(#REF!+($N$47^2)/2)*$N$51)/($N$47*SQRT($N$51))))*$EO67)*100*$B$56,0)</f>
        <v>0</v>
      </c>
      <c r="FI67" s="95">
        <f ca="1">IFERROR((NORMSDIST(-(((LN($EO67/$C$57)+(#REF!+($N$47^2)/2)*$N$51)/($N$47*SQRT($N$51)))-$N$47*SQRT($N$51)))*$C$57*EXP(-#REF!*$N$51)-NORMSDIST(-((LN($EO67/$C$57)+(#REF!+($N$47^2)/2)*$N$51)/($N$47*SQRT($N$51))))*$EO67)*100*$B$57,0)</f>
        <v>0</v>
      </c>
      <c r="FJ67" s="95">
        <f ca="1">IFERROR((NORMSDIST(-(((LN($EO67/$C$58)+(#REF!+($N$47^2)/2)*$N$51)/($N$47*SQRT($N$51)))-$N$47*SQRT($N$51)))*$C$58*EXP(-#REF!*$N$51)-NORMSDIST(-((LN($EO67/$C$58)+(#REF!+($N$47^2)/2)*$N$51)/($N$47*SQRT($N$51))))*$EO67)*100*$B$58,0)</f>
        <v>0</v>
      </c>
      <c r="FK67" s="95">
        <f ca="1">IFERROR((NORMSDIST(-(((LN($EO67/$C$59)+(#REF!+($N$47^2)/2)*$N$51)/($N$47*SQRT($N$51)))-$N$47*SQRT($N$51)))*$C$59*EXP(-#REF!*$N$51)-NORMSDIST(-((LN($EO67/$C$59)+(#REF!+($N$47^2)/2)*$N$51)/($N$47*SQRT($N$51))))*$EO67)*100*$B$59,0)</f>
        <v>0</v>
      </c>
      <c r="FL67" s="95">
        <f ca="1">IFERROR((NORMSDIST(-(((LN($EO67/$C$60)+(#REF!+($N$47^2)/2)*$N$51)/($N$47*SQRT($N$51)))-$N$47*SQRT($N$51)))*$C$60*EXP(-#REF!*$N$51)-NORMSDIST(-((LN($EO67/$C$60)+(#REF!+($N$47^2)/2)*$N$51)/($N$47*SQRT($N$51))))*$EO67)*100*$B$60,0)</f>
        <v>0</v>
      </c>
      <c r="FM67" s="95">
        <f ca="1">IFERROR((NORMSDIST(-(((LN($EO67/$C$61)+(#REF!+($N$47^2)/2)*$N$51)/($N$47*SQRT($N$51)))-$N$47*SQRT($N$51)))*$C$61*EXP(-#REF!*$N$51)-NORMSDIST(-((LN($EO67/$C$61)+(#REF!+($N$47^2)/2)*$N$51)/($N$47*SQRT($N$51))))*$EO67)*100*$B$61,0)</f>
        <v>0</v>
      </c>
      <c r="FN67" s="95">
        <f ca="1">IFERROR((NORMSDIST(-(((LN($EO67/$C$62)+(#REF!+($N$47^2)/2)*$N$51)/($N$47*SQRT($N$51)))-$N$47*SQRT($N$51)))*$C$62*EXP(-#REF!*$N$51)-NORMSDIST(-((LN($EO67/$C$62)+(#REF!+($N$47^2)/2)*$N$51)/($N$47*SQRT($N$51))))*$EO67)*100*$B$62,0)</f>
        <v>0</v>
      </c>
      <c r="FO67" s="95">
        <f ca="1">IFERROR((NORMSDIST(-(((LN($EO67/$C$63)+(#REF!+($N$47^2)/2)*$N$51)/($N$47*SQRT($N$51)))-$N$47*SQRT($N$51)))*$C$63*EXP(-#REF!*$N$51)-NORMSDIST(-((LN($EO67/$C$63)+(#REF!+($N$47^2)/2)*$N$51)/($N$47*SQRT($N$51))))*$EO67)*100*$B$63,0)</f>
        <v>0</v>
      </c>
      <c r="FP67" s="95">
        <f ca="1">IFERROR((NORMSDIST(-(((LN($EO67/$C$64)+(#REF!+($N$47^2)/2)*$N$51)/($N$47*SQRT($N$51)))-$N$47*SQRT($N$51)))*$C$64*EXP(-#REF!*$N$51)-NORMSDIST(-((LN($EO67/$C$64)+(#REF!+($N$47^2)/2)*$N$51)/($N$47*SQRT($N$51))))*$EO67)*100*$B$64,0)</f>
        <v>0</v>
      </c>
      <c r="FQ67" s="95">
        <f ca="1">IFERROR((NORMSDIST(-(((LN($EO67/$C$65)+(#REF!+($N$47^2)/2)*$N$51)/($N$47*SQRT($N$51)))-$N$47*SQRT($N$51)))*$C$65*EXP(-#REF!*$N$51)-NORMSDIST(-((LN($EO67/$C$65)+(#REF!+($N$47^2)/2)*$N$51)/($N$47*SQRT($N$51))))*$EO67)*100*$B$65,0)</f>
        <v>0</v>
      </c>
      <c r="FR67" s="95">
        <f ca="1">IFERROR((NORMSDIST(-(((LN($EO67/$C$66)+(#REF!+($N$47^2)/2)*$N$51)/($N$47*SQRT($N$51)))-$N$47*SQRT($N$51)))*$C$66*EXP(-#REF!*$N$51)-NORMSDIST(-((LN($EO67/$C$66)+(#REF!+($N$47^2)/2)*$N$51)/($N$47*SQRT($N$51))))*$EO67)*100*$B$66,0)</f>
        <v>0</v>
      </c>
      <c r="FS67" s="95">
        <f ca="1">IFERROR((NORMSDIST(-(((LN($EO67/$C$67)+(#REF!+($N$47^2)/2)*$N$51)/($N$47*SQRT($N$51)))-$N$47*SQRT($N$51)))*$C$67*EXP(-#REF!*$N$51)-NORMSDIST(-((LN($EO67/$C$67)+(#REF!+($N$47^2)/2)*$N$51)/($N$47*SQRT($N$51))))*$EO67)*100*$B$67,0)</f>
        <v>0</v>
      </c>
      <c r="FT67" s="95">
        <f ca="1">IFERROR((NORMSDIST(-(((LN($EO67/$C$68)+(#REF!+($N$47^2)/2)*$N$51)/($N$47*SQRT($N$51)))-$N$47*SQRT($N$51)))*$C$68*EXP(-#REF!*$N$51)-NORMSDIST(-((LN($EO67/$C$68)+(#REF!+($N$47^2)/2)*$N$51)/($N$47*SQRT($N$51))))*$EO67)*100*$B$68,0)</f>
        <v>0</v>
      </c>
      <c r="FU67" s="95">
        <f ca="1">IFERROR((NORMSDIST(-(((LN($EO67/$C$69)+(#REF!+($N$47^2)/2)*$N$51)/($N$47*SQRT($N$51)))-$N$47*SQRT($N$51)))*$C$69*EXP(-#REF!*$N$51)-NORMSDIST(-((LN($EO67/$C$69)+(#REF!+($N$47^2)/2)*$N$51)/($N$47*SQRT($N$51))))*$EO67)*100*$B$69,0)</f>
        <v>0</v>
      </c>
      <c r="FV67" s="95">
        <f ca="1">IFERROR((NORMSDIST(-(((LN($EO67/$C$70)+(#REF!+($N$47^2)/2)*$N$51)/($N$47*SQRT($N$51)))-$N$47*SQRT($N$51)))*$C$70*EXP(-#REF!*$N$51)-NORMSDIST(-((LN($EO67/$C$70)+(#REF!+($N$47^2)/2)*$N$51)/($N$47*SQRT($N$51))))*$EO67)*100*$B$70,0)</f>
        <v>0</v>
      </c>
      <c r="FW67" s="95">
        <f ca="1">IFERROR((NORMSDIST(-(((LN($EO67/$C$71)+(#REF!+($N$47^2)/2)*$N$51)/($N$47*SQRT($N$51)))-$N$47*SQRT($N$51)))*$C$71*EXP(-#REF!*$N$51)-NORMSDIST(-((LN($EO67/$C$71)+(#REF!+($N$47^2)/2)*$N$51)/($N$47*SQRT($N$51))))*$EO67)*100*$B$71,0)</f>
        <v>0</v>
      </c>
      <c r="FX67" s="95">
        <f ca="1">IFERROR((NORMSDIST(-(((LN($EO67/$C$72)+(#REF!+($N$47^2)/2)*$N$51)/($N$47*SQRT($N$51)))-$N$47*SQRT($N$51)))*$C$72*EXP(-#REF!*$N$51)-NORMSDIST(-((LN($EO67/$C$72)+(#REF!+($N$47^2)/2)*$N$51)/($N$47*SQRT($N$51))))*$EO67)*100*$B$72,0)</f>
        <v>0</v>
      </c>
      <c r="FY67" s="95">
        <f t="shared" si="115"/>
        <v>0</v>
      </c>
      <c r="FZ67" s="95">
        <f t="shared" si="116"/>
        <v>0</v>
      </c>
      <c r="GA67" s="95">
        <f t="shared" si="117"/>
        <v>0</v>
      </c>
      <c r="GB67" s="95">
        <f t="shared" si="118"/>
        <v>0</v>
      </c>
      <c r="GC67" s="96"/>
      <c r="GD67" s="97">
        <f t="shared" ca="1" si="119"/>
        <v>0</v>
      </c>
    </row>
    <row r="68" spans="1:186">
      <c r="A68" s="170" t="s">
        <v>395</v>
      </c>
      <c r="B68" s="620"/>
      <c r="C68" s="650"/>
      <c r="D68" s="628"/>
      <c r="E68" s="633">
        <f t="shared" si="0"/>
        <v>0</v>
      </c>
      <c r="F68" s="635">
        <f t="shared" si="123"/>
        <v>0</v>
      </c>
      <c r="G68" s="637" t="str">
        <f t="shared" si="120"/>
        <v/>
      </c>
      <c r="H68" s="707">
        <f>IFERROR(+G68*B68*-100,0)</f>
        <v>0</v>
      </c>
      <c r="I68" s="784">
        <f t="shared" si="2"/>
        <v>0</v>
      </c>
      <c r="J68" s="51"/>
      <c r="K68" s="51"/>
      <c r="L68" s="91"/>
      <c r="M68" s="91"/>
      <c r="N68" s="91"/>
      <c r="O68" s="91"/>
      <c r="P68" s="90"/>
      <c r="Q68" s="91"/>
      <c r="R68" s="92"/>
      <c r="S68" s="91"/>
      <c r="T68" s="91"/>
      <c r="U68" s="91"/>
      <c r="V68" s="91"/>
      <c r="W68" s="54"/>
      <c r="X68" s="54"/>
      <c r="Y68" s="54"/>
      <c r="Z68" s="90"/>
      <c r="AA68" s="91"/>
      <c r="AB68" s="92"/>
      <c r="AC68" s="93"/>
      <c r="AD68" s="93"/>
      <c r="AE68" s="93"/>
      <c r="AF68" s="93"/>
      <c r="AG68" s="54"/>
      <c r="AH68" s="54"/>
      <c r="AI68" s="54"/>
      <c r="AJ68" s="655"/>
      <c r="AK68" s="657" t="s">
        <v>350</v>
      </c>
      <c r="AL68" s="623"/>
      <c r="AM68" s="649"/>
      <c r="AN68" s="626"/>
      <c r="AO68" s="632">
        <f t="shared" si="8"/>
        <v>0</v>
      </c>
      <c r="AP68" s="653">
        <f t="shared" si="9"/>
        <v>0</v>
      </c>
      <c r="AQ68" s="658" t="s">
        <v>396</v>
      </c>
      <c r="AR68" s="623"/>
      <c r="AS68" s="649"/>
      <c r="AT68" s="626"/>
      <c r="AU68" s="632">
        <f t="shared" si="10"/>
        <v>0</v>
      </c>
      <c r="AV68" s="653">
        <f t="shared" si="11"/>
        <v>0</v>
      </c>
      <c r="AW68" s="661" t="s">
        <v>397</v>
      </c>
      <c r="AX68" s="659"/>
      <c r="AY68" s="626"/>
      <c r="AZ68" s="632">
        <f t="shared" si="12"/>
        <v>0</v>
      </c>
      <c r="BA68" s="634">
        <f t="shared" si="13"/>
        <v>0</v>
      </c>
      <c r="CX68" s="98"/>
      <c r="CY68" s="98"/>
      <c r="CZ68" s="98"/>
      <c r="DA68" s="98"/>
      <c r="DB68" s="98"/>
      <c r="DC68" s="98"/>
      <c r="DD68" s="98"/>
      <c r="DE68" s="98"/>
      <c r="DF68" s="98"/>
      <c r="DG68" s="98"/>
      <c r="DH68" s="98"/>
      <c r="DI68" s="98"/>
      <c r="DJ68" s="98"/>
      <c r="DK68" s="98"/>
      <c r="DL68" s="98"/>
      <c r="DM68" s="98"/>
      <c r="DN68" s="98"/>
      <c r="DO68" s="98"/>
      <c r="DP68" s="98"/>
      <c r="DQ68" s="98"/>
      <c r="DR68" s="98"/>
      <c r="DS68" s="98"/>
      <c r="DT68" s="98"/>
      <c r="DU68" s="98"/>
      <c r="DV68" s="98"/>
      <c r="DW68" s="98"/>
      <c r="DX68" s="98"/>
      <c r="DY68" s="98"/>
      <c r="DZ68" s="98"/>
      <c r="EA68" s="98"/>
      <c r="EB68" s="98"/>
      <c r="EC68" s="98"/>
      <c r="ED68" s="98"/>
      <c r="EE68" s="98"/>
      <c r="EF68" s="98"/>
      <c r="EG68" s="98"/>
      <c r="EH68" s="98"/>
      <c r="EI68" s="98"/>
      <c r="EJ68" s="98"/>
      <c r="EK68" s="98"/>
      <c r="EL68" s="98"/>
      <c r="EM68" s="98"/>
      <c r="EN68" s="60"/>
      <c r="EO68" s="98"/>
      <c r="EP68" s="98"/>
      <c r="EQ68" s="98"/>
      <c r="ER68" s="98"/>
      <c r="ES68" s="98"/>
      <c r="ET68" s="98"/>
      <c r="EU68" s="98"/>
      <c r="EV68" s="98"/>
      <c r="EW68" s="98"/>
      <c r="EX68" s="98"/>
      <c r="EY68" s="98"/>
      <c r="EZ68" s="98"/>
      <c r="FA68" s="98"/>
      <c r="FB68" s="98"/>
      <c r="FC68" s="98"/>
      <c r="FD68" s="98"/>
      <c r="FE68" s="98"/>
      <c r="FF68" s="98"/>
      <c r="FG68" s="98"/>
      <c r="FH68" s="98"/>
      <c r="FI68" s="98"/>
      <c r="FJ68" s="98"/>
      <c r="FK68" s="98"/>
      <c r="FL68" s="98"/>
      <c r="FM68" s="98"/>
      <c r="FN68" s="98"/>
      <c r="FO68" s="98"/>
      <c r="FP68" s="98"/>
      <c r="FQ68" s="98"/>
      <c r="FR68" s="98"/>
      <c r="FS68" s="98"/>
      <c r="FT68" s="98"/>
      <c r="FU68" s="98"/>
      <c r="FV68" s="98"/>
      <c r="FW68" s="98"/>
      <c r="FX68" s="98"/>
      <c r="FY68" s="98"/>
      <c r="FZ68" s="98"/>
      <c r="GA68" s="98"/>
      <c r="GB68" s="98"/>
      <c r="GC68" s="98"/>
      <c r="GD68" s="98"/>
    </row>
    <row r="69" spans="1:186">
      <c r="A69" s="170" t="s">
        <v>395</v>
      </c>
      <c r="B69" s="619"/>
      <c r="C69" s="649"/>
      <c r="D69" s="626"/>
      <c r="E69" s="632">
        <f t="shared" si="0"/>
        <v>0</v>
      </c>
      <c r="F69" s="634">
        <f t="shared" si="123"/>
        <v>0</v>
      </c>
      <c r="G69" s="636" t="str">
        <f t="shared" si="120"/>
        <v/>
      </c>
      <c r="H69" s="706">
        <f>IFERROR(+G69*B69*-100,0)</f>
        <v>0</v>
      </c>
      <c r="I69" s="783">
        <f t="shared" si="2"/>
        <v>0</v>
      </c>
      <c r="J69" s="51"/>
      <c r="K69" s="51"/>
      <c r="L69" s="91"/>
      <c r="M69" s="91"/>
      <c r="N69" s="91"/>
      <c r="O69" s="91"/>
      <c r="P69" s="90"/>
      <c r="Q69" s="91"/>
      <c r="R69" s="92"/>
      <c r="S69" s="91"/>
      <c r="T69" s="91"/>
      <c r="U69" s="91"/>
      <c r="V69" s="91"/>
      <c r="W69" s="54"/>
      <c r="X69" s="54"/>
      <c r="Y69" s="54"/>
      <c r="Z69" s="90"/>
      <c r="AA69" s="91"/>
      <c r="AB69" s="92"/>
      <c r="AC69" s="93"/>
      <c r="AD69" s="93"/>
      <c r="AE69" s="93"/>
      <c r="AF69" s="93"/>
      <c r="AG69" s="54"/>
      <c r="AH69" s="54"/>
      <c r="AI69" s="54"/>
      <c r="AJ69" s="656"/>
      <c r="AK69" s="657" t="s">
        <v>350</v>
      </c>
      <c r="AL69" s="624"/>
      <c r="AM69" s="650"/>
      <c r="AN69" s="628"/>
      <c r="AO69" s="633">
        <f t="shared" si="8"/>
        <v>0</v>
      </c>
      <c r="AP69" s="654">
        <f t="shared" si="9"/>
        <v>0</v>
      </c>
      <c r="AQ69" s="658" t="s">
        <v>396</v>
      </c>
      <c r="AR69" s="624"/>
      <c r="AS69" s="650"/>
      <c r="AT69" s="628"/>
      <c r="AU69" s="633">
        <f t="shared" si="10"/>
        <v>0</v>
      </c>
      <c r="AV69" s="654">
        <f t="shared" si="11"/>
        <v>0</v>
      </c>
      <c r="AW69" s="661" t="s">
        <v>397</v>
      </c>
      <c r="AX69" s="660"/>
      <c r="AY69" s="628"/>
      <c r="AZ69" s="633">
        <f t="shared" si="12"/>
        <v>0</v>
      </c>
      <c r="BA69" s="635">
        <f t="shared" si="13"/>
        <v>0</v>
      </c>
      <c r="CX69" s="99" t="s">
        <v>347</v>
      </c>
      <c r="CY69" s="100" t="s">
        <v>358</v>
      </c>
      <c r="CZ69" s="100" t="s">
        <v>359</v>
      </c>
      <c r="DA69" s="100" t="s">
        <v>360</v>
      </c>
      <c r="DB69" s="100" t="s">
        <v>361</v>
      </c>
      <c r="DC69" s="100" t="s">
        <v>362</v>
      </c>
      <c r="DD69" s="100" t="s">
        <v>363</v>
      </c>
      <c r="DE69" s="100" t="s">
        <v>364</v>
      </c>
      <c r="DF69" s="100" t="s">
        <v>365</v>
      </c>
      <c r="DG69" s="100" t="s">
        <v>366</v>
      </c>
      <c r="DH69" s="100" t="s">
        <v>367</v>
      </c>
      <c r="DI69" s="100" t="s">
        <v>368</v>
      </c>
      <c r="DJ69" s="100" t="s">
        <v>369</v>
      </c>
      <c r="DK69" s="100" t="s">
        <v>370</v>
      </c>
      <c r="DL69" s="100" t="s">
        <v>371</v>
      </c>
      <c r="DM69" s="100" t="s">
        <v>372</v>
      </c>
      <c r="DN69" s="100" t="s">
        <v>373</v>
      </c>
      <c r="DO69" s="100" t="s">
        <v>374</v>
      </c>
      <c r="DP69" s="101" t="s">
        <v>375</v>
      </c>
      <c r="DQ69" s="101" t="s">
        <v>376</v>
      </c>
      <c r="DR69" s="101" t="s">
        <v>377</v>
      </c>
      <c r="DS69" s="100" t="s">
        <v>378</v>
      </c>
      <c r="DT69" s="100" t="s">
        <v>379</v>
      </c>
      <c r="DU69" s="100" t="s">
        <v>380</v>
      </c>
      <c r="DV69" s="100" t="s">
        <v>381</v>
      </c>
      <c r="DW69" s="100" t="s">
        <v>382</v>
      </c>
      <c r="DX69" s="100" t="s">
        <v>383</v>
      </c>
      <c r="DY69" s="100" t="s">
        <v>384</v>
      </c>
      <c r="DZ69" s="100" t="s">
        <v>385</v>
      </c>
      <c r="EA69" s="100" t="s">
        <v>386</v>
      </c>
      <c r="EB69" s="100" t="s">
        <v>387</v>
      </c>
      <c r="EC69" s="100" t="s">
        <v>388</v>
      </c>
      <c r="ED69" s="100" t="s">
        <v>389</v>
      </c>
      <c r="EE69" s="100" t="s">
        <v>390</v>
      </c>
      <c r="EF69" s="100" t="s">
        <v>391</v>
      </c>
      <c r="EG69" s="100" t="s">
        <v>392</v>
      </c>
      <c r="EH69" s="100" t="s">
        <v>398</v>
      </c>
      <c r="EI69" s="100" t="s">
        <v>399</v>
      </c>
      <c r="EJ69" s="100" t="s">
        <v>400</v>
      </c>
      <c r="EK69" s="100" t="s">
        <v>401</v>
      </c>
      <c r="EL69" s="100" t="s">
        <v>402</v>
      </c>
      <c r="EM69" s="102" t="s">
        <v>393</v>
      </c>
      <c r="EN69" s="60"/>
      <c r="EO69" s="99" t="s">
        <v>347</v>
      </c>
      <c r="EP69" s="100" t="s">
        <v>358</v>
      </c>
      <c r="EQ69" s="100" t="s">
        <v>359</v>
      </c>
      <c r="ER69" s="100" t="s">
        <v>360</v>
      </c>
      <c r="ES69" s="100" t="s">
        <v>361</v>
      </c>
      <c r="ET69" s="100" t="s">
        <v>362</v>
      </c>
      <c r="EU69" s="100" t="s">
        <v>363</v>
      </c>
      <c r="EV69" s="100" t="s">
        <v>364</v>
      </c>
      <c r="EW69" s="100" t="s">
        <v>365</v>
      </c>
      <c r="EX69" s="100" t="s">
        <v>366</v>
      </c>
      <c r="EY69" s="100" t="s">
        <v>367</v>
      </c>
      <c r="EZ69" s="100" t="s">
        <v>368</v>
      </c>
      <c r="FA69" s="100" t="s">
        <v>369</v>
      </c>
      <c r="FB69" s="100" t="s">
        <v>370</v>
      </c>
      <c r="FC69" s="100" t="s">
        <v>371</v>
      </c>
      <c r="FD69" s="100" t="s">
        <v>372</v>
      </c>
      <c r="FE69" s="100" t="s">
        <v>373</v>
      </c>
      <c r="FF69" s="100" t="s">
        <v>374</v>
      </c>
      <c r="FG69" s="101" t="s">
        <v>375</v>
      </c>
      <c r="FH69" s="101" t="s">
        <v>376</v>
      </c>
      <c r="FI69" s="101" t="s">
        <v>377</v>
      </c>
      <c r="FJ69" s="100" t="s">
        <v>378</v>
      </c>
      <c r="FK69" s="100" t="s">
        <v>379</v>
      </c>
      <c r="FL69" s="100" t="s">
        <v>380</v>
      </c>
      <c r="FM69" s="100" t="s">
        <v>381</v>
      </c>
      <c r="FN69" s="100" t="s">
        <v>382</v>
      </c>
      <c r="FO69" s="100" t="s">
        <v>383</v>
      </c>
      <c r="FP69" s="100" t="s">
        <v>384</v>
      </c>
      <c r="FQ69" s="100" t="s">
        <v>385</v>
      </c>
      <c r="FR69" s="100" t="s">
        <v>386</v>
      </c>
      <c r="FS69" s="100" t="s">
        <v>387</v>
      </c>
      <c r="FT69" s="100" t="s">
        <v>388</v>
      </c>
      <c r="FU69" s="100" t="s">
        <v>389</v>
      </c>
      <c r="FV69" s="100" t="s">
        <v>390</v>
      </c>
      <c r="FW69" s="100" t="s">
        <v>391</v>
      </c>
      <c r="FX69" s="100" t="s">
        <v>392</v>
      </c>
      <c r="FY69" s="100" t="s">
        <v>398</v>
      </c>
      <c r="FZ69" s="100" t="s">
        <v>399</v>
      </c>
      <c r="GA69" s="100" t="s">
        <v>400</v>
      </c>
      <c r="GB69" s="100" t="s">
        <v>401</v>
      </c>
      <c r="GC69" s="100" t="s">
        <v>402</v>
      </c>
      <c r="GD69" s="102" t="s">
        <v>393</v>
      </c>
    </row>
    <row r="70" spans="1:186">
      <c r="A70" s="170" t="s">
        <v>395</v>
      </c>
      <c r="B70" s="620"/>
      <c r="C70" s="650"/>
      <c r="D70" s="628"/>
      <c r="E70" s="633">
        <f t="shared" si="0"/>
        <v>0</v>
      </c>
      <c r="F70" s="635">
        <f t="shared" si="123"/>
        <v>0</v>
      </c>
      <c r="G70" s="637" t="str">
        <f t="shared" si="120"/>
        <v/>
      </c>
      <c r="H70" s="707">
        <f>IFERROR(+G70*B70*-100,0)</f>
        <v>0</v>
      </c>
      <c r="I70" s="784">
        <f t="shared" si="2"/>
        <v>0</v>
      </c>
      <c r="J70" s="51"/>
      <c r="K70" s="51"/>
      <c r="L70" s="91"/>
      <c r="M70" s="91"/>
      <c r="N70" s="91"/>
      <c r="O70" s="91"/>
      <c r="P70" s="90"/>
      <c r="Q70" s="91"/>
      <c r="R70" s="92"/>
      <c r="S70" s="91"/>
      <c r="T70" s="91"/>
      <c r="U70" s="91"/>
      <c r="V70" s="91"/>
      <c r="W70" s="54"/>
      <c r="X70" s="54"/>
      <c r="Y70" s="54"/>
      <c r="Z70" s="90"/>
      <c r="AA70" s="93"/>
      <c r="AB70" s="103"/>
      <c r="AC70" s="93"/>
      <c r="AD70" s="93"/>
      <c r="AE70" s="93"/>
      <c r="AF70" s="93"/>
      <c r="AG70" s="54"/>
      <c r="AH70" s="54"/>
      <c r="AI70" s="54"/>
      <c r="AJ70" s="655"/>
      <c r="AK70" s="657" t="s">
        <v>350</v>
      </c>
      <c r="AL70" s="623"/>
      <c r="AM70" s="649"/>
      <c r="AN70" s="626"/>
      <c r="AO70" s="632">
        <f t="shared" si="8"/>
        <v>0</v>
      </c>
      <c r="AP70" s="653">
        <f t="shared" si="9"/>
        <v>0</v>
      </c>
      <c r="AQ70" s="658" t="s">
        <v>396</v>
      </c>
      <c r="AR70" s="623"/>
      <c r="AS70" s="649"/>
      <c r="AT70" s="626"/>
      <c r="AU70" s="632">
        <f t="shared" si="10"/>
        <v>0</v>
      </c>
      <c r="AV70" s="653">
        <f t="shared" si="11"/>
        <v>0</v>
      </c>
      <c r="AW70" s="661" t="s">
        <v>397</v>
      </c>
      <c r="AX70" s="659"/>
      <c r="AY70" s="626"/>
      <c r="AZ70" s="632">
        <f t="shared" si="12"/>
        <v>0</v>
      </c>
      <c r="BA70" s="634">
        <f t="shared" si="13"/>
        <v>0</v>
      </c>
      <c r="CX70" s="70">
        <f t="shared" ref="CX70:CX101" si="124">CX3</f>
        <v>2938.7664594260618</v>
      </c>
      <c r="CY70" s="71">
        <f t="shared" ref="CY70:CY101" si="125">IF($CX70&gt;$R$3,$Q$3*100*($CX70-$R$3),0)</f>
        <v>0</v>
      </c>
      <c r="CZ70" s="71">
        <f t="shared" ref="CZ70:CZ101" si="126">IF($CX70&gt;$R$4,$Q$4*100*($CX70-$R$4),0)</f>
        <v>0</v>
      </c>
      <c r="DA70" s="71">
        <f t="shared" ref="DA70:DA101" si="127">IF($CX70&gt;$R$5,$Q$5*100*($CX70-$R$5),0)</f>
        <v>0</v>
      </c>
      <c r="DB70" s="71">
        <f t="shared" ref="DB70:DB101" si="128">IF($CX70&gt;$R$6,$Q$6*100*($CX70-$R$6),0)</f>
        <v>0</v>
      </c>
      <c r="DC70" s="71">
        <f t="shared" ref="DC70:DC101" si="129">IF($CX70&gt;$R$7,$Q$7*100*($CX70-$R$7),0)</f>
        <v>0</v>
      </c>
      <c r="DD70" s="71">
        <f t="shared" ref="DD70:DD101" si="130">IF($CX70&gt;$R$8,$Q$8*100*($CX70-$R$8),0)</f>
        <v>0</v>
      </c>
      <c r="DE70" s="71">
        <f t="shared" ref="DE70:DE101" si="131">IF($CX70&gt;$R$9,$Q$9*100*($CX70-$R$9),0)</f>
        <v>0</v>
      </c>
      <c r="DF70" s="71">
        <f t="shared" ref="DF70:DF101" si="132">IF($CX70&gt;$R$10,$Q$10*100*($CX70-$R$10),0)</f>
        <v>0</v>
      </c>
      <c r="DG70" s="71">
        <f t="shared" ref="DG70:DG101" si="133">IF($CX70&gt;$R$11,$Q$11*100*($CX70-$R$11),0)</f>
        <v>0</v>
      </c>
      <c r="DH70" s="71">
        <f t="shared" ref="DH70:DH101" si="134">IF($CX70&gt;$R$12,$Q$12*100*($CX70-$R$12),0)</f>
        <v>0</v>
      </c>
      <c r="DI70" s="71">
        <f t="shared" ref="DI70:DI101" si="135">IF($CX70&gt;$R$13,$Q$13*100*($CX70-$R$13),0)</f>
        <v>0</v>
      </c>
      <c r="DJ70" s="71">
        <f t="shared" ref="DJ70:DJ101" si="136">IF($CX70&gt;$R$14,$Q$14*100*($CX70-$R$14),0)</f>
        <v>0</v>
      </c>
      <c r="DK70" s="71">
        <f t="shared" ref="DK70:DK101" si="137">IF($CX70&gt;$R$15,$Q$15*100*($CX70-$R$15),0)</f>
        <v>0</v>
      </c>
      <c r="DL70" s="71">
        <f t="shared" ref="DL70:DL101" si="138">IF($CX70&gt;$R$16,$Q$16*100*($CX70-$R$16),0)</f>
        <v>0</v>
      </c>
      <c r="DM70" s="71">
        <f t="shared" ref="DM70:DM101" si="139">IF($CX70&gt;$R$17,$Q$17*100*($CX70-$R$17),0)</f>
        <v>0</v>
      </c>
      <c r="DN70" s="71">
        <f t="shared" ref="DN70:DN101" si="140">IF($CX70&gt;$R$18,$Q$18*100*($CX70-$R$18),0)</f>
        <v>0</v>
      </c>
      <c r="DO70" s="71">
        <f t="shared" ref="DO70:DO101" si="141">IF($CX70&gt;$R$19,$Q$19*100*($CX70-$R$19),0)</f>
        <v>0</v>
      </c>
      <c r="DP70" s="71">
        <f t="shared" ref="DP70:DP101" si="142">IF($CX70&gt;$R$20,$Q$20*100*($CX70-$R$20),0)</f>
        <v>0</v>
      </c>
      <c r="DQ70" s="71">
        <f t="shared" ref="DQ70:DQ101" si="143">IF($CX70&gt;$R$21,$Q$21*100*($CX70-$R$21),0)</f>
        <v>0</v>
      </c>
      <c r="DR70" s="71">
        <f t="shared" ref="DR70:DR101" si="144">IF($CX70&gt;$R$22,$Q$22*100*($CX70-$R$22),0)</f>
        <v>0</v>
      </c>
      <c r="DS70" s="71">
        <f t="shared" ref="DS70:DS101" si="145">IF($CX70&gt;$R$23,$Q$23*100*($CX70-$R$23),0)</f>
        <v>0</v>
      </c>
      <c r="DT70" s="71">
        <f t="shared" ref="DT70:DT101" si="146">IF($CX70&gt;$R$24,$Q$24*100*($CX70-$R$24),0)</f>
        <v>0</v>
      </c>
      <c r="DU70" s="71">
        <f t="shared" ref="DU70:DU101" si="147">IF($CX70&gt;$R$25,$Q$25*100*($CX70-$R$25),0)</f>
        <v>0</v>
      </c>
      <c r="DV70" s="71">
        <f t="shared" ref="DV70:DV101" si="148">IF($CX70&gt;$R$26,$Q$26*100*($CX70-$R$26),0)</f>
        <v>0</v>
      </c>
      <c r="DW70" s="71">
        <f t="shared" ref="DW70:DW101" si="149">IF($CX70&gt;$R$27,$Q$27*100*($CX70-$R$27),0)</f>
        <v>0</v>
      </c>
      <c r="DX70" s="71">
        <f t="shared" ref="DX70:DX101" si="150">IF($CX70&gt;$R$28,$Q$28*100*($CX70-$R$28),0)</f>
        <v>0</v>
      </c>
      <c r="DY70" s="71">
        <f t="shared" ref="DY70:DY101" si="151">IF($CX70&gt;$R$29,$Q$29*100*($CX70-$R$29),0)</f>
        <v>0</v>
      </c>
      <c r="DZ70" s="71">
        <f t="shared" ref="DZ70:DZ101" si="152">IF($CX70&gt;$R$30,$Q$30*100*($CX70-$R$30),0)</f>
        <v>0</v>
      </c>
      <c r="EA70" s="71">
        <f t="shared" ref="EA70:EA101" si="153">IF($CX70&gt;$R$31,$Q$31*100*($CX70-$R$31),0)</f>
        <v>0</v>
      </c>
      <c r="EB70" s="71">
        <f t="shared" ref="EB70:EB101" si="154">IF($CX70&gt;$R$32,$Q$32*100*($CX70-$R$32),0)</f>
        <v>0</v>
      </c>
      <c r="EC70" s="71">
        <f t="shared" ref="EC70:EC101" si="155">IF($CX70&gt;$R$33,$Q$33*100*($CX70-$R$33),0)</f>
        <v>0</v>
      </c>
      <c r="ED70" s="71">
        <f t="shared" ref="ED70:ED101" si="156">IF($CX70&gt;$R$34,$Q$34*100*($CX70-$R$34),0)</f>
        <v>0</v>
      </c>
      <c r="EE70" s="71">
        <f t="shared" ref="EE70:EE101" si="157">IF($CX70&gt;$R$35,$Q$35*100*($CX70-$R$35),0)</f>
        <v>0</v>
      </c>
      <c r="EF70" s="71">
        <f t="shared" ref="EF70:EF101" si="158">IF($CX70&gt;$R$36,$Q$36*100*($CX70-$R$36),0)</f>
        <v>0</v>
      </c>
      <c r="EG70" s="71">
        <f t="shared" ref="EG70:EG101" si="159">IF($CX70&gt;$R$37,$Q$37*100*($CX70-$R$37),0)</f>
        <v>0</v>
      </c>
      <c r="EH70" s="71">
        <f t="shared" ref="EH70:EH101" si="160">IF($CX70&gt;$R$38,$Q$38*100*($CX70-$R$38),0)</f>
        <v>0</v>
      </c>
      <c r="EI70" s="71">
        <f t="shared" ref="EI70:EI101" si="161">IF($CX70&gt;$R$39,$Q$39*100*($CX70-$R$39),0)</f>
        <v>0</v>
      </c>
      <c r="EJ70" s="71">
        <f t="shared" ref="EJ70:EJ101" si="162">IF($CX70&gt;$R$40,$Q$40*100*($CX70-$R$40),0)</f>
        <v>0</v>
      </c>
      <c r="EK70" s="71">
        <f t="shared" ref="EK70:EK101" si="163">IF($CX70&gt;$R$41,$Q$41*100*($CX70-$R$41),0)</f>
        <v>0</v>
      </c>
      <c r="EL70" s="71">
        <f t="shared" ref="EL70:EL101" si="164">IF($CX70&gt;$R$42,$Q$42*100*($CX70-$R$42),0)</f>
        <v>0</v>
      </c>
      <c r="EM70" s="104">
        <f t="shared" ref="EM70:EM101" si="165">SUM(CY70:EL70)</f>
        <v>0</v>
      </c>
      <c r="EN70" s="60"/>
      <c r="EO70" s="70">
        <f t="shared" ref="EO70:EO101" si="166">EO3</f>
        <v>2938.7664594260618</v>
      </c>
      <c r="EP70" s="71">
        <f ca="1">IFERROR((NORMSDIST(((LN($EO70/$R$3)+(#REF!+($N$46^2)/2)*$N$51)/($N$46*SQRT($N$51))))*$EO70-NORMSDIST((((LN($EO70/$R$3)+(#REF!+($N$46^2)/2)*$N$51)/($N$46*SQRT($N$51)))-$N$46*SQRT(($N$51))))*$R$3*EXP(-#REF!*$N$51))*$Q$3*100,0)</f>
        <v>0</v>
      </c>
      <c r="EQ70" s="71">
        <f ca="1">IFERROR((NORMSDIST(((LN($EO70/$R$4)+(#REF!+($N$46^2)/2)*$N$51)/($N$46*SQRT($N$51))))*$EO70-NORMSDIST((((LN($EO70/$R$4)+(#REF!+($N$46^2)/2)*$N$51)/($N$46*SQRT($N$51)))-$N$46*SQRT(($N$51))))*$R$4*EXP(-#REF!*$N$51))*$Q$4*100,0)</f>
        <v>0</v>
      </c>
      <c r="ER70" s="71">
        <f ca="1">IFERROR((NORMSDIST(((LN($EO70/$R$5)+(#REF!+($N$46^2)/2)*$N$51)/($N$46*SQRT($N$51))))*$EO70-NORMSDIST((((LN($EO70/$R$5)+(#REF!+($N$46^2)/2)*$N$51)/($N$46*SQRT($N$51)))-$N$46*SQRT(($N$51))))*$R$5*EXP(-#REF!*$N$51))*$Q$5*100,0)</f>
        <v>0</v>
      </c>
      <c r="ES70" s="71">
        <f ca="1">IFERROR((NORMSDIST(((LN($EO70/$R$6)+(#REF!+($N$46^2)/2)*$N$51)/($N$46*SQRT($N$51))))*$EO70-NORMSDIST((((LN($EO70/$R$6)+(#REF!+($N$46^2)/2)*$N$51)/($N$46*SQRT($N$51)))-$N$46*SQRT(($N$51))))*$R$6*EXP(-#REF!*$N$51))*$Q$6*100,0)</f>
        <v>0</v>
      </c>
      <c r="ET70" s="71">
        <f ca="1">IFERROR((NORMSDIST(((LN($EO70/$R$7)+(#REF!+($N$46^2)/2)*$N$51)/($N$46*SQRT($N$51))))*$EO70-NORMSDIST((((LN($EO70/$R$7)+(#REF!+($N$46^2)/2)*$N$51)/($N$46*SQRT($N$51)))-$N$46*SQRT(($N$51))))*$R$7*EXP(-#REF!*$N$51))*$Q$7*100,0)</f>
        <v>0</v>
      </c>
      <c r="EU70" s="71">
        <f ca="1">IFERROR((NORMSDIST(((LN($EO70/$R$8)+(#REF!+($N$46^2)/2)*$N$51)/($N$46*SQRT($N$51))))*$EO70-NORMSDIST((((LN($EO70/$R$8)+(#REF!+($N$46^2)/2)*$N$51)/($N$46*SQRT($N$51)))-$N$46*SQRT(($N$51))))*$R$8*EXP(-#REF!*$N$51))*$Q$8*100,0)</f>
        <v>0</v>
      </c>
      <c r="EV70" s="71">
        <f ca="1">IFERROR((NORMSDIST(((LN($EO70/$R$9)+(#REF!+($N$46^2)/2)*$N$51)/($N$46*SQRT($N$51))))*$EO70-NORMSDIST((((LN($EO70/$R$9)+(#REF!+($N$46^2)/2)*$N$51)/($N$46*SQRT($N$51)))-$N$46*SQRT(($N$51))))*$R$9*EXP(-#REF!*$N$51))*$Q$9*100,0)</f>
        <v>0</v>
      </c>
      <c r="EW70" s="71">
        <f ca="1">IFERROR((NORMSDIST(((LN($EO70/$R$10)+(#REF!+($N$46^2)/2)*$N$51)/($N$46*SQRT($N$51))))*$EO70-NORMSDIST((((LN($EO70/$R$10)+(#REF!+($N$46^2)/2)*$N$51)/($N$46*SQRT($N$51)))-$N$46*SQRT(($N$51))))*$R$10*EXP(-#REF!*$N$51))*$Q$10*100,0)</f>
        <v>0</v>
      </c>
      <c r="EX70" s="71">
        <f ca="1">IFERROR((NORMSDIST(((LN($EO70/$R$11)+(#REF!+($N$46^2)/2)*$N$51)/($N$46*SQRT($N$51))))*$EO70-NORMSDIST((((LN($EO70/$R$11)+(#REF!+($N$46^2)/2)*$N$51)/($N$46*SQRT($N$51)))-$N$46*SQRT(($N$51))))*$R$11*EXP(-#REF!*$N$51))*$Q$11*100,0)</f>
        <v>0</v>
      </c>
      <c r="EY70" s="71">
        <f ca="1">IFERROR((NORMSDIST(((LN($EO70/$R$12)+(#REF!+($N$46^2)/2)*$N$51)/($N$46*SQRT($N$51))))*$EO70-NORMSDIST((((LN($EO70/$R$12)+(#REF!+($N$46^2)/2)*$N$51)/($N$46*SQRT($N$51)))-$N$46*SQRT(($N$51))))*$R$12*EXP(-#REF!*$N$51))*$Q$12*100,0)</f>
        <v>0</v>
      </c>
      <c r="EZ70" s="71">
        <f ca="1">IFERROR((NORMSDIST(((LN($EO70/$R$13)+(#REF!+($N$46^2)/2)*$N$51)/($N$46*SQRT($N$51))))*$EO70-NORMSDIST((((LN($EO70/$R$13)+(#REF!+($N$46^2)/2)*$N$51)/($N$46*SQRT($N$51)))-$N$46*SQRT(($N$51))))*$R$13*EXP(-#REF!*$N$51))*$Q$13*100,0)</f>
        <v>0</v>
      </c>
      <c r="FA70" s="71">
        <f ca="1">IFERROR((NORMSDIST(((LN($EO70/$R$14)+(#REF!+($N$46^2)/2)*$N$51)/($N$46*SQRT($N$51))))*$EO70-NORMSDIST((((LN($EO70/$R$14)+(#REF!+($N$46^2)/2)*$N$51)/($N$46*SQRT($N$51)))-$N$46*SQRT(($N$51))))*$R$14*EXP(-#REF!*$N$51))*$Q$14*100,0)</f>
        <v>0</v>
      </c>
      <c r="FB70" s="71">
        <f ca="1">IFERROR((NORMSDIST(((LN($EO70/$R$15)+(#REF!+($N$46^2)/2)*$N$51)/($N$46*SQRT($N$51))))*$EO70-NORMSDIST((((LN($EO70/$R$15)+(#REF!+($N$46^2)/2)*$N$51)/($N$46*SQRT($N$51)))-$N$46*SQRT(($N$51))))*$R$15*EXP(-#REF!*$N$51))*$Q$15*100,0)</f>
        <v>0</v>
      </c>
      <c r="FC70" s="71">
        <f ca="1">IFERROR((NORMSDIST(((LN($EO70/$R$16)+(#REF!+($N$46^2)/2)*$N$51)/($N$46*SQRT($N$51))))*$EO70-NORMSDIST((((LN($EO70/$R$16)+(#REF!+($N$46^2)/2)*$N$51)/($N$46*SQRT($N$51)))-$N$46*SQRT(($N$51))))*$R$16*EXP(-#REF!*$N$51))*$Q$16*100,0)</f>
        <v>0</v>
      </c>
      <c r="FD70" s="71">
        <f ca="1">IFERROR((NORMSDIST(((LN($EO70/$R$17)+(#REF!+($N$46^2)/2)*$N$51)/($N$46*SQRT($N$51))))*$EO70-NORMSDIST((((LN($EO70/$R$17)+(#REF!+($N$46^2)/2)*$N$51)/($N$46*SQRT($N$51)))-$N$46*SQRT(($N$51))))*$R$17*EXP(-#REF!*$N$51))*$Q$17*100,0)</f>
        <v>0</v>
      </c>
      <c r="FE70" s="71">
        <f ca="1">IFERROR((NORMSDIST(((LN($EO70/$R$18)+(#REF!+($N$46^2)/2)*$N$51)/($N$46*SQRT($N$51))))*$EO70-NORMSDIST((((LN($EO70/$R$18)+(#REF!+($N$46^2)/2)*$N$51)/($N$46*SQRT($N$51)))-$N$46*SQRT(($N$51))))*$R$18*EXP(-#REF!*$N$51))*$Q$18*100,0)</f>
        <v>0</v>
      </c>
      <c r="FF70" s="71">
        <f ca="1">IFERROR((NORMSDIST(((LN($EO70/$R$19)+(#REF!+($N$46^2)/2)*$N$51)/($N$46*SQRT($N$51))))*$EO70-NORMSDIST((((LN($EO70/$R$19)+(#REF!+($N$46^2)/2)*$N$51)/($N$46*SQRT($N$51)))-$N$46*SQRT(($N$51))))*$R$19*EXP(-#REF!*$N$51))*$Q$19*100,0)</f>
        <v>0</v>
      </c>
      <c r="FG70" s="71">
        <f ca="1">IFERROR((NORMSDIST(((LN($EO70/$R$20)+(#REF!+($N$46^2)/2)*$N$51)/($N$46*SQRT($N$51))))*$EO70-NORMSDIST((((LN($EO70/$R$20)+(#REF!+($N$46^2)/2)*$N$51)/($N$46*SQRT($N$51)))-$N$46*SQRT(($N$51))))*$R$20*EXP(-#REF!*$N$51))*$Q$20*100,0)</f>
        <v>0</v>
      </c>
      <c r="FH70" s="71">
        <f ca="1">IFERROR((NORMSDIST(((LN($EO70/$R$21)+(#REF!+($N$46^2)/2)*$N$51)/($N$46*SQRT($N$51))))*$EO70-NORMSDIST((((LN($EO70/$R$21)+(#REF!+($N$46^2)/2)*$N$51)/($N$46*SQRT($N$51)))-$N$46*SQRT(($N$51))))*$R$21*EXP(-#REF!*$N$51))*$Q$21*100,0)</f>
        <v>0</v>
      </c>
      <c r="FI70" s="71">
        <f ca="1">IFERROR((NORMSDIST(((LN($EO70/$R$22)+(#REF!+($N$46^2)/2)*$N$51)/($N$46*SQRT($N$51))))*$EO70-NORMSDIST((((LN($EO70/$R$22)+(#REF!+($N$46^2)/2)*$N$51)/($N$46*SQRT($N$51)))-$N$46*SQRT(($N$51))))*$R$22*EXP(-#REF!*$N$51))*$Q$22*100,0)</f>
        <v>0</v>
      </c>
      <c r="FJ70" s="71">
        <f ca="1">IFERROR((NORMSDIST(((LN($EO70/$R$23)+(#REF!+($N$46^2)/2)*$N$51)/($N$46*SQRT($N$51))))*$EO70-NORMSDIST((((LN($EO70/$R$23)+(#REF!+($N$46^2)/2)*$N$51)/($N$46*SQRT($N$51)))-$N$46*SQRT(($N$51))))*$R$23*EXP(-#REF!*$N$51))*$Q$23*100,0)</f>
        <v>0</v>
      </c>
      <c r="FK70" s="71">
        <f ca="1">IFERROR((NORMSDIST(((LN($EO70/$R$24)+(#REF!+($N$46^2)/2)*$N$51)/($N$46*SQRT($N$51))))*$EO70-NORMSDIST((((LN($EO70/$R$24)+(#REF!+($N$46^2)/2)*$N$51)/($N$46*SQRT($N$51)))-$N$46*SQRT(($N$51))))*$R$24*EXP(-#REF!*$N$51))*$Q$24*100,0)</f>
        <v>0</v>
      </c>
      <c r="FL70" s="71">
        <f ca="1">IFERROR((NORMSDIST(((LN($EO70/$R$25)+(#REF!+($N$46^2)/2)*$N$51)/($N$46*SQRT($N$51))))*$EO70-NORMSDIST((((LN($EO70/$R$25)+(#REF!+($N$46^2)/2)*$N$51)/($N$46*SQRT($N$51)))-$N$46*SQRT(($N$51))))*$R$25*EXP(-#REF!*$N$51))*$Q$25*100,0)</f>
        <v>0</v>
      </c>
      <c r="FM70" s="71">
        <f ca="1">IFERROR((NORMSDIST(((LN($EO70/$R$26)+(#REF!+($N$46^2)/2)*$N$51)/($N$46*SQRT($N$51))))*$EO70-NORMSDIST((((LN($EO70/$R$26)+(#REF!+($N$46^2)/2)*$N$51)/($N$46*SQRT($N$51)))-$N$46*SQRT(($N$51))))*$R$26*EXP(-#REF!*$N$51))*$Q$26*100,0)</f>
        <v>0</v>
      </c>
      <c r="FN70" s="71">
        <f ca="1">IFERROR((NORMSDIST(((LN($EO70/$R$27)+(#REF!+($N$46^2)/2)*$N$51)/($N$46*SQRT($N$51))))*$EO70-NORMSDIST((((LN($EO70/$R$27)+(#REF!+($N$46^2)/2)*$N$51)/($N$46*SQRT($N$51)))-$N$46*SQRT(($N$51))))*$R$27*EXP(-#REF!*$N$51))*$Q$27*100,0)</f>
        <v>0</v>
      </c>
      <c r="FO70" s="71">
        <f ca="1">IFERROR((NORMSDIST(((LN($EO70/$R$28)+(#REF!+($N$46^2)/2)*$N$51)/($N$46*SQRT($N$51))))*$EO70-NORMSDIST((((LN($EO70/$R$28)+(#REF!+($N$46^2)/2)*$N$51)/($N$46*SQRT($N$51)))-$N$46*SQRT(($N$51))))*$R$28*EXP(-#REF!*$N$51))*$Q$28*100,0)</f>
        <v>0</v>
      </c>
      <c r="FP70" s="71">
        <f ca="1">IFERROR((NORMSDIST(((LN($EO70/$R$29)+(#REF!+($N$46^2)/2)*$N$51)/($N$46*SQRT($N$51))))*$EO70-NORMSDIST((((LN($EO70/$R$29)+(#REF!+($N$46^2)/2)*$N$51)/($N$46*SQRT($N$51)))-$N$46*SQRT(($N$51))))*$R$29*EXP(-#REF!*$N$51))*$Q$29*100,0)</f>
        <v>0</v>
      </c>
      <c r="FQ70" s="71">
        <f ca="1">IFERROR((NORMSDIST(((LN($EO70/$R$30)+(#REF!+($N$46^2)/2)*$N$51)/($N$46*SQRT($N$51))))*$EO70-NORMSDIST((((LN($EO70/$R$30)+(#REF!+($N$46^2)/2)*$N$51)/($N$46*SQRT($N$51)))-$N$46*SQRT(($N$51))))*$R$30*EXP(-#REF!*$N$51))*$Q$30*100,0)</f>
        <v>0</v>
      </c>
      <c r="FR70" s="71">
        <f ca="1">IFERROR((NORMSDIST(((LN($EO70/$R$31)+(#REF!+($N$46^2)/2)*$N$51)/($N$46*SQRT($N$51))))*$EO70-NORMSDIST((((LN($EO70/$R$31)+(#REF!+($N$46^2)/2)*$N$51)/($N$46*SQRT($N$51)))-$N$46*SQRT(($N$51))))*$R$31*EXP(-#REF!*$N$51))*$Q$31*100,0)</f>
        <v>0</v>
      </c>
      <c r="FS70" s="71">
        <f ca="1">IFERROR((NORMSDIST(((LN($EO70/$R$32)+(#REF!+($N$46^2)/2)*$N$51)/($N$46*SQRT($N$51))))*$EO70-NORMSDIST((((LN($EO70/$R$32)+(#REF!+($N$46^2)/2)*$N$51)/($N$46*SQRT($N$51)))-$N$46*SQRT(($N$51))))*$R$32*EXP(-#REF!*$N$51))*$Q$32*100,0)</f>
        <v>0</v>
      </c>
      <c r="FT70" s="71">
        <f ca="1">IFERROR((NORMSDIST(((LN($EO70/$R$33)+(#REF!+($N$46^2)/2)*$N$51)/($N$46*SQRT($N$51))))*$EO70-NORMSDIST((((LN($EO70/$R$33)+(#REF!+($N$46^2)/2)*$N$51)/($N$46*SQRT($N$51)))-$N$46*SQRT(($N$51))))*$R$33*EXP(-#REF!*$N$51))*$Q$33*100,0)</f>
        <v>0</v>
      </c>
      <c r="FU70" s="71">
        <f ca="1">IFERROR((NORMSDIST(((LN($EO70/$R$34)+(#REF!+($N$46^2)/2)*$N$51)/($N$46*SQRT($N$51))))*$EO70-NORMSDIST((((LN($EO70/$R$34)+(#REF!+($N$46^2)/2)*$N$51)/($N$46*SQRT($N$51)))-$N$46*SQRT(($N$51))))*$R$34*EXP(-#REF!*$N$51))*$Q$34*100,0)</f>
        <v>0</v>
      </c>
      <c r="FV70" s="71">
        <f ca="1">IFERROR((NORMSDIST(((LN($EO70/$R$35)+(#REF!+($N$46^2)/2)*$N$51)/($N$46*SQRT($N$51))))*$EO70-NORMSDIST((((LN($EO70/$R$35)+(#REF!+($N$46^2)/2)*$N$51)/($N$46*SQRT($N$51)))-$N$46*SQRT(($N$51))))*$R$35*EXP(-#REF!*$N$51))*$Q$35*100,0)</f>
        <v>0</v>
      </c>
      <c r="FW70" s="71">
        <f ca="1">IFERROR((NORMSDIST(((LN($EO70/$R$36)+(#REF!+($N$46^2)/2)*$N$51)/($N$46*SQRT($N$51))))*$EO70-NORMSDIST((((LN($EO70/$R$36)+(#REF!+($N$46^2)/2)*$N$51)/($N$46*SQRT($N$51)))-$N$46*SQRT(($N$51))))*$R$36*EXP(-#REF!*$N$51))*$Q$36*100,0)</f>
        <v>0</v>
      </c>
      <c r="FX70" s="71">
        <f ca="1">IFERROR((NORMSDIST(((LN($EO70/$R$37)+(#REF!+($N$46^2)/2)*$N$51)/($N$46*SQRT($N$51))))*$EO70-NORMSDIST((((LN($EO70/$R$37)+(#REF!+($N$46^2)/2)*$N$51)/($N$46*SQRT($N$51)))-$N$46*SQRT(($N$51))))*$R$37*EXP(-#REF!*$N$51))*$Q$37*100,0)</f>
        <v>0</v>
      </c>
      <c r="FY70" s="71">
        <f ca="1">IFERROR((NORMSDIST(((LN($EO70/$R$38)+(#REF!+($N$46^2)/2)*$N$51)/($N$46*SQRT($N$51))))*$EO70-NORMSDIST((((LN($EO70/$R$38)+(#REF!+($N$46^2)/2)*$N$51)/($N$46*SQRT($N$51)))-$N$46*SQRT(($N$51))))*$R$38*EXP(-#REF!*$N$51))*$Q$38*100,0)</f>
        <v>0</v>
      </c>
      <c r="FZ70" s="71">
        <f ca="1">IFERROR((NORMSDIST(((LN($EO70/$R$39)+(#REF!+($N$46^2)/2)*$N$51)/($N$46*SQRT($N$51))))*$EO70-NORMSDIST((((LN($EO70/$R$39)+(#REF!+($N$46^2)/2)*$N$51)/($N$46*SQRT($N$51)))-$N$46*SQRT(($N$51))))*$R$39*EXP(-#REF!*$N$51))*$Q$39*100,0)</f>
        <v>0</v>
      </c>
      <c r="GA70" s="71">
        <f ca="1">IFERROR((NORMSDIST(((LN($EO70/$R$40)+(#REF!+($N$46^2)/2)*$N$51)/($N$46*SQRT($N$51))))*$EO70-NORMSDIST((((LN($EO70/$R$40)+(#REF!+($N$46^2)/2)*$N$51)/($N$46*SQRT($N$51)))-$N$46*SQRT(($N$51))))*$R$40*EXP(-#REF!*$N$51))*$Q$40*100,0)</f>
        <v>0</v>
      </c>
      <c r="GB70" s="71">
        <f ca="1">IFERROR((NORMSDIST(((LN($EO70/$R$41)+(#REF!+($N$46^2)/2)*$N$51)/($N$46*SQRT($N$51))))*$EO70-NORMSDIST((((LN($EO70/$R$41)+(#REF!+($N$46^2)/2)*$N$51)/($N$46*SQRT($N$51)))-$N$46*SQRT(($N$51))))*$R$41*EXP(-#REF!*$N$51))*$Q$41*100,0)</f>
        <v>0</v>
      </c>
      <c r="GC70" s="71">
        <f ca="1">IFERROR((NORMSDIST(((LN($EO70/$R$42)+(#REF!+($N$46^2)/2)*$N$51)/($N$46*SQRT($N$51))))*$EO70-NORMSDIST((((LN($EO70/$R$42)+(#REF!+($N$46^2)/2)*$N$51)/($N$46*SQRT($N$51)))-$N$46*SQRT(($N$51))))*$R$42*EXP(-#REF!*$N$51))*$Q$42*100,0)</f>
        <v>0</v>
      </c>
      <c r="GD70" s="104">
        <f t="shared" ref="GD70:GD101" ca="1" si="167">SUM(EP70:GC70)</f>
        <v>0</v>
      </c>
    </row>
    <row r="71" spans="1:186">
      <c r="A71" s="170" t="s">
        <v>395</v>
      </c>
      <c r="B71" s="619"/>
      <c r="C71" s="649"/>
      <c r="D71" s="626"/>
      <c r="E71" s="632">
        <f t="shared" si="0"/>
        <v>0</v>
      </c>
      <c r="F71" s="634">
        <f t="shared" si="123"/>
        <v>0</v>
      </c>
      <c r="G71" s="636" t="str">
        <f t="shared" si="120"/>
        <v/>
      </c>
      <c r="H71" s="706">
        <f>IFERROR(+G71*B71*-100,0)</f>
        <v>0</v>
      </c>
      <c r="I71" s="783">
        <f t="shared" si="2"/>
        <v>0</v>
      </c>
      <c r="J71" s="51"/>
      <c r="K71" s="51"/>
      <c r="L71" s="91"/>
      <c r="M71" s="91"/>
      <c r="N71" s="91"/>
      <c r="O71" s="91"/>
      <c r="P71" s="90"/>
      <c r="Q71" s="91"/>
      <c r="R71" s="92"/>
      <c r="S71" s="91"/>
      <c r="T71" s="91"/>
      <c r="U71" s="91"/>
      <c r="V71" s="91"/>
      <c r="W71" s="51"/>
      <c r="X71" s="51"/>
      <c r="Y71" s="51"/>
      <c r="Z71" s="90"/>
      <c r="AA71" s="91"/>
      <c r="AB71" s="92"/>
      <c r="AC71" s="91"/>
      <c r="AD71" s="91"/>
      <c r="AE71" s="91"/>
      <c r="AF71" s="91"/>
      <c r="AG71" s="51"/>
      <c r="AH71" s="51"/>
      <c r="AI71" s="51"/>
      <c r="AJ71" s="656"/>
      <c r="AK71" s="657" t="s">
        <v>350</v>
      </c>
      <c r="AL71" s="624"/>
      <c r="AM71" s="650"/>
      <c r="AN71" s="628"/>
      <c r="AO71" s="633">
        <f t="shared" si="8"/>
        <v>0</v>
      </c>
      <c r="AP71" s="654">
        <f t="shared" si="9"/>
        <v>0</v>
      </c>
      <c r="AQ71" s="658" t="s">
        <v>396</v>
      </c>
      <c r="AR71" s="624"/>
      <c r="AS71" s="650"/>
      <c r="AT71" s="628"/>
      <c r="AU71" s="633">
        <f t="shared" si="10"/>
        <v>0</v>
      </c>
      <c r="AV71" s="654">
        <f t="shared" si="11"/>
        <v>0</v>
      </c>
      <c r="AW71" s="661" t="s">
        <v>397</v>
      </c>
      <c r="AX71" s="660"/>
      <c r="AY71" s="628"/>
      <c r="AZ71" s="633">
        <f t="shared" si="12"/>
        <v>0</v>
      </c>
      <c r="BA71" s="635">
        <f t="shared" si="13"/>
        <v>0</v>
      </c>
      <c r="CX71" s="70">
        <f t="shared" si="124"/>
        <v>2998.7412851286344</v>
      </c>
      <c r="CY71" s="71">
        <f t="shared" si="125"/>
        <v>0</v>
      </c>
      <c r="CZ71" s="71">
        <f t="shared" si="126"/>
        <v>0</v>
      </c>
      <c r="DA71" s="71">
        <f t="shared" si="127"/>
        <v>0</v>
      </c>
      <c r="DB71" s="71">
        <f t="shared" si="128"/>
        <v>0</v>
      </c>
      <c r="DC71" s="71">
        <f t="shared" si="129"/>
        <v>0</v>
      </c>
      <c r="DD71" s="71">
        <f t="shared" si="130"/>
        <v>0</v>
      </c>
      <c r="DE71" s="71">
        <f t="shared" si="131"/>
        <v>0</v>
      </c>
      <c r="DF71" s="71">
        <f t="shared" si="132"/>
        <v>0</v>
      </c>
      <c r="DG71" s="71">
        <f t="shared" si="133"/>
        <v>0</v>
      </c>
      <c r="DH71" s="71">
        <f t="shared" si="134"/>
        <v>0</v>
      </c>
      <c r="DI71" s="71">
        <f t="shared" si="135"/>
        <v>0</v>
      </c>
      <c r="DJ71" s="71">
        <f t="shared" si="136"/>
        <v>0</v>
      </c>
      <c r="DK71" s="71">
        <f t="shared" si="137"/>
        <v>0</v>
      </c>
      <c r="DL71" s="71">
        <f t="shared" si="138"/>
        <v>0</v>
      </c>
      <c r="DM71" s="71">
        <f t="shared" si="139"/>
        <v>0</v>
      </c>
      <c r="DN71" s="71">
        <f t="shared" si="140"/>
        <v>0</v>
      </c>
      <c r="DO71" s="71">
        <f t="shared" si="141"/>
        <v>0</v>
      </c>
      <c r="DP71" s="71">
        <f t="shared" si="142"/>
        <v>0</v>
      </c>
      <c r="DQ71" s="71">
        <f t="shared" si="143"/>
        <v>0</v>
      </c>
      <c r="DR71" s="71">
        <f t="shared" si="144"/>
        <v>0</v>
      </c>
      <c r="DS71" s="71">
        <f t="shared" si="145"/>
        <v>0</v>
      </c>
      <c r="DT71" s="71">
        <f t="shared" si="146"/>
        <v>0</v>
      </c>
      <c r="DU71" s="71">
        <f t="shared" si="147"/>
        <v>0</v>
      </c>
      <c r="DV71" s="71">
        <f t="shared" si="148"/>
        <v>0</v>
      </c>
      <c r="DW71" s="71">
        <f t="shared" si="149"/>
        <v>0</v>
      </c>
      <c r="DX71" s="71">
        <f t="shared" si="150"/>
        <v>0</v>
      </c>
      <c r="DY71" s="71">
        <f t="shared" si="151"/>
        <v>0</v>
      </c>
      <c r="DZ71" s="71">
        <f t="shared" si="152"/>
        <v>0</v>
      </c>
      <c r="EA71" s="71">
        <f t="shared" si="153"/>
        <v>0</v>
      </c>
      <c r="EB71" s="71">
        <f t="shared" si="154"/>
        <v>0</v>
      </c>
      <c r="EC71" s="71">
        <f t="shared" si="155"/>
        <v>0</v>
      </c>
      <c r="ED71" s="71">
        <f t="shared" si="156"/>
        <v>0</v>
      </c>
      <c r="EE71" s="71">
        <f t="shared" si="157"/>
        <v>0</v>
      </c>
      <c r="EF71" s="71">
        <f t="shared" si="158"/>
        <v>0</v>
      </c>
      <c r="EG71" s="71">
        <f t="shared" si="159"/>
        <v>0</v>
      </c>
      <c r="EH71" s="71">
        <f t="shared" si="160"/>
        <v>0</v>
      </c>
      <c r="EI71" s="71">
        <f t="shared" si="161"/>
        <v>0</v>
      </c>
      <c r="EJ71" s="71">
        <f t="shared" si="162"/>
        <v>0</v>
      </c>
      <c r="EK71" s="71">
        <f t="shared" si="163"/>
        <v>0</v>
      </c>
      <c r="EL71" s="71">
        <f t="shared" si="164"/>
        <v>0</v>
      </c>
      <c r="EM71" s="104">
        <f t="shared" si="165"/>
        <v>0</v>
      </c>
      <c r="EN71" s="60"/>
      <c r="EO71" s="70">
        <f t="shared" si="166"/>
        <v>2998.7412851286344</v>
      </c>
      <c r="EP71" s="71">
        <f ca="1">IFERROR((NORMSDIST(((LN($EO71/$R$3)+(#REF!+($N$46^2)/2)*$N$51)/($N$46*SQRT($N$51))))*$EO71-NORMSDIST((((LN($EO71/$R$3)+(#REF!+($N$46^2)/2)*$N$51)/($N$46*SQRT($N$51)))-$N$46*SQRT(($N$51))))*$R$3*EXP(-#REF!*$N$51))*$Q$3*100,0)</f>
        <v>0</v>
      </c>
      <c r="EQ71" s="71">
        <f ca="1">IFERROR((NORMSDIST(((LN($EO71/$R$4)+(#REF!+($N$46^2)/2)*$N$51)/($N$46*SQRT($N$51))))*$EO71-NORMSDIST((((LN($EO71/$R$4)+(#REF!+($N$46^2)/2)*$N$51)/($N$46*SQRT($N$51)))-$N$46*SQRT(($N$51))))*$R$4*EXP(-#REF!*$N$51))*$Q$4*100,0)</f>
        <v>0</v>
      </c>
      <c r="ER71" s="71">
        <f ca="1">IFERROR((NORMSDIST(((LN($EO71/$R$5)+(#REF!+($N$46^2)/2)*$N$51)/($N$46*SQRT($N$51))))*$EO71-NORMSDIST((((LN($EO71/$R$5)+(#REF!+($N$46^2)/2)*$N$51)/($N$46*SQRT($N$51)))-$N$46*SQRT(($N$51))))*$R$5*EXP(-#REF!*$N$51))*$Q$5*100,0)</f>
        <v>0</v>
      </c>
      <c r="ES71" s="71">
        <f ca="1">IFERROR((NORMSDIST(((LN($EO71/$R$6)+(#REF!+($N$46^2)/2)*$N$51)/($N$46*SQRT($N$51))))*$EO71-NORMSDIST((((LN($EO71/$R$6)+(#REF!+($N$46^2)/2)*$N$51)/($N$46*SQRT($N$51)))-$N$46*SQRT(($N$51))))*$R$6*EXP(-#REF!*$N$51))*$Q$6*100,0)</f>
        <v>0</v>
      </c>
      <c r="ET71" s="71">
        <f ca="1">IFERROR((NORMSDIST(((LN($EO71/$R$7)+(#REF!+($N$46^2)/2)*$N$51)/($N$46*SQRT($N$51))))*$EO71-NORMSDIST((((LN($EO71/$R$7)+(#REF!+($N$46^2)/2)*$N$51)/($N$46*SQRT($N$51)))-$N$46*SQRT(($N$51))))*$R$7*EXP(-#REF!*$N$51))*$Q$7*100,0)</f>
        <v>0</v>
      </c>
      <c r="EU71" s="71">
        <f ca="1">IFERROR((NORMSDIST(((LN($EO71/$R$8)+(#REF!+($N$46^2)/2)*$N$51)/($N$46*SQRT($N$51))))*$EO71-NORMSDIST((((LN($EO71/$R$8)+(#REF!+($N$46^2)/2)*$N$51)/($N$46*SQRT($N$51)))-$N$46*SQRT(($N$51))))*$R$8*EXP(-#REF!*$N$51))*$Q$8*100,0)</f>
        <v>0</v>
      </c>
      <c r="EV71" s="71">
        <f ca="1">IFERROR((NORMSDIST(((LN($EO71/$R$9)+(#REF!+($N$46^2)/2)*$N$51)/($N$46*SQRT($N$51))))*$EO71-NORMSDIST((((LN($EO71/$R$9)+(#REF!+($N$46^2)/2)*$N$51)/($N$46*SQRT($N$51)))-$N$46*SQRT(($N$51))))*$R$9*EXP(-#REF!*$N$51))*$Q$9*100,0)</f>
        <v>0</v>
      </c>
      <c r="EW71" s="71">
        <f ca="1">IFERROR((NORMSDIST(((LN($EO71/$R$10)+(#REF!+($N$46^2)/2)*$N$51)/($N$46*SQRT($N$51))))*$EO71-NORMSDIST((((LN($EO71/$R$10)+(#REF!+($N$46^2)/2)*$N$51)/($N$46*SQRT($N$51)))-$N$46*SQRT(($N$51))))*$R$10*EXP(-#REF!*$N$51))*$Q$10*100,0)</f>
        <v>0</v>
      </c>
      <c r="EX71" s="71">
        <f ca="1">IFERROR((NORMSDIST(((LN($EO71/$R$11)+(#REF!+($N$46^2)/2)*$N$51)/($N$46*SQRT($N$51))))*$EO71-NORMSDIST((((LN($EO71/$R$11)+(#REF!+($N$46^2)/2)*$N$51)/($N$46*SQRT($N$51)))-$N$46*SQRT(($N$51))))*$R$11*EXP(-#REF!*$N$51))*$Q$11*100,0)</f>
        <v>0</v>
      </c>
      <c r="EY71" s="71">
        <f ca="1">IFERROR((NORMSDIST(((LN($EO71/$R$12)+(#REF!+($N$46^2)/2)*$N$51)/($N$46*SQRT($N$51))))*$EO71-NORMSDIST((((LN($EO71/$R$12)+(#REF!+($N$46^2)/2)*$N$51)/($N$46*SQRT($N$51)))-$N$46*SQRT(($N$51))))*$R$12*EXP(-#REF!*$N$51))*$Q$12*100,0)</f>
        <v>0</v>
      </c>
      <c r="EZ71" s="71">
        <f ca="1">IFERROR((NORMSDIST(((LN($EO71/$R$13)+(#REF!+($N$46^2)/2)*$N$51)/($N$46*SQRT($N$51))))*$EO71-NORMSDIST((((LN($EO71/$R$13)+(#REF!+($N$46^2)/2)*$N$51)/($N$46*SQRT($N$51)))-$N$46*SQRT(($N$51))))*$R$13*EXP(-#REF!*$N$51))*$Q$13*100,0)</f>
        <v>0</v>
      </c>
      <c r="FA71" s="71">
        <f ca="1">IFERROR((NORMSDIST(((LN($EO71/$R$14)+(#REF!+($N$46^2)/2)*$N$51)/($N$46*SQRT($N$51))))*$EO71-NORMSDIST((((LN($EO71/$R$14)+(#REF!+($N$46^2)/2)*$N$51)/($N$46*SQRT($N$51)))-$N$46*SQRT(($N$51))))*$R$14*EXP(-#REF!*$N$51))*$Q$14*100,0)</f>
        <v>0</v>
      </c>
      <c r="FB71" s="71">
        <f ca="1">IFERROR((NORMSDIST(((LN($EO71/$R$15)+(#REF!+($N$46^2)/2)*$N$51)/($N$46*SQRT($N$51))))*$EO71-NORMSDIST((((LN($EO71/$R$15)+(#REF!+($N$46^2)/2)*$N$51)/($N$46*SQRT($N$51)))-$N$46*SQRT(($N$51))))*$R$15*EXP(-#REF!*$N$51))*$Q$15*100,0)</f>
        <v>0</v>
      </c>
      <c r="FC71" s="71">
        <f ca="1">IFERROR((NORMSDIST(((LN($EO71/$R$16)+(#REF!+($N$46^2)/2)*$N$51)/($N$46*SQRT($N$51))))*$EO71-NORMSDIST((((LN($EO71/$R$16)+(#REF!+($N$46^2)/2)*$N$51)/($N$46*SQRT($N$51)))-$N$46*SQRT(($N$51))))*$R$16*EXP(-#REF!*$N$51))*$Q$16*100,0)</f>
        <v>0</v>
      </c>
      <c r="FD71" s="71">
        <f ca="1">IFERROR((NORMSDIST(((LN($EO71/$R$17)+(#REF!+($N$46^2)/2)*$N$51)/($N$46*SQRT($N$51))))*$EO71-NORMSDIST((((LN($EO71/$R$17)+(#REF!+($N$46^2)/2)*$N$51)/($N$46*SQRT($N$51)))-$N$46*SQRT(($N$51))))*$R$17*EXP(-#REF!*$N$51))*$Q$17*100,0)</f>
        <v>0</v>
      </c>
      <c r="FE71" s="71">
        <f ca="1">IFERROR((NORMSDIST(((LN($EO71/$R$18)+(#REF!+($N$46^2)/2)*$N$51)/($N$46*SQRT($N$51))))*$EO71-NORMSDIST((((LN($EO71/$R$18)+(#REF!+($N$46^2)/2)*$N$51)/($N$46*SQRT($N$51)))-$N$46*SQRT(($N$51))))*$R$18*EXP(-#REF!*$N$51))*$Q$18*100,0)</f>
        <v>0</v>
      </c>
      <c r="FF71" s="71">
        <f ca="1">IFERROR((NORMSDIST(((LN($EO71/$R$19)+(#REF!+($N$46^2)/2)*$N$51)/($N$46*SQRT($N$51))))*$EO71-NORMSDIST((((LN($EO71/$R$19)+(#REF!+($N$46^2)/2)*$N$51)/($N$46*SQRT($N$51)))-$N$46*SQRT(($N$51))))*$R$19*EXP(-#REF!*$N$51))*$Q$19*100,0)</f>
        <v>0</v>
      </c>
      <c r="FG71" s="71">
        <f ca="1">IFERROR((NORMSDIST(((LN($EO71/$R$20)+(#REF!+($N$46^2)/2)*$N$51)/($N$46*SQRT($N$51))))*$EO71-NORMSDIST((((LN($EO71/$R$20)+(#REF!+($N$46^2)/2)*$N$51)/($N$46*SQRT($N$51)))-$N$46*SQRT(($N$51))))*$R$20*EXP(-#REF!*$N$51))*$Q$20*100,0)</f>
        <v>0</v>
      </c>
      <c r="FH71" s="71">
        <f ca="1">IFERROR((NORMSDIST(((LN($EO71/$R$21)+(#REF!+($N$46^2)/2)*$N$51)/($N$46*SQRT($N$51))))*$EO71-NORMSDIST((((LN($EO71/$R$21)+(#REF!+($N$46^2)/2)*$N$51)/($N$46*SQRT($N$51)))-$N$46*SQRT(($N$51))))*$R$21*EXP(-#REF!*$N$51))*$Q$21*100,0)</f>
        <v>0</v>
      </c>
      <c r="FI71" s="71">
        <f ca="1">IFERROR((NORMSDIST(((LN($EO71/$R$22)+(#REF!+($N$46^2)/2)*$N$51)/($N$46*SQRT($N$51))))*$EO71-NORMSDIST((((LN($EO71/$R$22)+(#REF!+($N$46^2)/2)*$N$51)/($N$46*SQRT($N$51)))-$N$46*SQRT(($N$51))))*$R$22*EXP(-#REF!*$N$51))*$Q$22*100,0)</f>
        <v>0</v>
      </c>
      <c r="FJ71" s="71">
        <f ca="1">IFERROR((NORMSDIST(((LN($EO71/$R$23)+(#REF!+($N$46^2)/2)*$N$51)/($N$46*SQRT($N$51))))*$EO71-NORMSDIST((((LN($EO71/$R$23)+(#REF!+($N$46^2)/2)*$N$51)/($N$46*SQRT($N$51)))-$N$46*SQRT(($N$51))))*$R$23*EXP(-#REF!*$N$51))*$Q$23*100,0)</f>
        <v>0</v>
      </c>
      <c r="FK71" s="71">
        <f ca="1">IFERROR((NORMSDIST(((LN($EO71/$R$24)+(#REF!+($N$46^2)/2)*$N$51)/($N$46*SQRT($N$51))))*$EO71-NORMSDIST((((LN($EO71/$R$24)+(#REF!+($N$46^2)/2)*$N$51)/($N$46*SQRT($N$51)))-$N$46*SQRT(($N$51))))*$R$24*EXP(-#REF!*$N$51))*$Q$24*100,0)</f>
        <v>0</v>
      </c>
      <c r="FL71" s="71">
        <f ca="1">IFERROR((NORMSDIST(((LN($EO71/$R$25)+(#REF!+($N$46^2)/2)*$N$51)/($N$46*SQRT($N$51))))*$EO71-NORMSDIST((((LN($EO71/$R$25)+(#REF!+($N$46^2)/2)*$N$51)/($N$46*SQRT($N$51)))-$N$46*SQRT(($N$51))))*$R$25*EXP(-#REF!*$N$51))*$Q$25*100,0)</f>
        <v>0</v>
      </c>
      <c r="FM71" s="71">
        <f ca="1">IFERROR((NORMSDIST(((LN($EO71/$R$26)+(#REF!+($N$46^2)/2)*$N$51)/($N$46*SQRT($N$51))))*$EO71-NORMSDIST((((LN($EO71/$R$26)+(#REF!+($N$46^2)/2)*$N$51)/($N$46*SQRT($N$51)))-$N$46*SQRT(($N$51))))*$R$26*EXP(-#REF!*$N$51))*$Q$26*100,0)</f>
        <v>0</v>
      </c>
      <c r="FN71" s="71">
        <f ca="1">IFERROR((NORMSDIST(((LN($EO71/$R$27)+(#REF!+($N$46^2)/2)*$N$51)/($N$46*SQRT($N$51))))*$EO71-NORMSDIST((((LN($EO71/$R$27)+(#REF!+($N$46^2)/2)*$N$51)/($N$46*SQRT($N$51)))-$N$46*SQRT(($N$51))))*$R$27*EXP(-#REF!*$N$51))*$Q$27*100,0)</f>
        <v>0</v>
      </c>
      <c r="FO71" s="71">
        <f ca="1">IFERROR((NORMSDIST(((LN($EO71/$R$28)+(#REF!+($N$46^2)/2)*$N$51)/($N$46*SQRT($N$51))))*$EO71-NORMSDIST((((LN($EO71/$R$28)+(#REF!+($N$46^2)/2)*$N$51)/($N$46*SQRT($N$51)))-$N$46*SQRT(($N$51))))*$R$28*EXP(-#REF!*$N$51))*$Q$28*100,0)</f>
        <v>0</v>
      </c>
      <c r="FP71" s="71">
        <f ca="1">IFERROR((NORMSDIST(((LN($EO71/$R$29)+(#REF!+($N$46^2)/2)*$N$51)/($N$46*SQRT($N$51))))*$EO71-NORMSDIST((((LN($EO71/$R$29)+(#REF!+($N$46^2)/2)*$N$51)/($N$46*SQRT($N$51)))-$N$46*SQRT(($N$51))))*$R$29*EXP(-#REF!*$N$51))*$Q$29*100,0)</f>
        <v>0</v>
      </c>
      <c r="FQ71" s="71">
        <f ca="1">IFERROR((NORMSDIST(((LN($EO71/$R$30)+(#REF!+($N$46^2)/2)*$N$51)/($N$46*SQRT($N$51))))*$EO71-NORMSDIST((((LN($EO71/$R$30)+(#REF!+($N$46^2)/2)*$N$51)/($N$46*SQRT($N$51)))-$N$46*SQRT(($N$51))))*$R$30*EXP(-#REF!*$N$51))*$Q$30*100,0)</f>
        <v>0</v>
      </c>
      <c r="FR71" s="71">
        <f ca="1">IFERROR((NORMSDIST(((LN($EO71/$R$31)+(#REF!+($N$46^2)/2)*$N$51)/($N$46*SQRT($N$51))))*$EO71-NORMSDIST((((LN($EO71/$R$31)+(#REF!+($N$46^2)/2)*$N$51)/($N$46*SQRT($N$51)))-$N$46*SQRT(($N$51))))*$R$31*EXP(-#REF!*$N$51))*$Q$31*100,0)</f>
        <v>0</v>
      </c>
      <c r="FS71" s="71">
        <f ca="1">IFERROR((NORMSDIST(((LN($EO71/$R$32)+(#REF!+($N$46^2)/2)*$N$51)/($N$46*SQRT($N$51))))*$EO71-NORMSDIST((((LN($EO71/$R$32)+(#REF!+($N$46^2)/2)*$N$51)/($N$46*SQRT($N$51)))-$N$46*SQRT(($N$51))))*$R$32*EXP(-#REF!*$N$51))*$Q$32*100,0)</f>
        <v>0</v>
      </c>
      <c r="FT71" s="71">
        <f ca="1">IFERROR((NORMSDIST(((LN($EO71/$R$33)+(#REF!+($N$46^2)/2)*$N$51)/($N$46*SQRT($N$51))))*$EO71-NORMSDIST((((LN($EO71/$R$33)+(#REF!+($N$46^2)/2)*$N$51)/($N$46*SQRT($N$51)))-$N$46*SQRT(($N$51))))*$R$33*EXP(-#REF!*$N$51))*$Q$33*100,0)</f>
        <v>0</v>
      </c>
      <c r="FU71" s="71">
        <f ca="1">IFERROR((NORMSDIST(((LN($EO71/$R$34)+(#REF!+($N$46^2)/2)*$N$51)/($N$46*SQRT($N$51))))*$EO71-NORMSDIST((((LN($EO71/$R$34)+(#REF!+($N$46^2)/2)*$N$51)/($N$46*SQRT($N$51)))-$N$46*SQRT(($N$51))))*$R$34*EXP(-#REF!*$N$51))*$Q$34*100,0)</f>
        <v>0</v>
      </c>
      <c r="FV71" s="71">
        <f ca="1">IFERROR((NORMSDIST(((LN($EO71/$R$35)+(#REF!+($N$46^2)/2)*$N$51)/($N$46*SQRT($N$51))))*$EO71-NORMSDIST((((LN($EO71/$R$35)+(#REF!+($N$46^2)/2)*$N$51)/($N$46*SQRT($N$51)))-$N$46*SQRT(($N$51))))*$R$35*EXP(-#REF!*$N$51))*$Q$35*100,0)</f>
        <v>0</v>
      </c>
      <c r="FW71" s="71">
        <f ca="1">IFERROR((NORMSDIST(((LN($EO71/$R$36)+(#REF!+($N$46^2)/2)*$N$51)/($N$46*SQRT($N$51))))*$EO71-NORMSDIST((((LN($EO71/$R$36)+(#REF!+($N$46^2)/2)*$N$51)/($N$46*SQRT($N$51)))-$N$46*SQRT(($N$51))))*$R$36*EXP(-#REF!*$N$51))*$Q$36*100,0)</f>
        <v>0</v>
      </c>
      <c r="FX71" s="71">
        <f ca="1">IFERROR((NORMSDIST(((LN($EO71/$R$37)+(#REF!+($N$46^2)/2)*$N$51)/($N$46*SQRT($N$51))))*$EO71-NORMSDIST((((LN($EO71/$R$37)+(#REF!+($N$46^2)/2)*$N$51)/($N$46*SQRT($N$51)))-$N$46*SQRT(($N$51))))*$R$37*EXP(-#REF!*$N$51))*$Q$37*100,0)</f>
        <v>0</v>
      </c>
      <c r="FY71" s="71">
        <f ca="1">IFERROR((NORMSDIST(((LN($EO71/$R$38)+(#REF!+($N$46^2)/2)*$N$51)/($N$46*SQRT($N$51))))*$EO71-NORMSDIST((((LN($EO71/$R$38)+(#REF!+($N$46^2)/2)*$N$51)/($N$46*SQRT($N$51)))-$N$46*SQRT(($N$51))))*$R$38*EXP(-#REF!*$N$51))*$Q$38*100,0)</f>
        <v>0</v>
      </c>
      <c r="FZ71" s="71">
        <f ca="1">IFERROR((NORMSDIST(((LN($EO71/$R$39)+(#REF!+($N$46^2)/2)*$N$51)/($N$46*SQRT($N$51))))*$EO71-NORMSDIST((((LN($EO71/$R$39)+(#REF!+($N$46^2)/2)*$N$51)/($N$46*SQRT($N$51)))-$N$46*SQRT(($N$51))))*$R$39*EXP(-#REF!*$N$51))*$Q$39*100,0)</f>
        <v>0</v>
      </c>
      <c r="GA71" s="71">
        <f ca="1">IFERROR((NORMSDIST(((LN($EO71/$R$40)+(#REF!+($N$46^2)/2)*$N$51)/($N$46*SQRT($N$51))))*$EO71-NORMSDIST((((LN($EO71/$R$40)+(#REF!+($N$46^2)/2)*$N$51)/($N$46*SQRT($N$51)))-$N$46*SQRT(($N$51))))*$R$40*EXP(-#REF!*$N$51))*$Q$40*100,0)</f>
        <v>0</v>
      </c>
      <c r="GB71" s="71">
        <f ca="1">IFERROR((NORMSDIST(((LN($EO71/$R$41)+(#REF!+($N$46^2)/2)*$N$51)/($N$46*SQRT($N$51))))*$EO71-NORMSDIST((((LN($EO71/$R$41)+(#REF!+($N$46^2)/2)*$N$51)/($N$46*SQRT($N$51)))-$N$46*SQRT(($N$51))))*$R$41*EXP(-#REF!*$N$51))*$Q$41*100,0)</f>
        <v>0</v>
      </c>
      <c r="GC71" s="71">
        <f ca="1">IFERROR((NORMSDIST(((LN($EO71/$R$42)+(#REF!+($N$46^2)/2)*$N$51)/($N$46*SQRT($N$51))))*$EO71-NORMSDIST((((LN($EO71/$R$42)+(#REF!+($N$46^2)/2)*$N$51)/($N$46*SQRT($N$51)))-$N$46*SQRT(($N$51))))*$R$42*EXP(-#REF!*$N$51))*$Q$42*100,0)</f>
        <v>0</v>
      </c>
      <c r="GD71" s="104">
        <f t="shared" ca="1" si="167"/>
        <v>0</v>
      </c>
    </row>
    <row r="72" spans="1:186">
      <c r="A72" s="170" t="s">
        <v>395</v>
      </c>
      <c r="B72" s="786"/>
      <c r="C72" s="787"/>
      <c r="D72" s="788"/>
      <c r="E72" s="789">
        <f t="shared" si="0"/>
        <v>0</v>
      </c>
      <c r="F72" s="790">
        <f t="shared" si="123"/>
        <v>0</v>
      </c>
      <c r="G72" s="791" t="str">
        <f t="shared" si="120"/>
        <v/>
      </c>
      <c r="H72" s="792">
        <f>IFERROR(+G72*B72*-100,0)</f>
        <v>0</v>
      </c>
      <c r="I72" s="793">
        <f t="shared" si="2"/>
        <v>0</v>
      </c>
      <c r="J72" s="51"/>
      <c r="K72" s="51"/>
      <c r="L72" s="91"/>
      <c r="M72" s="91"/>
      <c r="N72" s="91"/>
      <c r="O72" s="91"/>
      <c r="P72" s="90"/>
      <c r="Q72" s="91"/>
      <c r="R72" s="92"/>
      <c r="S72" s="91"/>
      <c r="T72" s="91"/>
      <c r="U72" s="91"/>
      <c r="V72" s="91"/>
      <c r="W72" s="51"/>
      <c r="X72" s="51"/>
      <c r="Y72" s="51"/>
      <c r="Z72" s="90"/>
      <c r="AA72" s="91"/>
      <c r="AB72" s="92"/>
      <c r="AC72" s="91"/>
      <c r="AD72" s="91"/>
      <c r="AE72" s="91"/>
      <c r="AF72" s="91"/>
      <c r="AG72" s="51"/>
      <c r="AH72" s="51"/>
      <c r="AI72" s="51"/>
      <c r="AJ72" s="655"/>
      <c r="AK72" s="657" t="s">
        <v>350</v>
      </c>
      <c r="AL72" s="623"/>
      <c r="AM72" s="649"/>
      <c r="AN72" s="626"/>
      <c r="AO72" s="632">
        <f t="shared" si="8"/>
        <v>0</v>
      </c>
      <c r="AP72" s="653">
        <f t="shared" si="9"/>
        <v>0</v>
      </c>
      <c r="AQ72" s="658" t="s">
        <v>396</v>
      </c>
      <c r="AR72" s="623"/>
      <c r="AS72" s="649"/>
      <c r="AT72" s="626"/>
      <c r="AU72" s="632">
        <f t="shared" si="10"/>
        <v>0</v>
      </c>
      <c r="AV72" s="653">
        <f t="shared" si="11"/>
        <v>0</v>
      </c>
      <c r="AW72" s="661" t="s">
        <v>397</v>
      </c>
      <c r="AX72" s="659"/>
      <c r="AY72" s="626"/>
      <c r="AZ72" s="632">
        <f t="shared" si="12"/>
        <v>0</v>
      </c>
      <c r="BA72" s="634">
        <f t="shared" si="13"/>
        <v>0</v>
      </c>
      <c r="CX72" s="70">
        <f t="shared" si="124"/>
        <v>3059.9400868659536</v>
      </c>
      <c r="CY72" s="71">
        <f t="shared" si="125"/>
        <v>0</v>
      </c>
      <c r="CZ72" s="71">
        <f t="shared" si="126"/>
        <v>0</v>
      </c>
      <c r="DA72" s="71">
        <f t="shared" si="127"/>
        <v>0</v>
      </c>
      <c r="DB72" s="71">
        <f t="shared" si="128"/>
        <v>0</v>
      </c>
      <c r="DC72" s="71">
        <f t="shared" si="129"/>
        <v>0</v>
      </c>
      <c r="DD72" s="71">
        <f t="shared" si="130"/>
        <v>0</v>
      </c>
      <c r="DE72" s="71">
        <f t="shared" si="131"/>
        <v>0</v>
      </c>
      <c r="DF72" s="71">
        <f t="shared" si="132"/>
        <v>0</v>
      </c>
      <c r="DG72" s="71">
        <f t="shared" si="133"/>
        <v>0</v>
      </c>
      <c r="DH72" s="71">
        <f t="shared" si="134"/>
        <v>0</v>
      </c>
      <c r="DI72" s="71">
        <f t="shared" si="135"/>
        <v>0</v>
      </c>
      <c r="DJ72" s="71">
        <f t="shared" si="136"/>
        <v>0</v>
      </c>
      <c r="DK72" s="71">
        <f t="shared" si="137"/>
        <v>0</v>
      </c>
      <c r="DL72" s="71">
        <f t="shared" si="138"/>
        <v>0</v>
      </c>
      <c r="DM72" s="71">
        <f t="shared" si="139"/>
        <v>0</v>
      </c>
      <c r="DN72" s="71">
        <f t="shared" si="140"/>
        <v>0</v>
      </c>
      <c r="DO72" s="71">
        <f t="shared" si="141"/>
        <v>0</v>
      </c>
      <c r="DP72" s="71">
        <f t="shared" si="142"/>
        <v>0</v>
      </c>
      <c r="DQ72" s="71">
        <f t="shared" si="143"/>
        <v>0</v>
      </c>
      <c r="DR72" s="71">
        <f t="shared" si="144"/>
        <v>0</v>
      </c>
      <c r="DS72" s="71">
        <f t="shared" si="145"/>
        <v>0</v>
      </c>
      <c r="DT72" s="71">
        <f t="shared" si="146"/>
        <v>0</v>
      </c>
      <c r="DU72" s="71">
        <f t="shared" si="147"/>
        <v>0</v>
      </c>
      <c r="DV72" s="71">
        <f t="shared" si="148"/>
        <v>0</v>
      </c>
      <c r="DW72" s="71">
        <f t="shared" si="149"/>
        <v>0</v>
      </c>
      <c r="DX72" s="71">
        <f t="shared" si="150"/>
        <v>0</v>
      </c>
      <c r="DY72" s="71">
        <f t="shared" si="151"/>
        <v>0</v>
      </c>
      <c r="DZ72" s="71">
        <f t="shared" si="152"/>
        <v>0</v>
      </c>
      <c r="EA72" s="71">
        <f t="shared" si="153"/>
        <v>0</v>
      </c>
      <c r="EB72" s="71">
        <f t="shared" si="154"/>
        <v>0</v>
      </c>
      <c r="EC72" s="71">
        <f t="shared" si="155"/>
        <v>0</v>
      </c>
      <c r="ED72" s="71">
        <f t="shared" si="156"/>
        <v>0</v>
      </c>
      <c r="EE72" s="71">
        <f t="shared" si="157"/>
        <v>0</v>
      </c>
      <c r="EF72" s="71">
        <f t="shared" si="158"/>
        <v>0</v>
      </c>
      <c r="EG72" s="71">
        <f t="shared" si="159"/>
        <v>0</v>
      </c>
      <c r="EH72" s="71">
        <f t="shared" si="160"/>
        <v>0</v>
      </c>
      <c r="EI72" s="71">
        <f t="shared" si="161"/>
        <v>0</v>
      </c>
      <c r="EJ72" s="71">
        <f t="shared" si="162"/>
        <v>0</v>
      </c>
      <c r="EK72" s="71">
        <f t="shared" si="163"/>
        <v>0</v>
      </c>
      <c r="EL72" s="71">
        <f t="shared" si="164"/>
        <v>0</v>
      </c>
      <c r="EM72" s="104">
        <f t="shared" si="165"/>
        <v>0</v>
      </c>
      <c r="EN72" s="60"/>
      <c r="EO72" s="70">
        <f t="shared" si="166"/>
        <v>3059.9400868659536</v>
      </c>
      <c r="EP72" s="71">
        <f ca="1">IFERROR((NORMSDIST(((LN($EO72/$R$3)+(#REF!+($N$46^2)/2)*$N$51)/($N$46*SQRT($N$51))))*$EO72-NORMSDIST((((LN($EO72/$R$3)+(#REF!+($N$46^2)/2)*$N$51)/($N$46*SQRT($N$51)))-$N$46*SQRT(($N$51))))*$R$3*EXP(-#REF!*$N$51))*$Q$3*100,0)</f>
        <v>0</v>
      </c>
      <c r="EQ72" s="71">
        <f ca="1">IFERROR((NORMSDIST(((LN($EO72/$R$4)+(#REF!+($N$46^2)/2)*$N$51)/($N$46*SQRT($N$51))))*$EO72-NORMSDIST((((LN($EO72/$R$4)+(#REF!+($N$46^2)/2)*$N$51)/($N$46*SQRT($N$51)))-$N$46*SQRT(($N$51))))*$R$4*EXP(-#REF!*$N$51))*$Q$4*100,0)</f>
        <v>0</v>
      </c>
      <c r="ER72" s="71">
        <f ca="1">IFERROR((NORMSDIST(((LN($EO72/$R$5)+(#REF!+($N$46^2)/2)*$N$51)/($N$46*SQRT($N$51))))*$EO72-NORMSDIST((((LN($EO72/$R$5)+(#REF!+($N$46^2)/2)*$N$51)/($N$46*SQRT($N$51)))-$N$46*SQRT(($N$51))))*$R$5*EXP(-#REF!*$N$51))*$Q$5*100,0)</f>
        <v>0</v>
      </c>
      <c r="ES72" s="71">
        <f ca="1">IFERROR((NORMSDIST(((LN($EO72/$R$6)+(#REF!+($N$46^2)/2)*$N$51)/($N$46*SQRT($N$51))))*$EO72-NORMSDIST((((LN($EO72/$R$6)+(#REF!+($N$46^2)/2)*$N$51)/($N$46*SQRT($N$51)))-$N$46*SQRT(($N$51))))*$R$6*EXP(-#REF!*$N$51))*$Q$6*100,0)</f>
        <v>0</v>
      </c>
      <c r="ET72" s="71">
        <f ca="1">IFERROR((NORMSDIST(((LN($EO72/$R$7)+(#REF!+($N$46^2)/2)*$N$51)/($N$46*SQRT($N$51))))*$EO72-NORMSDIST((((LN($EO72/$R$7)+(#REF!+($N$46^2)/2)*$N$51)/($N$46*SQRT($N$51)))-$N$46*SQRT(($N$51))))*$R$7*EXP(-#REF!*$N$51))*$Q$7*100,0)</f>
        <v>0</v>
      </c>
      <c r="EU72" s="71">
        <f ca="1">IFERROR((NORMSDIST(((LN($EO72/$R$8)+(#REF!+($N$46^2)/2)*$N$51)/($N$46*SQRT($N$51))))*$EO72-NORMSDIST((((LN($EO72/$R$8)+(#REF!+($N$46^2)/2)*$N$51)/($N$46*SQRT($N$51)))-$N$46*SQRT(($N$51))))*$R$8*EXP(-#REF!*$N$51))*$Q$8*100,0)</f>
        <v>0</v>
      </c>
      <c r="EV72" s="71">
        <f ca="1">IFERROR((NORMSDIST(((LN($EO72/$R$9)+(#REF!+($N$46^2)/2)*$N$51)/($N$46*SQRT($N$51))))*$EO72-NORMSDIST((((LN($EO72/$R$9)+(#REF!+($N$46^2)/2)*$N$51)/($N$46*SQRT($N$51)))-$N$46*SQRT(($N$51))))*$R$9*EXP(-#REF!*$N$51))*$Q$9*100,0)</f>
        <v>0</v>
      </c>
      <c r="EW72" s="71">
        <f ca="1">IFERROR((NORMSDIST(((LN($EO72/$R$10)+(#REF!+($N$46^2)/2)*$N$51)/($N$46*SQRT($N$51))))*$EO72-NORMSDIST((((LN($EO72/$R$10)+(#REF!+($N$46^2)/2)*$N$51)/($N$46*SQRT($N$51)))-$N$46*SQRT(($N$51))))*$R$10*EXP(-#REF!*$N$51))*$Q$10*100,0)</f>
        <v>0</v>
      </c>
      <c r="EX72" s="71">
        <f ca="1">IFERROR((NORMSDIST(((LN($EO72/$R$11)+(#REF!+($N$46^2)/2)*$N$51)/($N$46*SQRT($N$51))))*$EO72-NORMSDIST((((LN($EO72/$R$11)+(#REF!+($N$46^2)/2)*$N$51)/($N$46*SQRT($N$51)))-$N$46*SQRT(($N$51))))*$R$11*EXP(-#REF!*$N$51))*$Q$11*100,0)</f>
        <v>0</v>
      </c>
      <c r="EY72" s="71">
        <f ca="1">IFERROR((NORMSDIST(((LN($EO72/$R$12)+(#REF!+($N$46^2)/2)*$N$51)/($N$46*SQRT($N$51))))*$EO72-NORMSDIST((((LN($EO72/$R$12)+(#REF!+($N$46^2)/2)*$N$51)/($N$46*SQRT($N$51)))-$N$46*SQRT(($N$51))))*$R$12*EXP(-#REF!*$N$51))*$Q$12*100,0)</f>
        <v>0</v>
      </c>
      <c r="EZ72" s="71">
        <f ca="1">IFERROR((NORMSDIST(((LN($EO72/$R$13)+(#REF!+($N$46^2)/2)*$N$51)/($N$46*SQRT($N$51))))*$EO72-NORMSDIST((((LN($EO72/$R$13)+(#REF!+($N$46^2)/2)*$N$51)/($N$46*SQRT($N$51)))-$N$46*SQRT(($N$51))))*$R$13*EXP(-#REF!*$N$51))*$Q$13*100,0)</f>
        <v>0</v>
      </c>
      <c r="FA72" s="71">
        <f ca="1">IFERROR((NORMSDIST(((LN($EO72/$R$14)+(#REF!+($N$46^2)/2)*$N$51)/($N$46*SQRT($N$51))))*$EO72-NORMSDIST((((LN($EO72/$R$14)+(#REF!+($N$46^2)/2)*$N$51)/($N$46*SQRT($N$51)))-$N$46*SQRT(($N$51))))*$R$14*EXP(-#REF!*$N$51))*$Q$14*100,0)</f>
        <v>0</v>
      </c>
      <c r="FB72" s="71">
        <f ca="1">IFERROR((NORMSDIST(((LN($EO72/$R$15)+(#REF!+($N$46^2)/2)*$N$51)/($N$46*SQRT($N$51))))*$EO72-NORMSDIST((((LN($EO72/$R$15)+(#REF!+($N$46^2)/2)*$N$51)/($N$46*SQRT($N$51)))-$N$46*SQRT(($N$51))))*$R$15*EXP(-#REF!*$N$51))*$Q$15*100,0)</f>
        <v>0</v>
      </c>
      <c r="FC72" s="71">
        <f ca="1">IFERROR((NORMSDIST(((LN($EO72/$R$16)+(#REF!+($N$46^2)/2)*$N$51)/($N$46*SQRT($N$51))))*$EO72-NORMSDIST((((LN($EO72/$R$16)+(#REF!+($N$46^2)/2)*$N$51)/($N$46*SQRT($N$51)))-$N$46*SQRT(($N$51))))*$R$16*EXP(-#REF!*$N$51))*$Q$16*100,0)</f>
        <v>0</v>
      </c>
      <c r="FD72" s="71">
        <f ca="1">IFERROR((NORMSDIST(((LN($EO72/$R$17)+(#REF!+($N$46^2)/2)*$N$51)/($N$46*SQRT($N$51))))*$EO72-NORMSDIST((((LN($EO72/$R$17)+(#REF!+($N$46^2)/2)*$N$51)/($N$46*SQRT($N$51)))-$N$46*SQRT(($N$51))))*$R$17*EXP(-#REF!*$N$51))*$Q$17*100,0)</f>
        <v>0</v>
      </c>
      <c r="FE72" s="71">
        <f ca="1">IFERROR((NORMSDIST(((LN($EO72/$R$18)+(#REF!+($N$46^2)/2)*$N$51)/($N$46*SQRT($N$51))))*$EO72-NORMSDIST((((LN($EO72/$R$18)+(#REF!+($N$46^2)/2)*$N$51)/($N$46*SQRT($N$51)))-$N$46*SQRT(($N$51))))*$R$18*EXP(-#REF!*$N$51))*$Q$18*100,0)</f>
        <v>0</v>
      </c>
      <c r="FF72" s="71">
        <f ca="1">IFERROR((NORMSDIST(((LN($EO72/$R$19)+(#REF!+($N$46^2)/2)*$N$51)/($N$46*SQRT($N$51))))*$EO72-NORMSDIST((((LN($EO72/$R$19)+(#REF!+($N$46^2)/2)*$N$51)/($N$46*SQRT($N$51)))-$N$46*SQRT(($N$51))))*$R$19*EXP(-#REF!*$N$51))*$Q$19*100,0)</f>
        <v>0</v>
      </c>
      <c r="FG72" s="71">
        <f ca="1">IFERROR((NORMSDIST(((LN($EO72/$R$20)+(#REF!+($N$46^2)/2)*$N$51)/($N$46*SQRT($N$51))))*$EO72-NORMSDIST((((LN($EO72/$R$20)+(#REF!+($N$46^2)/2)*$N$51)/($N$46*SQRT($N$51)))-$N$46*SQRT(($N$51))))*$R$20*EXP(-#REF!*$N$51))*$Q$20*100,0)</f>
        <v>0</v>
      </c>
      <c r="FH72" s="71">
        <f ca="1">IFERROR((NORMSDIST(((LN($EO72/$R$21)+(#REF!+($N$46^2)/2)*$N$51)/($N$46*SQRT($N$51))))*$EO72-NORMSDIST((((LN($EO72/$R$21)+(#REF!+($N$46^2)/2)*$N$51)/($N$46*SQRT($N$51)))-$N$46*SQRT(($N$51))))*$R$21*EXP(-#REF!*$N$51))*$Q$21*100,0)</f>
        <v>0</v>
      </c>
      <c r="FI72" s="71">
        <f ca="1">IFERROR((NORMSDIST(((LN($EO72/$R$22)+(#REF!+($N$46^2)/2)*$N$51)/($N$46*SQRT($N$51))))*$EO72-NORMSDIST((((LN($EO72/$R$22)+(#REF!+($N$46^2)/2)*$N$51)/($N$46*SQRT($N$51)))-$N$46*SQRT(($N$51))))*$R$22*EXP(-#REF!*$N$51))*$Q$22*100,0)</f>
        <v>0</v>
      </c>
      <c r="FJ72" s="71">
        <f ca="1">IFERROR((NORMSDIST(((LN($EO72/$R$23)+(#REF!+($N$46^2)/2)*$N$51)/($N$46*SQRT($N$51))))*$EO72-NORMSDIST((((LN($EO72/$R$23)+(#REF!+($N$46^2)/2)*$N$51)/($N$46*SQRT($N$51)))-$N$46*SQRT(($N$51))))*$R$23*EXP(-#REF!*$N$51))*$Q$23*100,0)</f>
        <v>0</v>
      </c>
      <c r="FK72" s="71">
        <f ca="1">IFERROR((NORMSDIST(((LN($EO72/$R$24)+(#REF!+($N$46^2)/2)*$N$51)/($N$46*SQRT($N$51))))*$EO72-NORMSDIST((((LN($EO72/$R$24)+(#REF!+($N$46^2)/2)*$N$51)/($N$46*SQRT($N$51)))-$N$46*SQRT(($N$51))))*$R$24*EXP(-#REF!*$N$51))*$Q$24*100,0)</f>
        <v>0</v>
      </c>
      <c r="FL72" s="71">
        <f ca="1">IFERROR((NORMSDIST(((LN($EO72/$R$25)+(#REF!+($N$46^2)/2)*$N$51)/($N$46*SQRT($N$51))))*$EO72-NORMSDIST((((LN($EO72/$R$25)+(#REF!+($N$46^2)/2)*$N$51)/($N$46*SQRT($N$51)))-$N$46*SQRT(($N$51))))*$R$25*EXP(-#REF!*$N$51))*$Q$25*100,0)</f>
        <v>0</v>
      </c>
      <c r="FM72" s="71">
        <f ca="1">IFERROR((NORMSDIST(((LN($EO72/$R$26)+(#REF!+($N$46^2)/2)*$N$51)/($N$46*SQRT($N$51))))*$EO72-NORMSDIST((((LN($EO72/$R$26)+(#REF!+($N$46^2)/2)*$N$51)/($N$46*SQRT($N$51)))-$N$46*SQRT(($N$51))))*$R$26*EXP(-#REF!*$N$51))*$Q$26*100,0)</f>
        <v>0</v>
      </c>
      <c r="FN72" s="71">
        <f ca="1">IFERROR((NORMSDIST(((LN($EO72/$R$27)+(#REF!+($N$46^2)/2)*$N$51)/($N$46*SQRT($N$51))))*$EO72-NORMSDIST((((LN($EO72/$R$27)+(#REF!+($N$46^2)/2)*$N$51)/($N$46*SQRT($N$51)))-$N$46*SQRT(($N$51))))*$R$27*EXP(-#REF!*$N$51))*$Q$27*100,0)</f>
        <v>0</v>
      </c>
      <c r="FO72" s="71">
        <f ca="1">IFERROR((NORMSDIST(((LN($EO72/$R$28)+(#REF!+($N$46^2)/2)*$N$51)/($N$46*SQRT($N$51))))*$EO72-NORMSDIST((((LN($EO72/$R$28)+(#REF!+($N$46^2)/2)*$N$51)/($N$46*SQRT($N$51)))-$N$46*SQRT(($N$51))))*$R$28*EXP(-#REF!*$N$51))*$Q$28*100,0)</f>
        <v>0</v>
      </c>
      <c r="FP72" s="71">
        <f ca="1">IFERROR((NORMSDIST(((LN($EO72/$R$29)+(#REF!+($N$46^2)/2)*$N$51)/($N$46*SQRT($N$51))))*$EO72-NORMSDIST((((LN($EO72/$R$29)+(#REF!+($N$46^2)/2)*$N$51)/($N$46*SQRT($N$51)))-$N$46*SQRT(($N$51))))*$R$29*EXP(-#REF!*$N$51))*$Q$29*100,0)</f>
        <v>0</v>
      </c>
      <c r="FQ72" s="71">
        <f ca="1">IFERROR((NORMSDIST(((LN($EO72/$R$30)+(#REF!+($N$46^2)/2)*$N$51)/($N$46*SQRT($N$51))))*$EO72-NORMSDIST((((LN($EO72/$R$30)+(#REF!+($N$46^2)/2)*$N$51)/($N$46*SQRT($N$51)))-$N$46*SQRT(($N$51))))*$R$30*EXP(-#REF!*$N$51))*$Q$30*100,0)</f>
        <v>0</v>
      </c>
      <c r="FR72" s="71">
        <f ca="1">IFERROR((NORMSDIST(((LN($EO72/$R$31)+(#REF!+($N$46^2)/2)*$N$51)/($N$46*SQRT($N$51))))*$EO72-NORMSDIST((((LN($EO72/$R$31)+(#REF!+($N$46^2)/2)*$N$51)/($N$46*SQRT($N$51)))-$N$46*SQRT(($N$51))))*$R$31*EXP(-#REF!*$N$51))*$Q$31*100,0)</f>
        <v>0</v>
      </c>
      <c r="FS72" s="71">
        <f ca="1">IFERROR((NORMSDIST(((LN($EO72/$R$32)+(#REF!+($N$46^2)/2)*$N$51)/($N$46*SQRT($N$51))))*$EO72-NORMSDIST((((LN($EO72/$R$32)+(#REF!+($N$46^2)/2)*$N$51)/($N$46*SQRT($N$51)))-$N$46*SQRT(($N$51))))*$R$32*EXP(-#REF!*$N$51))*$Q$32*100,0)</f>
        <v>0</v>
      </c>
      <c r="FT72" s="71">
        <f ca="1">IFERROR((NORMSDIST(((LN($EO72/$R$33)+(#REF!+($N$46^2)/2)*$N$51)/($N$46*SQRT($N$51))))*$EO72-NORMSDIST((((LN($EO72/$R$33)+(#REF!+($N$46^2)/2)*$N$51)/($N$46*SQRT($N$51)))-$N$46*SQRT(($N$51))))*$R$33*EXP(-#REF!*$N$51))*$Q$33*100,0)</f>
        <v>0</v>
      </c>
      <c r="FU72" s="71">
        <f ca="1">IFERROR((NORMSDIST(((LN($EO72/$R$34)+(#REF!+($N$46^2)/2)*$N$51)/($N$46*SQRT($N$51))))*$EO72-NORMSDIST((((LN($EO72/$R$34)+(#REF!+($N$46^2)/2)*$N$51)/($N$46*SQRT($N$51)))-$N$46*SQRT(($N$51))))*$R$34*EXP(-#REF!*$N$51))*$Q$34*100,0)</f>
        <v>0</v>
      </c>
      <c r="FV72" s="71">
        <f ca="1">IFERROR((NORMSDIST(((LN($EO72/$R$35)+(#REF!+($N$46^2)/2)*$N$51)/($N$46*SQRT($N$51))))*$EO72-NORMSDIST((((LN($EO72/$R$35)+(#REF!+($N$46^2)/2)*$N$51)/($N$46*SQRT($N$51)))-$N$46*SQRT(($N$51))))*$R$35*EXP(-#REF!*$N$51))*$Q$35*100,0)</f>
        <v>0</v>
      </c>
      <c r="FW72" s="71">
        <f ca="1">IFERROR((NORMSDIST(((LN($EO72/$R$36)+(#REF!+($N$46^2)/2)*$N$51)/($N$46*SQRT($N$51))))*$EO72-NORMSDIST((((LN($EO72/$R$36)+(#REF!+($N$46^2)/2)*$N$51)/($N$46*SQRT($N$51)))-$N$46*SQRT(($N$51))))*$R$36*EXP(-#REF!*$N$51))*$Q$36*100,0)</f>
        <v>0</v>
      </c>
      <c r="FX72" s="71">
        <f ca="1">IFERROR((NORMSDIST(((LN($EO72/$R$37)+(#REF!+($N$46^2)/2)*$N$51)/($N$46*SQRT($N$51))))*$EO72-NORMSDIST((((LN($EO72/$R$37)+(#REF!+($N$46^2)/2)*$N$51)/($N$46*SQRT($N$51)))-$N$46*SQRT(($N$51))))*$R$37*EXP(-#REF!*$N$51))*$Q$37*100,0)</f>
        <v>0</v>
      </c>
      <c r="FY72" s="71">
        <f ca="1">IFERROR((NORMSDIST(((LN($EO72/$R$38)+(#REF!+($N$46^2)/2)*$N$51)/($N$46*SQRT($N$51))))*$EO72-NORMSDIST((((LN($EO72/$R$38)+(#REF!+($N$46^2)/2)*$N$51)/($N$46*SQRT($N$51)))-$N$46*SQRT(($N$51))))*$R$38*EXP(-#REF!*$N$51))*$Q$38*100,0)</f>
        <v>0</v>
      </c>
      <c r="FZ72" s="71">
        <f ca="1">IFERROR((NORMSDIST(((LN($EO72/$R$39)+(#REF!+($N$46^2)/2)*$N$51)/($N$46*SQRT($N$51))))*$EO72-NORMSDIST((((LN($EO72/$R$39)+(#REF!+($N$46^2)/2)*$N$51)/($N$46*SQRT($N$51)))-$N$46*SQRT(($N$51))))*$R$39*EXP(-#REF!*$N$51))*$Q$39*100,0)</f>
        <v>0</v>
      </c>
      <c r="GA72" s="71">
        <f ca="1">IFERROR((NORMSDIST(((LN($EO72/$R$40)+(#REF!+($N$46^2)/2)*$N$51)/($N$46*SQRT($N$51))))*$EO72-NORMSDIST((((LN($EO72/$R$40)+(#REF!+($N$46^2)/2)*$N$51)/($N$46*SQRT($N$51)))-$N$46*SQRT(($N$51))))*$R$40*EXP(-#REF!*$N$51))*$Q$40*100,0)</f>
        <v>0</v>
      </c>
      <c r="GB72" s="71">
        <f ca="1">IFERROR((NORMSDIST(((LN($EO72/$R$41)+(#REF!+($N$46^2)/2)*$N$51)/($N$46*SQRT($N$51))))*$EO72-NORMSDIST((((LN($EO72/$R$41)+(#REF!+($N$46^2)/2)*$N$51)/($N$46*SQRT($N$51)))-$N$46*SQRT(($N$51))))*$R$41*EXP(-#REF!*$N$51))*$Q$41*100,0)</f>
        <v>0</v>
      </c>
      <c r="GC72" s="71">
        <f ca="1">IFERROR((NORMSDIST(((LN($EO72/$R$42)+(#REF!+($N$46^2)/2)*$N$51)/($N$46*SQRT($N$51))))*$EO72-NORMSDIST((((LN($EO72/$R$42)+(#REF!+($N$46^2)/2)*$N$51)/($N$46*SQRT($N$51)))-$N$46*SQRT(($N$51))))*$R$42*EXP(-#REF!*$N$51))*$Q$42*100,0)</f>
        <v>0</v>
      </c>
      <c r="GD72" s="104">
        <f t="shared" ca="1" si="167"/>
        <v>0</v>
      </c>
    </row>
    <row r="73" spans="1:186">
      <c r="A73" s="846" t="s">
        <v>397</v>
      </c>
      <c r="B73" s="794"/>
      <c r="C73" s="795"/>
      <c r="D73" s="796"/>
      <c r="E73" s="171">
        <f>-C73*B73</f>
        <v>0</v>
      </c>
      <c r="F73" s="171">
        <f>IF(B73&gt;0,-C73*(1+($N$52+0.0008)*1.21)*B73,-C73*(1-($N$52+0.0008)*1.21)*B73)</f>
        <v>0</v>
      </c>
      <c r="G73" s="781">
        <f>B76</f>
        <v>3979</v>
      </c>
      <c r="H73" s="797">
        <f>-G73*B73</f>
        <v>0</v>
      </c>
      <c r="I73" s="785">
        <f>F73-H73</f>
        <v>0</v>
      </c>
      <c r="J73" s="51"/>
      <c r="K73" s="91"/>
      <c r="L73" s="91"/>
      <c r="M73" s="91"/>
      <c r="N73" s="91"/>
      <c r="O73" s="91"/>
      <c r="P73" s="90"/>
      <c r="Q73" s="91"/>
      <c r="R73" s="92"/>
      <c r="S73" s="91"/>
      <c r="T73" s="91"/>
      <c r="U73" s="91"/>
      <c r="V73" s="91"/>
      <c r="W73" s="51"/>
      <c r="X73" s="51"/>
      <c r="Y73" s="51"/>
      <c r="Z73" s="90"/>
      <c r="AA73" s="91"/>
      <c r="AB73" s="92"/>
      <c r="AC73" s="91"/>
      <c r="AD73" s="91"/>
      <c r="AE73" s="91"/>
      <c r="AF73" s="91"/>
      <c r="AG73" s="51"/>
      <c r="AH73" s="51"/>
      <c r="AI73" s="51"/>
      <c r="AJ73" s="656"/>
      <c r="AK73" s="657" t="s">
        <v>350</v>
      </c>
      <c r="AL73" s="624"/>
      <c r="AM73" s="650"/>
      <c r="AN73" s="628"/>
      <c r="AO73" s="633">
        <f t="shared" si="8"/>
        <v>0</v>
      </c>
      <c r="AP73" s="654">
        <f t="shared" si="9"/>
        <v>0</v>
      </c>
      <c r="AQ73" s="658" t="s">
        <v>396</v>
      </c>
      <c r="AR73" s="624"/>
      <c r="AS73" s="650"/>
      <c r="AT73" s="628"/>
      <c r="AU73" s="633">
        <f t="shared" si="10"/>
        <v>0</v>
      </c>
      <c r="AV73" s="654">
        <f t="shared" si="11"/>
        <v>0</v>
      </c>
      <c r="AW73" s="661" t="s">
        <v>397</v>
      </c>
      <c r="AX73" s="660"/>
      <c r="AY73" s="628"/>
      <c r="AZ73" s="633">
        <f t="shared" si="12"/>
        <v>0</v>
      </c>
      <c r="BA73" s="635">
        <f t="shared" si="13"/>
        <v>0</v>
      </c>
      <c r="CX73" s="70">
        <f t="shared" si="124"/>
        <v>3122.3878437407689</v>
      </c>
      <c r="CY73" s="71">
        <f t="shared" si="125"/>
        <v>0</v>
      </c>
      <c r="CZ73" s="71">
        <f t="shared" si="126"/>
        <v>0</v>
      </c>
      <c r="DA73" s="71">
        <f t="shared" si="127"/>
        <v>0</v>
      </c>
      <c r="DB73" s="71">
        <f t="shared" si="128"/>
        <v>0</v>
      </c>
      <c r="DC73" s="71">
        <f t="shared" si="129"/>
        <v>0</v>
      </c>
      <c r="DD73" s="71">
        <f t="shared" si="130"/>
        <v>0</v>
      </c>
      <c r="DE73" s="71">
        <f t="shared" si="131"/>
        <v>0</v>
      </c>
      <c r="DF73" s="71">
        <f t="shared" si="132"/>
        <v>0</v>
      </c>
      <c r="DG73" s="71">
        <f t="shared" si="133"/>
        <v>0</v>
      </c>
      <c r="DH73" s="71">
        <f t="shared" si="134"/>
        <v>0</v>
      </c>
      <c r="DI73" s="71">
        <f t="shared" si="135"/>
        <v>0</v>
      </c>
      <c r="DJ73" s="71">
        <f t="shared" si="136"/>
        <v>0</v>
      </c>
      <c r="DK73" s="71">
        <f t="shared" si="137"/>
        <v>0</v>
      </c>
      <c r="DL73" s="71">
        <f t="shared" si="138"/>
        <v>0</v>
      </c>
      <c r="DM73" s="71">
        <f t="shared" si="139"/>
        <v>0</v>
      </c>
      <c r="DN73" s="71">
        <f t="shared" si="140"/>
        <v>0</v>
      </c>
      <c r="DO73" s="71">
        <f t="shared" si="141"/>
        <v>0</v>
      </c>
      <c r="DP73" s="71">
        <f t="shared" si="142"/>
        <v>0</v>
      </c>
      <c r="DQ73" s="71">
        <f t="shared" si="143"/>
        <v>0</v>
      </c>
      <c r="DR73" s="71">
        <f t="shared" si="144"/>
        <v>0</v>
      </c>
      <c r="DS73" s="71">
        <f t="shared" si="145"/>
        <v>0</v>
      </c>
      <c r="DT73" s="71">
        <f t="shared" si="146"/>
        <v>0</v>
      </c>
      <c r="DU73" s="71">
        <f t="shared" si="147"/>
        <v>0</v>
      </c>
      <c r="DV73" s="71">
        <f t="shared" si="148"/>
        <v>0</v>
      </c>
      <c r="DW73" s="71">
        <f t="shared" si="149"/>
        <v>0</v>
      </c>
      <c r="DX73" s="71">
        <f t="shared" si="150"/>
        <v>0</v>
      </c>
      <c r="DY73" s="71">
        <f t="shared" si="151"/>
        <v>0</v>
      </c>
      <c r="DZ73" s="71">
        <f t="shared" si="152"/>
        <v>0</v>
      </c>
      <c r="EA73" s="71">
        <f t="shared" si="153"/>
        <v>0</v>
      </c>
      <c r="EB73" s="71">
        <f t="shared" si="154"/>
        <v>0</v>
      </c>
      <c r="EC73" s="71">
        <f t="shared" si="155"/>
        <v>0</v>
      </c>
      <c r="ED73" s="71">
        <f t="shared" si="156"/>
        <v>0</v>
      </c>
      <c r="EE73" s="71">
        <f t="shared" si="157"/>
        <v>0</v>
      </c>
      <c r="EF73" s="71">
        <f t="shared" si="158"/>
        <v>0</v>
      </c>
      <c r="EG73" s="71">
        <f t="shared" si="159"/>
        <v>0</v>
      </c>
      <c r="EH73" s="71">
        <f t="shared" si="160"/>
        <v>0</v>
      </c>
      <c r="EI73" s="71">
        <f t="shared" si="161"/>
        <v>0</v>
      </c>
      <c r="EJ73" s="71">
        <f t="shared" si="162"/>
        <v>0</v>
      </c>
      <c r="EK73" s="71">
        <f t="shared" si="163"/>
        <v>0</v>
      </c>
      <c r="EL73" s="71">
        <f t="shared" si="164"/>
        <v>0</v>
      </c>
      <c r="EM73" s="104">
        <f t="shared" si="165"/>
        <v>0</v>
      </c>
      <c r="EN73" s="60"/>
      <c r="EO73" s="70">
        <f t="shared" si="166"/>
        <v>3122.3878437407689</v>
      </c>
      <c r="EP73" s="71">
        <f ca="1">IFERROR((NORMSDIST(((LN($EO73/$R$3)+(#REF!+($N$46^2)/2)*$N$51)/($N$46*SQRT($N$51))))*$EO73-NORMSDIST((((LN($EO73/$R$3)+(#REF!+($N$46^2)/2)*$N$51)/($N$46*SQRT($N$51)))-$N$46*SQRT(($N$51))))*$R$3*EXP(-#REF!*$N$51))*$Q$3*100,0)</f>
        <v>0</v>
      </c>
      <c r="EQ73" s="71">
        <f ca="1">IFERROR((NORMSDIST(((LN($EO73/$R$4)+(#REF!+($N$46^2)/2)*$N$51)/($N$46*SQRT($N$51))))*$EO73-NORMSDIST((((LN($EO73/$R$4)+(#REF!+($N$46^2)/2)*$N$51)/($N$46*SQRT($N$51)))-$N$46*SQRT(($N$51))))*$R$4*EXP(-#REF!*$N$51))*$Q$4*100,0)</f>
        <v>0</v>
      </c>
      <c r="ER73" s="71">
        <f ca="1">IFERROR((NORMSDIST(((LN($EO73/$R$5)+(#REF!+($N$46^2)/2)*$N$51)/($N$46*SQRT($N$51))))*$EO73-NORMSDIST((((LN($EO73/$R$5)+(#REF!+($N$46^2)/2)*$N$51)/($N$46*SQRT($N$51)))-$N$46*SQRT(($N$51))))*$R$5*EXP(-#REF!*$N$51))*$Q$5*100,0)</f>
        <v>0</v>
      </c>
      <c r="ES73" s="71">
        <f ca="1">IFERROR((NORMSDIST(((LN($EO73/$R$6)+(#REF!+($N$46^2)/2)*$N$51)/($N$46*SQRT($N$51))))*$EO73-NORMSDIST((((LN($EO73/$R$6)+(#REF!+($N$46^2)/2)*$N$51)/($N$46*SQRT($N$51)))-$N$46*SQRT(($N$51))))*$R$6*EXP(-#REF!*$N$51))*$Q$6*100,0)</f>
        <v>0</v>
      </c>
      <c r="ET73" s="71">
        <f ca="1">IFERROR((NORMSDIST(((LN($EO73/$R$7)+(#REF!+($N$46^2)/2)*$N$51)/($N$46*SQRT($N$51))))*$EO73-NORMSDIST((((LN($EO73/$R$7)+(#REF!+($N$46^2)/2)*$N$51)/($N$46*SQRT($N$51)))-$N$46*SQRT(($N$51))))*$R$7*EXP(-#REF!*$N$51))*$Q$7*100,0)</f>
        <v>0</v>
      </c>
      <c r="EU73" s="71">
        <f ca="1">IFERROR((NORMSDIST(((LN($EO73/$R$8)+(#REF!+($N$46^2)/2)*$N$51)/($N$46*SQRT($N$51))))*$EO73-NORMSDIST((((LN($EO73/$R$8)+(#REF!+($N$46^2)/2)*$N$51)/($N$46*SQRT($N$51)))-$N$46*SQRT(($N$51))))*$R$8*EXP(-#REF!*$N$51))*$Q$8*100,0)</f>
        <v>0</v>
      </c>
      <c r="EV73" s="71">
        <f ca="1">IFERROR((NORMSDIST(((LN($EO73/$R$9)+(#REF!+($N$46^2)/2)*$N$51)/($N$46*SQRT($N$51))))*$EO73-NORMSDIST((((LN($EO73/$R$9)+(#REF!+($N$46^2)/2)*$N$51)/($N$46*SQRT($N$51)))-$N$46*SQRT(($N$51))))*$R$9*EXP(-#REF!*$N$51))*$Q$9*100,0)</f>
        <v>0</v>
      </c>
      <c r="EW73" s="71">
        <f ca="1">IFERROR((NORMSDIST(((LN($EO73/$R$10)+(#REF!+($N$46^2)/2)*$N$51)/($N$46*SQRT($N$51))))*$EO73-NORMSDIST((((LN($EO73/$R$10)+(#REF!+($N$46^2)/2)*$N$51)/($N$46*SQRT($N$51)))-$N$46*SQRT(($N$51))))*$R$10*EXP(-#REF!*$N$51))*$Q$10*100,0)</f>
        <v>0</v>
      </c>
      <c r="EX73" s="71">
        <f ca="1">IFERROR((NORMSDIST(((LN($EO73/$R$11)+(#REF!+($N$46^2)/2)*$N$51)/($N$46*SQRT($N$51))))*$EO73-NORMSDIST((((LN($EO73/$R$11)+(#REF!+($N$46^2)/2)*$N$51)/($N$46*SQRT($N$51)))-$N$46*SQRT(($N$51))))*$R$11*EXP(-#REF!*$N$51))*$Q$11*100,0)</f>
        <v>0</v>
      </c>
      <c r="EY73" s="71">
        <f ca="1">IFERROR((NORMSDIST(((LN($EO73/$R$12)+(#REF!+($N$46^2)/2)*$N$51)/($N$46*SQRT($N$51))))*$EO73-NORMSDIST((((LN($EO73/$R$12)+(#REF!+($N$46^2)/2)*$N$51)/($N$46*SQRT($N$51)))-$N$46*SQRT(($N$51))))*$R$12*EXP(-#REF!*$N$51))*$Q$12*100,0)</f>
        <v>0</v>
      </c>
      <c r="EZ73" s="71">
        <f ca="1">IFERROR((NORMSDIST(((LN($EO73/$R$13)+(#REF!+($N$46^2)/2)*$N$51)/($N$46*SQRT($N$51))))*$EO73-NORMSDIST((((LN($EO73/$R$13)+(#REF!+($N$46^2)/2)*$N$51)/($N$46*SQRT($N$51)))-$N$46*SQRT(($N$51))))*$R$13*EXP(-#REF!*$N$51))*$Q$13*100,0)</f>
        <v>0</v>
      </c>
      <c r="FA73" s="71">
        <f ca="1">IFERROR((NORMSDIST(((LN($EO73/$R$14)+(#REF!+($N$46^2)/2)*$N$51)/($N$46*SQRT($N$51))))*$EO73-NORMSDIST((((LN($EO73/$R$14)+(#REF!+($N$46^2)/2)*$N$51)/($N$46*SQRT($N$51)))-$N$46*SQRT(($N$51))))*$R$14*EXP(-#REF!*$N$51))*$Q$14*100,0)</f>
        <v>0</v>
      </c>
      <c r="FB73" s="71">
        <f ca="1">IFERROR((NORMSDIST(((LN($EO73/$R$15)+(#REF!+($N$46^2)/2)*$N$51)/($N$46*SQRT($N$51))))*$EO73-NORMSDIST((((LN($EO73/$R$15)+(#REF!+($N$46^2)/2)*$N$51)/($N$46*SQRT($N$51)))-$N$46*SQRT(($N$51))))*$R$15*EXP(-#REF!*$N$51))*$Q$15*100,0)</f>
        <v>0</v>
      </c>
      <c r="FC73" s="71">
        <f ca="1">IFERROR((NORMSDIST(((LN($EO73/$R$16)+(#REF!+($N$46^2)/2)*$N$51)/($N$46*SQRT($N$51))))*$EO73-NORMSDIST((((LN($EO73/$R$16)+(#REF!+($N$46^2)/2)*$N$51)/($N$46*SQRT($N$51)))-$N$46*SQRT(($N$51))))*$R$16*EXP(-#REF!*$N$51))*$Q$16*100,0)</f>
        <v>0</v>
      </c>
      <c r="FD73" s="71">
        <f ca="1">IFERROR((NORMSDIST(((LN($EO73/$R$17)+(#REF!+($N$46^2)/2)*$N$51)/($N$46*SQRT($N$51))))*$EO73-NORMSDIST((((LN($EO73/$R$17)+(#REF!+($N$46^2)/2)*$N$51)/($N$46*SQRT($N$51)))-$N$46*SQRT(($N$51))))*$R$17*EXP(-#REF!*$N$51))*$Q$17*100,0)</f>
        <v>0</v>
      </c>
      <c r="FE73" s="71">
        <f ca="1">IFERROR((NORMSDIST(((LN($EO73/$R$18)+(#REF!+($N$46^2)/2)*$N$51)/($N$46*SQRT($N$51))))*$EO73-NORMSDIST((((LN($EO73/$R$18)+(#REF!+($N$46^2)/2)*$N$51)/($N$46*SQRT($N$51)))-$N$46*SQRT(($N$51))))*$R$18*EXP(-#REF!*$N$51))*$Q$18*100,0)</f>
        <v>0</v>
      </c>
      <c r="FF73" s="71">
        <f ca="1">IFERROR((NORMSDIST(((LN($EO73/$R$19)+(#REF!+($N$46^2)/2)*$N$51)/($N$46*SQRT($N$51))))*$EO73-NORMSDIST((((LN($EO73/$R$19)+(#REF!+($N$46^2)/2)*$N$51)/($N$46*SQRT($N$51)))-$N$46*SQRT(($N$51))))*$R$19*EXP(-#REF!*$N$51))*$Q$19*100,0)</f>
        <v>0</v>
      </c>
      <c r="FG73" s="71">
        <f ca="1">IFERROR((NORMSDIST(((LN($EO73/$R$20)+(#REF!+($N$46^2)/2)*$N$51)/($N$46*SQRT($N$51))))*$EO73-NORMSDIST((((LN($EO73/$R$20)+(#REF!+($N$46^2)/2)*$N$51)/($N$46*SQRT($N$51)))-$N$46*SQRT(($N$51))))*$R$20*EXP(-#REF!*$N$51))*$Q$20*100,0)</f>
        <v>0</v>
      </c>
      <c r="FH73" s="71">
        <f ca="1">IFERROR((NORMSDIST(((LN($EO73/$R$21)+(#REF!+($N$46^2)/2)*$N$51)/($N$46*SQRT($N$51))))*$EO73-NORMSDIST((((LN($EO73/$R$21)+(#REF!+($N$46^2)/2)*$N$51)/($N$46*SQRT($N$51)))-$N$46*SQRT(($N$51))))*$R$21*EXP(-#REF!*$N$51))*$Q$21*100,0)</f>
        <v>0</v>
      </c>
      <c r="FI73" s="71">
        <f ca="1">IFERROR((NORMSDIST(((LN($EO73/$R$22)+(#REF!+($N$46^2)/2)*$N$51)/($N$46*SQRT($N$51))))*$EO73-NORMSDIST((((LN($EO73/$R$22)+(#REF!+($N$46^2)/2)*$N$51)/($N$46*SQRT($N$51)))-$N$46*SQRT(($N$51))))*$R$22*EXP(-#REF!*$N$51))*$Q$22*100,0)</f>
        <v>0</v>
      </c>
      <c r="FJ73" s="71">
        <f ca="1">IFERROR((NORMSDIST(((LN($EO73/$R$23)+(#REF!+($N$46^2)/2)*$N$51)/($N$46*SQRT($N$51))))*$EO73-NORMSDIST((((LN($EO73/$R$23)+(#REF!+($N$46^2)/2)*$N$51)/($N$46*SQRT($N$51)))-$N$46*SQRT(($N$51))))*$R$23*EXP(-#REF!*$N$51))*$Q$23*100,0)</f>
        <v>0</v>
      </c>
      <c r="FK73" s="71">
        <f ca="1">IFERROR((NORMSDIST(((LN($EO73/$R$24)+(#REF!+($N$46^2)/2)*$N$51)/($N$46*SQRT($N$51))))*$EO73-NORMSDIST((((LN($EO73/$R$24)+(#REF!+($N$46^2)/2)*$N$51)/($N$46*SQRT($N$51)))-$N$46*SQRT(($N$51))))*$R$24*EXP(-#REF!*$N$51))*$Q$24*100,0)</f>
        <v>0</v>
      </c>
      <c r="FL73" s="71">
        <f ca="1">IFERROR((NORMSDIST(((LN($EO73/$R$25)+(#REF!+($N$46^2)/2)*$N$51)/($N$46*SQRT($N$51))))*$EO73-NORMSDIST((((LN($EO73/$R$25)+(#REF!+($N$46^2)/2)*$N$51)/($N$46*SQRT($N$51)))-$N$46*SQRT(($N$51))))*$R$25*EXP(-#REF!*$N$51))*$Q$25*100,0)</f>
        <v>0</v>
      </c>
      <c r="FM73" s="71">
        <f ca="1">IFERROR((NORMSDIST(((LN($EO73/$R$26)+(#REF!+($N$46^2)/2)*$N$51)/($N$46*SQRT($N$51))))*$EO73-NORMSDIST((((LN($EO73/$R$26)+(#REF!+($N$46^2)/2)*$N$51)/($N$46*SQRT($N$51)))-$N$46*SQRT(($N$51))))*$R$26*EXP(-#REF!*$N$51))*$Q$26*100,0)</f>
        <v>0</v>
      </c>
      <c r="FN73" s="71">
        <f ca="1">IFERROR((NORMSDIST(((LN($EO73/$R$27)+(#REF!+($N$46^2)/2)*$N$51)/($N$46*SQRT($N$51))))*$EO73-NORMSDIST((((LN($EO73/$R$27)+(#REF!+($N$46^2)/2)*$N$51)/($N$46*SQRT($N$51)))-$N$46*SQRT(($N$51))))*$R$27*EXP(-#REF!*$N$51))*$Q$27*100,0)</f>
        <v>0</v>
      </c>
      <c r="FO73" s="71">
        <f ca="1">IFERROR((NORMSDIST(((LN($EO73/$R$28)+(#REF!+($N$46^2)/2)*$N$51)/($N$46*SQRT($N$51))))*$EO73-NORMSDIST((((LN($EO73/$R$28)+(#REF!+($N$46^2)/2)*$N$51)/($N$46*SQRT($N$51)))-$N$46*SQRT(($N$51))))*$R$28*EXP(-#REF!*$N$51))*$Q$28*100,0)</f>
        <v>0</v>
      </c>
      <c r="FP73" s="71">
        <f ca="1">IFERROR((NORMSDIST(((LN($EO73/$R$29)+(#REF!+($N$46^2)/2)*$N$51)/($N$46*SQRT($N$51))))*$EO73-NORMSDIST((((LN($EO73/$R$29)+(#REF!+($N$46^2)/2)*$N$51)/($N$46*SQRT($N$51)))-$N$46*SQRT(($N$51))))*$R$29*EXP(-#REF!*$N$51))*$Q$29*100,0)</f>
        <v>0</v>
      </c>
      <c r="FQ73" s="71">
        <f ca="1">IFERROR((NORMSDIST(((LN($EO73/$R$30)+(#REF!+($N$46^2)/2)*$N$51)/($N$46*SQRT($N$51))))*$EO73-NORMSDIST((((LN($EO73/$R$30)+(#REF!+($N$46^2)/2)*$N$51)/($N$46*SQRT($N$51)))-$N$46*SQRT(($N$51))))*$R$30*EXP(-#REF!*$N$51))*$Q$30*100,0)</f>
        <v>0</v>
      </c>
      <c r="FR73" s="71">
        <f ca="1">IFERROR((NORMSDIST(((LN($EO73/$R$31)+(#REF!+($N$46^2)/2)*$N$51)/($N$46*SQRT($N$51))))*$EO73-NORMSDIST((((LN($EO73/$R$31)+(#REF!+($N$46^2)/2)*$N$51)/($N$46*SQRT($N$51)))-$N$46*SQRT(($N$51))))*$R$31*EXP(-#REF!*$N$51))*$Q$31*100,0)</f>
        <v>0</v>
      </c>
      <c r="FS73" s="71">
        <f ca="1">IFERROR((NORMSDIST(((LN($EO73/$R$32)+(#REF!+($N$46^2)/2)*$N$51)/($N$46*SQRT($N$51))))*$EO73-NORMSDIST((((LN($EO73/$R$32)+(#REF!+($N$46^2)/2)*$N$51)/($N$46*SQRT($N$51)))-$N$46*SQRT(($N$51))))*$R$32*EXP(-#REF!*$N$51))*$Q$32*100,0)</f>
        <v>0</v>
      </c>
      <c r="FT73" s="71">
        <f ca="1">IFERROR((NORMSDIST(((LN($EO73/$R$33)+(#REF!+($N$46^2)/2)*$N$51)/($N$46*SQRT($N$51))))*$EO73-NORMSDIST((((LN($EO73/$R$33)+(#REF!+($N$46^2)/2)*$N$51)/($N$46*SQRT($N$51)))-$N$46*SQRT(($N$51))))*$R$33*EXP(-#REF!*$N$51))*$Q$33*100,0)</f>
        <v>0</v>
      </c>
      <c r="FU73" s="71">
        <f ca="1">IFERROR((NORMSDIST(((LN($EO73/$R$34)+(#REF!+($N$46^2)/2)*$N$51)/($N$46*SQRT($N$51))))*$EO73-NORMSDIST((((LN($EO73/$R$34)+(#REF!+($N$46^2)/2)*$N$51)/($N$46*SQRT($N$51)))-$N$46*SQRT(($N$51))))*$R$34*EXP(-#REF!*$N$51))*$Q$34*100,0)</f>
        <v>0</v>
      </c>
      <c r="FV73" s="71">
        <f ca="1">IFERROR((NORMSDIST(((LN($EO73/$R$35)+(#REF!+($N$46^2)/2)*$N$51)/($N$46*SQRT($N$51))))*$EO73-NORMSDIST((((LN($EO73/$R$35)+(#REF!+($N$46^2)/2)*$N$51)/($N$46*SQRT($N$51)))-$N$46*SQRT(($N$51))))*$R$35*EXP(-#REF!*$N$51))*$Q$35*100,0)</f>
        <v>0</v>
      </c>
      <c r="FW73" s="71">
        <f ca="1">IFERROR((NORMSDIST(((LN($EO73/$R$36)+(#REF!+($N$46^2)/2)*$N$51)/($N$46*SQRT($N$51))))*$EO73-NORMSDIST((((LN($EO73/$R$36)+(#REF!+($N$46^2)/2)*$N$51)/($N$46*SQRT($N$51)))-$N$46*SQRT(($N$51))))*$R$36*EXP(-#REF!*$N$51))*$Q$36*100,0)</f>
        <v>0</v>
      </c>
      <c r="FX73" s="71">
        <f ca="1">IFERROR((NORMSDIST(((LN($EO73/$R$37)+(#REF!+($N$46^2)/2)*$N$51)/($N$46*SQRT($N$51))))*$EO73-NORMSDIST((((LN($EO73/$R$37)+(#REF!+($N$46^2)/2)*$N$51)/($N$46*SQRT($N$51)))-$N$46*SQRT(($N$51))))*$R$37*EXP(-#REF!*$N$51))*$Q$37*100,0)</f>
        <v>0</v>
      </c>
      <c r="FY73" s="71">
        <f ca="1">IFERROR((NORMSDIST(((LN($EO73/$R$38)+(#REF!+($N$46^2)/2)*$N$51)/($N$46*SQRT($N$51))))*$EO73-NORMSDIST((((LN($EO73/$R$38)+(#REF!+($N$46^2)/2)*$N$51)/($N$46*SQRT($N$51)))-$N$46*SQRT(($N$51))))*$R$38*EXP(-#REF!*$N$51))*$Q$38*100,0)</f>
        <v>0</v>
      </c>
      <c r="FZ73" s="71">
        <f ca="1">IFERROR((NORMSDIST(((LN($EO73/$R$39)+(#REF!+($N$46^2)/2)*$N$51)/($N$46*SQRT($N$51))))*$EO73-NORMSDIST((((LN($EO73/$R$39)+(#REF!+($N$46^2)/2)*$N$51)/($N$46*SQRT($N$51)))-$N$46*SQRT(($N$51))))*$R$39*EXP(-#REF!*$N$51))*$Q$39*100,0)</f>
        <v>0</v>
      </c>
      <c r="GA73" s="71">
        <f ca="1">IFERROR((NORMSDIST(((LN($EO73/$R$40)+(#REF!+($N$46^2)/2)*$N$51)/($N$46*SQRT($N$51))))*$EO73-NORMSDIST((((LN($EO73/$R$40)+(#REF!+($N$46^2)/2)*$N$51)/($N$46*SQRT($N$51)))-$N$46*SQRT(($N$51))))*$R$40*EXP(-#REF!*$N$51))*$Q$40*100,0)</f>
        <v>0</v>
      </c>
      <c r="GB73" s="71">
        <f ca="1">IFERROR((NORMSDIST(((LN($EO73/$R$41)+(#REF!+($N$46^2)/2)*$N$51)/($N$46*SQRT($N$51))))*$EO73-NORMSDIST((((LN($EO73/$R$41)+(#REF!+($N$46^2)/2)*$N$51)/($N$46*SQRT($N$51)))-$N$46*SQRT(($N$51))))*$R$41*EXP(-#REF!*$N$51))*$Q$41*100,0)</f>
        <v>0</v>
      </c>
      <c r="GC73" s="71">
        <f ca="1">IFERROR((NORMSDIST(((LN($EO73/$R$42)+(#REF!+($N$46^2)/2)*$N$51)/($N$46*SQRT($N$51))))*$EO73-NORMSDIST((((LN($EO73/$R$42)+(#REF!+($N$46^2)/2)*$N$51)/($N$46*SQRT($N$51)))-$N$46*SQRT(($N$51))))*$R$42*EXP(-#REF!*$N$51))*$Q$42*100,0)</f>
        <v>0</v>
      </c>
      <c r="GD73" s="104">
        <f t="shared" ca="1" si="167"/>
        <v>0</v>
      </c>
    </row>
    <row r="74" spans="1:186">
      <c r="A74" s="844"/>
      <c r="B74" s="794"/>
      <c r="C74" s="795"/>
      <c r="D74" s="796"/>
      <c r="E74" s="171">
        <f>-C74*B74</f>
        <v>0</v>
      </c>
      <c r="F74" s="171">
        <f>IF(B74&gt;0,-C74*(1+($N$52+0.0008)*1.21)*B74,-C74*(1-($N$52+0.0008)*1.21)*B74)</f>
        <v>0</v>
      </c>
      <c r="G74" s="781">
        <f>G73</f>
        <v>3979</v>
      </c>
      <c r="H74" s="797">
        <f>-G74*B74</f>
        <v>0</v>
      </c>
      <c r="I74" s="785">
        <f>F74-H74</f>
        <v>0</v>
      </c>
      <c r="J74" s="51"/>
      <c r="K74" s="51"/>
      <c r="L74" s="51"/>
      <c r="M74" s="51"/>
      <c r="N74" s="51"/>
      <c r="O74" s="51"/>
      <c r="P74" s="52"/>
      <c r="Q74" s="51"/>
      <c r="R74" s="55"/>
      <c r="S74" s="51"/>
      <c r="T74" s="51"/>
      <c r="U74" s="51"/>
      <c r="V74" s="51"/>
      <c r="W74" s="51"/>
      <c r="X74" s="51"/>
      <c r="Y74" s="51"/>
      <c r="Z74" s="52"/>
      <c r="AA74" s="51"/>
      <c r="AB74" s="55"/>
      <c r="AC74" s="51"/>
      <c r="AD74" s="51"/>
      <c r="AE74" s="51"/>
      <c r="AF74" s="51"/>
      <c r="AG74" s="51"/>
      <c r="AH74" s="51"/>
      <c r="AI74" s="51"/>
      <c r="AJ74" s="655"/>
      <c r="AK74" s="657" t="s">
        <v>350</v>
      </c>
      <c r="AL74" s="623"/>
      <c r="AM74" s="649"/>
      <c r="AN74" s="626"/>
      <c r="AO74" s="632">
        <f t="shared" si="8"/>
        <v>0</v>
      </c>
      <c r="AP74" s="653">
        <f t="shared" si="9"/>
        <v>0</v>
      </c>
      <c r="AQ74" s="658" t="s">
        <v>396</v>
      </c>
      <c r="AR74" s="623"/>
      <c r="AS74" s="649"/>
      <c r="AT74" s="626"/>
      <c r="AU74" s="632">
        <f t="shared" si="10"/>
        <v>0</v>
      </c>
      <c r="AV74" s="653">
        <f t="shared" si="11"/>
        <v>0</v>
      </c>
      <c r="AW74" s="661" t="s">
        <v>397</v>
      </c>
      <c r="AX74" s="659"/>
      <c r="AY74" s="626"/>
      <c r="AZ74" s="632">
        <f t="shared" si="12"/>
        <v>0</v>
      </c>
      <c r="BA74" s="634">
        <f t="shared" si="13"/>
        <v>0</v>
      </c>
      <c r="CX74" s="70">
        <f t="shared" si="124"/>
        <v>3186.1100446334376</v>
      </c>
      <c r="CY74" s="71">
        <f t="shared" si="125"/>
        <v>0</v>
      </c>
      <c r="CZ74" s="71">
        <f t="shared" si="126"/>
        <v>0</v>
      </c>
      <c r="DA74" s="71">
        <f t="shared" si="127"/>
        <v>0</v>
      </c>
      <c r="DB74" s="71">
        <f t="shared" si="128"/>
        <v>0</v>
      </c>
      <c r="DC74" s="71">
        <f t="shared" si="129"/>
        <v>0</v>
      </c>
      <c r="DD74" s="71">
        <f t="shared" si="130"/>
        <v>0</v>
      </c>
      <c r="DE74" s="71">
        <f t="shared" si="131"/>
        <v>0</v>
      </c>
      <c r="DF74" s="71">
        <f t="shared" si="132"/>
        <v>0</v>
      </c>
      <c r="DG74" s="71">
        <f t="shared" si="133"/>
        <v>0</v>
      </c>
      <c r="DH74" s="71">
        <f t="shared" si="134"/>
        <v>0</v>
      </c>
      <c r="DI74" s="71">
        <f t="shared" si="135"/>
        <v>0</v>
      </c>
      <c r="DJ74" s="71">
        <f t="shared" si="136"/>
        <v>0</v>
      </c>
      <c r="DK74" s="71">
        <f t="shared" si="137"/>
        <v>0</v>
      </c>
      <c r="DL74" s="71">
        <f t="shared" si="138"/>
        <v>0</v>
      </c>
      <c r="DM74" s="71">
        <f t="shared" si="139"/>
        <v>0</v>
      </c>
      <c r="DN74" s="71">
        <f t="shared" si="140"/>
        <v>0</v>
      </c>
      <c r="DO74" s="71">
        <f t="shared" si="141"/>
        <v>0</v>
      </c>
      <c r="DP74" s="71">
        <f t="shared" si="142"/>
        <v>0</v>
      </c>
      <c r="DQ74" s="71">
        <f t="shared" si="143"/>
        <v>0</v>
      </c>
      <c r="DR74" s="71">
        <f t="shared" si="144"/>
        <v>0</v>
      </c>
      <c r="DS74" s="71">
        <f t="shared" si="145"/>
        <v>0</v>
      </c>
      <c r="DT74" s="71">
        <f t="shared" si="146"/>
        <v>0</v>
      </c>
      <c r="DU74" s="71">
        <f t="shared" si="147"/>
        <v>0</v>
      </c>
      <c r="DV74" s="71">
        <f t="shared" si="148"/>
        <v>0</v>
      </c>
      <c r="DW74" s="71">
        <f t="shared" si="149"/>
        <v>0</v>
      </c>
      <c r="DX74" s="71">
        <f t="shared" si="150"/>
        <v>0</v>
      </c>
      <c r="DY74" s="71">
        <f t="shared" si="151"/>
        <v>0</v>
      </c>
      <c r="DZ74" s="71">
        <f t="shared" si="152"/>
        <v>0</v>
      </c>
      <c r="EA74" s="71">
        <f t="shared" si="153"/>
        <v>0</v>
      </c>
      <c r="EB74" s="71">
        <f t="shared" si="154"/>
        <v>0</v>
      </c>
      <c r="EC74" s="71">
        <f t="shared" si="155"/>
        <v>0</v>
      </c>
      <c r="ED74" s="71">
        <f t="shared" si="156"/>
        <v>0</v>
      </c>
      <c r="EE74" s="71">
        <f t="shared" si="157"/>
        <v>0</v>
      </c>
      <c r="EF74" s="71">
        <f t="shared" si="158"/>
        <v>0</v>
      </c>
      <c r="EG74" s="71">
        <f t="shared" si="159"/>
        <v>0</v>
      </c>
      <c r="EH74" s="71">
        <f t="shared" si="160"/>
        <v>0</v>
      </c>
      <c r="EI74" s="71">
        <f t="shared" si="161"/>
        <v>0</v>
      </c>
      <c r="EJ74" s="71">
        <f t="shared" si="162"/>
        <v>0</v>
      </c>
      <c r="EK74" s="71">
        <f t="shared" si="163"/>
        <v>0</v>
      </c>
      <c r="EL74" s="71">
        <f t="shared" si="164"/>
        <v>0</v>
      </c>
      <c r="EM74" s="104">
        <f t="shared" si="165"/>
        <v>0</v>
      </c>
      <c r="EN74" s="60"/>
      <c r="EO74" s="70">
        <f t="shared" si="166"/>
        <v>3186.1100446334376</v>
      </c>
      <c r="EP74" s="71">
        <f ca="1">IFERROR((NORMSDIST(((LN($EO74/$R$3)+(#REF!+($N$46^2)/2)*$N$51)/($N$46*SQRT($N$51))))*$EO74-NORMSDIST((((LN($EO74/$R$3)+(#REF!+($N$46^2)/2)*$N$51)/($N$46*SQRT($N$51)))-$N$46*SQRT(($N$51))))*$R$3*EXP(-#REF!*$N$51))*$Q$3*100,0)</f>
        <v>0</v>
      </c>
      <c r="EQ74" s="71">
        <f ca="1">IFERROR((NORMSDIST(((LN($EO74/$R$4)+(#REF!+($N$46^2)/2)*$N$51)/($N$46*SQRT($N$51))))*$EO74-NORMSDIST((((LN($EO74/$R$4)+(#REF!+($N$46^2)/2)*$N$51)/($N$46*SQRT($N$51)))-$N$46*SQRT(($N$51))))*$R$4*EXP(-#REF!*$N$51))*$Q$4*100,0)</f>
        <v>0</v>
      </c>
      <c r="ER74" s="71">
        <f ca="1">IFERROR((NORMSDIST(((LN($EO74/$R$5)+(#REF!+($N$46^2)/2)*$N$51)/($N$46*SQRT($N$51))))*$EO74-NORMSDIST((((LN($EO74/$R$5)+(#REF!+($N$46^2)/2)*$N$51)/($N$46*SQRT($N$51)))-$N$46*SQRT(($N$51))))*$R$5*EXP(-#REF!*$N$51))*$Q$5*100,0)</f>
        <v>0</v>
      </c>
      <c r="ES74" s="71">
        <f ca="1">IFERROR((NORMSDIST(((LN($EO74/$R$6)+(#REF!+($N$46^2)/2)*$N$51)/($N$46*SQRT($N$51))))*$EO74-NORMSDIST((((LN($EO74/$R$6)+(#REF!+($N$46^2)/2)*$N$51)/($N$46*SQRT($N$51)))-$N$46*SQRT(($N$51))))*$R$6*EXP(-#REF!*$N$51))*$Q$6*100,0)</f>
        <v>0</v>
      </c>
      <c r="ET74" s="71">
        <f ca="1">IFERROR((NORMSDIST(((LN($EO74/$R$7)+(#REF!+($N$46^2)/2)*$N$51)/($N$46*SQRT($N$51))))*$EO74-NORMSDIST((((LN($EO74/$R$7)+(#REF!+($N$46^2)/2)*$N$51)/($N$46*SQRT($N$51)))-$N$46*SQRT(($N$51))))*$R$7*EXP(-#REF!*$N$51))*$Q$7*100,0)</f>
        <v>0</v>
      </c>
      <c r="EU74" s="71">
        <f ca="1">IFERROR((NORMSDIST(((LN($EO74/$R$8)+(#REF!+($N$46^2)/2)*$N$51)/($N$46*SQRT($N$51))))*$EO74-NORMSDIST((((LN($EO74/$R$8)+(#REF!+($N$46^2)/2)*$N$51)/($N$46*SQRT($N$51)))-$N$46*SQRT(($N$51))))*$R$8*EXP(-#REF!*$N$51))*$Q$8*100,0)</f>
        <v>0</v>
      </c>
      <c r="EV74" s="71">
        <f ca="1">IFERROR((NORMSDIST(((LN($EO74/$R$9)+(#REF!+($N$46^2)/2)*$N$51)/($N$46*SQRT($N$51))))*$EO74-NORMSDIST((((LN($EO74/$R$9)+(#REF!+($N$46^2)/2)*$N$51)/($N$46*SQRT($N$51)))-$N$46*SQRT(($N$51))))*$R$9*EXP(-#REF!*$N$51))*$Q$9*100,0)</f>
        <v>0</v>
      </c>
      <c r="EW74" s="71">
        <f ca="1">IFERROR((NORMSDIST(((LN($EO74/$R$10)+(#REF!+($N$46^2)/2)*$N$51)/($N$46*SQRT($N$51))))*$EO74-NORMSDIST((((LN($EO74/$R$10)+(#REF!+($N$46^2)/2)*$N$51)/($N$46*SQRT($N$51)))-$N$46*SQRT(($N$51))))*$R$10*EXP(-#REF!*$N$51))*$Q$10*100,0)</f>
        <v>0</v>
      </c>
      <c r="EX74" s="71">
        <f ca="1">IFERROR((NORMSDIST(((LN($EO74/$R$11)+(#REF!+($N$46^2)/2)*$N$51)/($N$46*SQRT($N$51))))*$EO74-NORMSDIST((((LN($EO74/$R$11)+(#REF!+($N$46^2)/2)*$N$51)/($N$46*SQRT($N$51)))-$N$46*SQRT(($N$51))))*$R$11*EXP(-#REF!*$N$51))*$Q$11*100,0)</f>
        <v>0</v>
      </c>
      <c r="EY74" s="71">
        <f ca="1">IFERROR((NORMSDIST(((LN($EO74/$R$12)+(#REF!+($N$46^2)/2)*$N$51)/($N$46*SQRT($N$51))))*$EO74-NORMSDIST((((LN($EO74/$R$12)+(#REF!+($N$46^2)/2)*$N$51)/($N$46*SQRT($N$51)))-$N$46*SQRT(($N$51))))*$R$12*EXP(-#REF!*$N$51))*$Q$12*100,0)</f>
        <v>0</v>
      </c>
      <c r="EZ74" s="71">
        <f ca="1">IFERROR((NORMSDIST(((LN($EO74/$R$13)+(#REF!+($N$46^2)/2)*$N$51)/($N$46*SQRT($N$51))))*$EO74-NORMSDIST((((LN($EO74/$R$13)+(#REF!+($N$46^2)/2)*$N$51)/($N$46*SQRT($N$51)))-$N$46*SQRT(($N$51))))*$R$13*EXP(-#REF!*$N$51))*$Q$13*100,0)</f>
        <v>0</v>
      </c>
      <c r="FA74" s="71">
        <f ca="1">IFERROR((NORMSDIST(((LN($EO74/$R$14)+(#REF!+($N$46^2)/2)*$N$51)/($N$46*SQRT($N$51))))*$EO74-NORMSDIST((((LN($EO74/$R$14)+(#REF!+($N$46^2)/2)*$N$51)/($N$46*SQRT($N$51)))-$N$46*SQRT(($N$51))))*$R$14*EXP(-#REF!*$N$51))*$Q$14*100,0)</f>
        <v>0</v>
      </c>
      <c r="FB74" s="71">
        <f ca="1">IFERROR((NORMSDIST(((LN($EO74/$R$15)+(#REF!+($N$46^2)/2)*$N$51)/($N$46*SQRT($N$51))))*$EO74-NORMSDIST((((LN($EO74/$R$15)+(#REF!+($N$46^2)/2)*$N$51)/($N$46*SQRT($N$51)))-$N$46*SQRT(($N$51))))*$R$15*EXP(-#REF!*$N$51))*$Q$15*100,0)</f>
        <v>0</v>
      </c>
      <c r="FC74" s="71">
        <f ca="1">IFERROR((NORMSDIST(((LN($EO74/$R$16)+(#REF!+($N$46^2)/2)*$N$51)/($N$46*SQRT($N$51))))*$EO74-NORMSDIST((((LN($EO74/$R$16)+(#REF!+($N$46^2)/2)*$N$51)/($N$46*SQRT($N$51)))-$N$46*SQRT(($N$51))))*$R$16*EXP(-#REF!*$N$51))*$Q$16*100,0)</f>
        <v>0</v>
      </c>
      <c r="FD74" s="71">
        <f ca="1">IFERROR((NORMSDIST(((LN($EO74/$R$17)+(#REF!+($N$46^2)/2)*$N$51)/($N$46*SQRT($N$51))))*$EO74-NORMSDIST((((LN($EO74/$R$17)+(#REF!+($N$46^2)/2)*$N$51)/($N$46*SQRT($N$51)))-$N$46*SQRT(($N$51))))*$R$17*EXP(-#REF!*$N$51))*$Q$17*100,0)</f>
        <v>0</v>
      </c>
      <c r="FE74" s="71">
        <f ca="1">IFERROR((NORMSDIST(((LN($EO74/$R$18)+(#REF!+($N$46^2)/2)*$N$51)/($N$46*SQRT($N$51))))*$EO74-NORMSDIST((((LN($EO74/$R$18)+(#REF!+($N$46^2)/2)*$N$51)/($N$46*SQRT($N$51)))-$N$46*SQRT(($N$51))))*$R$18*EXP(-#REF!*$N$51))*$Q$18*100,0)</f>
        <v>0</v>
      </c>
      <c r="FF74" s="71">
        <f ca="1">IFERROR((NORMSDIST(((LN($EO74/$R$19)+(#REF!+($N$46^2)/2)*$N$51)/($N$46*SQRT($N$51))))*$EO74-NORMSDIST((((LN($EO74/$R$19)+(#REF!+($N$46^2)/2)*$N$51)/($N$46*SQRT($N$51)))-$N$46*SQRT(($N$51))))*$R$19*EXP(-#REF!*$N$51))*$Q$19*100,0)</f>
        <v>0</v>
      </c>
      <c r="FG74" s="71">
        <f ca="1">IFERROR((NORMSDIST(((LN($EO74/$R$20)+(#REF!+($N$46^2)/2)*$N$51)/($N$46*SQRT($N$51))))*$EO74-NORMSDIST((((LN($EO74/$R$20)+(#REF!+($N$46^2)/2)*$N$51)/($N$46*SQRT($N$51)))-$N$46*SQRT(($N$51))))*$R$20*EXP(-#REF!*$N$51))*$Q$20*100,0)</f>
        <v>0</v>
      </c>
      <c r="FH74" s="71">
        <f ca="1">IFERROR((NORMSDIST(((LN($EO74/$R$21)+(#REF!+($N$46^2)/2)*$N$51)/($N$46*SQRT($N$51))))*$EO74-NORMSDIST((((LN($EO74/$R$21)+(#REF!+($N$46^2)/2)*$N$51)/($N$46*SQRT($N$51)))-$N$46*SQRT(($N$51))))*$R$21*EXP(-#REF!*$N$51))*$Q$21*100,0)</f>
        <v>0</v>
      </c>
      <c r="FI74" s="71">
        <f ca="1">IFERROR((NORMSDIST(((LN($EO74/$R$22)+(#REF!+($N$46^2)/2)*$N$51)/($N$46*SQRT($N$51))))*$EO74-NORMSDIST((((LN($EO74/$R$22)+(#REF!+($N$46^2)/2)*$N$51)/($N$46*SQRT($N$51)))-$N$46*SQRT(($N$51))))*$R$22*EXP(-#REF!*$N$51))*$Q$22*100,0)</f>
        <v>0</v>
      </c>
      <c r="FJ74" s="71">
        <f ca="1">IFERROR((NORMSDIST(((LN($EO74/$R$23)+(#REF!+($N$46^2)/2)*$N$51)/($N$46*SQRT($N$51))))*$EO74-NORMSDIST((((LN($EO74/$R$23)+(#REF!+($N$46^2)/2)*$N$51)/($N$46*SQRT($N$51)))-$N$46*SQRT(($N$51))))*$R$23*EXP(-#REF!*$N$51))*$Q$23*100,0)</f>
        <v>0</v>
      </c>
      <c r="FK74" s="71">
        <f ca="1">IFERROR((NORMSDIST(((LN($EO74/$R$24)+(#REF!+($N$46^2)/2)*$N$51)/($N$46*SQRT($N$51))))*$EO74-NORMSDIST((((LN($EO74/$R$24)+(#REF!+($N$46^2)/2)*$N$51)/($N$46*SQRT($N$51)))-$N$46*SQRT(($N$51))))*$R$24*EXP(-#REF!*$N$51))*$Q$24*100,0)</f>
        <v>0</v>
      </c>
      <c r="FL74" s="71">
        <f ca="1">IFERROR((NORMSDIST(((LN($EO74/$R$25)+(#REF!+($N$46^2)/2)*$N$51)/($N$46*SQRT($N$51))))*$EO74-NORMSDIST((((LN($EO74/$R$25)+(#REF!+($N$46^2)/2)*$N$51)/($N$46*SQRT($N$51)))-$N$46*SQRT(($N$51))))*$R$25*EXP(-#REF!*$N$51))*$Q$25*100,0)</f>
        <v>0</v>
      </c>
      <c r="FM74" s="71">
        <f ca="1">IFERROR((NORMSDIST(((LN($EO74/$R$26)+(#REF!+($N$46^2)/2)*$N$51)/($N$46*SQRT($N$51))))*$EO74-NORMSDIST((((LN($EO74/$R$26)+(#REF!+($N$46^2)/2)*$N$51)/($N$46*SQRT($N$51)))-$N$46*SQRT(($N$51))))*$R$26*EXP(-#REF!*$N$51))*$Q$26*100,0)</f>
        <v>0</v>
      </c>
      <c r="FN74" s="71">
        <f ca="1">IFERROR((NORMSDIST(((LN($EO74/$R$27)+(#REF!+($N$46^2)/2)*$N$51)/($N$46*SQRT($N$51))))*$EO74-NORMSDIST((((LN($EO74/$R$27)+(#REF!+($N$46^2)/2)*$N$51)/($N$46*SQRT($N$51)))-$N$46*SQRT(($N$51))))*$R$27*EXP(-#REF!*$N$51))*$Q$27*100,0)</f>
        <v>0</v>
      </c>
      <c r="FO74" s="71">
        <f ca="1">IFERROR((NORMSDIST(((LN($EO74/$R$28)+(#REF!+($N$46^2)/2)*$N$51)/($N$46*SQRT($N$51))))*$EO74-NORMSDIST((((LN($EO74/$R$28)+(#REF!+($N$46^2)/2)*$N$51)/($N$46*SQRT($N$51)))-$N$46*SQRT(($N$51))))*$R$28*EXP(-#REF!*$N$51))*$Q$28*100,0)</f>
        <v>0</v>
      </c>
      <c r="FP74" s="71">
        <f ca="1">IFERROR((NORMSDIST(((LN($EO74/$R$29)+(#REF!+($N$46^2)/2)*$N$51)/($N$46*SQRT($N$51))))*$EO74-NORMSDIST((((LN($EO74/$R$29)+(#REF!+($N$46^2)/2)*$N$51)/($N$46*SQRT($N$51)))-$N$46*SQRT(($N$51))))*$R$29*EXP(-#REF!*$N$51))*$Q$29*100,0)</f>
        <v>0</v>
      </c>
      <c r="FQ74" s="71">
        <f ca="1">IFERROR((NORMSDIST(((LN($EO74/$R$30)+(#REF!+($N$46^2)/2)*$N$51)/($N$46*SQRT($N$51))))*$EO74-NORMSDIST((((LN($EO74/$R$30)+(#REF!+($N$46^2)/2)*$N$51)/($N$46*SQRT($N$51)))-$N$46*SQRT(($N$51))))*$R$30*EXP(-#REF!*$N$51))*$Q$30*100,0)</f>
        <v>0</v>
      </c>
      <c r="FR74" s="71">
        <f ca="1">IFERROR((NORMSDIST(((LN($EO74/$R$31)+(#REF!+($N$46^2)/2)*$N$51)/($N$46*SQRT($N$51))))*$EO74-NORMSDIST((((LN($EO74/$R$31)+(#REF!+($N$46^2)/2)*$N$51)/($N$46*SQRT($N$51)))-$N$46*SQRT(($N$51))))*$R$31*EXP(-#REF!*$N$51))*$Q$31*100,0)</f>
        <v>0</v>
      </c>
      <c r="FS74" s="71">
        <f ca="1">IFERROR((NORMSDIST(((LN($EO74/$R$32)+(#REF!+($N$46^2)/2)*$N$51)/($N$46*SQRT($N$51))))*$EO74-NORMSDIST((((LN($EO74/$R$32)+(#REF!+($N$46^2)/2)*$N$51)/($N$46*SQRT($N$51)))-$N$46*SQRT(($N$51))))*$R$32*EXP(-#REF!*$N$51))*$Q$32*100,0)</f>
        <v>0</v>
      </c>
      <c r="FT74" s="71">
        <f ca="1">IFERROR((NORMSDIST(((LN($EO74/$R$33)+(#REF!+($N$46^2)/2)*$N$51)/($N$46*SQRT($N$51))))*$EO74-NORMSDIST((((LN($EO74/$R$33)+(#REF!+($N$46^2)/2)*$N$51)/($N$46*SQRT($N$51)))-$N$46*SQRT(($N$51))))*$R$33*EXP(-#REF!*$N$51))*$Q$33*100,0)</f>
        <v>0</v>
      </c>
      <c r="FU74" s="71">
        <f ca="1">IFERROR((NORMSDIST(((LN($EO74/$R$34)+(#REF!+($N$46^2)/2)*$N$51)/($N$46*SQRT($N$51))))*$EO74-NORMSDIST((((LN($EO74/$R$34)+(#REF!+($N$46^2)/2)*$N$51)/($N$46*SQRT($N$51)))-$N$46*SQRT(($N$51))))*$R$34*EXP(-#REF!*$N$51))*$Q$34*100,0)</f>
        <v>0</v>
      </c>
      <c r="FV74" s="71">
        <f ca="1">IFERROR((NORMSDIST(((LN($EO74/$R$35)+(#REF!+($N$46^2)/2)*$N$51)/($N$46*SQRT($N$51))))*$EO74-NORMSDIST((((LN($EO74/$R$35)+(#REF!+($N$46^2)/2)*$N$51)/($N$46*SQRT($N$51)))-$N$46*SQRT(($N$51))))*$R$35*EXP(-#REF!*$N$51))*$Q$35*100,0)</f>
        <v>0</v>
      </c>
      <c r="FW74" s="71">
        <f ca="1">IFERROR((NORMSDIST(((LN($EO74/$R$36)+(#REF!+($N$46^2)/2)*$N$51)/($N$46*SQRT($N$51))))*$EO74-NORMSDIST((((LN($EO74/$R$36)+(#REF!+($N$46^2)/2)*$N$51)/($N$46*SQRT($N$51)))-$N$46*SQRT(($N$51))))*$R$36*EXP(-#REF!*$N$51))*$Q$36*100,0)</f>
        <v>0</v>
      </c>
      <c r="FX74" s="71">
        <f ca="1">IFERROR((NORMSDIST(((LN($EO74/$R$37)+(#REF!+($N$46^2)/2)*$N$51)/($N$46*SQRT($N$51))))*$EO74-NORMSDIST((((LN($EO74/$R$37)+(#REF!+($N$46^2)/2)*$N$51)/($N$46*SQRT($N$51)))-$N$46*SQRT(($N$51))))*$R$37*EXP(-#REF!*$N$51))*$Q$37*100,0)</f>
        <v>0</v>
      </c>
      <c r="FY74" s="71">
        <f ca="1">IFERROR((NORMSDIST(((LN($EO74/$R$38)+(#REF!+($N$46^2)/2)*$N$51)/($N$46*SQRT($N$51))))*$EO74-NORMSDIST((((LN($EO74/$R$38)+(#REF!+($N$46^2)/2)*$N$51)/($N$46*SQRT($N$51)))-$N$46*SQRT(($N$51))))*$R$38*EXP(-#REF!*$N$51))*$Q$38*100,0)</f>
        <v>0</v>
      </c>
      <c r="FZ74" s="71">
        <f ca="1">IFERROR((NORMSDIST(((LN($EO74/$R$39)+(#REF!+($N$46^2)/2)*$N$51)/($N$46*SQRT($N$51))))*$EO74-NORMSDIST((((LN($EO74/$R$39)+(#REF!+($N$46^2)/2)*$N$51)/($N$46*SQRT($N$51)))-$N$46*SQRT(($N$51))))*$R$39*EXP(-#REF!*$N$51))*$Q$39*100,0)</f>
        <v>0</v>
      </c>
      <c r="GA74" s="71">
        <f ca="1">IFERROR((NORMSDIST(((LN($EO74/$R$40)+(#REF!+($N$46^2)/2)*$N$51)/($N$46*SQRT($N$51))))*$EO74-NORMSDIST((((LN($EO74/$R$40)+(#REF!+($N$46^2)/2)*$N$51)/($N$46*SQRT($N$51)))-$N$46*SQRT(($N$51))))*$R$40*EXP(-#REF!*$N$51))*$Q$40*100,0)</f>
        <v>0</v>
      </c>
      <c r="GB74" s="71">
        <f ca="1">IFERROR((NORMSDIST(((LN($EO74/$R$41)+(#REF!+($N$46^2)/2)*$N$51)/($N$46*SQRT($N$51))))*$EO74-NORMSDIST((((LN($EO74/$R$41)+(#REF!+($N$46^2)/2)*$N$51)/($N$46*SQRT($N$51)))-$N$46*SQRT(($N$51))))*$R$41*EXP(-#REF!*$N$51))*$Q$41*100,0)</f>
        <v>0</v>
      </c>
      <c r="GC74" s="71">
        <f ca="1">IFERROR((NORMSDIST(((LN($EO74/$R$42)+(#REF!+($N$46^2)/2)*$N$51)/($N$46*SQRT($N$51))))*$EO74-NORMSDIST((((LN($EO74/$R$42)+(#REF!+($N$46^2)/2)*$N$51)/($N$46*SQRT($N$51)))-$N$46*SQRT(($N$51))))*$R$42*EXP(-#REF!*$N$51))*$Q$42*100,0)</f>
        <v>0</v>
      </c>
      <c r="GD74" s="104">
        <f t="shared" ca="1" si="167"/>
        <v>0</v>
      </c>
    </row>
    <row r="75" spans="1:186">
      <c r="A75" s="844"/>
      <c r="B75" s="794"/>
      <c r="C75" s="795"/>
      <c r="D75" s="796"/>
      <c r="E75" s="171">
        <f>-C75*B75</f>
        <v>0</v>
      </c>
      <c r="F75" s="171">
        <f>IF(B75&gt;0,-C75*(1+($N$52+0.0008)*1.21)*B75,-C75*(1-($N$52+0.0008)*1.21)*B75)</f>
        <v>0</v>
      </c>
      <c r="G75" s="781">
        <f>G74</f>
        <v>3979</v>
      </c>
      <c r="H75" s="797">
        <f>-G75*B75</f>
        <v>0</v>
      </c>
      <c r="I75" s="785">
        <f>F75-H75</f>
        <v>0</v>
      </c>
      <c r="J75" s="51"/>
      <c r="K75" s="51"/>
      <c r="L75" s="51"/>
      <c r="M75" s="51"/>
      <c r="N75" s="51"/>
      <c r="O75" s="51"/>
      <c r="P75" s="52"/>
      <c r="Q75" s="51"/>
      <c r="R75" s="55"/>
      <c r="S75" s="51"/>
      <c r="T75" s="51"/>
      <c r="U75" s="51"/>
      <c r="V75" s="51"/>
      <c r="W75" s="51"/>
      <c r="X75" s="51"/>
      <c r="Y75" s="51"/>
      <c r="Z75" s="52"/>
      <c r="AA75" s="51"/>
      <c r="AB75" s="55"/>
      <c r="AC75" s="51"/>
      <c r="AD75" s="51"/>
      <c r="AE75" s="51"/>
      <c r="AF75" s="51"/>
      <c r="AG75" s="51"/>
      <c r="AH75" s="51"/>
      <c r="AI75" s="51"/>
      <c r="AJ75" s="656"/>
      <c r="AK75" s="657" t="s">
        <v>350</v>
      </c>
      <c r="AL75" s="624"/>
      <c r="AM75" s="650"/>
      <c r="AN75" s="628"/>
      <c r="AO75" s="633">
        <f t="shared" si="8"/>
        <v>0</v>
      </c>
      <c r="AP75" s="654">
        <f t="shared" si="9"/>
        <v>0</v>
      </c>
      <c r="AQ75" s="658" t="s">
        <v>396</v>
      </c>
      <c r="AR75" s="624"/>
      <c r="AS75" s="650"/>
      <c r="AT75" s="628"/>
      <c r="AU75" s="633">
        <f t="shared" si="10"/>
        <v>0</v>
      </c>
      <c r="AV75" s="654">
        <f t="shared" si="11"/>
        <v>0</v>
      </c>
      <c r="AW75" s="661" t="s">
        <v>397</v>
      </c>
      <c r="AX75" s="660"/>
      <c r="AY75" s="628"/>
      <c r="AZ75" s="633">
        <f t="shared" si="12"/>
        <v>0</v>
      </c>
      <c r="BA75" s="635">
        <f t="shared" si="13"/>
        <v>0</v>
      </c>
      <c r="CX75" s="70">
        <f t="shared" si="124"/>
        <v>3251.1326986055487</v>
      </c>
      <c r="CY75" s="71">
        <f t="shared" si="125"/>
        <v>0</v>
      </c>
      <c r="CZ75" s="71">
        <f t="shared" si="126"/>
        <v>0</v>
      </c>
      <c r="DA75" s="71">
        <f t="shared" si="127"/>
        <v>0</v>
      </c>
      <c r="DB75" s="71">
        <f t="shared" si="128"/>
        <v>0</v>
      </c>
      <c r="DC75" s="71">
        <f t="shared" si="129"/>
        <v>0</v>
      </c>
      <c r="DD75" s="71">
        <f t="shared" si="130"/>
        <v>0</v>
      </c>
      <c r="DE75" s="71">
        <f t="shared" si="131"/>
        <v>0</v>
      </c>
      <c r="DF75" s="71">
        <f t="shared" si="132"/>
        <v>0</v>
      </c>
      <c r="DG75" s="71">
        <f t="shared" si="133"/>
        <v>0</v>
      </c>
      <c r="DH75" s="71">
        <f t="shared" si="134"/>
        <v>0</v>
      </c>
      <c r="DI75" s="71">
        <f t="shared" si="135"/>
        <v>0</v>
      </c>
      <c r="DJ75" s="71">
        <f t="shared" si="136"/>
        <v>0</v>
      </c>
      <c r="DK75" s="71">
        <f t="shared" si="137"/>
        <v>0</v>
      </c>
      <c r="DL75" s="71">
        <f t="shared" si="138"/>
        <v>0</v>
      </c>
      <c r="DM75" s="71">
        <f t="shared" si="139"/>
        <v>0</v>
      </c>
      <c r="DN75" s="71">
        <f t="shared" si="140"/>
        <v>0</v>
      </c>
      <c r="DO75" s="71">
        <f t="shared" si="141"/>
        <v>0</v>
      </c>
      <c r="DP75" s="71">
        <f t="shared" si="142"/>
        <v>0</v>
      </c>
      <c r="DQ75" s="71">
        <f t="shared" si="143"/>
        <v>0</v>
      </c>
      <c r="DR75" s="71">
        <f t="shared" si="144"/>
        <v>0</v>
      </c>
      <c r="DS75" s="71">
        <f t="shared" si="145"/>
        <v>0</v>
      </c>
      <c r="DT75" s="71">
        <f t="shared" si="146"/>
        <v>0</v>
      </c>
      <c r="DU75" s="71">
        <f t="shared" si="147"/>
        <v>0</v>
      </c>
      <c r="DV75" s="71">
        <f t="shared" si="148"/>
        <v>0</v>
      </c>
      <c r="DW75" s="71">
        <f t="shared" si="149"/>
        <v>0</v>
      </c>
      <c r="DX75" s="71">
        <f t="shared" si="150"/>
        <v>0</v>
      </c>
      <c r="DY75" s="71">
        <f t="shared" si="151"/>
        <v>0</v>
      </c>
      <c r="DZ75" s="71">
        <f t="shared" si="152"/>
        <v>0</v>
      </c>
      <c r="EA75" s="71">
        <f t="shared" si="153"/>
        <v>0</v>
      </c>
      <c r="EB75" s="71">
        <f t="shared" si="154"/>
        <v>0</v>
      </c>
      <c r="EC75" s="71">
        <f t="shared" si="155"/>
        <v>0</v>
      </c>
      <c r="ED75" s="71">
        <f t="shared" si="156"/>
        <v>0</v>
      </c>
      <c r="EE75" s="71">
        <f t="shared" si="157"/>
        <v>0</v>
      </c>
      <c r="EF75" s="71">
        <f t="shared" si="158"/>
        <v>0</v>
      </c>
      <c r="EG75" s="71">
        <f t="shared" si="159"/>
        <v>0</v>
      </c>
      <c r="EH75" s="71">
        <f t="shared" si="160"/>
        <v>0</v>
      </c>
      <c r="EI75" s="71">
        <f t="shared" si="161"/>
        <v>0</v>
      </c>
      <c r="EJ75" s="71">
        <f t="shared" si="162"/>
        <v>0</v>
      </c>
      <c r="EK75" s="71">
        <f t="shared" si="163"/>
        <v>0</v>
      </c>
      <c r="EL75" s="71">
        <f t="shared" si="164"/>
        <v>0</v>
      </c>
      <c r="EM75" s="104">
        <f t="shared" si="165"/>
        <v>0</v>
      </c>
      <c r="EN75" s="60"/>
      <c r="EO75" s="70">
        <f t="shared" si="166"/>
        <v>3251.1326986055487</v>
      </c>
      <c r="EP75" s="71">
        <f ca="1">IFERROR((NORMSDIST(((LN($EO75/$R$3)+(#REF!+($N$46^2)/2)*$N$51)/($N$46*SQRT($N$51))))*$EO75-NORMSDIST((((LN($EO75/$R$3)+(#REF!+($N$46^2)/2)*$N$51)/($N$46*SQRT($N$51)))-$N$46*SQRT(($N$51))))*$R$3*EXP(-#REF!*$N$51))*$Q$3*100,0)</f>
        <v>0</v>
      </c>
      <c r="EQ75" s="71">
        <f ca="1">IFERROR((NORMSDIST(((LN($EO75/$R$4)+(#REF!+($N$46^2)/2)*$N$51)/($N$46*SQRT($N$51))))*$EO75-NORMSDIST((((LN($EO75/$R$4)+(#REF!+($N$46^2)/2)*$N$51)/($N$46*SQRT($N$51)))-$N$46*SQRT(($N$51))))*$R$4*EXP(-#REF!*$N$51))*$Q$4*100,0)</f>
        <v>0</v>
      </c>
      <c r="ER75" s="71">
        <f ca="1">IFERROR((NORMSDIST(((LN($EO75/$R$5)+(#REF!+($N$46^2)/2)*$N$51)/($N$46*SQRT($N$51))))*$EO75-NORMSDIST((((LN($EO75/$R$5)+(#REF!+($N$46^2)/2)*$N$51)/($N$46*SQRT($N$51)))-$N$46*SQRT(($N$51))))*$R$5*EXP(-#REF!*$N$51))*$Q$5*100,0)</f>
        <v>0</v>
      </c>
      <c r="ES75" s="71">
        <f ca="1">IFERROR((NORMSDIST(((LN($EO75/$R$6)+(#REF!+($N$46^2)/2)*$N$51)/($N$46*SQRT($N$51))))*$EO75-NORMSDIST((((LN($EO75/$R$6)+(#REF!+($N$46^2)/2)*$N$51)/($N$46*SQRT($N$51)))-$N$46*SQRT(($N$51))))*$R$6*EXP(-#REF!*$N$51))*$Q$6*100,0)</f>
        <v>0</v>
      </c>
      <c r="ET75" s="71">
        <f ca="1">IFERROR((NORMSDIST(((LN($EO75/$R$7)+(#REF!+($N$46^2)/2)*$N$51)/($N$46*SQRT($N$51))))*$EO75-NORMSDIST((((LN($EO75/$R$7)+(#REF!+($N$46^2)/2)*$N$51)/($N$46*SQRT($N$51)))-$N$46*SQRT(($N$51))))*$R$7*EXP(-#REF!*$N$51))*$Q$7*100,0)</f>
        <v>0</v>
      </c>
      <c r="EU75" s="71">
        <f ca="1">IFERROR((NORMSDIST(((LN($EO75/$R$8)+(#REF!+($N$46^2)/2)*$N$51)/($N$46*SQRT($N$51))))*$EO75-NORMSDIST((((LN($EO75/$R$8)+(#REF!+($N$46^2)/2)*$N$51)/($N$46*SQRT($N$51)))-$N$46*SQRT(($N$51))))*$R$8*EXP(-#REF!*$N$51))*$Q$8*100,0)</f>
        <v>0</v>
      </c>
      <c r="EV75" s="71">
        <f ca="1">IFERROR((NORMSDIST(((LN($EO75/$R$9)+(#REF!+($N$46^2)/2)*$N$51)/($N$46*SQRT($N$51))))*$EO75-NORMSDIST((((LN($EO75/$R$9)+(#REF!+($N$46^2)/2)*$N$51)/($N$46*SQRT($N$51)))-$N$46*SQRT(($N$51))))*$R$9*EXP(-#REF!*$N$51))*$Q$9*100,0)</f>
        <v>0</v>
      </c>
      <c r="EW75" s="71">
        <f ca="1">IFERROR((NORMSDIST(((LN($EO75/$R$10)+(#REF!+($N$46^2)/2)*$N$51)/($N$46*SQRT($N$51))))*$EO75-NORMSDIST((((LN($EO75/$R$10)+(#REF!+($N$46^2)/2)*$N$51)/($N$46*SQRT($N$51)))-$N$46*SQRT(($N$51))))*$R$10*EXP(-#REF!*$N$51))*$Q$10*100,0)</f>
        <v>0</v>
      </c>
      <c r="EX75" s="71">
        <f ca="1">IFERROR((NORMSDIST(((LN($EO75/$R$11)+(#REF!+($N$46^2)/2)*$N$51)/($N$46*SQRT($N$51))))*$EO75-NORMSDIST((((LN($EO75/$R$11)+(#REF!+($N$46^2)/2)*$N$51)/($N$46*SQRT($N$51)))-$N$46*SQRT(($N$51))))*$R$11*EXP(-#REF!*$N$51))*$Q$11*100,0)</f>
        <v>0</v>
      </c>
      <c r="EY75" s="71">
        <f ca="1">IFERROR((NORMSDIST(((LN($EO75/$R$12)+(#REF!+($N$46^2)/2)*$N$51)/($N$46*SQRT($N$51))))*$EO75-NORMSDIST((((LN($EO75/$R$12)+(#REF!+($N$46^2)/2)*$N$51)/($N$46*SQRT($N$51)))-$N$46*SQRT(($N$51))))*$R$12*EXP(-#REF!*$N$51))*$Q$12*100,0)</f>
        <v>0</v>
      </c>
      <c r="EZ75" s="71">
        <f ca="1">IFERROR((NORMSDIST(((LN($EO75/$R$13)+(#REF!+($N$46^2)/2)*$N$51)/($N$46*SQRT($N$51))))*$EO75-NORMSDIST((((LN($EO75/$R$13)+(#REF!+($N$46^2)/2)*$N$51)/($N$46*SQRT($N$51)))-$N$46*SQRT(($N$51))))*$R$13*EXP(-#REF!*$N$51))*$Q$13*100,0)</f>
        <v>0</v>
      </c>
      <c r="FA75" s="71">
        <f ca="1">IFERROR((NORMSDIST(((LN($EO75/$R$14)+(#REF!+($N$46^2)/2)*$N$51)/($N$46*SQRT($N$51))))*$EO75-NORMSDIST((((LN($EO75/$R$14)+(#REF!+($N$46^2)/2)*$N$51)/($N$46*SQRT($N$51)))-$N$46*SQRT(($N$51))))*$R$14*EXP(-#REF!*$N$51))*$Q$14*100,0)</f>
        <v>0</v>
      </c>
      <c r="FB75" s="71">
        <f ca="1">IFERROR((NORMSDIST(((LN($EO75/$R$15)+(#REF!+($N$46^2)/2)*$N$51)/($N$46*SQRT($N$51))))*$EO75-NORMSDIST((((LN($EO75/$R$15)+(#REF!+($N$46^2)/2)*$N$51)/($N$46*SQRT($N$51)))-$N$46*SQRT(($N$51))))*$R$15*EXP(-#REF!*$N$51))*$Q$15*100,0)</f>
        <v>0</v>
      </c>
      <c r="FC75" s="71">
        <f ca="1">IFERROR((NORMSDIST(((LN($EO75/$R$16)+(#REF!+($N$46^2)/2)*$N$51)/($N$46*SQRT($N$51))))*$EO75-NORMSDIST((((LN($EO75/$R$16)+(#REF!+($N$46^2)/2)*$N$51)/($N$46*SQRT($N$51)))-$N$46*SQRT(($N$51))))*$R$16*EXP(-#REF!*$N$51))*$Q$16*100,0)</f>
        <v>0</v>
      </c>
      <c r="FD75" s="71">
        <f ca="1">IFERROR((NORMSDIST(((LN($EO75/$R$17)+(#REF!+($N$46^2)/2)*$N$51)/($N$46*SQRT($N$51))))*$EO75-NORMSDIST((((LN($EO75/$R$17)+(#REF!+($N$46^2)/2)*$N$51)/($N$46*SQRT($N$51)))-$N$46*SQRT(($N$51))))*$R$17*EXP(-#REF!*$N$51))*$Q$17*100,0)</f>
        <v>0</v>
      </c>
      <c r="FE75" s="71">
        <f ca="1">IFERROR((NORMSDIST(((LN($EO75/$R$18)+(#REF!+($N$46^2)/2)*$N$51)/($N$46*SQRT($N$51))))*$EO75-NORMSDIST((((LN($EO75/$R$18)+(#REF!+($N$46^2)/2)*$N$51)/($N$46*SQRT($N$51)))-$N$46*SQRT(($N$51))))*$R$18*EXP(-#REF!*$N$51))*$Q$18*100,0)</f>
        <v>0</v>
      </c>
      <c r="FF75" s="71">
        <f ca="1">IFERROR((NORMSDIST(((LN($EO75/$R$19)+(#REF!+($N$46^2)/2)*$N$51)/($N$46*SQRT($N$51))))*$EO75-NORMSDIST((((LN($EO75/$R$19)+(#REF!+($N$46^2)/2)*$N$51)/($N$46*SQRT($N$51)))-$N$46*SQRT(($N$51))))*$R$19*EXP(-#REF!*$N$51))*$Q$19*100,0)</f>
        <v>0</v>
      </c>
      <c r="FG75" s="71">
        <f ca="1">IFERROR((NORMSDIST(((LN($EO75/$R$20)+(#REF!+($N$46^2)/2)*$N$51)/($N$46*SQRT($N$51))))*$EO75-NORMSDIST((((LN($EO75/$R$20)+(#REF!+($N$46^2)/2)*$N$51)/($N$46*SQRT($N$51)))-$N$46*SQRT(($N$51))))*$R$20*EXP(-#REF!*$N$51))*$Q$20*100,0)</f>
        <v>0</v>
      </c>
      <c r="FH75" s="71">
        <f ca="1">IFERROR((NORMSDIST(((LN($EO75/$R$21)+(#REF!+($N$46^2)/2)*$N$51)/($N$46*SQRT($N$51))))*$EO75-NORMSDIST((((LN($EO75/$R$21)+(#REF!+($N$46^2)/2)*$N$51)/($N$46*SQRT($N$51)))-$N$46*SQRT(($N$51))))*$R$21*EXP(-#REF!*$N$51))*$Q$21*100,0)</f>
        <v>0</v>
      </c>
      <c r="FI75" s="71">
        <f ca="1">IFERROR((NORMSDIST(((LN($EO75/$R$22)+(#REF!+($N$46^2)/2)*$N$51)/($N$46*SQRT($N$51))))*$EO75-NORMSDIST((((LN($EO75/$R$22)+(#REF!+($N$46^2)/2)*$N$51)/($N$46*SQRT($N$51)))-$N$46*SQRT(($N$51))))*$R$22*EXP(-#REF!*$N$51))*$Q$22*100,0)</f>
        <v>0</v>
      </c>
      <c r="FJ75" s="71">
        <f ca="1">IFERROR((NORMSDIST(((LN($EO75/$R$23)+(#REF!+($N$46^2)/2)*$N$51)/($N$46*SQRT($N$51))))*$EO75-NORMSDIST((((LN($EO75/$R$23)+(#REF!+($N$46^2)/2)*$N$51)/($N$46*SQRT($N$51)))-$N$46*SQRT(($N$51))))*$R$23*EXP(-#REF!*$N$51))*$Q$23*100,0)</f>
        <v>0</v>
      </c>
      <c r="FK75" s="71">
        <f ca="1">IFERROR((NORMSDIST(((LN($EO75/$R$24)+(#REF!+($N$46^2)/2)*$N$51)/($N$46*SQRT($N$51))))*$EO75-NORMSDIST((((LN($EO75/$R$24)+(#REF!+($N$46^2)/2)*$N$51)/($N$46*SQRT($N$51)))-$N$46*SQRT(($N$51))))*$R$24*EXP(-#REF!*$N$51))*$Q$24*100,0)</f>
        <v>0</v>
      </c>
      <c r="FL75" s="71">
        <f ca="1">IFERROR((NORMSDIST(((LN($EO75/$R$25)+(#REF!+($N$46^2)/2)*$N$51)/($N$46*SQRT($N$51))))*$EO75-NORMSDIST((((LN($EO75/$R$25)+(#REF!+($N$46^2)/2)*$N$51)/($N$46*SQRT($N$51)))-$N$46*SQRT(($N$51))))*$R$25*EXP(-#REF!*$N$51))*$Q$25*100,0)</f>
        <v>0</v>
      </c>
      <c r="FM75" s="71">
        <f ca="1">IFERROR((NORMSDIST(((LN($EO75/$R$26)+(#REF!+($N$46^2)/2)*$N$51)/($N$46*SQRT($N$51))))*$EO75-NORMSDIST((((LN($EO75/$R$26)+(#REF!+($N$46^2)/2)*$N$51)/($N$46*SQRT($N$51)))-$N$46*SQRT(($N$51))))*$R$26*EXP(-#REF!*$N$51))*$Q$26*100,0)</f>
        <v>0</v>
      </c>
      <c r="FN75" s="71">
        <f ca="1">IFERROR((NORMSDIST(((LN($EO75/$R$27)+(#REF!+($N$46^2)/2)*$N$51)/($N$46*SQRT($N$51))))*$EO75-NORMSDIST((((LN($EO75/$R$27)+(#REF!+($N$46^2)/2)*$N$51)/($N$46*SQRT($N$51)))-$N$46*SQRT(($N$51))))*$R$27*EXP(-#REF!*$N$51))*$Q$27*100,0)</f>
        <v>0</v>
      </c>
      <c r="FO75" s="71">
        <f ca="1">IFERROR((NORMSDIST(((LN($EO75/$R$28)+(#REF!+($N$46^2)/2)*$N$51)/($N$46*SQRT($N$51))))*$EO75-NORMSDIST((((LN($EO75/$R$28)+(#REF!+($N$46^2)/2)*$N$51)/($N$46*SQRT($N$51)))-$N$46*SQRT(($N$51))))*$R$28*EXP(-#REF!*$N$51))*$Q$28*100,0)</f>
        <v>0</v>
      </c>
      <c r="FP75" s="71">
        <f ca="1">IFERROR((NORMSDIST(((LN($EO75/$R$29)+(#REF!+($N$46^2)/2)*$N$51)/($N$46*SQRT($N$51))))*$EO75-NORMSDIST((((LN($EO75/$R$29)+(#REF!+($N$46^2)/2)*$N$51)/($N$46*SQRT($N$51)))-$N$46*SQRT(($N$51))))*$R$29*EXP(-#REF!*$N$51))*$Q$29*100,0)</f>
        <v>0</v>
      </c>
      <c r="FQ75" s="71">
        <f ca="1">IFERROR((NORMSDIST(((LN($EO75/$R$30)+(#REF!+($N$46^2)/2)*$N$51)/($N$46*SQRT($N$51))))*$EO75-NORMSDIST((((LN($EO75/$R$30)+(#REF!+($N$46^2)/2)*$N$51)/($N$46*SQRT($N$51)))-$N$46*SQRT(($N$51))))*$R$30*EXP(-#REF!*$N$51))*$Q$30*100,0)</f>
        <v>0</v>
      </c>
      <c r="FR75" s="71">
        <f ca="1">IFERROR((NORMSDIST(((LN($EO75/$R$31)+(#REF!+($N$46^2)/2)*$N$51)/($N$46*SQRT($N$51))))*$EO75-NORMSDIST((((LN($EO75/$R$31)+(#REF!+($N$46^2)/2)*$N$51)/($N$46*SQRT($N$51)))-$N$46*SQRT(($N$51))))*$R$31*EXP(-#REF!*$N$51))*$Q$31*100,0)</f>
        <v>0</v>
      </c>
      <c r="FS75" s="71">
        <f ca="1">IFERROR((NORMSDIST(((LN($EO75/$R$32)+(#REF!+($N$46^2)/2)*$N$51)/($N$46*SQRT($N$51))))*$EO75-NORMSDIST((((LN($EO75/$R$32)+(#REF!+($N$46^2)/2)*$N$51)/($N$46*SQRT($N$51)))-$N$46*SQRT(($N$51))))*$R$32*EXP(-#REF!*$N$51))*$Q$32*100,0)</f>
        <v>0</v>
      </c>
      <c r="FT75" s="71">
        <f ca="1">IFERROR((NORMSDIST(((LN($EO75/$R$33)+(#REF!+($N$46^2)/2)*$N$51)/($N$46*SQRT($N$51))))*$EO75-NORMSDIST((((LN($EO75/$R$33)+(#REF!+($N$46^2)/2)*$N$51)/($N$46*SQRT($N$51)))-$N$46*SQRT(($N$51))))*$R$33*EXP(-#REF!*$N$51))*$Q$33*100,0)</f>
        <v>0</v>
      </c>
      <c r="FU75" s="71">
        <f ca="1">IFERROR((NORMSDIST(((LN($EO75/$R$34)+(#REF!+($N$46^2)/2)*$N$51)/($N$46*SQRT($N$51))))*$EO75-NORMSDIST((((LN($EO75/$R$34)+(#REF!+($N$46^2)/2)*$N$51)/($N$46*SQRT($N$51)))-$N$46*SQRT(($N$51))))*$R$34*EXP(-#REF!*$N$51))*$Q$34*100,0)</f>
        <v>0</v>
      </c>
      <c r="FV75" s="71">
        <f ca="1">IFERROR((NORMSDIST(((LN($EO75/$R$35)+(#REF!+($N$46^2)/2)*$N$51)/($N$46*SQRT($N$51))))*$EO75-NORMSDIST((((LN($EO75/$R$35)+(#REF!+($N$46^2)/2)*$N$51)/($N$46*SQRT($N$51)))-$N$46*SQRT(($N$51))))*$R$35*EXP(-#REF!*$N$51))*$Q$35*100,0)</f>
        <v>0</v>
      </c>
      <c r="FW75" s="71">
        <f ca="1">IFERROR((NORMSDIST(((LN($EO75/$R$36)+(#REF!+($N$46^2)/2)*$N$51)/($N$46*SQRT($N$51))))*$EO75-NORMSDIST((((LN($EO75/$R$36)+(#REF!+($N$46^2)/2)*$N$51)/($N$46*SQRT($N$51)))-$N$46*SQRT(($N$51))))*$R$36*EXP(-#REF!*$N$51))*$Q$36*100,0)</f>
        <v>0</v>
      </c>
      <c r="FX75" s="71">
        <f ca="1">IFERROR((NORMSDIST(((LN($EO75/$R$37)+(#REF!+($N$46^2)/2)*$N$51)/($N$46*SQRT($N$51))))*$EO75-NORMSDIST((((LN($EO75/$R$37)+(#REF!+($N$46^2)/2)*$N$51)/($N$46*SQRT($N$51)))-$N$46*SQRT(($N$51))))*$R$37*EXP(-#REF!*$N$51))*$Q$37*100,0)</f>
        <v>0</v>
      </c>
      <c r="FY75" s="71">
        <f ca="1">IFERROR((NORMSDIST(((LN($EO75/$R$38)+(#REF!+($N$46^2)/2)*$N$51)/($N$46*SQRT($N$51))))*$EO75-NORMSDIST((((LN($EO75/$R$38)+(#REF!+($N$46^2)/2)*$N$51)/($N$46*SQRT($N$51)))-$N$46*SQRT(($N$51))))*$R$38*EXP(-#REF!*$N$51))*$Q$38*100,0)</f>
        <v>0</v>
      </c>
      <c r="FZ75" s="71">
        <f ca="1">IFERROR((NORMSDIST(((LN($EO75/$R$39)+(#REF!+($N$46^2)/2)*$N$51)/($N$46*SQRT($N$51))))*$EO75-NORMSDIST((((LN($EO75/$R$39)+(#REF!+($N$46^2)/2)*$N$51)/($N$46*SQRT($N$51)))-$N$46*SQRT(($N$51))))*$R$39*EXP(-#REF!*$N$51))*$Q$39*100,0)</f>
        <v>0</v>
      </c>
      <c r="GA75" s="71">
        <f ca="1">IFERROR((NORMSDIST(((LN($EO75/$R$40)+(#REF!+($N$46^2)/2)*$N$51)/($N$46*SQRT($N$51))))*$EO75-NORMSDIST((((LN($EO75/$R$40)+(#REF!+($N$46^2)/2)*$N$51)/($N$46*SQRT($N$51)))-$N$46*SQRT(($N$51))))*$R$40*EXP(-#REF!*$N$51))*$Q$40*100,0)</f>
        <v>0</v>
      </c>
      <c r="GB75" s="71">
        <f ca="1">IFERROR((NORMSDIST(((LN($EO75/$R$41)+(#REF!+($N$46^2)/2)*$N$51)/($N$46*SQRT($N$51))))*$EO75-NORMSDIST((((LN($EO75/$R$41)+(#REF!+($N$46^2)/2)*$N$51)/($N$46*SQRT($N$51)))-$N$46*SQRT(($N$51))))*$R$41*EXP(-#REF!*$N$51))*$Q$41*100,0)</f>
        <v>0</v>
      </c>
      <c r="GC75" s="71">
        <f ca="1">IFERROR((NORMSDIST(((LN($EO75/$R$42)+(#REF!+($N$46^2)/2)*$N$51)/($N$46*SQRT($N$51))))*$EO75-NORMSDIST((((LN($EO75/$R$42)+(#REF!+($N$46^2)/2)*$N$51)/($N$46*SQRT($N$51)))-$N$46*SQRT(($N$51))))*$R$42*EXP(-#REF!*$N$51))*$Q$42*100,0)</f>
        <v>0</v>
      </c>
      <c r="GD75" s="104">
        <f t="shared" ca="1" si="167"/>
        <v>0</v>
      </c>
    </row>
    <row r="76" spans="1:186">
      <c r="A76" s="798" t="s">
        <v>451</v>
      </c>
      <c r="B76" s="799">
        <f>IFERROR(VLOOKUP("GGAL - 24hs",HomeBroker!$A$30:$F$104,6,0),0)</f>
        <v>3979</v>
      </c>
      <c r="C76" s="800"/>
      <c r="D76" s="798" t="s">
        <v>452</v>
      </c>
      <c r="E76" s="801">
        <f>SUM(E3:E75)</f>
        <v>0</v>
      </c>
      <c r="F76" s="802">
        <f>SUM(F3:F75)</f>
        <v>0</v>
      </c>
      <c r="G76" s="803"/>
      <c r="H76" s="804"/>
      <c r="I76" s="805">
        <f>SUM(I3:I75)</f>
        <v>0</v>
      </c>
      <c r="J76" s="51"/>
      <c r="K76" s="51"/>
      <c r="L76" s="51"/>
      <c r="M76" s="51"/>
      <c r="N76" s="51"/>
      <c r="O76" s="51"/>
      <c r="P76" s="52"/>
      <c r="Q76" s="51"/>
      <c r="R76" s="55"/>
      <c r="S76" s="51"/>
      <c r="T76" s="51"/>
      <c r="U76" s="51"/>
      <c r="V76" s="51"/>
      <c r="W76" s="51"/>
      <c r="X76" s="51"/>
      <c r="Y76" s="51"/>
      <c r="Z76" s="52"/>
      <c r="AA76" s="51"/>
      <c r="AB76" s="55"/>
      <c r="AC76" s="51"/>
      <c r="AD76" s="51"/>
      <c r="AE76" s="51"/>
      <c r="AF76" s="51"/>
      <c r="AG76" s="51"/>
      <c r="AH76" s="51"/>
      <c r="AI76" s="51"/>
      <c r="AJ76" s="655"/>
      <c r="AK76" s="657" t="s">
        <v>350</v>
      </c>
      <c r="AL76" s="623"/>
      <c r="AM76" s="649"/>
      <c r="AN76" s="626"/>
      <c r="AO76" s="632">
        <f t="shared" si="8"/>
        <v>0</v>
      </c>
      <c r="AP76" s="653">
        <f t="shared" si="9"/>
        <v>0</v>
      </c>
      <c r="AQ76" s="658" t="s">
        <v>396</v>
      </c>
      <c r="AR76" s="623"/>
      <c r="AS76" s="649"/>
      <c r="AT76" s="626"/>
      <c r="AU76" s="632">
        <f t="shared" si="10"/>
        <v>0</v>
      </c>
      <c r="AV76" s="653">
        <f t="shared" si="11"/>
        <v>0</v>
      </c>
      <c r="AW76" s="661" t="s">
        <v>397</v>
      </c>
      <c r="AX76" s="659"/>
      <c r="AY76" s="626"/>
      <c r="AZ76" s="632">
        <f t="shared" si="12"/>
        <v>0</v>
      </c>
      <c r="BA76" s="634">
        <f t="shared" si="13"/>
        <v>0</v>
      </c>
      <c r="CX76" s="70">
        <f t="shared" si="124"/>
        <v>3317.4823455158662</v>
      </c>
      <c r="CY76" s="71">
        <f t="shared" si="125"/>
        <v>0</v>
      </c>
      <c r="CZ76" s="71">
        <f t="shared" si="126"/>
        <v>0</v>
      </c>
      <c r="DA76" s="71">
        <f t="shared" si="127"/>
        <v>0</v>
      </c>
      <c r="DB76" s="71">
        <f t="shared" si="128"/>
        <v>0</v>
      </c>
      <c r="DC76" s="71">
        <f t="shared" si="129"/>
        <v>0</v>
      </c>
      <c r="DD76" s="71">
        <f t="shared" si="130"/>
        <v>0</v>
      </c>
      <c r="DE76" s="71">
        <f t="shared" si="131"/>
        <v>0</v>
      </c>
      <c r="DF76" s="71">
        <f t="shared" si="132"/>
        <v>0</v>
      </c>
      <c r="DG76" s="71">
        <f t="shared" si="133"/>
        <v>0</v>
      </c>
      <c r="DH76" s="71">
        <f t="shared" si="134"/>
        <v>0</v>
      </c>
      <c r="DI76" s="71">
        <f t="shared" si="135"/>
        <v>0</v>
      </c>
      <c r="DJ76" s="71">
        <f t="shared" si="136"/>
        <v>0</v>
      </c>
      <c r="DK76" s="71">
        <f t="shared" si="137"/>
        <v>0</v>
      </c>
      <c r="DL76" s="71">
        <f t="shared" si="138"/>
        <v>0</v>
      </c>
      <c r="DM76" s="71">
        <f t="shared" si="139"/>
        <v>0</v>
      </c>
      <c r="DN76" s="71">
        <f t="shared" si="140"/>
        <v>0</v>
      </c>
      <c r="DO76" s="71">
        <f t="shared" si="141"/>
        <v>0</v>
      </c>
      <c r="DP76" s="71">
        <f t="shared" si="142"/>
        <v>0</v>
      </c>
      <c r="DQ76" s="71">
        <f t="shared" si="143"/>
        <v>0</v>
      </c>
      <c r="DR76" s="71">
        <f t="shared" si="144"/>
        <v>0</v>
      </c>
      <c r="DS76" s="71">
        <f t="shared" si="145"/>
        <v>0</v>
      </c>
      <c r="DT76" s="71">
        <f t="shared" si="146"/>
        <v>0</v>
      </c>
      <c r="DU76" s="71">
        <f t="shared" si="147"/>
        <v>0</v>
      </c>
      <c r="DV76" s="71">
        <f t="shared" si="148"/>
        <v>0</v>
      </c>
      <c r="DW76" s="71">
        <f t="shared" si="149"/>
        <v>0</v>
      </c>
      <c r="DX76" s="71">
        <f t="shared" si="150"/>
        <v>0</v>
      </c>
      <c r="DY76" s="71">
        <f t="shared" si="151"/>
        <v>0</v>
      </c>
      <c r="DZ76" s="71">
        <f t="shared" si="152"/>
        <v>0</v>
      </c>
      <c r="EA76" s="71">
        <f t="shared" si="153"/>
        <v>0</v>
      </c>
      <c r="EB76" s="71">
        <f t="shared" si="154"/>
        <v>0</v>
      </c>
      <c r="EC76" s="71">
        <f t="shared" si="155"/>
        <v>0</v>
      </c>
      <c r="ED76" s="71">
        <f t="shared" si="156"/>
        <v>0</v>
      </c>
      <c r="EE76" s="71">
        <f t="shared" si="157"/>
        <v>0</v>
      </c>
      <c r="EF76" s="71">
        <f t="shared" si="158"/>
        <v>0</v>
      </c>
      <c r="EG76" s="71">
        <f t="shared" si="159"/>
        <v>0</v>
      </c>
      <c r="EH76" s="71">
        <f t="shared" si="160"/>
        <v>0</v>
      </c>
      <c r="EI76" s="71">
        <f t="shared" si="161"/>
        <v>0</v>
      </c>
      <c r="EJ76" s="71">
        <f t="shared" si="162"/>
        <v>0</v>
      </c>
      <c r="EK76" s="71">
        <f t="shared" si="163"/>
        <v>0</v>
      </c>
      <c r="EL76" s="71">
        <f t="shared" si="164"/>
        <v>0</v>
      </c>
      <c r="EM76" s="104">
        <f t="shared" si="165"/>
        <v>0</v>
      </c>
      <c r="EN76" s="60"/>
      <c r="EO76" s="70">
        <f t="shared" si="166"/>
        <v>3317.4823455158662</v>
      </c>
      <c r="EP76" s="71">
        <f ca="1">IFERROR((NORMSDIST(((LN($EO76/$R$3)+(#REF!+($N$46^2)/2)*$N$51)/($N$46*SQRT($N$51))))*$EO76-NORMSDIST((((LN($EO76/$R$3)+(#REF!+($N$46^2)/2)*$N$51)/($N$46*SQRT($N$51)))-$N$46*SQRT(($N$51))))*$R$3*EXP(-#REF!*$N$51))*$Q$3*100,0)</f>
        <v>0</v>
      </c>
      <c r="EQ76" s="71">
        <f ca="1">IFERROR((NORMSDIST(((LN($EO76/$R$4)+(#REF!+($N$46^2)/2)*$N$51)/($N$46*SQRT($N$51))))*$EO76-NORMSDIST((((LN($EO76/$R$4)+(#REF!+($N$46^2)/2)*$N$51)/($N$46*SQRT($N$51)))-$N$46*SQRT(($N$51))))*$R$4*EXP(-#REF!*$N$51))*$Q$4*100,0)</f>
        <v>0</v>
      </c>
      <c r="ER76" s="71">
        <f ca="1">IFERROR((NORMSDIST(((LN($EO76/$R$5)+(#REF!+($N$46^2)/2)*$N$51)/($N$46*SQRT($N$51))))*$EO76-NORMSDIST((((LN($EO76/$R$5)+(#REF!+($N$46^2)/2)*$N$51)/($N$46*SQRT($N$51)))-$N$46*SQRT(($N$51))))*$R$5*EXP(-#REF!*$N$51))*$Q$5*100,0)</f>
        <v>0</v>
      </c>
      <c r="ES76" s="71">
        <f ca="1">IFERROR((NORMSDIST(((LN($EO76/$R$6)+(#REF!+($N$46^2)/2)*$N$51)/($N$46*SQRT($N$51))))*$EO76-NORMSDIST((((LN($EO76/$R$6)+(#REF!+($N$46^2)/2)*$N$51)/($N$46*SQRT($N$51)))-$N$46*SQRT(($N$51))))*$R$6*EXP(-#REF!*$N$51))*$Q$6*100,0)</f>
        <v>0</v>
      </c>
      <c r="ET76" s="71">
        <f ca="1">IFERROR((NORMSDIST(((LN($EO76/$R$7)+(#REF!+($N$46^2)/2)*$N$51)/($N$46*SQRT($N$51))))*$EO76-NORMSDIST((((LN($EO76/$R$7)+(#REF!+($N$46^2)/2)*$N$51)/($N$46*SQRT($N$51)))-$N$46*SQRT(($N$51))))*$R$7*EXP(-#REF!*$N$51))*$Q$7*100,0)</f>
        <v>0</v>
      </c>
      <c r="EU76" s="71">
        <f ca="1">IFERROR((NORMSDIST(((LN($EO76/$R$8)+(#REF!+($N$46^2)/2)*$N$51)/($N$46*SQRT($N$51))))*$EO76-NORMSDIST((((LN($EO76/$R$8)+(#REF!+($N$46^2)/2)*$N$51)/($N$46*SQRT($N$51)))-$N$46*SQRT(($N$51))))*$R$8*EXP(-#REF!*$N$51))*$Q$8*100,0)</f>
        <v>0</v>
      </c>
      <c r="EV76" s="71">
        <f ca="1">IFERROR((NORMSDIST(((LN($EO76/$R$9)+(#REF!+($N$46^2)/2)*$N$51)/($N$46*SQRT($N$51))))*$EO76-NORMSDIST((((LN($EO76/$R$9)+(#REF!+($N$46^2)/2)*$N$51)/($N$46*SQRT($N$51)))-$N$46*SQRT(($N$51))))*$R$9*EXP(-#REF!*$N$51))*$Q$9*100,0)</f>
        <v>0</v>
      </c>
      <c r="EW76" s="71">
        <f ca="1">IFERROR((NORMSDIST(((LN($EO76/$R$10)+(#REF!+($N$46^2)/2)*$N$51)/($N$46*SQRT($N$51))))*$EO76-NORMSDIST((((LN($EO76/$R$10)+(#REF!+($N$46^2)/2)*$N$51)/($N$46*SQRT($N$51)))-$N$46*SQRT(($N$51))))*$R$10*EXP(-#REF!*$N$51))*$Q$10*100,0)</f>
        <v>0</v>
      </c>
      <c r="EX76" s="71">
        <f ca="1">IFERROR((NORMSDIST(((LN($EO76/$R$11)+(#REF!+($N$46^2)/2)*$N$51)/($N$46*SQRT($N$51))))*$EO76-NORMSDIST((((LN($EO76/$R$11)+(#REF!+($N$46^2)/2)*$N$51)/($N$46*SQRT($N$51)))-$N$46*SQRT(($N$51))))*$R$11*EXP(-#REF!*$N$51))*$Q$11*100,0)</f>
        <v>0</v>
      </c>
      <c r="EY76" s="71">
        <f ca="1">IFERROR((NORMSDIST(((LN($EO76/$R$12)+(#REF!+($N$46^2)/2)*$N$51)/($N$46*SQRT($N$51))))*$EO76-NORMSDIST((((LN($EO76/$R$12)+(#REF!+($N$46^2)/2)*$N$51)/($N$46*SQRT($N$51)))-$N$46*SQRT(($N$51))))*$R$12*EXP(-#REF!*$N$51))*$Q$12*100,0)</f>
        <v>0</v>
      </c>
      <c r="EZ76" s="71">
        <f ca="1">IFERROR((NORMSDIST(((LN($EO76/$R$13)+(#REF!+($N$46^2)/2)*$N$51)/($N$46*SQRT($N$51))))*$EO76-NORMSDIST((((LN($EO76/$R$13)+(#REF!+($N$46^2)/2)*$N$51)/($N$46*SQRT($N$51)))-$N$46*SQRT(($N$51))))*$R$13*EXP(-#REF!*$N$51))*$Q$13*100,0)</f>
        <v>0</v>
      </c>
      <c r="FA76" s="71">
        <f ca="1">IFERROR((NORMSDIST(((LN($EO76/$R$14)+(#REF!+($N$46^2)/2)*$N$51)/($N$46*SQRT($N$51))))*$EO76-NORMSDIST((((LN($EO76/$R$14)+(#REF!+($N$46^2)/2)*$N$51)/($N$46*SQRT($N$51)))-$N$46*SQRT(($N$51))))*$R$14*EXP(-#REF!*$N$51))*$Q$14*100,0)</f>
        <v>0</v>
      </c>
      <c r="FB76" s="71">
        <f ca="1">IFERROR((NORMSDIST(((LN($EO76/$R$15)+(#REF!+($N$46^2)/2)*$N$51)/($N$46*SQRT($N$51))))*$EO76-NORMSDIST((((LN($EO76/$R$15)+(#REF!+($N$46^2)/2)*$N$51)/($N$46*SQRT($N$51)))-$N$46*SQRT(($N$51))))*$R$15*EXP(-#REF!*$N$51))*$Q$15*100,0)</f>
        <v>0</v>
      </c>
      <c r="FC76" s="71">
        <f ca="1">IFERROR((NORMSDIST(((LN($EO76/$R$16)+(#REF!+($N$46^2)/2)*$N$51)/($N$46*SQRT($N$51))))*$EO76-NORMSDIST((((LN($EO76/$R$16)+(#REF!+($N$46^2)/2)*$N$51)/($N$46*SQRT($N$51)))-$N$46*SQRT(($N$51))))*$R$16*EXP(-#REF!*$N$51))*$Q$16*100,0)</f>
        <v>0</v>
      </c>
      <c r="FD76" s="71">
        <f ca="1">IFERROR((NORMSDIST(((LN($EO76/$R$17)+(#REF!+($N$46^2)/2)*$N$51)/($N$46*SQRT($N$51))))*$EO76-NORMSDIST((((LN($EO76/$R$17)+(#REF!+($N$46^2)/2)*$N$51)/($N$46*SQRT($N$51)))-$N$46*SQRT(($N$51))))*$R$17*EXP(-#REF!*$N$51))*$Q$17*100,0)</f>
        <v>0</v>
      </c>
      <c r="FE76" s="71">
        <f ca="1">IFERROR((NORMSDIST(((LN($EO76/$R$18)+(#REF!+($N$46^2)/2)*$N$51)/($N$46*SQRT($N$51))))*$EO76-NORMSDIST((((LN($EO76/$R$18)+(#REF!+($N$46^2)/2)*$N$51)/($N$46*SQRT($N$51)))-$N$46*SQRT(($N$51))))*$R$18*EXP(-#REF!*$N$51))*$Q$18*100,0)</f>
        <v>0</v>
      </c>
      <c r="FF76" s="71">
        <f ca="1">IFERROR((NORMSDIST(((LN($EO76/$R$19)+(#REF!+($N$46^2)/2)*$N$51)/($N$46*SQRT($N$51))))*$EO76-NORMSDIST((((LN($EO76/$R$19)+(#REF!+($N$46^2)/2)*$N$51)/($N$46*SQRT($N$51)))-$N$46*SQRT(($N$51))))*$R$19*EXP(-#REF!*$N$51))*$Q$19*100,0)</f>
        <v>0</v>
      </c>
      <c r="FG76" s="71">
        <f ca="1">IFERROR((NORMSDIST(((LN($EO76/$R$20)+(#REF!+($N$46^2)/2)*$N$51)/($N$46*SQRT($N$51))))*$EO76-NORMSDIST((((LN($EO76/$R$20)+(#REF!+($N$46^2)/2)*$N$51)/($N$46*SQRT($N$51)))-$N$46*SQRT(($N$51))))*$R$20*EXP(-#REF!*$N$51))*$Q$20*100,0)</f>
        <v>0</v>
      </c>
      <c r="FH76" s="71">
        <f ca="1">IFERROR((NORMSDIST(((LN($EO76/$R$21)+(#REF!+($N$46^2)/2)*$N$51)/($N$46*SQRT($N$51))))*$EO76-NORMSDIST((((LN($EO76/$R$21)+(#REF!+($N$46^2)/2)*$N$51)/($N$46*SQRT($N$51)))-$N$46*SQRT(($N$51))))*$R$21*EXP(-#REF!*$N$51))*$Q$21*100,0)</f>
        <v>0</v>
      </c>
      <c r="FI76" s="71">
        <f ca="1">IFERROR((NORMSDIST(((LN($EO76/$R$22)+(#REF!+($N$46^2)/2)*$N$51)/($N$46*SQRT($N$51))))*$EO76-NORMSDIST((((LN($EO76/$R$22)+(#REF!+($N$46^2)/2)*$N$51)/($N$46*SQRT($N$51)))-$N$46*SQRT(($N$51))))*$R$22*EXP(-#REF!*$N$51))*$Q$22*100,0)</f>
        <v>0</v>
      </c>
      <c r="FJ76" s="71">
        <f ca="1">IFERROR((NORMSDIST(((LN($EO76/$R$23)+(#REF!+($N$46^2)/2)*$N$51)/($N$46*SQRT($N$51))))*$EO76-NORMSDIST((((LN($EO76/$R$23)+(#REF!+($N$46^2)/2)*$N$51)/($N$46*SQRT($N$51)))-$N$46*SQRT(($N$51))))*$R$23*EXP(-#REF!*$N$51))*$Q$23*100,0)</f>
        <v>0</v>
      </c>
      <c r="FK76" s="71">
        <f ca="1">IFERROR((NORMSDIST(((LN($EO76/$R$24)+(#REF!+($N$46^2)/2)*$N$51)/($N$46*SQRT($N$51))))*$EO76-NORMSDIST((((LN($EO76/$R$24)+(#REF!+($N$46^2)/2)*$N$51)/($N$46*SQRT($N$51)))-$N$46*SQRT(($N$51))))*$R$24*EXP(-#REF!*$N$51))*$Q$24*100,0)</f>
        <v>0</v>
      </c>
      <c r="FL76" s="71">
        <f ca="1">IFERROR((NORMSDIST(((LN($EO76/$R$25)+(#REF!+($N$46^2)/2)*$N$51)/($N$46*SQRT($N$51))))*$EO76-NORMSDIST((((LN($EO76/$R$25)+(#REF!+($N$46^2)/2)*$N$51)/($N$46*SQRT($N$51)))-$N$46*SQRT(($N$51))))*$R$25*EXP(-#REF!*$N$51))*$Q$25*100,0)</f>
        <v>0</v>
      </c>
      <c r="FM76" s="71">
        <f ca="1">IFERROR((NORMSDIST(((LN($EO76/$R$26)+(#REF!+($N$46^2)/2)*$N$51)/($N$46*SQRT($N$51))))*$EO76-NORMSDIST((((LN($EO76/$R$26)+(#REF!+($N$46^2)/2)*$N$51)/($N$46*SQRT($N$51)))-$N$46*SQRT(($N$51))))*$R$26*EXP(-#REF!*$N$51))*$Q$26*100,0)</f>
        <v>0</v>
      </c>
      <c r="FN76" s="71">
        <f ca="1">IFERROR((NORMSDIST(((LN($EO76/$R$27)+(#REF!+($N$46^2)/2)*$N$51)/($N$46*SQRT($N$51))))*$EO76-NORMSDIST((((LN($EO76/$R$27)+(#REF!+($N$46^2)/2)*$N$51)/($N$46*SQRT($N$51)))-$N$46*SQRT(($N$51))))*$R$27*EXP(-#REF!*$N$51))*$Q$27*100,0)</f>
        <v>0</v>
      </c>
      <c r="FO76" s="71">
        <f ca="1">IFERROR((NORMSDIST(((LN($EO76/$R$28)+(#REF!+($N$46^2)/2)*$N$51)/($N$46*SQRT($N$51))))*$EO76-NORMSDIST((((LN($EO76/$R$28)+(#REF!+($N$46^2)/2)*$N$51)/($N$46*SQRT($N$51)))-$N$46*SQRT(($N$51))))*$R$28*EXP(-#REF!*$N$51))*$Q$28*100,0)</f>
        <v>0</v>
      </c>
      <c r="FP76" s="71">
        <f ca="1">IFERROR((NORMSDIST(((LN($EO76/$R$29)+(#REF!+($N$46^2)/2)*$N$51)/($N$46*SQRT($N$51))))*$EO76-NORMSDIST((((LN($EO76/$R$29)+(#REF!+($N$46^2)/2)*$N$51)/($N$46*SQRT($N$51)))-$N$46*SQRT(($N$51))))*$R$29*EXP(-#REF!*$N$51))*$Q$29*100,0)</f>
        <v>0</v>
      </c>
      <c r="FQ76" s="71">
        <f ca="1">IFERROR((NORMSDIST(((LN($EO76/$R$30)+(#REF!+($N$46^2)/2)*$N$51)/($N$46*SQRT($N$51))))*$EO76-NORMSDIST((((LN($EO76/$R$30)+(#REF!+($N$46^2)/2)*$N$51)/($N$46*SQRT($N$51)))-$N$46*SQRT(($N$51))))*$R$30*EXP(-#REF!*$N$51))*$Q$30*100,0)</f>
        <v>0</v>
      </c>
      <c r="FR76" s="71">
        <f ca="1">IFERROR((NORMSDIST(((LN($EO76/$R$31)+(#REF!+($N$46^2)/2)*$N$51)/($N$46*SQRT($N$51))))*$EO76-NORMSDIST((((LN($EO76/$R$31)+(#REF!+($N$46^2)/2)*$N$51)/($N$46*SQRT($N$51)))-$N$46*SQRT(($N$51))))*$R$31*EXP(-#REF!*$N$51))*$Q$31*100,0)</f>
        <v>0</v>
      </c>
      <c r="FS76" s="71">
        <f ca="1">IFERROR((NORMSDIST(((LN($EO76/$R$32)+(#REF!+($N$46^2)/2)*$N$51)/($N$46*SQRT($N$51))))*$EO76-NORMSDIST((((LN($EO76/$R$32)+(#REF!+($N$46^2)/2)*$N$51)/($N$46*SQRT($N$51)))-$N$46*SQRT(($N$51))))*$R$32*EXP(-#REF!*$N$51))*$Q$32*100,0)</f>
        <v>0</v>
      </c>
      <c r="FT76" s="71">
        <f ca="1">IFERROR((NORMSDIST(((LN($EO76/$R$33)+(#REF!+($N$46^2)/2)*$N$51)/($N$46*SQRT($N$51))))*$EO76-NORMSDIST((((LN($EO76/$R$33)+(#REF!+($N$46^2)/2)*$N$51)/($N$46*SQRT($N$51)))-$N$46*SQRT(($N$51))))*$R$33*EXP(-#REF!*$N$51))*$Q$33*100,0)</f>
        <v>0</v>
      </c>
      <c r="FU76" s="71">
        <f ca="1">IFERROR((NORMSDIST(((LN($EO76/$R$34)+(#REF!+($N$46^2)/2)*$N$51)/($N$46*SQRT($N$51))))*$EO76-NORMSDIST((((LN($EO76/$R$34)+(#REF!+($N$46^2)/2)*$N$51)/($N$46*SQRT($N$51)))-$N$46*SQRT(($N$51))))*$R$34*EXP(-#REF!*$N$51))*$Q$34*100,0)</f>
        <v>0</v>
      </c>
      <c r="FV76" s="71">
        <f ca="1">IFERROR((NORMSDIST(((LN($EO76/$R$35)+(#REF!+($N$46^2)/2)*$N$51)/($N$46*SQRT($N$51))))*$EO76-NORMSDIST((((LN($EO76/$R$35)+(#REF!+($N$46^2)/2)*$N$51)/($N$46*SQRT($N$51)))-$N$46*SQRT(($N$51))))*$R$35*EXP(-#REF!*$N$51))*$Q$35*100,0)</f>
        <v>0</v>
      </c>
      <c r="FW76" s="71">
        <f ca="1">IFERROR((NORMSDIST(((LN($EO76/$R$36)+(#REF!+($N$46^2)/2)*$N$51)/($N$46*SQRT($N$51))))*$EO76-NORMSDIST((((LN($EO76/$R$36)+(#REF!+($N$46^2)/2)*$N$51)/($N$46*SQRT($N$51)))-$N$46*SQRT(($N$51))))*$R$36*EXP(-#REF!*$N$51))*$Q$36*100,0)</f>
        <v>0</v>
      </c>
      <c r="FX76" s="71">
        <f ca="1">IFERROR((NORMSDIST(((LN($EO76/$R$37)+(#REF!+($N$46^2)/2)*$N$51)/($N$46*SQRT($N$51))))*$EO76-NORMSDIST((((LN($EO76/$R$37)+(#REF!+($N$46^2)/2)*$N$51)/($N$46*SQRT($N$51)))-$N$46*SQRT(($N$51))))*$R$37*EXP(-#REF!*$N$51))*$Q$37*100,0)</f>
        <v>0</v>
      </c>
      <c r="FY76" s="71">
        <f ca="1">IFERROR((NORMSDIST(((LN($EO76/$R$38)+(#REF!+($N$46^2)/2)*$N$51)/($N$46*SQRT($N$51))))*$EO76-NORMSDIST((((LN($EO76/$R$38)+(#REF!+($N$46^2)/2)*$N$51)/($N$46*SQRT($N$51)))-$N$46*SQRT(($N$51))))*$R$38*EXP(-#REF!*$N$51))*$Q$38*100,0)</f>
        <v>0</v>
      </c>
      <c r="FZ76" s="71">
        <f ca="1">IFERROR((NORMSDIST(((LN($EO76/$R$39)+(#REF!+($N$46^2)/2)*$N$51)/($N$46*SQRT($N$51))))*$EO76-NORMSDIST((((LN($EO76/$R$39)+(#REF!+($N$46^2)/2)*$N$51)/($N$46*SQRT($N$51)))-$N$46*SQRT(($N$51))))*$R$39*EXP(-#REF!*$N$51))*$Q$39*100,0)</f>
        <v>0</v>
      </c>
      <c r="GA76" s="71">
        <f ca="1">IFERROR((NORMSDIST(((LN($EO76/$R$40)+(#REF!+($N$46^2)/2)*$N$51)/($N$46*SQRT($N$51))))*$EO76-NORMSDIST((((LN($EO76/$R$40)+(#REF!+($N$46^2)/2)*$N$51)/($N$46*SQRT($N$51)))-$N$46*SQRT(($N$51))))*$R$40*EXP(-#REF!*$N$51))*$Q$40*100,0)</f>
        <v>0</v>
      </c>
      <c r="GB76" s="71">
        <f ca="1">IFERROR((NORMSDIST(((LN($EO76/$R$41)+(#REF!+($N$46^2)/2)*$N$51)/($N$46*SQRT($N$51))))*$EO76-NORMSDIST((((LN($EO76/$R$41)+(#REF!+($N$46^2)/2)*$N$51)/($N$46*SQRT($N$51)))-$N$46*SQRT(($N$51))))*$R$41*EXP(-#REF!*$N$51))*$Q$41*100,0)</f>
        <v>0</v>
      </c>
      <c r="GC76" s="71">
        <f ca="1">IFERROR((NORMSDIST(((LN($EO76/$R$42)+(#REF!+($N$46^2)/2)*$N$51)/($N$46*SQRT($N$51))))*$EO76-NORMSDIST((((LN($EO76/$R$42)+(#REF!+($N$46^2)/2)*$N$51)/($N$46*SQRT($N$51)))-$N$46*SQRT(($N$51))))*$R$42*EXP(-#REF!*$N$51))*$Q$42*100,0)</f>
        <v>0</v>
      </c>
      <c r="GD76" s="104">
        <f t="shared" ca="1" si="167"/>
        <v>0</v>
      </c>
    </row>
    <row r="77" spans="1:186">
      <c r="AJ77" s="656"/>
      <c r="AK77" s="657"/>
      <c r="AL77" s="624"/>
      <c r="AM77" s="650"/>
      <c r="AN77" s="628"/>
      <c r="AO77" s="633"/>
      <c r="AP77" s="654"/>
      <c r="AQ77" s="658"/>
      <c r="AR77" s="624"/>
      <c r="AS77" s="650"/>
      <c r="AT77" s="628"/>
      <c r="AU77" s="633"/>
      <c r="AV77" s="654"/>
      <c r="AW77" s="661"/>
      <c r="AX77" s="660"/>
      <c r="AY77" s="628"/>
      <c r="AZ77" s="633"/>
      <c r="BA77" s="635"/>
      <c r="CX77" s="70">
        <f t="shared" si="124"/>
        <v>3385.1860668529248</v>
      </c>
      <c r="CY77" s="71">
        <f t="shared" si="125"/>
        <v>0</v>
      </c>
      <c r="CZ77" s="71">
        <f t="shared" si="126"/>
        <v>0</v>
      </c>
      <c r="DA77" s="71">
        <f t="shared" si="127"/>
        <v>0</v>
      </c>
      <c r="DB77" s="71">
        <f t="shared" si="128"/>
        <v>0</v>
      </c>
      <c r="DC77" s="71">
        <f t="shared" si="129"/>
        <v>0</v>
      </c>
      <c r="DD77" s="71">
        <f t="shared" si="130"/>
        <v>0</v>
      </c>
      <c r="DE77" s="71">
        <f t="shared" si="131"/>
        <v>0</v>
      </c>
      <c r="DF77" s="71">
        <f t="shared" si="132"/>
        <v>0</v>
      </c>
      <c r="DG77" s="71">
        <f t="shared" si="133"/>
        <v>0</v>
      </c>
      <c r="DH77" s="71">
        <f t="shared" si="134"/>
        <v>0</v>
      </c>
      <c r="DI77" s="71">
        <f t="shared" si="135"/>
        <v>0</v>
      </c>
      <c r="DJ77" s="71">
        <f t="shared" si="136"/>
        <v>0</v>
      </c>
      <c r="DK77" s="71">
        <f t="shared" si="137"/>
        <v>0</v>
      </c>
      <c r="DL77" s="71">
        <f t="shared" si="138"/>
        <v>0</v>
      </c>
      <c r="DM77" s="71">
        <f t="shared" si="139"/>
        <v>0</v>
      </c>
      <c r="DN77" s="71">
        <f t="shared" si="140"/>
        <v>0</v>
      </c>
      <c r="DO77" s="71">
        <f t="shared" si="141"/>
        <v>0</v>
      </c>
      <c r="DP77" s="71">
        <f t="shared" si="142"/>
        <v>0</v>
      </c>
      <c r="DQ77" s="71">
        <f t="shared" si="143"/>
        <v>0</v>
      </c>
      <c r="DR77" s="71">
        <f t="shared" si="144"/>
        <v>0</v>
      </c>
      <c r="DS77" s="71">
        <f t="shared" si="145"/>
        <v>0</v>
      </c>
      <c r="DT77" s="71">
        <f t="shared" si="146"/>
        <v>0</v>
      </c>
      <c r="DU77" s="71">
        <f t="shared" si="147"/>
        <v>0</v>
      </c>
      <c r="DV77" s="71">
        <f t="shared" si="148"/>
        <v>0</v>
      </c>
      <c r="DW77" s="71">
        <f t="shared" si="149"/>
        <v>0</v>
      </c>
      <c r="DX77" s="71">
        <f t="shared" si="150"/>
        <v>0</v>
      </c>
      <c r="DY77" s="71">
        <f t="shared" si="151"/>
        <v>0</v>
      </c>
      <c r="DZ77" s="71">
        <f t="shared" si="152"/>
        <v>0</v>
      </c>
      <c r="EA77" s="71">
        <f t="shared" si="153"/>
        <v>0</v>
      </c>
      <c r="EB77" s="71">
        <f t="shared" si="154"/>
        <v>0</v>
      </c>
      <c r="EC77" s="71">
        <f t="shared" si="155"/>
        <v>0</v>
      </c>
      <c r="ED77" s="71">
        <f t="shared" si="156"/>
        <v>0</v>
      </c>
      <c r="EE77" s="71">
        <f t="shared" si="157"/>
        <v>0</v>
      </c>
      <c r="EF77" s="71">
        <f t="shared" si="158"/>
        <v>0</v>
      </c>
      <c r="EG77" s="71">
        <f t="shared" si="159"/>
        <v>0</v>
      </c>
      <c r="EH77" s="71">
        <f t="shared" si="160"/>
        <v>0</v>
      </c>
      <c r="EI77" s="71">
        <f t="shared" si="161"/>
        <v>0</v>
      </c>
      <c r="EJ77" s="71">
        <f t="shared" si="162"/>
        <v>0</v>
      </c>
      <c r="EK77" s="71">
        <f t="shared" si="163"/>
        <v>0</v>
      </c>
      <c r="EL77" s="71">
        <f t="shared" si="164"/>
        <v>0</v>
      </c>
      <c r="EM77" s="104">
        <f t="shared" si="165"/>
        <v>0</v>
      </c>
      <c r="EN77" s="60"/>
      <c r="EO77" s="70">
        <f t="shared" si="166"/>
        <v>3385.1860668529248</v>
      </c>
      <c r="EP77" s="71">
        <f ca="1">IFERROR((NORMSDIST(((LN($EO77/$R$3)+(#REF!+($N$46^2)/2)*$N$51)/($N$46*SQRT($N$51))))*$EO77-NORMSDIST((((LN($EO77/$R$3)+(#REF!+($N$46^2)/2)*$N$51)/($N$46*SQRT($N$51)))-$N$46*SQRT(($N$51))))*$R$3*EXP(-#REF!*$N$51))*$Q$3*100,0)</f>
        <v>0</v>
      </c>
      <c r="EQ77" s="71">
        <f ca="1">IFERROR((NORMSDIST(((LN($EO77/$R$4)+(#REF!+($N$46^2)/2)*$N$51)/($N$46*SQRT($N$51))))*$EO77-NORMSDIST((((LN($EO77/$R$4)+(#REF!+($N$46^2)/2)*$N$51)/($N$46*SQRT($N$51)))-$N$46*SQRT(($N$51))))*$R$4*EXP(-#REF!*$N$51))*$Q$4*100,0)</f>
        <v>0</v>
      </c>
      <c r="ER77" s="71">
        <f ca="1">IFERROR((NORMSDIST(((LN($EO77/$R$5)+(#REF!+($N$46^2)/2)*$N$51)/($N$46*SQRT($N$51))))*$EO77-NORMSDIST((((LN($EO77/$R$5)+(#REF!+($N$46^2)/2)*$N$51)/($N$46*SQRT($N$51)))-$N$46*SQRT(($N$51))))*$R$5*EXP(-#REF!*$N$51))*$Q$5*100,0)</f>
        <v>0</v>
      </c>
      <c r="ES77" s="71">
        <f ca="1">IFERROR((NORMSDIST(((LN($EO77/$R$6)+(#REF!+($N$46^2)/2)*$N$51)/($N$46*SQRT($N$51))))*$EO77-NORMSDIST((((LN($EO77/$R$6)+(#REF!+($N$46^2)/2)*$N$51)/($N$46*SQRT($N$51)))-$N$46*SQRT(($N$51))))*$R$6*EXP(-#REF!*$N$51))*$Q$6*100,0)</f>
        <v>0</v>
      </c>
      <c r="ET77" s="71">
        <f ca="1">IFERROR((NORMSDIST(((LN($EO77/$R$7)+(#REF!+($N$46^2)/2)*$N$51)/($N$46*SQRT($N$51))))*$EO77-NORMSDIST((((LN($EO77/$R$7)+(#REF!+($N$46^2)/2)*$N$51)/($N$46*SQRT($N$51)))-$N$46*SQRT(($N$51))))*$R$7*EXP(-#REF!*$N$51))*$Q$7*100,0)</f>
        <v>0</v>
      </c>
      <c r="EU77" s="71">
        <f ca="1">IFERROR((NORMSDIST(((LN($EO77/$R$8)+(#REF!+($N$46^2)/2)*$N$51)/($N$46*SQRT($N$51))))*$EO77-NORMSDIST((((LN($EO77/$R$8)+(#REF!+($N$46^2)/2)*$N$51)/($N$46*SQRT($N$51)))-$N$46*SQRT(($N$51))))*$R$8*EXP(-#REF!*$N$51))*$Q$8*100,0)</f>
        <v>0</v>
      </c>
      <c r="EV77" s="71">
        <f ca="1">IFERROR((NORMSDIST(((LN($EO77/$R$9)+(#REF!+($N$46^2)/2)*$N$51)/($N$46*SQRT($N$51))))*$EO77-NORMSDIST((((LN($EO77/$R$9)+(#REF!+($N$46^2)/2)*$N$51)/($N$46*SQRT($N$51)))-$N$46*SQRT(($N$51))))*$R$9*EXP(-#REF!*$N$51))*$Q$9*100,0)</f>
        <v>0</v>
      </c>
      <c r="EW77" s="71">
        <f ca="1">IFERROR((NORMSDIST(((LN($EO77/$R$10)+(#REF!+($N$46^2)/2)*$N$51)/($N$46*SQRT($N$51))))*$EO77-NORMSDIST((((LN($EO77/$R$10)+(#REF!+($N$46^2)/2)*$N$51)/($N$46*SQRT($N$51)))-$N$46*SQRT(($N$51))))*$R$10*EXP(-#REF!*$N$51))*$Q$10*100,0)</f>
        <v>0</v>
      </c>
      <c r="EX77" s="71">
        <f ca="1">IFERROR((NORMSDIST(((LN($EO77/$R$11)+(#REF!+($N$46^2)/2)*$N$51)/($N$46*SQRT($N$51))))*$EO77-NORMSDIST((((LN($EO77/$R$11)+(#REF!+($N$46^2)/2)*$N$51)/($N$46*SQRT($N$51)))-$N$46*SQRT(($N$51))))*$R$11*EXP(-#REF!*$N$51))*$Q$11*100,0)</f>
        <v>0</v>
      </c>
      <c r="EY77" s="71">
        <f ca="1">IFERROR((NORMSDIST(((LN($EO77/$R$12)+(#REF!+($N$46^2)/2)*$N$51)/($N$46*SQRT($N$51))))*$EO77-NORMSDIST((((LN($EO77/$R$12)+(#REF!+($N$46^2)/2)*$N$51)/($N$46*SQRT($N$51)))-$N$46*SQRT(($N$51))))*$R$12*EXP(-#REF!*$N$51))*$Q$12*100,0)</f>
        <v>0</v>
      </c>
      <c r="EZ77" s="71">
        <f ca="1">IFERROR((NORMSDIST(((LN($EO77/$R$13)+(#REF!+($N$46^2)/2)*$N$51)/($N$46*SQRT($N$51))))*$EO77-NORMSDIST((((LN($EO77/$R$13)+(#REF!+($N$46^2)/2)*$N$51)/($N$46*SQRT($N$51)))-$N$46*SQRT(($N$51))))*$R$13*EXP(-#REF!*$N$51))*$Q$13*100,0)</f>
        <v>0</v>
      </c>
      <c r="FA77" s="71">
        <f ca="1">IFERROR((NORMSDIST(((LN($EO77/$R$14)+(#REF!+($N$46^2)/2)*$N$51)/($N$46*SQRT($N$51))))*$EO77-NORMSDIST((((LN($EO77/$R$14)+(#REF!+($N$46^2)/2)*$N$51)/($N$46*SQRT($N$51)))-$N$46*SQRT(($N$51))))*$R$14*EXP(-#REF!*$N$51))*$Q$14*100,0)</f>
        <v>0</v>
      </c>
      <c r="FB77" s="71">
        <f ca="1">IFERROR((NORMSDIST(((LN($EO77/$R$15)+(#REF!+($N$46^2)/2)*$N$51)/($N$46*SQRT($N$51))))*$EO77-NORMSDIST((((LN($EO77/$R$15)+(#REF!+($N$46^2)/2)*$N$51)/($N$46*SQRT($N$51)))-$N$46*SQRT(($N$51))))*$R$15*EXP(-#REF!*$N$51))*$Q$15*100,0)</f>
        <v>0</v>
      </c>
      <c r="FC77" s="71">
        <f ca="1">IFERROR((NORMSDIST(((LN($EO77/$R$16)+(#REF!+($N$46^2)/2)*$N$51)/($N$46*SQRT($N$51))))*$EO77-NORMSDIST((((LN($EO77/$R$16)+(#REF!+($N$46^2)/2)*$N$51)/($N$46*SQRT($N$51)))-$N$46*SQRT(($N$51))))*$R$16*EXP(-#REF!*$N$51))*$Q$16*100,0)</f>
        <v>0</v>
      </c>
      <c r="FD77" s="71">
        <f ca="1">IFERROR((NORMSDIST(((LN($EO77/$R$17)+(#REF!+($N$46^2)/2)*$N$51)/($N$46*SQRT($N$51))))*$EO77-NORMSDIST((((LN($EO77/$R$17)+(#REF!+($N$46^2)/2)*$N$51)/($N$46*SQRT($N$51)))-$N$46*SQRT(($N$51))))*$R$17*EXP(-#REF!*$N$51))*$Q$17*100,0)</f>
        <v>0</v>
      </c>
      <c r="FE77" s="71">
        <f ca="1">IFERROR((NORMSDIST(((LN($EO77/$R$18)+(#REF!+($N$46^2)/2)*$N$51)/($N$46*SQRT($N$51))))*$EO77-NORMSDIST((((LN($EO77/$R$18)+(#REF!+($N$46^2)/2)*$N$51)/($N$46*SQRT($N$51)))-$N$46*SQRT(($N$51))))*$R$18*EXP(-#REF!*$N$51))*$Q$18*100,0)</f>
        <v>0</v>
      </c>
      <c r="FF77" s="71">
        <f ca="1">IFERROR((NORMSDIST(((LN($EO77/$R$19)+(#REF!+($N$46^2)/2)*$N$51)/($N$46*SQRT($N$51))))*$EO77-NORMSDIST((((LN($EO77/$R$19)+(#REF!+($N$46^2)/2)*$N$51)/($N$46*SQRT($N$51)))-$N$46*SQRT(($N$51))))*$R$19*EXP(-#REF!*$N$51))*$Q$19*100,0)</f>
        <v>0</v>
      </c>
      <c r="FG77" s="71">
        <f ca="1">IFERROR((NORMSDIST(((LN($EO77/$R$20)+(#REF!+($N$46^2)/2)*$N$51)/($N$46*SQRT($N$51))))*$EO77-NORMSDIST((((LN($EO77/$R$20)+(#REF!+($N$46^2)/2)*$N$51)/($N$46*SQRT($N$51)))-$N$46*SQRT(($N$51))))*$R$20*EXP(-#REF!*$N$51))*$Q$20*100,0)</f>
        <v>0</v>
      </c>
      <c r="FH77" s="71">
        <f ca="1">IFERROR((NORMSDIST(((LN($EO77/$R$21)+(#REF!+($N$46^2)/2)*$N$51)/($N$46*SQRT($N$51))))*$EO77-NORMSDIST((((LN($EO77/$R$21)+(#REF!+($N$46^2)/2)*$N$51)/($N$46*SQRT($N$51)))-$N$46*SQRT(($N$51))))*$R$21*EXP(-#REF!*$N$51))*$Q$21*100,0)</f>
        <v>0</v>
      </c>
      <c r="FI77" s="71">
        <f ca="1">IFERROR((NORMSDIST(((LN($EO77/$R$22)+(#REF!+($N$46^2)/2)*$N$51)/($N$46*SQRT($N$51))))*$EO77-NORMSDIST((((LN($EO77/$R$22)+(#REF!+($N$46^2)/2)*$N$51)/($N$46*SQRT($N$51)))-$N$46*SQRT(($N$51))))*$R$22*EXP(-#REF!*$N$51))*$Q$22*100,0)</f>
        <v>0</v>
      </c>
      <c r="FJ77" s="71">
        <f ca="1">IFERROR((NORMSDIST(((LN($EO77/$R$23)+(#REF!+($N$46^2)/2)*$N$51)/($N$46*SQRT($N$51))))*$EO77-NORMSDIST((((LN($EO77/$R$23)+(#REF!+($N$46^2)/2)*$N$51)/($N$46*SQRT($N$51)))-$N$46*SQRT(($N$51))))*$R$23*EXP(-#REF!*$N$51))*$Q$23*100,0)</f>
        <v>0</v>
      </c>
      <c r="FK77" s="71">
        <f ca="1">IFERROR((NORMSDIST(((LN($EO77/$R$24)+(#REF!+($N$46^2)/2)*$N$51)/($N$46*SQRT($N$51))))*$EO77-NORMSDIST((((LN($EO77/$R$24)+(#REF!+($N$46^2)/2)*$N$51)/($N$46*SQRT($N$51)))-$N$46*SQRT(($N$51))))*$R$24*EXP(-#REF!*$N$51))*$Q$24*100,0)</f>
        <v>0</v>
      </c>
      <c r="FL77" s="71">
        <f ca="1">IFERROR((NORMSDIST(((LN($EO77/$R$25)+(#REF!+($N$46^2)/2)*$N$51)/($N$46*SQRT($N$51))))*$EO77-NORMSDIST((((LN($EO77/$R$25)+(#REF!+($N$46^2)/2)*$N$51)/($N$46*SQRT($N$51)))-$N$46*SQRT(($N$51))))*$R$25*EXP(-#REF!*$N$51))*$Q$25*100,0)</f>
        <v>0</v>
      </c>
      <c r="FM77" s="71">
        <f ca="1">IFERROR((NORMSDIST(((LN($EO77/$R$26)+(#REF!+($N$46^2)/2)*$N$51)/($N$46*SQRT($N$51))))*$EO77-NORMSDIST((((LN($EO77/$R$26)+(#REF!+($N$46^2)/2)*$N$51)/($N$46*SQRT($N$51)))-$N$46*SQRT(($N$51))))*$R$26*EXP(-#REF!*$N$51))*$Q$26*100,0)</f>
        <v>0</v>
      </c>
      <c r="FN77" s="71">
        <f ca="1">IFERROR((NORMSDIST(((LN($EO77/$R$27)+(#REF!+($N$46^2)/2)*$N$51)/($N$46*SQRT($N$51))))*$EO77-NORMSDIST((((LN($EO77/$R$27)+(#REF!+($N$46^2)/2)*$N$51)/($N$46*SQRT($N$51)))-$N$46*SQRT(($N$51))))*$R$27*EXP(-#REF!*$N$51))*$Q$27*100,0)</f>
        <v>0</v>
      </c>
      <c r="FO77" s="71">
        <f ca="1">IFERROR((NORMSDIST(((LN($EO77/$R$28)+(#REF!+($N$46^2)/2)*$N$51)/($N$46*SQRT($N$51))))*$EO77-NORMSDIST((((LN($EO77/$R$28)+(#REF!+($N$46^2)/2)*$N$51)/($N$46*SQRT($N$51)))-$N$46*SQRT(($N$51))))*$R$28*EXP(-#REF!*$N$51))*$Q$28*100,0)</f>
        <v>0</v>
      </c>
      <c r="FP77" s="71">
        <f ca="1">IFERROR((NORMSDIST(((LN($EO77/$R$29)+(#REF!+($N$46^2)/2)*$N$51)/($N$46*SQRT($N$51))))*$EO77-NORMSDIST((((LN($EO77/$R$29)+(#REF!+($N$46^2)/2)*$N$51)/($N$46*SQRT($N$51)))-$N$46*SQRT(($N$51))))*$R$29*EXP(-#REF!*$N$51))*$Q$29*100,0)</f>
        <v>0</v>
      </c>
      <c r="FQ77" s="71">
        <f ca="1">IFERROR((NORMSDIST(((LN($EO77/$R$30)+(#REF!+($N$46^2)/2)*$N$51)/($N$46*SQRT($N$51))))*$EO77-NORMSDIST((((LN($EO77/$R$30)+(#REF!+($N$46^2)/2)*$N$51)/($N$46*SQRT($N$51)))-$N$46*SQRT(($N$51))))*$R$30*EXP(-#REF!*$N$51))*$Q$30*100,0)</f>
        <v>0</v>
      </c>
      <c r="FR77" s="71">
        <f ca="1">IFERROR((NORMSDIST(((LN($EO77/$R$31)+(#REF!+($N$46^2)/2)*$N$51)/($N$46*SQRT($N$51))))*$EO77-NORMSDIST((((LN($EO77/$R$31)+(#REF!+($N$46^2)/2)*$N$51)/($N$46*SQRT($N$51)))-$N$46*SQRT(($N$51))))*$R$31*EXP(-#REF!*$N$51))*$Q$31*100,0)</f>
        <v>0</v>
      </c>
      <c r="FS77" s="71">
        <f ca="1">IFERROR((NORMSDIST(((LN($EO77/$R$32)+(#REF!+($N$46^2)/2)*$N$51)/($N$46*SQRT($N$51))))*$EO77-NORMSDIST((((LN($EO77/$R$32)+(#REF!+($N$46^2)/2)*$N$51)/($N$46*SQRT($N$51)))-$N$46*SQRT(($N$51))))*$R$32*EXP(-#REF!*$N$51))*$Q$32*100,0)</f>
        <v>0</v>
      </c>
      <c r="FT77" s="71">
        <f ca="1">IFERROR((NORMSDIST(((LN($EO77/$R$33)+(#REF!+($N$46^2)/2)*$N$51)/($N$46*SQRT($N$51))))*$EO77-NORMSDIST((((LN($EO77/$R$33)+(#REF!+($N$46^2)/2)*$N$51)/($N$46*SQRT($N$51)))-$N$46*SQRT(($N$51))))*$R$33*EXP(-#REF!*$N$51))*$Q$33*100,0)</f>
        <v>0</v>
      </c>
      <c r="FU77" s="71">
        <f ca="1">IFERROR((NORMSDIST(((LN($EO77/$R$34)+(#REF!+($N$46^2)/2)*$N$51)/($N$46*SQRT($N$51))))*$EO77-NORMSDIST((((LN($EO77/$R$34)+(#REF!+($N$46^2)/2)*$N$51)/($N$46*SQRT($N$51)))-$N$46*SQRT(($N$51))))*$R$34*EXP(-#REF!*$N$51))*$Q$34*100,0)</f>
        <v>0</v>
      </c>
      <c r="FV77" s="71">
        <f ca="1">IFERROR((NORMSDIST(((LN($EO77/$R$35)+(#REF!+($N$46^2)/2)*$N$51)/($N$46*SQRT($N$51))))*$EO77-NORMSDIST((((LN($EO77/$R$35)+(#REF!+($N$46^2)/2)*$N$51)/($N$46*SQRT($N$51)))-$N$46*SQRT(($N$51))))*$R$35*EXP(-#REF!*$N$51))*$Q$35*100,0)</f>
        <v>0</v>
      </c>
      <c r="FW77" s="71">
        <f ca="1">IFERROR((NORMSDIST(((LN($EO77/$R$36)+(#REF!+($N$46^2)/2)*$N$51)/($N$46*SQRT($N$51))))*$EO77-NORMSDIST((((LN($EO77/$R$36)+(#REF!+($N$46^2)/2)*$N$51)/($N$46*SQRT($N$51)))-$N$46*SQRT(($N$51))))*$R$36*EXP(-#REF!*$N$51))*$Q$36*100,0)</f>
        <v>0</v>
      </c>
      <c r="FX77" s="71">
        <f ca="1">IFERROR((NORMSDIST(((LN($EO77/$R$37)+(#REF!+($N$46^2)/2)*$N$51)/($N$46*SQRT($N$51))))*$EO77-NORMSDIST((((LN($EO77/$R$37)+(#REF!+($N$46^2)/2)*$N$51)/($N$46*SQRT($N$51)))-$N$46*SQRT(($N$51))))*$R$37*EXP(-#REF!*$N$51))*$Q$37*100,0)</f>
        <v>0</v>
      </c>
      <c r="FY77" s="71">
        <f ca="1">IFERROR((NORMSDIST(((LN($EO77/$R$38)+(#REF!+($N$46^2)/2)*$N$51)/($N$46*SQRT($N$51))))*$EO77-NORMSDIST((((LN($EO77/$R$38)+(#REF!+($N$46^2)/2)*$N$51)/($N$46*SQRT($N$51)))-$N$46*SQRT(($N$51))))*$R$38*EXP(-#REF!*$N$51))*$Q$38*100,0)</f>
        <v>0</v>
      </c>
      <c r="FZ77" s="71">
        <f ca="1">IFERROR((NORMSDIST(((LN($EO77/$R$39)+(#REF!+($N$46^2)/2)*$N$51)/($N$46*SQRT($N$51))))*$EO77-NORMSDIST((((LN($EO77/$R$39)+(#REF!+($N$46^2)/2)*$N$51)/($N$46*SQRT($N$51)))-$N$46*SQRT(($N$51))))*$R$39*EXP(-#REF!*$N$51))*$Q$39*100,0)</f>
        <v>0</v>
      </c>
      <c r="GA77" s="71">
        <f ca="1">IFERROR((NORMSDIST(((LN($EO77/$R$40)+(#REF!+($N$46^2)/2)*$N$51)/($N$46*SQRT($N$51))))*$EO77-NORMSDIST((((LN($EO77/$R$40)+(#REF!+($N$46^2)/2)*$N$51)/($N$46*SQRT($N$51)))-$N$46*SQRT(($N$51))))*$R$40*EXP(-#REF!*$N$51))*$Q$40*100,0)</f>
        <v>0</v>
      </c>
      <c r="GB77" s="71">
        <f ca="1">IFERROR((NORMSDIST(((LN($EO77/$R$41)+(#REF!+($N$46^2)/2)*$N$51)/($N$46*SQRT($N$51))))*$EO77-NORMSDIST((((LN($EO77/$R$41)+(#REF!+($N$46^2)/2)*$N$51)/($N$46*SQRT($N$51)))-$N$46*SQRT(($N$51))))*$R$41*EXP(-#REF!*$N$51))*$Q$41*100,0)</f>
        <v>0</v>
      </c>
      <c r="GC77" s="71">
        <f ca="1">IFERROR((NORMSDIST(((LN($EO77/$R$42)+(#REF!+($N$46^2)/2)*$N$51)/($N$46*SQRT($N$51))))*$EO77-NORMSDIST((((LN($EO77/$R$42)+(#REF!+($N$46^2)/2)*$N$51)/($N$46*SQRT($N$51)))-$N$46*SQRT(($N$51))))*$R$42*EXP(-#REF!*$N$51))*$Q$42*100,0)</f>
        <v>0</v>
      </c>
      <c r="GD77" s="104">
        <f t="shared" ca="1" si="167"/>
        <v>0</v>
      </c>
    </row>
    <row r="78" spans="1:186">
      <c r="AJ78" s="655"/>
      <c r="AK78" s="657"/>
      <c r="AL78" s="623"/>
      <c r="AM78" s="649"/>
      <c r="AN78" s="626"/>
      <c r="AO78" s="632"/>
      <c r="AP78" s="653"/>
      <c r="AQ78" s="658"/>
      <c r="AR78" s="623"/>
      <c r="AS78" s="649"/>
      <c r="AT78" s="626"/>
      <c r="AU78" s="632"/>
      <c r="AV78" s="653"/>
      <c r="AW78" s="661"/>
      <c r="AX78" s="659"/>
      <c r="AY78" s="626"/>
      <c r="AZ78" s="632"/>
      <c r="BA78" s="634"/>
      <c r="CX78" s="70">
        <f t="shared" si="124"/>
        <v>3454.2714967886986</v>
      </c>
      <c r="CY78" s="71">
        <f t="shared" si="125"/>
        <v>0</v>
      </c>
      <c r="CZ78" s="71">
        <f t="shared" si="126"/>
        <v>0</v>
      </c>
      <c r="DA78" s="71">
        <f t="shared" si="127"/>
        <v>0</v>
      </c>
      <c r="DB78" s="71">
        <f t="shared" si="128"/>
        <v>0</v>
      </c>
      <c r="DC78" s="71">
        <f t="shared" si="129"/>
        <v>0</v>
      </c>
      <c r="DD78" s="71">
        <f t="shared" si="130"/>
        <v>0</v>
      </c>
      <c r="DE78" s="71">
        <f t="shared" si="131"/>
        <v>0</v>
      </c>
      <c r="DF78" s="71">
        <f t="shared" si="132"/>
        <v>0</v>
      </c>
      <c r="DG78" s="71">
        <f t="shared" si="133"/>
        <v>0</v>
      </c>
      <c r="DH78" s="71">
        <f t="shared" si="134"/>
        <v>0</v>
      </c>
      <c r="DI78" s="71">
        <f t="shared" si="135"/>
        <v>0</v>
      </c>
      <c r="DJ78" s="71">
        <f t="shared" si="136"/>
        <v>0</v>
      </c>
      <c r="DK78" s="71">
        <f t="shared" si="137"/>
        <v>0</v>
      </c>
      <c r="DL78" s="71">
        <f t="shared" si="138"/>
        <v>0</v>
      </c>
      <c r="DM78" s="71">
        <f t="shared" si="139"/>
        <v>0</v>
      </c>
      <c r="DN78" s="71">
        <f t="shared" si="140"/>
        <v>0</v>
      </c>
      <c r="DO78" s="71">
        <f t="shared" si="141"/>
        <v>0</v>
      </c>
      <c r="DP78" s="71">
        <f t="shared" si="142"/>
        <v>0</v>
      </c>
      <c r="DQ78" s="71">
        <f t="shared" si="143"/>
        <v>0</v>
      </c>
      <c r="DR78" s="71">
        <f t="shared" si="144"/>
        <v>0</v>
      </c>
      <c r="DS78" s="71">
        <f t="shared" si="145"/>
        <v>0</v>
      </c>
      <c r="DT78" s="71">
        <f t="shared" si="146"/>
        <v>0</v>
      </c>
      <c r="DU78" s="71">
        <f t="shared" si="147"/>
        <v>0</v>
      </c>
      <c r="DV78" s="71">
        <f t="shared" si="148"/>
        <v>0</v>
      </c>
      <c r="DW78" s="71">
        <f t="shared" si="149"/>
        <v>0</v>
      </c>
      <c r="DX78" s="71">
        <f t="shared" si="150"/>
        <v>0</v>
      </c>
      <c r="DY78" s="71">
        <f t="shared" si="151"/>
        <v>0</v>
      </c>
      <c r="DZ78" s="71">
        <f t="shared" si="152"/>
        <v>0</v>
      </c>
      <c r="EA78" s="71">
        <f t="shared" si="153"/>
        <v>0</v>
      </c>
      <c r="EB78" s="71">
        <f t="shared" si="154"/>
        <v>0</v>
      </c>
      <c r="EC78" s="71">
        <f t="shared" si="155"/>
        <v>0</v>
      </c>
      <c r="ED78" s="71">
        <f t="shared" si="156"/>
        <v>0</v>
      </c>
      <c r="EE78" s="71">
        <f t="shared" si="157"/>
        <v>0</v>
      </c>
      <c r="EF78" s="71">
        <f t="shared" si="158"/>
        <v>0</v>
      </c>
      <c r="EG78" s="71">
        <f t="shared" si="159"/>
        <v>0</v>
      </c>
      <c r="EH78" s="71">
        <f t="shared" si="160"/>
        <v>0</v>
      </c>
      <c r="EI78" s="71">
        <f t="shared" si="161"/>
        <v>0</v>
      </c>
      <c r="EJ78" s="71">
        <f t="shared" si="162"/>
        <v>0</v>
      </c>
      <c r="EK78" s="71">
        <f t="shared" si="163"/>
        <v>0</v>
      </c>
      <c r="EL78" s="71">
        <f t="shared" si="164"/>
        <v>0</v>
      </c>
      <c r="EM78" s="104">
        <f t="shared" si="165"/>
        <v>0</v>
      </c>
      <c r="EN78" s="60"/>
      <c r="EO78" s="70">
        <f t="shared" si="166"/>
        <v>3454.2714967886986</v>
      </c>
      <c r="EP78" s="71">
        <f ca="1">IFERROR((NORMSDIST(((LN($EO78/$R$3)+(#REF!+($N$46^2)/2)*$N$51)/($N$46*SQRT($N$51))))*$EO78-NORMSDIST((((LN($EO78/$R$3)+(#REF!+($N$46^2)/2)*$N$51)/($N$46*SQRT($N$51)))-$N$46*SQRT(($N$51))))*$R$3*EXP(-#REF!*$N$51))*$Q$3*100,0)</f>
        <v>0</v>
      </c>
      <c r="EQ78" s="71">
        <f ca="1">IFERROR((NORMSDIST(((LN($EO78/$R$4)+(#REF!+($N$46^2)/2)*$N$51)/($N$46*SQRT($N$51))))*$EO78-NORMSDIST((((LN($EO78/$R$4)+(#REF!+($N$46^2)/2)*$N$51)/($N$46*SQRT($N$51)))-$N$46*SQRT(($N$51))))*$R$4*EXP(-#REF!*$N$51))*$Q$4*100,0)</f>
        <v>0</v>
      </c>
      <c r="ER78" s="71">
        <f ca="1">IFERROR((NORMSDIST(((LN($EO78/$R$5)+(#REF!+($N$46^2)/2)*$N$51)/($N$46*SQRT($N$51))))*$EO78-NORMSDIST((((LN($EO78/$R$5)+(#REF!+($N$46^2)/2)*$N$51)/($N$46*SQRT($N$51)))-$N$46*SQRT(($N$51))))*$R$5*EXP(-#REF!*$N$51))*$Q$5*100,0)</f>
        <v>0</v>
      </c>
      <c r="ES78" s="71">
        <f ca="1">IFERROR((NORMSDIST(((LN($EO78/$R$6)+(#REF!+($N$46^2)/2)*$N$51)/($N$46*SQRT($N$51))))*$EO78-NORMSDIST((((LN($EO78/$R$6)+(#REF!+($N$46^2)/2)*$N$51)/($N$46*SQRT($N$51)))-$N$46*SQRT(($N$51))))*$R$6*EXP(-#REF!*$N$51))*$Q$6*100,0)</f>
        <v>0</v>
      </c>
      <c r="ET78" s="71">
        <f ca="1">IFERROR((NORMSDIST(((LN($EO78/$R$7)+(#REF!+($N$46^2)/2)*$N$51)/($N$46*SQRT($N$51))))*$EO78-NORMSDIST((((LN($EO78/$R$7)+(#REF!+($N$46^2)/2)*$N$51)/($N$46*SQRT($N$51)))-$N$46*SQRT(($N$51))))*$R$7*EXP(-#REF!*$N$51))*$Q$7*100,0)</f>
        <v>0</v>
      </c>
      <c r="EU78" s="71">
        <f ca="1">IFERROR((NORMSDIST(((LN($EO78/$R$8)+(#REF!+($N$46^2)/2)*$N$51)/($N$46*SQRT($N$51))))*$EO78-NORMSDIST((((LN($EO78/$R$8)+(#REF!+($N$46^2)/2)*$N$51)/($N$46*SQRT($N$51)))-$N$46*SQRT(($N$51))))*$R$8*EXP(-#REF!*$N$51))*$Q$8*100,0)</f>
        <v>0</v>
      </c>
      <c r="EV78" s="71">
        <f ca="1">IFERROR((NORMSDIST(((LN($EO78/$R$9)+(#REF!+($N$46^2)/2)*$N$51)/($N$46*SQRT($N$51))))*$EO78-NORMSDIST((((LN($EO78/$R$9)+(#REF!+($N$46^2)/2)*$N$51)/($N$46*SQRT($N$51)))-$N$46*SQRT(($N$51))))*$R$9*EXP(-#REF!*$N$51))*$Q$9*100,0)</f>
        <v>0</v>
      </c>
      <c r="EW78" s="71">
        <f ca="1">IFERROR((NORMSDIST(((LN($EO78/$R$10)+(#REF!+($N$46^2)/2)*$N$51)/($N$46*SQRT($N$51))))*$EO78-NORMSDIST((((LN($EO78/$R$10)+(#REF!+($N$46^2)/2)*$N$51)/($N$46*SQRT($N$51)))-$N$46*SQRT(($N$51))))*$R$10*EXP(-#REF!*$N$51))*$Q$10*100,0)</f>
        <v>0</v>
      </c>
      <c r="EX78" s="71">
        <f ca="1">IFERROR((NORMSDIST(((LN($EO78/$R$11)+(#REF!+($N$46^2)/2)*$N$51)/($N$46*SQRT($N$51))))*$EO78-NORMSDIST((((LN($EO78/$R$11)+(#REF!+($N$46^2)/2)*$N$51)/($N$46*SQRT($N$51)))-$N$46*SQRT(($N$51))))*$R$11*EXP(-#REF!*$N$51))*$Q$11*100,0)</f>
        <v>0</v>
      </c>
      <c r="EY78" s="71">
        <f ca="1">IFERROR((NORMSDIST(((LN($EO78/$R$12)+(#REF!+($N$46^2)/2)*$N$51)/($N$46*SQRT($N$51))))*$EO78-NORMSDIST((((LN($EO78/$R$12)+(#REF!+($N$46^2)/2)*$N$51)/($N$46*SQRT($N$51)))-$N$46*SQRT(($N$51))))*$R$12*EXP(-#REF!*$N$51))*$Q$12*100,0)</f>
        <v>0</v>
      </c>
      <c r="EZ78" s="71">
        <f ca="1">IFERROR((NORMSDIST(((LN($EO78/$R$13)+(#REF!+($N$46^2)/2)*$N$51)/($N$46*SQRT($N$51))))*$EO78-NORMSDIST((((LN($EO78/$R$13)+(#REF!+($N$46^2)/2)*$N$51)/($N$46*SQRT($N$51)))-$N$46*SQRT(($N$51))))*$R$13*EXP(-#REF!*$N$51))*$Q$13*100,0)</f>
        <v>0</v>
      </c>
      <c r="FA78" s="71">
        <f ca="1">IFERROR((NORMSDIST(((LN($EO78/$R$14)+(#REF!+($N$46^2)/2)*$N$51)/($N$46*SQRT($N$51))))*$EO78-NORMSDIST((((LN($EO78/$R$14)+(#REF!+($N$46^2)/2)*$N$51)/($N$46*SQRT($N$51)))-$N$46*SQRT(($N$51))))*$R$14*EXP(-#REF!*$N$51))*$Q$14*100,0)</f>
        <v>0</v>
      </c>
      <c r="FB78" s="71">
        <f ca="1">IFERROR((NORMSDIST(((LN($EO78/$R$15)+(#REF!+($N$46^2)/2)*$N$51)/($N$46*SQRT($N$51))))*$EO78-NORMSDIST((((LN($EO78/$R$15)+(#REF!+($N$46^2)/2)*$N$51)/($N$46*SQRT($N$51)))-$N$46*SQRT(($N$51))))*$R$15*EXP(-#REF!*$N$51))*$Q$15*100,0)</f>
        <v>0</v>
      </c>
      <c r="FC78" s="71">
        <f ca="1">IFERROR((NORMSDIST(((LN($EO78/$R$16)+(#REF!+($N$46^2)/2)*$N$51)/($N$46*SQRT($N$51))))*$EO78-NORMSDIST((((LN($EO78/$R$16)+(#REF!+($N$46^2)/2)*$N$51)/($N$46*SQRT($N$51)))-$N$46*SQRT(($N$51))))*$R$16*EXP(-#REF!*$N$51))*$Q$16*100,0)</f>
        <v>0</v>
      </c>
      <c r="FD78" s="71">
        <f ca="1">IFERROR((NORMSDIST(((LN($EO78/$R$17)+(#REF!+($N$46^2)/2)*$N$51)/($N$46*SQRT($N$51))))*$EO78-NORMSDIST((((LN($EO78/$R$17)+(#REF!+($N$46^2)/2)*$N$51)/($N$46*SQRT($N$51)))-$N$46*SQRT(($N$51))))*$R$17*EXP(-#REF!*$N$51))*$Q$17*100,0)</f>
        <v>0</v>
      </c>
      <c r="FE78" s="71">
        <f ca="1">IFERROR((NORMSDIST(((LN($EO78/$R$18)+(#REF!+($N$46^2)/2)*$N$51)/($N$46*SQRT($N$51))))*$EO78-NORMSDIST((((LN($EO78/$R$18)+(#REF!+($N$46^2)/2)*$N$51)/($N$46*SQRT($N$51)))-$N$46*SQRT(($N$51))))*$R$18*EXP(-#REF!*$N$51))*$Q$18*100,0)</f>
        <v>0</v>
      </c>
      <c r="FF78" s="71">
        <f ca="1">IFERROR((NORMSDIST(((LN($EO78/$R$19)+(#REF!+($N$46^2)/2)*$N$51)/($N$46*SQRT($N$51))))*$EO78-NORMSDIST((((LN($EO78/$R$19)+(#REF!+($N$46^2)/2)*$N$51)/($N$46*SQRT($N$51)))-$N$46*SQRT(($N$51))))*$R$19*EXP(-#REF!*$N$51))*$Q$19*100,0)</f>
        <v>0</v>
      </c>
      <c r="FG78" s="71">
        <f ca="1">IFERROR((NORMSDIST(((LN($EO78/$R$20)+(#REF!+($N$46^2)/2)*$N$51)/($N$46*SQRT($N$51))))*$EO78-NORMSDIST((((LN($EO78/$R$20)+(#REF!+($N$46^2)/2)*$N$51)/($N$46*SQRT($N$51)))-$N$46*SQRT(($N$51))))*$R$20*EXP(-#REF!*$N$51))*$Q$20*100,0)</f>
        <v>0</v>
      </c>
      <c r="FH78" s="71">
        <f ca="1">IFERROR((NORMSDIST(((LN($EO78/$R$21)+(#REF!+($N$46^2)/2)*$N$51)/($N$46*SQRT($N$51))))*$EO78-NORMSDIST((((LN($EO78/$R$21)+(#REF!+($N$46^2)/2)*$N$51)/($N$46*SQRT($N$51)))-$N$46*SQRT(($N$51))))*$R$21*EXP(-#REF!*$N$51))*$Q$21*100,0)</f>
        <v>0</v>
      </c>
      <c r="FI78" s="71">
        <f ca="1">IFERROR((NORMSDIST(((LN($EO78/$R$22)+(#REF!+($N$46^2)/2)*$N$51)/($N$46*SQRT($N$51))))*$EO78-NORMSDIST((((LN($EO78/$R$22)+(#REF!+($N$46^2)/2)*$N$51)/($N$46*SQRT($N$51)))-$N$46*SQRT(($N$51))))*$R$22*EXP(-#REF!*$N$51))*$Q$22*100,0)</f>
        <v>0</v>
      </c>
      <c r="FJ78" s="71">
        <f ca="1">IFERROR((NORMSDIST(((LN($EO78/$R$23)+(#REF!+($N$46^2)/2)*$N$51)/($N$46*SQRT($N$51))))*$EO78-NORMSDIST((((LN($EO78/$R$23)+(#REF!+($N$46^2)/2)*$N$51)/($N$46*SQRT($N$51)))-$N$46*SQRT(($N$51))))*$R$23*EXP(-#REF!*$N$51))*$Q$23*100,0)</f>
        <v>0</v>
      </c>
      <c r="FK78" s="71">
        <f ca="1">IFERROR((NORMSDIST(((LN($EO78/$R$24)+(#REF!+($N$46^2)/2)*$N$51)/($N$46*SQRT($N$51))))*$EO78-NORMSDIST((((LN($EO78/$R$24)+(#REF!+($N$46^2)/2)*$N$51)/($N$46*SQRT($N$51)))-$N$46*SQRT(($N$51))))*$R$24*EXP(-#REF!*$N$51))*$Q$24*100,0)</f>
        <v>0</v>
      </c>
      <c r="FL78" s="71">
        <f ca="1">IFERROR((NORMSDIST(((LN($EO78/$R$25)+(#REF!+($N$46^2)/2)*$N$51)/($N$46*SQRT($N$51))))*$EO78-NORMSDIST((((LN($EO78/$R$25)+(#REF!+($N$46^2)/2)*$N$51)/($N$46*SQRT($N$51)))-$N$46*SQRT(($N$51))))*$R$25*EXP(-#REF!*$N$51))*$Q$25*100,0)</f>
        <v>0</v>
      </c>
      <c r="FM78" s="71">
        <f ca="1">IFERROR((NORMSDIST(((LN($EO78/$R$26)+(#REF!+($N$46^2)/2)*$N$51)/($N$46*SQRT($N$51))))*$EO78-NORMSDIST((((LN($EO78/$R$26)+(#REF!+($N$46^2)/2)*$N$51)/($N$46*SQRT($N$51)))-$N$46*SQRT(($N$51))))*$R$26*EXP(-#REF!*$N$51))*$Q$26*100,0)</f>
        <v>0</v>
      </c>
      <c r="FN78" s="71">
        <f ca="1">IFERROR((NORMSDIST(((LN($EO78/$R$27)+(#REF!+($N$46^2)/2)*$N$51)/($N$46*SQRT($N$51))))*$EO78-NORMSDIST((((LN($EO78/$R$27)+(#REF!+($N$46^2)/2)*$N$51)/($N$46*SQRT($N$51)))-$N$46*SQRT(($N$51))))*$R$27*EXP(-#REF!*$N$51))*$Q$27*100,0)</f>
        <v>0</v>
      </c>
      <c r="FO78" s="71">
        <f ca="1">IFERROR((NORMSDIST(((LN($EO78/$R$28)+(#REF!+($N$46^2)/2)*$N$51)/($N$46*SQRT($N$51))))*$EO78-NORMSDIST((((LN($EO78/$R$28)+(#REF!+($N$46^2)/2)*$N$51)/($N$46*SQRT($N$51)))-$N$46*SQRT(($N$51))))*$R$28*EXP(-#REF!*$N$51))*$Q$28*100,0)</f>
        <v>0</v>
      </c>
      <c r="FP78" s="71">
        <f ca="1">IFERROR((NORMSDIST(((LN($EO78/$R$29)+(#REF!+($N$46^2)/2)*$N$51)/($N$46*SQRT($N$51))))*$EO78-NORMSDIST((((LN($EO78/$R$29)+(#REF!+($N$46^2)/2)*$N$51)/($N$46*SQRT($N$51)))-$N$46*SQRT(($N$51))))*$R$29*EXP(-#REF!*$N$51))*$Q$29*100,0)</f>
        <v>0</v>
      </c>
      <c r="FQ78" s="71">
        <f ca="1">IFERROR((NORMSDIST(((LN($EO78/$R$30)+(#REF!+($N$46^2)/2)*$N$51)/($N$46*SQRT($N$51))))*$EO78-NORMSDIST((((LN($EO78/$R$30)+(#REF!+($N$46^2)/2)*$N$51)/($N$46*SQRT($N$51)))-$N$46*SQRT(($N$51))))*$R$30*EXP(-#REF!*$N$51))*$Q$30*100,0)</f>
        <v>0</v>
      </c>
      <c r="FR78" s="71">
        <f ca="1">IFERROR((NORMSDIST(((LN($EO78/$R$31)+(#REF!+($N$46^2)/2)*$N$51)/($N$46*SQRT($N$51))))*$EO78-NORMSDIST((((LN($EO78/$R$31)+(#REF!+($N$46^2)/2)*$N$51)/($N$46*SQRT($N$51)))-$N$46*SQRT(($N$51))))*$R$31*EXP(-#REF!*$N$51))*$Q$31*100,0)</f>
        <v>0</v>
      </c>
      <c r="FS78" s="71">
        <f ca="1">IFERROR((NORMSDIST(((LN($EO78/$R$32)+(#REF!+($N$46^2)/2)*$N$51)/($N$46*SQRT($N$51))))*$EO78-NORMSDIST((((LN($EO78/$R$32)+(#REF!+($N$46^2)/2)*$N$51)/($N$46*SQRT($N$51)))-$N$46*SQRT(($N$51))))*$R$32*EXP(-#REF!*$N$51))*$Q$32*100,0)</f>
        <v>0</v>
      </c>
      <c r="FT78" s="71">
        <f ca="1">IFERROR((NORMSDIST(((LN($EO78/$R$33)+(#REF!+($N$46^2)/2)*$N$51)/($N$46*SQRT($N$51))))*$EO78-NORMSDIST((((LN($EO78/$R$33)+(#REF!+($N$46^2)/2)*$N$51)/($N$46*SQRT($N$51)))-$N$46*SQRT(($N$51))))*$R$33*EXP(-#REF!*$N$51))*$Q$33*100,0)</f>
        <v>0</v>
      </c>
      <c r="FU78" s="71">
        <f ca="1">IFERROR((NORMSDIST(((LN($EO78/$R$34)+(#REF!+($N$46^2)/2)*$N$51)/($N$46*SQRT($N$51))))*$EO78-NORMSDIST((((LN($EO78/$R$34)+(#REF!+($N$46^2)/2)*$N$51)/($N$46*SQRT($N$51)))-$N$46*SQRT(($N$51))))*$R$34*EXP(-#REF!*$N$51))*$Q$34*100,0)</f>
        <v>0</v>
      </c>
      <c r="FV78" s="71">
        <f ca="1">IFERROR((NORMSDIST(((LN($EO78/$R$35)+(#REF!+($N$46^2)/2)*$N$51)/($N$46*SQRT($N$51))))*$EO78-NORMSDIST((((LN($EO78/$R$35)+(#REF!+($N$46^2)/2)*$N$51)/($N$46*SQRT($N$51)))-$N$46*SQRT(($N$51))))*$R$35*EXP(-#REF!*$N$51))*$Q$35*100,0)</f>
        <v>0</v>
      </c>
      <c r="FW78" s="71">
        <f ca="1">IFERROR((NORMSDIST(((LN($EO78/$R$36)+(#REF!+($N$46^2)/2)*$N$51)/($N$46*SQRT($N$51))))*$EO78-NORMSDIST((((LN($EO78/$R$36)+(#REF!+($N$46^2)/2)*$N$51)/($N$46*SQRT($N$51)))-$N$46*SQRT(($N$51))))*$R$36*EXP(-#REF!*$N$51))*$Q$36*100,0)</f>
        <v>0</v>
      </c>
      <c r="FX78" s="71">
        <f ca="1">IFERROR((NORMSDIST(((LN($EO78/$R$37)+(#REF!+($N$46^2)/2)*$N$51)/($N$46*SQRT($N$51))))*$EO78-NORMSDIST((((LN($EO78/$R$37)+(#REF!+($N$46^2)/2)*$N$51)/($N$46*SQRT($N$51)))-$N$46*SQRT(($N$51))))*$R$37*EXP(-#REF!*$N$51))*$Q$37*100,0)</f>
        <v>0</v>
      </c>
      <c r="FY78" s="71">
        <f ca="1">IFERROR((NORMSDIST(((LN($EO78/$R$38)+(#REF!+($N$46^2)/2)*$N$51)/($N$46*SQRT($N$51))))*$EO78-NORMSDIST((((LN($EO78/$R$38)+(#REF!+($N$46^2)/2)*$N$51)/($N$46*SQRT($N$51)))-$N$46*SQRT(($N$51))))*$R$38*EXP(-#REF!*$N$51))*$Q$38*100,0)</f>
        <v>0</v>
      </c>
      <c r="FZ78" s="71">
        <f ca="1">IFERROR((NORMSDIST(((LN($EO78/$R$39)+(#REF!+($N$46^2)/2)*$N$51)/($N$46*SQRT($N$51))))*$EO78-NORMSDIST((((LN($EO78/$R$39)+(#REF!+($N$46^2)/2)*$N$51)/($N$46*SQRT($N$51)))-$N$46*SQRT(($N$51))))*$R$39*EXP(-#REF!*$N$51))*$Q$39*100,0)</f>
        <v>0</v>
      </c>
      <c r="GA78" s="71">
        <f ca="1">IFERROR((NORMSDIST(((LN($EO78/$R$40)+(#REF!+($N$46^2)/2)*$N$51)/($N$46*SQRT($N$51))))*$EO78-NORMSDIST((((LN($EO78/$R$40)+(#REF!+($N$46^2)/2)*$N$51)/($N$46*SQRT($N$51)))-$N$46*SQRT(($N$51))))*$R$40*EXP(-#REF!*$N$51))*$Q$40*100,0)</f>
        <v>0</v>
      </c>
      <c r="GB78" s="71">
        <f ca="1">IFERROR((NORMSDIST(((LN($EO78/$R$41)+(#REF!+($N$46^2)/2)*$N$51)/($N$46*SQRT($N$51))))*$EO78-NORMSDIST((((LN($EO78/$R$41)+(#REF!+($N$46^2)/2)*$N$51)/($N$46*SQRT($N$51)))-$N$46*SQRT(($N$51))))*$R$41*EXP(-#REF!*$N$51))*$Q$41*100,0)</f>
        <v>0</v>
      </c>
      <c r="GC78" s="71">
        <f ca="1">IFERROR((NORMSDIST(((LN($EO78/$R$42)+(#REF!+($N$46^2)/2)*$N$51)/($N$46*SQRT($N$51))))*$EO78-NORMSDIST((((LN($EO78/$R$42)+(#REF!+($N$46^2)/2)*$N$51)/($N$46*SQRT($N$51)))-$N$46*SQRT(($N$51))))*$R$42*EXP(-#REF!*$N$51))*$Q$42*100,0)</f>
        <v>0</v>
      </c>
      <c r="GD78" s="104">
        <f t="shared" ca="1" si="167"/>
        <v>0</v>
      </c>
    </row>
    <row r="79" spans="1:186">
      <c r="CX79" s="70">
        <f t="shared" si="124"/>
        <v>3524.7668334578557</v>
      </c>
      <c r="CY79" s="71">
        <f t="shared" si="125"/>
        <v>0</v>
      </c>
      <c r="CZ79" s="71">
        <f t="shared" si="126"/>
        <v>0</v>
      </c>
      <c r="DA79" s="71">
        <f t="shared" si="127"/>
        <v>0</v>
      </c>
      <c r="DB79" s="71">
        <f t="shared" si="128"/>
        <v>0</v>
      </c>
      <c r="DC79" s="71">
        <f t="shared" si="129"/>
        <v>0</v>
      </c>
      <c r="DD79" s="71">
        <f t="shared" si="130"/>
        <v>0</v>
      </c>
      <c r="DE79" s="71">
        <f t="shared" si="131"/>
        <v>0</v>
      </c>
      <c r="DF79" s="71">
        <f t="shared" si="132"/>
        <v>0</v>
      </c>
      <c r="DG79" s="71">
        <f t="shared" si="133"/>
        <v>0</v>
      </c>
      <c r="DH79" s="71">
        <f t="shared" si="134"/>
        <v>0</v>
      </c>
      <c r="DI79" s="71">
        <f t="shared" si="135"/>
        <v>0</v>
      </c>
      <c r="DJ79" s="71">
        <f t="shared" si="136"/>
        <v>0</v>
      </c>
      <c r="DK79" s="71">
        <f t="shared" si="137"/>
        <v>0</v>
      </c>
      <c r="DL79" s="71">
        <f t="shared" si="138"/>
        <v>0</v>
      </c>
      <c r="DM79" s="71">
        <f t="shared" si="139"/>
        <v>0</v>
      </c>
      <c r="DN79" s="71">
        <f t="shared" si="140"/>
        <v>0</v>
      </c>
      <c r="DO79" s="71">
        <f t="shared" si="141"/>
        <v>0</v>
      </c>
      <c r="DP79" s="71">
        <f t="shared" si="142"/>
        <v>0</v>
      </c>
      <c r="DQ79" s="71">
        <f t="shared" si="143"/>
        <v>0</v>
      </c>
      <c r="DR79" s="71">
        <f t="shared" si="144"/>
        <v>0</v>
      </c>
      <c r="DS79" s="71">
        <f t="shared" si="145"/>
        <v>0</v>
      </c>
      <c r="DT79" s="71">
        <f t="shared" si="146"/>
        <v>0</v>
      </c>
      <c r="DU79" s="71">
        <f t="shared" si="147"/>
        <v>0</v>
      </c>
      <c r="DV79" s="71">
        <f t="shared" si="148"/>
        <v>0</v>
      </c>
      <c r="DW79" s="71">
        <f t="shared" si="149"/>
        <v>0</v>
      </c>
      <c r="DX79" s="71">
        <f t="shared" si="150"/>
        <v>0</v>
      </c>
      <c r="DY79" s="71">
        <f t="shared" si="151"/>
        <v>0</v>
      </c>
      <c r="DZ79" s="71">
        <f t="shared" si="152"/>
        <v>0</v>
      </c>
      <c r="EA79" s="71">
        <f t="shared" si="153"/>
        <v>0</v>
      </c>
      <c r="EB79" s="71">
        <f t="shared" si="154"/>
        <v>0</v>
      </c>
      <c r="EC79" s="71">
        <f t="shared" si="155"/>
        <v>0</v>
      </c>
      <c r="ED79" s="71">
        <f t="shared" si="156"/>
        <v>0</v>
      </c>
      <c r="EE79" s="71">
        <f t="shared" si="157"/>
        <v>0</v>
      </c>
      <c r="EF79" s="71">
        <f t="shared" si="158"/>
        <v>0</v>
      </c>
      <c r="EG79" s="71">
        <f t="shared" si="159"/>
        <v>0</v>
      </c>
      <c r="EH79" s="71">
        <f t="shared" si="160"/>
        <v>0</v>
      </c>
      <c r="EI79" s="71">
        <f t="shared" si="161"/>
        <v>0</v>
      </c>
      <c r="EJ79" s="71">
        <f t="shared" si="162"/>
        <v>0</v>
      </c>
      <c r="EK79" s="71">
        <f t="shared" si="163"/>
        <v>0</v>
      </c>
      <c r="EL79" s="71">
        <f t="shared" si="164"/>
        <v>0</v>
      </c>
      <c r="EM79" s="104">
        <f t="shared" si="165"/>
        <v>0</v>
      </c>
      <c r="EN79" s="60"/>
      <c r="EO79" s="70">
        <f t="shared" si="166"/>
        <v>3524.7668334578557</v>
      </c>
      <c r="EP79" s="71">
        <f ca="1">IFERROR((NORMSDIST(((LN($EO79/$R$3)+(#REF!+($N$46^2)/2)*$N$51)/($N$46*SQRT($N$51))))*$EO79-NORMSDIST((((LN($EO79/$R$3)+(#REF!+($N$46^2)/2)*$N$51)/($N$46*SQRT($N$51)))-$N$46*SQRT(($N$51))))*$R$3*EXP(-#REF!*$N$51))*$Q$3*100,0)</f>
        <v>0</v>
      </c>
      <c r="EQ79" s="71">
        <f ca="1">IFERROR((NORMSDIST(((LN($EO79/$R$4)+(#REF!+($N$46^2)/2)*$N$51)/($N$46*SQRT($N$51))))*$EO79-NORMSDIST((((LN($EO79/$R$4)+(#REF!+($N$46^2)/2)*$N$51)/($N$46*SQRT($N$51)))-$N$46*SQRT(($N$51))))*$R$4*EXP(-#REF!*$N$51))*$Q$4*100,0)</f>
        <v>0</v>
      </c>
      <c r="ER79" s="71">
        <f ca="1">IFERROR((NORMSDIST(((LN($EO79/$R$5)+(#REF!+($N$46^2)/2)*$N$51)/($N$46*SQRT($N$51))))*$EO79-NORMSDIST((((LN($EO79/$R$5)+(#REF!+($N$46^2)/2)*$N$51)/($N$46*SQRT($N$51)))-$N$46*SQRT(($N$51))))*$R$5*EXP(-#REF!*$N$51))*$Q$5*100,0)</f>
        <v>0</v>
      </c>
      <c r="ES79" s="71">
        <f ca="1">IFERROR((NORMSDIST(((LN($EO79/$R$6)+(#REF!+($N$46^2)/2)*$N$51)/($N$46*SQRT($N$51))))*$EO79-NORMSDIST((((LN($EO79/$R$6)+(#REF!+($N$46^2)/2)*$N$51)/($N$46*SQRT($N$51)))-$N$46*SQRT(($N$51))))*$R$6*EXP(-#REF!*$N$51))*$Q$6*100,0)</f>
        <v>0</v>
      </c>
      <c r="ET79" s="71">
        <f ca="1">IFERROR((NORMSDIST(((LN($EO79/$R$7)+(#REF!+($N$46^2)/2)*$N$51)/($N$46*SQRT($N$51))))*$EO79-NORMSDIST((((LN($EO79/$R$7)+(#REF!+($N$46^2)/2)*$N$51)/($N$46*SQRT($N$51)))-$N$46*SQRT(($N$51))))*$R$7*EXP(-#REF!*$N$51))*$Q$7*100,0)</f>
        <v>0</v>
      </c>
      <c r="EU79" s="71">
        <f ca="1">IFERROR((NORMSDIST(((LN($EO79/$R$8)+(#REF!+($N$46^2)/2)*$N$51)/($N$46*SQRT($N$51))))*$EO79-NORMSDIST((((LN($EO79/$R$8)+(#REF!+($N$46^2)/2)*$N$51)/($N$46*SQRT($N$51)))-$N$46*SQRT(($N$51))))*$R$8*EXP(-#REF!*$N$51))*$Q$8*100,0)</f>
        <v>0</v>
      </c>
      <c r="EV79" s="71">
        <f ca="1">IFERROR((NORMSDIST(((LN($EO79/$R$9)+(#REF!+($N$46^2)/2)*$N$51)/($N$46*SQRT($N$51))))*$EO79-NORMSDIST((((LN($EO79/$R$9)+(#REF!+($N$46^2)/2)*$N$51)/($N$46*SQRT($N$51)))-$N$46*SQRT(($N$51))))*$R$9*EXP(-#REF!*$N$51))*$Q$9*100,0)</f>
        <v>0</v>
      </c>
      <c r="EW79" s="71">
        <f ca="1">IFERROR((NORMSDIST(((LN($EO79/$R$10)+(#REF!+($N$46^2)/2)*$N$51)/($N$46*SQRT($N$51))))*$EO79-NORMSDIST((((LN($EO79/$R$10)+(#REF!+($N$46^2)/2)*$N$51)/($N$46*SQRT($N$51)))-$N$46*SQRT(($N$51))))*$R$10*EXP(-#REF!*$N$51))*$Q$10*100,0)</f>
        <v>0</v>
      </c>
      <c r="EX79" s="71">
        <f ca="1">IFERROR((NORMSDIST(((LN($EO79/$R$11)+(#REF!+($N$46^2)/2)*$N$51)/($N$46*SQRT($N$51))))*$EO79-NORMSDIST((((LN($EO79/$R$11)+(#REF!+($N$46^2)/2)*$N$51)/($N$46*SQRT($N$51)))-$N$46*SQRT(($N$51))))*$R$11*EXP(-#REF!*$N$51))*$Q$11*100,0)</f>
        <v>0</v>
      </c>
      <c r="EY79" s="71">
        <f ca="1">IFERROR((NORMSDIST(((LN($EO79/$R$12)+(#REF!+($N$46^2)/2)*$N$51)/($N$46*SQRT($N$51))))*$EO79-NORMSDIST((((LN($EO79/$R$12)+(#REF!+($N$46^2)/2)*$N$51)/($N$46*SQRT($N$51)))-$N$46*SQRT(($N$51))))*$R$12*EXP(-#REF!*$N$51))*$Q$12*100,0)</f>
        <v>0</v>
      </c>
      <c r="EZ79" s="71">
        <f ca="1">IFERROR((NORMSDIST(((LN($EO79/$R$13)+(#REF!+($N$46^2)/2)*$N$51)/($N$46*SQRT($N$51))))*$EO79-NORMSDIST((((LN($EO79/$R$13)+(#REF!+($N$46^2)/2)*$N$51)/($N$46*SQRT($N$51)))-$N$46*SQRT(($N$51))))*$R$13*EXP(-#REF!*$N$51))*$Q$13*100,0)</f>
        <v>0</v>
      </c>
      <c r="FA79" s="71">
        <f ca="1">IFERROR((NORMSDIST(((LN($EO79/$R$14)+(#REF!+($N$46^2)/2)*$N$51)/($N$46*SQRT($N$51))))*$EO79-NORMSDIST((((LN($EO79/$R$14)+(#REF!+($N$46^2)/2)*$N$51)/($N$46*SQRT($N$51)))-$N$46*SQRT(($N$51))))*$R$14*EXP(-#REF!*$N$51))*$Q$14*100,0)</f>
        <v>0</v>
      </c>
      <c r="FB79" s="71">
        <f ca="1">IFERROR((NORMSDIST(((LN($EO79/$R$15)+(#REF!+($N$46^2)/2)*$N$51)/($N$46*SQRT($N$51))))*$EO79-NORMSDIST((((LN($EO79/$R$15)+(#REF!+($N$46^2)/2)*$N$51)/($N$46*SQRT($N$51)))-$N$46*SQRT(($N$51))))*$R$15*EXP(-#REF!*$N$51))*$Q$15*100,0)</f>
        <v>0</v>
      </c>
      <c r="FC79" s="71">
        <f ca="1">IFERROR((NORMSDIST(((LN($EO79/$R$16)+(#REF!+($N$46^2)/2)*$N$51)/($N$46*SQRT($N$51))))*$EO79-NORMSDIST((((LN($EO79/$R$16)+(#REF!+($N$46^2)/2)*$N$51)/($N$46*SQRT($N$51)))-$N$46*SQRT(($N$51))))*$R$16*EXP(-#REF!*$N$51))*$Q$16*100,0)</f>
        <v>0</v>
      </c>
      <c r="FD79" s="71">
        <f ca="1">IFERROR((NORMSDIST(((LN($EO79/$R$17)+(#REF!+($N$46^2)/2)*$N$51)/($N$46*SQRT($N$51))))*$EO79-NORMSDIST((((LN($EO79/$R$17)+(#REF!+($N$46^2)/2)*$N$51)/($N$46*SQRT($N$51)))-$N$46*SQRT(($N$51))))*$R$17*EXP(-#REF!*$N$51))*$Q$17*100,0)</f>
        <v>0</v>
      </c>
      <c r="FE79" s="71">
        <f ca="1">IFERROR((NORMSDIST(((LN($EO79/$R$18)+(#REF!+($N$46^2)/2)*$N$51)/($N$46*SQRT($N$51))))*$EO79-NORMSDIST((((LN($EO79/$R$18)+(#REF!+($N$46^2)/2)*$N$51)/($N$46*SQRT($N$51)))-$N$46*SQRT(($N$51))))*$R$18*EXP(-#REF!*$N$51))*$Q$18*100,0)</f>
        <v>0</v>
      </c>
      <c r="FF79" s="71">
        <f ca="1">IFERROR((NORMSDIST(((LN($EO79/$R$19)+(#REF!+($N$46^2)/2)*$N$51)/($N$46*SQRT($N$51))))*$EO79-NORMSDIST((((LN($EO79/$R$19)+(#REF!+($N$46^2)/2)*$N$51)/($N$46*SQRT($N$51)))-$N$46*SQRT(($N$51))))*$R$19*EXP(-#REF!*$N$51))*$Q$19*100,0)</f>
        <v>0</v>
      </c>
      <c r="FG79" s="71">
        <f ca="1">IFERROR((NORMSDIST(((LN($EO79/$R$20)+(#REF!+($N$46^2)/2)*$N$51)/($N$46*SQRT($N$51))))*$EO79-NORMSDIST((((LN($EO79/$R$20)+(#REF!+($N$46^2)/2)*$N$51)/($N$46*SQRT($N$51)))-$N$46*SQRT(($N$51))))*$R$20*EXP(-#REF!*$N$51))*$Q$20*100,0)</f>
        <v>0</v>
      </c>
      <c r="FH79" s="71">
        <f ca="1">IFERROR((NORMSDIST(((LN($EO79/$R$21)+(#REF!+($N$46^2)/2)*$N$51)/($N$46*SQRT($N$51))))*$EO79-NORMSDIST((((LN($EO79/$R$21)+(#REF!+($N$46^2)/2)*$N$51)/($N$46*SQRT($N$51)))-$N$46*SQRT(($N$51))))*$R$21*EXP(-#REF!*$N$51))*$Q$21*100,0)</f>
        <v>0</v>
      </c>
      <c r="FI79" s="71">
        <f ca="1">IFERROR((NORMSDIST(((LN($EO79/$R$22)+(#REF!+($N$46^2)/2)*$N$51)/($N$46*SQRT($N$51))))*$EO79-NORMSDIST((((LN($EO79/$R$22)+(#REF!+($N$46^2)/2)*$N$51)/($N$46*SQRT($N$51)))-$N$46*SQRT(($N$51))))*$R$22*EXP(-#REF!*$N$51))*$Q$22*100,0)</f>
        <v>0</v>
      </c>
      <c r="FJ79" s="71">
        <f ca="1">IFERROR((NORMSDIST(((LN($EO79/$R$23)+(#REF!+($N$46^2)/2)*$N$51)/($N$46*SQRT($N$51))))*$EO79-NORMSDIST((((LN($EO79/$R$23)+(#REF!+($N$46^2)/2)*$N$51)/($N$46*SQRT($N$51)))-$N$46*SQRT(($N$51))))*$R$23*EXP(-#REF!*$N$51))*$Q$23*100,0)</f>
        <v>0</v>
      </c>
      <c r="FK79" s="71">
        <f ca="1">IFERROR((NORMSDIST(((LN($EO79/$R$24)+(#REF!+($N$46^2)/2)*$N$51)/($N$46*SQRT($N$51))))*$EO79-NORMSDIST((((LN($EO79/$R$24)+(#REF!+($N$46^2)/2)*$N$51)/($N$46*SQRT($N$51)))-$N$46*SQRT(($N$51))))*$R$24*EXP(-#REF!*$N$51))*$Q$24*100,0)</f>
        <v>0</v>
      </c>
      <c r="FL79" s="71">
        <f ca="1">IFERROR((NORMSDIST(((LN($EO79/$R$25)+(#REF!+($N$46^2)/2)*$N$51)/($N$46*SQRT($N$51))))*$EO79-NORMSDIST((((LN($EO79/$R$25)+(#REF!+($N$46^2)/2)*$N$51)/($N$46*SQRT($N$51)))-$N$46*SQRT(($N$51))))*$R$25*EXP(-#REF!*$N$51))*$Q$25*100,0)</f>
        <v>0</v>
      </c>
      <c r="FM79" s="71">
        <f ca="1">IFERROR((NORMSDIST(((LN($EO79/$R$26)+(#REF!+($N$46^2)/2)*$N$51)/($N$46*SQRT($N$51))))*$EO79-NORMSDIST((((LN($EO79/$R$26)+(#REF!+($N$46^2)/2)*$N$51)/($N$46*SQRT($N$51)))-$N$46*SQRT(($N$51))))*$R$26*EXP(-#REF!*$N$51))*$Q$26*100,0)</f>
        <v>0</v>
      </c>
      <c r="FN79" s="71">
        <f ca="1">IFERROR((NORMSDIST(((LN($EO79/$R$27)+(#REF!+($N$46^2)/2)*$N$51)/($N$46*SQRT($N$51))))*$EO79-NORMSDIST((((LN($EO79/$R$27)+(#REF!+($N$46^2)/2)*$N$51)/($N$46*SQRT($N$51)))-$N$46*SQRT(($N$51))))*$R$27*EXP(-#REF!*$N$51))*$Q$27*100,0)</f>
        <v>0</v>
      </c>
      <c r="FO79" s="71">
        <f ca="1">IFERROR((NORMSDIST(((LN($EO79/$R$28)+(#REF!+($N$46^2)/2)*$N$51)/($N$46*SQRT($N$51))))*$EO79-NORMSDIST((((LN($EO79/$R$28)+(#REF!+($N$46^2)/2)*$N$51)/($N$46*SQRT($N$51)))-$N$46*SQRT(($N$51))))*$R$28*EXP(-#REF!*$N$51))*$Q$28*100,0)</f>
        <v>0</v>
      </c>
      <c r="FP79" s="71">
        <f ca="1">IFERROR((NORMSDIST(((LN($EO79/$R$29)+(#REF!+($N$46^2)/2)*$N$51)/($N$46*SQRT($N$51))))*$EO79-NORMSDIST((((LN($EO79/$R$29)+(#REF!+($N$46^2)/2)*$N$51)/($N$46*SQRT($N$51)))-$N$46*SQRT(($N$51))))*$R$29*EXP(-#REF!*$N$51))*$Q$29*100,0)</f>
        <v>0</v>
      </c>
      <c r="FQ79" s="71">
        <f ca="1">IFERROR((NORMSDIST(((LN($EO79/$R$30)+(#REF!+($N$46^2)/2)*$N$51)/($N$46*SQRT($N$51))))*$EO79-NORMSDIST((((LN($EO79/$R$30)+(#REF!+($N$46^2)/2)*$N$51)/($N$46*SQRT($N$51)))-$N$46*SQRT(($N$51))))*$R$30*EXP(-#REF!*$N$51))*$Q$30*100,0)</f>
        <v>0</v>
      </c>
      <c r="FR79" s="71">
        <f ca="1">IFERROR((NORMSDIST(((LN($EO79/$R$31)+(#REF!+($N$46^2)/2)*$N$51)/($N$46*SQRT($N$51))))*$EO79-NORMSDIST((((LN($EO79/$R$31)+(#REF!+($N$46^2)/2)*$N$51)/($N$46*SQRT($N$51)))-$N$46*SQRT(($N$51))))*$R$31*EXP(-#REF!*$N$51))*$Q$31*100,0)</f>
        <v>0</v>
      </c>
      <c r="FS79" s="71">
        <f ca="1">IFERROR((NORMSDIST(((LN($EO79/$R$32)+(#REF!+($N$46^2)/2)*$N$51)/($N$46*SQRT($N$51))))*$EO79-NORMSDIST((((LN($EO79/$R$32)+(#REF!+($N$46^2)/2)*$N$51)/($N$46*SQRT($N$51)))-$N$46*SQRT(($N$51))))*$R$32*EXP(-#REF!*$N$51))*$Q$32*100,0)</f>
        <v>0</v>
      </c>
      <c r="FT79" s="71">
        <f ca="1">IFERROR((NORMSDIST(((LN($EO79/$R$33)+(#REF!+($N$46^2)/2)*$N$51)/($N$46*SQRT($N$51))))*$EO79-NORMSDIST((((LN($EO79/$R$33)+(#REF!+($N$46^2)/2)*$N$51)/($N$46*SQRT($N$51)))-$N$46*SQRT(($N$51))))*$R$33*EXP(-#REF!*$N$51))*$Q$33*100,0)</f>
        <v>0</v>
      </c>
      <c r="FU79" s="71">
        <f ca="1">IFERROR((NORMSDIST(((LN($EO79/$R$34)+(#REF!+($N$46^2)/2)*$N$51)/($N$46*SQRT($N$51))))*$EO79-NORMSDIST((((LN($EO79/$R$34)+(#REF!+($N$46^2)/2)*$N$51)/($N$46*SQRT($N$51)))-$N$46*SQRT(($N$51))))*$R$34*EXP(-#REF!*$N$51))*$Q$34*100,0)</f>
        <v>0</v>
      </c>
      <c r="FV79" s="71">
        <f ca="1">IFERROR((NORMSDIST(((LN($EO79/$R$35)+(#REF!+($N$46^2)/2)*$N$51)/($N$46*SQRT($N$51))))*$EO79-NORMSDIST((((LN($EO79/$R$35)+(#REF!+($N$46^2)/2)*$N$51)/($N$46*SQRT($N$51)))-$N$46*SQRT(($N$51))))*$R$35*EXP(-#REF!*$N$51))*$Q$35*100,0)</f>
        <v>0</v>
      </c>
      <c r="FW79" s="71">
        <f ca="1">IFERROR((NORMSDIST(((LN($EO79/$R$36)+(#REF!+($N$46^2)/2)*$N$51)/($N$46*SQRT($N$51))))*$EO79-NORMSDIST((((LN($EO79/$R$36)+(#REF!+($N$46^2)/2)*$N$51)/($N$46*SQRT($N$51)))-$N$46*SQRT(($N$51))))*$R$36*EXP(-#REF!*$N$51))*$Q$36*100,0)</f>
        <v>0</v>
      </c>
      <c r="FX79" s="71">
        <f ca="1">IFERROR((NORMSDIST(((LN($EO79/$R$37)+(#REF!+($N$46^2)/2)*$N$51)/($N$46*SQRT($N$51))))*$EO79-NORMSDIST((((LN($EO79/$R$37)+(#REF!+($N$46^2)/2)*$N$51)/($N$46*SQRT($N$51)))-$N$46*SQRT(($N$51))))*$R$37*EXP(-#REF!*$N$51))*$Q$37*100,0)</f>
        <v>0</v>
      </c>
      <c r="FY79" s="71">
        <f ca="1">IFERROR((NORMSDIST(((LN($EO79/$R$38)+(#REF!+($N$46^2)/2)*$N$51)/($N$46*SQRT($N$51))))*$EO79-NORMSDIST((((LN($EO79/$R$38)+(#REF!+($N$46^2)/2)*$N$51)/($N$46*SQRT($N$51)))-$N$46*SQRT(($N$51))))*$R$38*EXP(-#REF!*$N$51))*$Q$38*100,0)</f>
        <v>0</v>
      </c>
      <c r="FZ79" s="71">
        <f ca="1">IFERROR((NORMSDIST(((LN($EO79/$R$39)+(#REF!+($N$46^2)/2)*$N$51)/($N$46*SQRT($N$51))))*$EO79-NORMSDIST((((LN($EO79/$R$39)+(#REF!+($N$46^2)/2)*$N$51)/($N$46*SQRT($N$51)))-$N$46*SQRT(($N$51))))*$R$39*EXP(-#REF!*$N$51))*$Q$39*100,0)</f>
        <v>0</v>
      </c>
      <c r="GA79" s="71">
        <f ca="1">IFERROR((NORMSDIST(((LN($EO79/$R$40)+(#REF!+($N$46^2)/2)*$N$51)/($N$46*SQRT($N$51))))*$EO79-NORMSDIST((((LN($EO79/$R$40)+(#REF!+($N$46^2)/2)*$N$51)/($N$46*SQRT($N$51)))-$N$46*SQRT(($N$51))))*$R$40*EXP(-#REF!*$N$51))*$Q$40*100,0)</f>
        <v>0</v>
      </c>
      <c r="GB79" s="71">
        <f ca="1">IFERROR((NORMSDIST(((LN($EO79/$R$41)+(#REF!+($N$46^2)/2)*$N$51)/($N$46*SQRT($N$51))))*$EO79-NORMSDIST((((LN($EO79/$R$41)+(#REF!+($N$46^2)/2)*$N$51)/($N$46*SQRT($N$51)))-$N$46*SQRT(($N$51))))*$R$41*EXP(-#REF!*$N$51))*$Q$41*100,0)</f>
        <v>0</v>
      </c>
      <c r="GC79" s="71">
        <f ca="1">IFERROR((NORMSDIST(((LN($EO79/$R$42)+(#REF!+($N$46^2)/2)*$N$51)/($N$46*SQRT($N$51))))*$EO79-NORMSDIST((((LN($EO79/$R$42)+(#REF!+($N$46^2)/2)*$N$51)/($N$46*SQRT($N$51)))-$N$46*SQRT(($N$51))))*$R$42*EXP(-#REF!*$N$51))*$Q$42*100,0)</f>
        <v>0</v>
      </c>
      <c r="GD79" s="104">
        <f t="shared" ca="1" si="167"/>
        <v>0</v>
      </c>
    </row>
    <row r="80" spans="1:186">
      <c r="CX80" s="70">
        <f t="shared" si="124"/>
        <v>3596.7008504671999</v>
      </c>
      <c r="CY80" s="71">
        <f t="shared" si="125"/>
        <v>0</v>
      </c>
      <c r="CZ80" s="71">
        <f t="shared" si="126"/>
        <v>0</v>
      </c>
      <c r="DA80" s="71">
        <f t="shared" si="127"/>
        <v>0</v>
      </c>
      <c r="DB80" s="71">
        <f t="shared" si="128"/>
        <v>0</v>
      </c>
      <c r="DC80" s="71">
        <f t="shared" si="129"/>
        <v>0</v>
      </c>
      <c r="DD80" s="71">
        <f t="shared" si="130"/>
        <v>0</v>
      </c>
      <c r="DE80" s="71">
        <f t="shared" si="131"/>
        <v>0</v>
      </c>
      <c r="DF80" s="71">
        <f t="shared" si="132"/>
        <v>0</v>
      </c>
      <c r="DG80" s="71">
        <f t="shared" si="133"/>
        <v>0</v>
      </c>
      <c r="DH80" s="71">
        <f t="shared" si="134"/>
        <v>0</v>
      </c>
      <c r="DI80" s="71">
        <f t="shared" si="135"/>
        <v>0</v>
      </c>
      <c r="DJ80" s="71">
        <f t="shared" si="136"/>
        <v>0</v>
      </c>
      <c r="DK80" s="71">
        <f t="shared" si="137"/>
        <v>0</v>
      </c>
      <c r="DL80" s="71">
        <f t="shared" si="138"/>
        <v>0</v>
      </c>
      <c r="DM80" s="71">
        <f t="shared" si="139"/>
        <v>0</v>
      </c>
      <c r="DN80" s="71">
        <f t="shared" si="140"/>
        <v>0</v>
      </c>
      <c r="DO80" s="71">
        <f t="shared" si="141"/>
        <v>0</v>
      </c>
      <c r="DP80" s="71">
        <f t="shared" si="142"/>
        <v>0</v>
      </c>
      <c r="DQ80" s="71">
        <f t="shared" si="143"/>
        <v>0</v>
      </c>
      <c r="DR80" s="71">
        <f t="shared" si="144"/>
        <v>0</v>
      </c>
      <c r="DS80" s="71">
        <f t="shared" si="145"/>
        <v>0</v>
      </c>
      <c r="DT80" s="71">
        <f t="shared" si="146"/>
        <v>0</v>
      </c>
      <c r="DU80" s="71">
        <f t="shared" si="147"/>
        <v>0</v>
      </c>
      <c r="DV80" s="71">
        <f t="shared" si="148"/>
        <v>0</v>
      </c>
      <c r="DW80" s="71">
        <f t="shared" si="149"/>
        <v>0</v>
      </c>
      <c r="DX80" s="71">
        <f t="shared" si="150"/>
        <v>0</v>
      </c>
      <c r="DY80" s="71">
        <f t="shared" si="151"/>
        <v>0</v>
      </c>
      <c r="DZ80" s="71">
        <f t="shared" si="152"/>
        <v>0</v>
      </c>
      <c r="EA80" s="71">
        <f t="shared" si="153"/>
        <v>0</v>
      </c>
      <c r="EB80" s="71">
        <f t="shared" si="154"/>
        <v>0</v>
      </c>
      <c r="EC80" s="71">
        <f t="shared" si="155"/>
        <v>0</v>
      </c>
      <c r="ED80" s="71">
        <f t="shared" si="156"/>
        <v>0</v>
      </c>
      <c r="EE80" s="71">
        <f t="shared" si="157"/>
        <v>0</v>
      </c>
      <c r="EF80" s="71">
        <f t="shared" si="158"/>
        <v>0</v>
      </c>
      <c r="EG80" s="71">
        <f t="shared" si="159"/>
        <v>0</v>
      </c>
      <c r="EH80" s="71">
        <f t="shared" si="160"/>
        <v>0</v>
      </c>
      <c r="EI80" s="71">
        <f t="shared" si="161"/>
        <v>0</v>
      </c>
      <c r="EJ80" s="71">
        <f t="shared" si="162"/>
        <v>0</v>
      </c>
      <c r="EK80" s="71">
        <f t="shared" si="163"/>
        <v>0</v>
      </c>
      <c r="EL80" s="71">
        <f t="shared" si="164"/>
        <v>0</v>
      </c>
      <c r="EM80" s="104">
        <f t="shared" si="165"/>
        <v>0</v>
      </c>
      <c r="EN80" s="60"/>
      <c r="EO80" s="70">
        <f t="shared" si="166"/>
        <v>3596.7008504671999</v>
      </c>
      <c r="EP80" s="71">
        <f ca="1">IFERROR((NORMSDIST(((LN($EO80/$R$3)+(#REF!+($N$46^2)/2)*$N$51)/($N$46*SQRT($N$51))))*$EO80-NORMSDIST((((LN($EO80/$R$3)+(#REF!+($N$46^2)/2)*$N$51)/($N$46*SQRT($N$51)))-$N$46*SQRT(($N$51))))*$R$3*EXP(-#REF!*$N$51))*$Q$3*100,0)</f>
        <v>0</v>
      </c>
      <c r="EQ80" s="71">
        <f ca="1">IFERROR((NORMSDIST(((LN($EO80/$R$4)+(#REF!+($N$46^2)/2)*$N$51)/($N$46*SQRT($N$51))))*$EO80-NORMSDIST((((LN($EO80/$R$4)+(#REF!+($N$46^2)/2)*$N$51)/($N$46*SQRT($N$51)))-$N$46*SQRT(($N$51))))*$R$4*EXP(-#REF!*$N$51))*$Q$4*100,0)</f>
        <v>0</v>
      </c>
      <c r="ER80" s="71">
        <f ca="1">IFERROR((NORMSDIST(((LN($EO80/$R$5)+(#REF!+($N$46^2)/2)*$N$51)/($N$46*SQRT($N$51))))*$EO80-NORMSDIST((((LN($EO80/$R$5)+(#REF!+($N$46^2)/2)*$N$51)/($N$46*SQRT($N$51)))-$N$46*SQRT(($N$51))))*$R$5*EXP(-#REF!*$N$51))*$Q$5*100,0)</f>
        <v>0</v>
      </c>
      <c r="ES80" s="71">
        <f ca="1">IFERROR((NORMSDIST(((LN($EO80/$R$6)+(#REF!+($N$46^2)/2)*$N$51)/($N$46*SQRT($N$51))))*$EO80-NORMSDIST((((LN($EO80/$R$6)+(#REF!+($N$46^2)/2)*$N$51)/($N$46*SQRT($N$51)))-$N$46*SQRT(($N$51))))*$R$6*EXP(-#REF!*$N$51))*$Q$6*100,0)</f>
        <v>0</v>
      </c>
      <c r="ET80" s="71">
        <f ca="1">IFERROR((NORMSDIST(((LN($EO80/$R$7)+(#REF!+($N$46^2)/2)*$N$51)/($N$46*SQRT($N$51))))*$EO80-NORMSDIST((((LN($EO80/$R$7)+(#REF!+($N$46^2)/2)*$N$51)/($N$46*SQRT($N$51)))-$N$46*SQRT(($N$51))))*$R$7*EXP(-#REF!*$N$51))*$Q$7*100,0)</f>
        <v>0</v>
      </c>
      <c r="EU80" s="71">
        <f ca="1">IFERROR((NORMSDIST(((LN($EO80/$R$8)+(#REF!+($N$46^2)/2)*$N$51)/($N$46*SQRT($N$51))))*$EO80-NORMSDIST((((LN($EO80/$R$8)+(#REF!+($N$46^2)/2)*$N$51)/($N$46*SQRT($N$51)))-$N$46*SQRT(($N$51))))*$R$8*EXP(-#REF!*$N$51))*$Q$8*100,0)</f>
        <v>0</v>
      </c>
      <c r="EV80" s="71">
        <f ca="1">IFERROR((NORMSDIST(((LN($EO80/$R$9)+(#REF!+($N$46^2)/2)*$N$51)/($N$46*SQRT($N$51))))*$EO80-NORMSDIST((((LN($EO80/$R$9)+(#REF!+($N$46^2)/2)*$N$51)/($N$46*SQRT($N$51)))-$N$46*SQRT(($N$51))))*$R$9*EXP(-#REF!*$N$51))*$Q$9*100,0)</f>
        <v>0</v>
      </c>
      <c r="EW80" s="71">
        <f ca="1">IFERROR((NORMSDIST(((LN($EO80/$R$10)+(#REF!+($N$46^2)/2)*$N$51)/($N$46*SQRT($N$51))))*$EO80-NORMSDIST((((LN($EO80/$R$10)+(#REF!+($N$46^2)/2)*$N$51)/($N$46*SQRT($N$51)))-$N$46*SQRT(($N$51))))*$R$10*EXP(-#REF!*$N$51))*$Q$10*100,0)</f>
        <v>0</v>
      </c>
      <c r="EX80" s="71">
        <f ca="1">IFERROR((NORMSDIST(((LN($EO80/$R$11)+(#REF!+($N$46^2)/2)*$N$51)/($N$46*SQRT($N$51))))*$EO80-NORMSDIST((((LN($EO80/$R$11)+(#REF!+($N$46^2)/2)*$N$51)/($N$46*SQRT($N$51)))-$N$46*SQRT(($N$51))))*$R$11*EXP(-#REF!*$N$51))*$Q$11*100,0)</f>
        <v>0</v>
      </c>
      <c r="EY80" s="71">
        <f ca="1">IFERROR((NORMSDIST(((LN($EO80/$R$12)+(#REF!+($N$46^2)/2)*$N$51)/($N$46*SQRT($N$51))))*$EO80-NORMSDIST((((LN($EO80/$R$12)+(#REF!+($N$46^2)/2)*$N$51)/($N$46*SQRT($N$51)))-$N$46*SQRT(($N$51))))*$R$12*EXP(-#REF!*$N$51))*$Q$12*100,0)</f>
        <v>0</v>
      </c>
      <c r="EZ80" s="71">
        <f ca="1">IFERROR((NORMSDIST(((LN($EO80/$R$13)+(#REF!+($N$46^2)/2)*$N$51)/($N$46*SQRT($N$51))))*$EO80-NORMSDIST((((LN($EO80/$R$13)+(#REF!+($N$46^2)/2)*$N$51)/($N$46*SQRT($N$51)))-$N$46*SQRT(($N$51))))*$R$13*EXP(-#REF!*$N$51))*$Q$13*100,0)</f>
        <v>0</v>
      </c>
      <c r="FA80" s="71">
        <f ca="1">IFERROR((NORMSDIST(((LN($EO80/$R$14)+(#REF!+($N$46^2)/2)*$N$51)/($N$46*SQRT($N$51))))*$EO80-NORMSDIST((((LN($EO80/$R$14)+(#REF!+($N$46^2)/2)*$N$51)/($N$46*SQRT($N$51)))-$N$46*SQRT(($N$51))))*$R$14*EXP(-#REF!*$N$51))*$Q$14*100,0)</f>
        <v>0</v>
      </c>
      <c r="FB80" s="71">
        <f ca="1">IFERROR((NORMSDIST(((LN($EO80/$R$15)+(#REF!+($N$46^2)/2)*$N$51)/($N$46*SQRT($N$51))))*$EO80-NORMSDIST((((LN($EO80/$R$15)+(#REF!+($N$46^2)/2)*$N$51)/($N$46*SQRT($N$51)))-$N$46*SQRT(($N$51))))*$R$15*EXP(-#REF!*$N$51))*$Q$15*100,0)</f>
        <v>0</v>
      </c>
      <c r="FC80" s="71">
        <f ca="1">IFERROR((NORMSDIST(((LN($EO80/$R$16)+(#REF!+($N$46^2)/2)*$N$51)/($N$46*SQRT($N$51))))*$EO80-NORMSDIST((((LN($EO80/$R$16)+(#REF!+($N$46^2)/2)*$N$51)/($N$46*SQRT($N$51)))-$N$46*SQRT(($N$51))))*$R$16*EXP(-#REF!*$N$51))*$Q$16*100,0)</f>
        <v>0</v>
      </c>
      <c r="FD80" s="71">
        <f ca="1">IFERROR((NORMSDIST(((LN($EO80/$R$17)+(#REF!+($N$46^2)/2)*$N$51)/($N$46*SQRT($N$51))))*$EO80-NORMSDIST((((LN($EO80/$R$17)+(#REF!+($N$46^2)/2)*$N$51)/($N$46*SQRT($N$51)))-$N$46*SQRT(($N$51))))*$R$17*EXP(-#REF!*$N$51))*$Q$17*100,0)</f>
        <v>0</v>
      </c>
      <c r="FE80" s="71">
        <f ca="1">IFERROR((NORMSDIST(((LN($EO80/$R$18)+(#REF!+($N$46^2)/2)*$N$51)/($N$46*SQRT($N$51))))*$EO80-NORMSDIST((((LN($EO80/$R$18)+(#REF!+($N$46^2)/2)*$N$51)/($N$46*SQRT($N$51)))-$N$46*SQRT(($N$51))))*$R$18*EXP(-#REF!*$N$51))*$Q$18*100,0)</f>
        <v>0</v>
      </c>
      <c r="FF80" s="71">
        <f ca="1">IFERROR((NORMSDIST(((LN($EO80/$R$19)+(#REF!+($N$46^2)/2)*$N$51)/($N$46*SQRT($N$51))))*$EO80-NORMSDIST((((LN($EO80/$R$19)+(#REF!+($N$46^2)/2)*$N$51)/($N$46*SQRT($N$51)))-$N$46*SQRT(($N$51))))*$R$19*EXP(-#REF!*$N$51))*$Q$19*100,0)</f>
        <v>0</v>
      </c>
      <c r="FG80" s="71">
        <f ca="1">IFERROR((NORMSDIST(((LN($EO80/$R$20)+(#REF!+($N$46^2)/2)*$N$51)/($N$46*SQRT($N$51))))*$EO80-NORMSDIST((((LN($EO80/$R$20)+(#REF!+($N$46^2)/2)*$N$51)/($N$46*SQRT($N$51)))-$N$46*SQRT(($N$51))))*$R$20*EXP(-#REF!*$N$51))*$Q$20*100,0)</f>
        <v>0</v>
      </c>
      <c r="FH80" s="71">
        <f ca="1">IFERROR((NORMSDIST(((LN($EO80/$R$21)+(#REF!+($N$46^2)/2)*$N$51)/($N$46*SQRT($N$51))))*$EO80-NORMSDIST((((LN($EO80/$R$21)+(#REF!+($N$46^2)/2)*$N$51)/($N$46*SQRT($N$51)))-$N$46*SQRT(($N$51))))*$R$21*EXP(-#REF!*$N$51))*$Q$21*100,0)</f>
        <v>0</v>
      </c>
      <c r="FI80" s="71">
        <f ca="1">IFERROR((NORMSDIST(((LN($EO80/$R$22)+(#REF!+($N$46^2)/2)*$N$51)/($N$46*SQRT($N$51))))*$EO80-NORMSDIST((((LN($EO80/$R$22)+(#REF!+($N$46^2)/2)*$N$51)/($N$46*SQRT($N$51)))-$N$46*SQRT(($N$51))))*$R$22*EXP(-#REF!*$N$51))*$Q$22*100,0)</f>
        <v>0</v>
      </c>
      <c r="FJ80" s="71">
        <f ca="1">IFERROR((NORMSDIST(((LN($EO80/$R$23)+(#REF!+($N$46^2)/2)*$N$51)/($N$46*SQRT($N$51))))*$EO80-NORMSDIST((((LN($EO80/$R$23)+(#REF!+($N$46^2)/2)*$N$51)/($N$46*SQRT($N$51)))-$N$46*SQRT(($N$51))))*$R$23*EXP(-#REF!*$N$51))*$Q$23*100,0)</f>
        <v>0</v>
      </c>
      <c r="FK80" s="71">
        <f ca="1">IFERROR((NORMSDIST(((LN($EO80/$R$24)+(#REF!+($N$46^2)/2)*$N$51)/($N$46*SQRT($N$51))))*$EO80-NORMSDIST((((LN($EO80/$R$24)+(#REF!+($N$46^2)/2)*$N$51)/($N$46*SQRT($N$51)))-$N$46*SQRT(($N$51))))*$R$24*EXP(-#REF!*$N$51))*$Q$24*100,0)</f>
        <v>0</v>
      </c>
      <c r="FL80" s="71">
        <f ca="1">IFERROR((NORMSDIST(((LN($EO80/$R$25)+(#REF!+($N$46^2)/2)*$N$51)/($N$46*SQRT($N$51))))*$EO80-NORMSDIST((((LN($EO80/$R$25)+(#REF!+($N$46^2)/2)*$N$51)/($N$46*SQRT($N$51)))-$N$46*SQRT(($N$51))))*$R$25*EXP(-#REF!*$N$51))*$Q$25*100,0)</f>
        <v>0</v>
      </c>
      <c r="FM80" s="71">
        <f ca="1">IFERROR((NORMSDIST(((LN($EO80/$R$26)+(#REF!+($N$46^2)/2)*$N$51)/($N$46*SQRT($N$51))))*$EO80-NORMSDIST((((LN($EO80/$R$26)+(#REF!+($N$46^2)/2)*$N$51)/($N$46*SQRT($N$51)))-$N$46*SQRT(($N$51))))*$R$26*EXP(-#REF!*$N$51))*$Q$26*100,0)</f>
        <v>0</v>
      </c>
      <c r="FN80" s="71">
        <f ca="1">IFERROR((NORMSDIST(((LN($EO80/$R$27)+(#REF!+($N$46^2)/2)*$N$51)/($N$46*SQRT($N$51))))*$EO80-NORMSDIST((((LN($EO80/$R$27)+(#REF!+($N$46^2)/2)*$N$51)/($N$46*SQRT($N$51)))-$N$46*SQRT(($N$51))))*$R$27*EXP(-#REF!*$N$51))*$Q$27*100,0)</f>
        <v>0</v>
      </c>
      <c r="FO80" s="71">
        <f ca="1">IFERROR((NORMSDIST(((LN($EO80/$R$28)+(#REF!+($N$46^2)/2)*$N$51)/($N$46*SQRT($N$51))))*$EO80-NORMSDIST((((LN($EO80/$R$28)+(#REF!+($N$46^2)/2)*$N$51)/($N$46*SQRT($N$51)))-$N$46*SQRT(($N$51))))*$R$28*EXP(-#REF!*$N$51))*$Q$28*100,0)</f>
        <v>0</v>
      </c>
      <c r="FP80" s="71">
        <f ca="1">IFERROR((NORMSDIST(((LN($EO80/$R$29)+(#REF!+($N$46^2)/2)*$N$51)/($N$46*SQRT($N$51))))*$EO80-NORMSDIST((((LN($EO80/$R$29)+(#REF!+($N$46^2)/2)*$N$51)/($N$46*SQRT($N$51)))-$N$46*SQRT(($N$51))))*$R$29*EXP(-#REF!*$N$51))*$Q$29*100,0)</f>
        <v>0</v>
      </c>
      <c r="FQ80" s="71">
        <f ca="1">IFERROR((NORMSDIST(((LN($EO80/$R$30)+(#REF!+($N$46^2)/2)*$N$51)/($N$46*SQRT($N$51))))*$EO80-NORMSDIST((((LN($EO80/$R$30)+(#REF!+($N$46^2)/2)*$N$51)/($N$46*SQRT($N$51)))-$N$46*SQRT(($N$51))))*$R$30*EXP(-#REF!*$N$51))*$Q$30*100,0)</f>
        <v>0</v>
      </c>
      <c r="FR80" s="71">
        <f ca="1">IFERROR((NORMSDIST(((LN($EO80/$R$31)+(#REF!+($N$46^2)/2)*$N$51)/($N$46*SQRT($N$51))))*$EO80-NORMSDIST((((LN($EO80/$R$31)+(#REF!+($N$46^2)/2)*$N$51)/($N$46*SQRT($N$51)))-$N$46*SQRT(($N$51))))*$R$31*EXP(-#REF!*$N$51))*$Q$31*100,0)</f>
        <v>0</v>
      </c>
      <c r="FS80" s="71">
        <f ca="1">IFERROR((NORMSDIST(((LN($EO80/$R$32)+(#REF!+($N$46^2)/2)*$N$51)/($N$46*SQRT($N$51))))*$EO80-NORMSDIST((((LN($EO80/$R$32)+(#REF!+($N$46^2)/2)*$N$51)/($N$46*SQRT($N$51)))-$N$46*SQRT(($N$51))))*$R$32*EXP(-#REF!*$N$51))*$Q$32*100,0)</f>
        <v>0</v>
      </c>
      <c r="FT80" s="71">
        <f ca="1">IFERROR((NORMSDIST(((LN($EO80/$R$33)+(#REF!+($N$46^2)/2)*$N$51)/($N$46*SQRT($N$51))))*$EO80-NORMSDIST((((LN($EO80/$R$33)+(#REF!+($N$46^2)/2)*$N$51)/($N$46*SQRT($N$51)))-$N$46*SQRT(($N$51))))*$R$33*EXP(-#REF!*$N$51))*$Q$33*100,0)</f>
        <v>0</v>
      </c>
      <c r="FU80" s="71">
        <f ca="1">IFERROR((NORMSDIST(((LN($EO80/$R$34)+(#REF!+($N$46^2)/2)*$N$51)/($N$46*SQRT($N$51))))*$EO80-NORMSDIST((((LN($EO80/$R$34)+(#REF!+($N$46^2)/2)*$N$51)/($N$46*SQRT($N$51)))-$N$46*SQRT(($N$51))))*$R$34*EXP(-#REF!*$N$51))*$Q$34*100,0)</f>
        <v>0</v>
      </c>
      <c r="FV80" s="71">
        <f ca="1">IFERROR((NORMSDIST(((LN($EO80/$R$35)+(#REF!+($N$46^2)/2)*$N$51)/($N$46*SQRT($N$51))))*$EO80-NORMSDIST((((LN($EO80/$R$35)+(#REF!+($N$46^2)/2)*$N$51)/($N$46*SQRT($N$51)))-$N$46*SQRT(($N$51))))*$R$35*EXP(-#REF!*$N$51))*$Q$35*100,0)</f>
        <v>0</v>
      </c>
      <c r="FW80" s="71">
        <f ca="1">IFERROR((NORMSDIST(((LN($EO80/$R$36)+(#REF!+($N$46^2)/2)*$N$51)/($N$46*SQRT($N$51))))*$EO80-NORMSDIST((((LN($EO80/$R$36)+(#REF!+($N$46^2)/2)*$N$51)/($N$46*SQRT($N$51)))-$N$46*SQRT(($N$51))))*$R$36*EXP(-#REF!*$N$51))*$Q$36*100,0)</f>
        <v>0</v>
      </c>
      <c r="FX80" s="71">
        <f ca="1">IFERROR((NORMSDIST(((LN($EO80/$R$37)+(#REF!+($N$46^2)/2)*$N$51)/($N$46*SQRT($N$51))))*$EO80-NORMSDIST((((LN($EO80/$R$37)+(#REF!+($N$46^2)/2)*$N$51)/($N$46*SQRT($N$51)))-$N$46*SQRT(($N$51))))*$R$37*EXP(-#REF!*$N$51))*$Q$37*100,0)</f>
        <v>0</v>
      </c>
      <c r="FY80" s="71">
        <f ca="1">IFERROR((NORMSDIST(((LN($EO80/$R$38)+(#REF!+($N$46^2)/2)*$N$51)/($N$46*SQRT($N$51))))*$EO80-NORMSDIST((((LN($EO80/$R$38)+(#REF!+($N$46^2)/2)*$N$51)/($N$46*SQRT($N$51)))-$N$46*SQRT(($N$51))))*$R$38*EXP(-#REF!*$N$51))*$Q$38*100,0)</f>
        <v>0</v>
      </c>
      <c r="FZ80" s="71">
        <f ca="1">IFERROR((NORMSDIST(((LN($EO80/$R$39)+(#REF!+($N$46^2)/2)*$N$51)/($N$46*SQRT($N$51))))*$EO80-NORMSDIST((((LN($EO80/$R$39)+(#REF!+($N$46^2)/2)*$N$51)/($N$46*SQRT($N$51)))-$N$46*SQRT(($N$51))))*$R$39*EXP(-#REF!*$N$51))*$Q$39*100,0)</f>
        <v>0</v>
      </c>
      <c r="GA80" s="71">
        <f ca="1">IFERROR((NORMSDIST(((LN($EO80/$R$40)+(#REF!+($N$46^2)/2)*$N$51)/($N$46*SQRT($N$51))))*$EO80-NORMSDIST((((LN($EO80/$R$40)+(#REF!+($N$46^2)/2)*$N$51)/($N$46*SQRT($N$51)))-$N$46*SQRT(($N$51))))*$R$40*EXP(-#REF!*$N$51))*$Q$40*100,0)</f>
        <v>0</v>
      </c>
      <c r="GB80" s="71">
        <f ca="1">IFERROR((NORMSDIST(((LN($EO80/$R$41)+(#REF!+($N$46^2)/2)*$N$51)/($N$46*SQRT($N$51))))*$EO80-NORMSDIST((((LN($EO80/$R$41)+(#REF!+($N$46^2)/2)*$N$51)/($N$46*SQRT($N$51)))-$N$46*SQRT(($N$51))))*$R$41*EXP(-#REF!*$N$51))*$Q$41*100,0)</f>
        <v>0</v>
      </c>
      <c r="GC80" s="71">
        <f ca="1">IFERROR((NORMSDIST(((LN($EO80/$R$42)+(#REF!+($N$46^2)/2)*$N$51)/($N$46*SQRT($N$51))))*$EO80-NORMSDIST((((LN($EO80/$R$42)+(#REF!+($N$46^2)/2)*$N$51)/($N$46*SQRT($N$51)))-$N$46*SQRT(($N$51))))*$R$42*EXP(-#REF!*$N$51))*$Q$42*100,0)</f>
        <v>0</v>
      </c>
      <c r="GD80" s="104">
        <f t="shared" ca="1" si="167"/>
        <v>0</v>
      </c>
    </row>
    <row r="81" spans="102:186">
      <c r="CX81" s="70">
        <f t="shared" si="124"/>
        <v>3670.1029086399999</v>
      </c>
      <c r="CY81" s="71">
        <f t="shared" si="125"/>
        <v>0</v>
      </c>
      <c r="CZ81" s="71">
        <f t="shared" si="126"/>
        <v>0</v>
      </c>
      <c r="DA81" s="71">
        <f t="shared" si="127"/>
        <v>0</v>
      </c>
      <c r="DB81" s="71">
        <f t="shared" si="128"/>
        <v>0</v>
      </c>
      <c r="DC81" s="71">
        <f t="shared" si="129"/>
        <v>0</v>
      </c>
      <c r="DD81" s="71">
        <f t="shared" si="130"/>
        <v>0</v>
      </c>
      <c r="DE81" s="71">
        <f t="shared" si="131"/>
        <v>0</v>
      </c>
      <c r="DF81" s="71">
        <f t="shared" si="132"/>
        <v>0</v>
      </c>
      <c r="DG81" s="71">
        <f t="shared" si="133"/>
        <v>0</v>
      </c>
      <c r="DH81" s="71">
        <f t="shared" si="134"/>
        <v>0</v>
      </c>
      <c r="DI81" s="71">
        <f t="shared" si="135"/>
        <v>0</v>
      </c>
      <c r="DJ81" s="71">
        <f t="shared" si="136"/>
        <v>0</v>
      </c>
      <c r="DK81" s="71">
        <f t="shared" si="137"/>
        <v>0</v>
      </c>
      <c r="DL81" s="71">
        <f t="shared" si="138"/>
        <v>0</v>
      </c>
      <c r="DM81" s="71">
        <f t="shared" si="139"/>
        <v>0</v>
      </c>
      <c r="DN81" s="71">
        <f t="shared" si="140"/>
        <v>0</v>
      </c>
      <c r="DO81" s="71">
        <f t="shared" si="141"/>
        <v>0</v>
      </c>
      <c r="DP81" s="71">
        <f t="shared" si="142"/>
        <v>0</v>
      </c>
      <c r="DQ81" s="71">
        <f t="shared" si="143"/>
        <v>0</v>
      </c>
      <c r="DR81" s="71">
        <f t="shared" si="144"/>
        <v>0</v>
      </c>
      <c r="DS81" s="71">
        <f t="shared" si="145"/>
        <v>0</v>
      </c>
      <c r="DT81" s="71">
        <f t="shared" si="146"/>
        <v>0</v>
      </c>
      <c r="DU81" s="71">
        <f t="shared" si="147"/>
        <v>0</v>
      </c>
      <c r="DV81" s="71">
        <f t="shared" si="148"/>
        <v>0</v>
      </c>
      <c r="DW81" s="71">
        <f t="shared" si="149"/>
        <v>0</v>
      </c>
      <c r="DX81" s="71">
        <f t="shared" si="150"/>
        <v>0</v>
      </c>
      <c r="DY81" s="71">
        <f t="shared" si="151"/>
        <v>0</v>
      </c>
      <c r="DZ81" s="71">
        <f t="shared" si="152"/>
        <v>0</v>
      </c>
      <c r="EA81" s="71">
        <f t="shared" si="153"/>
        <v>0</v>
      </c>
      <c r="EB81" s="71">
        <f t="shared" si="154"/>
        <v>0</v>
      </c>
      <c r="EC81" s="71">
        <f t="shared" si="155"/>
        <v>0</v>
      </c>
      <c r="ED81" s="71">
        <f t="shared" si="156"/>
        <v>0</v>
      </c>
      <c r="EE81" s="71">
        <f t="shared" si="157"/>
        <v>0</v>
      </c>
      <c r="EF81" s="71">
        <f t="shared" si="158"/>
        <v>0</v>
      </c>
      <c r="EG81" s="71">
        <f t="shared" si="159"/>
        <v>0</v>
      </c>
      <c r="EH81" s="71">
        <f t="shared" si="160"/>
        <v>0</v>
      </c>
      <c r="EI81" s="71">
        <f t="shared" si="161"/>
        <v>0</v>
      </c>
      <c r="EJ81" s="71">
        <f t="shared" si="162"/>
        <v>0</v>
      </c>
      <c r="EK81" s="71">
        <f t="shared" si="163"/>
        <v>0</v>
      </c>
      <c r="EL81" s="71">
        <f t="shared" si="164"/>
        <v>0</v>
      </c>
      <c r="EM81" s="104">
        <f t="shared" si="165"/>
        <v>0</v>
      </c>
      <c r="EN81" s="60"/>
      <c r="EO81" s="70">
        <f t="shared" si="166"/>
        <v>3670.1029086399999</v>
      </c>
      <c r="EP81" s="71">
        <f ca="1">IFERROR((NORMSDIST(((LN($EO81/$R$3)+(#REF!+($N$46^2)/2)*$N$51)/($N$46*SQRT($N$51))))*$EO81-NORMSDIST((((LN($EO81/$R$3)+(#REF!+($N$46^2)/2)*$N$51)/($N$46*SQRT($N$51)))-$N$46*SQRT(($N$51))))*$R$3*EXP(-#REF!*$N$51))*$Q$3*100,0)</f>
        <v>0</v>
      </c>
      <c r="EQ81" s="71">
        <f ca="1">IFERROR((NORMSDIST(((LN($EO81/$R$4)+(#REF!+($N$46^2)/2)*$N$51)/($N$46*SQRT($N$51))))*$EO81-NORMSDIST((((LN($EO81/$R$4)+(#REF!+($N$46^2)/2)*$N$51)/($N$46*SQRT($N$51)))-$N$46*SQRT(($N$51))))*$R$4*EXP(-#REF!*$N$51))*$Q$4*100,0)</f>
        <v>0</v>
      </c>
      <c r="ER81" s="71">
        <f ca="1">IFERROR((NORMSDIST(((LN($EO81/$R$5)+(#REF!+($N$46^2)/2)*$N$51)/($N$46*SQRT($N$51))))*$EO81-NORMSDIST((((LN($EO81/$R$5)+(#REF!+($N$46^2)/2)*$N$51)/($N$46*SQRT($N$51)))-$N$46*SQRT(($N$51))))*$R$5*EXP(-#REF!*$N$51))*$Q$5*100,0)</f>
        <v>0</v>
      </c>
      <c r="ES81" s="71">
        <f ca="1">IFERROR((NORMSDIST(((LN($EO81/$R$6)+(#REF!+($N$46^2)/2)*$N$51)/($N$46*SQRT($N$51))))*$EO81-NORMSDIST((((LN($EO81/$R$6)+(#REF!+($N$46^2)/2)*$N$51)/($N$46*SQRT($N$51)))-$N$46*SQRT(($N$51))))*$R$6*EXP(-#REF!*$N$51))*$Q$6*100,0)</f>
        <v>0</v>
      </c>
      <c r="ET81" s="71">
        <f ca="1">IFERROR((NORMSDIST(((LN($EO81/$R$7)+(#REF!+($N$46^2)/2)*$N$51)/($N$46*SQRT($N$51))))*$EO81-NORMSDIST((((LN($EO81/$R$7)+(#REF!+($N$46^2)/2)*$N$51)/($N$46*SQRT($N$51)))-$N$46*SQRT(($N$51))))*$R$7*EXP(-#REF!*$N$51))*$Q$7*100,0)</f>
        <v>0</v>
      </c>
      <c r="EU81" s="71">
        <f ca="1">IFERROR((NORMSDIST(((LN($EO81/$R$8)+(#REF!+($N$46^2)/2)*$N$51)/($N$46*SQRT($N$51))))*$EO81-NORMSDIST((((LN($EO81/$R$8)+(#REF!+($N$46^2)/2)*$N$51)/($N$46*SQRT($N$51)))-$N$46*SQRT(($N$51))))*$R$8*EXP(-#REF!*$N$51))*$Q$8*100,0)</f>
        <v>0</v>
      </c>
      <c r="EV81" s="71">
        <f ca="1">IFERROR((NORMSDIST(((LN($EO81/$R$9)+(#REF!+($N$46^2)/2)*$N$51)/($N$46*SQRT($N$51))))*$EO81-NORMSDIST((((LN($EO81/$R$9)+(#REF!+($N$46^2)/2)*$N$51)/($N$46*SQRT($N$51)))-$N$46*SQRT(($N$51))))*$R$9*EXP(-#REF!*$N$51))*$Q$9*100,0)</f>
        <v>0</v>
      </c>
      <c r="EW81" s="71">
        <f ca="1">IFERROR((NORMSDIST(((LN($EO81/$R$10)+(#REF!+($N$46^2)/2)*$N$51)/($N$46*SQRT($N$51))))*$EO81-NORMSDIST((((LN($EO81/$R$10)+(#REF!+($N$46^2)/2)*$N$51)/($N$46*SQRT($N$51)))-$N$46*SQRT(($N$51))))*$R$10*EXP(-#REF!*$N$51))*$Q$10*100,0)</f>
        <v>0</v>
      </c>
      <c r="EX81" s="71">
        <f ca="1">IFERROR((NORMSDIST(((LN($EO81/$R$11)+(#REF!+($N$46^2)/2)*$N$51)/($N$46*SQRT($N$51))))*$EO81-NORMSDIST((((LN($EO81/$R$11)+(#REF!+($N$46^2)/2)*$N$51)/($N$46*SQRT($N$51)))-$N$46*SQRT(($N$51))))*$R$11*EXP(-#REF!*$N$51))*$Q$11*100,0)</f>
        <v>0</v>
      </c>
      <c r="EY81" s="71">
        <f ca="1">IFERROR((NORMSDIST(((LN($EO81/$R$12)+(#REF!+($N$46^2)/2)*$N$51)/($N$46*SQRT($N$51))))*$EO81-NORMSDIST((((LN($EO81/$R$12)+(#REF!+($N$46^2)/2)*$N$51)/($N$46*SQRT($N$51)))-$N$46*SQRT(($N$51))))*$R$12*EXP(-#REF!*$N$51))*$Q$12*100,0)</f>
        <v>0</v>
      </c>
      <c r="EZ81" s="71">
        <f ca="1">IFERROR((NORMSDIST(((LN($EO81/$R$13)+(#REF!+($N$46^2)/2)*$N$51)/($N$46*SQRT($N$51))))*$EO81-NORMSDIST((((LN($EO81/$R$13)+(#REF!+($N$46^2)/2)*$N$51)/($N$46*SQRT($N$51)))-$N$46*SQRT(($N$51))))*$R$13*EXP(-#REF!*$N$51))*$Q$13*100,0)</f>
        <v>0</v>
      </c>
      <c r="FA81" s="71">
        <f ca="1">IFERROR((NORMSDIST(((LN($EO81/$R$14)+(#REF!+($N$46^2)/2)*$N$51)/($N$46*SQRT($N$51))))*$EO81-NORMSDIST((((LN($EO81/$R$14)+(#REF!+($N$46^2)/2)*$N$51)/($N$46*SQRT($N$51)))-$N$46*SQRT(($N$51))))*$R$14*EXP(-#REF!*$N$51))*$Q$14*100,0)</f>
        <v>0</v>
      </c>
      <c r="FB81" s="71">
        <f ca="1">IFERROR((NORMSDIST(((LN($EO81/$R$15)+(#REF!+($N$46^2)/2)*$N$51)/($N$46*SQRT($N$51))))*$EO81-NORMSDIST((((LN($EO81/$R$15)+(#REF!+($N$46^2)/2)*$N$51)/($N$46*SQRT($N$51)))-$N$46*SQRT(($N$51))))*$R$15*EXP(-#REF!*$N$51))*$Q$15*100,0)</f>
        <v>0</v>
      </c>
      <c r="FC81" s="71">
        <f ca="1">IFERROR((NORMSDIST(((LN($EO81/$R$16)+(#REF!+($N$46^2)/2)*$N$51)/($N$46*SQRT($N$51))))*$EO81-NORMSDIST((((LN($EO81/$R$16)+(#REF!+($N$46^2)/2)*$N$51)/($N$46*SQRT($N$51)))-$N$46*SQRT(($N$51))))*$R$16*EXP(-#REF!*$N$51))*$Q$16*100,0)</f>
        <v>0</v>
      </c>
      <c r="FD81" s="71">
        <f ca="1">IFERROR((NORMSDIST(((LN($EO81/$R$17)+(#REF!+($N$46^2)/2)*$N$51)/($N$46*SQRT($N$51))))*$EO81-NORMSDIST((((LN($EO81/$R$17)+(#REF!+($N$46^2)/2)*$N$51)/($N$46*SQRT($N$51)))-$N$46*SQRT(($N$51))))*$R$17*EXP(-#REF!*$N$51))*$Q$17*100,0)</f>
        <v>0</v>
      </c>
      <c r="FE81" s="71">
        <f ca="1">IFERROR((NORMSDIST(((LN($EO81/$R$18)+(#REF!+($N$46^2)/2)*$N$51)/($N$46*SQRT($N$51))))*$EO81-NORMSDIST((((LN($EO81/$R$18)+(#REF!+($N$46^2)/2)*$N$51)/($N$46*SQRT($N$51)))-$N$46*SQRT(($N$51))))*$R$18*EXP(-#REF!*$N$51))*$Q$18*100,0)</f>
        <v>0</v>
      </c>
      <c r="FF81" s="71">
        <f ca="1">IFERROR((NORMSDIST(((LN($EO81/$R$19)+(#REF!+($N$46^2)/2)*$N$51)/($N$46*SQRT($N$51))))*$EO81-NORMSDIST((((LN($EO81/$R$19)+(#REF!+($N$46^2)/2)*$N$51)/($N$46*SQRT($N$51)))-$N$46*SQRT(($N$51))))*$R$19*EXP(-#REF!*$N$51))*$Q$19*100,0)</f>
        <v>0</v>
      </c>
      <c r="FG81" s="71">
        <f ca="1">IFERROR((NORMSDIST(((LN($EO81/$R$20)+(#REF!+($N$46^2)/2)*$N$51)/($N$46*SQRT($N$51))))*$EO81-NORMSDIST((((LN($EO81/$R$20)+(#REF!+($N$46^2)/2)*$N$51)/($N$46*SQRT($N$51)))-$N$46*SQRT(($N$51))))*$R$20*EXP(-#REF!*$N$51))*$Q$20*100,0)</f>
        <v>0</v>
      </c>
      <c r="FH81" s="71">
        <f ca="1">IFERROR((NORMSDIST(((LN($EO81/$R$21)+(#REF!+($N$46^2)/2)*$N$51)/($N$46*SQRT($N$51))))*$EO81-NORMSDIST((((LN($EO81/$R$21)+(#REF!+($N$46^2)/2)*$N$51)/($N$46*SQRT($N$51)))-$N$46*SQRT(($N$51))))*$R$21*EXP(-#REF!*$N$51))*$Q$21*100,0)</f>
        <v>0</v>
      </c>
      <c r="FI81" s="71">
        <f ca="1">IFERROR((NORMSDIST(((LN($EO81/$R$22)+(#REF!+($N$46^2)/2)*$N$51)/($N$46*SQRT($N$51))))*$EO81-NORMSDIST((((LN($EO81/$R$22)+(#REF!+($N$46^2)/2)*$N$51)/($N$46*SQRT($N$51)))-$N$46*SQRT(($N$51))))*$R$22*EXP(-#REF!*$N$51))*$Q$22*100,0)</f>
        <v>0</v>
      </c>
      <c r="FJ81" s="71">
        <f ca="1">IFERROR((NORMSDIST(((LN($EO81/$R$23)+(#REF!+($N$46^2)/2)*$N$51)/($N$46*SQRT($N$51))))*$EO81-NORMSDIST((((LN($EO81/$R$23)+(#REF!+($N$46^2)/2)*$N$51)/($N$46*SQRT($N$51)))-$N$46*SQRT(($N$51))))*$R$23*EXP(-#REF!*$N$51))*$Q$23*100,0)</f>
        <v>0</v>
      </c>
      <c r="FK81" s="71">
        <f ca="1">IFERROR((NORMSDIST(((LN($EO81/$R$24)+(#REF!+($N$46^2)/2)*$N$51)/($N$46*SQRT($N$51))))*$EO81-NORMSDIST((((LN($EO81/$R$24)+(#REF!+($N$46^2)/2)*$N$51)/($N$46*SQRT($N$51)))-$N$46*SQRT(($N$51))))*$R$24*EXP(-#REF!*$N$51))*$Q$24*100,0)</f>
        <v>0</v>
      </c>
      <c r="FL81" s="71">
        <f ca="1">IFERROR((NORMSDIST(((LN($EO81/$R$25)+(#REF!+($N$46^2)/2)*$N$51)/($N$46*SQRT($N$51))))*$EO81-NORMSDIST((((LN($EO81/$R$25)+(#REF!+($N$46^2)/2)*$N$51)/($N$46*SQRT($N$51)))-$N$46*SQRT(($N$51))))*$R$25*EXP(-#REF!*$N$51))*$Q$25*100,0)</f>
        <v>0</v>
      </c>
      <c r="FM81" s="71">
        <f ca="1">IFERROR((NORMSDIST(((LN($EO81/$R$26)+(#REF!+($N$46^2)/2)*$N$51)/($N$46*SQRT($N$51))))*$EO81-NORMSDIST((((LN($EO81/$R$26)+(#REF!+($N$46^2)/2)*$N$51)/($N$46*SQRT($N$51)))-$N$46*SQRT(($N$51))))*$R$26*EXP(-#REF!*$N$51))*$Q$26*100,0)</f>
        <v>0</v>
      </c>
      <c r="FN81" s="71">
        <f ca="1">IFERROR((NORMSDIST(((LN($EO81/$R$27)+(#REF!+($N$46^2)/2)*$N$51)/($N$46*SQRT($N$51))))*$EO81-NORMSDIST((((LN($EO81/$R$27)+(#REF!+($N$46^2)/2)*$N$51)/($N$46*SQRT($N$51)))-$N$46*SQRT(($N$51))))*$R$27*EXP(-#REF!*$N$51))*$Q$27*100,0)</f>
        <v>0</v>
      </c>
      <c r="FO81" s="71">
        <f ca="1">IFERROR((NORMSDIST(((LN($EO81/$R$28)+(#REF!+($N$46^2)/2)*$N$51)/($N$46*SQRT($N$51))))*$EO81-NORMSDIST((((LN($EO81/$R$28)+(#REF!+($N$46^2)/2)*$N$51)/($N$46*SQRT($N$51)))-$N$46*SQRT(($N$51))))*$R$28*EXP(-#REF!*$N$51))*$Q$28*100,0)</f>
        <v>0</v>
      </c>
      <c r="FP81" s="71">
        <f ca="1">IFERROR((NORMSDIST(((LN($EO81/$R$29)+(#REF!+($N$46^2)/2)*$N$51)/($N$46*SQRT($N$51))))*$EO81-NORMSDIST((((LN($EO81/$R$29)+(#REF!+($N$46^2)/2)*$N$51)/($N$46*SQRT($N$51)))-$N$46*SQRT(($N$51))))*$R$29*EXP(-#REF!*$N$51))*$Q$29*100,0)</f>
        <v>0</v>
      </c>
      <c r="FQ81" s="71">
        <f ca="1">IFERROR((NORMSDIST(((LN($EO81/$R$30)+(#REF!+($N$46^2)/2)*$N$51)/($N$46*SQRT($N$51))))*$EO81-NORMSDIST((((LN($EO81/$R$30)+(#REF!+($N$46^2)/2)*$N$51)/($N$46*SQRT($N$51)))-$N$46*SQRT(($N$51))))*$R$30*EXP(-#REF!*$N$51))*$Q$30*100,0)</f>
        <v>0</v>
      </c>
      <c r="FR81" s="71">
        <f ca="1">IFERROR((NORMSDIST(((LN($EO81/$R$31)+(#REF!+($N$46^2)/2)*$N$51)/($N$46*SQRT($N$51))))*$EO81-NORMSDIST((((LN($EO81/$R$31)+(#REF!+($N$46^2)/2)*$N$51)/($N$46*SQRT($N$51)))-$N$46*SQRT(($N$51))))*$R$31*EXP(-#REF!*$N$51))*$Q$31*100,0)</f>
        <v>0</v>
      </c>
      <c r="FS81" s="71">
        <f ca="1">IFERROR((NORMSDIST(((LN($EO81/$R$32)+(#REF!+($N$46^2)/2)*$N$51)/($N$46*SQRT($N$51))))*$EO81-NORMSDIST((((LN($EO81/$R$32)+(#REF!+($N$46^2)/2)*$N$51)/($N$46*SQRT($N$51)))-$N$46*SQRT(($N$51))))*$R$32*EXP(-#REF!*$N$51))*$Q$32*100,0)</f>
        <v>0</v>
      </c>
      <c r="FT81" s="71">
        <f ca="1">IFERROR((NORMSDIST(((LN($EO81/$R$33)+(#REF!+($N$46^2)/2)*$N$51)/($N$46*SQRT($N$51))))*$EO81-NORMSDIST((((LN($EO81/$R$33)+(#REF!+($N$46^2)/2)*$N$51)/($N$46*SQRT($N$51)))-$N$46*SQRT(($N$51))))*$R$33*EXP(-#REF!*$N$51))*$Q$33*100,0)</f>
        <v>0</v>
      </c>
      <c r="FU81" s="71">
        <f ca="1">IFERROR((NORMSDIST(((LN($EO81/$R$34)+(#REF!+($N$46^2)/2)*$N$51)/($N$46*SQRT($N$51))))*$EO81-NORMSDIST((((LN($EO81/$R$34)+(#REF!+($N$46^2)/2)*$N$51)/($N$46*SQRT($N$51)))-$N$46*SQRT(($N$51))))*$R$34*EXP(-#REF!*$N$51))*$Q$34*100,0)</f>
        <v>0</v>
      </c>
      <c r="FV81" s="71">
        <f ca="1">IFERROR((NORMSDIST(((LN($EO81/$R$35)+(#REF!+($N$46^2)/2)*$N$51)/($N$46*SQRT($N$51))))*$EO81-NORMSDIST((((LN($EO81/$R$35)+(#REF!+($N$46^2)/2)*$N$51)/($N$46*SQRT($N$51)))-$N$46*SQRT(($N$51))))*$R$35*EXP(-#REF!*$N$51))*$Q$35*100,0)</f>
        <v>0</v>
      </c>
      <c r="FW81" s="71">
        <f ca="1">IFERROR((NORMSDIST(((LN($EO81/$R$36)+(#REF!+($N$46^2)/2)*$N$51)/($N$46*SQRT($N$51))))*$EO81-NORMSDIST((((LN($EO81/$R$36)+(#REF!+($N$46^2)/2)*$N$51)/($N$46*SQRT($N$51)))-$N$46*SQRT(($N$51))))*$R$36*EXP(-#REF!*$N$51))*$Q$36*100,0)</f>
        <v>0</v>
      </c>
      <c r="FX81" s="71">
        <f ca="1">IFERROR((NORMSDIST(((LN($EO81/$R$37)+(#REF!+($N$46^2)/2)*$N$51)/($N$46*SQRT($N$51))))*$EO81-NORMSDIST((((LN($EO81/$R$37)+(#REF!+($N$46^2)/2)*$N$51)/($N$46*SQRT($N$51)))-$N$46*SQRT(($N$51))))*$R$37*EXP(-#REF!*$N$51))*$Q$37*100,0)</f>
        <v>0</v>
      </c>
      <c r="FY81" s="71">
        <f ca="1">IFERROR((NORMSDIST(((LN($EO81/$R$38)+(#REF!+($N$46^2)/2)*$N$51)/($N$46*SQRT($N$51))))*$EO81-NORMSDIST((((LN($EO81/$R$38)+(#REF!+($N$46^2)/2)*$N$51)/($N$46*SQRT($N$51)))-$N$46*SQRT(($N$51))))*$R$38*EXP(-#REF!*$N$51))*$Q$38*100,0)</f>
        <v>0</v>
      </c>
      <c r="FZ81" s="71">
        <f ca="1">IFERROR((NORMSDIST(((LN($EO81/$R$39)+(#REF!+($N$46^2)/2)*$N$51)/($N$46*SQRT($N$51))))*$EO81-NORMSDIST((((LN($EO81/$R$39)+(#REF!+($N$46^2)/2)*$N$51)/($N$46*SQRT($N$51)))-$N$46*SQRT(($N$51))))*$R$39*EXP(-#REF!*$N$51))*$Q$39*100,0)</f>
        <v>0</v>
      </c>
      <c r="GA81" s="71">
        <f ca="1">IFERROR((NORMSDIST(((LN($EO81/$R$40)+(#REF!+($N$46^2)/2)*$N$51)/($N$46*SQRT($N$51))))*$EO81-NORMSDIST((((LN($EO81/$R$40)+(#REF!+($N$46^2)/2)*$N$51)/($N$46*SQRT($N$51)))-$N$46*SQRT(($N$51))))*$R$40*EXP(-#REF!*$N$51))*$Q$40*100,0)</f>
        <v>0</v>
      </c>
      <c r="GB81" s="71">
        <f ca="1">IFERROR((NORMSDIST(((LN($EO81/$R$41)+(#REF!+($N$46^2)/2)*$N$51)/($N$46*SQRT($N$51))))*$EO81-NORMSDIST((((LN($EO81/$R$41)+(#REF!+($N$46^2)/2)*$N$51)/($N$46*SQRT($N$51)))-$N$46*SQRT(($N$51))))*$R$41*EXP(-#REF!*$N$51))*$Q$41*100,0)</f>
        <v>0</v>
      </c>
      <c r="GC81" s="71">
        <f ca="1">IFERROR((NORMSDIST(((LN($EO81/$R$42)+(#REF!+($N$46^2)/2)*$N$51)/($N$46*SQRT($N$51))))*$EO81-NORMSDIST((((LN($EO81/$R$42)+(#REF!+($N$46^2)/2)*$N$51)/($N$46*SQRT($N$51)))-$N$46*SQRT(($N$51))))*$R$42*EXP(-#REF!*$N$51))*$Q$42*100,0)</f>
        <v>0</v>
      </c>
      <c r="GD81" s="104">
        <f t="shared" ca="1" si="167"/>
        <v>0</v>
      </c>
    </row>
    <row r="82" spans="102:186">
      <c r="CX82" s="70">
        <f t="shared" si="124"/>
        <v>3745.0029679999998</v>
      </c>
      <c r="CY82" s="71">
        <f t="shared" si="125"/>
        <v>0</v>
      </c>
      <c r="CZ82" s="71">
        <f t="shared" si="126"/>
        <v>0</v>
      </c>
      <c r="DA82" s="71">
        <f t="shared" si="127"/>
        <v>0</v>
      </c>
      <c r="DB82" s="71">
        <f t="shared" si="128"/>
        <v>0</v>
      </c>
      <c r="DC82" s="71">
        <f t="shared" si="129"/>
        <v>0</v>
      </c>
      <c r="DD82" s="71">
        <f t="shared" si="130"/>
        <v>0</v>
      </c>
      <c r="DE82" s="71">
        <f t="shared" si="131"/>
        <v>0</v>
      </c>
      <c r="DF82" s="71">
        <f t="shared" si="132"/>
        <v>0</v>
      </c>
      <c r="DG82" s="71">
        <f t="shared" si="133"/>
        <v>0</v>
      </c>
      <c r="DH82" s="71">
        <f t="shared" si="134"/>
        <v>0</v>
      </c>
      <c r="DI82" s="71">
        <f t="shared" si="135"/>
        <v>0</v>
      </c>
      <c r="DJ82" s="71">
        <f t="shared" si="136"/>
        <v>0</v>
      </c>
      <c r="DK82" s="71">
        <f t="shared" si="137"/>
        <v>0</v>
      </c>
      <c r="DL82" s="71">
        <f t="shared" si="138"/>
        <v>0</v>
      </c>
      <c r="DM82" s="71">
        <f t="shared" si="139"/>
        <v>0</v>
      </c>
      <c r="DN82" s="71">
        <f t="shared" si="140"/>
        <v>0</v>
      </c>
      <c r="DO82" s="71">
        <f t="shared" si="141"/>
        <v>0</v>
      </c>
      <c r="DP82" s="71">
        <f t="shared" si="142"/>
        <v>0</v>
      </c>
      <c r="DQ82" s="71">
        <f t="shared" si="143"/>
        <v>0</v>
      </c>
      <c r="DR82" s="71">
        <f t="shared" si="144"/>
        <v>0</v>
      </c>
      <c r="DS82" s="71">
        <f t="shared" si="145"/>
        <v>0</v>
      </c>
      <c r="DT82" s="71">
        <f t="shared" si="146"/>
        <v>0</v>
      </c>
      <c r="DU82" s="71">
        <f t="shared" si="147"/>
        <v>0</v>
      </c>
      <c r="DV82" s="71">
        <f t="shared" si="148"/>
        <v>0</v>
      </c>
      <c r="DW82" s="71">
        <f t="shared" si="149"/>
        <v>0</v>
      </c>
      <c r="DX82" s="71">
        <f t="shared" si="150"/>
        <v>0</v>
      </c>
      <c r="DY82" s="71">
        <f t="shared" si="151"/>
        <v>0</v>
      </c>
      <c r="DZ82" s="71">
        <f t="shared" si="152"/>
        <v>0</v>
      </c>
      <c r="EA82" s="71">
        <f t="shared" si="153"/>
        <v>0</v>
      </c>
      <c r="EB82" s="71">
        <f t="shared" si="154"/>
        <v>0</v>
      </c>
      <c r="EC82" s="71">
        <f t="shared" si="155"/>
        <v>0</v>
      </c>
      <c r="ED82" s="71">
        <f t="shared" si="156"/>
        <v>0</v>
      </c>
      <c r="EE82" s="71">
        <f t="shared" si="157"/>
        <v>0</v>
      </c>
      <c r="EF82" s="71">
        <f t="shared" si="158"/>
        <v>0</v>
      </c>
      <c r="EG82" s="71">
        <f t="shared" si="159"/>
        <v>0</v>
      </c>
      <c r="EH82" s="71">
        <f t="shared" si="160"/>
        <v>0</v>
      </c>
      <c r="EI82" s="71">
        <f t="shared" si="161"/>
        <v>0</v>
      </c>
      <c r="EJ82" s="71">
        <f t="shared" si="162"/>
        <v>0</v>
      </c>
      <c r="EK82" s="71">
        <f t="shared" si="163"/>
        <v>0</v>
      </c>
      <c r="EL82" s="71">
        <f t="shared" si="164"/>
        <v>0</v>
      </c>
      <c r="EM82" s="104">
        <f t="shared" si="165"/>
        <v>0</v>
      </c>
      <c r="EN82" s="60"/>
      <c r="EO82" s="70">
        <f t="shared" si="166"/>
        <v>3745.0029679999998</v>
      </c>
      <c r="EP82" s="71">
        <f ca="1">IFERROR((NORMSDIST(((LN($EO82/$R$3)+(#REF!+($N$46^2)/2)*$N$51)/($N$46*SQRT($N$51))))*$EO82-NORMSDIST((((LN($EO82/$R$3)+(#REF!+($N$46^2)/2)*$N$51)/($N$46*SQRT($N$51)))-$N$46*SQRT(($N$51))))*$R$3*EXP(-#REF!*$N$51))*$Q$3*100,0)</f>
        <v>0</v>
      </c>
      <c r="EQ82" s="71">
        <f ca="1">IFERROR((NORMSDIST(((LN($EO82/$R$4)+(#REF!+($N$46^2)/2)*$N$51)/($N$46*SQRT($N$51))))*$EO82-NORMSDIST((((LN($EO82/$R$4)+(#REF!+($N$46^2)/2)*$N$51)/($N$46*SQRT($N$51)))-$N$46*SQRT(($N$51))))*$R$4*EXP(-#REF!*$N$51))*$Q$4*100,0)</f>
        <v>0</v>
      </c>
      <c r="ER82" s="71">
        <f ca="1">IFERROR((NORMSDIST(((LN($EO82/$R$5)+(#REF!+($N$46^2)/2)*$N$51)/($N$46*SQRT($N$51))))*$EO82-NORMSDIST((((LN($EO82/$R$5)+(#REF!+($N$46^2)/2)*$N$51)/($N$46*SQRT($N$51)))-$N$46*SQRT(($N$51))))*$R$5*EXP(-#REF!*$N$51))*$Q$5*100,0)</f>
        <v>0</v>
      </c>
      <c r="ES82" s="71">
        <f ca="1">IFERROR((NORMSDIST(((LN($EO82/$R$6)+(#REF!+($N$46^2)/2)*$N$51)/($N$46*SQRT($N$51))))*$EO82-NORMSDIST((((LN($EO82/$R$6)+(#REF!+($N$46^2)/2)*$N$51)/($N$46*SQRT($N$51)))-$N$46*SQRT(($N$51))))*$R$6*EXP(-#REF!*$N$51))*$Q$6*100,0)</f>
        <v>0</v>
      </c>
      <c r="ET82" s="71">
        <f ca="1">IFERROR((NORMSDIST(((LN($EO82/$R$7)+(#REF!+($N$46^2)/2)*$N$51)/($N$46*SQRT($N$51))))*$EO82-NORMSDIST((((LN($EO82/$R$7)+(#REF!+($N$46^2)/2)*$N$51)/($N$46*SQRT($N$51)))-$N$46*SQRT(($N$51))))*$R$7*EXP(-#REF!*$N$51))*$Q$7*100,0)</f>
        <v>0</v>
      </c>
      <c r="EU82" s="71">
        <f ca="1">IFERROR((NORMSDIST(((LN($EO82/$R$8)+(#REF!+($N$46^2)/2)*$N$51)/($N$46*SQRT($N$51))))*$EO82-NORMSDIST((((LN($EO82/$R$8)+(#REF!+($N$46^2)/2)*$N$51)/($N$46*SQRT($N$51)))-$N$46*SQRT(($N$51))))*$R$8*EXP(-#REF!*$N$51))*$Q$8*100,0)</f>
        <v>0</v>
      </c>
      <c r="EV82" s="71">
        <f ca="1">IFERROR((NORMSDIST(((LN($EO82/$R$9)+(#REF!+($N$46^2)/2)*$N$51)/($N$46*SQRT($N$51))))*$EO82-NORMSDIST((((LN($EO82/$R$9)+(#REF!+($N$46^2)/2)*$N$51)/($N$46*SQRT($N$51)))-$N$46*SQRT(($N$51))))*$R$9*EXP(-#REF!*$N$51))*$Q$9*100,0)</f>
        <v>0</v>
      </c>
      <c r="EW82" s="71">
        <f ca="1">IFERROR((NORMSDIST(((LN($EO82/$R$10)+(#REF!+($N$46^2)/2)*$N$51)/($N$46*SQRT($N$51))))*$EO82-NORMSDIST((((LN($EO82/$R$10)+(#REF!+($N$46^2)/2)*$N$51)/($N$46*SQRT($N$51)))-$N$46*SQRT(($N$51))))*$R$10*EXP(-#REF!*$N$51))*$Q$10*100,0)</f>
        <v>0</v>
      </c>
      <c r="EX82" s="71">
        <f ca="1">IFERROR((NORMSDIST(((LN($EO82/$R$11)+(#REF!+($N$46^2)/2)*$N$51)/($N$46*SQRT($N$51))))*$EO82-NORMSDIST((((LN($EO82/$R$11)+(#REF!+($N$46^2)/2)*$N$51)/($N$46*SQRT($N$51)))-$N$46*SQRT(($N$51))))*$R$11*EXP(-#REF!*$N$51))*$Q$11*100,0)</f>
        <v>0</v>
      </c>
      <c r="EY82" s="71">
        <f ca="1">IFERROR((NORMSDIST(((LN($EO82/$R$12)+(#REF!+($N$46^2)/2)*$N$51)/($N$46*SQRT($N$51))))*$EO82-NORMSDIST((((LN($EO82/$R$12)+(#REF!+($N$46^2)/2)*$N$51)/($N$46*SQRT($N$51)))-$N$46*SQRT(($N$51))))*$R$12*EXP(-#REF!*$N$51))*$Q$12*100,0)</f>
        <v>0</v>
      </c>
      <c r="EZ82" s="71">
        <f ca="1">IFERROR((NORMSDIST(((LN($EO82/$R$13)+(#REF!+($N$46^2)/2)*$N$51)/($N$46*SQRT($N$51))))*$EO82-NORMSDIST((((LN($EO82/$R$13)+(#REF!+($N$46^2)/2)*$N$51)/($N$46*SQRT($N$51)))-$N$46*SQRT(($N$51))))*$R$13*EXP(-#REF!*$N$51))*$Q$13*100,0)</f>
        <v>0</v>
      </c>
      <c r="FA82" s="71">
        <f ca="1">IFERROR((NORMSDIST(((LN($EO82/$R$14)+(#REF!+($N$46^2)/2)*$N$51)/($N$46*SQRT($N$51))))*$EO82-NORMSDIST((((LN($EO82/$R$14)+(#REF!+($N$46^2)/2)*$N$51)/($N$46*SQRT($N$51)))-$N$46*SQRT(($N$51))))*$R$14*EXP(-#REF!*$N$51))*$Q$14*100,0)</f>
        <v>0</v>
      </c>
      <c r="FB82" s="71">
        <f ca="1">IFERROR((NORMSDIST(((LN($EO82/$R$15)+(#REF!+($N$46^2)/2)*$N$51)/($N$46*SQRT($N$51))))*$EO82-NORMSDIST((((LN($EO82/$R$15)+(#REF!+($N$46^2)/2)*$N$51)/($N$46*SQRT($N$51)))-$N$46*SQRT(($N$51))))*$R$15*EXP(-#REF!*$N$51))*$Q$15*100,0)</f>
        <v>0</v>
      </c>
      <c r="FC82" s="71">
        <f ca="1">IFERROR((NORMSDIST(((LN($EO82/$R$16)+(#REF!+($N$46^2)/2)*$N$51)/($N$46*SQRT($N$51))))*$EO82-NORMSDIST((((LN($EO82/$R$16)+(#REF!+($N$46^2)/2)*$N$51)/($N$46*SQRT($N$51)))-$N$46*SQRT(($N$51))))*$R$16*EXP(-#REF!*$N$51))*$Q$16*100,0)</f>
        <v>0</v>
      </c>
      <c r="FD82" s="71">
        <f ca="1">IFERROR((NORMSDIST(((LN($EO82/$R$17)+(#REF!+($N$46^2)/2)*$N$51)/($N$46*SQRT($N$51))))*$EO82-NORMSDIST((((LN($EO82/$R$17)+(#REF!+($N$46^2)/2)*$N$51)/($N$46*SQRT($N$51)))-$N$46*SQRT(($N$51))))*$R$17*EXP(-#REF!*$N$51))*$Q$17*100,0)</f>
        <v>0</v>
      </c>
      <c r="FE82" s="71">
        <f ca="1">IFERROR((NORMSDIST(((LN($EO82/$R$18)+(#REF!+($N$46^2)/2)*$N$51)/($N$46*SQRT($N$51))))*$EO82-NORMSDIST((((LN($EO82/$R$18)+(#REF!+($N$46^2)/2)*$N$51)/($N$46*SQRT($N$51)))-$N$46*SQRT(($N$51))))*$R$18*EXP(-#REF!*$N$51))*$Q$18*100,0)</f>
        <v>0</v>
      </c>
      <c r="FF82" s="71">
        <f ca="1">IFERROR((NORMSDIST(((LN($EO82/$R$19)+(#REF!+($N$46^2)/2)*$N$51)/($N$46*SQRT($N$51))))*$EO82-NORMSDIST((((LN($EO82/$R$19)+(#REF!+($N$46^2)/2)*$N$51)/($N$46*SQRT($N$51)))-$N$46*SQRT(($N$51))))*$R$19*EXP(-#REF!*$N$51))*$Q$19*100,0)</f>
        <v>0</v>
      </c>
      <c r="FG82" s="71">
        <f ca="1">IFERROR((NORMSDIST(((LN($EO82/$R$20)+(#REF!+($N$46^2)/2)*$N$51)/($N$46*SQRT($N$51))))*$EO82-NORMSDIST((((LN($EO82/$R$20)+(#REF!+($N$46^2)/2)*$N$51)/($N$46*SQRT($N$51)))-$N$46*SQRT(($N$51))))*$R$20*EXP(-#REF!*$N$51))*$Q$20*100,0)</f>
        <v>0</v>
      </c>
      <c r="FH82" s="71">
        <f ca="1">IFERROR((NORMSDIST(((LN($EO82/$R$21)+(#REF!+($N$46^2)/2)*$N$51)/($N$46*SQRT($N$51))))*$EO82-NORMSDIST((((LN($EO82/$R$21)+(#REF!+($N$46^2)/2)*$N$51)/($N$46*SQRT($N$51)))-$N$46*SQRT(($N$51))))*$R$21*EXP(-#REF!*$N$51))*$Q$21*100,0)</f>
        <v>0</v>
      </c>
      <c r="FI82" s="71">
        <f ca="1">IFERROR((NORMSDIST(((LN($EO82/$R$22)+(#REF!+($N$46^2)/2)*$N$51)/($N$46*SQRT($N$51))))*$EO82-NORMSDIST((((LN($EO82/$R$22)+(#REF!+($N$46^2)/2)*$N$51)/($N$46*SQRT($N$51)))-$N$46*SQRT(($N$51))))*$R$22*EXP(-#REF!*$N$51))*$Q$22*100,0)</f>
        <v>0</v>
      </c>
      <c r="FJ82" s="71">
        <f ca="1">IFERROR((NORMSDIST(((LN($EO82/$R$23)+(#REF!+($N$46^2)/2)*$N$51)/($N$46*SQRT($N$51))))*$EO82-NORMSDIST((((LN($EO82/$R$23)+(#REF!+($N$46^2)/2)*$N$51)/($N$46*SQRT($N$51)))-$N$46*SQRT(($N$51))))*$R$23*EXP(-#REF!*$N$51))*$Q$23*100,0)</f>
        <v>0</v>
      </c>
      <c r="FK82" s="71">
        <f ca="1">IFERROR((NORMSDIST(((LN($EO82/$R$24)+(#REF!+($N$46^2)/2)*$N$51)/($N$46*SQRT($N$51))))*$EO82-NORMSDIST((((LN($EO82/$R$24)+(#REF!+($N$46^2)/2)*$N$51)/($N$46*SQRT($N$51)))-$N$46*SQRT(($N$51))))*$R$24*EXP(-#REF!*$N$51))*$Q$24*100,0)</f>
        <v>0</v>
      </c>
      <c r="FL82" s="71">
        <f ca="1">IFERROR((NORMSDIST(((LN($EO82/$R$25)+(#REF!+($N$46^2)/2)*$N$51)/($N$46*SQRT($N$51))))*$EO82-NORMSDIST((((LN($EO82/$R$25)+(#REF!+($N$46^2)/2)*$N$51)/($N$46*SQRT($N$51)))-$N$46*SQRT(($N$51))))*$R$25*EXP(-#REF!*$N$51))*$Q$25*100,0)</f>
        <v>0</v>
      </c>
      <c r="FM82" s="71">
        <f ca="1">IFERROR((NORMSDIST(((LN($EO82/$R$26)+(#REF!+($N$46^2)/2)*$N$51)/($N$46*SQRT($N$51))))*$EO82-NORMSDIST((((LN($EO82/$R$26)+(#REF!+($N$46^2)/2)*$N$51)/($N$46*SQRT($N$51)))-$N$46*SQRT(($N$51))))*$R$26*EXP(-#REF!*$N$51))*$Q$26*100,0)</f>
        <v>0</v>
      </c>
      <c r="FN82" s="71">
        <f ca="1">IFERROR((NORMSDIST(((LN($EO82/$R$27)+(#REF!+($N$46^2)/2)*$N$51)/($N$46*SQRT($N$51))))*$EO82-NORMSDIST((((LN($EO82/$R$27)+(#REF!+($N$46^2)/2)*$N$51)/($N$46*SQRT($N$51)))-$N$46*SQRT(($N$51))))*$R$27*EXP(-#REF!*$N$51))*$Q$27*100,0)</f>
        <v>0</v>
      </c>
      <c r="FO82" s="71">
        <f ca="1">IFERROR((NORMSDIST(((LN($EO82/$R$28)+(#REF!+($N$46^2)/2)*$N$51)/($N$46*SQRT($N$51))))*$EO82-NORMSDIST((((LN($EO82/$R$28)+(#REF!+($N$46^2)/2)*$N$51)/($N$46*SQRT($N$51)))-$N$46*SQRT(($N$51))))*$R$28*EXP(-#REF!*$N$51))*$Q$28*100,0)</f>
        <v>0</v>
      </c>
      <c r="FP82" s="71">
        <f ca="1">IFERROR((NORMSDIST(((LN($EO82/$R$29)+(#REF!+($N$46^2)/2)*$N$51)/($N$46*SQRT($N$51))))*$EO82-NORMSDIST((((LN($EO82/$R$29)+(#REF!+($N$46^2)/2)*$N$51)/($N$46*SQRT($N$51)))-$N$46*SQRT(($N$51))))*$R$29*EXP(-#REF!*$N$51))*$Q$29*100,0)</f>
        <v>0</v>
      </c>
      <c r="FQ82" s="71">
        <f ca="1">IFERROR((NORMSDIST(((LN($EO82/$R$30)+(#REF!+($N$46^2)/2)*$N$51)/($N$46*SQRT($N$51))))*$EO82-NORMSDIST((((LN($EO82/$R$30)+(#REF!+($N$46^2)/2)*$N$51)/($N$46*SQRT($N$51)))-$N$46*SQRT(($N$51))))*$R$30*EXP(-#REF!*$N$51))*$Q$30*100,0)</f>
        <v>0</v>
      </c>
      <c r="FR82" s="71">
        <f ca="1">IFERROR((NORMSDIST(((LN($EO82/$R$31)+(#REF!+($N$46^2)/2)*$N$51)/($N$46*SQRT($N$51))))*$EO82-NORMSDIST((((LN($EO82/$R$31)+(#REF!+($N$46^2)/2)*$N$51)/($N$46*SQRT($N$51)))-$N$46*SQRT(($N$51))))*$R$31*EXP(-#REF!*$N$51))*$Q$31*100,0)</f>
        <v>0</v>
      </c>
      <c r="FS82" s="71">
        <f ca="1">IFERROR((NORMSDIST(((LN($EO82/$R$32)+(#REF!+($N$46^2)/2)*$N$51)/($N$46*SQRT($N$51))))*$EO82-NORMSDIST((((LN($EO82/$R$32)+(#REF!+($N$46^2)/2)*$N$51)/($N$46*SQRT($N$51)))-$N$46*SQRT(($N$51))))*$R$32*EXP(-#REF!*$N$51))*$Q$32*100,0)</f>
        <v>0</v>
      </c>
      <c r="FT82" s="71">
        <f ca="1">IFERROR((NORMSDIST(((LN($EO82/$R$33)+(#REF!+($N$46^2)/2)*$N$51)/($N$46*SQRT($N$51))))*$EO82-NORMSDIST((((LN($EO82/$R$33)+(#REF!+($N$46^2)/2)*$N$51)/($N$46*SQRT($N$51)))-$N$46*SQRT(($N$51))))*$R$33*EXP(-#REF!*$N$51))*$Q$33*100,0)</f>
        <v>0</v>
      </c>
      <c r="FU82" s="71">
        <f ca="1">IFERROR((NORMSDIST(((LN($EO82/$R$34)+(#REF!+($N$46^2)/2)*$N$51)/($N$46*SQRT($N$51))))*$EO82-NORMSDIST((((LN($EO82/$R$34)+(#REF!+($N$46^2)/2)*$N$51)/($N$46*SQRT($N$51)))-$N$46*SQRT(($N$51))))*$R$34*EXP(-#REF!*$N$51))*$Q$34*100,0)</f>
        <v>0</v>
      </c>
      <c r="FV82" s="71">
        <f ca="1">IFERROR((NORMSDIST(((LN($EO82/$R$35)+(#REF!+($N$46^2)/2)*$N$51)/($N$46*SQRT($N$51))))*$EO82-NORMSDIST((((LN($EO82/$R$35)+(#REF!+($N$46^2)/2)*$N$51)/($N$46*SQRT($N$51)))-$N$46*SQRT(($N$51))))*$R$35*EXP(-#REF!*$N$51))*$Q$35*100,0)</f>
        <v>0</v>
      </c>
      <c r="FW82" s="71">
        <f ca="1">IFERROR((NORMSDIST(((LN($EO82/$R$36)+(#REF!+($N$46^2)/2)*$N$51)/($N$46*SQRT($N$51))))*$EO82-NORMSDIST((((LN($EO82/$R$36)+(#REF!+($N$46^2)/2)*$N$51)/($N$46*SQRT($N$51)))-$N$46*SQRT(($N$51))))*$R$36*EXP(-#REF!*$N$51))*$Q$36*100,0)</f>
        <v>0</v>
      </c>
      <c r="FX82" s="71">
        <f ca="1">IFERROR((NORMSDIST(((LN($EO82/$R$37)+(#REF!+($N$46^2)/2)*$N$51)/($N$46*SQRT($N$51))))*$EO82-NORMSDIST((((LN($EO82/$R$37)+(#REF!+($N$46^2)/2)*$N$51)/($N$46*SQRT($N$51)))-$N$46*SQRT(($N$51))))*$R$37*EXP(-#REF!*$N$51))*$Q$37*100,0)</f>
        <v>0</v>
      </c>
      <c r="FY82" s="71">
        <f ca="1">IFERROR((NORMSDIST(((LN($EO82/$R$38)+(#REF!+($N$46^2)/2)*$N$51)/($N$46*SQRT($N$51))))*$EO82-NORMSDIST((((LN($EO82/$R$38)+(#REF!+($N$46^2)/2)*$N$51)/($N$46*SQRT($N$51)))-$N$46*SQRT(($N$51))))*$R$38*EXP(-#REF!*$N$51))*$Q$38*100,0)</f>
        <v>0</v>
      </c>
      <c r="FZ82" s="71">
        <f ca="1">IFERROR((NORMSDIST(((LN($EO82/$R$39)+(#REF!+($N$46^2)/2)*$N$51)/($N$46*SQRT($N$51))))*$EO82-NORMSDIST((((LN($EO82/$R$39)+(#REF!+($N$46^2)/2)*$N$51)/($N$46*SQRT($N$51)))-$N$46*SQRT(($N$51))))*$R$39*EXP(-#REF!*$N$51))*$Q$39*100,0)</f>
        <v>0</v>
      </c>
      <c r="GA82" s="71">
        <f ca="1">IFERROR((NORMSDIST(((LN($EO82/$R$40)+(#REF!+($N$46^2)/2)*$N$51)/($N$46*SQRT($N$51))))*$EO82-NORMSDIST((((LN($EO82/$R$40)+(#REF!+($N$46^2)/2)*$N$51)/($N$46*SQRT($N$51)))-$N$46*SQRT(($N$51))))*$R$40*EXP(-#REF!*$N$51))*$Q$40*100,0)</f>
        <v>0</v>
      </c>
      <c r="GB82" s="71">
        <f ca="1">IFERROR((NORMSDIST(((LN($EO82/$R$41)+(#REF!+($N$46^2)/2)*$N$51)/($N$46*SQRT($N$51))))*$EO82-NORMSDIST((((LN($EO82/$R$41)+(#REF!+($N$46^2)/2)*$N$51)/($N$46*SQRT($N$51)))-$N$46*SQRT(($N$51))))*$R$41*EXP(-#REF!*$N$51))*$Q$41*100,0)</f>
        <v>0</v>
      </c>
      <c r="GC82" s="71">
        <f ca="1">IFERROR((NORMSDIST(((LN($EO82/$R$42)+(#REF!+($N$46^2)/2)*$N$51)/($N$46*SQRT($N$51))))*$EO82-NORMSDIST((((LN($EO82/$R$42)+(#REF!+($N$46^2)/2)*$N$51)/($N$46*SQRT($N$51)))-$N$46*SQRT(($N$51))))*$R$42*EXP(-#REF!*$N$51))*$Q$42*100,0)</f>
        <v>0</v>
      </c>
      <c r="GD82" s="104">
        <f t="shared" ca="1" si="167"/>
        <v>0</v>
      </c>
    </row>
    <row r="83" spans="102:186">
      <c r="CX83" s="70">
        <f t="shared" si="124"/>
        <v>3821.4315999999999</v>
      </c>
      <c r="CY83" s="71">
        <f t="shared" si="125"/>
        <v>0</v>
      </c>
      <c r="CZ83" s="71">
        <f t="shared" si="126"/>
        <v>0</v>
      </c>
      <c r="DA83" s="71">
        <f t="shared" si="127"/>
        <v>0</v>
      </c>
      <c r="DB83" s="71">
        <f t="shared" si="128"/>
        <v>0</v>
      </c>
      <c r="DC83" s="71">
        <f t="shared" si="129"/>
        <v>0</v>
      </c>
      <c r="DD83" s="71">
        <f t="shared" si="130"/>
        <v>0</v>
      </c>
      <c r="DE83" s="71">
        <f t="shared" si="131"/>
        <v>0</v>
      </c>
      <c r="DF83" s="71">
        <f t="shared" si="132"/>
        <v>0</v>
      </c>
      <c r="DG83" s="71">
        <f t="shared" si="133"/>
        <v>0</v>
      </c>
      <c r="DH83" s="71">
        <f t="shared" si="134"/>
        <v>0</v>
      </c>
      <c r="DI83" s="71">
        <f t="shared" si="135"/>
        <v>0</v>
      </c>
      <c r="DJ83" s="71">
        <f t="shared" si="136"/>
        <v>0</v>
      </c>
      <c r="DK83" s="71">
        <f t="shared" si="137"/>
        <v>0</v>
      </c>
      <c r="DL83" s="71">
        <f t="shared" si="138"/>
        <v>0</v>
      </c>
      <c r="DM83" s="71">
        <f t="shared" si="139"/>
        <v>0</v>
      </c>
      <c r="DN83" s="71">
        <f t="shared" si="140"/>
        <v>0</v>
      </c>
      <c r="DO83" s="71">
        <f t="shared" si="141"/>
        <v>0</v>
      </c>
      <c r="DP83" s="71">
        <f t="shared" si="142"/>
        <v>0</v>
      </c>
      <c r="DQ83" s="71">
        <f t="shared" si="143"/>
        <v>0</v>
      </c>
      <c r="DR83" s="71">
        <f t="shared" si="144"/>
        <v>0</v>
      </c>
      <c r="DS83" s="71">
        <f t="shared" si="145"/>
        <v>0</v>
      </c>
      <c r="DT83" s="71">
        <f t="shared" si="146"/>
        <v>0</v>
      </c>
      <c r="DU83" s="71">
        <f t="shared" si="147"/>
        <v>0</v>
      </c>
      <c r="DV83" s="71">
        <f t="shared" si="148"/>
        <v>0</v>
      </c>
      <c r="DW83" s="71">
        <f t="shared" si="149"/>
        <v>0</v>
      </c>
      <c r="DX83" s="71">
        <f t="shared" si="150"/>
        <v>0</v>
      </c>
      <c r="DY83" s="71">
        <f t="shared" si="151"/>
        <v>0</v>
      </c>
      <c r="DZ83" s="71">
        <f t="shared" si="152"/>
        <v>0</v>
      </c>
      <c r="EA83" s="71">
        <f t="shared" si="153"/>
        <v>0</v>
      </c>
      <c r="EB83" s="71">
        <f t="shared" si="154"/>
        <v>0</v>
      </c>
      <c r="EC83" s="71">
        <f t="shared" si="155"/>
        <v>0</v>
      </c>
      <c r="ED83" s="71">
        <f t="shared" si="156"/>
        <v>0</v>
      </c>
      <c r="EE83" s="71">
        <f t="shared" si="157"/>
        <v>0</v>
      </c>
      <c r="EF83" s="71">
        <f t="shared" si="158"/>
        <v>0</v>
      </c>
      <c r="EG83" s="71">
        <f t="shared" si="159"/>
        <v>0</v>
      </c>
      <c r="EH83" s="71">
        <f t="shared" si="160"/>
        <v>0</v>
      </c>
      <c r="EI83" s="71">
        <f t="shared" si="161"/>
        <v>0</v>
      </c>
      <c r="EJ83" s="71">
        <f t="shared" si="162"/>
        <v>0</v>
      </c>
      <c r="EK83" s="71">
        <f t="shared" si="163"/>
        <v>0</v>
      </c>
      <c r="EL83" s="71">
        <f t="shared" si="164"/>
        <v>0</v>
      </c>
      <c r="EM83" s="104">
        <f t="shared" si="165"/>
        <v>0</v>
      </c>
      <c r="EN83" s="60"/>
      <c r="EO83" s="70">
        <f t="shared" si="166"/>
        <v>3821.4315999999999</v>
      </c>
      <c r="EP83" s="71">
        <f ca="1">IFERROR((NORMSDIST(((LN($EO83/$R$3)+(#REF!+($N$46^2)/2)*$N$51)/($N$46*SQRT($N$51))))*$EO83-NORMSDIST((((LN($EO83/$R$3)+(#REF!+($N$46^2)/2)*$N$51)/($N$46*SQRT($N$51)))-$N$46*SQRT(($N$51))))*$R$3*EXP(-#REF!*$N$51))*$Q$3*100,0)</f>
        <v>0</v>
      </c>
      <c r="EQ83" s="71">
        <f ca="1">IFERROR((NORMSDIST(((LN($EO83/$R$4)+(#REF!+($N$46^2)/2)*$N$51)/($N$46*SQRT($N$51))))*$EO83-NORMSDIST((((LN($EO83/$R$4)+(#REF!+($N$46^2)/2)*$N$51)/($N$46*SQRT($N$51)))-$N$46*SQRT(($N$51))))*$R$4*EXP(-#REF!*$N$51))*$Q$4*100,0)</f>
        <v>0</v>
      </c>
      <c r="ER83" s="71">
        <f ca="1">IFERROR((NORMSDIST(((LN($EO83/$R$5)+(#REF!+($N$46^2)/2)*$N$51)/($N$46*SQRT($N$51))))*$EO83-NORMSDIST((((LN($EO83/$R$5)+(#REF!+($N$46^2)/2)*$N$51)/($N$46*SQRT($N$51)))-$N$46*SQRT(($N$51))))*$R$5*EXP(-#REF!*$N$51))*$Q$5*100,0)</f>
        <v>0</v>
      </c>
      <c r="ES83" s="71">
        <f ca="1">IFERROR((NORMSDIST(((LN($EO83/$R$6)+(#REF!+($N$46^2)/2)*$N$51)/($N$46*SQRT($N$51))))*$EO83-NORMSDIST((((LN($EO83/$R$6)+(#REF!+($N$46^2)/2)*$N$51)/($N$46*SQRT($N$51)))-$N$46*SQRT(($N$51))))*$R$6*EXP(-#REF!*$N$51))*$Q$6*100,0)</f>
        <v>0</v>
      </c>
      <c r="ET83" s="71">
        <f ca="1">IFERROR((NORMSDIST(((LN($EO83/$R$7)+(#REF!+($N$46^2)/2)*$N$51)/($N$46*SQRT($N$51))))*$EO83-NORMSDIST((((LN($EO83/$R$7)+(#REF!+($N$46^2)/2)*$N$51)/($N$46*SQRT($N$51)))-$N$46*SQRT(($N$51))))*$R$7*EXP(-#REF!*$N$51))*$Q$7*100,0)</f>
        <v>0</v>
      </c>
      <c r="EU83" s="71">
        <f ca="1">IFERROR((NORMSDIST(((LN($EO83/$R$8)+(#REF!+($N$46^2)/2)*$N$51)/($N$46*SQRT($N$51))))*$EO83-NORMSDIST((((LN($EO83/$R$8)+(#REF!+($N$46^2)/2)*$N$51)/($N$46*SQRT($N$51)))-$N$46*SQRT(($N$51))))*$R$8*EXP(-#REF!*$N$51))*$Q$8*100,0)</f>
        <v>0</v>
      </c>
      <c r="EV83" s="71">
        <f ca="1">IFERROR((NORMSDIST(((LN($EO83/$R$9)+(#REF!+($N$46^2)/2)*$N$51)/($N$46*SQRT($N$51))))*$EO83-NORMSDIST((((LN($EO83/$R$9)+(#REF!+($N$46^2)/2)*$N$51)/($N$46*SQRT($N$51)))-$N$46*SQRT(($N$51))))*$R$9*EXP(-#REF!*$N$51))*$Q$9*100,0)</f>
        <v>0</v>
      </c>
      <c r="EW83" s="71">
        <f ca="1">IFERROR((NORMSDIST(((LN($EO83/$R$10)+(#REF!+($N$46^2)/2)*$N$51)/($N$46*SQRT($N$51))))*$EO83-NORMSDIST((((LN($EO83/$R$10)+(#REF!+($N$46^2)/2)*$N$51)/($N$46*SQRT($N$51)))-$N$46*SQRT(($N$51))))*$R$10*EXP(-#REF!*$N$51))*$Q$10*100,0)</f>
        <v>0</v>
      </c>
      <c r="EX83" s="71">
        <f ca="1">IFERROR((NORMSDIST(((LN($EO83/$R$11)+(#REF!+($N$46^2)/2)*$N$51)/($N$46*SQRT($N$51))))*$EO83-NORMSDIST((((LN($EO83/$R$11)+(#REF!+($N$46^2)/2)*$N$51)/($N$46*SQRT($N$51)))-$N$46*SQRT(($N$51))))*$R$11*EXP(-#REF!*$N$51))*$Q$11*100,0)</f>
        <v>0</v>
      </c>
      <c r="EY83" s="71">
        <f ca="1">IFERROR((NORMSDIST(((LN($EO83/$R$12)+(#REF!+($N$46^2)/2)*$N$51)/($N$46*SQRT($N$51))))*$EO83-NORMSDIST((((LN($EO83/$R$12)+(#REF!+($N$46^2)/2)*$N$51)/($N$46*SQRT($N$51)))-$N$46*SQRT(($N$51))))*$R$12*EXP(-#REF!*$N$51))*$Q$12*100,0)</f>
        <v>0</v>
      </c>
      <c r="EZ83" s="71">
        <f ca="1">IFERROR((NORMSDIST(((LN($EO83/$R$13)+(#REF!+($N$46^2)/2)*$N$51)/($N$46*SQRT($N$51))))*$EO83-NORMSDIST((((LN($EO83/$R$13)+(#REF!+($N$46^2)/2)*$N$51)/($N$46*SQRT($N$51)))-$N$46*SQRT(($N$51))))*$R$13*EXP(-#REF!*$N$51))*$Q$13*100,0)</f>
        <v>0</v>
      </c>
      <c r="FA83" s="71">
        <f ca="1">IFERROR((NORMSDIST(((LN($EO83/$R$14)+(#REF!+($N$46^2)/2)*$N$51)/($N$46*SQRT($N$51))))*$EO83-NORMSDIST((((LN($EO83/$R$14)+(#REF!+($N$46^2)/2)*$N$51)/($N$46*SQRT($N$51)))-$N$46*SQRT(($N$51))))*$R$14*EXP(-#REF!*$N$51))*$Q$14*100,0)</f>
        <v>0</v>
      </c>
      <c r="FB83" s="71">
        <f ca="1">IFERROR((NORMSDIST(((LN($EO83/$R$15)+(#REF!+($N$46^2)/2)*$N$51)/($N$46*SQRT($N$51))))*$EO83-NORMSDIST((((LN($EO83/$R$15)+(#REF!+($N$46^2)/2)*$N$51)/($N$46*SQRT($N$51)))-$N$46*SQRT(($N$51))))*$R$15*EXP(-#REF!*$N$51))*$Q$15*100,0)</f>
        <v>0</v>
      </c>
      <c r="FC83" s="71">
        <f ca="1">IFERROR((NORMSDIST(((LN($EO83/$R$16)+(#REF!+($N$46^2)/2)*$N$51)/($N$46*SQRT($N$51))))*$EO83-NORMSDIST((((LN($EO83/$R$16)+(#REF!+($N$46^2)/2)*$N$51)/($N$46*SQRT($N$51)))-$N$46*SQRT(($N$51))))*$R$16*EXP(-#REF!*$N$51))*$Q$16*100,0)</f>
        <v>0</v>
      </c>
      <c r="FD83" s="71">
        <f ca="1">IFERROR((NORMSDIST(((LN($EO83/$R$17)+(#REF!+($N$46^2)/2)*$N$51)/($N$46*SQRT($N$51))))*$EO83-NORMSDIST((((LN($EO83/$R$17)+(#REF!+($N$46^2)/2)*$N$51)/($N$46*SQRT($N$51)))-$N$46*SQRT(($N$51))))*$R$17*EXP(-#REF!*$N$51))*$Q$17*100,0)</f>
        <v>0</v>
      </c>
      <c r="FE83" s="71">
        <f ca="1">IFERROR((NORMSDIST(((LN($EO83/$R$18)+(#REF!+($N$46^2)/2)*$N$51)/($N$46*SQRT($N$51))))*$EO83-NORMSDIST((((LN($EO83/$R$18)+(#REF!+($N$46^2)/2)*$N$51)/($N$46*SQRT($N$51)))-$N$46*SQRT(($N$51))))*$R$18*EXP(-#REF!*$N$51))*$Q$18*100,0)</f>
        <v>0</v>
      </c>
      <c r="FF83" s="71">
        <f ca="1">IFERROR((NORMSDIST(((LN($EO83/$R$19)+(#REF!+($N$46^2)/2)*$N$51)/($N$46*SQRT($N$51))))*$EO83-NORMSDIST((((LN($EO83/$R$19)+(#REF!+($N$46^2)/2)*$N$51)/($N$46*SQRT($N$51)))-$N$46*SQRT(($N$51))))*$R$19*EXP(-#REF!*$N$51))*$Q$19*100,0)</f>
        <v>0</v>
      </c>
      <c r="FG83" s="71">
        <f ca="1">IFERROR((NORMSDIST(((LN($EO83/$R$20)+(#REF!+($N$46^2)/2)*$N$51)/($N$46*SQRT($N$51))))*$EO83-NORMSDIST((((LN($EO83/$R$20)+(#REF!+($N$46^2)/2)*$N$51)/($N$46*SQRT($N$51)))-$N$46*SQRT(($N$51))))*$R$20*EXP(-#REF!*$N$51))*$Q$20*100,0)</f>
        <v>0</v>
      </c>
      <c r="FH83" s="71">
        <f ca="1">IFERROR((NORMSDIST(((LN($EO83/$R$21)+(#REF!+($N$46^2)/2)*$N$51)/($N$46*SQRT($N$51))))*$EO83-NORMSDIST((((LN($EO83/$R$21)+(#REF!+($N$46^2)/2)*$N$51)/($N$46*SQRT($N$51)))-$N$46*SQRT(($N$51))))*$R$21*EXP(-#REF!*$N$51))*$Q$21*100,0)</f>
        <v>0</v>
      </c>
      <c r="FI83" s="71">
        <f ca="1">IFERROR((NORMSDIST(((LN($EO83/$R$22)+(#REF!+($N$46^2)/2)*$N$51)/($N$46*SQRT($N$51))))*$EO83-NORMSDIST((((LN($EO83/$R$22)+(#REF!+($N$46^2)/2)*$N$51)/($N$46*SQRT($N$51)))-$N$46*SQRT(($N$51))))*$R$22*EXP(-#REF!*$N$51))*$Q$22*100,0)</f>
        <v>0</v>
      </c>
      <c r="FJ83" s="71">
        <f ca="1">IFERROR((NORMSDIST(((LN($EO83/$R$23)+(#REF!+($N$46^2)/2)*$N$51)/($N$46*SQRT($N$51))))*$EO83-NORMSDIST((((LN($EO83/$R$23)+(#REF!+($N$46^2)/2)*$N$51)/($N$46*SQRT($N$51)))-$N$46*SQRT(($N$51))))*$R$23*EXP(-#REF!*$N$51))*$Q$23*100,0)</f>
        <v>0</v>
      </c>
      <c r="FK83" s="71">
        <f ca="1">IFERROR((NORMSDIST(((LN($EO83/$R$24)+(#REF!+($N$46^2)/2)*$N$51)/($N$46*SQRT($N$51))))*$EO83-NORMSDIST((((LN($EO83/$R$24)+(#REF!+($N$46^2)/2)*$N$51)/($N$46*SQRT($N$51)))-$N$46*SQRT(($N$51))))*$R$24*EXP(-#REF!*$N$51))*$Q$24*100,0)</f>
        <v>0</v>
      </c>
      <c r="FL83" s="71">
        <f ca="1">IFERROR((NORMSDIST(((LN($EO83/$R$25)+(#REF!+($N$46^2)/2)*$N$51)/($N$46*SQRT($N$51))))*$EO83-NORMSDIST((((LN($EO83/$R$25)+(#REF!+($N$46^2)/2)*$N$51)/($N$46*SQRT($N$51)))-$N$46*SQRT(($N$51))))*$R$25*EXP(-#REF!*$N$51))*$Q$25*100,0)</f>
        <v>0</v>
      </c>
      <c r="FM83" s="71">
        <f ca="1">IFERROR((NORMSDIST(((LN($EO83/$R$26)+(#REF!+($N$46^2)/2)*$N$51)/($N$46*SQRT($N$51))))*$EO83-NORMSDIST((((LN($EO83/$R$26)+(#REF!+($N$46^2)/2)*$N$51)/($N$46*SQRT($N$51)))-$N$46*SQRT(($N$51))))*$R$26*EXP(-#REF!*$N$51))*$Q$26*100,0)</f>
        <v>0</v>
      </c>
      <c r="FN83" s="71">
        <f ca="1">IFERROR((NORMSDIST(((LN($EO83/$R$27)+(#REF!+($N$46^2)/2)*$N$51)/($N$46*SQRT($N$51))))*$EO83-NORMSDIST((((LN($EO83/$R$27)+(#REF!+($N$46^2)/2)*$N$51)/($N$46*SQRT($N$51)))-$N$46*SQRT(($N$51))))*$R$27*EXP(-#REF!*$N$51))*$Q$27*100,0)</f>
        <v>0</v>
      </c>
      <c r="FO83" s="71">
        <f ca="1">IFERROR((NORMSDIST(((LN($EO83/$R$28)+(#REF!+($N$46^2)/2)*$N$51)/($N$46*SQRT($N$51))))*$EO83-NORMSDIST((((LN($EO83/$R$28)+(#REF!+($N$46^2)/2)*$N$51)/($N$46*SQRT($N$51)))-$N$46*SQRT(($N$51))))*$R$28*EXP(-#REF!*$N$51))*$Q$28*100,0)</f>
        <v>0</v>
      </c>
      <c r="FP83" s="71">
        <f ca="1">IFERROR((NORMSDIST(((LN($EO83/$R$29)+(#REF!+($N$46^2)/2)*$N$51)/($N$46*SQRT($N$51))))*$EO83-NORMSDIST((((LN($EO83/$R$29)+(#REF!+($N$46^2)/2)*$N$51)/($N$46*SQRT($N$51)))-$N$46*SQRT(($N$51))))*$R$29*EXP(-#REF!*$N$51))*$Q$29*100,0)</f>
        <v>0</v>
      </c>
      <c r="FQ83" s="71">
        <f ca="1">IFERROR((NORMSDIST(((LN($EO83/$R$30)+(#REF!+($N$46^2)/2)*$N$51)/($N$46*SQRT($N$51))))*$EO83-NORMSDIST((((LN($EO83/$R$30)+(#REF!+($N$46^2)/2)*$N$51)/($N$46*SQRT($N$51)))-$N$46*SQRT(($N$51))))*$R$30*EXP(-#REF!*$N$51))*$Q$30*100,0)</f>
        <v>0</v>
      </c>
      <c r="FR83" s="71">
        <f ca="1">IFERROR((NORMSDIST(((LN($EO83/$R$31)+(#REF!+($N$46^2)/2)*$N$51)/($N$46*SQRT($N$51))))*$EO83-NORMSDIST((((LN($EO83/$R$31)+(#REF!+($N$46^2)/2)*$N$51)/($N$46*SQRT($N$51)))-$N$46*SQRT(($N$51))))*$R$31*EXP(-#REF!*$N$51))*$Q$31*100,0)</f>
        <v>0</v>
      </c>
      <c r="FS83" s="71">
        <f ca="1">IFERROR((NORMSDIST(((LN($EO83/$R$32)+(#REF!+($N$46^2)/2)*$N$51)/($N$46*SQRT($N$51))))*$EO83-NORMSDIST((((LN($EO83/$R$32)+(#REF!+($N$46^2)/2)*$N$51)/($N$46*SQRT($N$51)))-$N$46*SQRT(($N$51))))*$R$32*EXP(-#REF!*$N$51))*$Q$32*100,0)</f>
        <v>0</v>
      </c>
      <c r="FT83" s="71">
        <f ca="1">IFERROR((NORMSDIST(((LN($EO83/$R$33)+(#REF!+($N$46^2)/2)*$N$51)/($N$46*SQRT($N$51))))*$EO83-NORMSDIST((((LN($EO83/$R$33)+(#REF!+($N$46^2)/2)*$N$51)/($N$46*SQRT($N$51)))-$N$46*SQRT(($N$51))))*$R$33*EXP(-#REF!*$N$51))*$Q$33*100,0)</f>
        <v>0</v>
      </c>
      <c r="FU83" s="71">
        <f ca="1">IFERROR((NORMSDIST(((LN($EO83/$R$34)+(#REF!+($N$46^2)/2)*$N$51)/($N$46*SQRT($N$51))))*$EO83-NORMSDIST((((LN($EO83/$R$34)+(#REF!+($N$46^2)/2)*$N$51)/($N$46*SQRT($N$51)))-$N$46*SQRT(($N$51))))*$R$34*EXP(-#REF!*$N$51))*$Q$34*100,0)</f>
        <v>0</v>
      </c>
      <c r="FV83" s="71">
        <f ca="1">IFERROR((NORMSDIST(((LN($EO83/$R$35)+(#REF!+($N$46^2)/2)*$N$51)/($N$46*SQRT($N$51))))*$EO83-NORMSDIST((((LN($EO83/$R$35)+(#REF!+($N$46^2)/2)*$N$51)/($N$46*SQRT($N$51)))-$N$46*SQRT(($N$51))))*$R$35*EXP(-#REF!*$N$51))*$Q$35*100,0)</f>
        <v>0</v>
      </c>
      <c r="FW83" s="71">
        <f ca="1">IFERROR((NORMSDIST(((LN($EO83/$R$36)+(#REF!+($N$46^2)/2)*$N$51)/($N$46*SQRT($N$51))))*$EO83-NORMSDIST((((LN($EO83/$R$36)+(#REF!+($N$46^2)/2)*$N$51)/($N$46*SQRT($N$51)))-$N$46*SQRT(($N$51))))*$R$36*EXP(-#REF!*$N$51))*$Q$36*100,0)</f>
        <v>0</v>
      </c>
      <c r="FX83" s="71">
        <f ca="1">IFERROR((NORMSDIST(((LN($EO83/$R$37)+(#REF!+($N$46^2)/2)*$N$51)/($N$46*SQRT($N$51))))*$EO83-NORMSDIST((((LN($EO83/$R$37)+(#REF!+($N$46^2)/2)*$N$51)/($N$46*SQRT($N$51)))-$N$46*SQRT(($N$51))))*$R$37*EXP(-#REF!*$N$51))*$Q$37*100,0)</f>
        <v>0</v>
      </c>
      <c r="FY83" s="71">
        <f ca="1">IFERROR((NORMSDIST(((LN($EO83/$R$38)+(#REF!+($N$46^2)/2)*$N$51)/($N$46*SQRT($N$51))))*$EO83-NORMSDIST((((LN($EO83/$R$38)+(#REF!+($N$46^2)/2)*$N$51)/($N$46*SQRT($N$51)))-$N$46*SQRT(($N$51))))*$R$38*EXP(-#REF!*$N$51))*$Q$38*100,0)</f>
        <v>0</v>
      </c>
      <c r="FZ83" s="71">
        <f ca="1">IFERROR((NORMSDIST(((LN($EO83/$R$39)+(#REF!+($N$46^2)/2)*$N$51)/($N$46*SQRT($N$51))))*$EO83-NORMSDIST((((LN($EO83/$R$39)+(#REF!+($N$46^2)/2)*$N$51)/($N$46*SQRT($N$51)))-$N$46*SQRT(($N$51))))*$R$39*EXP(-#REF!*$N$51))*$Q$39*100,0)</f>
        <v>0</v>
      </c>
      <c r="GA83" s="71">
        <f ca="1">IFERROR((NORMSDIST(((LN($EO83/$R$40)+(#REF!+($N$46^2)/2)*$N$51)/($N$46*SQRT($N$51))))*$EO83-NORMSDIST((((LN($EO83/$R$40)+(#REF!+($N$46^2)/2)*$N$51)/($N$46*SQRT($N$51)))-$N$46*SQRT(($N$51))))*$R$40*EXP(-#REF!*$N$51))*$Q$40*100,0)</f>
        <v>0</v>
      </c>
      <c r="GB83" s="71">
        <f ca="1">IFERROR((NORMSDIST(((LN($EO83/$R$41)+(#REF!+($N$46^2)/2)*$N$51)/($N$46*SQRT($N$51))))*$EO83-NORMSDIST((((LN($EO83/$R$41)+(#REF!+($N$46^2)/2)*$N$51)/($N$46*SQRT($N$51)))-$N$46*SQRT(($N$51))))*$R$41*EXP(-#REF!*$N$51))*$Q$41*100,0)</f>
        <v>0</v>
      </c>
      <c r="GC83" s="71">
        <f ca="1">IFERROR((NORMSDIST(((LN($EO83/$R$42)+(#REF!+($N$46^2)/2)*$N$51)/($N$46*SQRT($N$51))))*$EO83-NORMSDIST((((LN($EO83/$R$42)+(#REF!+($N$46^2)/2)*$N$51)/($N$46*SQRT($N$51)))-$N$46*SQRT(($N$51))))*$R$42*EXP(-#REF!*$N$51))*$Q$42*100,0)</f>
        <v>0</v>
      </c>
      <c r="GD83" s="104">
        <f t="shared" ca="1" si="167"/>
        <v>0</v>
      </c>
    </row>
    <row r="84" spans="102:186">
      <c r="CX84" s="70">
        <f t="shared" si="124"/>
        <v>3899.42</v>
      </c>
      <c r="CY84" s="71">
        <f t="shared" si="125"/>
        <v>0</v>
      </c>
      <c r="CZ84" s="71">
        <f t="shared" si="126"/>
        <v>0</v>
      </c>
      <c r="DA84" s="71">
        <f t="shared" si="127"/>
        <v>0</v>
      </c>
      <c r="DB84" s="71">
        <f t="shared" si="128"/>
        <v>0</v>
      </c>
      <c r="DC84" s="71">
        <f t="shared" si="129"/>
        <v>0</v>
      </c>
      <c r="DD84" s="71">
        <f t="shared" si="130"/>
        <v>0</v>
      </c>
      <c r="DE84" s="71">
        <f t="shared" si="131"/>
        <v>0</v>
      </c>
      <c r="DF84" s="71">
        <f t="shared" si="132"/>
        <v>0</v>
      </c>
      <c r="DG84" s="71">
        <f t="shared" si="133"/>
        <v>0</v>
      </c>
      <c r="DH84" s="71">
        <f t="shared" si="134"/>
        <v>0</v>
      </c>
      <c r="DI84" s="71">
        <f t="shared" si="135"/>
        <v>0</v>
      </c>
      <c r="DJ84" s="71">
        <f t="shared" si="136"/>
        <v>0</v>
      </c>
      <c r="DK84" s="71">
        <f t="shared" si="137"/>
        <v>0</v>
      </c>
      <c r="DL84" s="71">
        <f t="shared" si="138"/>
        <v>0</v>
      </c>
      <c r="DM84" s="71">
        <f t="shared" si="139"/>
        <v>0</v>
      </c>
      <c r="DN84" s="71">
        <f t="shared" si="140"/>
        <v>0</v>
      </c>
      <c r="DO84" s="71">
        <f t="shared" si="141"/>
        <v>0</v>
      </c>
      <c r="DP84" s="71">
        <f t="shared" si="142"/>
        <v>0</v>
      </c>
      <c r="DQ84" s="71">
        <f t="shared" si="143"/>
        <v>0</v>
      </c>
      <c r="DR84" s="71">
        <f t="shared" si="144"/>
        <v>0</v>
      </c>
      <c r="DS84" s="71">
        <f t="shared" si="145"/>
        <v>0</v>
      </c>
      <c r="DT84" s="71">
        <f t="shared" si="146"/>
        <v>0</v>
      </c>
      <c r="DU84" s="71">
        <f t="shared" si="147"/>
        <v>0</v>
      </c>
      <c r="DV84" s="71">
        <f t="shared" si="148"/>
        <v>0</v>
      </c>
      <c r="DW84" s="71">
        <f t="shared" si="149"/>
        <v>0</v>
      </c>
      <c r="DX84" s="71">
        <f t="shared" si="150"/>
        <v>0</v>
      </c>
      <c r="DY84" s="71">
        <f t="shared" si="151"/>
        <v>0</v>
      </c>
      <c r="DZ84" s="71">
        <f t="shared" si="152"/>
        <v>0</v>
      </c>
      <c r="EA84" s="71">
        <f t="shared" si="153"/>
        <v>0</v>
      </c>
      <c r="EB84" s="71">
        <f t="shared" si="154"/>
        <v>0</v>
      </c>
      <c r="EC84" s="71">
        <f t="shared" si="155"/>
        <v>0</v>
      </c>
      <c r="ED84" s="71">
        <f t="shared" si="156"/>
        <v>0</v>
      </c>
      <c r="EE84" s="71">
        <f t="shared" si="157"/>
        <v>0</v>
      </c>
      <c r="EF84" s="71">
        <f t="shared" si="158"/>
        <v>0</v>
      </c>
      <c r="EG84" s="71">
        <f t="shared" si="159"/>
        <v>0</v>
      </c>
      <c r="EH84" s="71">
        <f t="shared" si="160"/>
        <v>0</v>
      </c>
      <c r="EI84" s="71">
        <f t="shared" si="161"/>
        <v>0</v>
      </c>
      <c r="EJ84" s="71">
        <f t="shared" si="162"/>
        <v>0</v>
      </c>
      <c r="EK84" s="71">
        <f t="shared" si="163"/>
        <v>0</v>
      </c>
      <c r="EL84" s="71">
        <f t="shared" si="164"/>
        <v>0</v>
      </c>
      <c r="EM84" s="104">
        <f t="shared" si="165"/>
        <v>0</v>
      </c>
      <c r="EN84" s="60"/>
      <c r="EO84" s="70">
        <f t="shared" si="166"/>
        <v>3899.42</v>
      </c>
      <c r="EP84" s="71">
        <f ca="1">IFERROR((NORMSDIST(((LN($EO84/$R$3)+(#REF!+($N$46^2)/2)*$N$51)/($N$46*SQRT($N$51))))*$EO84-NORMSDIST((((LN($EO84/$R$3)+(#REF!+($N$46^2)/2)*$N$51)/($N$46*SQRT($N$51)))-$N$46*SQRT(($N$51))))*$R$3*EXP(-#REF!*$N$51))*$Q$3*100,0)</f>
        <v>0</v>
      </c>
      <c r="EQ84" s="71">
        <f ca="1">IFERROR((NORMSDIST(((LN($EO84/$R$4)+(#REF!+($N$46^2)/2)*$N$51)/($N$46*SQRT($N$51))))*$EO84-NORMSDIST((((LN($EO84/$R$4)+(#REF!+($N$46^2)/2)*$N$51)/($N$46*SQRT($N$51)))-$N$46*SQRT(($N$51))))*$R$4*EXP(-#REF!*$N$51))*$Q$4*100,0)</f>
        <v>0</v>
      </c>
      <c r="ER84" s="71">
        <f ca="1">IFERROR((NORMSDIST(((LN($EO84/$R$5)+(#REF!+($N$46^2)/2)*$N$51)/($N$46*SQRT($N$51))))*$EO84-NORMSDIST((((LN($EO84/$R$5)+(#REF!+($N$46^2)/2)*$N$51)/($N$46*SQRT($N$51)))-$N$46*SQRT(($N$51))))*$R$5*EXP(-#REF!*$N$51))*$Q$5*100,0)</f>
        <v>0</v>
      </c>
      <c r="ES84" s="71">
        <f ca="1">IFERROR((NORMSDIST(((LN($EO84/$R$6)+(#REF!+($N$46^2)/2)*$N$51)/($N$46*SQRT($N$51))))*$EO84-NORMSDIST((((LN($EO84/$R$6)+(#REF!+($N$46^2)/2)*$N$51)/($N$46*SQRT($N$51)))-$N$46*SQRT(($N$51))))*$R$6*EXP(-#REF!*$N$51))*$Q$6*100,0)</f>
        <v>0</v>
      </c>
      <c r="ET84" s="71">
        <f ca="1">IFERROR((NORMSDIST(((LN($EO84/$R$7)+(#REF!+($N$46^2)/2)*$N$51)/($N$46*SQRT($N$51))))*$EO84-NORMSDIST((((LN($EO84/$R$7)+(#REF!+($N$46^2)/2)*$N$51)/($N$46*SQRT($N$51)))-$N$46*SQRT(($N$51))))*$R$7*EXP(-#REF!*$N$51))*$Q$7*100,0)</f>
        <v>0</v>
      </c>
      <c r="EU84" s="71">
        <f ca="1">IFERROR((NORMSDIST(((LN($EO84/$R$8)+(#REF!+($N$46^2)/2)*$N$51)/($N$46*SQRT($N$51))))*$EO84-NORMSDIST((((LN($EO84/$R$8)+(#REF!+($N$46^2)/2)*$N$51)/($N$46*SQRT($N$51)))-$N$46*SQRT(($N$51))))*$R$8*EXP(-#REF!*$N$51))*$Q$8*100,0)</f>
        <v>0</v>
      </c>
      <c r="EV84" s="71">
        <f ca="1">IFERROR((NORMSDIST(((LN($EO84/$R$9)+(#REF!+($N$46^2)/2)*$N$51)/($N$46*SQRT($N$51))))*$EO84-NORMSDIST((((LN($EO84/$R$9)+(#REF!+($N$46^2)/2)*$N$51)/($N$46*SQRT($N$51)))-$N$46*SQRT(($N$51))))*$R$9*EXP(-#REF!*$N$51))*$Q$9*100,0)</f>
        <v>0</v>
      </c>
      <c r="EW84" s="71">
        <f ca="1">IFERROR((NORMSDIST(((LN($EO84/$R$10)+(#REF!+($N$46^2)/2)*$N$51)/($N$46*SQRT($N$51))))*$EO84-NORMSDIST((((LN($EO84/$R$10)+(#REF!+($N$46^2)/2)*$N$51)/($N$46*SQRT($N$51)))-$N$46*SQRT(($N$51))))*$R$10*EXP(-#REF!*$N$51))*$Q$10*100,0)</f>
        <v>0</v>
      </c>
      <c r="EX84" s="71">
        <f ca="1">IFERROR((NORMSDIST(((LN($EO84/$R$11)+(#REF!+($N$46^2)/2)*$N$51)/($N$46*SQRT($N$51))))*$EO84-NORMSDIST((((LN($EO84/$R$11)+(#REF!+($N$46^2)/2)*$N$51)/($N$46*SQRT($N$51)))-$N$46*SQRT(($N$51))))*$R$11*EXP(-#REF!*$N$51))*$Q$11*100,0)</f>
        <v>0</v>
      </c>
      <c r="EY84" s="71">
        <f ca="1">IFERROR((NORMSDIST(((LN($EO84/$R$12)+(#REF!+($N$46^2)/2)*$N$51)/($N$46*SQRT($N$51))))*$EO84-NORMSDIST((((LN($EO84/$R$12)+(#REF!+($N$46^2)/2)*$N$51)/($N$46*SQRT($N$51)))-$N$46*SQRT(($N$51))))*$R$12*EXP(-#REF!*$N$51))*$Q$12*100,0)</f>
        <v>0</v>
      </c>
      <c r="EZ84" s="71">
        <f ca="1">IFERROR((NORMSDIST(((LN($EO84/$R$13)+(#REF!+($N$46^2)/2)*$N$51)/($N$46*SQRT($N$51))))*$EO84-NORMSDIST((((LN($EO84/$R$13)+(#REF!+($N$46^2)/2)*$N$51)/($N$46*SQRT($N$51)))-$N$46*SQRT(($N$51))))*$R$13*EXP(-#REF!*$N$51))*$Q$13*100,0)</f>
        <v>0</v>
      </c>
      <c r="FA84" s="71">
        <f ca="1">IFERROR((NORMSDIST(((LN($EO84/$R$14)+(#REF!+($N$46^2)/2)*$N$51)/($N$46*SQRT($N$51))))*$EO84-NORMSDIST((((LN($EO84/$R$14)+(#REF!+($N$46^2)/2)*$N$51)/($N$46*SQRT($N$51)))-$N$46*SQRT(($N$51))))*$R$14*EXP(-#REF!*$N$51))*$Q$14*100,0)</f>
        <v>0</v>
      </c>
      <c r="FB84" s="71">
        <f ca="1">IFERROR((NORMSDIST(((LN($EO84/$R$15)+(#REF!+($N$46^2)/2)*$N$51)/($N$46*SQRT($N$51))))*$EO84-NORMSDIST((((LN($EO84/$R$15)+(#REF!+($N$46^2)/2)*$N$51)/($N$46*SQRT($N$51)))-$N$46*SQRT(($N$51))))*$R$15*EXP(-#REF!*$N$51))*$Q$15*100,0)</f>
        <v>0</v>
      </c>
      <c r="FC84" s="71">
        <f ca="1">IFERROR((NORMSDIST(((LN($EO84/$R$16)+(#REF!+($N$46^2)/2)*$N$51)/($N$46*SQRT($N$51))))*$EO84-NORMSDIST((((LN($EO84/$R$16)+(#REF!+($N$46^2)/2)*$N$51)/($N$46*SQRT($N$51)))-$N$46*SQRT(($N$51))))*$R$16*EXP(-#REF!*$N$51))*$Q$16*100,0)</f>
        <v>0</v>
      </c>
      <c r="FD84" s="71">
        <f ca="1">IFERROR((NORMSDIST(((LN($EO84/$R$17)+(#REF!+($N$46^2)/2)*$N$51)/($N$46*SQRT($N$51))))*$EO84-NORMSDIST((((LN($EO84/$R$17)+(#REF!+($N$46^2)/2)*$N$51)/($N$46*SQRT($N$51)))-$N$46*SQRT(($N$51))))*$R$17*EXP(-#REF!*$N$51))*$Q$17*100,0)</f>
        <v>0</v>
      </c>
      <c r="FE84" s="71">
        <f ca="1">IFERROR((NORMSDIST(((LN($EO84/$R$18)+(#REF!+($N$46^2)/2)*$N$51)/($N$46*SQRT($N$51))))*$EO84-NORMSDIST((((LN($EO84/$R$18)+(#REF!+($N$46^2)/2)*$N$51)/($N$46*SQRT($N$51)))-$N$46*SQRT(($N$51))))*$R$18*EXP(-#REF!*$N$51))*$Q$18*100,0)</f>
        <v>0</v>
      </c>
      <c r="FF84" s="71">
        <f ca="1">IFERROR((NORMSDIST(((LN($EO84/$R$19)+(#REF!+($N$46^2)/2)*$N$51)/($N$46*SQRT($N$51))))*$EO84-NORMSDIST((((LN($EO84/$R$19)+(#REF!+($N$46^2)/2)*$N$51)/($N$46*SQRT($N$51)))-$N$46*SQRT(($N$51))))*$R$19*EXP(-#REF!*$N$51))*$Q$19*100,0)</f>
        <v>0</v>
      </c>
      <c r="FG84" s="71">
        <f ca="1">IFERROR((NORMSDIST(((LN($EO84/$R$20)+(#REF!+($N$46^2)/2)*$N$51)/($N$46*SQRT($N$51))))*$EO84-NORMSDIST((((LN($EO84/$R$20)+(#REF!+($N$46^2)/2)*$N$51)/($N$46*SQRT($N$51)))-$N$46*SQRT(($N$51))))*$R$20*EXP(-#REF!*$N$51))*$Q$20*100,0)</f>
        <v>0</v>
      </c>
      <c r="FH84" s="71">
        <f ca="1">IFERROR((NORMSDIST(((LN($EO84/$R$21)+(#REF!+($N$46^2)/2)*$N$51)/($N$46*SQRT($N$51))))*$EO84-NORMSDIST((((LN($EO84/$R$21)+(#REF!+($N$46^2)/2)*$N$51)/($N$46*SQRT($N$51)))-$N$46*SQRT(($N$51))))*$R$21*EXP(-#REF!*$N$51))*$Q$21*100,0)</f>
        <v>0</v>
      </c>
      <c r="FI84" s="71">
        <f ca="1">IFERROR((NORMSDIST(((LN($EO84/$R$22)+(#REF!+($N$46^2)/2)*$N$51)/($N$46*SQRT($N$51))))*$EO84-NORMSDIST((((LN($EO84/$R$22)+(#REF!+($N$46^2)/2)*$N$51)/($N$46*SQRT($N$51)))-$N$46*SQRT(($N$51))))*$R$22*EXP(-#REF!*$N$51))*$Q$22*100,0)</f>
        <v>0</v>
      </c>
      <c r="FJ84" s="71">
        <f ca="1">IFERROR((NORMSDIST(((LN($EO84/$R$23)+(#REF!+($N$46^2)/2)*$N$51)/($N$46*SQRT($N$51))))*$EO84-NORMSDIST((((LN($EO84/$R$23)+(#REF!+($N$46^2)/2)*$N$51)/($N$46*SQRT($N$51)))-$N$46*SQRT(($N$51))))*$R$23*EXP(-#REF!*$N$51))*$Q$23*100,0)</f>
        <v>0</v>
      </c>
      <c r="FK84" s="71">
        <f ca="1">IFERROR((NORMSDIST(((LN($EO84/$R$24)+(#REF!+($N$46^2)/2)*$N$51)/($N$46*SQRT($N$51))))*$EO84-NORMSDIST((((LN($EO84/$R$24)+(#REF!+($N$46^2)/2)*$N$51)/($N$46*SQRT($N$51)))-$N$46*SQRT(($N$51))))*$R$24*EXP(-#REF!*$N$51))*$Q$24*100,0)</f>
        <v>0</v>
      </c>
      <c r="FL84" s="71">
        <f ca="1">IFERROR((NORMSDIST(((LN($EO84/$R$25)+(#REF!+($N$46^2)/2)*$N$51)/($N$46*SQRT($N$51))))*$EO84-NORMSDIST((((LN($EO84/$R$25)+(#REF!+($N$46^2)/2)*$N$51)/($N$46*SQRT($N$51)))-$N$46*SQRT(($N$51))))*$R$25*EXP(-#REF!*$N$51))*$Q$25*100,0)</f>
        <v>0</v>
      </c>
      <c r="FM84" s="71">
        <f ca="1">IFERROR((NORMSDIST(((LN($EO84/$R$26)+(#REF!+($N$46^2)/2)*$N$51)/($N$46*SQRT($N$51))))*$EO84-NORMSDIST((((LN($EO84/$R$26)+(#REF!+($N$46^2)/2)*$N$51)/($N$46*SQRT($N$51)))-$N$46*SQRT(($N$51))))*$R$26*EXP(-#REF!*$N$51))*$Q$26*100,0)</f>
        <v>0</v>
      </c>
      <c r="FN84" s="71">
        <f ca="1">IFERROR((NORMSDIST(((LN($EO84/$R$27)+(#REF!+($N$46^2)/2)*$N$51)/($N$46*SQRT($N$51))))*$EO84-NORMSDIST((((LN($EO84/$R$27)+(#REF!+($N$46^2)/2)*$N$51)/($N$46*SQRT($N$51)))-$N$46*SQRT(($N$51))))*$R$27*EXP(-#REF!*$N$51))*$Q$27*100,0)</f>
        <v>0</v>
      </c>
      <c r="FO84" s="71">
        <f ca="1">IFERROR((NORMSDIST(((LN($EO84/$R$28)+(#REF!+($N$46^2)/2)*$N$51)/($N$46*SQRT($N$51))))*$EO84-NORMSDIST((((LN($EO84/$R$28)+(#REF!+($N$46^2)/2)*$N$51)/($N$46*SQRT($N$51)))-$N$46*SQRT(($N$51))))*$R$28*EXP(-#REF!*$N$51))*$Q$28*100,0)</f>
        <v>0</v>
      </c>
      <c r="FP84" s="71">
        <f ca="1">IFERROR((NORMSDIST(((LN($EO84/$R$29)+(#REF!+($N$46^2)/2)*$N$51)/($N$46*SQRT($N$51))))*$EO84-NORMSDIST((((LN($EO84/$R$29)+(#REF!+($N$46^2)/2)*$N$51)/($N$46*SQRT($N$51)))-$N$46*SQRT(($N$51))))*$R$29*EXP(-#REF!*$N$51))*$Q$29*100,0)</f>
        <v>0</v>
      </c>
      <c r="FQ84" s="71">
        <f ca="1">IFERROR((NORMSDIST(((LN($EO84/$R$30)+(#REF!+($N$46^2)/2)*$N$51)/($N$46*SQRT($N$51))))*$EO84-NORMSDIST((((LN($EO84/$R$30)+(#REF!+($N$46^2)/2)*$N$51)/($N$46*SQRT($N$51)))-$N$46*SQRT(($N$51))))*$R$30*EXP(-#REF!*$N$51))*$Q$30*100,0)</f>
        <v>0</v>
      </c>
      <c r="FR84" s="71">
        <f ca="1">IFERROR((NORMSDIST(((LN($EO84/$R$31)+(#REF!+($N$46^2)/2)*$N$51)/($N$46*SQRT($N$51))))*$EO84-NORMSDIST((((LN($EO84/$R$31)+(#REF!+($N$46^2)/2)*$N$51)/($N$46*SQRT($N$51)))-$N$46*SQRT(($N$51))))*$R$31*EXP(-#REF!*$N$51))*$Q$31*100,0)</f>
        <v>0</v>
      </c>
      <c r="FS84" s="71">
        <f ca="1">IFERROR((NORMSDIST(((LN($EO84/$R$32)+(#REF!+($N$46^2)/2)*$N$51)/($N$46*SQRT($N$51))))*$EO84-NORMSDIST((((LN($EO84/$R$32)+(#REF!+($N$46^2)/2)*$N$51)/($N$46*SQRT($N$51)))-$N$46*SQRT(($N$51))))*$R$32*EXP(-#REF!*$N$51))*$Q$32*100,0)</f>
        <v>0</v>
      </c>
      <c r="FT84" s="71">
        <f ca="1">IFERROR((NORMSDIST(((LN($EO84/$R$33)+(#REF!+($N$46^2)/2)*$N$51)/($N$46*SQRT($N$51))))*$EO84-NORMSDIST((((LN($EO84/$R$33)+(#REF!+($N$46^2)/2)*$N$51)/($N$46*SQRT($N$51)))-$N$46*SQRT(($N$51))))*$R$33*EXP(-#REF!*$N$51))*$Q$33*100,0)</f>
        <v>0</v>
      </c>
      <c r="FU84" s="71">
        <f ca="1">IFERROR((NORMSDIST(((LN($EO84/$R$34)+(#REF!+($N$46^2)/2)*$N$51)/($N$46*SQRT($N$51))))*$EO84-NORMSDIST((((LN($EO84/$R$34)+(#REF!+($N$46^2)/2)*$N$51)/($N$46*SQRT($N$51)))-$N$46*SQRT(($N$51))))*$R$34*EXP(-#REF!*$N$51))*$Q$34*100,0)</f>
        <v>0</v>
      </c>
      <c r="FV84" s="71">
        <f ca="1">IFERROR((NORMSDIST(((LN($EO84/$R$35)+(#REF!+($N$46^2)/2)*$N$51)/($N$46*SQRT($N$51))))*$EO84-NORMSDIST((((LN($EO84/$R$35)+(#REF!+($N$46^2)/2)*$N$51)/($N$46*SQRT($N$51)))-$N$46*SQRT(($N$51))))*$R$35*EXP(-#REF!*$N$51))*$Q$35*100,0)</f>
        <v>0</v>
      </c>
      <c r="FW84" s="71">
        <f ca="1">IFERROR((NORMSDIST(((LN($EO84/$R$36)+(#REF!+($N$46^2)/2)*$N$51)/($N$46*SQRT($N$51))))*$EO84-NORMSDIST((((LN($EO84/$R$36)+(#REF!+($N$46^2)/2)*$N$51)/($N$46*SQRT($N$51)))-$N$46*SQRT(($N$51))))*$R$36*EXP(-#REF!*$N$51))*$Q$36*100,0)</f>
        <v>0</v>
      </c>
      <c r="FX84" s="71">
        <f ca="1">IFERROR((NORMSDIST(((LN($EO84/$R$37)+(#REF!+($N$46^2)/2)*$N$51)/($N$46*SQRT($N$51))))*$EO84-NORMSDIST((((LN($EO84/$R$37)+(#REF!+($N$46^2)/2)*$N$51)/($N$46*SQRT($N$51)))-$N$46*SQRT(($N$51))))*$R$37*EXP(-#REF!*$N$51))*$Q$37*100,0)</f>
        <v>0</v>
      </c>
      <c r="FY84" s="71">
        <f ca="1">IFERROR((NORMSDIST(((LN($EO84/$R$38)+(#REF!+($N$46^2)/2)*$N$51)/($N$46*SQRT($N$51))))*$EO84-NORMSDIST((((LN($EO84/$R$38)+(#REF!+($N$46^2)/2)*$N$51)/($N$46*SQRT($N$51)))-$N$46*SQRT(($N$51))))*$R$38*EXP(-#REF!*$N$51))*$Q$38*100,0)</f>
        <v>0</v>
      </c>
      <c r="FZ84" s="71">
        <f ca="1">IFERROR((NORMSDIST(((LN($EO84/$R$39)+(#REF!+($N$46^2)/2)*$N$51)/($N$46*SQRT($N$51))))*$EO84-NORMSDIST((((LN($EO84/$R$39)+(#REF!+($N$46^2)/2)*$N$51)/($N$46*SQRT($N$51)))-$N$46*SQRT(($N$51))))*$R$39*EXP(-#REF!*$N$51))*$Q$39*100,0)</f>
        <v>0</v>
      </c>
      <c r="GA84" s="71">
        <f ca="1">IFERROR((NORMSDIST(((LN($EO84/$R$40)+(#REF!+($N$46^2)/2)*$N$51)/($N$46*SQRT($N$51))))*$EO84-NORMSDIST((((LN($EO84/$R$40)+(#REF!+($N$46^2)/2)*$N$51)/($N$46*SQRT($N$51)))-$N$46*SQRT(($N$51))))*$R$40*EXP(-#REF!*$N$51))*$Q$40*100,0)</f>
        <v>0</v>
      </c>
      <c r="GB84" s="71">
        <f ca="1">IFERROR((NORMSDIST(((LN($EO84/$R$41)+(#REF!+($N$46^2)/2)*$N$51)/($N$46*SQRT($N$51))))*$EO84-NORMSDIST((((LN($EO84/$R$41)+(#REF!+($N$46^2)/2)*$N$51)/($N$46*SQRT($N$51)))-$N$46*SQRT(($N$51))))*$R$41*EXP(-#REF!*$N$51))*$Q$41*100,0)</f>
        <v>0</v>
      </c>
      <c r="GC84" s="71">
        <f ca="1">IFERROR((NORMSDIST(((LN($EO84/$R$42)+(#REF!+($N$46^2)/2)*$N$51)/($N$46*SQRT($N$51))))*$EO84-NORMSDIST((((LN($EO84/$R$42)+(#REF!+($N$46^2)/2)*$N$51)/($N$46*SQRT($N$51)))-$N$46*SQRT(($N$51))))*$R$42*EXP(-#REF!*$N$51))*$Q$42*100,0)</f>
        <v>0</v>
      </c>
      <c r="GD84" s="104">
        <f t="shared" ca="1" si="167"/>
        <v>0</v>
      </c>
    </row>
    <row r="85" spans="102:186">
      <c r="CX85" s="70">
        <f t="shared" si="124"/>
        <v>3979</v>
      </c>
      <c r="CY85" s="71">
        <f t="shared" si="125"/>
        <v>0</v>
      </c>
      <c r="CZ85" s="71">
        <f t="shared" si="126"/>
        <v>0</v>
      </c>
      <c r="DA85" s="71">
        <f t="shared" si="127"/>
        <v>0</v>
      </c>
      <c r="DB85" s="71">
        <f t="shared" si="128"/>
        <v>0</v>
      </c>
      <c r="DC85" s="71">
        <f t="shared" si="129"/>
        <v>0</v>
      </c>
      <c r="DD85" s="71">
        <f t="shared" si="130"/>
        <v>0</v>
      </c>
      <c r="DE85" s="71">
        <f t="shared" si="131"/>
        <v>0</v>
      </c>
      <c r="DF85" s="71">
        <f t="shared" si="132"/>
        <v>0</v>
      </c>
      <c r="DG85" s="71">
        <f t="shared" si="133"/>
        <v>0</v>
      </c>
      <c r="DH85" s="71">
        <f t="shared" si="134"/>
        <v>0</v>
      </c>
      <c r="DI85" s="71">
        <f t="shared" si="135"/>
        <v>0</v>
      </c>
      <c r="DJ85" s="71">
        <f t="shared" si="136"/>
        <v>0</v>
      </c>
      <c r="DK85" s="71">
        <f t="shared" si="137"/>
        <v>0</v>
      </c>
      <c r="DL85" s="71">
        <f t="shared" si="138"/>
        <v>0</v>
      </c>
      <c r="DM85" s="71">
        <f t="shared" si="139"/>
        <v>0</v>
      </c>
      <c r="DN85" s="71">
        <f t="shared" si="140"/>
        <v>0</v>
      </c>
      <c r="DO85" s="71">
        <f t="shared" si="141"/>
        <v>0</v>
      </c>
      <c r="DP85" s="71">
        <f t="shared" si="142"/>
        <v>0</v>
      </c>
      <c r="DQ85" s="71">
        <f t="shared" si="143"/>
        <v>0</v>
      </c>
      <c r="DR85" s="71">
        <f t="shared" si="144"/>
        <v>0</v>
      </c>
      <c r="DS85" s="71">
        <f t="shared" si="145"/>
        <v>0</v>
      </c>
      <c r="DT85" s="71">
        <f t="shared" si="146"/>
        <v>0</v>
      </c>
      <c r="DU85" s="71">
        <f t="shared" si="147"/>
        <v>0</v>
      </c>
      <c r="DV85" s="71">
        <f t="shared" si="148"/>
        <v>0</v>
      </c>
      <c r="DW85" s="71">
        <f t="shared" si="149"/>
        <v>0</v>
      </c>
      <c r="DX85" s="71">
        <f t="shared" si="150"/>
        <v>0</v>
      </c>
      <c r="DY85" s="71">
        <f t="shared" si="151"/>
        <v>0</v>
      </c>
      <c r="DZ85" s="71">
        <f t="shared" si="152"/>
        <v>0</v>
      </c>
      <c r="EA85" s="71">
        <f t="shared" si="153"/>
        <v>0</v>
      </c>
      <c r="EB85" s="71">
        <f t="shared" si="154"/>
        <v>0</v>
      </c>
      <c r="EC85" s="71">
        <f t="shared" si="155"/>
        <v>0</v>
      </c>
      <c r="ED85" s="71">
        <f t="shared" si="156"/>
        <v>0</v>
      </c>
      <c r="EE85" s="71">
        <f t="shared" si="157"/>
        <v>0</v>
      </c>
      <c r="EF85" s="71">
        <f t="shared" si="158"/>
        <v>0</v>
      </c>
      <c r="EG85" s="71">
        <f t="shared" si="159"/>
        <v>0</v>
      </c>
      <c r="EH85" s="71">
        <f t="shared" si="160"/>
        <v>0</v>
      </c>
      <c r="EI85" s="71">
        <f t="shared" si="161"/>
        <v>0</v>
      </c>
      <c r="EJ85" s="71">
        <f t="shared" si="162"/>
        <v>0</v>
      </c>
      <c r="EK85" s="71">
        <f t="shared" si="163"/>
        <v>0</v>
      </c>
      <c r="EL85" s="71">
        <f t="shared" si="164"/>
        <v>0</v>
      </c>
      <c r="EM85" s="104">
        <f t="shared" si="165"/>
        <v>0</v>
      </c>
      <c r="EN85" s="60"/>
      <c r="EO85" s="70">
        <f t="shared" si="166"/>
        <v>3979</v>
      </c>
      <c r="EP85" s="71">
        <f ca="1">IFERROR((NORMSDIST(((LN($EO85/$R$3)+(#REF!+($N$46^2)/2)*$N$51)/($N$46*SQRT($N$51))))*$EO85-NORMSDIST((((LN($EO85/$R$3)+(#REF!+($N$46^2)/2)*$N$51)/($N$46*SQRT($N$51)))-$N$46*SQRT(($N$51))))*$R$3*EXP(-#REF!*$N$51))*$Q$3*100,0)</f>
        <v>0</v>
      </c>
      <c r="EQ85" s="71">
        <f ca="1">IFERROR((NORMSDIST(((LN($EO85/$R$4)+(#REF!+($N$46^2)/2)*$N$51)/($N$46*SQRT($N$51))))*$EO85-NORMSDIST((((LN($EO85/$R$4)+(#REF!+($N$46^2)/2)*$N$51)/($N$46*SQRT($N$51)))-$N$46*SQRT(($N$51))))*$R$4*EXP(-#REF!*$N$51))*$Q$4*100,0)</f>
        <v>0</v>
      </c>
      <c r="ER85" s="71">
        <f ca="1">IFERROR((NORMSDIST(((LN($EO85/$R$5)+(#REF!+($N$46^2)/2)*$N$51)/($N$46*SQRT($N$51))))*$EO85-NORMSDIST((((LN($EO85/$R$5)+(#REF!+($N$46^2)/2)*$N$51)/($N$46*SQRT($N$51)))-$N$46*SQRT(($N$51))))*$R$5*EXP(-#REF!*$N$51))*$Q$5*100,0)</f>
        <v>0</v>
      </c>
      <c r="ES85" s="71">
        <f ca="1">IFERROR((NORMSDIST(((LN($EO85/$R$6)+(#REF!+($N$46^2)/2)*$N$51)/($N$46*SQRT($N$51))))*$EO85-NORMSDIST((((LN($EO85/$R$6)+(#REF!+($N$46^2)/2)*$N$51)/($N$46*SQRT($N$51)))-$N$46*SQRT(($N$51))))*$R$6*EXP(-#REF!*$N$51))*$Q$6*100,0)</f>
        <v>0</v>
      </c>
      <c r="ET85" s="71">
        <f ca="1">IFERROR((NORMSDIST(((LN($EO85/$R$7)+(#REF!+($N$46^2)/2)*$N$51)/($N$46*SQRT($N$51))))*$EO85-NORMSDIST((((LN($EO85/$R$7)+(#REF!+($N$46^2)/2)*$N$51)/($N$46*SQRT($N$51)))-$N$46*SQRT(($N$51))))*$R$7*EXP(-#REF!*$N$51))*$Q$7*100,0)</f>
        <v>0</v>
      </c>
      <c r="EU85" s="71">
        <f ca="1">IFERROR((NORMSDIST(((LN($EO85/$R$8)+(#REF!+($N$46^2)/2)*$N$51)/($N$46*SQRT($N$51))))*$EO85-NORMSDIST((((LN($EO85/$R$8)+(#REF!+($N$46^2)/2)*$N$51)/($N$46*SQRT($N$51)))-$N$46*SQRT(($N$51))))*$R$8*EXP(-#REF!*$N$51))*$Q$8*100,0)</f>
        <v>0</v>
      </c>
      <c r="EV85" s="71">
        <f ca="1">IFERROR((NORMSDIST(((LN($EO85/$R$9)+(#REF!+($N$46^2)/2)*$N$51)/($N$46*SQRT($N$51))))*$EO85-NORMSDIST((((LN($EO85/$R$9)+(#REF!+($N$46^2)/2)*$N$51)/($N$46*SQRT($N$51)))-$N$46*SQRT(($N$51))))*$R$9*EXP(-#REF!*$N$51))*$Q$9*100,0)</f>
        <v>0</v>
      </c>
      <c r="EW85" s="71">
        <f ca="1">IFERROR((NORMSDIST(((LN($EO85/$R$10)+(#REF!+($N$46^2)/2)*$N$51)/($N$46*SQRT($N$51))))*$EO85-NORMSDIST((((LN($EO85/$R$10)+(#REF!+($N$46^2)/2)*$N$51)/($N$46*SQRT($N$51)))-$N$46*SQRT(($N$51))))*$R$10*EXP(-#REF!*$N$51))*$Q$10*100,0)</f>
        <v>0</v>
      </c>
      <c r="EX85" s="71">
        <f ca="1">IFERROR((NORMSDIST(((LN($EO85/$R$11)+(#REF!+($N$46^2)/2)*$N$51)/($N$46*SQRT($N$51))))*$EO85-NORMSDIST((((LN($EO85/$R$11)+(#REF!+($N$46^2)/2)*$N$51)/($N$46*SQRT($N$51)))-$N$46*SQRT(($N$51))))*$R$11*EXP(-#REF!*$N$51))*$Q$11*100,0)</f>
        <v>0</v>
      </c>
      <c r="EY85" s="71">
        <f ca="1">IFERROR((NORMSDIST(((LN($EO85/$R$12)+(#REF!+($N$46^2)/2)*$N$51)/($N$46*SQRT($N$51))))*$EO85-NORMSDIST((((LN($EO85/$R$12)+(#REF!+($N$46^2)/2)*$N$51)/($N$46*SQRT($N$51)))-$N$46*SQRT(($N$51))))*$R$12*EXP(-#REF!*$N$51))*$Q$12*100,0)</f>
        <v>0</v>
      </c>
      <c r="EZ85" s="71">
        <f ca="1">IFERROR((NORMSDIST(((LN($EO85/$R$13)+(#REF!+($N$46^2)/2)*$N$51)/($N$46*SQRT($N$51))))*$EO85-NORMSDIST((((LN($EO85/$R$13)+(#REF!+($N$46^2)/2)*$N$51)/($N$46*SQRT($N$51)))-$N$46*SQRT(($N$51))))*$R$13*EXP(-#REF!*$N$51))*$Q$13*100,0)</f>
        <v>0</v>
      </c>
      <c r="FA85" s="71">
        <f ca="1">IFERROR((NORMSDIST(((LN($EO85/$R$14)+(#REF!+($N$46^2)/2)*$N$51)/($N$46*SQRT($N$51))))*$EO85-NORMSDIST((((LN($EO85/$R$14)+(#REF!+($N$46^2)/2)*$N$51)/($N$46*SQRT($N$51)))-$N$46*SQRT(($N$51))))*$R$14*EXP(-#REF!*$N$51))*$Q$14*100,0)</f>
        <v>0</v>
      </c>
      <c r="FB85" s="71">
        <f ca="1">IFERROR((NORMSDIST(((LN($EO85/$R$15)+(#REF!+($N$46^2)/2)*$N$51)/($N$46*SQRT($N$51))))*$EO85-NORMSDIST((((LN($EO85/$R$15)+(#REF!+($N$46^2)/2)*$N$51)/($N$46*SQRT($N$51)))-$N$46*SQRT(($N$51))))*$R$15*EXP(-#REF!*$N$51))*$Q$15*100,0)</f>
        <v>0</v>
      </c>
      <c r="FC85" s="71">
        <f ca="1">IFERROR((NORMSDIST(((LN($EO85/$R$16)+(#REF!+($N$46^2)/2)*$N$51)/($N$46*SQRT($N$51))))*$EO85-NORMSDIST((((LN($EO85/$R$16)+(#REF!+($N$46^2)/2)*$N$51)/($N$46*SQRT($N$51)))-$N$46*SQRT(($N$51))))*$R$16*EXP(-#REF!*$N$51))*$Q$16*100,0)</f>
        <v>0</v>
      </c>
      <c r="FD85" s="71">
        <f ca="1">IFERROR((NORMSDIST(((LN($EO85/$R$17)+(#REF!+($N$46^2)/2)*$N$51)/($N$46*SQRT($N$51))))*$EO85-NORMSDIST((((LN($EO85/$R$17)+(#REF!+($N$46^2)/2)*$N$51)/($N$46*SQRT($N$51)))-$N$46*SQRT(($N$51))))*$R$17*EXP(-#REF!*$N$51))*$Q$17*100,0)</f>
        <v>0</v>
      </c>
      <c r="FE85" s="71">
        <f ca="1">IFERROR((NORMSDIST(((LN($EO85/$R$18)+(#REF!+($N$46^2)/2)*$N$51)/($N$46*SQRT($N$51))))*$EO85-NORMSDIST((((LN($EO85/$R$18)+(#REF!+($N$46^2)/2)*$N$51)/($N$46*SQRT($N$51)))-$N$46*SQRT(($N$51))))*$R$18*EXP(-#REF!*$N$51))*$Q$18*100,0)</f>
        <v>0</v>
      </c>
      <c r="FF85" s="71">
        <f ca="1">IFERROR((NORMSDIST(((LN($EO85/$R$19)+(#REF!+($N$46^2)/2)*$N$51)/($N$46*SQRT($N$51))))*$EO85-NORMSDIST((((LN($EO85/$R$19)+(#REF!+($N$46^2)/2)*$N$51)/($N$46*SQRT($N$51)))-$N$46*SQRT(($N$51))))*$R$19*EXP(-#REF!*$N$51))*$Q$19*100,0)</f>
        <v>0</v>
      </c>
      <c r="FG85" s="71">
        <f ca="1">IFERROR((NORMSDIST(((LN($EO85/$R$20)+(#REF!+($N$46^2)/2)*$N$51)/($N$46*SQRT($N$51))))*$EO85-NORMSDIST((((LN($EO85/$R$20)+(#REF!+($N$46^2)/2)*$N$51)/($N$46*SQRT($N$51)))-$N$46*SQRT(($N$51))))*$R$20*EXP(-#REF!*$N$51))*$Q$20*100,0)</f>
        <v>0</v>
      </c>
      <c r="FH85" s="71">
        <f ca="1">IFERROR((NORMSDIST(((LN($EO85/$R$21)+(#REF!+($N$46^2)/2)*$N$51)/($N$46*SQRT($N$51))))*$EO85-NORMSDIST((((LN($EO85/$R$21)+(#REF!+($N$46^2)/2)*$N$51)/($N$46*SQRT($N$51)))-$N$46*SQRT(($N$51))))*$R$21*EXP(-#REF!*$N$51))*$Q$21*100,0)</f>
        <v>0</v>
      </c>
      <c r="FI85" s="71">
        <f ca="1">IFERROR((NORMSDIST(((LN($EO85/$R$22)+(#REF!+($N$46^2)/2)*$N$51)/($N$46*SQRT($N$51))))*$EO85-NORMSDIST((((LN($EO85/$R$22)+(#REF!+($N$46^2)/2)*$N$51)/($N$46*SQRT($N$51)))-$N$46*SQRT(($N$51))))*$R$22*EXP(-#REF!*$N$51))*$Q$22*100,0)</f>
        <v>0</v>
      </c>
      <c r="FJ85" s="71">
        <f ca="1">IFERROR((NORMSDIST(((LN($EO85/$R$23)+(#REF!+($N$46^2)/2)*$N$51)/($N$46*SQRT($N$51))))*$EO85-NORMSDIST((((LN($EO85/$R$23)+(#REF!+($N$46^2)/2)*$N$51)/($N$46*SQRT($N$51)))-$N$46*SQRT(($N$51))))*$R$23*EXP(-#REF!*$N$51))*$Q$23*100,0)</f>
        <v>0</v>
      </c>
      <c r="FK85" s="71">
        <f ca="1">IFERROR((NORMSDIST(((LN($EO85/$R$24)+(#REF!+($N$46^2)/2)*$N$51)/($N$46*SQRT($N$51))))*$EO85-NORMSDIST((((LN($EO85/$R$24)+(#REF!+($N$46^2)/2)*$N$51)/($N$46*SQRT($N$51)))-$N$46*SQRT(($N$51))))*$R$24*EXP(-#REF!*$N$51))*$Q$24*100,0)</f>
        <v>0</v>
      </c>
      <c r="FL85" s="71">
        <f ca="1">IFERROR((NORMSDIST(((LN($EO85/$R$25)+(#REF!+($N$46^2)/2)*$N$51)/($N$46*SQRT($N$51))))*$EO85-NORMSDIST((((LN($EO85/$R$25)+(#REF!+($N$46^2)/2)*$N$51)/($N$46*SQRT($N$51)))-$N$46*SQRT(($N$51))))*$R$25*EXP(-#REF!*$N$51))*$Q$25*100,0)</f>
        <v>0</v>
      </c>
      <c r="FM85" s="71">
        <f ca="1">IFERROR((NORMSDIST(((LN($EO85/$R$26)+(#REF!+($N$46^2)/2)*$N$51)/($N$46*SQRT($N$51))))*$EO85-NORMSDIST((((LN($EO85/$R$26)+(#REF!+($N$46^2)/2)*$N$51)/($N$46*SQRT($N$51)))-$N$46*SQRT(($N$51))))*$R$26*EXP(-#REF!*$N$51))*$Q$26*100,0)</f>
        <v>0</v>
      </c>
      <c r="FN85" s="71">
        <f ca="1">IFERROR((NORMSDIST(((LN($EO85/$R$27)+(#REF!+($N$46^2)/2)*$N$51)/($N$46*SQRT($N$51))))*$EO85-NORMSDIST((((LN($EO85/$R$27)+(#REF!+($N$46^2)/2)*$N$51)/($N$46*SQRT($N$51)))-$N$46*SQRT(($N$51))))*$R$27*EXP(-#REF!*$N$51))*$Q$27*100,0)</f>
        <v>0</v>
      </c>
      <c r="FO85" s="71">
        <f ca="1">IFERROR((NORMSDIST(((LN($EO85/$R$28)+(#REF!+($N$46^2)/2)*$N$51)/($N$46*SQRT($N$51))))*$EO85-NORMSDIST((((LN($EO85/$R$28)+(#REF!+($N$46^2)/2)*$N$51)/($N$46*SQRT($N$51)))-$N$46*SQRT(($N$51))))*$R$28*EXP(-#REF!*$N$51))*$Q$28*100,0)</f>
        <v>0</v>
      </c>
      <c r="FP85" s="71">
        <f ca="1">IFERROR((NORMSDIST(((LN($EO85/$R$29)+(#REF!+($N$46^2)/2)*$N$51)/($N$46*SQRT($N$51))))*$EO85-NORMSDIST((((LN($EO85/$R$29)+(#REF!+($N$46^2)/2)*$N$51)/($N$46*SQRT($N$51)))-$N$46*SQRT(($N$51))))*$R$29*EXP(-#REF!*$N$51))*$Q$29*100,0)</f>
        <v>0</v>
      </c>
      <c r="FQ85" s="71">
        <f ca="1">IFERROR((NORMSDIST(((LN($EO85/$R$30)+(#REF!+($N$46^2)/2)*$N$51)/($N$46*SQRT($N$51))))*$EO85-NORMSDIST((((LN($EO85/$R$30)+(#REF!+($N$46^2)/2)*$N$51)/($N$46*SQRT($N$51)))-$N$46*SQRT(($N$51))))*$R$30*EXP(-#REF!*$N$51))*$Q$30*100,0)</f>
        <v>0</v>
      </c>
      <c r="FR85" s="71">
        <f ca="1">IFERROR((NORMSDIST(((LN($EO85/$R$31)+(#REF!+($N$46^2)/2)*$N$51)/($N$46*SQRT($N$51))))*$EO85-NORMSDIST((((LN($EO85/$R$31)+(#REF!+($N$46^2)/2)*$N$51)/($N$46*SQRT($N$51)))-$N$46*SQRT(($N$51))))*$R$31*EXP(-#REF!*$N$51))*$Q$31*100,0)</f>
        <v>0</v>
      </c>
      <c r="FS85" s="71">
        <f ca="1">IFERROR((NORMSDIST(((LN($EO85/$R$32)+(#REF!+($N$46^2)/2)*$N$51)/($N$46*SQRT($N$51))))*$EO85-NORMSDIST((((LN($EO85/$R$32)+(#REF!+($N$46^2)/2)*$N$51)/($N$46*SQRT($N$51)))-$N$46*SQRT(($N$51))))*$R$32*EXP(-#REF!*$N$51))*$Q$32*100,0)</f>
        <v>0</v>
      </c>
      <c r="FT85" s="71">
        <f ca="1">IFERROR((NORMSDIST(((LN($EO85/$R$33)+(#REF!+($N$46^2)/2)*$N$51)/($N$46*SQRT($N$51))))*$EO85-NORMSDIST((((LN($EO85/$R$33)+(#REF!+($N$46^2)/2)*$N$51)/($N$46*SQRT($N$51)))-$N$46*SQRT(($N$51))))*$R$33*EXP(-#REF!*$N$51))*$Q$33*100,0)</f>
        <v>0</v>
      </c>
      <c r="FU85" s="71">
        <f ca="1">IFERROR((NORMSDIST(((LN($EO85/$R$34)+(#REF!+($N$46^2)/2)*$N$51)/($N$46*SQRT($N$51))))*$EO85-NORMSDIST((((LN($EO85/$R$34)+(#REF!+($N$46^2)/2)*$N$51)/($N$46*SQRT($N$51)))-$N$46*SQRT(($N$51))))*$R$34*EXP(-#REF!*$N$51))*$Q$34*100,0)</f>
        <v>0</v>
      </c>
      <c r="FV85" s="71">
        <f ca="1">IFERROR((NORMSDIST(((LN($EO85/$R$35)+(#REF!+($N$46^2)/2)*$N$51)/($N$46*SQRT($N$51))))*$EO85-NORMSDIST((((LN($EO85/$R$35)+(#REF!+($N$46^2)/2)*$N$51)/($N$46*SQRT($N$51)))-$N$46*SQRT(($N$51))))*$R$35*EXP(-#REF!*$N$51))*$Q$35*100,0)</f>
        <v>0</v>
      </c>
      <c r="FW85" s="71">
        <f ca="1">IFERROR((NORMSDIST(((LN($EO85/$R$36)+(#REF!+($N$46^2)/2)*$N$51)/($N$46*SQRT($N$51))))*$EO85-NORMSDIST((((LN($EO85/$R$36)+(#REF!+($N$46^2)/2)*$N$51)/($N$46*SQRT($N$51)))-$N$46*SQRT(($N$51))))*$R$36*EXP(-#REF!*$N$51))*$Q$36*100,0)</f>
        <v>0</v>
      </c>
      <c r="FX85" s="71">
        <f ca="1">IFERROR((NORMSDIST(((LN($EO85/$R$37)+(#REF!+($N$46^2)/2)*$N$51)/($N$46*SQRT($N$51))))*$EO85-NORMSDIST((((LN($EO85/$R$37)+(#REF!+($N$46^2)/2)*$N$51)/($N$46*SQRT($N$51)))-$N$46*SQRT(($N$51))))*$R$37*EXP(-#REF!*$N$51))*$Q$37*100,0)</f>
        <v>0</v>
      </c>
      <c r="FY85" s="71">
        <f ca="1">IFERROR((NORMSDIST(((LN($EO85/$R$38)+(#REF!+($N$46^2)/2)*$N$51)/($N$46*SQRT($N$51))))*$EO85-NORMSDIST((((LN($EO85/$R$38)+(#REF!+($N$46^2)/2)*$N$51)/($N$46*SQRT($N$51)))-$N$46*SQRT(($N$51))))*$R$38*EXP(-#REF!*$N$51))*$Q$38*100,0)</f>
        <v>0</v>
      </c>
      <c r="FZ85" s="71">
        <f ca="1">IFERROR((NORMSDIST(((LN($EO85/$R$39)+(#REF!+($N$46^2)/2)*$N$51)/($N$46*SQRT($N$51))))*$EO85-NORMSDIST((((LN($EO85/$R$39)+(#REF!+($N$46^2)/2)*$N$51)/($N$46*SQRT($N$51)))-$N$46*SQRT(($N$51))))*$R$39*EXP(-#REF!*$N$51))*$Q$39*100,0)</f>
        <v>0</v>
      </c>
      <c r="GA85" s="71">
        <f ca="1">IFERROR((NORMSDIST(((LN($EO85/$R$40)+(#REF!+($N$46^2)/2)*$N$51)/($N$46*SQRT($N$51))))*$EO85-NORMSDIST((((LN($EO85/$R$40)+(#REF!+($N$46^2)/2)*$N$51)/($N$46*SQRT($N$51)))-$N$46*SQRT(($N$51))))*$R$40*EXP(-#REF!*$N$51))*$Q$40*100,0)</f>
        <v>0</v>
      </c>
      <c r="GB85" s="71">
        <f ca="1">IFERROR((NORMSDIST(((LN($EO85/$R$41)+(#REF!+($N$46^2)/2)*$N$51)/($N$46*SQRT($N$51))))*$EO85-NORMSDIST((((LN($EO85/$R$41)+(#REF!+($N$46^2)/2)*$N$51)/($N$46*SQRT($N$51)))-$N$46*SQRT(($N$51))))*$R$41*EXP(-#REF!*$N$51))*$Q$41*100,0)</f>
        <v>0</v>
      </c>
      <c r="GC85" s="71">
        <f ca="1">IFERROR((NORMSDIST(((LN($EO85/$R$42)+(#REF!+($N$46^2)/2)*$N$51)/($N$46*SQRT($N$51))))*$EO85-NORMSDIST((((LN($EO85/$R$42)+(#REF!+($N$46^2)/2)*$N$51)/($N$46*SQRT($N$51)))-$N$46*SQRT(($N$51))))*$R$42*EXP(-#REF!*$N$51))*$Q$42*100,0)</f>
        <v>0</v>
      </c>
      <c r="GD85" s="104">
        <f t="shared" ca="1" si="167"/>
        <v>0</v>
      </c>
    </row>
    <row r="86" spans="102:186">
      <c r="CX86" s="70">
        <f t="shared" si="124"/>
        <v>4058.58</v>
      </c>
      <c r="CY86" s="71">
        <f t="shared" si="125"/>
        <v>0</v>
      </c>
      <c r="CZ86" s="71">
        <f t="shared" si="126"/>
        <v>0</v>
      </c>
      <c r="DA86" s="71">
        <f t="shared" si="127"/>
        <v>0</v>
      </c>
      <c r="DB86" s="71">
        <f t="shared" si="128"/>
        <v>0</v>
      </c>
      <c r="DC86" s="71">
        <f t="shared" si="129"/>
        <v>0</v>
      </c>
      <c r="DD86" s="71">
        <f t="shared" si="130"/>
        <v>0</v>
      </c>
      <c r="DE86" s="71">
        <f t="shared" si="131"/>
        <v>0</v>
      </c>
      <c r="DF86" s="71">
        <f t="shared" si="132"/>
        <v>0</v>
      </c>
      <c r="DG86" s="71">
        <f t="shared" si="133"/>
        <v>0</v>
      </c>
      <c r="DH86" s="71">
        <f t="shared" si="134"/>
        <v>0</v>
      </c>
      <c r="DI86" s="71">
        <f t="shared" si="135"/>
        <v>0</v>
      </c>
      <c r="DJ86" s="71">
        <f t="shared" si="136"/>
        <v>0</v>
      </c>
      <c r="DK86" s="71">
        <f t="shared" si="137"/>
        <v>0</v>
      </c>
      <c r="DL86" s="71">
        <f t="shared" si="138"/>
        <v>0</v>
      </c>
      <c r="DM86" s="71">
        <f t="shared" si="139"/>
        <v>0</v>
      </c>
      <c r="DN86" s="71">
        <f t="shared" si="140"/>
        <v>0</v>
      </c>
      <c r="DO86" s="71">
        <f t="shared" si="141"/>
        <v>0</v>
      </c>
      <c r="DP86" s="71">
        <f t="shared" si="142"/>
        <v>0</v>
      </c>
      <c r="DQ86" s="71">
        <f t="shared" si="143"/>
        <v>0</v>
      </c>
      <c r="DR86" s="71">
        <f t="shared" si="144"/>
        <v>0</v>
      </c>
      <c r="DS86" s="71">
        <f t="shared" si="145"/>
        <v>0</v>
      </c>
      <c r="DT86" s="71">
        <f t="shared" si="146"/>
        <v>0</v>
      </c>
      <c r="DU86" s="71">
        <f t="shared" si="147"/>
        <v>0</v>
      </c>
      <c r="DV86" s="71">
        <f t="shared" si="148"/>
        <v>0</v>
      </c>
      <c r="DW86" s="71">
        <f t="shared" si="149"/>
        <v>0</v>
      </c>
      <c r="DX86" s="71">
        <f t="shared" si="150"/>
        <v>0</v>
      </c>
      <c r="DY86" s="71">
        <f t="shared" si="151"/>
        <v>0</v>
      </c>
      <c r="DZ86" s="71">
        <f t="shared" si="152"/>
        <v>0</v>
      </c>
      <c r="EA86" s="71">
        <f t="shared" si="153"/>
        <v>0</v>
      </c>
      <c r="EB86" s="71">
        <f t="shared" si="154"/>
        <v>0</v>
      </c>
      <c r="EC86" s="71">
        <f t="shared" si="155"/>
        <v>0</v>
      </c>
      <c r="ED86" s="71">
        <f t="shared" si="156"/>
        <v>0</v>
      </c>
      <c r="EE86" s="71">
        <f t="shared" si="157"/>
        <v>0</v>
      </c>
      <c r="EF86" s="71">
        <f t="shared" si="158"/>
        <v>0</v>
      </c>
      <c r="EG86" s="71">
        <f t="shared" si="159"/>
        <v>0</v>
      </c>
      <c r="EH86" s="71">
        <f t="shared" si="160"/>
        <v>0</v>
      </c>
      <c r="EI86" s="71">
        <f t="shared" si="161"/>
        <v>0</v>
      </c>
      <c r="EJ86" s="71">
        <f t="shared" si="162"/>
        <v>0</v>
      </c>
      <c r="EK86" s="71">
        <f t="shared" si="163"/>
        <v>0</v>
      </c>
      <c r="EL86" s="71">
        <f t="shared" si="164"/>
        <v>0</v>
      </c>
      <c r="EM86" s="104">
        <f t="shared" si="165"/>
        <v>0</v>
      </c>
      <c r="EN86" s="60"/>
      <c r="EO86" s="70">
        <f t="shared" si="166"/>
        <v>4058.58</v>
      </c>
      <c r="EP86" s="71">
        <f ca="1">IFERROR((NORMSDIST(((LN($EO86/$R$3)+(#REF!+($N$46^2)/2)*$N$51)/($N$46*SQRT($N$51))))*$EO86-NORMSDIST((((LN($EO86/$R$3)+(#REF!+($N$46^2)/2)*$N$51)/($N$46*SQRT($N$51)))-$N$46*SQRT(($N$51))))*$R$3*EXP(-#REF!*$N$51))*$Q$3*100,0)</f>
        <v>0</v>
      </c>
      <c r="EQ86" s="71">
        <f ca="1">IFERROR((NORMSDIST(((LN($EO86/$R$4)+(#REF!+($N$46^2)/2)*$N$51)/($N$46*SQRT($N$51))))*$EO86-NORMSDIST((((LN($EO86/$R$4)+(#REF!+($N$46^2)/2)*$N$51)/($N$46*SQRT($N$51)))-$N$46*SQRT(($N$51))))*$R$4*EXP(-#REF!*$N$51))*$Q$4*100,0)</f>
        <v>0</v>
      </c>
      <c r="ER86" s="71">
        <f ca="1">IFERROR((NORMSDIST(((LN($EO86/$R$5)+(#REF!+($N$46^2)/2)*$N$51)/($N$46*SQRT($N$51))))*$EO86-NORMSDIST((((LN($EO86/$R$5)+(#REF!+($N$46^2)/2)*$N$51)/($N$46*SQRT($N$51)))-$N$46*SQRT(($N$51))))*$R$5*EXP(-#REF!*$N$51))*$Q$5*100,0)</f>
        <v>0</v>
      </c>
      <c r="ES86" s="71">
        <f ca="1">IFERROR((NORMSDIST(((LN($EO86/$R$6)+(#REF!+($N$46^2)/2)*$N$51)/($N$46*SQRT($N$51))))*$EO86-NORMSDIST((((LN($EO86/$R$6)+(#REF!+($N$46^2)/2)*$N$51)/($N$46*SQRT($N$51)))-$N$46*SQRT(($N$51))))*$R$6*EXP(-#REF!*$N$51))*$Q$6*100,0)</f>
        <v>0</v>
      </c>
      <c r="ET86" s="71">
        <f ca="1">IFERROR((NORMSDIST(((LN($EO86/$R$7)+(#REF!+($N$46^2)/2)*$N$51)/($N$46*SQRT($N$51))))*$EO86-NORMSDIST((((LN($EO86/$R$7)+(#REF!+($N$46^2)/2)*$N$51)/($N$46*SQRT($N$51)))-$N$46*SQRT(($N$51))))*$R$7*EXP(-#REF!*$N$51))*$Q$7*100,0)</f>
        <v>0</v>
      </c>
      <c r="EU86" s="71">
        <f ca="1">IFERROR((NORMSDIST(((LN($EO86/$R$8)+(#REF!+($N$46^2)/2)*$N$51)/($N$46*SQRT($N$51))))*$EO86-NORMSDIST((((LN($EO86/$R$8)+(#REF!+($N$46^2)/2)*$N$51)/($N$46*SQRT($N$51)))-$N$46*SQRT(($N$51))))*$R$8*EXP(-#REF!*$N$51))*$Q$8*100,0)</f>
        <v>0</v>
      </c>
      <c r="EV86" s="71">
        <f ca="1">IFERROR((NORMSDIST(((LN($EO86/$R$9)+(#REF!+($N$46^2)/2)*$N$51)/($N$46*SQRT($N$51))))*$EO86-NORMSDIST((((LN($EO86/$R$9)+(#REF!+($N$46^2)/2)*$N$51)/($N$46*SQRT($N$51)))-$N$46*SQRT(($N$51))))*$R$9*EXP(-#REF!*$N$51))*$Q$9*100,0)</f>
        <v>0</v>
      </c>
      <c r="EW86" s="71">
        <f ca="1">IFERROR((NORMSDIST(((LN($EO86/$R$10)+(#REF!+($N$46^2)/2)*$N$51)/($N$46*SQRT($N$51))))*$EO86-NORMSDIST((((LN($EO86/$R$10)+(#REF!+($N$46^2)/2)*$N$51)/($N$46*SQRT($N$51)))-$N$46*SQRT(($N$51))))*$R$10*EXP(-#REF!*$N$51))*$Q$10*100,0)</f>
        <v>0</v>
      </c>
      <c r="EX86" s="71">
        <f ca="1">IFERROR((NORMSDIST(((LN($EO86/$R$11)+(#REF!+($N$46^2)/2)*$N$51)/($N$46*SQRT($N$51))))*$EO86-NORMSDIST((((LN($EO86/$R$11)+(#REF!+($N$46^2)/2)*$N$51)/($N$46*SQRT($N$51)))-$N$46*SQRT(($N$51))))*$R$11*EXP(-#REF!*$N$51))*$Q$11*100,0)</f>
        <v>0</v>
      </c>
      <c r="EY86" s="71">
        <f ca="1">IFERROR((NORMSDIST(((LN($EO86/$R$12)+(#REF!+($N$46^2)/2)*$N$51)/($N$46*SQRT($N$51))))*$EO86-NORMSDIST((((LN($EO86/$R$12)+(#REF!+($N$46^2)/2)*$N$51)/($N$46*SQRT($N$51)))-$N$46*SQRT(($N$51))))*$R$12*EXP(-#REF!*$N$51))*$Q$12*100,0)</f>
        <v>0</v>
      </c>
      <c r="EZ86" s="71">
        <f ca="1">IFERROR((NORMSDIST(((LN($EO86/$R$13)+(#REF!+($N$46^2)/2)*$N$51)/($N$46*SQRT($N$51))))*$EO86-NORMSDIST((((LN($EO86/$R$13)+(#REF!+($N$46^2)/2)*$N$51)/($N$46*SQRT($N$51)))-$N$46*SQRT(($N$51))))*$R$13*EXP(-#REF!*$N$51))*$Q$13*100,0)</f>
        <v>0</v>
      </c>
      <c r="FA86" s="71">
        <f ca="1">IFERROR((NORMSDIST(((LN($EO86/$R$14)+(#REF!+($N$46^2)/2)*$N$51)/($N$46*SQRT($N$51))))*$EO86-NORMSDIST((((LN($EO86/$R$14)+(#REF!+($N$46^2)/2)*$N$51)/($N$46*SQRT($N$51)))-$N$46*SQRT(($N$51))))*$R$14*EXP(-#REF!*$N$51))*$Q$14*100,0)</f>
        <v>0</v>
      </c>
      <c r="FB86" s="71">
        <f ca="1">IFERROR((NORMSDIST(((LN($EO86/$R$15)+(#REF!+($N$46^2)/2)*$N$51)/($N$46*SQRT($N$51))))*$EO86-NORMSDIST((((LN($EO86/$R$15)+(#REF!+($N$46^2)/2)*$N$51)/($N$46*SQRT($N$51)))-$N$46*SQRT(($N$51))))*$R$15*EXP(-#REF!*$N$51))*$Q$15*100,0)</f>
        <v>0</v>
      </c>
      <c r="FC86" s="71">
        <f ca="1">IFERROR((NORMSDIST(((LN($EO86/$R$16)+(#REF!+($N$46^2)/2)*$N$51)/($N$46*SQRT($N$51))))*$EO86-NORMSDIST((((LN($EO86/$R$16)+(#REF!+($N$46^2)/2)*$N$51)/($N$46*SQRT($N$51)))-$N$46*SQRT(($N$51))))*$R$16*EXP(-#REF!*$N$51))*$Q$16*100,0)</f>
        <v>0</v>
      </c>
      <c r="FD86" s="71">
        <f ca="1">IFERROR((NORMSDIST(((LN($EO86/$R$17)+(#REF!+($N$46^2)/2)*$N$51)/($N$46*SQRT($N$51))))*$EO86-NORMSDIST((((LN($EO86/$R$17)+(#REF!+($N$46^2)/2)*$N$51)/($N$46*SQRT($N$51)))-$N$46*SQRT(($N$51))))*$R$17*EXP(-#REF!*$N$51))*$Q$17*100,0)</f>
        <v>0</v>
      </c>
      <c r="FE86" s="71">
        <f ca="1">IFERROR((NORMSDIST(((LN($EO86/$R$18)+(#REF!+($N$46^2)/2)*$N$51)/($N$46*SQRT($N$51))))*$EO86-NORMSDIST((((LN($EO86/$R$18)+(#REF!+($N$46^2)/2)*$N$51)/($N$46*SQRT($N$51)))-$N$46*SQRT(($N$51))))*$R$18*EXP(-#REF!*$N$51))*$Q$18*100,0)</f>
        <v>0</v>
      </c>
      <c r="FF86" s="71">
        <f ca="1">IFERROR((NORMSDIST(((LN($EO86/$R$19)+(#REF!+($N$46^2)/2)*$N$51)/($N$46*SQRT($N$51))))*$EO86-NORMSDIST((((LN($EO86/$R$19)+(#REF!+($N$46^2)/2)*$N$51)/($N$46*SQRT($N$51)))-$N$46*SQRT(($N$51))))*$R$19*EXP(-#REF!*$N$51))*$Q$19*100,0)</f>
        <v>0</v>
      </c>
      <c r="FG86" s="71">
        <f ca="1">IFERROR((NORMSDIST(((LN($EO86/$R$20)+(#REF!+($N$46^2)/2)*$N$51)/($N$46*SQRT($N$51))))*$EO86-NORMSDIST((((LN($EO86/$R$20)+(#REF!+($N$46^2)/2)*$N$51)/($N$46*SQRT($N$51)))-$N$46*SQRT(($N$51))))*$R$20*EXP(-#REF!*$N$51))*$Q$20*100,0)</f>
        <v>0</v>
      </c>
      <c r="FH86" s="71">
        <f ca="1">IFERROR((NORMSDIST(((LN($EO86/$R$21)+(#REF!+($N$46^2)/2)*$N$51)/($N$46*SQRT($N$51))))*$EO86-NORMSDIST((((LN($EO86/$R$21)+(#REF!+($N$46^2)/2)*$N$51)/($N$46*SQRT($N$51)))-$N$46*SQRT(($N$51))))*$R$21*EXP(-#REF!*$N$51))*$Q$21*100,0)</f>
        <v>0</v>
      </c>
      <c r="FI86" s="71">
        <f ca="1">IFERROR((NORMSDIST(((LN($EO86/$R$22)+(#REF!+($N$46^2)/2)*$N$51)/($N$46*SQRT($N$51))))*$EO86-NORMSDIST((((LN($EO86/$R$22)+(#REF!+($N$46^2)/2)*$N$51)/($N$46*SQRT($N$51)))-$N$46*SQRT(($N$51))))*$R$22*EXP(-#REF!*$N$51))*$Q$22*100,0)</f>
        <v>0</v>
      </c>
      <c r="FJ86" s="71">
        <f ca="1">IFERROR((NORMSDIST(((LN($EO86/$R$23)+(#REF!+($N$46^2)/2)*$N$51)/($N$46*SQRT($N$51))))*$EO86-NORMSDIST((((LN($EO86/$R$23)+(#REF!+($N$46^2)/2)*$N$51)/($N$46*SQRT($N$51)))-$N$46*SQRT(($N$51))))*$R$23*EXP(-#REF!*$N$51))*$Q$23*100,0)</f>
        <v>0</v>
      </c>
      <c r="FK86" s="71">
        <f ca="1">IFERROR((NORMSDIST(((LN($EO86/$R$24)+(#REF!+($N$46^2)/2)*$N$51)/($N$46*SQRT($N$51))))*$EO86-NORMSDIST((((LN($EO86/$R$24)+(#REF!+($N$46^2)/2)*$N$51)/($N$46*SQRT($N$51)))-$N$46*SQRT(($N$51))))*$R$24*EXP(-#REF!*$N$51))*$Q$24*100,0)</f>
        <v>0</v>
      </c>
      <c r="FL86" s="71">
        <f ca="1">IFERROR((NORMSDIST(((LN($EO86/$R$25)+(#REF!+($N$46^2)/2)*$N$51)/($N$46*SQRT($N$51))))*$EO86-NORMSDIST((((LN($EO86/$R$25)+(#REF!+($N$46^2)/2)*$N$51)/($N$46*SQRT($N$51)))-$N$46*SQRT(($N$51))))*$R$25*EXP(-#REF!*$N$51))*$Q$25*100,0)</f>
        <v>0</v>
      </c>
      <c r="FM86" s="71">
        <f ca="1">IFERROR((NORMSDIST(((LN($EO86/$R$26)+(#REF!+($N$46^2)/2)*$N$51)/($N$46*SQRT($N$51))))*$EO86-NORMSDIST((((LN($EO86/$R$26)+(#REF!+($N$46^2)/2)*$N$51)/($N$46*SQRT($N$51)))-$N$46*SQRT(($N$51))))*$R$26*EXP(-#REF!*$N$51))*$Q$26*100,0)</f>
        <v>0</v>
      </c>
      <c r="FN86" s="71">
        <f ca="1">IFERROR((NORMSDIST(((LN($EO86/$R$27)+(#REF!+($N$46^2)/2)*$N$51)/($N$46*SQRT($N$51))))*$EO86-NORMSDIST((((LN($EO86/$R$27)+(#REF!+($N$46^2)/2)*$N$51)/($N$46*SQRT($N$51)))-$N$46*SQRT(($N$51))))*$R$27*EXP(-#REF!*$N$51))*$Q$27*100,0)</f>
        <v>0</v>
      </c>
      <c r="FO86" s="71">
        <f ca="1">IFERROR((NORMSDIST(((LN($EO86/$R$28)+(#REF!+($N$46^2)/2)*$N$51)/($N$46*SQRT($N$51))))*$EO86-NORMSDIST((((LN($EO86/$R$28)+(#REF!+($N$46^2)/2)*$N$51)/($N$46*SQRT($N$51)))-$N$46*SQRT(($N$51))))*$R$28*EXP(-#REF!*$N$51))*$Q$28*100,0)</f>
        <v>0</v>
      </c>
      <c r="FP86" s="71">
        <f ca="1">IFERROR((NORMSDIST(((LN($EO86/$R$29)+(#REF!+($N$46^2)/2)*$N$51)/($N$46*SQRT($N$51))))*$EO86-NORMSDIST((((LN($EO86/$R$29)+(#REF!+($N$46^2)/2)*$N$51)/($N$46*SQRT($N$51)))-$N$46*SQRT(($N$51))))*$R$29*EXP(-#REF!*$N$51))*$Q$29*100,0)</f>
        <v>0</v>
      </c>
      <c r="FQ86" s="71">
        <f ca="1">IFERROR((NORMSDIST(((LN($EO86/$R$30)+(#REF!+($N$46^2)/2)*$N$51)/($N$46*SQRT($N$51))))*$EO86-NORMSDIST((((LN($EO86/$R$30)+(#REF!+($N$46^2)/2)*$N$51)/($N$46*SQRT($N$51)))-$N$46*SQRT(($N$51))))*$R$30*EXP(-#REF!*$N$51))*$Q$30*100,0)</f>
        <v>0</v>
      </c>
      <c r="FR86" s="71">
        <f ca="1">IFERROR((NORMSDIST(((LN($EO86/$R$31)+(#REF!+($N$46^2)/2)*$N$51)/($N$46*SQRT($N$51))))*$EO86-NORMSDIST((((LN($EO86/$R$31)+(#REF!+($N$46^2)/2)*$N$51)/($N$46*SQRT($N$51)))-$N$46*SQRT(($N$51))))*$R$31*EXP(-#REF!*$N$51))*$Q$31*100,0)</f>
        <v>0</v>
      </c>
      <c r="FS86" s="71">
        <f ca="1">IFERROR((NORMSDIST(((LN($EO86/$R$32)+(#REF!+($N$46^2)/2)*$N$51)/($N$46*SQRT($N$51))))*$EO86-NORMSDIST((((LN($EO86/$R$32)+(#REF!+($N$46^2)/2)*$N$51)/($N$46*SQRT($N$51)))-$N$46*SQRT(($N$51))))*$R$32*EXP(-#REF!*$N$51))*$Q$32*100,0)</f>
        <v>0</v>
      </c>
      <c r="FT86" s="71">
        <f ca="1">IFERROR((NORMSDIST(((LN($EO86/$R$33)+(#REF!+($N$46^2)/2)*$N$51)/($N$46*SQRT($N$51))))*$EO86-NORMSDIST((((LN($EO86/$R$33)+(#REF!+($N$46^2)/2)*$N$51)/($N$46*SQRT($N$51)))-$N$46*SQRT(($N$51))))*$R$33*EXP(-#REF!*$N$51))*$Q$33*100,0)</f>
        <v>0</v>
      </c>
      <c r="FU86" s="71">
        <f ca="1">IFERROR((NORMSDIST(((LN($EO86/$R$34)+(#REF!+($N$46^2)/2)*$N$51)/($N$46*SQRT($N$51))))*$EO86-NORMSDIST((((LN($EO86/$R$34)+(#REF!+($N$46^2)/2)*$N$51)/($N$46*SQRT($N$51)))-$N$46*SQRT(($N$51))))*$R$34*EXP(-#REF!*$N$51))*$Q$34*100,0)</f>
        <v>0</v>
      </c>
      <c r="FV86" s="71">
        <f ca="1">IFERROR((NORMSDIST(((LN($EO86/$R$35)+(#REF!+($N$46^2)/2)*$N$51)/($N$46*SQRT($N$51))))*$EO86-NORMSDIST((((LN($EO86/$R$35)+(#REF!+($N$46^2)/2)*$N$51)/($N$46*SQRT($N$51)))-$N$46*SQRT(($N$51))))*$R$35*EXP(-#REF!*$N$51))*$Q$35*100,0)</f>
        <v>0</v>
      </c>
      <c r="FW86" s="71">
        <f ca="1">IFERROR((NORMSDIST(((LN($EO86/$R$36)+(#REF!+($N$46^2)/2)*$N$51)/($N$46*SQRT($N$51))))*$EO86-NORMSDIST((((LN($EO86/$R$36)+(#REF!+($N$46^2)/2)*$N$51)/($N$46*SQRT($N$51)))-$N$46*SQRT(($N$51))))*$R$36*EXP(-#REF!*$N$51))*$Q$36*100,0)</f>
        <v>0</v>
      </c>
      <c r="FX86" s="71">
        <f ca="1">IFERROR((NORMSDIST(((LN($EO86/$R$37)+(#REF!+($N$46^2)/2)*$N$51)/($N$46*SQRT($N$51))))*$EO86-NORMSDIST((((LN($EO86/$R$37)+(#REF!+($N$46^2)/2)*$N$51)/($N$46*SQRT($N$51)))-$N$46*SQRT(($N$51))))*$R$37*EXP(-#REF!*$N$51))*$Q$37*100,0)</f>
        <v>0</v>
      </c>
      <c r="FY86" s="71">
        <f ca="1">IFERROR((NORMSDIST(((LN($EO86/$R$38)+(#REF!+($N$46^2)/2)*$N$51)/($N$46*SQRT($N$51))))*$EO86-NORMSDIST((((LN($EO86/$R$38)+(#REF!+($N$46^2)/2)*$N$51)/($N$46*SQRT($N$51)))-$N$46*SQRT(($N$51))))*$R$38*EXP(-#REF!*$N$51))*$Q$38*100,0)</f>
        <v>0</v>
      </c>
      <c r="FZ86" s="71">
        <f ca="1">IFERROR((NORMSDIST(((LN($EO86/$R$39)+(#REF!+($N$46^2)/2)*$N$51)/($N$46*SQRT($N$51))))*$EO86-NORMSDIST((((LN($EO86/$R$39)+(#REF!+($N$46^2)/2)*$N$51)/($N$46*SQRT($N$51)))-$N$46*SQRT(($N$51))))*$R$39*EXP(-#REF!*$N$51))*$Q$39*100,0)</f>
        <v>0</v>
      </c>
      <c r="GA86" s="71">
        <f ca="1">IFERROR((NORMSDIST(((LN($EO86/$R$40)+(#REF!+($N$46^2)/2)*$N$51)/($N$46*SQRT($N$51))))*$EO86-NORMSDIST((((LN($EO86/$R$40)+(#REF!+($N$46^2)/2)*$N$51)/($N$46*SQRT($N$51)))-$N$46*SQRT(($N$51))))*$R$40*EXP(-#REF!*$N$51))*$Q$40*100,0)</f>
        <v>0</v>
      </c>
      <c r="GB86" s="71">
        <f ca="1">IFERROR((NORMSDIST(((LN($EO86/$R$41)+(#REF!+($N$46^2)/2)*$N$51)/($N$46*SQRT($N$51))))*$EO86-NORMSDIST((((LN($EO86/$R$41)+(#REF!+($N$46^2)/2)*$N$51)/($N$46*SQRT($N$51)))-$N$46*SQRT(($N$51))))*$R$41*EXP(-#REF!*$N$51))*$Q$41*100,0)</f>
        <v>0</v>
      </c>
      <c r="GC86" s="71">
        <f ca="1">IFERROR((NORMSDIST(((LN($EO86/$R$42)+(#REF!+($N$46^2)/2)*$N$51)/($N$46*SQRT($N$51))))*$EO86-NORMSDIST((((LN($EO86/$R$42)+(#REF!+($N$46^2)/2)*$N$51)/($N$46*SQRT($N$51)))-$N$46*SQRT(($N$51))))*$R$42*EXP(-#REF!*$N$51))*$Q$42*100,0)</f>
        <v>0</v>
      </c>
      <c r="GD86" s="104">
        <f t="shared" ca="1" si="167"/>
        <v>0</v>
      </c>
    </row>
    <row r="87" spans="102:186">
      <c r="CX87" s="70">
        <f t="shared" si="124"/>
        <v>4139.7515999999996</v>
      </c>
      <c r="CY87" s="71">
        <f t="shared" si="125"/>
        <v>0</v>
      </c>
      <c r="CZ87" s="71">
        <f t="shared" si="126"/>
        <v>0</v>
      </c>
      <c r="DA87" s="71">
        <f t="shared" si="127"/>
        <v>0</v>
      </c>
      <c r="DB87" s="71">
        <f t="shared" si="128"/>
        <v>0</v>
      </c>
      <c r="DC87" s="71">
        <f t="shared" si="129"/>
        <v>0</v>
      </c>
      <c r="DD87" s="71">
        <f t="shared" si="130"/>
        <v>0</v>
      </c>
      <c r="DE87" s="71">
        <f t="shared" si="131"/>
        <v>0</v>
      </c>
      <c r="DF87" s="71">
        <f t="shared" si="132"/>
        <v>0</v>
      </c>
      <c r="DG87" s="71">
        <f t="shared" si="133"/>
        <v>0</v>
      </c>
      <c r="DH87" s="71">
        <f t="shared" si="134"/>
        <v>0</v>
      </c>
      <c r="DI87" s="71">
        <f t="shared" si="135"/>
        <v>0</v>
      </c>
      <c r="DJ87" s="71">
        <f t="shared" si="136"/>
        <v>0</v>
      </c>
      <c r="DK87" s="71">
        <f t="shared" si="137"/>
        <v>0</v>
      </c>
      <c r="DL87" s="71">
        <f t="shared" si="138"/>
        <v>0</v>
      </c>
      <c r="DM87" s="71">
        <f t="shared" si="139"/>
        <v>0</v>
      </c>
      <c r="DN87" s="71">
        <f t="shared" si="140"/>
        <v>0</v>
      </c>
      <c r="DO87" s="71">
        <f t="shared" si="141"/>
        <v>0</v>
      </c>
      <c r="DP87" s="71">
        <f t="shared" si="142"/>
        <v>0</v>
      </c>
      <c r="DQ87" s="71">
        <f t="shared" si="143"/>
        <v>0</v>
      </c>
      <c r="DR87" s="71">
        <f t="shared" si="144"/>
        <v>0</v>
      </c>
      <c r="DS87" s="71">
        <f t="shared" si="145"/>
        <v>0</v>
      </c>
      <c r="DT87" s="71">
        <f t="shared" si="146"/>
        <v>0</v>
      </c>
      <c r="DU87" s="71">
        <f t="shared" si="147"/>
        <v>0</v>
      </c>
      <c r="DV87" s="71">
        <f t="shared" si="148"/>
        <v>0</v>
      </c>
      <c r="DW87" s="71">
        <f t="shared" si="149"/>
        <v>0</v>
      </c>
      <c r="DX87" s="71">
        <f t="shared" si="150"/>
        <v>0</v>
      </c>
      <c r="DY87" s="71">
        <f t="shared" si="151"/>
        <v>0</v>
      </c>
      <c r="DZ87" s="71">
        <f t="shared" si="152"/>
        <v>0</v>
      </c>
      <c r="EA87" s="71">
        <f t="shared" si="153"/>
        <v>0</v>
      </c>
      <c r="EB87" s="71">
        <f t="shared" si="154"/>
        <v>0</v>
      </c>
      <c r="EC87" s="71">
        <f t="shared" si="155"/>
        <v>0</v>
      </c>
      <c r="ED87" s="71">
        <f t="shared" si="156"/>
        <v>0</v>
      </c>
      <c r="EE87" s="71">
        <f t="shared" si="157"/>
        <v>0</v>
      </c>
      <c r="EF87" s="71">
        <f t="shared" si="158"/>
        <v>0</v>
      </c>
      <c r="EG87" s="71">
        <f t="shared" si="159"/>
        <v>0</v>
      </c>
      <c r="EH87" s="71">
        <f t="shared" si="160"/>
        <v>0</v>
      </c>
      <c r="EI87" s="71">
        <f t="shared" si="161"/>
        <v>0</v>
      </c>
      <c r="EJ87" s="71">
        <f t="shared" si="162"/>
        <v>0</v>
      </c>
      <c r="EK87" s="71">
        <f t="shared" si="163"/>
        <v>0</v>
      </c>
      <c r="EL87" s="71">
        <f t="shared" si="164"/>
        <v>0</v>
      </c>
      <c r="EM87" s="104">
        <f t="shared" si="165"/>
        <v>0</v>
      </c>
      <c r="EN87" s="60"/>
      <c r="EO87" s="70">
        <f t="shared" si="166"/>
        <v>4139.7515999999996</v>
      </c>
      <c r="EP87" s="71">
        <f ca="1">IFERROR((NORMSDIST(((LN($EO87/$R$3)+(#REF!+($N$46^2)/2)*$N$51)/($N$46*SQRT($N$51))))*$EO87-NORMSDIST((((LN($EO87/$R$3)+(#REF!+($N$46^2)/2)*$N$51)/($N$46*SQRT($N$51)))-$N$46*SQRT(($N$51))))*$R$3*EXP(-#REF!*$N$51))*$Q$3*100,0)</f>
        <v>0</v>
      </c>
      <c r="EQ87" s="71">
        <f ca="1">IFERROR((NORMSDIST(((LN($EO87/$R$4)+(#REF!+($N$46^2)/2)*$N$51)/($N$46*SQRT($N$51))))*$EO87-NORMSDIST((((LN($EO87/$R$4)+(#REF!+($N$46^2)/2)*$N$51)/($N$46*SQRT($N$51)))-$N$46*SQRT(($N$51))))*$R$4*EXP(-#REF!*$N$51))*$Q$4*100,0)</f>
        <v>0</v>
      </c>
      <c r="ER87" s="71">
        <f ca="1">IFERROR((NORMSDIST(((LN($EO87/$R$5)+(#REF!+($N$46^2)/2)*$N$51)/($N$46*SQRT($N$51))))*$EO87-NORMSDIST((((LN($EO87/$R$5)+(#REF!+($N$46^2)/2)*$N$51)/($N$46*SQRT($N$51)))-$N$46*SQRT(($N$51))))*$R$5*EXP(-#REF!*$N$51))*$Q$5*100,0)</f>
        <v>0</v>
      </c>
      <c r="ES87" s="71">
        <f ca="1">IFERROR((NORMSDIST(((LN($EO87/$R$6)+(#REF!+($N$46^2)/2)*$N$51)/($N$46*SQRT($N$51))))*$EO87-NORMSDIST((((LN($EO87/$R$6)+(#REF!+($N$46^2)/2)*$N$51)/($N$46*SQRT($N$51)))-$N$46*SQRT(($N$51))))*$R$6*EXP(-#REF!*$N$51))*$Q$6*100,0)</f>
        <v>0</v>
      </c>
      <c r="ET87" s="71">
        <f ca="1">IFERROR((NORMSDIST(((LN($EO87/$R$7)+(#REF!+($N$46^2)/2)*$N$51)/($N$46*SQRT($N$51))))*$EO87-NORMSDIST((((LN($EO87/$R$7)+(#REF!+($N$46^2)/2)*$N$51)/($N$46*SQRT($N$51)))-$N$46*SQRT(($N$51))))*$R$7*EXP(-#REF!*$N$51))*$Q$7*100,0)</f>
        <v>0</v>
      </c>
      <c r="EU87" s="71">
        <f ca="1">IFERROR((NORMSDIST(((LN($EO87/$R$8)+(#REF!+($N$46^2)/2)*$N$51)/($N$46*SQRT($N$51))))*$EO87-NORMSDIST((((LN($EO87/$R$8)+(#REF!+($N$46^2)/2)*$N$51)/($N$46*SQRT($N$51)))-$N$46*SQRT(($N$51))))*$R$8*EXP(-#REF!*$N$51))*$Q$8*100,0)</f>
        <v>0</v>
      </c>
      <c r="EV87" s="71">
        <f ca="1">IFERROR((NORMSDIST(((LN($EO87/$R$9)+(#REF!+($N$46^2)/2)*$N$51)/($N$46*SQRT($N$51))))*$EO87-NORMSDIST((((LN($EO87/$R$9)+(#REF!+($N$46^2)/2)*$N$51)/($N$46*SQRT($N$51)))-$N$46*SQRT(($N$51))))*$R$9*EXP(-#REF!*$N$51))*$Q$9*100,0)</f>
        <v>0</v>
      </c>
      <c r="EW87" s="71">
        <f ca="1">IFERROR((NORMSDIST(((LN($EO87/$R$10)+(#REF!+($N$46^2)/2)*$N$51)/($N$46*SQRT($N$51))))*$EO87-NORMSDIST((((LN($EO87/$R$10)+(#REF!+($N$46^2)/2)*$N$51)/($N$46*SQRT($N$51)))-$N$46*SQRT(($N$51))))*$R$10*EXP(-#REF!*$N$51))*$Q$10*100,0)</f>
        <v>0</v>
      </c>
      <c r="EX87" s="71">
        <f ca="1">IFERROR((NORMSDIST(((LN($EO87/$R$11)+(#REF!+($N$46^2)/2)*$N$51)/($N$46*SQRT($N$51))))*$EO87-NORMSDIST((((LN($EO87/$R$11)+(#REF!+($N$46^2)/2)*$N$51)/($N$46*SQRT($N$51)))-$N$46*SQRT(($N$51))))*$R$11*EXP(-#REF!*$N$51))*$Q$11*100,0)</f>
        <v>0</v>
      </c>
      <c r="EY87" s="71">
        <f ca="1">IFERROR((NORMSDIST(((LN($EO87/$R$12)+(#REF!+($N$46^2)/2)*$N$51)/($N$46*SQRT($N$51))))*$EO87-NORMSDIST((((LN($EO87/$R$12)+(#REF!+($N$46^2)/2)*$N$51)/($N$46*SQRT($N$51)))-$N$46*SQRT(($N$51))))*$R$12*EXP(-#REF!*$N$51))*$Q$12*100,0)</f>
        <v>0</v>
      </c>
      <c r="EZ87" s="71">
        <f ca="1">IFERROR((NORMSDIST(((LN($EO87/$R$13)+(#REF!+($N$46^2)/2)*$N$51)/($N$46*SQRT($N$51))))*$EO87-NORMSDIST((((LN($EO87/$R$13)+(#REF!+($N$46^2)/2)*$N$51)/($N$46*SQRT($N$51)))-$N$46*SQRT(($N$51))))*$R$13*EXP(-#REF!*$N$51))*$Q$13*100,0)</f>
        <v>0</v>
      </c>
      <c r="FA87" s="71">
        <f ca="1">IFERROR((NORMSDIST(((LN($EO87/$R$14)+(#REF!+($N$46^2)/2)*$N$51)/($N$46*SQRT($N$51))))*$EO87-NORMSDIST((((LN($EO87/$R$14)+(#REF!+($N$46^2)/2)*$N$51)/($N$46*SQRT($N$51)))-$N$46*SQRT(($N$51))))*$R$14*EXP(-#REF!*$N$51))*$Q$14*100,0)</f>
        <v>0</v>
      </c>
      <c r="FB87" s="71">
        <f ca="1">IFERROR((NORMSDIST(((LN($EO87/$R$15)+(#REF!+($N$46^2)/2)*$N$51)/($N$46*SQRT($N$51))))*$EO87-NORMSDIST((((LN($EO87/$R$15)+(#REF!+($N$46^2)/2)*$N$51)/($N$46*SQRT($N$51)))-$N$46*SQRT(($N$51))))*$R$15*EXP(-#REF!*$N$51))*$Q$15*100,0)</f>
        <v>0</v>
      </c>
      <c r="FC87" s="71">
        <f ca="1">IFERROR((NORMSDIST(((LN($EO87/$R$16)+(#REF!+($N$46^2)/2)*$N$51)/($N$46*SQRT($N$51))))*$EO87-NORMSDIST((((LN($EO87/$R$16)+(#REF!+($N$46^2)/2)*$N$51)/($N$46*SQRT($N$51)))-$N$46*SQRT(($N$51))))*$R$16*EXP(-#REF!*$N$51))*$Q$16*100,0)</f>
        <v>0</v>
      </c>
      <c r="FD87" s="71">
        <f ca="1">IFERROR((NORMSDIST(((LN($EO87/$R$17)+(#REF!+($N$46^2)/2)*$N$51)/($N$46*SQRT($N$51))))*$EO87-NORMSDIST((((LN($EO87/$R$17)+(#REF!+($N$46^2)/2)*$N$51)/($N$46*SQRT($N$51)))-$N$46*SQRT(($N$51))))*$R$17*EXP(-#REF!*$N$51))*$Q$17*100,0)</f>
        <v>0</v>
      </c>
      <c r="FE87" s="71">
        <f ca="1">IFERROR((NORMSDIST(((LN($EO87/$R$18)+(#REF!+($N$46^2)/2)*$N$51)/($N$46*SQRT($N$51))))*$EO87-NORMSDIST((((LN($EO87/$R$18)+(#REF!+($N$46^2)/2)*$N$51)/($N$46*SQRT($N$51)))-$N$46*SQRT(($N$51))))*$R$18*EXP(-#REF!*$N$51))*$Q$18*100,0)</f>
        <v>0</v>
      </c>
      <c r="FF87" s="71">
        <f ca="1">IFERROR((NORMSDIST(((LN($EO87/$R$19)+(#REF!+($N$46^2)/2)*$N$51)/($N$46*SQRT($N$51))))*$EO87-NORMSDIST((((LN($EO87/$R$19)+(#REF!+($N$46^2)/2)*$N$51)/($N$46*SQRT($N$51)))-$N$46*SQRT(($N$51))))*$R$19*EXP(-#REF!*$N$51))*$Q$19*100,0)</f>
        <v>0</v>
      </c>
      <c r="FG87" s="71">
        <f ca="1">IFERROR((NORMSDIST(((LN($EO87/$R$20)+(#REF!+($N$46^2)/2)*$N$51)/($N$46*SQRT($N$51))))*$EO87-NORMSDIST((((LN($EO87/$R$20)+(#REF!+($N$46^2)/2)*$N$51)/($N$46*SQRT($N$51)))-$N$46*SQRT(($N$51))))*$R$20*EXP(-#REF!*$N$51))*$Q$20*100,0)</f>
        <v>0</v>
      </c>
      <c r="FH87" s="71">
        <f ca="1">IFERROR((NORMSDIST(((LN($EO87/$R$21)+(#REF!+($N$46^2)/2)*$N$51)/($N$46*SQRT($N$51))))*$EO87-NORMSDIST((((LN($EO87/$R$21)+(#REF!+($N$46^2)/2)*$N$51)/($N$46*SQRT($N$51)))-$N$46*SQRT(($N$51))))*$R$21*EXP(-#REF!*$N$51))*$Q$21*100,0)</f>
        <v>0</v>
      </c>
      <c r="FI87" s="71">
        <f ca="1">IFERROR((NORMSDIST(((LN($EO87/$R$22)+(#REF!+($N$46^2)/2)*$N$51)/($N$46*SQRT($N$51))))*$EO87-NORMSDIST((((LN($EO87/$R$22)+(#REF!+($N$46^2)/2)*$N$51)/($N$46*SQRT($N$51)))-$N$46*SQRT(($N$51))))*$R$22*EXP(-#REF!*$N$51))*$Q$22*100,0)</f>
        <v>0</v>
      </c>
      <c r="FJ87" s="71">
        <f ca="1">IFERROR((NORMSDIST(((LN($EO87/$R$23)+(#REF!+($N$46^2)/2)*$N$51)/($N$46*SQRT($N$51))))*$EO87-NORMSDIST((((LN($EO87/$R$23)+(#REF!+($N$46^2)/2)*$N$51)/($N$46*SQRT($N$51)))-$N$46*SQRT(($N$51))))*$R$23*EXP(-#REF!*$N$51))*$Q$23*100,0)</f>
        <v>0</v>
      </c>
      <c r="FK87" s="71">
        <f ca="1">IFERROR((NORMSDIST(((LN($EO87/$R$24)+(#REF!+($N$46^2)/2)*$N$51)/($N$46*SQRT($N$51))))*$EO87-NORMSDIST((((LN($EO87/$R$24)+(#REF!+($N$46^2)/2)*$N$51)/($N$46*SQRT($N$51)))-$N$46*SQRT(($N$51))))*$R$24*EXP(-#REF!*$N$51))*$Q$24*100,0)</f>
        <v>0</v>
      </c>
      <c r="FL87" s="71">
        <f ca="1">IFERROR((NORMSDIST(((LN($EO87/$R$25)+(#REF!+($N$46^2)/2)*$N$51)/($N$46*SQRT($N$51))))*$EO87-NORMSDIST((((LN($EO87/$R$25)+(#REF!+($N$46^2)/2)*$N$51)/($N$46*SQRT($N$51)))-$N$46*SQRT(($N$51))))*$R$25*EXP(-#REF!*$N$51))*$Q$25*100,0)</f>
        <v>0</v>
      </c>
      <c r="FM87" s="71">
        <f ca="1">IFERROR((NORMSDIST(((LN($EO87/$R$26)+(#REF!+($N$46^2)/2)*$N$51)/($N$46*SQRT($N$51))))*$EO87-NORMSDIST((((LN($EO87/$R$26)+(#REF!+($N$46^2)/2)*$N$51)/($N$46*SQRT($N$51)))-$N$46*SQRT(($N$51))))*$R$26*EXP(-#REF!*$N$51))*$Q$26*100,0)</f>
        <v>0</v>
      </c>
      <c r="FN87" s="71">
        <f ca="1">IFERROR((NORMSDIST(((LN($EO87/$R$27)+(#REF!+($N$46^2)/2)*$N$51)/($N$46*SQRT($N$51))))*$EO87-NORMSDIST((((LN($EO87/$R$27)+(#REF!+($N$46^2)/2)*$N$51)/($N$46*SQRT($N$51)))-$N$46*SQRT(($N$51))))*$R$27*EXP(-#REF!*$N$51))*$Q$27*100,0)</f>
        <v>0</v>
      </c>
      <c r="FO87" s="71">
        <f ca="1">IFERROR((NORMSDIST(((LN($EO87/$R$28)+(#REF!+($N$46^2)/2)*$N$51)/($N$46*SQRT($N$51))))*$EO87-NORMSDIST((((LN($EO87/$R$28)+(#REF!+($N$46^2)/2)*$N$51)/($N$46*SQRT($N$51)))-$N$46*SQRT(($N$51))))*$R$28*EXP(-#REF!*$N$51))*$Q$28*100,0)</f>
        <v>0</v>
      </c>
      <c r="FP87" s="71">
        <f ca="1">IFERROR((NORMSDIST(((LN($EO87/$R$29)+(#REF!+($N$46^2)/2)*$N$51)/($N$46*SQRT($N$51))))*$EO87-NORMSDIST((((LN($EO87/$R$29)+(#REF!+($N$46^2)/2)*$N$51)/($N$46*SQRT($N$51)))-$N$46*SQRT(($N$51))))*$R$29*EXP(-#REF!*$N$51))*$Q$29*100,0)</f>
        <v>0</v>
      </c>
      <c r="FQ87" s="71">
        <f ca="1">IFERROR((NORMSDIST(((LN($EO87/$R$30)+(#REF!+($N$46^2)/2)*$N$51)/($N$46*SQRT($N$51))))*$EO87-NORMSDIST((((LN($EO87/$R$30)+(#REF!+($N$46^2)/2)*$N$51)/($N$46*SQRT($N$51)))-$N$46*SQRT(($N$51))))*$R$30*EXP(-#REF!*$N$51))*$Q$30*100,0)</f>
        <v>0</v>
      </c>
      <c r="FR87" s="71">
        <f ca="1">IFERROR((NORMSDIST(((LN($EO87/$R$31)+(#REF!+($N$46^2)/2)*$N$51)/($N$46*SQRT($N$51))))*$EO87-NORMSDIST((((LN($EO87/$R$31)+(#REF!+($N$46^2)/2)*$N$51)/($N$46*SQRT($N$51)))-$N$46*SQRT(($N$51))))*$R$31*EXP(-#REF!*$N$51))*$Q$31*100,0)</f>
        <v>0</v>
      </c>
      <c r="FS87" s="71">
        <f ca="1">IFERROR((NORMSDIST(((LN($EO87/$R$32)+(#REF!+($N$46^2)/2)*$N$51)/($N$46*SQRT($N$51))))*$EO87-NORMSDIST((((LN($EO87/$R$32)+(#REF!+($N$46^2)/2)*$N$51)/($N$46*SQRT($N$51)))-$N$46*SQRT(($N$51))))*$R$32*EXP(-#REF!*$N$51))*$Q$32*100,0)</f>
        <v>0</v>
      </c>
      <c r="FT87" s="71">
        <f ca="1">IFERROR((NORMSDIST(((LN($EO87/$R$33)+(#REF!+($N$46^2)/2)*$N$51)/($N$46*SQRT($N$51))))*$EO87-NORMSDIST((((LN($EO87/$R$33)+(#REF!+($N$46^2)/2)*$N$51)/($N$46*SQRT($N$51)))-$N$46*SQRT(($N$51))))*$R$33*EXP(-#REF!*$N$51))*$Q$33*100,0)</f>
        <v>0</v>
      </c>
      <c r="FU87" s="71">
        <f ca="1">IFERROR((NORMSDIST(((LN($EO87/$R$34)+(#REF!+($N$46^2)/2)*$N$51)/($N$46*SQRT($N$51))))*$EO87-NORMSDIST((((LN($EO87/$R$34)+(#REF!+($N$46^2)/2)*$N$51)/($N$46*SQRT($N$51)))-$N$46*SQRT(($N$51))))*$R$34*EXP(-#REF!*$N$51))*$Q$34*100,0)</f>
        <v>0</v>
      </c>
      <c r="FV87" s="71">
        <f ca="1">IFERROR((NORMSDIST(((LN($EO87/$R$35)+(#REF!+($N$46^2)/2)*$N$51)/($N$46*SQRT($N$51))))*$EO87-NORMSDIST((((LN($EO87/$R$35)+(#REF!+($N$46^2)/2)*$N$51)/($N$46*SQRT($N$51)))-$N$46*SQRT(($N$51))))*$R$35*EXP(-#REF!*$N$51))*$Q$35*100,0)</f>
        <v>0</v>
      </c>
      <c r="FW87" s="71">
        <f ca="1">IFERROR((NORMSDIST(((LN($EO87/$R$36)+(#REF!+($N$46^2)/2)*$N$51)/($N$46*SQRT($N$51))))*$EO87-NORMSDIST((((LN($EO87/$R$36)+(#REF!+($N$46^2)/2)*$N$51)/($N$46*SQRT($N$51)))-$N$46*SQRT(($N$51))))*$R$36*EXP(-#REF!*$N$51))*$Q$36*100,0)</f>
        <v>0</v>
      </c>
      <c r="FX87" s="71">
        <f ca="1">IFERROR((NORMSDIST(((LN($EO87/$R$37)+(#REF!+($N$46^2)/2)*$N$51)/($N$46*SQRT($N$51))))*$EO87-NORMSDIST((((LN($EO87/$R$37)+(#REF!+($N$46^2)/2)*$N$51)/($N$46*SQRT($N$51)))-$N$46*SQRT(($N$51))))*$R$37*EXP(-#REF!*$N$51))*$Q$37*100,0)</f>
        <v>0</v>
      </c>
      <c r="FY87" s="71">
        <f ca="1">IFERROR((NORMSDIST(((LN($EO87/$R$38)+(#REF!+($N$46^2)/2)*$N$51)/($N$46*SQRT($N$51))))*$EO87-NORMSDIST((((LN($EO87/$R$38)+(#REF!+($N$46^2)/2)*$N$51)/($N$46*SQRT($N$51)))-$N$46*SQRT(($N$51))))*$R$38*EXP(-#REF!*$N$51))*$Q$38*100,0)</f>
        <v>0</v>
      </c>
      <c r="FZ87" s="71">
        <f ca="1">IFERROR((NORMSDIST(((LN($EO87/$R$39)+(#REF!+($N$46^2)/2)*$N$51)/($N$46*SQRT($N$51))))*$EO87-NORMSDIST((((LN($EO87/$R$39)+(#REF!+($N$46^2)/2)*$N$51)/($N$46*SQRT($N$51)))-$N$46*SQRT(($N$51))))*$R$39*EXP(-#REF!*$N$51))*$Q$39*100,0)</f>
        <v>0</v>
      </c>
      <c r="GA87" s="71">
        <f ca="1">IFERROR((NORMSDIST(((LN($EO87/$R$40)+(#REF!+($N$46^2)/2)*$N$51)/($N$46*SQRT($N$51))))*$EO87-NORMSDIST((((LN($EO87/$R$40)+(#REF!+($N$46^2)/2)*$N$51)/($N$46*SQRT($N$51)))-$N$46*SQRT(($N$51))))*$R$40*EXP(-#REF!*$N$51))*$Q$40*100,0)</f>
        <v>0</v>
      </c>
      <c r="GB87" s="71">
        <f ca="1">IFERROR((NORMSDIST(((LN($EO87/$R$41)+(#REF!+($N$46^2)/2)*$N$51)/($N$46*SQRT($N$51))))*$EO87-NORMSDIST((((LN($EO87/$R$41)+(#REF!+($N$46^2)/2)*$N$51)/($N$46*SQRT($N$51)))-$N$46*SQRT(($N$51))))*$R$41*EXP(-#REF!*$N$51))*$Q$41*100,0)</f>
        <v>0</v>
      </c>
      <c r="GC87" s="71">
        <f ca="1">IFERROR((NORMSDIST(((LN($EO87/$R$42)+(#REF!+($N$46^2)/2)*$N$51)/($N$46*SQRT($N$51))))*$EO87-NORMSDIST((((LN($EO87/$R$42)+(#REF!+($N$46^2)/2)*$N$51)/($N$46*SQRT($N$51)))-$N$46*SQRT(($N$51))))*$R$42*EXP(-#REF!*$N$51))*$Q$42*100,0)</f>
        <v>0</v>
      </c>
      <c r="GD87" s="104">
        <f t="shared" ca="1" si="167"/>
        <v>0</v>
      </c>
    </row>
    <row r="88" spans="102:186">
      <c r="CX88" s="70">
        <f t="shared" si="124"/>
        <v>4222.5466319999996</v>
      </c>
      <c r="CY88" s="71">
        <f t="shared" si="125"/>
        <v>0</v>
      </c>
      <c r="CZ88" s="71">
        <f t="shared" si="126"/>
        <v>0</v>
      </c>
      <c r="DA88" s="71">
        <f t="shared" si="127"/>
        <v>0</v>
      </c>
      <c r="DB88" s="71">
        <f t="shared" si="128"/>
        <v>0</v>
      </c>
      <c r="DC88" s="71">
        <f t="shared" si="129"/>
        <v>0</v>
      </c>
      <c r="DD88" s="71">
        <f t="shared" si="130"/>
        <v>0</v>
      </c>
      <c r="DE88" s="71">
        <f t="shared" si="131"/>
        <v>0</v>
      </c>
      <c r="DF88" s="71">
        <f t="shared" si="132"/>
        <v>0</v>
      </c>
      <c r="DG88" s="71">
        <f t="shared" si="133"/>
        <v>0</v>
      </c>
      <c r="DH88" s="71">
        <f t="shared" si="134"/>
        <v>0</v>
      </c>
      <c r="DI88" s="71">
        <f t="shared" si="135"/>
        <v>0</v>
      </c>
      <c r="DJ88" s="71">
        <f t="shared" si="136"/>
        <v>0</v>
      </c>
      <c r="DK88" s="71">
        <f t="shared" si="137"/>
        <v>0</v>
      </c>
      <c r="DL88" s="71">
        <f t="shared" si="138"/>
        <v>0</v>
      </c>
      <c r="DM88" s="71">
        <f t="shared" si="139"/>
        <v>0</v>
      </c>
      <c r="DN88" s="71">
        <f t="shared" si="140"/>
        <v>0</v>
      </c>
      <c r="DO88" s="71">
        <f t="shared" si="141"/>
        <v>0</v>
      </c>
      <c r="DP88" s="71">
        <f t="shared" si="142"/>
        <v>0</v>
      </c>
      <c r="DQ88" s="71">
        <f t="shared" si="143"/>
        <v>0</v>
      </c>
      <c r="DR88" s="71">
        <f t="shared" si="144"/>
        <v>0</v>
      </c>
      <c r="DS88" s="71">
        <f t="shared" si="145"/>
        <v>0</v>
      </c>
      <c r="DT88" s="71">
        <f t="shared" si="146"/>
        <v>0</v>
      </c>
      <c r="DU88" s="71">
        <f t="shared" si="147"/>
        <v>0</v>
      </c>
      <c r="DV88" s="71">
        <f t="shared" si="148"/>
        <v>0</v>
      </c>
      <c r="DW88" s="71">
        <f t="shared" si="149"/>
        <v>0</v>
      </c>
      <c r="DX88" s="71">
        <f t="shared" si="150"/>
        <v>0</v>
      </c>
      <c r="DY88" s="71">
        <f t="shared" si="151"/>
        <v>0</v>
      </c>
      <c r="DZ88" s="71">
        <f t="shared" si="152"/>
        <v>0</v>
      </c>
      <c r="EA88" s="71">
        <f t="shared" si="153"/>
        <v>0</v>
      </c>
      <c r="EB88" s="71">
        <f t="shared" si="154"/>
        <v>0</v>
      </c>
      <c r="EC88" s="71">
        <f t="shared" si="155"/>
        <v>0</v>
      </c>
      <c r="ED88" s="71">
        <f t="shared" si="156"/>
        <v>0</v>
      </c>
      <c r="EE88" s="71">
        <f t="shared" si="157"/>
        <v>0</v>
      </c>
      <c r="EF88" s="71">
        <f t="shared" si="158"/>
        <v>0</v>
      </c>
      <c r="EG88" s="71">
        <f t="shared" si="159"/>
        <v>0</v>
      </c>
      <c r="EH88" s="71">
        <f t="shared" si="160"/>
        <v>0</v>
      </c>
      <c r="EI88" s="71">
        <f t="shared" si="161"/>
        <v>0</v>
      </c>
      <c r="EJ88" s="71">
        <f t="shared" si="162"/>
        <v>0</v>
      </c>
      <c r="EK88" s="71">
        <f t="shared" si="163"/>
        <v>0</v>
      </c>
      <c r="EL88" s="71">
        <f t="shared" si="164"/>
        <v>0</v>
      </c>
      <c r="EM88" s="104">
        <f t="shared" si="165"/>
        <v>0</v>
      </c>
      <c r="EN88" s="60"/>
      <c r="EO88" s="70">
        <f t="shared" si="166"/>
        <v>4222.5466319999996</v>
      </c>
      <c r="EP88" s="71">
        <f ca="1">IFERROR((NORMSDIST(((LN($EO88/$R$3)+(#REF!+($N$46^2)/2)*$N$51)/($N$46*SQRT($N$51))))*$EO88-NORMSDIST((((LN($EO88/$R$3)+(#REF!+($N$46^2)/2)*$N$51)/($N$46*SQRT($N$51)))-$N$46*SQRT(($N$51))))*$R$3*EXP(-#REF!*$N$51))*$Q$3*100,0)</f>
        <v>0</v>
      </c>
      <c r="EQ88" s="71">
        <f ca="1">IFERROR((NORMSDIST(((LN($EO88/$R$4)+(#REF!+($N$46^2)/2)*$N$51)/($N$46*SQRT($N$51))))*$EO88-NORMSDIST((((LN($EO88/$R$4)+(#REF!+($N$46^2)/2)*$N$51)/($N$46*SQRT($N$51)))-$N$46*SQRT(($N$51))))*$R$4*EXP(-#REF!*$N$51))*$Q$4*100,0)</f>
        <v>0</v>
      </c>
      <c r="ER88" s="71">
        <f ca="1">IFERROR((NORMSDIST(((LN($EO88/$R$5)+(#REF!+($N$46^2)/2)*$N$51)/($N$46*SQRT($N$51))))*$EO88-NORMSDIST((((LN($EO88/$R$5)+(#REF!+($N$46^2)/2)*$N$51)/($N$46*SQRT($N$51)))-$N$46*SQRT(($N$51))))*$R$5*EXP(-#REF!*$N$51))*$Q$5*100,0)</f>
        <v>0</v>
      </c>
      <c r="ES88" s="71">
        <f ca="1">IFERROR((NORMSDIST(((LN($EO88/$R$6)+(#REF!+($N$46^2)/2)*$N$51)/($N$46*SQRT($N$51))))*$EO88-NORMSDIST((((LN($EO88/$R$6)+(#REF!+($N$46^2)/2)*$N$51)/($N$46*SQRT($N$51)))-$N$46*SQRT(($N$51))))*$R$6*EXP(-#REF!*$N$51))*$Q$6*100,0)</f>
        <v>0</v>
      </c>
      <c r="ET88" s="71">
        <f ca="1">IFERROR((NORMSDIST(((LN($EO88/$R$7)+(#REF!+($N$46^2)/2)*$N$51)/($N$46*SQRT($N$51))))*$EO88-NORMSDIST((((LN($EO88/$R$7)+(#REF!+($N$46^2)/2)*$N$51)/($N$46*SQRT($N$51)))-$N$46*SQRT(($N$51))))*$R$7*EXP(-#REF!*$N$51))*$Q$7*100,0)</f>
        <v>0</v>
      </c>
      <c r="EU88" s="71">
        <f ca="1">IFERROR((NORMSDIST(((LN($EO88/$R$8)+(#REF!+($N$46^2)/2)*$N$51)/($N$46*SQRT($N$51))))*$EO88-NORMSDIST((((LN($EO88/$R$8)+(#REF!+($N$46^2)/2)*$N$51)/($N$46*SQRT($N$51)))-$N$46*SQRT(($N$51))))*$R$8*EXP(-#REF!*$N$51))*$Q$8*100,0)</f>
        <v>0</v>
      </c>
      <c r="EV88" s="71">
        <f ca="1">IFERROR((NORMSDIST(((LN($EO88/$R$9)+(#REF!+($N$46^2)/2)*$N$51)/($N$46*SQRT($N$51))))*$EO88-NORMSDIST((((LN($EO88/$R$9)+(#REF!+($N$46^2)/2)*$N$51)/($N$46*SQRT($N$51)))-$N$46*SQRT(($N$51))))*$R$9*EXP(-#REF!*$N$51))*$Q$9*100,0)</f>
        <v>0</v>
      </c>
      <c r="EW88" s="71">
        <f ca="1">IFERROR((NORMSDIST(((LN($EO88/$R$10)+(#REF!+($N$46^2)/2)*$N$51)/($N$46*SQRT($N$51))))*$EO88-NORMSDIST((((LN($EO88/$R$10)+(#REF!+($N$46^2)/2)*$N$51)/($N$46*SQRT($N$51)))-$N$46*SQRT(($N$51))))*$R$10*EXP(-#REF!*$N$51))*$Q$10*100,0)</f>
        <v>0</v>
      </c>
      <c r="EX88" s="71">
        <f ca="1">IFERROR((NORMSDIST(((LN($EO88/$R$11)+(#REF!+($N$46^2)/2)*$N$51)/($N$46*SQRT($N$51))))*$EO88-NORMSDIST((((LN($EO88/$R$11)+(#REF!+($N$46^2)/2)*$N$51)/($N$46*SQRT($N$51)))-$N$46*SQRT(($N$51))))*$R$11*EXP(-#REF!*$N$51))*$Q$11*100,0)</f>
        <v>0</v>
      </c>
      <c r="EY88" s="71">
        <f ca="1">IFERROR((NORMSDIST(((LN($EO88/$R$12)+(#REF!+($N$46^2)/2)*$N$51)/($N$46*SQRT($N$51))))*$EO88-NORMSDIST((((LN($EO88/$R$12)+(#REF!+($N$46^2)/2)*$N$51)/($N$46*SQRT($N$51)))-$N$46*SQRT(($N$51))))*$R$12*EXP(-#REF!*$N$51))*$Q$12*100,0)</f>
        <v>0</v>
      </c>
      <c r="EZ88" s="71">
        <f ca="1">IFERROR((NORMSDIST(((LN($EO88/$R$13)+(#REF!+($N$46^2)/2)*$N$51)/($N$46*SQRT($N$51))))*$EO88-NORMSDIST((((LN($EO88/$R$13)+(#REF!+($N$46^2)/2)*$N$51)/($N$46*SQRT($N$51)))-$N$46*SQRT(($N$51))))*$R$13*EXP(-#REF!*$N$51))*$Q$13*100,0)</f>
        <v>0</v>
      </c>
      <c r="FA88" s="71">
        <f ca="1">IFERROR((NORMSDIST(((LN($EO88/$R$14)+(#REF!+($N$46^2)/2)*$N$51)/($N$46*SQRT($N$51))))*$EO88-NORMSDIST((((LN($EO88/$R$14)+(#REF!+($N$46^2)/2)*$N$51)/($N$46*SQRT($N$51)))-$N$46*SQRT(($N$51))))*$R$14*EXP(-#REF!*$N$51))*$Q$14*100,0)</f>
        <v>0</v>
      </c>
      <c r="FB88" s="71">
        <f ca="1">IFERROR((NORMSDIST(((LN($EO88/$R$15)+(#REF!+($N$46^2)/2)*$N$51)/($N$46*SQRT($N$51))))*$EO88-NORMSDIST((((LN($EO88/$R$15)+(#REF!+($N$46^2)/2)*$N$51)/($N$46*SQRT($N$51)))-$N$46*SQRT(($N$51))))*$R$15*EXP(-#REF!*$N$51))*$Q$15*100,0)</f>
        <v>0</v>
      </c>
      <c r="FC88" s="71">
        <f ca="1">IFERROR((NORMSDIST(((LN($EO88/$R$16)+(#REF!+($N$46^2)/2)*$N$51)/($N$46*SQRT($N$51))))*$EO88-NORMSDIST((((LN($EO88/$R$16)+(#REF!+($N$46^2)/2)*$N$51)/($N$46*SQRT($N$51)))-$N$46*SQRT(($N$51))))*$R$16*EXP(-#REF!*$N$51))*$Q$16*100,0)</f>
        <v>0</v>
      </c>
      <c r="FD88" s="71">
        <f ca="1">IFERROR((NORMSDIST(((LN($EO88/$R$17)+(#REF!+($N$46^2)/2)*$N$51)/($N$46*SQRT($N$51))))*$EO88-NORMSDIST((((LN($EO88/$R$17)+(#REF!+($N$46^2)/2)*$N$51)/($N$46*SQRT($N$51)))-$N$46*SQRT(($N$51))))*$R$17*EXP(-#REF!*$N$51))*$Q$17*100,0)</f>
        <v>0</v>
      </c>
      <c r="FE88" s="71">
        <f ca="1">IFERROR((NORMSDIST(((LN($EO88/$R$18)+(#REF!+($N$46^2)/2)*$N$51)/($N$46*SQRT($N$51))))*$EO88-NORMSDIST((((LN($EO88/$R$18)+(#REF!+($N$46^2)/2)*$N$51)/($N$46*SQRT($N$51)))-$N$46*SQRT(($N$51))))*$R$18*EXP(-#REF!*$N$51))*$Q$18*100,0)</f>
        <v>0</v>
      </c>
      <c r="FF88" s="71">
        <f ca="1">IFERROR((NORMSDIST(((LN($EO88/$R$19)+(#REF!+($N$46^2)/2)*$N$51)/($N$46*SQRT($N$51))))*$EO88-NORMSDIST((((LN($EO88/$R$19)+(#REF!+($N$46^2)/2)*$N$51)/($N$46*SQRT($N$51)))-$N$46*SQRT(($N$51))))*$R$19*EXP(-#REF!*$N$51))*$Q$19*100,0)</f>
        <v>0</v>
      </c>
      <c r="FG88" s="71">
        <f ca="1">IFERROR((NORMSDIST(((LN($EO88/$R$20)+(#REF!+($N$46^2)/2)*$N$51)/($N$46*SQRT($N$51))))*$EO88-NORMSDIST((((LN($EO88/$R$20)+(#REF!+($N$46^2)/2)*$N$51)/($N$46*SQRT($N$51)))-$N$46*SQRT(($N$51))))*$R$20*EXP(-#REF!*$N$51))*$Q$20*100,0)</f>
        <v>0</v>
      </c>
      <c r="FH88" s="71">
        <f ca="1">IFERROR((NORMSDIST(((LN($EO88/$R$21)+(#REF!+($N$46^2)/2)*$N$51)/($N$46*SQRT($N$51))))*$EO88-NORMSDIST((((LN($EO88/$R$21)+(#REF!+($N$46^2)/2)*$N$51)/($N$46*SQRT($N$51)))-$N$46*SQRT(($N$51))))*$R$21*EXP(-#REF!*$N$51))*$Q$21*100,0)</f>
        <v>0</v>
      </c>
      <c r="FI88" s="71">
        <f ca="1">IFERROR((NORMSDIST(((LN($EO88/$R$22)+(#REF!+($N$46^2)/2)*$N$51)/($N$46*SQRT($N$51))))*$EO88-NORMSDIST((((LN($EO88/$R$22)+(#REF!+($N$46^2)/2)*$N$51)/($N$46*SQRT($N$51)))-$N$46*SQRT(($N$51))))*$R$22*EXP(-#REF!*$N$51))*$Q$22*100,0)</f>
        <v>0</v>
      </c>
      <c r="FJ88" s="71">
        <f ca="1">IFERROR((NORMSDIST(((LN($EO88/$R$23)+(#REF!+($N$46^2)/2)*$N$51)/($N$46*SQRT($N$51))))*$EO88-NORMSDIST((((LN($EO88/$R$23)+(#REF!+($N$46^2)/2)*$N$51)/($N$46*SQRT($N$51)))-$N$46*SQRT(($N$51))))*$R$23*EXP(-#REF!*$N$51))*$Q$23*100,0)</f>
        <v>0</v>
      </c>
      <c r="FK88" s="71">
        <f ca="1">IFERROR((NORMSDIST(((LN($EO88/$R$24)+(#REF!+($N$46^2)/2)*$N$51)/($N$46*SQRT($N$51))))*$EO88-NORMSDIST((((LN($EO88/$R$24)+(#REF!+($N$46^2)/2)*$N$51)/($N$46*SQRT($N$51)))-$N$46*SQRT(($N$51))))*$R$24*EXP(-#REF!*$N$51))*$Q$24*100,0)</f>
        <v>0</v>
      </c>
      <c r="FL88" s="71">
        <f ca="1">IFERROR((NORMSDIST(((LN($EO88/$R$25)+(#REF!+($N$46^2)/2)*$N$51)/($N$46*SQRT($N$51))))*$EO88-NORMSDIST((((LN($EO88/$R$25)+(#REF!+($N$46^2)/2)*$N$51)/($N$46*SQRT($N$51)))-$N$46*SQRT(($N$51))))*$R$25*EXP(-#REF!*$N$51))*$Q$25*100,0)</f>
        <v>0</v>
      </c>
      <c r="FM88" s="71">
        <f ca="1">IFERROR((NORMSDIST(((LN($EO88/$R$26)+(#REF!+($N$46^2)/2)*$N$51)/($N$46*SQRT($N$51))))*$EO88-NORMSDIST((((LN($EO88/$R$26)+(#REF!+($N$46^2)/2)*$N$51)/($N$46*SQRT($N$51)))-$N$46*SQRT(($N$51))))*$R$26*EXP(-#REF!*$N$51))*$Q$26*100,0)</f>
        <v>0</v>
      </c>
      <c r="FN88" s="71">
        <f ca="1">IFERROR((NORMSDIST(((LN($EO88/$R$27)+(#REF!+($N$46^2)/2)*$N$51)/($N$46*SQRT($N$51))))*$EO88-NORMSDIST((((LN($EO88/$R$27)+(#REF!+($N$46^2)/2)*$N$51)/($N$46*SQRT($N$51)))-$N$46*SQRT(($N$51))))*$R$27*EXP(-#REF!*$N$51))*$Q$27*100,0)</f>
        <v>0</v>
      </c>
      <c r="FO88" s="71">
        <f ca="1">IFERROR((NORMSDIST(((LN($EO88/$R$28)+(#REF!+($N$46^2)/2)*$N$51)/($N$46*SQRT($N$51))))*$EO88-NORMSDIST((((LN($EO88/$R$28)+(#REF!+($N$46^2)/2)*$N$51)/($N$46*SQRT($N$51)))-$N$46*SQRT(($N$51))))*$R$28*EXP(-#REF!*$N$51))*$Q$28*100,0)</f>
        <v>0</v>
      </c>
      <c r="FP88" s="71">
        <f ca="1">IFERROR((NORMSDIST(((LN($EO88/$R$29)+(#REF!+($N$46^2)/2)*$N$51)/($N$46*SQRT($N$51))))*$EO88-NORMSDIST((((LN($EO88/$R$29)+(#REF!+($N$46^2)/2)*$N$51)/($N$46*SQRT($N$51)))-$N$46*SQRT(($N$51))))*$R$29*EXP(-#REF!*$N$51))*$Q$29*100,0)</f>
        <v>0</v>
      </c>
      <c r="FQ88" s="71">
        <f ca="1">IFERROR((NORMSDIST(((LN($EO88/$R$30)+(#REF!+($N$46^2)/2)*$N$51)/($N$46*SQRT($N$51))))*$EO88-NORMSDIST((((LN($EO88/$R$30)+(#REF!+($N$46^2)/2)*$N$51)/($N$46*SQRT($N$51)))-$N$46*SQRT(($N$51))))*$R$30*EXP(-#REF!*$N$51))*$Q$30*100,0)</f>
        <v>0</v>
      </c>
      <c r="FR88" s="71">
        <f ca="1">IFERROR((NORMSDIST(((LN($EO88/$R$31)+(#REF!+($N$46^2)/2)*$N$51)/($N$46*SQRT($N$51))))*$EO88-NORMSDIST((((LN($EO88/$R$31)+(#REF!+($N$46^2)/2)*$N$51)/($N$46*SQRT($N$51)))-$N$46*SQRT(($N$51))))*$R$31*EXP(-#REF!*$N$51))*$Q$31*100,0)</f>
        <v>0</v>
      </c>
      <c r="FS88" s="71">
        <f ca="1">IFERROR((NORMSDIST(((LN($EO88/$R$32)+(#REF!+($N$46^2)/2)*$N$51)/($N$46*SQRT($N$51))))*$EO88-NORMSDIST((((LN($EO88/$R$32)+(#REF!+($N$46^2)/2)*$N$51)/($N$46*SQRT($N$51)))-$N$46*SQRT(($N$51))))*$R$32*EXP(-#REF!*$N$51))*$Q$32*100,0)</f>
        <v>0</v>
      </c>
      <c r="FT88" s="71">
        <f ca="1">IFERROR((NORMSDIST(((LN($EO88/$R$33)+(#REF!+($N$46^2)/2)*$N$51)/($N$46*SQRT($N$51))))*$EO88-NORMSDIST((((LN($EO88/$R$33)+(#REF!+($N$46^2)/2)*$N$51)/($N$46*SQRT($N$51)))-$N$46*SQRT(($N$51))))*$R$33*EXP(-#REF!*$N$51))*$Q$33*100,0)</f>
        <v>0</v>
      </c>
      <c r="FU88" s="71">
        <f ca="1">IFERROR((NORMSDIST(((LN($EO88/$R$34)+(#REF!+($N$46^2)/2)*$N$51)/($N$46*SQRT($N$51))))*$EO88-NORMSDIST((((LN($EO88/$R$34)+(#REF!+($N$46^2)/2)*$N$51)/($N$46*SQRT($N$51)))-$N$46*SQRT(($N$51))))*$R$34*EXP(-#REF!*$N$51))*$Q$34*100,0)</f>
        <v>0</v>
      </c>
      <c r="FV88" s="71">
        <f ca="1">IFERROR((NORMSDIST(((LN($EO88/$R$35)+(#REF!+($N$46^2)/2)*$N$51)/($N$46*SQRT($N$51))))*$EO88-NORMSDIST((((LN($EO88/$R$35)+(#REF!+($N$46^2)/2)*$N$51)/($N$46*SQRT($N$51)))-$N$46*SQRT(($N$51))))*$R$35*EXP(-#REF!*$N$51))*$Q$35*100,0)</f>
        <v>0</v>
      </c>
      <c r="FW88" s="71">
        <f ca="1">IFERROR((NORMSDIST(((LN($EO88/$R$36)+(#REF!+($N$46^2)/2)*$N$51)/($N$46*SQRT($N$51))))*$EO88-NORMSDIST((((LN($EO88/$R$36)+(#REF!+($N$46^2)/2)*$N$51)/($N$46*SQRT($N$51)))-$N$46*SQRT(($N$51))))*$R$36*EXP(-#REF!*$N$51))*$Q$36*100,0)</f>
        <v>0</v>
      </c>
      <c r="FX88" s="71">
        <f ca="1">IFERROR((NORMSDIST(((LN($EO88/$R$37)+(#REF!+($N$46^2)/2)*$N$51)/($N$46*SQRT($N$51))))*$EO88-NORMSDIST((((LN($EO88/$R$37)+(#REF!+($N$46^2)/2)*$N$51)/($N$46*SQRT($N$51)))-$N$46*SQRT(($N$51))))*$R$37*EXP(-#REF!*$N$51))*$Q$37*100,0)</f>
        <v>0</v>
      </c>
      <c r="FY88" s="71">
        <f ca="1">IFERROR((NORMSDIST(((LN($EO88/$R$38)+(#REF!+($N$46^2)/2)*$N$51)/($N$46*SQRT($N$51))))*$EO88-NORMSDIST((((LN($EO88/$R$38)+(#REF!+($N$46^2)/2)*$N$51)/($N$46*SQRT($N$51)))-$N$46*SQRT(($N$51))))*$R$38*EXP(-#REF!*$N$51))*$Q$38*100,0)</f>
        <v>0</v>
      </c>
      <c r="FZ88" s="71">
        <f ca="1">IFERROR((NORMSDIST(((LN($EO88/$R$39)+(#REF!+($N$46^2)/2)*$N$51)/($N$46*SQRT($N$51))))*$EO88-NORMSDIST((((LN($EO88/$R$39)+(#REF!+($N$46^2)/2)*$N$51)/($N$46*SQRT($N$51)))-$N$46*SQRT(($N$51))))*$R$39*EXP(-#REF!*$N$51))*$Q$39*100,0)</f>
        <v>0</v>
      </c>
      <c r="GA88" s="71">
        <f ca="1">IFERROR((NORMSDIST(((LN($EO88/$R$40)+(#REF!+($N$46^2)/2)*$N$51)/($N$46*SQRT($N$51))))*$EO88-NORMSDIST((((LN($EO88/$R$40)+(#REF!+($N$46^2)/2)*$N$51)/($N$46*SQRT($N$51)))-$N$46*SQRT(($N$51))))*$R$40*EXP(-#REF!*$N$51))*$Q$40*100,0)</f>
        <v>0</v>
      </c>
      <c r="GB88" s="71">
        <f ca="1">IFERROR((NORMSDIST(((LN($EO88/$R$41)+(#REF!+($N$46^2)/2)*$N$51)/($N$46*SQRT($N$51))))*$EO88-NORMSDIST((((LN($EO88/$R$41)+(#REF!+($N$46^2)/2)*$N$51)/($N$46*SQRT($N$51)))-$N$46*SQRT(($N$51))))*$R$41*EXP(-#REF!*$N$51))*$Q$41*100,0)</f>
        <v>0</v>
      </c>
      <c r="GC88" s="71">
        <f ca="1">IFERROR((NORMSDIST(((LN($EO88/$R$42)+(#REF!+($N$46^2)/2)*$N$51)/($N$46*SQRT($N$51))))*$EO88-NORMSDIST((((LN($EO88/$R$42)+(#REF!+($N$46^2)/2)*$N$51)/($N$46*SQRT($N$51)))-$N$46*SQRT(($N$51))))*$R$42*EXP(-#REF!*$N$51))*$Q$42*100,0)</f>
        <v>0</v>
      </c>
      <c r="GD88" s="104">
        <f t="shared" ca="1" si="167"/>
        <v>0</v>
      </c>
    </row>
    <row r="89" spans="102:186">
      <c r="CX89" s="70">
        <f t="shared" si="124"/>
        <v>4306.9975646399998</v>
      </c>
      <c r="CY89" s="71">
        <f t="shared" si="125"/>
        <v>0</v>
      </c>
      <c r="CZ89" s="71">
        <f t="shared" si="126"/>
        <v>0</v>
      </c>
      <c r="DA89" s="71">
        <f t="shared" si="127"/>
        <v>0</v>
      </c>
      <c r="DB89" s="71">
        <f t="shared" si="128"/>
        <v>0</v>
      </c>
      <c r="DC89" s="71">
        <f t="shared" si="129"/>
        <v>0</v>
      </c>
      <c r="DD89" s="71">
        <f t="shared" si="130"/>
        <v>0</v>
      </c>
      <c r="DE89" s="71">
        <f t="shared" si="131"/>
        <v>0</v>
      </c>
      <c r="DF89" s="71">
        <f t="shared" si="132"/>
        <v>0</v>
      </c>
      <c r="DG89" s="71">
        <f t="shared" si="133"/>
        <v>0</v>
      </c>
      <c r="DH89" s="71">
        <f t="shared" si="134"/>
        <v>0</v>
      </c>
      <c r="DI89" s="71">
        <f t="shared" si="135"/>
        <v>0</v>
      </c>
      <c r="DJ89" s="71">
        <f t="shared" si="136"/>
        <v>0</v>
      </c>
      <c r="DK89" s="71">
        <f t="shared" si="137"/>
        <v>0</v>
      </c>
      <c r="DL89" s="71">
        <f t="shared" si="138"/>
        <v>0</v>
      </c>
      <c r="DM89" s="71">
        <f t="shared" si="139"/>
        <v>0</v>
      </c>
      <c r="DN89" s="71">
        <f t="shared" si="140"/>
        <v>0</v>
      </c>
      <c r="DO89" s="71">
        <f t="shared" si="141"/>
        <v>0</v>
      </c>
      <c r="DP89" s="71">
        <f t="shared" si="142"/>
        <v>0</v>
      </c>
      <c r="DQ89" s="71">
        <f t="shared" si="143"/>
        <v>0</v>
      </c>
      <c r="DR89" s="71">
        <f t="shared" si="144"/>
        <v>0</v>
      </c>
      <c r="DS89" s="71">
        <f t="shared" si="145"/>
        <v>0</v>
      </c>
      <c r="DT89" s="71">
        <f t="shared" si="146"/>
        <v>0</v>
      </c>
      <c r="DU89" s="71">
        <f t="shared" si="147"/>
        <v>0</v>
      </c>
      <c r="DV89" s="71">
        <f t="shared" si="148"/>
        <v>0</v>
      </c>
      <c r="DW89" s="71">
        <f t="shared" si="149"/>
        <v>0</v>
      </c>
      <c r="DX89" s="71">
        <f t="shared" si="150"/>
        <v>0</v>
      </c>
      <c r="DY89" s="71">
        <f t="shared" si="151"/>
        <v>0</v>
      </c>
      <c r="DZ89" s="71">
        <f t="shared" si="152"/>
        <v>0</v>
      </c>
      <c r="EA89" s="71">
        <f t="shared" si="153"/>
        <v>0</v>
      </c>
      <c r="EB89" s="71">
        <f t="shared" si="154"/>
        <v>0</v>
      </c>
      <c r="EC89" s="71">
        <f t="shared" si="155"/>
        <v>0</v>
      </c>
      <c r="ED89" s="71">
        <f t="shared" si="156"/>
        <v>0</v>
      </c>
      <c r="EE89" s="71">
        <f t="shared" si="157"/>
        <v>0</v>
      </c>
      <c r="EF89" s="71">
        <f t="shared" si="158"/>
        <v>0</v>
      </c>
      <c r="EG89" s="71">
        <f t="shared" si="159"/>
        <v>0</v>
      </c>
      <c r="EH89" s="71">
        <f t="shared" si="160"/>
        <v>0</v>
      </c>
      <c r="EI89" s="71">
        <f t="shared" si="161"/>
        <v>0</v>
      </c>
      <c r="EJ89" s="71">
        <f t="shared" si="162"/>
        <v>0</v>
      </c>
      <c r="EK89" s="71">
        <f t="shared" si="163"/>
        <v>0</v>
      </c>
      <c r="EL89" s="71">
        <f t="shared" si="164"/>
        <v>0</v>
      </c>
      <c r="EM89" s="104">
        <f t="shared" si="165"/>
        <v>0</v>
      </c>
      <c r="EN89" s="60"/>
      <c r="EO89" s="70">
        <f t="shared" si="166"/>
        <v>4306.9975646399998</v>
      </c>
      <c r="EP89" s="71">
        <f ca="1">IFERROR((NORMSDIST(((LN($EO89/$R$3)+(#REF!+($N$46^2)/2)*$N$51)/($N$46*SQRT($N$51))))*$EO89-NORMSDIST((((LN($EO89/$R$3)+(#REF!+($N$46^2)/2)*$N$51)/($N$46*SQRT($N$51)))-$N$46*SQRT(($N$51))))*$R$3*EXP(-#REF!*$N$51))*$Q$3*100,0)</f>
        <v>0</v>
      </c>
      <c r="EQ89" s="71">
        <f ca="1">IFERROR((NORMSDIST(((LN($EO89/$R$4)+(#REF!+($N$46^2)/2)*$N$51)/($N$46*SQRT($N$51))))*$EO89-NORMSDIST((((LN($EO89/$R$4)+(#REF!+($N$46^2)/2)*$N$51)/($N$46*SQRT($N$51)))-$N$46*SQRT(($N$51))))*$R$4*EXP(-#REF!*$N$51))*$Q$4*100,0)</f>
        <v>0</v>
      </c>
      <c r="ER89" s="71">
        <f ca="1">IFERROR((NORMSDIST(((LN($EO89/$R$5)+(#REF!+($N$46^2)/2)*$N$51)/($N$46*SQRT($N$51))))*$EO89-NORMSDIST((((LN($EO89/$R$5)+(#REF!+($N$46^2)/2)*$N$51)/($N$46*SQRT($N$51)))-$N$46*SQRT(($N$51))))*$R$5*EXP(-#REF!*$N$51))*$Q$5*100,0)</f>
        <v>0</v>
      </c>
      <c r="ES89" s="71">
        <f ca="1">IFERROR((NORMSDIST(((LN($EO89/$R$6)+(#REF!+($N$46^2)/2)*$N$51)/($N$46*SQRT($N$51))))*$EO89-NORMSDIST((((LN($EO89/$R$6)+(#REF!+($N$46^2)/2)*$N$51)/($N$46*SQRT($N$51)))-$N$46*SQRT(($N$51))))*$R$6*EXP(-#REF!*$N$51))*$Q$6*100,0)</f>
        <v>0</v>
      </c>
      <c r="ET89" s="71">
        <f ca="1">IFERROR((NORMSDIST(((LN($EO89/$R$7)+(#REF!+($N$46^2)/2)*$N$51)/($N$46*SQRT($N$51))))*$EO89-NORMSDIST((((LN($EO89/$R$7)+(#REF!+($N$46^2)/2)*$N$51)/($N$46*SQRT($N$51)))-$N$46*SQRT(($N$51))))*$R$7*EXP(-#REF!*$N$51))*$Q$7*100,0)</f>
        <v>0</v>
      </c>
      <c r="EU89" s="71">
        <f ca="1">IFERROR((NORMSDIST(((LN($EO89/$R$8)+(#REF!+($N$46^2)/2)*$N$51)/($N$46*SQRT($N$51))))*$EO89-NORMSDIST((((LN($EO89/$R$8)+(#REF!+($N$46^2)/2)*$N$51)/($N$46*SQRT($N$51)))-$N$46*SQRT(($N$51))))*$R$8*EXP(-#REF!*$N$51))*$Q$8*100,0)</f>
        <v>0</v>
      </c>
      <c r="EV89" s="71">
        <f ca="1">IFERROR((NORMSDIST(((LN($EO89/$R$9)+(#REF!+($N$46^2)/2)*$N$51)/($N$46*SQRT($N$51))))*$EO89-NORMSDIST((((LN($EO89/$R$9)+(#REF!+($N$46^2)/2)*$N$51)/($N$46*SQRT($N$51)))-$N$46*SQRT(($N$51))))*$R$9*EXP(-#REF!*$N$51))*$Q$9*100,0)</f>
        <v>0</v>
      </c>
      <c r="EW89" s="71">
        <f ca="1">IFERROR((NORMSDIST(((LN($EO89/$R$10)+(#REF!+($N$46^2)/2)*$N$51)/($N$46*SQRT($N$51))))*$EO89-NORMSDIST((((LN($EO89/$R$10)+(#REF!+($N$46^2)/2)*$N$51)/($N$46*SQRT($N$51)))-$N$46*SQRT(($N$51))))*$R$10*EXP(-#REF!*$N$51))*$Q$10*100,0)</f>
        <v>0</v>
      </c>
      <c r="EX89" s="71">
        <f ca="1">IFERROR((NORMSDIST(((LN($EO89/$R$11)+(#REF!+($N$46^2)/2)*$N$51)/($N$46*SQRT($N$51))))*$EO89-NORMSDIST((((LN($EO89/$R$11)+(#REF!+($N$46^2)/2)*$N$51)/($N$46*SQRT($N$51)))-$N$46*SQRT(($N$51))))*$R$11*EXP(-#REF!*$N$51))*$Q$11*100,0)</f>
        <v>0</v>
      </c>
      <c r="EY89" s="71">
        <f ca="1">IFERROR((NORMSDIST(((LN($EO89/$R$12)+(#REF!+($N$46^2)/2)*$N$51)/($N$46*SQRT($N$51))))*$EO89-NORMSDIST((((LN($EO89/$R$12)+(#REF!+($N$46^2)/2)*$N$51)/($N$46*SQRT($N$51)))-$N$46*SQRT(($N$51))))*$R$12*EXP(-#REF!*$N$51))*$Q$12*100,0)</f>
        <v>0</v>
      </c>
      <c r="EZ89" s="71">
        <f ca="1">IFERROR((NORMSDIST(((LN($EO89/$R$13)+(#REF!+($N$46^2)/2)*$N$51)/($N$46*SQRT($N$51))))*$EO89-NORMSDIST((((LN($EO89/$R$13)+(#REF!+($N$46^2)/2)*$N$51)/($N$46*SQRT($N$51)))-$N$46*SQRT(($N$51))))*$R$13*EXP(-#REF!*$N$51))*$Q$13*100,0)</f>
        <v>0</v>
      </c>
      <c r="FA89" s="71">
        <f ca="1">IFERROR((NORMSDIST(((LN($EO89/$R$14)+(#REF!+($N$46^2)/2)*$N$51)/($N$46*SQRT($N$51))))*$EO89-NORMSDIST((((LN($EO89/$R$14)+(#REF!+($N$46^2)/2)*$N$51)/($N$46*SQRT($N$51)))-$N$46*SQRT(($N$51))))*$R$14*EXP(-#REF!*$N$51))*$Q$14*100,0)</f>
        <v>0</v>
      </c>
      <c r="FB89" s="71">
        <f ca="1">IFERROR((NORMSDIST(((LN($EO89/$R$15)+(#REF!+($N$46^2)/2)*$N$51)/($N$46*SQRT($N$51))))*$EO89-NORMSDIST((((LN($EO89/$R$15)+(#REF!+($N$46^2)/2)*$N$51)/($N$46*SQRT($N$51)))-$N$46*SQRT(($N$51))))*$R$15*EXP(-#REF!*$N$51))*$Q$15*100,0)</f>
        <v>0</v>
      </c>
      <c r="FC89" s="71">
        <f ca="1">IFERROR((NORMSDIST(((LN($EO89/$R$16)+(#REF!+($N$46^2)/2)*$N$51)/($N$46*SQRT($N$51))))*$EO89-NORMSDIST((((LN($EO89/$R$16)+(#REF!+($N$46^2)/2)*$N$51)/($N$46*SQRT($N$51)))-$N$46*SQRT(($N$51))))*$R$16*EXP(-#REF!*$N$51))*$Q$16*100,0)</f>
        <v>0</v>
      </c>
      <c r="FD89" s="71">
        <f ca="1">IFERROR((NORMSDIST(((LN($EO89/$R$17)+(#REF!+($N$46^2)/2)*$N$51)/($N$46*SQRT($N$51))))*$EO89-NORMSDIST((((LN($EO89/$R$17)+(#REF!+($N$46^2)/2)*$N$51)/($N$46*SQRT($N$51)))-$N$46*SQRT(($N$51))))*$R$17*EXP(-#REF!*$N$51))*$Q$17*100,0)</f>
        <v>0</v>
      </c>
      <c r="FE89" s="71">
        <f ca="1">IFERROR((NORMSDIST(((LN($EO89/$R$18)+(#REF!+($N$46^2)/2)*$N$51)/($N$46*SQRT($N$51))))*$EO89-NORMSDIST((((LN($EO89/$R$18)+(#REF!+($N$46^2)/2)*$N$51)/($N$46*SQRT($N$51)))-$N$46*SQRT(($N$51))))*$R$18*EXP(-#REF!*$N$51))*$Q$18*100,0)</f>
        <v>0</v>
      </c>
      <c r="FF89" s="71">
        <f ca="1">IFERROR((NORMSDIST(((LN($EO89/$R$19)+(#REF!+($N$46^2)/2)*$N$51)/($N$46*SQRT($N$51))))*$EO89-NORMSDIST((((LN($EO89/$R$19)+(#REF!+($N$46^2)/2)*$N$51)/($N$46*SQRT($N$51)))-$N$46*SQRT(($N$51))))*$R$19*EXP(-#REF!*$N$51))*$Q$19*100,0)</f>
        <v>0</v>
      </c>
      <c r="FG89" s="71">
        <f ca="1">IFERROR((NORMSDIST(((LN($EO89/$R$20)+(#REF!+($N$46^2)/2)*$N$51)/($N$46*SQRT($N$51))))*$EO89-NORMSDIST((((LN($EO89/$R$20)+(#REF!+($N$46^2)/2)*$N$51)/($N$46*SQRT($N$51)))-$N$46*SQRT(($N$51))))*$R$20*EXP(-#REF!*$N$51))*$Q$20*100,0)</f>
        <v>0</v>
      </c>
      <c r="FH89" s="71">
        <f ca="1">IFERROR((NORMSDIST(((LN($EO89/$R$21)+(#REF!+($N$46^2)/2)*$N$51)/($N$46*SQRT($N$51))))*$EO89-NORMSDIST((((LN($EO89/$R$21)+(#REF!+($N$46^2)/2)*$N$51)/($N$46*SQRT($N$51)))-$N$46*SQRT(($N$51))))*$R$21*EXP(-#REF!*$N$51))*$Q$21*100,0)</f>
        <v>0</v>
      </c>
      <c r="FI89" s="71">
        <f ca="1">IFERROR((NORMSDIST(((LN($EO89/$R$22)+(#REF!+($N$46^2)/2)*$N$51)/($N$46*SQRT($N$51))))*$EO89-NORMSDIST((((LN($EO89/$R$22)+(#REF!+($N$46^2)/2)*$N$51)/($N$46*SQRT($N$51)))-$N$46*SQRT(($N$51))))*$R$22*EXP(-#REF!*$N$51))*$Q$22*100,0)</f>
        <v>0</v>
      </c>
      <c r="FJ89" s="71">
        <f ca="1">IFERROR((NORMSDIST(((LN($EO89/$R$23)+(#REF!+($N$46^2)/2)*$N$51)/($N$46*SQRT($N$51))))*$EO89-NORMSDIST((((LN($EO89/$R$23)+(#REF!+($N$46^2)/2)*$N$51)/($N$46*SQRT($N$51)))-$N$46*SQRT(($N$51))))*$R$23*EXP(-#REF!*$N$51))*$Q$23*100,0)</f>
        <v>0</v>
      </c>
      <c r="FK89" s="71">
        <f ca="1">IFERROR((NORMSDIST(((LN($EO89/$R$24)+(#REF!+($N$46^2)/2)*$N$51)/($N$46*SQRT($N$51))))*$EO89-NORMSDIST((((LN($EO89/$R$24)+(#REF!+($N$46^2)/2)*$N$51)/($N$46*SQRT($N$51)))-$N$46*SQRT(($N$51))))*$R$24*EXP(-#REF!*$N$51))*$Q$24*100,0)</f>
        <v>0</v>
      </c>
      <c r="FL89" s="71">
        <f ca="1">IFERROR((NORMSDIST(((LN($EO89/$R$25)+(#REF!+($N$46^2)/2)*$N$51)/($N$46*SQRT($N$51))))*$EO89-NORMSDIST((((LN($EO89/$R$25)+(#REF!+($N$46^2)/2)*$N$51)/($N$46*SQRT($N$51)))-$N$46*SQRT(($N$51))))*$R$25*EXP(-#REF!*$N$51))*$Q$25*100,0)</f>
        <v>0</v>
      </c>
      <c r="FM89" s="71">
        <f ca="1">IFERROR((NORMSDIST(((LN($EO89/$R$26)+(#REF!+($N$46^2)/2)*$N$51)/($N$46*SQRT($N$51))))*$EO89-NORMSDIST((((LN($EO89/$R$26)+(#REF!+($N$46^2)/2)*$N$51)/($N$46*SQRT($N$51)))-$N$46*SQRT(($N$51))))*$R$26*EXP(-#REF!*$N$51))*$Q$26*100,0)</f>
        <v>0</v>
      </c>
      <c r="FN89" s="71">
        <f ca="1">IFERROR((NORMSDIST(((LN($EO89/$R$27)+(#REF!+($N$46^2)/2)*$N$51)/($N$46*SQRT($N$51))))*$EO89-NORMSDIST((((LN($EO89/$R$27)+(#REF!+($N$46^2)/2)*$N$51)/($N$46*SQRT($N$51)))-$N$46*SQRT(($N$51))))*$R$27*EXP(-#REF!*$N$51))*$Q$27*100,0)</f>
        <v>0</v>
      </c>
      <c r="FO89" s="71">
        <f ca="1">IFERROR((NORMSDIST(((LN($EO89/$R$28)+(#REF!+($N$46^2)/2)*$N$51)/($N$46*SQRT($N$51))))*$EO89-NORMSDIST((((LN($EO89/$R$28)+(#REF!+($N$46^2)/2)*$N$51)/($N$46*SQRT($N$51)))-$N$46*SQRT(($N$51))))*$R$28*EXP(-#REF!*$N$51))*$Q$28*100,0)</f>
        <v>0</v>
      </c>
      <c r="FP89" s="71">
        <f ca="1">IFERROR((NORMSDIST(((LN($EO89/$R$29)+(#REF!+($N$46^2)/2)*$N$51)/($N$46*SQRT($N$51))))*$EO89-NORMSDIST((((LN($EO89/$R$29)+(#REF!+($N$46^2)/2)*$N$51)/($N$46*SQRT($N$51)))-$N$46*SQRT(($N$51))))*$R$29*EXP(-#REF!*$N$51))*$Q$29*100,0)</f>
        <v>0</v>
      </c>
      <c r="FQ89" s="71">
        <f ca="1">IFERROR((NORMSDIST(((LN($EO89/$R$30)+(#REF!+($N$46^2)/2)*$N$51)/($N$46*SQRT($N$51))))*$EO89-NORMSDIST((((LN($EO89/$R$30)+(#REF!+($N$46^2)/2)*$N$51)/($N$46*SQRT($N$51)))-$N$46*SQRT(($N$51))))*$R$30*EXP(-#REF!*$N$51))*$Q$30*100,0)</f>
        <v>0</v>
      </c>
      <c r="FR89" s="71">
        <f ca="1">IFERROR((NORMSDIST(((LN($EO89/$R$31)+(#REF!+($N$46^2)/2)*$N$51)/($N$46*SQRT($N$51))))*$EO89-NORMSDIST((((LN($EO89/$R$31)+(#REF!+($N$46^2)/2)*$N$51)/($N$46*SQRT($N$51)))-$N$46*SQRT(($N$51))))*$R$31*EXP(-#REF!*$N$51))*$Q$31*100,0)</f>
        <v>0</v>
      </c>
      <c r="FS89" s="71">
        <f ca="1">IFERROR((NORMSDIST(((LN($EO89/$R$32)+(#REF!+($N$46^2)/2)*$N$51)/($N$46*SQRT($N$51))))*$EO89-NORMSDIST((((LN($EO89/$R$32)+(#REF!+($N$46^2)/2)*$N$51)/($N$46*SQRT($N$51)))-$N$46*SQRT(($N$51))))*$R$32*EXP(-#REF!*$N$51))*$Q$32*100,0)</f>
        <v>0</v>
      </c>
      <c r="FT89" s="71">
        <f ca="1">IFERROR((NORMSDIST(((LN($EO89/$R$33)+(#REF!+($N$46^2)/2)*$N$51)/($N$46*SQRT($N$51))))*$EO89-NORMSDIST((((LN($EO89/$R$33)+(#REF!+($N$46^2)/2)*$N$51)/($N$46*SQRT($N$51)))-$N$46*SQRT(($N$51))))*$R$33*EXP(-#REF!*$N$51))*$Q$33*100,0)</f>
        <v>0</v>
      </c>
      <c r="FU89" s="71">
        <f ca="1">IFERROR((NORMSDIST(((LN($EO89/$R$34)+(#REF!+($N$46^2)/2)*$N$51)/($N$46*SQRT($N$51))))*$EO89-NORMSDIST((((LN($EO89/$R$34)+(#REF!+($N$46^2)/2)*$N$51)/($N$46*SQRT($N$51)))-$N$46*SQRT(($N$51))))*$R$34*EXP(-#REF!*$N$51))*$Q$34*100,0)</f>
        <v>0</v>
      </c>
      <c r="FV89" s="71">
        <f ca="1">IFERROR((NORMSDIST(((LN($EO89/$R$35)+(#REF!+($N$46^2)/2)*$N$51)/($N$46*SQRT($N$51))))*$EO89-NORMSDIST((((LN($EO89/$R$35)+(#REF!+($N$46^2)/2)*$N$51)/($N$46*SQRT($N$51)))-$N$46*SQRT(($N$51))))*$R$35*EXP(-#REF!*$N$51))*$Q$35*100,0)</f>
        <v>0</v>
      </c>
      <c r="FW89" s="71">
        <f ca="1">IFERROR((NORMSDIST(((LN($EO89/$R$36)+(#REF!+($N$46^2)/2)*$N$51)/($N$46*SQRT($N$51))))*$EO89-NORMSDIST((((LN($EO89/$R$36)+(#REF!+($N$46^2)/2)*$N$51)/($N$46*SQRT($N$51)))-$N$46*SQRT(($N$51))))*$R$36*EXP(-#REF!*$N$51))*$Q$36*100,0)</f>
        <v>0</v>
      </c>
      <c r="FX89" s="71">
        <f ca="1">IFERROR((NORMSDIST(((LN($EO89/$R$37)+(#REF!+($N$46^2)/2)*$N$51)/($N$46*SQRT($N$51))))*$EO89-NORMSDIST((((LN($EO89/$R$37)+(#REF!+($N$46^2)/2)*$N$51)/($N$46*SQRT($N$51)))-$N$46*SQRT(($N$51))))*$R$37*EXP(-#REF!*$N$51))*$Q$37*100,0)</f>
        <v>0</v>
      </c>
      <c r="FY89" s="71">
        <f ca="1">IFERROR((NORMSDIST(((LN($EO89/$R$38)+(#REF!+($N$46^2)/2)*$N$51)/($N$46*SQRT($N$51))))*$EO89-NORMSDIST((((LN($EO89/$R$38)+(#REF!+($N$46^2)/2)*$N$51)/($N$46*SQRT($N$51)))-$N$46*SQRT(($N$51))))*$R$38*EXP(-#REF!*$N$51))*$Q$38*100,0)</f>
        <v>0</v>
      </c>
      <c r="FZ89" s="71">
        <f ca="1">IFERROR((NORMSDIST(((LN($EO89/$R$39)+(#REF!+($N$46^2)/2)*$N$51)/($N$46*SQRT($N$51))))*$EO89-NORMSDIST((((LN($EO89/$R$39)+(#REF!+($N$46^2)/2)*$N$51)/($N$46*SQRT($N$51)))-$N$46*SQRT(($N$51))))*$R$39*EXP(-#REF!*$N$51))*$Q$39*100,0)</f>
        <v>0</v>
      </c>
      <c r="GA89" s="71">
        <f ca="1">IFERROR((NORMSDIST(((LN($EO89/$R$40)+(#REF!+($N$46^2)/2)*$N$51)/($N$46*SQRT($N$51))))*$EO89-NORMSDIST((((LN($EO89/$R$40)+(#REF!+($N$46^2)/2)*$N$51)/($N$46*SQRT($N$51)))-$N$46*SQRT(($N$51))))*$R$40*EXP(-#REF!*$N$51))*$Q$40*100,0)</f>
        <v>0</v>
      </c>
      <c r="GB89" s="71">
        <f ca="1">IFERROR((NORMSDIST(((LN($EO89/$R$41)+(#REF!+($N$46^2)/2)*$N$51)/($N$46*SQRT($N$51))))*$EO89-NORMSDIST((((LN($EO89/$R$41)+(#REF!+($N$46^2)/2)*$N$51)/($N$46*SQRT($N$51)))-$N$46*SQRT(($N$51))))*$R$41*EXP(-#REF!*$N$51))*$Q$41*100,0)</f>
        <v>0</v>
      </c>
      <c r="GC89" s="71">
        <f ca="1">IFERROR((NORMSDIST(((LN($EO89/$R$42)+(#REF!+($N$46^2)/2)*$N$51)/($N$46*SQRT($N$51))))*$EO89-NORMSDIST((((LN($EO89/$R$42)+(#REF!+($N$46^2)/2)*$N$51)/($N$46*SQRT($N$51)))-$N$46*SQRT(($N$51))))*$R$42*EXP(-#REF!*$N$51))*$Q$42*100,0)</f>
        <v>0</v>
      </c>
      <c r="GD89" s="104">
        <f t="shared" ca="1" si="167"/>
        <v>0</v>
      </c>
    </row>
    <row r="90" spans="102:186">
      <c r="CX90" s="70">
        <f t="shared" si="124"/>
        <v>4393.1375159327999</v>
      </c>
      <c r="CY90" s="71">
        <f t="shared" si="125"/>
        <v>0</v>
      </c>
      <c r="CZ90" s="71">
        <f t="shared" si="126"/>
        <v>0</v>
      </c>
      <c r="DA90" s="71">
        <f t="shared" si="127"/>
        <v>0</v>
      </c>
      <c r="DB90" s="71">
        <f t="shared" si="128"/>
        <v>0</v>
      </c>
      <c r="DC90" s="71">
        <f t="shared" si="129"/>
        <v>0</v>
      </c>
      <c r="DD90" s="71">
        <f t="shared" si="130"/>
        <v>0</v>
      </c>
      <c r="DE90" s="71">
        <f t="shared" si="131"/>
        <v>0</v>
      </c>
      <c r="DF90" s="71">
        <f t="shared" si="132"/>
        <v>0</v>
      </c>
      <c r="DG90" s="71">
        <f t="shared" si="133"/>
        <v>0</v>
      </c>
      <c r="DH90" s="71">
        <f t="shared" si="134"/>
        <v>0</v>
      </c>
      <c r="DI90" s="71">
        <f t="shared" si="135"/>
        <v>0</v>
      </c>
      <c r="DJ90" s="71">
        <f t="shared" si="136"/>
        <v>0</v>
      </c>
      <c r="DK90" s="71">
        <f t="shared" si="137"/>
        <v>0</v>
      </c>
      <c r="DL90" s="71">
        <f t="shared" si="138"/>
        <v>0</v>
      </c>
      <c r="DM90" s="71">
        <f t="shared" si="139"/>
        <v>0</v>
      </c>
      <c r="DN90" s="71">
        <f t="shared" si="140"/>
        <v>0</v>
      </c>
      <c r="DO90" s="71">
        <f t="shared" si="141"/>
        <v>0</v>
      </c>
      <c r="DP90" s="71">
        <f t="shared" si="142"/>
        <v>0</v>
      </c>
      <c r="DQ90" s="71">
        <f t="shared" si="143"/>
        <v>0</v>
      </c>
      <c r="DR90" s="71">
        <f t="shared" si="144"/>
        <v>0</v>
      </c>
      <c r="DS90" s="71">
        <f t="shared" si="145"/>
        <v>0</v>
      </c>
      <c r="DT90" s="71">
        <f t="shared" si="146"/>
        <v>0</v>
      </c>
      <c r="DU90" s="71">
        <f t="shared" si="147"/>
        <v>0</v>
      </c>
      <c r="DV90" s="71">
        <f t="shared" si="148"/>
        <v>0</v>
      </c>
      <c r="DW90" s="71">
        <f t="shared" si="149"/>
        <v>0</v>
      </c>
      <c r="DX90" s="71">
        <f t="shared" si="150"/>
        <v>0</v>
      </c>
      <c r="DY90" s="71">
        <f t="shared" si="151"/>
        <v>0</v>
      </c>
      <c r="DZ90" s="71">
        <f t="shared" si="152"/>
        <v>0</v>
      </c>
      <c r="EA90" s="71">
        <f t="shared" si="153"/>
        <v>0</v>
      </c>
      <c r="EB90" s="71">
        <f t="shared" si="154"/>
        <v>0</v>
      </c>
      <c r="EC90" s="71">
        <f t="shared" si="155"/>
        <v>0</v>
      </c>
      <c r="ED90" s="71">
        <f t="shared" si="156"/>
        <v>0</v>
      </c>
      <c r="EE90" s="71">
        <f t="shared" si="157"/>
        <v>0</v>
      </c>
      <c r="EF90" s="71">
        <f t="shared" si="158"/>
        <v>0</v>
      </c>
      <c r="EG90" s="71">
        <f t="shared" si="159"/>
        <v>0</v>
      </c>
      <c r="EH90" s="71">
        <f t="shared" si="160"/>
        <v>0</v>
      </c>
      <c r="EI90" s="71">
        <f t="shared" si="161"/>
        <v>0</v>
      </c>
      <c r="EJ90" s="71">
        <f t="shared" si="162"/>
        <v>0</v>
      </c>
      <c r="EK90" s="71">
        <f t="shared" si="163"/>
        <v>0</v>
      </c>
      <c r="EL90" s="71">
        <f t="shared" si="164"/>
        <v>0</v>
      </c>
      <c r="EM90" s="104">
        <f t="shared" si="165"/>
        <v>0</v>
      </c>
      <c r="EN90" s="60"/>
      <c r="EO90" s="70">
        <f t="shared" si="166"/>
        <v>4393.1375159327999</v>
      </c>
      <c r="EP90" s="71">
        <f ca="1">IFERROR((NORMSDIST(((LN($EO90/$R$3)+(#REF!+($N$46^2)/2)*$N$51)/($N$46*SQRT($N$51))))*$EO90-NORMSDIST((((LN($EO90/$R$3)+(#REF!+($N$46^2)/2)*$N$51)/($N$46*SQRT($N$51)))-$N$46*SQRT(($N$51))))*$R$3*EXP(-#REF!*$N$51))*$Q$3*100,0)</f>
        <v>0</v>
      </c>
      <c r="EQ90" s="71">
        <f ca="1">IFERROR((NORMSDIST(((LN($EO90/$R$4)+(#REF!+($N$46^2)/2)*$N$51)/($N$46*SQRT($N$51))))*$EO90-NORMSDIST((((LN($EO90/$R$4)+(#REF!+($N$46^2)/2)*$N$51)/($N$46*SQRT($N$51)))-$N$46*SQRT(($N$51))))*$R$4*EXP(-#REF!*$N$51))*$Q$4*100,0)</f>
        <v>0</v>
      </c>
      <c r="ER90" s="71">
        <f ca="1">IFERROR((NORMSDIST(((LN($EO90/$R$5)+(#REF!+($N$46^2)/2)*$N$51)/($N$46*SQRT($N$51))))*$EO90-NORMSDIST((((LN($EO90/$R$5)+(#REF!+($N$46^2)/2)*$N$51)/($N$46*SQRT($N$51)))-$N$46*SQRT(($N$51))))*$R$5*EXP(-#REF!*$N$51))*$Q$5*100,0)</f>
        <v>0</v>
      </c>
      <c r="ES90" s="71">
        <f ca="1">IFERROR((NORMSDIST(((LN($EO90/$R$6)+(#REF!+($N$46^2)/2)*$N$51)/($N$46*SQRT($N$51))))*$EO90-NORMSDIST((((LN($EO90/$R$6)+(#REF!+($N$46^2)/2)*$N$51)/($N$46*SQRT($N$51)))-$N$46*SQRT(($N$51))))*$R$6*EXP(-#REF!*$N$51))*$Q$6*100,0)</f>
        <v>0</v>
      </c>
      <c r="ET90" s="71">
        <f ca="1">IFERROR((NORMSDIST(((LN($EO90/$R$7)+(#REF!+($N$46^2)/2)*$N$51)/($N$46*SQRT($N$51))))*$EO90-NORMSDIST((((LN($EO90/$R$7)+(#REF!+($N$46^2)/2)*$N$51)/($N$46*SQRT($N$51)))-$N$46*SQRT(($N$51))))*$R$7*EXP(-#REF!*$N$51))*$Q$7*100,0)</f>
        <v>0</v>
      </c>
      <c r="EU90" s="71">
        <f ca="1">IFERROR((NORMSDIST(((LN($EO90/$R$8)+(#REF!+($N$46^2)/2)*$N$51)/($N$46*SQRT($N$51))))*$EO90-NORMSDIST((((LN($EO90/$R$8)+(#REF!+($N$46^2)/2)*$N$51)/($N$46*SQRT($N$51)))-$N$46*SQRT(($N$51))))*$R$8*EXP(-#REF!*$N$51))*$Q$8*100,0)</f>
        <v>0</v>
      </c>
      <c r="EV90" s="71">
        <f ca="1">IFERROR((NORMSDIST(((LN($EO90/$R$9)+(#REF!+($N$46^2)/2)*$N$51)/($N$46*SQRT($N$51))))*$EO90-NORMSDIST((((LN($EO90/$R$9)+(#REF!+($N$46^2)/2)*$N$51)/($N$46*SQRT($N$51)))-$N$46*SQRT(($N$51))))*$R$9*EXP(-#REF!*$N$51))*$Q$9*100,0)</f>
        <v>0</v>
      </c>
      <c r="EW90" s="71">
        <f ca="1">IFERROR((NORMSDIST(((LN($EO90/$R$10)+(#REF!+($N$46^2)/2)*$N$51)/($N$46*SQRT($N$51))))*$EO90-NORMSDIST((((LN($EO90/$R$10)+(#REF!+($N$46^2)/2)*$N$51)/($N$46*SQRT($N$51)))-$N$46*SQRT(($N$51))))*$R$10*EXP(-#REF!*$N$51))*$Q$10*100,0)</f>
        <v>0</v>
      </c>
      <c r="EX90" s="71">
        <f ca="1">IFERROR((NORMSDIST(((LN($EO90/$R$11)+(#REF!+($N$46^2)/2)*$N$51)/($N$46*SQRT($N$51))))*$EO90-NORMSDIST((((LN($EO90/$R$11)+(#REF!+($N$46^2)/2)*$N$51)/($N$46*SQRT($N$51)))-$N$46*SQRT(($N$51))))*$R$11*EXP(-#REF!*$N$51))*$Q$11*100,0)</f>
        <v>0</v>
      </c>
      <c r="EY90" s="71">
        <f ca="1">IFERROR((NORMSDIST(((LN($EO90/$R$12)+(#REF!+($N$46^2)/2)*$N$51)/($N$46*SQRT($N$51))))*$EO90-NORMSDIST((((LN($EO90/$R$12)+(#REF!+($N$46^2)/2)*$N$51)/($N$46*SQRT($N$51)))-$N$46*SQRT(($N$51))))*$R$12*EXP(-#REF!*$N$51))*$Q$12*100,0)</f>
        <v>0</v>
      </c>
      <c r="EZ90" s="71">
        <f ca="1">IFERROR((NORMSDIST(((LN($EO90/$R$13)+(#REF!+($N$46^2)/2)*$N$51)/($N$46*SQRT($N$51))))*$EO90-NORMSDIST((((LN($EO90/$R$13)+(#REF!+($N$46^2)/2)*$N$51)/($N$46*SQRT($N$51)))-$N$46*SQRT(($N$51))))*$R$13*EXP(-#REF!*$N$51))*$Q$13*100,0)</f>
        <v>0</v>
      </c>
      <c r="FA90" s="71">
        <f ca="1">IFERROR((NORMSDIST(((LN($EO90/$R$14)+(#REF!+($N$46^2)/2)*$N$51)/($N$46*SQRT($N$51))))*$EO90-NORMSDIST((((LN($EO90/$R$14)+(#REF!+($N$46^2)/2)*$N$51)/($N$46*SQRT($N$51)))-$N$46*SQRT(($N$51))))*$R$14*EXP(-#REF!*$N$51))*$Q$14*100,0)</f>
        <v>0</v>
      </c>
      <c r="FB90" s="71">
        <f ca="1">IFERROR((NORMSDIST(((LN($EO90/$R$15)+(#REF!+($N$46^2)/2)*$N$51)/($N$46*SQRT($N$51))))*$EO90-NORMSDIST((((LN($EO90/$R$15)+(#REF!+($N$46^2)/2)*$N$51)/($N$46*SQRT($N$51)))-$N$46*SQRT(($N$51))))*$R$15*EXP(-#REF!*$N$51))*$Q$15*100,0)</f>
        <v>0</v>
      </c>
      <c r="FC90" s="71">
        <f ca="1">IFERROR((NORMSDIST(((LN($EO90/$R$16)+(#REF!+($N$46^2)/2)*$N$51)/($N$46*SQRT($N$51))))*$EO90-NORMSDIST((((LN($EO90/$R$16)+(#REF!+($N$46^2)/2)*$N$51)/($N$46*SQRT($N$51)))-$N$46*SQRT(($N$51))))*$R$16*EXP(-#REF!*$N$51))*$Q$16*100,0)</f>
        <v>0</v>
      </c>
      <c r="FD90" s="71">
        <f ca="1">IFERROR((NORMSDIST(((LN($EO90/$R$17)+(#REF!+($N$46^2)/2)*$N$51)/($N$46*SQRT($N$51))))*$EO90-NORMSDIST((((LN($EO90/$R$17)+(#REF!+($N$46^2)/2)*$N$51)/($N$46*SQRT($N$51)))-$N$46*SQRT(($N$51))))*$R$17*EXP(-#REF!*$N$51))*$Q$17*100,0)</f>
        <v>0</v>
      </c>
      <c r="FE90" s="71">
        <f ca="1">IFERROR((NORMSDIST(((LN($EO90/$R$18)+(#REF!+($N$46^2)/2)*$N$51)/($N$46*SQRT($N$51))))*$EO90-NORMSDIST((((LN($EO90/$R$18)+(#REF!+($N$46^2)/2)*$N$51)/($N$46*SQRT($N$51)))-$N$46*SQRT(($N$51))))*$R$18*EXP(-#REF!*$N$51))*$Q$18*100,0)</f>
        <v>0</v>
      </c>
      <c r="FF90" s="71">
        <f ca="1">IFERROR((NORMSDIST(((LN($EO90/$R$19)+(#REF!+($N$46^2)/2)*$N$51)/($N$46*SQRT($N$51))))*$EO90-NORMSDIST((((LN($EO90/$R$19)+(#REF!+($N$46^2)/2)*$N$51)/($N$46*SQRT($N$51)))-$N$46*SQRT(($N$51))))*$R$19*EXP(-#REF!*$N$51))*$Q$19*100,0)</f>
        <v>0</v>
      </c>
      <c r="FG90" s="71">
        <f ca="1">IFERROR((NORMSDIST(((LN($EO90/$R$20)+(#REF!+($N$46^2)/2)*$N$51)/($N$46*SQRT($N$51))))*$EO90-NORMSDIST((((LN($EO90/$R$20)+(#REF!+($N$46^2)/2)*$N$51)/($N$46*SQRT($N$51)))-$N$46*SQRT(($N$51))))*$R$20*EXP(-#REF!*$N$51))*$Q$20*100,0)</f>
        <v>0</v>
      </c>
      <c r="FH90" s="71">
        <f ca="1">IFERROR((NORMSDIST(((LN($EO90/$R$21)+(#REF!+($N$46^2)/2)*$N$51)/($N$46*SQRT($N$51))))*$EO90-NORMSDIST((((LN($EO90/$R$21)+(#REF!+($N$46^2)/2)*$N$51)/($N$46*SQRT($N$51)))-$N$46*SQRT(($N$51))))*$R$21*EXP(-#REF!*$N$51))*$Q$21*100,0)</f>
        <v>0</v>
      </c>
      <c r="FI90" s="71">
        <f ca="1">IFERROR((NORMSDIST(((LN($EO90/$R$22)+(#REF!+($N$46^2)/2)*$N$51)/($N$46*SQRT($N$51))))*$EO90-NORMSDIST((((LN($EO90/$R$22)+(#REF!+($N$46^2)/2)*$N$51)/($N$46*SQRT($N$51)))-$N$46*SQRT(($N$51))))*$R$22*EXP(-#REF!*$N$51))*$Q$22*100,0)</f>
        <v>0</v>
      </c>
      <c r="FJ90" s="71">
        <f ca="1">IFERROR((NORMSDIST(((LN($EO90/$R$23)+(#REF!+($N$46^2)/2)*$N$51)/($N$46*SQRT($N$51))))*$EO90-NORMSDIST((((LN($EO90/$R$23)+(#REF!+($N$46^2)/2)*$N$51)/($N$46*SQRT($N$51)))-$N$46*SQRT(($N$51))))*$R$23*EXP(-#REF!*$N$51))*$Q$23*100,0)</f>
        <v>0</v>
      </c>
      <c r="FK90" s="71">
        <f ca="1">IFERROR((NORMSDIST(((LN($EO90/$R$24)+(#REF!+($N$46^2)/2)*$N$51)/($N$46*SQRT($N$51))))*$EO90-NORMSDIST((((LN($EO90/$R$24)+(#REF!+($N$46^2)/2)*$N$51)/($N$46*SQRT($N$51)))-$N$46*SQRT(($N$51))))*$R$24*EXP(-#REF!*$N$51))*$Q$24*100,0)</f>
        <v>0</v>
      </c>
      <c r="FL90" s="71">
        <f ca="1">IFERROR((NORMSDIST(((LN($EO90/$R$25)+(#REF!+($N$46^2)/2)*$N$51)/($N$46*SQRT($N$51))))*$EO90-NORMSDIST((((LN($EO90/$R$25)+(#REF!+($N$46^2)/2)*$N$51)/($N$46*SQRT($N$51)))-$N$46*SQRT(($N$51))))*$R$25*EXP(-#REF!*$N$51))*$Q$25*100,0)</f>
        <v>0</v>
      </c>
      <c r="FM90" s="71">
        <f ca="1">IFERROR((NORMSDIST(((LN($EO90/$R$26)+(#REF!+($N$46^2)/2)*$N$51)/($N$46*SQRT($N$51))))*$EO90-NORMSDIST((((LN($EO90/$R$26)+(#REF!+($N$46^2)/2)*$N$51)/($N$46*SQRT($N$51)))-$N$46*SQRT(($N$51))))*$R$26*EXP(-#REF!*$N$51))*$Q$26*100,0)</f>
        <v>0</v>
      </c>
      <c r="FN90" s="71">
        <f ca="1">IFERROR((NORMSDIST(((LN($EO90/$R$27)+(#REF!+($N$46^2)/2)*$N$51)/($N$46*SQRT($N$51))))*$EO90-NORMSDIST((((LN($EO90/$R$27)+(#REF!+($N$46^2)/2)*$N$51)/($N$46*SQRT($N$51)))-$N$46*SQRT(($N$51))))*$R$27*EXP(-#REF!*$N$51))*$Q$27*100,0)</f>
        <v>0</v>
      </c>
      <c r="FO90" s="71">
        <f ca="1">IFERROR((NORMSDIST(((LN($EO90/$R$28)+(#REF!+($N$46^2)/2)*$N$51)/($N$46*SQRT($N$51))))*$EO90-NORMSDIST((((LN($EO90/$R$28)+(#REF!+($N$46^2)/2)*$N$51)/($N$46*SQRT($N$51)))-$N$46*SQRT(($N$51))))*$R$28*EXP(-#REF!*$N$51))*$Q$28*100,0)</f>
        <v>0</v>
      </c>
      <c r="FP90" s="71">
        <f ca="1">IFERROR((NORMSDIST(((LN($EO90/$R$29)+(#REF!+($N$46^2)/2)*$N$51)/($N$46*SQRT($N$51))))*$EO90-NORMSDIST((((LN($EO90/$R$29)+(#REF!+($N$46^2)/2)*$N$51)/($N$46*SQRT($N$51)))-$N$46*SQRT(($N$51))))*$R$29*EXP(-#REF!*$N$51))*$Q$29*100,0)</f>
        <v>0</v>
      </c>
      <c r="FQ90" s="71">
        <f ca="1">IFERROR((NORMSDIST(((LN($EO90/$R$30)+(#REF!+($N$46^2)/2)*$N$51)/($N$46*SQRT($N$51))))*$EO90-NORMSDIST((((LN($EO90/$R$30)+(#REF!+($N$46^2)/2)*$N$51)/($N$46*SQRT($N$51)))-$N$46*SQRT(($N$51))))*$R$30*EXP(-#REF!*$N$51))*$Q$30*100,0)</f>
        <v>0</v>
      </c>
      <c r="FR90" s="71">
        <f ca="1">IFERROR((NORMSDIST(((LN($EO90/$R$31)+(#REF!+($N$46^2)/2)*$N$51)/($N$46*SQRT($N$51))))*$EO90-NORMSDIST((((LN($EO90/$R$31)+(#REF!+($N$46^2)/2)*$N$51)/($N$46*SQRT($N$51)))-$N$46*SQRT(($N$51))))*$R$31*EXP(-#REF!*$N$51))*$Q$31*100,0)</f>
        <v>0</v>
      </c>
      <c r="FS90" s="71">
        <f ca="1">IFERROR((NORMSDIST(((LN($EO90/$R$32)+(#REF!+($N$46^2)/2)*$N$51)/($N$46*SQRT($N$51))))*$EO90-NORMSDIST((((LN($EO90/$R$32)+(#REF!+($N$46^2)/2)*$N$51)/($N$46*SQRT($N$51)))-$N$46*SQRT(($N$51))))*$R$32*EXP(-#REF!*$N$51))*$Q$32*100,0)</f>
        <v>0</v>
      </c>
      <c r="FT90" s="71">
        <f ca="1">IFERROR((NORMSDIST(((LN($EO90/$R$33)+(#REF!+($N$46^2)/2)*$N$51)/($N$46*SQRT($N$51))))*$EO90-NORMSDIST((((LN($EO90/$R$33)+(#REF!+($N$46^2)/2)*$N$51)/($N$46*SQRT($N$51)))-$N$46*SQRT(($N$51))))*$R$33*EXP(-#REF!*$N$51))*$Q$33*100,0)</f>
        <v>0</v>
      </c>
      <c r="FU90" s="71">
        <f ca="1">IFERROR((NORMSDIST(((LN($EO90/$R$34)+(#REF!+($N$46^2)/2)*$N$51)/($N$46*SQRT($N$51))))*$EO90-NORMSDIST((((LN($EO90/$R$34)+(#REF!+($N$46^2)/2)*$N$51)/($N$46*SQRT($N$51)))-$N$46*SQRT(($N$51))))*$R$34*EXP(-#REF!*$N$51))*$Q$34*100,0)</f>
        <v>0</v>
      </c>
      <c r="FV90" s="71">
        <f ca="1">IFERROR((NORMSDIST(((LN($EO90/$R$35)+(#REF!+($N$46^2)/2)*$N$51)/($N$46*SQRT($N$51))))*$EO90-NORMSDIST((((LN($EO90/$R$35)+(#REF!+($N$46^2)/2)*$N$51)/($N$46*SQRT($N$51)))-$N$46*SQRT(($N$51))))*$R$35*EXP(-#REF!*$N$51))*$Q$35*100,0)</f>
        <v>0</v>
      </c>
      <c r="FW90" s="71">
        <f ca="1">IFERROR((NORMSDIST(((LN($EO90/$R$36)+(#REF!+($N$46^2)/2)*$N$51)/($N$46*SQRT($N$51))))*$EO90-NORMSDIST((((LN($EO90/$R$36)+(#REF!+($N$46^2)/2)*$N$51)/($N$46*SQRT($N$51)))-$N$46*SQRT(($N$51))))*$R$36*EXP(-#REF!*$N$51))*$Q$36*100,0)</f>
        <v>0</v>
      </c>
      <c r="FX90" s="71">
        <f ca="1">IFERROR((NORMSDIST(((LN($EO90/$R$37)+(#REF!+($N$46^2)/2)*$N$51)/($N$46*SQRT($N$51))))*$EO90-NORMSDIST((((LN($EO90/$R$37)+(#REF!+($N$46^2)/2)*$N$51)/($N$46*SQRT($N$51)))-$N$46*SQRT(($N$51))))*$R$37*EXP(-#REF!*$N$51))*$Q$37*100,0)</f>
        <v>0</v>
      </c>
      <c r="FY90" s="71">
        <f ca="1">IFERROR((NORMSDIST(((LN($EO90/$R$38)+(#REF!+($N$46^2)/2)*$N$51)/($N$46*SQRT($N$51))))*$EO90-NORMSDIST((((LN($EO90/$R$38)+(#REF!+($N$46^2)/2)*$N$51)/($N$46*SQRT($N$51)))-$N$46*SQRT(($N$51))))*$R$38*EXP(-#REF!*$N$51))*$Q$38*100,0)</f>
        <v>0</v>
      </c>
      <c r="FZ90" s="71">
        <f ca="1">IFERROR((NORMSDIST(((LN($EO90/$R$39)+(#REF!+($N$46^2)/2)*$N$51)/($N$46*SQRT($N$51))))*$EO90-NORMSDIST((((LN($EO90/$R$39)+(#REF!+($N$46^2)/2)*$N$51)/($N$46*SQRT($N$51)))-$N$46*SQRT(($N$51))))*$R$39*EXP(-#REF!*$N$51))*$Q$39*100,0)</f>
        <v>0</v>
      </c>
      <c r="GA90" s="71">
        <f ca="1">IFERROR((NORMSDIST(((LN($EO90/$R$40)+(#REF!+($N$46^2)/2)*$N$51)/($N$46*SQRT($N$51))))*$EO90-NORMSDIST((((LN($EO90/$R$40)+(#REF!+($N$46^2)/2)*$N$51)/($N$46*SQRT($N$51)))-$N$46*SQRT(($N$51))))*$R$40*EXP(-#REF!*$N$51))*$Q$40*100,0)</f>
        <v>0</v>
      </c>
      <c r="GB90" s="71">
        <f ca="1">IFERROR((NORMSDIST(((LN($EO90/$R$41)+(#REF!+($N$46^2)/2)*$N$51)/($N$46*SQRT($N$51))))*$EO90-NORMSDIST((((LN($EO90/$R$41)+(#REF!+($N$46^2)/2)*$N$51)/($N$46*SQRT($N$51)))-$N$46*SQRT(($N$51))))*$R$41*EXP(-#REF!*$N$51))*$Q$41*100,0)</f>
        <v>0</v>
      </c>
      <c r="GC90" s="71">
        <f ca="1">IFERROR((NORMSDIST(((LN($EO90/$R$42)+(#REF!+($N$46^2)/2)*$N$51)/($N$46*SQRT($N$51))))*$EO90-NORMSDIST((((LN($EO90/$R$42)+(#REF!+($N$46^2)/2)*$N$51)/($N$46*SQRT($N$51)))-$N$46*SQRT(($N$51))))*$R$42*EXP(-#REF!*$N$51))*$Q$42*100,0)</f>
        <v>0</v>
      </c>
      <c r="GD90" s="104">
        <f t="shared" ca="1" si="167"/>
        <v>0</v>
      </c>
    </row>
    <row r="91" spans="102:186">
      <c r="CX91" s="70">
        <f t="shared" si="124"/>
        <v>4481.0002662514562</v>
      </c>
      <c r="CY91" s="71">
        <f t="shared" si="125"/>
        <v>0</v>
      </c>
      <c r="CZ91" s="71">
        <f t="shared" si="126"/>
        <v>0</v>
      </c>
      <c r="DA91" s="71">
        <f t="shared" si="127"/>
        <v>0</v>
      </c>
      <c r="DB91" s="71">
        <f t="shared" si="128"/>
        <v>0</v>
      </c>
      <c r="DC91" s="71">
        <f t="shared" si="129"/>
        <v>0</v>
      </c>
      <c r="DD91" s="71">
        <f t="shared" si="130"/>
        <v>0</v>
      </c>
      <c r="DE91" s="71">
        <f t="shared" si="131"/>
        <v>0</v>
      </c>
      <c r="DF91" s="71">
        <f t="shared" si="132"/>
        <v>0</v>
      </c>
      <c r="DG91" s="71">
        <f t="shared" si="133"/>
        <v>0</v>
      </c>
      <c r="DH91" s="71">
        <f t="shared" si="134"/>
        <v>0</v>
      </c>
      <c r="DI91" s="71">
        <f t="shared" si="135"/>
        <v>0</v>
      </c>
      <c r="DJ91" s="71">
        <f t="shared" si="136"/>
        <v>0</v>
      </c>
      <c r="DK91" s="71">
        <f t="shared" si="137"/>
        <v>0</v>
      </c>
      <c r="DL91" s="71">
        <f t="shared" si="138"/>
        <v>0</v>
      </c>
      <c r="DM91" s="71">
        <f t="shared" si="139"/>
        <v>0</v>
      </c>
      <c r="DN91" s="71">
        <f t="shared" si="140"/>
        <v>0</v>
      </c>
      <c r="DO91" s="71">
        <f t="shared" si="141"/>
        <v>0</v>
      </c>
      <c r="DP91" s="71">
        <f t="shared" si="142"/>
        <v>0</v>
      </c>
      <c r="DQ91" s="71">
        <f t="shared" si="143"/>
        <v>0</v>
      </c>
      <c r="DR91" s="71">
        <f t="shared" si="144"/>
        <v>0</v>
      </c>
      <c r="DS91" s="71">
        <f t="shared" si="145"/>
        <v>0</v>
      </c>
      <c r="DT91" s="71">
        <f t="shared" si="146"/>
        <v>0</v>
      </c>
      <c r="DU91" s="71">
        <f t="shared" si="147"/>
        <v>0</v>
      </c>
      <c r="DV91" s="71">
        <f t="shared" si="148"/>
        <v>0</v>
      </c>
      <c r="DW91" s="71">
        <f t="shared" si="149"/>
        <v>0</v>
      </c>
      <c r="DX91" s="71">
        <f t="shared" si="150"/>
        <v>0</v>
      </c>
      <c r="DY91" s="71">
        <f t="shared" si="151"/>
        <v>0</v>
      </c>
      <c r="DZ91" s="71">
        <f t="shared" si="152"/>
        <v>0</v>
      </c>
      <c r="EA91" s="71">
        <f t="shared" si="153"/>
        <v>0</v>
      </c>
      <c r="EB91" s="71">
        <f t="shared" si="154"/>
        <v>0</v>
      </c>
      <c r="EC91" s="71">
        <f t="shared" si="155"/>
        <v>0</v>
      </c>
      <c r="ED91" s="71">
        <f t="shared" si="156"/>
        <v>0</v>
      </c>
      <c r="EE91" s="71">
        <f t="shared" si="157"/>
        <v>0</v>
      </c>
      <c r="EF91" s="71">
        <f t="shared" si="158"/>
        <v>0</v>
      </c>
      <c r="EG91" s="71">
        <f t="shared" si="159"/>
        <v>0</v>
      </c>
      <c r="EH91" s="71">
        <f t="shared" si="160"/>
        <v>0</v>
      </c>
      <c r="EI91" s="71">
        <f t="shared" si="161"/>
        <v>0</v>
      </c>
      <c r="EJ91" s="71">
        <f t="shared" si="162"/>
        <v>0</v>
      </c>
      <c r="EK91" s="71">
        <f t="shared" si="163"/>
        <v>0</v>
      </c>
      <c r="EL91" s="71">
        <f t="shared" si="164"/>
        <v>0</v>
      </c>
      <c r="EM91" s="104">
        <f t="shared" si="165"/>
        <v>0</v>
      </c>
      <c r="EN91" s="60"/>
      <c r="EO91" s="70">
        <f t="shared" si="166"/>
        <v>4481.0002662514562</v>
      </c>
      <c r="EP91" s="71">
        <f ca="1">IFERROR((NORMSDIST(((LN($EO91/$R$3)+(#REF!+($N$46^2)/2)*$N$51)/($N$46*SQRT($N$51))))*$EO91-NORMSDIST((((LN($EO91/$R$3)+(#REF!+($N$46^2)/2)*$N$51)/($N$46*SQRT($N$51)))-$N$46*SQRT(($N$51))))*$R$3*EXP(-#REF!*$N$51))*$Q$3*100,0)</f>
        <v>0</v>
      </c>
      <c r="EQ91" s="71">
        <f ca="1">IFERROR((NORMSDIST(((LN($EO91/$R$4)+(#REF!+($N$46^2)/2)*$N$51)/($N$46*SQRT($N$51))))*$EO91-NORMSDIST((((LN($EO91/$R$4)+(#REF!+($N$46^2)/2)*$N$51)/($N$46*SQRT($N$51)))-$N$46*SQRT(($N$51))))*$R$4*EXP(-#REF!*$N$51))*$Q$4*100,0)</f>
        <v>0</v>
      </c>
      <c r="ER91" s="71">
        <f ca="1">IFERROR((NORMSDIST(((LN($EO91/$R$5)+(#REF!+($N$46^2)/2)*$N$51)/($N$46*SQRT($N$51))))*$EO91-NORMSDIST((((LN($EO91/$R$5)+(#REF!+($N$46^2)/2)*$N$51)/($N$46*SQRT($N$51)))-$N$46*SQRT(($N$51))))*$R$5*EXP(-#REF!*$N$51))*$Q$5*100,0)</f>
        <v>0</v>
      </c>
      <c r="ES91" s="71">
        <f ca="1">IFERROR((NORMSDIST(((LN($EO91/$R$6)+(#REF!+($N$46^2)/2)*$N$51)/($N$46*SQRT($N$51))))*$EO91-NORMSDIST((((LN($EO91/$R$6)+(#REF!+($N$46^2)/2)*$N$51)/($N$46*SQRT($N$51)))-$N$46*SQRT(($N$51))))*$R$6*EXP(-#REF!*$N$51))*$Q$6*100,0)</f>
        <v>0</v>
      </c>
      <c r="ET91" s="71">
        <f ca="1">IFERROR((NORMSDIST(((LN($EO91/$R$7)+(#REF!+($N$46^2)/2)*$N$51)/($N$46*SQRT($N$51))))*$EO91-NORMSDIST((((LN($EO91/$R$7)+(#REF!+($N$46^2)/2)*$N$51)/($N$46*SQRT($N$51)))-$N$46*SQRT(($N$51))))*$R$7*EXP(-#REF!*$N$51))*$Q$7*100,0)</f>
        <v>0</v>
      </c>
      <c r="EU91" s="71">
        <f ca="1">IFERROR((NORMSDIST(((LN($EO91/$R$8)+(#REF!+($N$46^2)/2)*$N$51)/($N$46*SQRT($N$51))))*$EO91-NORMSDIST((((LN($EO91/$R$8)+(#REF!+($N$46^2)/2)*$N$51)/($N$46*SQRT($N$51)))-$N$46*SQRT(($N$51))))*$R$8*EXP(-#REF!*$N$51))*$Q$8*100,0)</f>
        <v>0</v>
      </c>
      <c r="EV91" s="71">
        <f ca="1">IFERROR((NORMSDIST(((LN($EO91/$R$9)+(#REF!+($N$46^2)/2)*$N$51)/($N$46*SQRT($N$51))))*$EO91-NORMSDIST((((LN($EO91/$R$9)+(#REF!+($N$46^2)/2)*$N$51)/($N$46*SQRT($N$51)))-$N$46*SQRT(($N$51))))*$R$9*EXP(-#REF!*$N$51))*$Q$9*100,0)</f>
        <v>0</v>
      </c>
      <c r="EW91" s="71">
        <f ca="1">IFERROR((NORMSDIST(((LN($EO91/$R$10)+(#REF!+($N$46^2)/2)*$N$51)/($N$46*SQRT($N$51))))*$EO91-NORMSDIST((((LN($EO91/$R$10)+(#REF!+($N$46^2)/2)*$N$51)/($N$46*SQRT($N$51)))-$N$46*SQRT(($N$51))))*$R$10*EXP(-#REF!*$N$51))*$Q$10*100,0)</f>
        <v>0</v>
      </c>
      <c r="EX91" s="71">
        <f ca="1">IFERROR((NORMSDIST(((LN($EO91/$R$11)+(#REF!+($N$46^2)/2)*$N$51)/($N$46*SQRT($N$51))))*$EO91-NORMSDIST((((LN($EO91/$R$11)+(#REF!+($N$46^2)/2)*$N$51)/($N$46*SQRT($N$51)))-$N$46*SQRT(($N$51))))*$R$11*EXP(-#REF!*$N$51))*$Q$11*100,0)</f>
        <v>0</v>
      </c>
      <c r="EY91" s="71">
        <f ca="1">IFERROR((NORMSDIST(((LN($EO91/$R$12)+(#REF!+($N$46^2)/2)*$N$51)/($N$46*SQRT($N$51))))*$EO91-NORMSDIST((((LN($EO91/$R$12)+(#REF!+($N$46^2)/2)*$N$51)/($N$46*SQRT($N$51)))-$N$46*SQRT(($N$51))))*$R$12*EXP(-#REF!*$N$51))*$Q$12*100,0)</f>
        <v>0</v>
      </c>
      <c r="EZ91" s="71">
        <f ca="1">IFERROR((NORMSDIST(((LN($EO91/$R$13)+(#REF!+($N$46^2)/2)*$N$51)/($N$46*SQRT($N$51))))*$EO91-NORMSDIST((((LN($EO91/$R$13)+(#REF!+($N$46^2)/2)*$N$51)/($N$46*SQRT($N$51)))-$N$46*SQRT(($N$51))))*$R$13*EXP(-#REF!*$N$51))*$Q$13*100,0)</f>
        <v>0</v>
      </c>
      <c r="FA91" s="71">
        <f ca="1">IFERROR((NORMSDIST(((LN($EO91/$R$14)+(#REF!+($N$46^2)/2)*$N$51)/($N$46*SQRT($N$51))))*$EO91-NORMSDIST((((LN($EO91/$R$14)+(#REF!+($N$46^2)/2)*$N$51)/($N$46*SQRT($N$51)))-$N$46*SQRT(($N$51))))*$R$14*EXP(-#REF!*$N$51))*$Q$14*100,0)</f>
        <v>0</v>
      </c>
      <c r="FB91" s="71">
        <f ca="1">IFERROR((NORMSDIST(((LN($EO91/$R$15)+(#REF!+($N$46^2)/2)*$N$51)/($N$46*SQRT($N$51))))*$EO91-NORMSDIST((((LN($EO91/$R$15)+(#REF!+($N$46^2)/2)*$N$51)/($N$46*SQRT($N$51)))-$N$46*SQRT(($N$51))))*$R$15*EXP(-#REF!*$N$51))*$Q$15*100,0)</f>
        <v>0</v>
      </c>
      <c r="FC91" s="71">
        <f ca="1">IFERROR((NORMSDIST(((LN($EO91/$R$16)+(#REF!+($N$46^2)/2)*$N$51)/($N$46*SQRT($N$51))))*$EO91-NORMSDIST((((LN($EO91/$R$16)+(#REF!+($N$46^2)/2)*$N$51)/($N$46*SQRT($N$51)))-$N$46*SQRT(($N$51))))*$R$16*EXP(-#REF!*$N$51))*$Q$16*100,0)</f>
        <v>0</v>
      </c>
      <c r="FD91" s="71">
        <f ca="1">IFERROR((NORMSDIST(((LN($EO91/$R$17)+(#REF!+($N$46^2)/2)*$N$51)/($N$46*SQRT($N$51))))*$EO91-NORMSDIST((((LN($EO91/$R$17)+(#REF!+($N$46^2)/2)*$N$51)/($N$46*SQRT($N$51)))-$N$46*SQRT(($N$51))))*$R$17*EXP(-#REF!*$N$51))*$Q$17*100,0)</f>
        <v>0</v>
      </c>
      <c r="FE91" s="71">
        <f ca="1">IFERROR((NORMSDIST(((LN($EO91/$R$18)+(#REF!+($N$46^2)/2)*$N$51)/($N$46*SQRT($N$51))))*$EO91-NORMSDIST((((LN($EO91/$R$18)+(#REF!+($N$46^2)/2)*$N$51)/($N$46*SQRT($N$51)))-$N$46*SQRT(($N$51))))*$R$18*EXP(-#REF!*$N$51))*$Q$18*100,0)</f>
        <v>0</v>
      </c>
      <c r="FF91" s="71">
        <f ca="1">IFERROR((NORMSDIST(((LN($EO91/$R$19)+(#REF!+($N$46^2)/2)*$N$51)/($N$46*SQRT($N$51))))*$EO91-NORMSDIST((((LN($EO91/$R$19)+(#REF!+($N$46^2)/2)*$N$51)/($N$46*SQRT($N$51)))-$N$46*SQRT(($N$51))))*$R$19*EXP(-#REF!*$N$51))*$Q$19*100,0)</f>
        <v>0</v>
      </c>
      <c r="FG91" s="71">
        <f ca="1">IFERROR((NORMSDIST(((LN($EO91/$R$20)+(#REF!+($N$46^2)/2)*$N$51)/($N$46*SQRT($N$51))))*$EO91-NORMSDIST((((LN($EO91/$R$20)+(#REF!+($N$46^2)/2)*$N$51)/($N$46*SQRT($N$51)))-$N$46*SQRT(($N$51))))*$R$20*EXP(-#REF!*$N$51))*$Q$20*100,0)</f>
        <v>0</v>
      </c>
      <c r="FH91" s="71">
        <f ca="1">IFERROR((NORMSDIST(((LN($EO91/$R$21)+(#REF!+($N$46^2)/2)*$N$51)/($N$46*SQRT($N$51))))*$EO91-NORMSDIST((((LN($EO91/$R$21)+(#REF!+($N$46^2)/2)*$N$51)/($N$46*SQRT($N$51)))-$N$46*SQRT(($N$51))))*$R$21*EXP(-#REF!*$N$51))*$Q$21*100,0)</f>
        <v>0</v>
      </c>
      <c r="FI91" s="71">
        <f ca="1">IFERROR((NORMSDIST(((LN($EO91/$R$22)+(#REF!+($N$46^2)/2)*$N$51)/($N$46*SQRT($N$51))))*$EO91-NORMSDIST((((LN($EO91/$R$22)+(#REF!+($N$46^2)/2)*$N$51)/($N$46*SQRT($N$51)))-$N$46*SQRT(($N$51))))*$R$22*EXP(-#REF!*$N$51))*$Q$22*100,0)</f>
        <v>0</v>
      </c>
      <c r="FJ91" s="71">
        <f ca="1">IFERROR((NORMSDIST(((LN($EO91/$R$23)+(#REF!+($N$46^2)/2)*$N$51)/($N$46*SQRT($N$51))))*$EO91-NORMSDIST((((LN($EO91/$R$23)+(#REF!+($N$46^2)/2)*$N$51)/($N$46*SQRT($N$51)))-$N$46*SQRT(($N$51))))*$R$23*EXP(-#REF!*$N$51))*$Q$23*100,0)</f>
        <v>0</v>
      </c>
      <c r="FK91" s="71">
        <f ca="1">IFERROR((NORMSDIST(((LN($EO91/$R$24)+(#REF!+($N$46^2)/2)*$N$51)/($N$46*SQRT($N$51))))*$EO91-NORMSDIST((((LN($EO91/$R$24)+(#REF!+($N$46^2)/2)*$N$51)/($N$46*SQRT($N$51)))-$N$46*SQRT(($N$51))))*$R$24*EXP(-#REF!*$N$51))*$Q$24*100,0)</f>
        <v>0</v>
      </c>
      <c r="FL91" s="71">
        <f ca="1">IFERROR((NORMSDIST(((LN($EO91/$R$25)+(#REF!+($N$46^2)/2)*$N$51)/($N$46*SQRT($N$51))))*$EO91-NORMSDIST((((LN($EO91/$R$25)+(#REF!+($N$46^2)/2)*$N$51)/($N$46*SQRT($N$51)))-$N$46*SQRT(($N$51))))*$R$25*EXP(-#REF!*$N$51))*$Q$25*100,0)</f>
        <v>0</v>
      </c>
      <c r="FM91" s="71">
        <f ca="1">IFERROR((NORMSDIST(((LN($EO91/$R$26)+(#REF!+($N$46^2)/2)*$N$51)/($N$46*SQRT($N$51))))*$EO91-NORMSDIST((((LN($EO91/$R$26)+(#REF!+($N$46^2)/2)*$N$51)/($N$46*SQRT($N$51)))-$N$46*SQRT(($N$51))))*$R$26*EXP(-#REF!*$N$51))*$Q$26*100,0)</f>
        <v>0</v>
      </c>
      <c r="FN91" s="71">
        <f ca="1">IFERROR((NORMSDIST(((LN($EO91/$R$27)+(#REF!+($N$46^2)/2)*$N$51)/($N$46*SQRT($N$51))))*$EO91-NORMSDIST((((LN($EO91/$R$27)+(#REF!+($N$46^2)/2)*$N$51)/($N$46*SQRT($N$51)))-$N$46*SQRT(($N$51))))*$R$27*EXP(-#REF!*$N$51))*$Q$27*100,0)</f>
        <v>0</v>
      </c>
      <c r="FO91" s="71">
        <f ca="1">IFERROR((NORMSDIST(((LN($EO91/$R$28)+(#REF!+($N$46^2)/2)*$N$51)/($N$46*SQRT($N$51))))*$EO91-NORMSDIST((((LN($EO91/$R$28)+(#REF!+($N$46^2)/2)*$N$51)/($N$46*SQRT($N$51)))-$N$46*SQRT(($N$51))))*$R$28*EXP(-#REF!*$N$51))*$Q$28*100,0)</f>
        <v>0</v>
      </c>
      <c r="FP91" s="71">
        <f ca="1">IFERROR((NORMSDIST(((LN($EO91/$R$29)+(#REF!+($N$46^2)/2)*$N$51)/($N$46*SQRT($N$51))))*$EO91-NORMSDIST((((LN($EO91/$R$29)+(#REF!+($N$46^2)/2)*$N$51)/($N$46*SQRT($N$51)))-$N$46*SQRT(($N$51))))*$R$29*EXP(-#REF!*$N$51))*$Q$29*100,0)</f>
        <v>0</v>
      </c>
      <c r="FQ91" s="71">
        <f ca="1">IFERROR((NORMSDIST(((LN($EO91/$R$30)+(#REF!+($N$46^2)/2)*$N$51)/($N$46*SQRT($N$51))))*$EO91-NORMSDIST((((LN($EO91/$R$30)+(#REF!+($N$46^2)/2)*$N$51)/($N$46*SQRT($N$51)))-$N$46*SQRT(($N$51))))*$R$30*EXP(-#REF!*$N$51))*$Q$30*100,0)</f>
        <v>0</v>
      </c>
      <c r="FR91" s="71">
        <f ca="1">IFERROR((NORMSDIST(((LN($EO91/$R$31)+(#REF!+($N$46^2)/2)*$N$51)/($N$46*SQRT($N$51))))*$EO91-NORMSDIST((((LN($EO91/$R$31)+(#REF!+($N$46^2)/2)*$N$51)/($N$46*SQRT($N$51)))-$N$46*SQRT(($N$51))))*$R$31*EXP(-#REF!*$N$51))*$Q$31*100,0)</f>
        <v>0</v>
      </c>
      <c r="FS91" s="71">
        <f ca="1">IFERROR((NORMSDIST(((LN($EO91/$R$32)+(#REF!+($N$46^2)/2)*$N$51)/($N$46*SQRT($N$51))))*$EO91-NORMSDIST((((LN($EO91/$R$32)+(#REF!+($N$46^2)/2)*$N$51)/($N$46*SQRT($N$51)))-$N$46*SQRT(($N$51))))*$R$32*EXP(-#REF!*$N$51))*$Q$32*100,0)</f>
        <v>0</v>
      </c>
      <c r="FT91" s="71">
        <f ca="1">IFERROR((NORMSDIST(((LN($EO91/$R$33)+(#REF!+($N$46^2)/2)*$N$51)/($N$46*SQRT($N$51))))*$EO91-NORMSDIST((((LN($EO91/$R$33)+(#REF!+($N$46^2)/2)*$N$51)/($N$46*SQRT($N$51)))-$N$46*SQRT(($N$51))))*$R$33*EXP(-#REF!*$N$51))*$Q$33*100,0)</f>
        <v>0</v>
      </c>
      <c r="FU91" s="71">
        <f ca="1">IFERROR((NORMSDIST(((LN($EO91/$R$34)+(#REF!+($N$46^2)/2)*$N$51)/($N$46*SQRT($N$51))))*$EO91-NORMSDIST((((LN($EO91/$R$34)+(#REF!+($N$46^2)/2)*$N$51)/($N$46*SQRT($N$51)))-$N$46*SQRT(($N$51))))*$R$34*EXP(-#REF!*$N$51))*$Q$34*100,0)</f>
        <v>0</v>
      </c>
      <c r="FV91" s="71">
        <f ca="1">IFERROR((NORMSDIST(((LN($EO91/$R$35)+(#REF!+($N$46^2)/2)*$N$51)/($N$46*SQRT($N$51))))*$EO91-NORMSDIST((((LN($EO91/$R$35)+(#REF!+($N$46^2)/2)*$N$51)/($N$46*SQRT($N$51)))-$N$46*SQRT(($N$51))))*$R$35*EXP(-#REF!*$N$51))*$Q$35*100,0)</f>
        <v>0</v>
      </c>
      <c r="FW91" s="71">
        <f ca="1">IFERROR((NORMSDIST(((LN($EO91/$R$36)+(#REF!+($N$46^2)/2)*$N$51)/($N$46*SQRT($N$51))))*$EO91-NORMSDIST((((LN($EO91/$R$36)+(#REF!+($N$46^2)/2)*$N$51)/($N$46*SQRT($N$51)))-$N$46*SQRT(($N$51))))*$R$36*EXP(-#REF!*$N$51))*$Q$36*100,0)</f>
        <v>0</v>
      </c>
      <c r="FX91" s="71">
        <f ca="1">IFERROR((NORMSDIST(((LN($EO91/$R$37)+(#REF!+($N$46^2)/2)*$N$51)/($N$46*SQRT($N$51))))*$EO91-NORMSDIST((((LN($EO91/$R$37)+(#REF!+($N$46^2)/2)*$N$51)/($N$46*SQRT($N$51)))-$N$46*SQRT(($N$51))))*$R$37*EXP(-#REF!*$N$51))*$Q$37*100,0)</f>
        <v>0</v>
      </c>
      <c r="FY91" s="71">
        <f ca="1">IFERROR((NORMSDIST(((LN($EO91/$R$38)+(#REF!+($N$46^2)/2)*$N$51)/($N$46*SQRT($N$51))))*$EO91-NORMSDIST((((LN($EO91/$R$38)+(#REF!+($N$46^2)/2)*$N$51)/($N$46*SQRT($N$51)))-$N$46*SQRT(($N$51))))*$R$38*EXP(-#REF!*$N$51))*$Q$38*100,0)</f>
        <v>0</v>
      </c>
      <c r="FZ91" s="71">
        <f ca="1">IFERROR((NORMSDIST(((LN($EO91/$R$39)+(#REF!+($N$46^2)/2)*$N$51)/($N$46*SQRT($N$51))))*$EO91-NORMSDIST((((LN($EO91/$R$39)+(#REF!+($N$46^2)/2)*$N$51)/($N$46*SQRT($N$51)))-$N$46*SQRT(($N$51))))*$R$39*EXP(-#REF!*$N$51))*$Q$39*100,0)</f>
        <v>0</v>
      </c>
      <c r="GA91" s="71">
        <f ca="1">IFERROR((NORMSDIST(((LN($EO91/$R$40)+(#REF!+($N$46^2)/2)*$N$51)/($N$46*SQRT($N$51))))*$EO91-NORMSDIST((((LN($EO91/$R$40)+(#REF!+($N$46^2)/2)*$N$51)/($N$46*SQRT($N$51)))-$N$46*SQRT(($N$51))))*$R$40*EXP(-#REF!*$N$51))*$Q$40*100,0)</f>
        <v>0</v>
      </c>
      <c r="GB91" s="71">
        <f ca="1">IFERROR((NORMSDIST(((LN($EO91/$R$41)+(#REF!+($N$46^2)/2)*$N$51)/($N$46*SQRT($N$51))))*$EO91-NORMSDIST((((LN($EO91/$R$41)+(#REF!+($N$46^2)/2)*$N$51)/($N$46*SQRT($N$51)))-$N$46*SQRT(($N$51))))*$R$41*EXP(-#REF!*$N$51))*$Q$41*100,0)</f>
        <v>0</v>
      </c>
      <c r="GC91" s="71">
        <f ca="1">IFERROR((NORMSDIST(((LN($EO91/$R$42)+(#REF!+($N$46^2)/2)*$N$51)/($N$46*SQRT($N$51))))*$EO91-NORMSDIST((((LN($EO91/$R$42)+(#REF!+($N$46^2)/2)*$N$51)/($N$46*SQRT($N$51)))-$N$46*SQRT(($N$51))))*$R$42*EXP(-#REF!*$N$51))*$Q$42*100,0)</f>
        <v>0</v>
      </c>
      <c r="GD91" s="104">
        <f t="shared" ca="1" si="167"/>
        <v>0</v>
      </c>
    </row>
    <row r="92" spans="102:186">
      <c r="CX92" s="70">
        <f t="shared" si="124"/>
        <v>4570.6202715764857</v>
      </c>
      <c r="CY92" s="71">
        <f t="shared" si="125"/>
        <v>0</v>
      </c>
      <c r="CZ92" s="71">
        <f t="shared" si="126"/>
        <v>0</v>
      </c>
      <c r="DA92" s="71">
        <f t="shared" si="127"/>
        <v>0</v>
      </c>
      <c r="DB92" s="71">
        <f t="shared" si="128"/>
        <v>0</v>
      </c>
      <c r="DC92" s="71">
        <f t="shared" si="129"/>
        <v>0</v>
      </c>
      <c r="DD92" s="71">
        <f t="shared" si="130"/>
        <v>0</v>
      </c>
      <c r="DE92" s="71">
        <f t="shared" si="131"/>
        <v>0</v>
      </c>
      <c r="DF92" s="71">
        <f t="shared" si="132"/>
        <v>0</v>
      </c>
      <c r="DG92" s="71">
        <f t="shared" si="133"/>
        <v>0</v>
      </c>
      <c r="DH92" s="71">
        <f t="shared" si="134"/>
        <v>0</v>
      </c>
      <c r="DI92" s="71">
        <f t="shared" si="135"/>
        <v>0</v>
      </c>
      <c r="DJ92" s="71">
        <f t="shared" si="136"/>
        <v>0</v>
      </c>
      <c r="DK92" s="71">
        <f t="shared" si="137"/>
        <v>0</v>
      </c>
      <c r="DL92" s="71">
        <f t="shared" si="138"/>
        <v>0</v>
      </c>
      <c r="DM92" s="71">
        <f t="shared" si="139"/>
        <v>0</v>
      </c>
      <c r="DN92" s="71">
        <f t="shared" si="140"/>
        <v>0</v>
      </c>
      <c r="DO92" s="71">
        <f t="shared" si="141"/>
        <v>0</v>
      </c>
      <c r="DP92" s="71">
        <f t="shared" si="142"/>
        <v>0</v>
      </c>
      <c r="DQ92" s="71">
        <f t="shared" si="143"/>
        <v>0</v>
      </c>
      <c r="DR92" s="71">
        <f t="shared" si="144"/>
        <v>0</v>
      </c>
      <c r="DS92" s="71">
        <f t="shared" si="145"/>
        <v>0</v>
      </c>
      <c r="DT92" s="71">
        <f t="shared" si="146"/>
        <v>0</v>
      </c>
      <c r="DU92" s="71">
        <f t="shared" si="147"/>
        <v>0</v>
      </c>
      <c r="DV92" s="71">
        <f t="shared" si="148"/>
        <v>0</v>
      </c>
      <c r="DW92" s="71">
        <f t="shared" si="149"/>
        <v>0</v>
      </c>
      <c r="DX92" s="71">
        <f t="shared" si="150"/>
        <v>0</v>
      </c>
      <c r="DY92" s="71">
        <f t="shared" si="151"/>
        <v>0</v>
      </c>
      <c r="DZ92" s="71">
        <f t="shared" si="152"/>
        <v>0</v>
      </c>
      <c r="EA92" s="71">
        <f t="shared" si="153"/>
        <v>0</v>
      </c>
      <c r="EB92" s="71">
        <f t="shared" si="154"/>
        <v>0</v>
      </c>
      <c r="EC92" s="71">
        <f t="shared" si="155"/>
        <v>0</v>
      </c>
      <c r="ED92" s="71">
        <f t="shared" si="156"/>
        <v>0</v>
      </c>
      <c r="EE92" s="71">
        <f t="shared" si="157"/>
        <v>0</v>
      </c>
      <c r="EF92" s="71">
        <f t="shared" si="158"/>
        <v>0</v>
      </c>
      <c r="EG92" s="71">
        <f t="shared" si="159"/>
        <v>0</v>
      </c>
      <c r="EH92" s="71">
        <f t="shared" si="160"/>
        <v>0</v>
      </c>
      <c r="EI92" s="71">
        <f t="shared" si="161"/>
        <v>0</v>
      </c>
      <c r="EJ92" s="71">
        <f t="shared" si="162"/>
        <v>0</v>
      </c>
      <c r="EK92" s="71">
        <f t="shared" si="163"/>
        <v>0</v>
      </c>
      <c r="EL92" s="71">
        <f t="shared" si="164"/>
        <v>0</v>
      </c>
      <c r="EM92" s="104">
        <f t="shared" si="165"/>
        <v>0</v>
      </c>
      <c r="EN92" s="60"/>
      <c r="EO92" s="70">
        <f t="shared" si="166"/>
        <v>4570.6202715764857</v>
      </c>
      <c r="EP92" s="71">
        <f ca="1">IFERROR((NORMSDIST(((LN($EO92/$R$3)+(#REF!+($N$46^2)/2)*$N$51)/($N$46*SQRT($N$51))))*$EO92-NORMSDIST((((LN($EO92/$R$3)+(#REF!+($N$46^2)/2)*$N$51)/($N$46*SQRT($N$51)))-$N$46*SQRT(($N$51))))*$R$3*EXP(-#REF!*$N$51))*$Q$3*100,0)</f>
        <v>0</v>
      </c>
      <c r="EQ92" s="71">
        <f ca="1">IFERROR((NORMSDIST(((LN($EO92/$R$4)+(#REF!+($N$46^2)/2)*$N$51)/($N$46*SQRT($N$51))))*$EO92-NORMSDIST((((LN($EO92/$R$4)+(#REF!+($N$46^2)/2)*$N$51)/($N$46*SQRT($N$51)))-$N$46*SQRT(($N$51))))*$R$4*EXP(-#REF!*$N$51))*$Q$4*100,0)</f>
        <v>0</v>
      </c>
      <c r="ER92" s="71">
        <f ca="1">IFERROR((NORMSDIST(((LN($EO92/$R$5)+(#REF!+($N$46^2)/2)*$N$51)/($N$46*SQRT($N$51))))*$EO92-NORMSDIST((((LN($EO92/$R$5)+(#REF!+($N$46^2)/2)*$N$51)/($N$46*SQRT($N$51)))-$N$46*SQRT(($N$51))))*$R$5*EXP(-#REF!*$N$51))*$Q$5*100,0)</f>
        <v>0</v>
      </c>
      <c r="ES92" s="71">
        <f ca="1">IFERROR((NORMSDIST(((LN($EO92/$R$6)+(#REF!+($N$46^2)/2)*$N$51)/($N$46*SQRT($N$51))))*$EO92-NORMSDIST((((LN($EO92/$R$6)+(#REF!+($N$46^2)/2)*$N$51)/($N$46*SQRT($N$51)))-$N$46*SQRT(($N$51))))*$R$6*EXP(-#REF!*$N$51))*$Q$6*100,0)</f>
        <v>0</v>
      </c>
      <c r="ET92" s="71">
        <f ca="1">IFERROR((NORMSDIST(((LN($EO92/$R$7)+(#REF!+($N$46^2)/2)*$N$51)/($N$46*SQRT($N$51))))*$EO92-NORMSDIST((((LN($EO92/$R$7)+(#REF!+($N$46^2)/2)*$N$51)/($N$46*SQRT($N$51)))-$N$46*SQRT(($N$51))))*$R$7*EXP(-#REF!*$N$51))*$Q$7*100,0)</f>
        <v>0</v>
      </c>
      <c r="EU92" s="71">
        <f ca="1">IFERROR((NORMSDIST(((LN($EO92/$R$8)+(#REF!+($N$46^2)/2)*$N$51)/($N$46*SQRT($N$51))))*$EO92-NORMSDIST((((LN($EO92/$R$8)+(#REF!+($N$46^2)/2)*$N$51)/($N$46*SQRT($N$51)))-$N$46*SQRT(($N$51))))*$R$8*EXP(-#REF!*$N$51))*$Q$8*100,0)</f>
        <v>0</v>
      </c>
      <c r="EV92" s="71">
        <f ca="1">IFERROR((NORMSDIST(((LN($EO92/$R$9)+(#REF!+($N$46^2)/2)*$N$51)/($N$46*SQRT($N$51))))*$EO92-NORMSDIST((((LN($EO92/$R$9)+(#REF!+($N$46^2)/2)*$N$51)/($N$46*SQRT($N$51)))-$N$46*SQRT(($N$51))))*$R$9*EXP(-#REF!*$N$51))*$Q$9*100,0)</f>
        <v>0</v>
      </c>
      <c r="EW92" s="71">
        <f ca="1">IFERROR((NORMSDIST(((LN($EO92/$R$10)+(#REF!+($N$46^2)/2)*$N$51)/($N$46*SQRT($N$51))))*$EO92-NORMSDIST((((LN($EO92/$R$10)+(#REF!+($N$46^2)/2)*$N$51)/($N$46*SQRT($N$51)))-$N$46*SQRT(($N$51))))*$R$10*EXP(-#REF!*$N$51))*$Q$10*100,0)</f>
        <v>0</v>
      </c>
      <c r="EX92" s="71">
        <f ca="1">IFERROR((NORMSDIST(((LN($EO92/$R$11)+(#REF!+($N$46^2)/2)*$N$51)/($N$46*SQRT($N$51))))*$EO92-NORMSDIST((((LN($EO92/$R$11)+(#REF!+($N$46^2)/2)*$N$51)/($N$46*SQRT($N$51)))-$N$46*SQRT(($N$51))))*$R$11*EXP(-#REF!*$N$51))*$Q$11*100,0)</f>
        <v>0</v>
      </c>
      <c r="EY92" s="71">
        <f ca="1">IFERROR((NORMSDIST(((LN($EO92/$R$12)+(#REF!+($N$46^2)/2)*$N$51)/($N$46*SQRT($N$51))))*$EO92-NORMSDIST((((LN($EO92/$R$12)+(#REF!+($N$46^2)/2)*$N$51)/($N$46*SQRT($N$51)))-$N$46*SQRT(($N$51))))*$R$12*EXP(-#REF!*$N$51))*$Q$12*100,0)</f>
        <v>0</v>
      </c>
      <c r="EZ92" s="71">
        <f ca="1">IFERROR((NORMSDIST(((LN($EO92/$R$13)+(#REF!+($N$46^2)/2)*$N$51)/($N$46*SQRT($N$51))))*$EO92-NORMSDIST((((LN($EO92/$R$13)+(#REF!+($N$46^2)/2)*$N$51)/($N$46*SQRT($N$51)))-$N$46*SQRT(($N$51))))*$R$13*EXP(-#REF!*$N$51))*$Q$13*100,0)</f>
        <v>0</v>
      </c>
      <c r="FA92" s="71">
        <f ca="1">IFERROR((NORMSDIST(((LN($EO92/$R$14)+(#REF!+($N$46^2)/2)*$N$51)/($N$46*SQRT($N$51))))*$EO92-NORMSDIST((((LN($EO92/$R$14)+(#REF!+($N$46^2)/2)*$N$51)/($N$46*SQRT($N$51)))-$N$46*SQRT(($N$51))))*$R$14*EXP(-#REF!*$N$51))*$Q$14*100,0)</f>
        <v>0</v>
      </c>
      <c r="FB92" s="71">
        <f ca="1">IFERROR((NORMSDIST(((LN($EO92/$R$15)+(#REF!+($N$46^2)/2)*$N$51)/($N$46*SQRT($N$51))))*$EO92-NORMSDIST((((LN($EO92/$R$15)+(#REF!+($N$46^2)/2)*$N$51)/($N$46*SQRT($N$51)))-$N$46*SQRT(($N$51))))*$R$15*EXP(-#REF!*$N$51))*$Q$15*100,0)</f>
        <v>0</v>
      </c>
      <c r="FC92" s="71">
        <f ca="1">IFERROR((NORMSDIST(((LN($EO92/$R$16)+(#REF!+($N$46^2)/2)*$N$51)/($N$46*SQRT($N$51))))*$EO92-NORMSDIST((((LN($EO92/$R$16)+(#REF!+($N$46^2)/2)*$N$51)/($N$46*SQRT($N$51)))-$N$46*SQRT(($N$51))))*$R$16*EXP(-#REF!*$N$51))*$Q$16*100,0)</f>
        <v>0</v>
      </c>
      <c r="FD92" s="71">
        <f ca="1">IFERROR((NORMSDIST(((LN($EO92/$R$17)+(#REF!+($N$46^2)/2)*$N$51)/($N$46*SQRT($N$51))))*$EO92-NORMSDIST((((LN($EO92/$R$17)+(#REF!+($N$46^2)/2)*$N$51)/($N$46*SQRT($N$51)))-$N$46*SQRT(($N$51))))*$R$17*EXP(-#REF!*$N$51))*$Q$17*100,0)</f>
        <v>0</v>
      </c>
      <c r="FE92" s="71">
        <f ca="1">IFERROR((NORMSDIST(((LN($EO92/$R$18)+(#REF!+($N$46^2)/2)*$N$51)/($N$46*SQRT($N$51))))*$EO92-NORMSDIST((((LN($EO92/$R$18)+(#REF!+($N$46^2)/2)*$N$51)/($N$46*SQRT($N$51)))-$N$46*SQRT(($N$51))))*$R$18*EXP(-#REF!*$N$51))*$Q$18*100,0)</f>
        <v>0</v>
      </c>
      <c r="FF92" s="71">
        <f ca="1">IFERROR((NORMSDIST(((LN($EO92/$R$19)+(#REF!+($N$46^2)/2)*$N$51)/($N$46*SQRT($N$51))))*$EO92-NORMSDIST((((LN($EO92/$R$19)+(#REF!+($N$46^2)/2)*$N$51)/($N$46*SQRT($N$51)))-$N$46*SQRT(($N$51))))*$R$19*EXP(-#REF!*$N$51))*$Q$19*100,0)</f>
        <v>0</v>
      </c>
      <c r="FG92" s="71">
        <f ca="1">IFERROR((NORMSDIST(((LN($EO92/$R$20)+(#REF!+($N$46^2)/2)*$N$51)/($N$46*SQRT($N$51))))*$EO92-NORMSDIST((((LN($EO92/$R$20)+(#REF!+($N$46^2)/2)*$N$51)/($N$46*SQRT($N$51)))-$N$46*SQRT(($N$51))))*$R$20*EXP(-#REF!*$N$51))*$Q$20*100,0)</f>
        <v>0</v>
      </c>
      <c r="FH92" s="71">
        <f ca="1">IFERROR((NORMSDIST(((LN($EO92/$R$21)+(#REF!+($N$46^2)/2)*$N$51)/($N$46*SQRT($N$51))))*$EO92-NORMSDIST((((LN($EO92/$R$21)+(#REF!+($N$46^2)/2)*$N$51)/($N$46*SQRT($N$51)))-$N$46*SQRT(($N$51))))*$R$21*EXP(-#REF!*$N$51))*$Q$21*100,0)</f>
        <v>0</v>
      </c>
      <c r="FI92" s="71">
        <f ca="1">IFERROR((NORMSDIST(((LN($EO92/$R$22)+(#REF!+($N$46^2)/2)*$N$51)/($N$46*SQRT($N$51))))*$EO92-NORMSDIST((((LN($EO92/$R$22)+(#REF!+($N$46^2)/2)*$N$51)/($N$46*SQRT($N$51)))-$N$46*SQRT(($N$51))))*$R$22*EXP(-#REF!*$N$51))*$Q$22*100,0)</f>
        <v>0</v>
      </c>
      <c r="FJ92" s="71">
        <f ca="1">IFERROR((NORMSDIST(((LN($EO92/$R$23)+(#REF!+($N$46^2)/2)*$N$51)/($N$46*SQRT($N$51))))*$EO92-NORMSDIST((((LN($EO92/$R$23)+(#REF!+($N$46^2)/2)*$N$51)/($N$46*SQRT($N$51)))-$N$46*SQRT(($N$51))))*$R$23*EXP(-#REF!*$N$51))*$Q$23*100,0)</f>
        <v>0</v>
      </c>
      <c r="FK92" s="71">
        <f ca="1">IFERROR((NORMSDIST(((LN($EO92/$R$24)+(#REF!+($N$46^2)/2)*$N$51)/($N$46*SQRT($N$51))))*$EO92-NORMSDIST((((LN($EO92/$R$24)+(#REF!+($N$46^2)/2)*$N$51)/($N$46*SQRT($N$51)))-$N$46*SQRT(($N$51))))*$R$24*EXP(-#REF!*$N$51))*$Q$24*100,0)</f>
        <v>0</v>
      </c>
      <c r="FL92" s="71">
        <f ca="1">IFERROR((NORMSDIST(((LN($EO92/$R$25)+(#REF!+($N$46^2)/2)*$N$51)/($N$46*SQRT($N$51))))*$EO92-NORMSDIST((((LN($EO92/$R$25)+(#REF!+($N$46^2)/2)*$N$51)/($N$46*SQRT($N$51)))-$N$46*SQRT(($N$51))))*$R$25*EXP(-#REF!*$N$51))*$Q$25*100,0)</f>
        <v>0</v>
      </c>
      <c r="FM92" s="71">
        <f ca="1">IFERROR((NORMSDIST(((LN($EO92/$R$26)+(#REF!+($N$46^2)/2)*$N$51)/($N$46*SQRT($N$51))))*$EO92-NORMSDIST((((LN($EO92/$R$26)+(#REF!+($N$46^2)/2)*$N$51)/($N$46*SQRT($N$51)))-$N$46*SQRT(($N$51))))*$R$26*EXP(-#REF!*$N$51))*$Q$26*100,0)</f>
        <v>0</v>
      </c>
      <c r="FN92" s="71">
        <f ca="1">IFERROR((NORMSDIST(((LN($EO92/$R$27)+(#REF!+($N$46^2)/2)*$N$51)/($N$46*SQRT($N$51))))*$EO92-NORMSDIST((((LN($EO92/$R$27)+(#REF!+($N$46^2)/2)*$N$51)/($N$46*SQRT($N$51)))-$N$46*SQRT(($N$51))))*$R$27*EXP(-#REF!*$N$51))*$Q$27*100,0)</f>
        <v>0</v>
      </c>
      <c r="FO92" s="71">
        <f ca="1">IFERROR((NORMSDIST(((LN($EO92/$R$28)+(#REF!+($N$46^2)/2)*$N$51)/($N$46*SQRT($N$51))))*$EO92-NORMSDIST((((LN($EO92/$R$28)+(#REF!+($N$46^2)/2)*$N$51)/($N$46*SQRT($N$51)))-$N$46*SQRT(($N$51))))*$R$28*EXP(-#REF!*$N$51))*$Q$28*100,0)</f>
        <v>0</v>
      </c>
      <c r="FP92" s="71">
        <f ca="1">IFERROR((NORMSDIST(((LN($EO92/$R$29)+(#REF!+($N$46^2)/2)*$N$51)/($N$46*SQRT($N$51))))*$EO92-NORMSDIST((((LN($EO92/$R$29)+(#REF!+($N$46^2)/2)*$N$51)/($N$46*SQRT($N$51)))-$N$46*SQRT(($N$51))))*$R$29*EXP(-#REF!*$N$51))*$Q$29*100,0)</f>
        <v>0</v>
      </c>
      <c r="FQ92" s="71">
        <f ca="1">IFERROR((NORMSDIST(((LN($EO92/$R$30)+(#REF!+($N$46^2)/2)*$N$51)/($N$46*SQRT($N$51))))*$EO92-NORMSDIST((((LN($EO92/$R$30)+(#REF!+($N$46^2)/2)*$N$51)/($N$46*SQRT($N$51)))-$N$46*SQRT(($N$51))))*$R$30*EXP(-#REF!*$N$51))*$Q$30*100,0)</f>
        <v>0</v>
      </c>
      <c r="FR92" s="71">
        <f ca="1">IFERROR((NORMSDIST(((LN($EO92/$R$31)+(#REF!+($N$46^2)/2)*$N$51)/($N$46*SQRT($N$51))))*$EO92-NORMSDIST((((LN($EO92/$R$31)+(#REF!+($N$46^2)/2)*$N$51)/($N$46*SQRT($N$51)))-$N$46*SQRT(($N$51))))*$R$31*EXP(-#REF!*$N$51))*$Q$31*100,0)</f>
        <v>0</v>
      </c>
      <c r="FS92" s="71">
        <f ca="1">IFERROR((NORMSDIST(((LN($EO92/$R$32)+(#REF!+($N$46^2)/2)*$N$51)/($N$46*SQRT($N$51))))*$EO92-NORMSDIST((((LN($EO92/$R$32)+(#REF!+($N$46^2)/2)*$N$51)/($N$46*SQRT($N$51)))-$N$46*SQRT(($N$51))))*$R$32*EXP(-#REF!*$N$51))*$Q$32*100,0)</f>
        <v>0</v>
      </c>
      <c r="FT92" s="71">
        <f ca="1">IFERROR((NORMSDIST(((LN($EO92/$R$33)+(#REF!+($N$46^2)/2)*$N$51)/($N$46*SQRT($N$51))))*$EO92-NORMSDIST((((LN($EO92/$R$33)+(#REF!+($N$46^2)/2)*$N$51)/($N$46*SQRT($N$51)))-$N$46*SQRT(($N$51))))*$R$33*EXP(-#REF!*$N$51))*$Q$33*100,0)</f>
        <v>0</v>
      </c>
      <c r="FU92" s="71">
        <f ca="1">IFERROR((NORMSDIST(((LN($EO92/$R$34)+(#REF!+($N$46^2)/2)*$N$51)/($N$46*SQRT($N$51))))*$EO92-NORMSDIST((((LN($EO92/$R$34)+(#REF!+($N$46^2)/2)*$N$51)/($N$46*SQRT($N$51)))-$N$46*SQRT(($N$51))))*$R$34*EXP(-#REF!*$N$51))*$Q$34*100,0)</f>
        <v>0</v>
      </c>
      <c r="FV92" s="71">
        <f ca="1">IFERROR((NORMSDIST(((LN($EO92/$R$35)+(#REF!+($N$46^2)/2)*$N$51)/($N$46*SQRT($N$51))))*$EO92-NORMSDIST((((LN($EO92/$R$35)+(#REF!+($N$46^2)/2)*$N$51)/($N$46*SQRT($N$51)))-$N$46*SQRT(($N$51))))*$R$35*EXP(-#REF!*$N$51))*$Q$35*100,0)</f>
        <v>0</v>
      </c>
      <c r="FW92" s="71">
        <f ca="1">IFERROR((NORMSDIST(((LN($EO92/$R$36)+(#REF!+($N$46^2)/2)*$N$51)/($N$46*SQRT($N$51))))*$EO92-NORMSDIST((((LN($EO92/$R$36)+(#REF!+($N$46^2)/2)*$N$51)/($N$46*SQRT($N$51)))-$N$46*SQRT(($N$51))))*$R$36*EXP(-#REF!*$N$51))*$Q$36*100,0)</f>
        <v>0</v>
      </c>
      <c r="FX92" s="71">
        <f ca="1">IFERROR((NORMSDIST(((LN($EO92/$R$37)+(#REF!+($N$46^2)/2)*$N$51)/($N$46*SQRT($N$51))))*$EO92-NORMSDIST((((LN($EO92/$R$37)+(#REF!+($N$46^2)/2)*$N$51)/($N$46*SQRT($N$51)))-$N$46*SQRT(($N$51))))*$R$37*EXP(-#REF!*$N$51))*$Q$37*100,0)</f>
        <v>0</v>
      </c>
      <c r="FY92" s="71">
        <f ca="1">IFERROR((NORMSDIST(((LN($EO92/$R$38)+(#REF!+($N$46^2)/2)*$N$51)/($N$46*SQRT($N$51))))*$EO92-NORMSDIST((((LN($EO92/$R$38)+(#REF!+($N$46^2)/2)*$N$51)/($N$46*SQRT($N$51)))-$N$46*SQRT(($N$51))))*$R$38*EXP(-#REF!*$N$51))*$Q$38*100,0)</f>
        <v>0</v>
      </c>
      <c r="FZ92" s="71">
        <f ca="1">IFERROR((NORMSDIST(((LN($EO92/$R$39)+(#REF!+($N$46^2)/2)*$N$51)/($N$46*SQRT($N$51))))*$EO92-NORMSDIST((((LN($EO92/$R$39)+(#REF!+($N$46^2)/2)*$N$51)/($N$46*SQRT($N$51)))-$N$46*SQRT(($N$51))))*$R$39*EXP(-#REF!*$N$51))*$Q$39*100,0)</f>
        <v>0</v>
      </c>
      <c r="GA92" s="71">
        <f ca="1">IFERROR((NORMSDIST(((LN($EO92/$R$40)+(#REF!+($N$46^2)/2)*$N$51)/($N$46*SQRT($N$51))))*$EO92-NORMSDIST((((LN($EO92/$R$40)+(#REF!+($N$46^2)/2)*$N$51)/($N$46*SQRT($N$51)))-$N$46*SQRT(($N$51))))*$R$40*EXP(-#REF!*$N$51))*$Q$40*100,0)</f>
        <v>0</v>
      </c>
      <c r="GB92" s="71">
        <f ca="1">IFERROR((NORMSDIST(((LN($EO92/$R$41)+(#REF!+($N$46^2)/2)*$N$51)/($N$46*SQRT($N$51))))*$EO92-NORMSDIST((((LN($EO92/$R$41)+(#REF!+($N$46^2)/2)*$N$51)/($N$46*SQRT($N$51)))-$N$46*SQRT(($N$51))))*$R$41*EXP(-#REF!*$N$51))*$Q$41*100,0)</f>
        <v>0</v>
      </c>
      <c r="GC92" s="71">
        <f ca="1">IFERROR((NORMSDIST(((LN($EO92/$R$42)+(#REF!+($N$46^2)/2)*$N$51)/($N$46*SQRT($N$51))))*$EO92-NORMSDIST((((LN($EO92/$R$42)+(#REF!+($N$46^2)/2)*$N$51)/($N$46*SQRT($N$51)))-$N$46*SQRT(($N$51))))*$R$42*EXP(-#REF!*$N$51))*$Q$42*100,0)</f>
        <v>0</v>
      </c>
      <c r="GD92" s="104">
        <f t="shared" ca="1" si="167"/>
        <v>0</v>
      </c>
    </row>
    <row r="93" spans="102:186">
      <c r="CX93" s="70">
        <f t="shared" si="124"/>
        <v>4662.0326770080155</v>
      </c>
      <c r="CY93" s="71">
        <f t="shared" si="125"/>
        <v>0</v>
      </c>
      <c r="CZ93" s="71">
        <f t="shared" si="126"/>
        <v>0</v>
      </c>
      <c r="DA93" s="71">
        <f t="shared" si="127"/>
        <v>0</v>
      </c>
      <c r="DB93" s="71">
        <f t="shared" si="128"/>
        <v>0</v>
      </c>
      <c r="DC93" s="71">
        <f t="shared" si="129"/>
        <v>0</v>
      </c>
      <c r="DD93" s="71">
        <f t="shared" si="130"/>
        <v>0</v>
      </c>
      <c r="DE93" s="71">
        <f t="shared" si="131"/>
        <v>0</v>
      </c>
      <c r="DF93" s="71">
        <f t="shared" si="132"/>
        <v>0</v>
      </c>
      <c r="DG93" s="71">
        <f t="shared" si="133"/>
        <v>0</v>
      </c>
      <c r="DH93" s="71">
        <f t="shared" si="134"/>
        <v>0</v>
      </c>
      <c r="DI93" s="71">
        <f t="shared" si="135"/>
        <v>0</v>
      </c>
      <c r="DJ93" s="71">
        <f t="shared" si="136"/>
        <v>0</v>
      </c>
      <c r="DK93" s="71">
        <f t="shared" si="137"/>
        <v>0</v>
      </c>
      <c r="DL93" s="71">
        <f t="shared" si="138"/>
        <v>0</v>
      </c>
      <c r="DM93" s="71">
        <f t="shared" si="139"/>
        <v>0</v>
      </c>
      <c r="DN93" s="71">
        <f t="shared" si="140"/>
        <v>0</v>
      </c>
      <c r="DO93" s="71">
        <f t="shared" si="141"/>
        <v>0</v>
      </c>
      <c r="DP93" s="71">
        <f t="shared" si="142"/>
        <v>0</v>
      </c>
      <c r="DQ93" s="71">
        <f t="shared" si="143"/>
        <v>0</v>
      </c>
      <c r="DR93" s="71">
        <f t="shared" si="144"/>
        <v>0</v>
      </c>
      <c r="DS93" s="71">
        <f t="shared" si="145"/>
        <v>0</v>
      </c>
      <c r="DT93" s="71">
        <f t="shared" si="146"/>
        <v>0</v>
      </c>
      <c r="DU93" s="71">
        <f t="shared" si="147"/>
        <v>0</v>
      </c>
      <c r="DV93" s="71">
        <f t="shared" si="148"/>
        <v>0</v>
      </c>
      <c r="DW93" s="71">
        <f t="shared" si="149"/>
        <v>0</v>
      </c>
      <c r="DX93" s="71">
        <f t="shared" si="150"/>
        <v>0</v>
      </c>
      <c r="DY93" s="71">
        <f t="shared" si="151"/>
        <v>0</v>
      </c>
      <c r="DZ93" s="71">
        <f t="shared" si="152"/>
        <v>0</v>
      </c>
      <c r="EA93" s="71">
        <f t="shared" si="153"/>
        <v>0</v>
      </c>
      <c r="EB93" s="71">
        <f t="shared" si="154"/>
        <v>0</v>
      </c>
      <c r="EC93" s="71">
        <f t="shared" si="155"/>
        <v>0</v>
      </c>
      <c r="ED93" s="71">
        <f t="shared" si="156"/>
        <v>0</v>
      </c>
      <c r="EE93" s="71">
        <f t="shared" si="157"/>
        <v>0</v>
      </c>
      <c r="EF93" s="71">
        <f t="shared" si="158"/>
        <v>0</v>
      </c>
      <c r="EG93" s="71">
        <f t="shared" si="159"/>
        <v>0</v>
      </c>
      <c r="EH93" s="71">
        <f t="shared" si="160"/>
        <v>0</v>
      </c>
      <c r="EI93" s="71">
        <f t="shared" si="161"/>
        <v>0</v>
      </c>
      <c r="EJ93" s="71">
        <f t="shared" si="162"/>
        <v>0</v>
      </c>
      <c r="EK93" s="71">
        <f t="shared" si="163"/>
        <v>0</v>
      </c>
      <c r="EL93" s="71">
        <f t="shared" si="164"/>
        <v>0</v>
      </c>
      <c r="EM93" s="104">
        <f t="shared" si="165"/>
        <v>0</v>
      </c>
      <c r="EN93" s="60"/>
      <c r="EO93" s="70">
        <f t="shared" si="166"/>
        <v>4662.0326770080155</v>
      </c>
      <c r="EP93" s="71">
        <f ca="1">IFERROR((NORMSDIST(((LN($EO93/$R$3)+(#REF!+($N$46^2)/2)*$N$51)/($N$46*SQRT($N$51))))*$EO93-NORMSDIST((((LN($EO93/$R$3)+(#REF!+($N$46^2)/2)*$N$51)/($N$46*SQRT($N$51)))-$N$46*SQRT(($N$51))))*$R$3*EXP(-#REF!*$N$51))*$Q$3*100,0)</f>
        <v>0</v>
      </c>
      <c r="EQ93" s="71">
        <f ca="1">IFERROR((NORMSDIST(((LN($EO93/$R$4)+(#REF!+($N$46^2)/2)*$N$51)/($N$46*SQRT($N$51))))*$EO93-NORMSDIST((((LN($EO93/$R$4)+(#REF!+($N$46^2)/2)*$N$51)/($N$46*SQRT($N$51)))-$N$46*SQRT(($N$51))))*$R$4*EXP(-#REF!*$N$51))*$Q$4*100,0)</f>
        <v>0</v>
      </c>
      <c r="ER93" s="71">
        <f ca="1">IFERROR((NORMSDIST(((LN($EO93/$R$5)+(#REF!+($N$46^2)/2)*$N$51)/($N$46*SQRT($N$51))))*$EO93-NORMSDIST((((LN($EO93/$R$5)+(#REF!+($N$46^2)/2)*$N$51)/($N$46*SQRT($N$51)))-$N$46*SQRT(($N$51))))*$R$5*EXP(-#REF!*$N$51))*$Q$5*100,0)</f>
        <v>0</v>
      </c>
      <c r="ES93" s="71">
        <f ca="1">IFERROR((NORMSDIST(((LN($EO93/$R$6)+(#REF!+($N$46^2)/2)*$N$51)/($N$46*SQRT($N$51))))*$EO93-NORMSDIST((((LN($EO93/$R$6)+(#REF!+($N$46^2)/2)*$N$51)/($N$46*SQRT($N$51)))-$N$46*SQRT(($N$51))))*$R$6*EXP(-#REF!*$N$51))*$Q$6*100,0)</f>
        <v>0</v>
      </c>
      <c r="ET93" s="71">
        <f ca="1">IFERROR((NORMSDIST(((LN($EO93/$R$7)+(#REF!+($N$46^2)/2)*$N$51)/($N$46*SQRT($N$51))))*$EO93-NORMSDIST((((LN($EO93/$R$7)+(#REF!+($N$46^2)/2)*$N$51)/($N$46*SQRT($N$51)))-$N$46*SQRT(($N$51))))*$R$7*EXP(-#REF!*$N$51))*$Q$7*100,0)</f>
        <v>0</v>
      </c>
      <c r="EU93" s="71">
        <f ca="1">IFERROR((NORMSDIST(((LN($EO93/$R$8)+(#REF!+($N$46^2)/2)*$N$51)/($N$46*SQRT($N$51))))*$EO93-NORMSDIST((((LN($EO93/$R$8)+(#REF!+($N$46^2)/2)*$N$51)/($N$46*SQRT($N$51)))-$N$46*SQRT(($N$51))))*$R$8*EXP(-#REF!*$N$51))*$Q$8*100,0)</f>
        <v>0</v>
      </c>
      <c r="EV93" s="71">
        <f ca="1">IFERROR((NORMSDIST(((LN($EO93/$R$9)+(#REF!+($N$46^2)/2)*$N$51)/($N$46*SQRT($N$51))))*$EO93-NORMSDIST((((LN($EO93/$R$9)+(#REF!+($N$46^2)/2)*$N$51)/($N$46*SQRT($N$51)))-$N$46*SQRT(($N$51))))*$R$9*EXP(-#REF!*$N$51))*$Q$9*100,0)</f>
        <v>0</v>
      </c>
      <c r="EW93" s="71">
        <f ca="1">IFERROR((NORMSDIST(((LN($EO93/$R$10)+(#REF!+($N$46^2)/2)*$N$51)/($N$46*SQRT($N$51))))*$EO93-NORMSDIST((((LN($EO93/$R$10)+(#REF!+($N$46^2)/2)*$N$51)/($N$46*SQRT($N$51)))-$N$46*SQRT(($N$51))))*$R$10*EXP(-#REF!*$N$51))*$Q$10*100,0)</f>
        <v>0</v>
      </c>
      <c r="EX93" s="71">
        <f ca="1">IFERROR((NORMSDIST(((LN($EO93/$R$11)+(#REF!+($N$46^2)/2)*$N$51)/($N$46*SQRT($N$51))))*$EO93-NORMSDIST((((LN($EO93/$R$11)+(#REF!+($N$46^2)/2)*$N$51)/($N$46*SQRT($N$51)))-$N$46*SQRT(($N$51))))*$R$11*EXP(-#REF!*$N$51))*$Q$11*100,0)</f>
        <v>0</v>
      </c>
      <c r="EY93" s="71">
        <f ca="1">IFERROR((NORMSDIST(((LN($EO93/$R$12)+(#REF!+($N$46^2)/2)*$N$51)/($N$46*SQRT($N$51))))*$EO93-NORMSDIST((((LN($EO93/$R$12)+(#REF!+($N$46^2)/2)*$N$51)/($N$46*SQRT($N$51)))-$N$46*SQRT(($N$51))))*$R$12*EXP(-#REF!*$N$51))*$Q$12*100,0)</f>
        <v>0</v>
      </c>
      <c r="EZ93" s="71">
        <f ca="1">IFERROR((NORMSDIST(((LN($EO93/$R$13)+(#REF!+($N$46^2)/2)*$N$51)/($N$46*SQRT($N$51))))*$EO93-NORMSDIST((((LN($EO93/$R$13)+(#REF!+($N$46^2)/2)*$N$51)/($N$46*SQRT($N$51)))-$N$46*SQRT(($N$51))))*$R$13*EXP(-#REF!*$N$51))*$Q$13*100,0)</f>
        <v>0</v>
      </c>
      <c r="FA93" s="71">
        <f ca="1">IFERROR((NORMSDIST(((LN($EO93/$R$14)+(#REF!+($N$46^2)/2)*$N$51)/($N$46*SQRT($N$51))))*$EO93-NORMSDIST((((LN($EO93/$R$14)+(#REF!+($N$46^2)/2)*$N$51)/($N$46*SQRT($N$51)))-$N$46*SQRT(($N$51))))*$R$14*EXP(-#REF!*$N$51))*$Q$14*100,0)</f>
        <v>0</v>
      </c>
      <c r="FB93" s="71">
        <f ca="1">IFERROR((NORMSDIST(((LN($EO93/$R$15)+(#REF!+($N$46^2)/2)*$N$51)/($N$46*SQRT($N$51))))*$EO93-NORMSDIST((((LN($EO93/$R$15)+(#REF!+($N$46^2)/2)*$N$51)/($N$46*SQRT($N$51)))-$N$46*SQRT(($N$51))))*$R$15*EXP(-#REF!*$N$51))*$Q$15*100,0)</f>
        <v>0</v>
      </c>
      <c r="FC93" s="71">
        <f ca="1">IFERROR((NORMSDIST(((LN($EO93/$R$16)+(#REF!+($N$46^2)/2)*$N$51)/($N$46*SQRT($N$51))))*$EO93-NORMSDIST((((LN($EO93/$R$16)+(#REF!+($N$46^2)/2)*$N$51)/($N$46*SQRT($N$51)))-$N$46*SQRT(($N$51))))*$R$16*EXP(-#REF!*$N$51))*$Q$16*100,0)</f>
        <v>0</v>
      </c>
      <c r="FD93" s="71">
        <f ca="1">IFERROR((NORMSDIST(((LN($EO93/$R$17)+(#REF!+($N$46^2)/2)*$N$51)/($N$46*SQRT($N$51))))*$EO93-NORMSDIST((((LN($EO93/$R$17)+(#REF!+($N$46^2)/2)*$N$51)/($N$46*SQRT($N$51)))-$N$46*SQRT(($N$51))))*$R$17*EXP(-#REF!*$N$51))*$Q$17*100,0)</f>
        <v>0</v>
      </c>
      <c r="FE93" s="71">
        <f ca="1">IFERROR((NORMSDIST(((LN($EO93/$R$18)+(#REF!+($N$46^2)/2)*$N$51)/($N$46*SQRT($N$51))))*$EO93-NORMSDIST((((LN($EO93/$R$18)+(#REF!+($N$46^2)/2)*$N$51)/($N$46*SQRT($N$51)))-$N$46*SQRT(($N$51))))*$R$18*EXP(-#REF!*$N$51))*$Q$18*100,0)</f>
        <v>0</v>
      </c>
      <c r="FF93" s="71">
        <f ca="1">IFERROR((NORMSDIST(((LN($EO93/$R$19)+(#REF!+($N$46^2)/2)*$N$51)/($N$46*SQRT($N$51))))*$EO93-NORMSDIST((((LN($EO93/$R$19)+(#REF!+($N$46^2)/2)*$N$51)/($N$46*SQRT($N$51)))-$N$46*SQRT(($N$51))))*$R$19*EXP(-#REF!*$N$51))*$Q$19*100,0)</f>
        <v>0</v>
      </c>
      <c r="FG93" s="71">
        <f ca="1">IFERROR((NORMSDIST(((LN($EO93/$R$20)+(#REF!+($N$46^2)/2)*$N$51)/($N$46*SQRT($N$51))))*$EO93-NORMSDIST((((LN($EO93/$R$20)+(#REF!+($N$46^2)/2)*$N$51)/($N$46*SQRT($N$51)))-$N$46*SQRT(($N$51))))*$R$20*EXP(-#REF!*$N$51))*$Q$20*100,0)</f>
        <v>0</v>
      </c>
      <c r="FH93" s="71">
        <f ca="1">IFERROR((NORMSDIST(((LN($EO93/$R$21)+(#REF!+($N$46^2)/2)*$N$51)/($N$46*SQRT($N$51))))*$EO93-NORMSDIST((((LN($EO93/$R$21)+(#REF!+($N$46^2)/2)*$N$51)/($N$46*SQRT($N$51)))-$N$46*SQRT(($N$51))))*$R$21*EXP(-#REF!*$N$51))*$Q$21*100,0)</f>
        <v>0</v>
      </c>
      <c r="FI93" s="71">
        <f ca="1">IFERROR((NORMSDIST(((LN($EO93/$R$22)+(#REF!+($N$46^2)/2)*$N$51)/($N$46*SQRT($N$51))))*$EO93-NORMSDIST((((LN($EO93/$R$22)+(#REF!+($N$46^2)/2)*$N$51)/($N$46*SQRT($N$51)))-$N$46*SQRT(($N$51))))*$R$22*EXP(-#REF!*$N$51))*$Q$22*100,0)</f>
        <v>0</v>
      </c>
      <c r="FJ93" s="71">
        <f ca="1">IFERROR((NORMSDIST(((LN($EO93/$R$23)+(#REF!+($N$46^2)/2)*$N$51)/($N$46*SQRT($N$51))))*$EO93-NORMSDIST((((LN($EO93/$R$23)+(#REF!+($N$46^2)/2)*$N$51)/($N$46*SQRT($N$51)))-$N$46*SQRT(($N$51))))*$R$23*EXP(-#REF!*$N$51))*$Q$23*100,0)</f>
        <v>0</v>
      </c>
      <c r="FK93" s="71">
        <f ca="1">IFERROR((NORMSDIST(((LN($EO93/$R$24)+(#REF!+($N$46^2)/2)*$N$51)/($N$46*SQRT($N$51))))*$EO93-NORMSDIST((((LN($EO93/$R$24)+(#REF!+($N$46^2)/2)*$N$51)/($N$46*SQRT($N$51)))-$N$46*SQRT(($N$51))))*$R$24*EXP(-#REF!*$N$51))*$Q$24*100,0)</f>
        <v>0</v>
      </c>
      <c r="FL93" s="71">
        <f ca="1">IFERROR((NORMSDIST(((LN($EO93/$R$25)+(#REF!+($N$46^2)/2)*$N$51)/($N$46*SQRT($N$51))))*$EO93-NORMSDIST((((LN($EO93/$R$25)+(#REF!+($N$46^2)/2)*$N$51)/($N$46*SQRT($N$51)))-$N$46*SQRT(($N$51))))*$R$25*EXP(-#REF!*$N$51))*$Q$25*100,0)</f>
        <v>0</v>
      </c>
      <c r="FM93" s="71">
        <f ca="1">IFERROR((NORMSDIST(((LN($EO93/$R$26)+(#REF!+($N$46^2)/2)*$N$51)/($N$46*SQRT($N$51))))*$EO93-NORMSDIST((((LN($EO93/$R$26)+(#REF!+($N$46^2)/2)*$N$51)/($N$46*SQRT($N$51)))-$N$46*SQRT(($N$51))))*$R$26*EXP(-#REF!*$N$51))*$Q$26*100,0)</f>
        <v>0</v>
      </c>
      <c r="FN93" s="71">
        <f ca="1">IFERROR((NORMSDIST(((LN($EO93/$R$27)+(#REF!+($N$46^2)/2)*$N$51)/($N$46*SQRT($N$51))))*$EO93-NORMSDIST((((LN($EO93/$R$27)+(#REF!+($N$46^2)/2)*$N$51)/($N$46*SQRT($N$51)))-$N$46*SQRT(($N$51))))*$R$27*EXP(-#REF!*$N$51))*$Q$27*100,0)</f>
        <v>0</v>
      </c>
      <c r="FO93" s="71">
        <f ca="1">IFERROR((NORMSDIST(((LN($EO93/$R$28)+(#REF!+($N$46^2)/2)*$N$51)/($N$46*SQRT($N$51))))*$EO93-NORMSDIST((((LN($EO93/$R$28)+(#REF!+($N$46^2)/2)*$N$51)/($N$46*SQRT($N$51)))-$N$46*SQRT(($N$51))))*$R$28*EXP(-#REF!*$N$51))*$Q$28*100,0)</f>
        <v>0</v>
      </c>
      <c r="FP93" s="71">
        <f ca="1">IFERROR((NORMSDIST(((LN($EO93/$R$29)+(#REF!+($N$46^2)/2)*$N$51)/($N$46*SQRT($N$51))))*$EO93-NORMSDIST((((LN($EO93/$R$29)+(#REF!+($N$46^2)/2)*$N$51)/($N$46*SQRT($N$51)))-$N$46*SQRT(($N$51))))*$R$29*EXP(-#REF!*$N$51))*$Q$29*100,0)</f>
        <v>0</v>
      </c>
      <c r="FQ93" s="71">
        <f ca="1">IFERROR((NORMSDIST(((LN($EO93/$R$30)+(#REF!+($N$46^2)/2)*$N$51)/($N$46*SQRT($N$51))))*$EO93-NORMSDIST((((LN($EO93/$R$30)+(#REF!+($N$46^2)/2)*$N$51)/($N$46*SQRT($N$51)))-$N$46*SQRT(($N$51))))*$R$30*EXP(-#REF!*$N$51))*$Q$30*100,0)</f>
        <v>0</v>
      </c>
      <c r="FR93" s="71">
        <f ca="1">IFERROR((NORMSDIST(((LN($EO93/$R$31)+(#REF!+($N$46^2)/2)*$N$51)/($N$46*SQRT($N$51))))*$EO93-NORMSDIST((((LN($EO93/$R$31)+(#REF!+($N$46^2)/2)*$N$51)/($N$46*SQRT($N$51)))-$N$46*SQRT(($N$51))))*$R$31*EXP(-#REF!*$N$51))*$Q$31*100,0)</f>
        <v>0</v>
      </c>
      <c r="FS93" s="71">
        <f ca="1">IFERROR((NORMSDIST(((LN($EO93/$R$32)+(#REF!+($N$46^2)/2)*$N$51)/($N$46*SQRT($N$51))))*$EO93-NORMSDIST((((LN($EO93/$R$32)+(#REF!+($N$46^2)/2)*$N$51)/($N$46*SQRT($N$51)))-$N$46*SQRT(($N$51))))*$R$32*EXP(-#REF!*$N$51))*$Q$32*100,0)</f>
        <v>0</v>
      </c>
      <c r="FT93" s="71">
        <f ca="1">IFERROR((NORMSDIST(((LN($EO93/$R$33)+(#REF!+($N$46^2)/2)*$N$51)/($N$46*SQRT($N$51))))*$EO93-NORMSDIST((((LN($EO93/$R$33)+(#REF!+($N$46^2)/2)*$N$51)/($N$46*SQRT($N$51)))-$N$46*SQRT(($N$51))))*$R$33*EXP(-#REF!*$N$51))*$Q$33*100,0)</f>
        <v>0</v>
      </c>
      <c r="FU93" s="71">
        <f ca="1">IFERROR((NORMSDIST(((LN($EO93/$R$34)+(#REF!+($N$46^2)/2)*$N$51)/($N$46*SQRT($N$51))))*$EO93-NORMSDIST((((LN($EO93/$R$34)+(#REF!+($N$46^2)/2)*$N$51)/($N$46*SQRT($N$51)))-$N$46*SQRT(($N$51))))*$R$34*EXP(-#REF!*$N$51))*$Q$34*100,0)</f>
        <v>0</v>
      </c>
      <c r="FV93" s="71">
        <f ca="1">IFERROR((NORMSDIST(((LN($EO93/$R$35)+(#REF!+($N$46^2)/2)*$N$51)/($N$46*SQRT($N$51))))*$EO93-NORMSDIST((((LN($EO93/$R$35)+(#REF!+($N$46^2)/2)*$N$51)/($N$46*SQRT($N$51)))-$N$46*SQRT(($N$51))))*$R$35*EXP(-#REF!*$N$51))*$Q$35*100,0)</f>
        <v>0</v>
      </c>
      <c r="FW93" s="71">
        <f ca="1">IFERROR((NORMSDIST(((LN($EO93/$R$36)+(#REF!+($N$46^2)/2)*$N$51)/($N$46*SQRT($N$51))))*$EO93-NORMSDIST((((LN($EO93/$R$36)+(#REF!+($N$46^2)/2)*$N$51)/($N$46*SQRT($N$51)))-$N$46*SQRT(($N$51))))*$R$36*EXP(-#REF!*$N$51))*$Q$36*100,0)</f>
        <v>0</v>
      </c>
      <c r="FX93" s="71">
        <f ca="1">IFERROR((NORMSDIST(((LN($EO93/$R$37)+(#REF!+($N$46^2)/2)*$N$51)/($N$46*SQRT($N$51))))*$EO93-NORMSDIST((((LN($EO93/$R$37)+(#REF!+($N$46^2)/2)*$N$51)/($N$46*SQRT($N$51)))-$N$46*SQRT(($N$51))))*$R$37*EXP(-#REF!*$N$51))*$Q$37*100,0)</f>
        <v>0</v>
      </c>
      <c r="FY93" s="71">
        <f ca="1">IFERROR((NORMSDIST(((LN($EO93/$R$38)+(#REF!+($N$46^2)/2)*$N$51)/($N$46*SQRT($N$51))))*$EO93-NORMSDIST((((LN($EO93/$R$38)+(#REF!+($N$46^2)/2)*$N$51)/($N$46*SQRT($N$51)))-$N$46*SQRT(($N$51))))*$R$38*EXP(-#REF!*$N$51))*$Q$38*100,0)</f>
        <v>0</v>
      </c>
      <c r="FZ93" s="71">
        <f ca="1">IFERROR((NORMSDIST(((LN($EO93/$R$39)+(#REF!+($N$46^2)/2)*$N$51)/($N$46*SQRT($N$51))))*$EO93-NORMSDIST((((LN($EO93/$R$39)+(#REF!+($N$46^2)/2)*$N$51)/($N$46*SQRT($N$51)))-$N$46*SQRT(($N$51))))*$R$39*EXP(-#REF!*$N$51))*$Q$39*100,0)</f>
        <v>0</v>
      </c>
      <c r="GA93" s="71">
        <f ca="1">IFERROR((NORMSDIST(((LN($EO93/$R$40)+(#REF!+($N$46^2)/2)*$N$51)/($N$46*SQRT($N$51))))*$EO93-NORMSDIST((((LN($EO93/$R$40)+(#REF!+($N$46^2)/2)*$N$51)/($N$46*SQRT($N$51)))-$N$46*SQRT(($N$51))))*$R$40*EXP(-#REF!*$N$51))*$Q$40*100,0)</f>
        <v>0</v>
      </c>
      <c r="GB93" s="71">
        <f ca="1">IFERROR((NORMSDIST(((LN($EO93/$R$41)+(#REF!+($N$46^2)/2)*$N$51)/($N$46*SQRT($N$51))))*$EO93-NORMSDIST((((LN($EO93/$R$41)+(#REF!+($N$46^2)/2)*$N$51)/($N$46*SQRT($N$51)))-$N$46*SQRT(($N$51))))*$R$41*EXP(-#REF!*$N$51))*$Q$41*100,0)</f>
        <v>0</v>
      </c>
      <c r="GC93" s="71">
        <f ca="1">IFERROR((NORMSDIST(((LN($EO93/$R$42)+(#REF!+($N$46^2)/2)*$N$51)/($N$46*SQRT($N$51))))*$EO93-NORMSDIST((((LN($EO93/$R$42)+(#REF!+($N$46^2)/2)*$N$51)/($N$46*SQRT($N$51)))-$N$46*SQRT(($N$51))))*$R$42*EXP(-#REF!*$N$51))*$Q$42*100,0)</f>
        <v>0</v>
      </c>
      <c r="GD93" s="104">
        <f t="shared" ca="1" si="167"/>
        <v>0</v>
      </c>
    </row>
    <row r="94" spans="102:186">
      <c r="CX94" s="70">
        <f t="shared" si="124"/>
        <v>4755.2733305481761</v>
      </c>
      <c r="CY94" s="71">
        <f t="shared" si="125"/>
        <v>0</v>
      </c>
      <c r="CZ94" s="71">
        <f t="shared" si="126"/>
        <v>0</v>
      </c>
      <c r="DA94" s="71">
        <f t="shared" si="127"/>
        <v>0</v>
      </c>
      <c r="DB94" s="71">
        <f t="shared" si="128"/>
        <v>0</v>
      </c>
      <c r="DC94" s="71">
        <f t="shared" si="129"/>
        <v>0</v>
      </c>
      <c r="DD94" s="71">
        <f t="shared" si="130"/>
        <v>0</v>
      </c>
      <c r="DE94" s="71">
        <f t="shared" si="131"/>
        <v>0</v>
      </c>
      <c r="DF94" s="71">
        <f t="shared" si="132"/>
        <v>0</v>
      </c>
      <c r="DG94" s="71">
        <f t="shared" si="133"/>
        <v>0</v>
      </c>
      <c r="DH94" s="71">
        <f t="shared" si="134"/>
        <v>0</v>
      </c>
      <c r="DI94" s="71">
        <f t="shared" si="135"/>
        <v>0</v>
      </c>
      <c r="DJ94" s="71">
        <f t="shared" si="136"/>
        <v>0</v>
      </c>
      <c r="DK94" s="71">
        <f t="shared" si="137"/>
        <v>0</v>
      </c>
      <c r="DL94" s="71">
        <f t="shared" si="138"/>
        <v>0</v>
      </c>
      <c r="DM94" s="71">
        <f t="shared" si="139"/>
        <v>0</v>
      </c>
      <c r="DN94" s="71">
        <f t="shared" si="140"/>
        <v>0</v>
      </c>
      <c r="DO94" s="71">
        <f t="shared" si="141"/>
        <v>0</v>
      </c>
      <c r="DP94" s="71">
        <f t="shared" si="142"/>
        <v>0</v>
      </c>
      <c r="DQ94" s="71">
        <f t="shared" si="143"/>
        <v>0</v>
      </c>
      <c r="DR94" s="71">
        <f t="shared" si="144"/>
        <v>0</v>
      </c>
      <c r="DS94" s="71">
        <f t="shared" si="145"/>
        <v>0</v>
      </c>
      <c r="DT94" s="71">
        <f t="shared" si="146"/>
        <v>0</v>
      </c>
      <c r="DU94" s="71">
        <f t="shared" si="147"/>
        <v>0</v>
      </c>
      <c r="DV94" s="71">
        <f t="shared" si="148"/>
        <v>0</v>
      </c>
      <c r="DW94" s="71">
        <f t="shared" si="149"/>
        <v>0</v>
      </c>
      <c r="DX94" s="71">
        <f t="shared" si="150"/>
        <v>0</v>
      </c>
      <c r="DY94" s="71">
        <f t="shared" si="151"/>
        <v>0</v>
      </c>
      <c r="DZ94" s="71">
        <f t="shared" si="152"/>
        <v>0</v>
      </c>
      <c r="EA94" s="71">
        <f t="shared" si="153"/>
        <v>0</v>
      </c>
      <c r="EB94" s="71">
        <f t="shared" si="154"/>
        <v>0</v>
      </c>
      <c r="EC94" s="71">
        <f t="shared" si="155"/>
        <v>0</v>
      </c>
      <c r="ED94" s="71">
        <f t="shared" si="156"/>
        <v>0</v>
      </c>
      <c r="EE94" s="71">
        <f t="shared" si="157"/>
        <v>0</v>
      </c>
      <c r="EF94" s="71">
        <f t="shared" si="158"/>
        <v>0</v>
      </c>
      <c r="EG94" s="71">
        <f t="shared" si="159"/>
        <v>0</v>
      </c>
      <c r="EH94" s="71">
        <f t="shared" si="160"/>
        <v>0</v>
      </c>
      <c r="EI94" s="71">
        <f t="shared" si="161"/>
        <v>0</v>
      </c>
      <c r="EJ94" s="71">
        <f t="shared" si="162"/>
        <v>0</v>
      </c>
      <c r="EK94" s="71">
        <f t="shared" si="163"/>
        <v>0</v>
      </c>
      <c r="EL94" s="71">
        <f t="shared" si="164"/>
        <v>0</v>
      </c>
      <c r="EM94" s="104">
        <f t="shared" si="165"/>
        <v>0</v>
      </c>
      <c r="EN94" s="60"/>
      <c r="EO94" s="70">
        <f t="shared" si="166"/>
        <v>4755.2733305481761</v>
      </c>
      <c r="EP94" s="71">
        <f ca="1">IFERROR((NORMSDIST(((LN($EO94/$R$3)+(#REF!+($N$46^2)/2)*$N$51)/($N$46*SQRT($N$51))))*$EO94-NORMSDIST((((LN($EO94/$R$3)+(#REF!+($N$46^2)/2)*$N$51)/($N$46*SQRT($N$51)))-$N$46*SQRT(($N$51))))*$R$3*EXP(-#REF!*$N$51))*$Q$3*100,0)</f>
        <v>0</v>
      </c>
      <c r="EQ94" s="71">
        <f ca="1">IFERROR((NORMSDIST(((LN($EO94/$R$4)+(#REF!+($N$46^2)/2)*$N$51)/($N$46*SQRT($N$51))))*$EO94-NORMSDIST((((LN($EO94/$R$4)+(#REF!+($N$46^2)/2)*$N$51)/($N$46*SQRT($N$51)))-$N$46*SQRT(($N$51))))*$R$4*EXP(-#REF!*$N$51))*$Q$4*100,0)</f>
        <v>0</v>
      </c>
      <c r="ER94" s="71">
        <f ca="1">IFERROR((NORMSDIST(((LN($EO94/$R$5)+(#REF!+($N$46^2)/2)*$N$51)/($N$46*SQRT($N$51))))*$EO94-NORMSDIST((((LN($EO94/$R$5)+(#REF!+($N$46^2)/2)*$N$51)/($N$46*SQRT($N$51)))-$N$46*SQRT(($N$51))))*$R$5*EXP(-#REF!*$N$51))*$Q$5*100,0)</f>
        <v>0</v>
      </c>
      <c r="ES94" s="71">
        <f ca="1">IFERROR((NORMSDIST(((LN($EO94/$R$6)+(#REF!+($N$46^2)/2)*$N$51)/($N$46*SQRT($N$51))))*$EO94-NORMSDIST((((LN($EO94/$R$6)+(#REF!+($N$46^2)/2)*$N$51)/($N$46*SQRT($N$51)))-$N$46*SQRT(($N$51))))*$R$6*EXP(-#REF!*$N$51))*$Q$6*100,0)</f>
        <v>0</v>
      </c>
      <c r="ET94" s="71">
        <f ca="1">IFERROR((NORMSDIST(((LN($EO94/$R$7)+(#REF!+($N$46^2)/2)*$N$51)/($N$46*SQRT($N$51))))*$EO94-NORMSDIST((((LN($EO94/$R$7)+(#REF!+($N$46^2)/2)*$N$51)/($N$46*SQRT($N$51)))-$N$46*SQRT(($N$51))))*$R$7*EXP(-#REF!*$N$51))*$Q$7*100,0)</f>
        <v>0</v>
      </c>
      <c r="EU94" s="71">
        <f ca="1">IFERROR((NORMSDIST(((LN($EO94/$R$8)+(#REF!+($N$46^2)/2)*$N$51)/($N$46*SQRT($N$51))))*$EO94-NORMSDIST((((LN($EO94/$R$8)+(#REF!+($N$46^2)/2)*$N$51)/($N$46*SQRT($N$51)))-$N$46*SQRT(($N$51))))*$R$8*EXP(-#REF!*$N$51))*$Q$8*100,0)</f>
        <v>0</v>
      </c>
      <c r="EV94" s="71">
        <f ca="1">IFERROR((NORMSDIST(((LN($EO94/$R$9)+(#REF!+($N$46^2)/2)*$N$51)/($N$46*SQRT($N$51))))*$EO94-NORMSDIST((((LN($EO94/$R$9)+(#REF!+($N$46^2)/2)*$N$51)/($N$46*SQRT($N$51)))-$N$46*SQRT(($N$51))))*$R$9*EXP(-#REF!*$N$51))*$Q$9*100,0)</f>
        <v>0</v>
      </c>
      <c r="EW94" s="71">
        <f ca="1">IFERROR((NORMSDIST(((LN($EO94/$R$10)+(#REF!+($N$46^2)/2)*$N$51)/($N$46*SQRT($N$51))))*$EO94-NORMSDIST((((LN($EO94/$R$10)+(#REF!+($N$46^2)/2)*$N$51)/($N$46*SQRT($N$51)))-$N$46*SQRT(($N$51))))*$R$10*EXP(-#REF!*$N$51))*$Q$10*100,0)</f>
        <v>0</v>
      </c>
      <c r="EX94" s="71">
        <f ca="1">IFERROR((NORMSDIST(((LN($EO94/$R$11)+(#REF!+($N$46^2)/2)*$N$51)/($N$46*SQRT($N$51))))*$EO94-NORMSDIST((((LN($EO94/$R$11)+(#REF!+($N$46^2)/2)*$N$51)/($N$46*SQRT($N$51)))-$N$46*SQRT(($N$51))))*$R$11*EXP(-#REF!*$N$51))*$Q$11*100,0)</f>
        <v>0</v>
      </c>
      <c r="EY94" s="71">
        <f ca="1">IFERROR((NORMSDIST(((LN($EO94/$R$12)+(#REF!+($N$46^2)/2)*$N$51)/($N$46*SQRT($N$51))))*$EO94-NORMSDIST((((LN($EO94/$R$12)+(#REF!+($N$46^2)/2)*$N$51)/($N$46*SQRT($N$51)))-$N$46*SQRT(($N$51))))*$R$12*EXP(-#REF!*$N$51))*$Q$12*100,0)</f>
        <v>0</v>
      </c>
      <c r="EZ94" s="71">
        <f ca="1">IFERROR((NORMSDIST(((LN($EO94/$R$13)+(#REF!+($N$46^2)/2)*$N$51)/($N$46*SQRT($N$51))))*$EO94-NORMSDIST((((LN($EO94/$R$13)+(#REF!+($N$46^2)/2)*$N$51)/($N$46*SQRT($N$51)))-$N$46*SQRT(($N$51))))*$R$13*EXP(-#REF!*$N$51))*$Q$13*100,0)</f>
        <v>0</v>
      </c>
      <c r="FA94" s="71">
        <f ca="1">IFERROR((NORMSDIST(((LN($EO94/$R$14)+(#REF!+($N$46^2)/2)*$N$51)/($N$46*SQRT($N$51))))*$EO94-NORMSDIST((((LN($EO94/$R$14)+(#REF!+($N$46^2)/2)*$N$51)/($N$46*SQRT($N$51)))-$N$46*SQRT(($N$51))))*$R$14*EXP(-#REF!*$N$51))*$Q$14*100,0)</f>
        <v>0</v>
      </c>
      <c r="FB94" s="71">
        <f ca="1">IFERROR((NORMSDIST(((LN($EO94/$R$15)+(#REF!+($N$46^2)/2)*$N$51)/($N$46*SQRT($N$51))))*$EO94-NORMSDIST((((LN($EO94/$R$15)+(#REF!+($N$46^2)/2)*$N$51)/($N$46*SQRT($N$51)))-$N$46*SQRT(($N$51))))*$R$15*EXP(-#REF!*$N$51))*$Q$15*100,0)</f>
        <v>0</v>
      </c>
      <c r="FC94" s="71">
        <f ca="1">IFERROR((NORMSDIST(((LN($EO94/$R$16)+(#REF!+($N$46^2)/2)*$N$51)/($N$46*SQRT($N$51))))*$EO94-NORMSDIST((((LN($EO94/$R$16)+(#REF!+($N$46^2)/2)*$N$51)/($N$46*SQRT($N$51)))-$N$46*SQRT(($N$51))))*$R$16*EXP(-#REF!*$N$51))*$Q$16*100,0)</f>
        <v>0</v>
      </c>
      <c r="FD94" s="71">
        <f ca="1">IFERROR((NORMSDIST(((LN($EO94/$R$17)+(#REF!+($N$46^2)/2)*$N$51)/($N$46*SQRT($N$51))))*$EO94-NORMSDIST((((LN($EO94/$R$17)+(#REF!+($N$46^2)/2)*$N$51)/($N$46*SQRT($N$51)))-$N$46*SQRT(($N$51))))*$R$17*EXP(-#REF!*$N$51))*$Q$17*100,0)</f>
        <v>0</v>
      </c>
      <c r="FE94" s="71">
        <f ca="1">IFERROR((NORMSDIST(((LN($EO94/$R$18)+(#REF!+($N$46^2)/2)*$N$51)/($N$46*SQRT($N$51))))*$EO94-NORMSDIST((((LN($EO94/$R$18)+(#REF!+($N$46^2)/2)*$N$51)/($N$46*SQRT($N$51)))-$N$46*SQRT(($N$51))))*$R$18*EXP(-#REF!*$N$51))*$Q$18*100,0)</f>
        <v>0</v>
      </c>
      <c r="FF94" s="71">
        <f ca="1">IFERROR((NORMSDIST(((LN($EO94/$R$19)+(#REF!+($N$46^2)/2)*$N$51)/($N$46*SQRT($N$51))))*$EO94-NORMSDIST((((LN($EO94/$R$19)+(#REF!+($N$46^2)/2)*$N$51)/($N$46*SQRT($N$51)))-$N$46*SQRT(($N$51))))*$R$19*EXP(-#REF!*$N$51))*$Q$19*100,0)</f>
        <v>0</v>
      </c>
      <c r="FG94" s="71">
        <f ca="1">IFERROR((NORMSDIST(((LN($EO94/$R$20)+(#REF!+($N$46^2)/2)*$N$51)/($N$46*SQRT($N$51))))*$EO94-NORMSDIST((((LN($EO94/$R$20)+(#REF!+($N$46^2)/2)*$N$51)/($N$46*SQRT($N$51)))-$N$46*SQRT(($N$51))))*$R$20*EXP(-#REF!*$N$51))*$Q$20*100,0)</f>
        <v>0</v>
      </c>
      <c r="FH94" s="71">
        <f ca="1">IFERROR((NORMSDIST(((LN($EO94/$R$21)+(#REF!+($N$46^2)/2)*$N$51)/($N$46*SQRT($N$51))))*$EO94-NORMSDIST((((LN($EO94/$R$21)+(#REF!+($N$46^2)/2)*$N$51)/($N$46*SQRT($N$51)))-$N$46*SQRT(($N$51))))*$R$21*EXP(-#REF!*$N$51))*$Q$21*100,0)</f>
        <v>0</v>
      </c>
      <c r="FI94" s="71">
        <f ca="1">IFERROR((NORMSDIST(((LN($EO94/$R$22)+(#REF!+($N$46^2)/2)*$N$51)/($N$46*SQRT($N$51))))*$EO94-NORMSDIST((((LN($EO94/$R$22)+(#REF!+($N$46^2)/2)*$N$51)/($N$46*SQRT($N$51)))-$N$46*SQRT(($N$51))))*$R$22*EXP(-#REF!*$N$51))*$Q$22*100,0)</f>
        <v>0</v>
      </c>
      <c r="FJ94" s="71">
        <f ca="1">IFERROR((NORMSDIST(((LN($EO94/$R$23)+(#REF!+($N$46^2)/2)*$N$51)/($N$46*SQRT($N$51))))*$EO94-NORMSDIST((((LN($EO94/$R$23)+(#REF!+($N$46^2)/2)*$N$51)/($N$46*SQRT($N$51)))-$N$46*SQRT(($N$51))))*$R$23*EXP(-#REF!*$N$51))*$Q$23*100,0)</f>
        <v>0</v>
      </c>
      <c r="FK94" s="71">
        <f ca="1">IFERROR((NORMSDIST(((LN($EO94/$R$24)+(#REF!+($N$46^2)/2)*$N$51)/($N$46*SQRT($N$51))))*$EO94-NORMSDIST((((LN($EO94/$R$24)+(#REF!+($N$46^2)/2)*$N$51)/($N$46*SQRT($N$51)))-$N$46*SQRT(($N$51))))*$R$24*EXP(-#REF!*$N$51))*$Q$24*100,0)</f>
        <v>0</v>
      </c>
      <c r="FL94" s="71">
        <f ca="1">IFERROR((NORMSDIST(((LN($EO94/$R$25)+(#REF!+($N$46^2)/2)*$N$51)/($N$46*SQRT($N$51))))*$EO94-NORMSDIST((((LN($EO94/$R$25)+(#REF!+($N$46^2)/2)*$N$51)/($N$46*SQRT($N$51)))-$N$46*SQRT(($N$51))))*$R$25*EXP(-#REF!*$N$51))*$Q$25*100,0)</f>
        <v>0</v>
      </c>
      <c r="FM94" s="71">
        <f ca="1">IFERROR((NORMSDIST(((LN($EO94/$R$26)+(#REF!+($N$46^2)/2)*$N$51)/($N$46*SQRT($N$51))))*$EO94-NORMSDIST((((LN($EO94/$R$26)+(#REF!+($N$46^2)/2)*$N$51)/($N$46*SQRT($N$51)))-$N$46*SQRT(($N$51))))*$R$26*EXP(-#REF!*$N$51))*$Q$26*100,0)</f>
        <v>0</v>
      </c>
      <c r="FN94" s="71">
        <f ca="1">IFERROR((NORMSDIST(((LN($EO94/$R$27)+(#REF!+($N$46^2)/2)*$N$51)/($N$46*SQRT($N$51))))*$EO94-NORMSDIST((((LN($EO94/$R$27)+(#REF!+($N$46^2)/2)*$N$51)/($N$46*SQRT($N$51)))-$N$46*SQRT(($N$51))))*$R$27*EXP(-#REF!*$N$51))*$Q$27*100,0)</f>
        <v>0</v>
      </c>
      <c r="FO94" s="71">
        <f ca="1">IFERROR((NORMSDIST(((LN($EO94/$R$28)+(#REF!+($N$46^2)/2)*$N$51)/($N$46*SQRT($N$51))))*$EO94-NORMSDIST((((LN($EO94/$R$28)+(#REF!+($N$46^2)/2)*$N$51)/($N$46*SQRT($N$51)))-$N$46*SQRT(($N$51))))*$R$28*EXP(-#REF!*$N$51))*$Q$28*100,0)</f>
        <v>0</v>
      </c>
      <c r="FP94" s="71">
        <f ca="1">IFERROR((NORMSDIST(((LN($EO94/$R$29)+(#REF!+($N$46^2)/2)*$N$51)/($N$46*SQRT($N$51))))*$EO94-NORMSDIST((((LN($EO94/$R$29)+(#REF!+($N$46^2)/2)*$N$51)/($N$46*SQRT($N$51)))-$N$46*SQRT(($N$51))))*$R$29*EXP(-#REF!*$N$51))*$Q$29*100,0)</f>
        <v>0</v>
      </c>
      <c r="FQ94" s="71">
        <f ca="1">IFERROR((NORMSDIST(((LN($EO94/$R$30)+(#REF!+($N$46^2)/2)*$N$51)/($N$46*SQRT($N$51))))*$EO94-NORMSDIST((((LN($EO94/$R$30)+(#REF!+($N$46^2)/2)*$N$51)/($N$46*SQRT($N$51)))-$N$46*SQRT(($N$51))))*$R$30*EXP(-#REF!*$N$51))*$Q$30*100,0)</f>
        <v>0</v>
      </c>
      <c r="FR94" s="71">
        <f ca="1">IFERROR((NORMSDIST(((LN($EO94/$R$31)+(#REF!+($N$46^2)/2)*$N$51)/($N$46*SQRT($N$51))))*$EO94-NORMSDIST((((LN($EO94/$R$31)+(#REF!+($N$46^2)/2)*$N$51)/($N$46*SQRT($N$51)))-$N$46*SQRT(($N$51))))*$R$31*EXP(-#REF!*$N$51))*$Q$31*100,0)</f>
        <v>0</v>
      </c>
      <c r="FS94" s="71">
        <f ca="1">IFERROR((NORMSDIST(((LN($EO94/$R$32)+(#REF!+($N$46^2)/2)*$N$51)/($N$46*SQRT($N$51))))*$EO94-NORMSDIST((((LN($EO94/$R$32)+(#REF!+($N$46^2)/2)*$N$51)/($N$46*SQRT($N$51)))-$N$46*SQRT(($N$51))))*$R$32*EXP(-#REF!*$N$51))*$Q$32*100,0)</f>
        <v>0</v>
      </c>
      <c r="FT94" s="71">
        <f ca="1">IFERROR((NORMSDIST(((LN($EO94/$R$33)+(#REF!+($N$46^2)/2)*$N$51)/($N$46*SQRT($N$51))))*$EO94-NORMSDIST((((LN($EO94/$R$33)+(#REF!+($N$46^2)/2)*$N$51)/($N$46*SQRT($N$51)))-$N$46*SQRT(($N$51))))*$R$33*EXP(-#REF!*$N$51))*$Q$33*100,0)</f>
        <v>0</v>
      </c>
      <c r="FU94" s="71">
        <f ca="1">IFERROR((NORMSDIST(((LN($EO94/$R$34)+(#REF!+($N$46^2)/2)*$N$51)/($N$46*SQRT($N$51))))*$EO94-NORMSDIST((((LN($EO94/$R$34)+(#REF!+($N$46^2)/2)*$N$51)/($N$46*SQRT($N$51)))-$N$46*SQRT(($N$51))))*$R$34*EXP(-#REF!*$N$51))*$Q$34*100,0)</f>
        <v>0</v>
      </c>
      <c r="FV94" s="71">
        <f ca="1">IFERROR((NORMSDIST(((LN($EO94/$R$35)+(#REF!+($N$46^2)/2)*$N$51)/($N$46*SQRT($N$51))))*$EO94-NORMSDIST((((LN($EO94/$R$35)+(#REF!+($N$46^2)/2)*$N$51)/($N$46*SQRT($N$51)))-$N$46*SQRT(($N$51))))*$R$35*EXP(-#REF!*$N$51))*$Q$35*100,0)</f>
        <v>0</v>
      </c>
      <c r="FW94" s="71">
        <f ca="1">IFERROR((NORMSDIST(((LN($EO94/$R$36)+(#REF!+($N$46^2)/2)*$N$51)/($N$46*SQRT($N$51))))*$EO94-NORMSDIST((((LN($EO94/$R$36)+(#REF!+($N$46^2)/2)*$N$51)/($N$46*SQRT($N$51)))-$N$46*SQRT(($N$51))))*$R$36*EXP(-#REF!*$N$51))*$Q$36*100,0)</f>
        <v>0</v>
      </c>
      <c r="FX94" s="71">
        <f ca="1">IFERROR((NORMSDIST(((LN($EO94/$R$37)+(#REF!+($N$46^2)/2)*$N$51)/($N$46*SQRT($N$51))))*$EO94-NORMSDIST((((LN($EO94/$R$37)+(#REF!+($N$46^2)/2)*$N$51)/($N$46*SQRT($N$51)))-$N$46*SQRT(($N$51))))*$R$37*EXP(-#REF!*$N$51))*$Q$37*100,0)</f>
        <v>0</v>
      </c>
      <c r="FY94" s="71">
        <f ca="1">IFERROR((NORMSDIST(((LN($EO94/$R$38)+(#REF!+($N$46^2)/2)*$N$51)/($N$46*SQRT($N$51))))*$EO94-NORMSDIST((((LN($EO94/$R$38)+(#REF!+($N$46^2)/2)*$N$51)/($N$46*SQRT($N$51)))-$N$46*SQRT(($N$51))))*$R$38*EXP(-#REF!*$N$51))*$Q$38*100,0)</f>
        <v>0</v>
      </c>
      <c r="FZ94" s="71">
        <f ca="1">IFERROR((NORMSDIST(((LN($EO94/$R$39)+(#REF!+($N$46^2)/2)*$N$51)/($N$46*SQRT($N$51))))*$EO94-NORMSDIST((((LN($EO94/$R$39)+(#REF!+($N$46^2)/2)*$N$51)/($N$46*SQRT($N$51)))-$N$46*SQRT(($N$51))))*$R$39*EXP(-#REF!*$N$51))*$Q$39*100,0)</f>
        <v>0</v>
      </c>
      <c r="GA94" s="71">
        <f ca="1">IFERROR((NORMSDIST(((LN($EO94/$R$40)+(#REF!+($N$46^2)/2)*$N$51)/($N$46*SQRT($N$51))))*$EO94-NORMSDIST((((LN($EO94/$R$40)+(#REF!+($N$46^2)/2)*$N$51)/($N$46*SQRT($N$51)))-$N$46*SQRT(($N$51))))*$R$40*EXP(-#REF!*$N$51))*$Q$40*100,0)</f>
        <v>0</v>
      </c>
      <c r="GB94" s="71">
        <f ca="1">IFERROR((NORMSDIST(((LN($EO94/$R$41)+(#REF!+($N$46^2)/2)*$N$51)/($N$46*SQRT($N$51))))*$EO94-NORMSDIST((((LN($EO94/$R$41)+(#REF!+($N$46^2)/2)*$N$51)/($N$46*SQRT($N$51)))-$N$46*SQRT(($N$51))))*$R$41*EXP(-#REF!*$N$51))*$Q$41*100,0)</f>
        <v>0</v>
      </c>
      <c r="GC94" s="71">
        <f ca="1">IFERROR((NORMSDIST(((LN($EO94/$R$42)+(#REF!+($N$46^2)/2)*$N$51)/($N$46*SQRT($N$51))))*$EO94-NORMSDIST((((LN($EO94/$R$42)+(#REF!+($N$46^2)/2)*$N$51)/($N$46*SQRT($N$51)))-$N$46*SQRT(($N$51))))*$R$42*EXP(-#REF!*$N$51))*$Q$42*100,0)</f>
        <v>0</v>
      </c>
      <c r="GD94" s="104">
        <f t="shared" ca="1" si="167"/>
        <v>0</v>
      </c>
    </row>
    <row r="95" spans="102:186">
      <c r="CX95" s="70">
        <f t="shared" si="124"/>
        <v>4850.37879715914</v>
      </c>
      <c r="CY95" s="71">
        <f t="shared" si="125"/>
        <v>0</v>
      </c>
      <c r="CZ95" s="71">
        <f t="shared" si="126"/>
        <v>0</v>
      </c>
      <c r="DA95" s="71">
        <f t="shared" si="127"/>
        <v>0</v>
      </c>
      <c r="DB95" s="71">
        <f t="shared" si="128"/>
        <v>0</v>
      </c>
      <c r="DC95" s="71">
        <f t="shared" si="129"/>
        <v>0</v>
      </c>
      <c r="DD95" s="71">
        <f t="shared" si="130"/>
        <v>0</v>
      </c>
      <c r="DE95" s="71">
        <f t="shared" si="131"/>
        <v>0</v>
      </c>
      <c r="DF95" s="71">
        <f t="shared" si="132"/>
        <v>0</v>
      </c>
      <c r="DG95" s="71">
        <f t="shared" si="133"/>
        <v>0</v>
      </c>
      <c r="DH95" s="71">
        <f t="shared" si="134"/>
        <v>0</v>
      </c>
      <c r="DI95" s="71">
        <f t="shared" si="135"/>
        <v>0</v>
      </c>
      <c r="DJ95" s="71">
        <f t="shared" si="136"/>
        <v>0</v>
      </c>
      <c r="DK95" s="71">
        <f t="shared" si="137"/>
        <v>0</v>
      </c>
      <c r="DL95" s="71">
        <f t="shared" si="138"/>
        <v>0</v>
      </c>
      <c r="DM95" s="71">
        <f t="shared" si="139"/>
        <v>0</v>
      </c>
      <c r="DN95" s="71">
        <f t="shared" si="140"/>
        <v>0</v>
      </c>
      <c r="DO95" s="71">
        <f t="shared" si="141"/>
        <v>0</v>
      </c>
      <c r="DP95" s="71">
        <f t="shared" si="142"/>
        <v>0</v>
      </c>
      <c r="DQ95" s="71">
        <f t="shared" si="143"/>
        <v>0</v>
      </c>
      <c r="DR95" s="71">
        <f t="shared" si="144"/>
        <v>0</v>
      </c>
      <c r="DS95" s="71">
        <f t="shared" si="145"/>
        <v>0</v>
      </c>
      <c r="DT95" s="71">
        <f t="shared" si="146"/>
        <v>0</v>
      </c>
      <c r="DU95" s="71">
        <f t="shared" si="147"/>
        <v>0</v>
      </c>
      <c r="DV95" s="71">
        <f t="shared" si="148"/>
        <v>0</v>
      </c>
      <c r="DW95" s="71">
        <f t="shared" si="149"/>
        <v>0</v>
      </c>
      <c r="DX95" s="71">
        <f t="shared" si="150"/>
        <v>0</v>
      </c>
      <c r="DY95" s="71">
        <f t="shared" si="151"/>
        <v>0</v>
      </c>
      <c r="DZ95" s="71">
        <f t="shared" si="152"/>
        <v>0</v>
      </c>
      <c r="EA95" s="71">
        <f t="shared" si="153"/>
        <v>0</v>
      </c>
      <c r="EB95" s="71">
        <f t="shared" si="154"/>
        <v>0</v>
      </c>
      <c r="EC95" s="71">
        <f t="shared" si="155"/>
        <v>0</v>
      </c>
      <c r="ED95" s="71">
        <f t="shared" si="156"/>
        <v>0</v>
      </c>
      <c r="EE95" s="71">
        <f t="shared" si="157"/>
        <v>0</v>
      </c>
      <c r="EF95" s="71">
        <f t="shared" si="158"/>
        <v>0</v>
      </c>
      <c r="EG95" s="71">
        <f t="shared" si="159"/>
        <v>0</v>
      </c>
      <c r="EH95" s="71">
        <f t="shared" si="160"/>
        <v>0</v>
      </c>
      <c r="EI95" s="71">
        <f t="shared" si="161"/>
        <v>0</v>
      </c>
      <c r="EJ95" s="71">
        <f t="shared" si="162"/>
        <v>0</v>
      </c>
      <c r="EK95" s="71">
        <f t="shared" si="163"/>
        <v>0</v>
      </c>
      <c r="EL95" s="71">
        <f t="shared" si="164"/>
        <v>0</v>
      </c>
      <c r="EM95" s="104">
        <f t="shared" si="165"/>
        <v>0</v>
      </c>
      <c r="EN95" s="60"/>
      <c r="EO95" s="70">
        <f t="shared" si="166"/>
        <v>4850.37879715914</v>
      </c>
      <c r="EP95" s="71">
        <f ca="1">IFERROR((NORMSDIST(((LN($EO95/$R$3)+(#REF!+($N$46^2)/2)*$N$51)/($N$46*SQRT($N$51))))*$EO95-NORMSDIST((((LN($EO95/$R$3)+(#REF!+($N$46^2)/2)*$N$51)/($N$46*SQRT($N$51)))-$N$46*SQRT(($N$51))))*$R$3*EXP(-#REF!*$N$51))*$Q$3*100,0)</f>
        <v>0</v>
      </c>
      <c r="EQ95" s="71">
        <f ca="1">IFERROR((NORMSDIST(((LN($EO95/$R$4)+(#REF!+($N$46^2)/2)*$N$51)/($N$46*SQRT($N$51))))*$EO95-NORMSDIST((((LN($EO95/$R$4)+(#REF!+($N$46^2)/2)*$N$51)/($N$46*SQRT($N$51)))-$N$46*SQRT(($N$51))))*$R$4*EXP(-#REF!*$N$51))*$Q$4*100,0)</f>
        <v>0</v>
      </c>
      <c r="ER95" s="71">
        <f ca="1">IFERROR((NORMSDIST(((LN($EO95/$R$5)+(#REF!+($N$46^2)/2)*$N$51)/($N$46*SQRT($N$51))))*$EO95-NORMSDIST((((LN($EO95/$R$5)+(#REF!+($N$46^2)/2)*$N$51)/($N$46*SQRT($N$51)))-$N$46*SQRT(($N$51))))*$R$5*EXP(-#REF!*$N$51))*$Q$5*100,0)</f>
        <v>0</v>
      </c>
      <c r="ES95" s="71">
        <f ca="1">IFERROR((NORMSDIST(((LN($EO95/$R$6)+(#REF!+($N$46^2)/2)*$N$51)/($N$46*SQRT($N$51))))*$EO95-NORMSDIST((((LN($EO95/$R$6)+(#REF!+($N$46^2)/2)*$N$51)/($N$46*SQRT($N$51)))-$N$46*SQRT(($N$51))))*$R$6*EXP(-#REF!*$N$51))*$Q$6*100,0)</f>
        <v>0</v>
      </c>
      <c r="ET95" s="71">
        <f ca="1">IFERROR((NORMSDIST(((LN($EO95/$R$7)+(#REF!+($N$46^2)/2)*$N$51)/($N$46*SQRT($N$51))))*$EO95-NORMSDIST((((LN($EO95/$R$7)+(#REF!+($N$46^2)/2)*$N$51)/($N$46*SQRT($N$51)))-$N$46*SQRT(($N$51))))*$R$7*EXP(-#REF!*$N$51))*$Q$7*100,0)</f>
        <v>0</v>
      </c>
      <c r="EU95" s="71">
        <f ca="1">IFERROR((NORMSDIST(((LN($EO95/$R$8)+(#REF!+($N$46^2)/2)*$N$51)/($N$46*SQRT($N$51))))*$EO95-NORMSDIST((((LN($EO95/$R$8)+(#REF!+($N$46^2)/2)*$N$51)/($N$46*SQRT($N$51)))-$N$46*SQRT(($N$51))))*$R$8*EXP(-#REF!*$N$51))*$Q$8*100,0)</f>
        <v>0</v>
      </c>
      <c r="EV95" s="71">
        <f ca="1">IFERROR((NORMSDIST(((LN($EO95/$R$9)+(#REF!+($N$46^2)/2)*$N$51)/($N$46*SQRT($N$51))))*$EO95-NORMSDIST((((LN($EO95/$R$9)+(#REF!+($N$46^2)/2)*$N$51)/($N$46*SQRT($N$51)))-$N$46*SQRT(($N$51))))*$R$9*EXP(-#REF!*$N$51))*$Q$9*100,0)</f>
        <v>0</v>
      </c>
      <c r="EW95" s="71">
        <f ca="1">IFERROR((NORMSDIST(((LN($EO95/$R$10)+(#REF!+($N$46^2)/2)*$N$51)/($N$46*SQRT($N$51))))*$EO95-NORMSDIST((((LN($EO95/$R$10)+(#REF!+($N$46^2)/2)*$N$51)/($N$46*SQRT($N$51)))-$N$46*SQRT(($N$51))))*$R$10*EXP(-#REF!*$N$51))*$Q$10*100,0)</f>
        <v>0</v>
      </c>
      <c r="EX95" s="71">
        <f ca="1">IFERROR((NORMSDIST(((LN($EO95/$R$11)+(#REF!+($N$46^2)/2)*$N$51)/($N$46*SQRT($N$51))))*$EO95-NORMSDIST((((LN($EO95/$R$11)+(#REF!+($N$46^2)/2)*$N$51)/($N$46*SQRT($N$51)))-$N$46*SQRT(($N$51))))*$R$11*EXP(-#REF!*$N$51))*$Q$11*100,0)</f>
        <v>0</v>
      </c>
      <c r="EY95" s="71">
        <f ca="1">IFERROR((NORMSDIST(((LN($EO95/$R$12)+(#REF!+($N$46^2)/2)*$N$51)/($N$46*SQRT($N$51))))*$EO95-NORMSDIST((((LN($EO95/$R$12)+(#REF!+($N$46^2)/2)*$N$51)/($N$46*SQRT($N$51)))-$N$46*SQRT(($N$51))))*$R$12*EXP(-#REF!*$N$51))*$Q$12*100,0)</f>
        <v>0</v>
      </c>
      <c r="EZ95" s="71">
        <f ca="1">IFERROR((NORMSDIST(((LN($EO95/$R$13)+(#REF!+($N$46^2)/2)*$N$51)/($N$46*SQRT($N$51))))*$EO95-NORMSDIST((((LN($EO95/$R$13)+(#REF!+($N$46^2)/2)*$N$51)/($N$46*SQRT($N$51)))-$N$46*SQRT(($N$51))))*$R$13*EXP(-#REF!*$N$51))*$Q$13*100,0)</f>
        <v>0</v>
      </c>
      <c r="FA95" s="71">
        <f ca="1">IFERROR((NORMSDIST(((LN($EO95/$R$14)+(#REF!+($N$46^2)/2)*$N$51)/($N$46*SQRT($N$51))))*$EO95-NORMSDIST((((LN($EO95/$R$14)+(#REF!+($N$46^2)/2)*$N$51)/($N$46*SQRT($N$51)))-$N$46*SQRT(($N$51))))*$R$14*EXP(-#REF!*$N$51))*$Q$14*100,0)</f>
        <v>0</v>
      </c>
      <c r="FB95" s="71">
        <f ca="1">IFERROR((NORMSDIST(((LN($EO95/$R$15)+(#REF!+($N$46^2)/2)*$N$51)/($N$46*SQRT($N$51))))*$EO95-NORMSDIST((((LN($EO95/$R$15)+(#REF!+($N$46^2)/2)*$N$51)/($N$46*SQRT($N$51)))-$N$46*SQRT(($N$51))))*$R$15*EXP(-#REF!*$N$51))*$Q$15*100,0)</f>
        <v>0</v>
      </c>
      <c r="FC95" s="71">
        <f ca="1">IFERROR((NORMSDIST(((LN($EO95/$R$16)+(#REF!+($N$46^2)/2)*$N$51)/($N$46*SQRT($N$51))))*$EO95-NORMSDIST((((LN($EO95/$R$16)+(#REF!+($N$46^2)/2)*$N$51)/($N$46*SQRT($N$51)))-$N$46*SQRT(($N$51))))*$R$16*EXP(-#REF!*$N$51))*$Q$16*100,0)</f>
        <v>0</v>
      </c>
      <c r="FD95" s="71">
        <f ca="1">IFERROR((NORMSDIST(((LN($EO95/$R$17)+(#REF!+($N$46^2)/2)*$N$51)/($N$46*SQRT($N$51))))*$EO95-NORMSDIST((((LN($EO95/$R$17)+(#REF!+($N$46^2)/2)*$N$51)/($N$46*SQRT($N$51)))-$N$46*SQRT(($N$51))))*$R$17*EXP(-#REF!*$N$51))*$Q$17*100,0)</f>
        <v>0</v>
      </c>
      <c r="FE95" s="71">
        <f ca="1">IFERROR((NORMSDIST(((LN($EO95/$R$18)+(#REF!+($N$46^2)/2)*$N$51)/($N$46*SQRT($N$51))))*$EO95-NORMSDIST((((LN($EO95/$R$18)+(#REF!+($N$46^2)/2)*$N$51)/($N$46*SQRT($N$51)))-$N$46*SQRT(($N$51))))*$R$18*EXP(-#REF!*$N$51))*$Q$18*100,0)</f>
        <v>0</v>
      </c>
      <c r="FF95" s="71">
        <f ca="1">IFERROR((NORMSDIST(((LN($EO95/$R$19)+(#REF!+($N$46^2)/2)*$N$51)/($N$46*SQRT($N$51))))*$EO95-NORMSDIST((((LN($EO95/$R$19)+(#REF!+($N$46^2)/2)*$N$51)/($N$46*SQRT($N$51)))-$N$46*SQRT(($N$51))))*$R$19*EXP(-#REF!*$N$51))*$Q$19*100,0)</f>
        <v>0</v>
      </c>
      <c r="FG95" s="71">
        <f ca="1">IFERROR((NORMSDIST(((LN($EO95/$R$20)+(#REF!+($N$46^2)/2)*$N$51)/($N$46*SQRT($N$51))))*$EO95-NORMSDIST((((LN($EO95/$R$20)+(#REF!+($N$46^2)/2)*$N$51)/($N$46*SQRT($N$51)))-$N$46*SQRT(($N$51))))*$R$20*EXP(-#REF!*$N$51))*$Q$20*100,0)</f>
        <v>0</v>
      </c>
      <c r="FH95" s="71">
        <f ca="1">IFERROR((NORMSDIST(((LN($EO95/$R$21)+(#REF!+($N$46^2)/2)*$N$51)/($N$46*SQRT($N$51))))*$EO95-NORMSDIST((((LN($EO95/$R$21)+(#REF!+($N$46^2)/2)*$N$51)/($N$46*SQRT($N$51)))-$N$46*SQRT(($N$51))))*$R$21*EXP(-#REF!*$N$51))*$Q$21*100,0)</f>
        <v>0</v>
      </c>
      <c r="FI95" s="71">
        <f ca="1">IFERROR((NORMSDIST(((LN($EO95/$R$22)+(#REF!+($N$46^2)/2)*$N$51)/($N$46*SQRT($N$51))))*$EO95-NORMSDIST((((LN($EO95/$R$22)+(#REF!+($N$46^2)/2)*$N$51)/($N$46*SQRT($N$51)))-$N$46*SQRT(($N$51))))*$R$22*EXP(-#REF!*$N$51))*$Q$22*100,0)</f>
        <v>0</v>
      </c>
      <c r="FJ95" s="71">
        <f ca="1">IFERROR((NORMSDIST(((LN($EO95/$R$23)+(#REF!+($N$46^2)/2)*$N$51)/($N$46*SQRT($N$51))))*$EO95-NORMSDIST((((LN($EO95/$R$23)+(#REF!+($N$46^2)/2)*$N$51)/($N$46*SQRT($N$51)))-$N$46*SQRT(($N$51))))*$R$23*EXP(-#REF!*$N$51))*$Q$23*100,0)</f>
        <v>0</v>
      </c>
      <c r="FK95" s="71">
        <f ca="1">IFERROR((NORMSDIST(((LN($EO95/$R$24)+(#REF!+($N$46^2)/2)*$N$51)/($N$46*SQRT($N$51))))*$EO95-NORMSDIST((((LN($EO95/$R$24)+(#REF!+($N$46^2)/2)*$N$51)/($N$46*SQRT($N$51)))-$N$46*SQRT(($N$51))))*$R$24*EXP(-#REF!*$N$51))*$Q$24*100,0)</f>
        <v>0</v>
      </c>
      <c r="FL95" s="71">
        <f ca="1">IFERROR((NORMSDIST(((LN($EO95/$R$25)+(#REF!+($N$46^2)/2)*$N$51)/($N$46*SQRT($N$51))))*$EO95-NORMSDIST((((LN($EO95/$R$25)+(#REF!+($N$46^2)/2)*$N$51)/($N$46*SQRT($N$51)))-$N$46*SQRT(($N$51))))*$R$25*EXP(-#REF!*$N$51))*$Q$25*100,0)</f>
        <v>0</v>
      </c>
      <c r="FM95" s="71">
        <f ca="1">IFERROR((NORMSDIST(((LN($EO95/$R$26)+(#REF!+($N$46^2)/2)*$N$51)/($N$46*SQRT($N$51))))*$EO95-NORMSDIST((((LN($EO95/$R$26)+(#REF!+($N$46^2)/2)*$N$51)/($N$46*SQRT($N$51)))-$N$46*SQRT(($N$51))))*$R$26*EXP(-#REF!*$N$51))*$Q$26*100,0)</f>
        <v>0</v>
      </c>
      <c r="FN95" s="71">
        <f ca="1">IFERROR((NORMSDIST(((LN($EO95/$R$27)+(#REF!+($N$46^2)/2)*$N$51)/($N$46*SQRT($N$51))))*$EO95-NORMSDIST((((LN($EO95/$R$27)+(#REF!+($N$46^2)/2)*$N$51)/($N$46*SQRT($N$51)))-$N$46*SQRT(($N$51))))*$R$27*EXP(-#REF!*$N$51))*$Q$27*100,0)</f>
        <v>0</v>
      </c>
      <c r="FO95" s="71">
        <f ca="1">IFERROR((NORMSDIST(((LN($EO95/$R$28)+(#REF!+($N$46^2)/2)*$N$51)/($N$46*SQRT($N$51))))*$EO95-NORMSDIST((((LN($EO95/$R$28)+(#REF!+($N$46^2)/2)*$N$51)/($N$46*SQRT($N$51)))-$N$46*SQRT(($N$51))))*$R$28*EXP(-#REF!*$N$51))*$Q$28*100,0)</f>
        <v>0</v>
      </c>
      <c r="FP95" s="71">
        <f ca="1">IFERROR((NORMSDIST(((LN($EO95/$R$29)+(#REF!+($N$46^2)/2)*$N$51)/($N$46*SQRT($N$51))))*$EO95-NORMSDIST((((LN($EO95/$R$29)+(#REF!+($N$46^2)/2)*$N$51)/($N$46*SQRT($N$51)))-$N$46*SQRT(($N$51))))*$R$29*EXP(-#REF!*$N$51))*$Q$29*100,0)</f>
        <v>0</v>
      </c>
      <c r="FQ95" s="71">
        <f ca="1">IFERROR((NORMSDIST(((LN($EO95/$R$30)+(#REF!+($N$46^2)/2)*$N$51)/($N$46*SQRT($N$51))))*$EO95-NORMSDIST((((LN($EO95/$R$30)+(#REF!+($N$46^2)/2)*$N$51)/($N$46*SQRT($N$51)))-$N$46*SQRT(($N$51))))*$R$30*EXP(-#REF!*$N$51))*$Q$30*100,0)</f>
        <v>0</v>
      </c>
      <c r="FR95" s="71">
        <f ca="1">IFERROR((NORMSDIST(((LN($EO95/$R$31)+(#REF!+($N$46^2)/2)*$N$51)/($N$46*SQRT($N$51))))*$EO95-NORMSDIST((((LN($EO95/$R$31)+(#REF!+($N$46^2)/2)*$N$51)/($N$46*SQRT($N$51)))-$N$46*SQRT(($N$51))))*$R$31*EXP(-#REF!*$N$51))*$Q$31*100,0)</f>
        <v>0</v>
      </c>
      <c r="FS95" s="71">
        <f ca="1">IFERROR((NORMSDIST(((LN($EO95/$R$32)+(#REF!+($N$46^2)/2)*$N$51)/($N$46*SQRT($N$51))))*$EO95-NORMSDIST((((LN($EO95/$R$32)+(#REF!+($N$46^2)/2)*$N$51)/($N$46*SQRT($N$51)))-$N$46*SQRT(($N$51))))*$R$32*EXP(-#REF!*$N$51))*$Q$32*100,0)</f>
        <v>0</v>
      </c>
      <c r="FT95" s="71">
        <f ca="1">IFERROR((NORMSDIST(((LN($EO95/$R$33)+(#REF!+($N$46^2)/2)*$N$51)/($N$46*SQRT($N$51))))*$EO95-NORMSDIST((((LN($EO95/$R$33)+(#REF!+($N$46^2)/2)*$N$51)/($N$46*SQRT($N$51)))-$N$46*SQRT(($N$51))))*$R$33*EXP(-#REF!*$N$51))*$Q$33*100,0)</f>
        <v>0</v>
      </c>
      <c r="FU95" s="71">
        <f ca="1">IFERROR((NORMSDIST(((LN($EO95/$R$34)+(#REF!+($N$46^2)/2)*$N$51)/($N$46*SQRT($N$51))))*$EO95-NORMSDIST((((LN($EO95/$R$34)+(#REF!+($N$46^2)/2)*$N$51)/($N$46*SQRT($N$51)))-$N$46*SQRT(($N$51))))*$R$34*EXP(-#REF!*$N$51))*$Q$34*100,0)</f>
        <v>0</v>
      </c>
      <c r="FV95" s="71">
        <f ca="1">IFERROR((NORMSDIST(((LN($EO95/$R$35)+(#REF!+($N$46^2)/2)*$N$51)/($N$46*SQRT($N$51))))*$EO95-NORMSDIST((((LN($EO95/$R$35)+(#REF!+($N$46^2)/2)*$N$51)/($N$46*SQRT($N$51)))-$N$46*SQRT(($N$51))))*$R$35*EXP(-#REF!*$N$51))*$Q$35*100,0)</f>
        <v>0</v>
      </c>
      <c r="FW95" s="71">
        <f ca="1">IFERROR((NORMSDIST(((LN($EO95/$R$36)+(#REF!+($N$46^2)/2)*$N$51)/($N$46*SQRT($N$51))))*$EO95-NORMSDIST((((LN($EO95/$R$36)+(#REF!+($N$46^2)/2)*$N$51)/($N$46*SQRT($N$51)))-$N$46*SQRT(($N$51))))*$R$36*EXP(-#REF!*$N$51))*$Q$36*100,0)</f>
        <v>0</v>
      </c>
      <c r="FX95" s="71">
        <f ca="1">IFERROR((NORMSDIST(((LN($EO95/$R$37)+(#REF!+($N$46^2)/2)*$N$51)/($N$46*SQRT($N$51))))*$EO95-NORMSDIST((((LN($EO95/$R$37)+(#REF!+($N$46^2)/2)*$N$51)/($N$46*SQRT($N$51)))-$N$46*SQRT(($N$51))))*$R$37*EXP(-#REF!*$N$51))*$Q$37*100,0)</f>
        <v>0</v>
      </c>
      <c r="FY95" s="71">
        <f ca="1">IFERROR((NORMSDIST(((LN($EO95/$R$38)+(#REF!+($N$46^2)/2)*$N$51)/($N$46*SQRT($N$51))))*$EO95-NORMSDIST((((LN($EO95/$R$38)+(#REF!+($N$46^2)/2)*$N$51)/($N$46*SQRT($N$51)))-$N$46*SQRT(($N$51))))*$R$38*EXP(-#REF!*$N$51))*$Q$38*100,0)</f>
        <v>0</v>
      </c>
      <c r="FZ95" s="71">
        <f ca="1">IFERROR((NORMSDIST(((LN($EO95/$R$39)+(#REF!+($N$46^2)/2)*$N$51)/($N$46*SQRT($N$51))))*$EO95-NORMSDIST((((LN($EO95/$R$39)+(#REF!+($N$46^2)/2)*$N$51)/($N$46*SQRT($N$51)))-$N$46*SQRT(($N$51))))*$R$39*EXP(-#REF!*$N$51))*$Q$39*100,0)</f>
        <v>0</v>
      </c>
      <c r="GA95" s="71">
        <f ca="1">IFERROR((NORMSDIST(((LN($EO95/$R$40)+(#REF!+($N$46^2)/2)*$N$51)/($N$46*SQRT($N$51))))*$EO95-NORMSDIST((((LN($EO95/$R$40)+(#REF!+($N$46^2)/2)*$N$51)/($N$46*SQRT($N$51)))-$N$46*SQRT(($N$51))))*$R$40*EXP(-#REF!*$N$51))*$Q$40*100,0)</f>
        <v>0</v>
      </c>
      <c r="GB95" s="71">
        <f ca="1">IFERROR((NORMSDIST(((LN($EO95/$R$41)+(#REF!+($N$46^2)/2)*$N$51)/($N$46*SQRT($N$51))))*$EO95-NORMSDIST((((LN($EO95/$R$41)+(#REF!+($N$46^2)/2)*$N$51)/($N$46*SQRT($N$51)))-$N$46*SQRT(($N$51))))*$R$41*EXP(-#REF!*$N$51))*$Q$41*100,0)</f>
        <v>0</v>
      </c>
      <c r="GC95" s="71">
        <f ca="1">IFERROR((NORMSDIST(((LN($EO95/$R$42)+(#REF!+($N$46^2)/2)*$N$51)/($N$46*SQRT($N$51))))*$EO95-NORMSDIST((((LN($EO95/$R$42)+(#REF!+($N$46^2)/2)*$N$51)/($N$46*SQRT($N$51)))-$N$46*SQRT(($N$51))))*$R$42*EXP(-#REF!*$N$51))*$Q$42*100,0)</f>
        <v>0</v>
      </c>
      <c r="GD95" s="104">
        <f t="shared" ca="1" si="167"/>
        <v>0</v>
      </c>
    </row>
    <row r="96" spans="102:186">
      <c r="CX96" s="70">
        <f t="shared" si="124"/>
        <v>4947.386373102323</v>
      </c>
      <c r="CY96" s="71">
        <f t="shared" si="125"/>
        <v>0</v>
      </c>
      <c r="CZ96" s="71">
        <f t="shared" si="126"/>
        <v>0</v>
      </c>
      <c r="DA96" s="71">
        <f t="shared" si="127"/>
        <v>0</v>
      </c>
      <c r="DB96" s="71">
        <f t="shared" si="128"/>
        <v>0</v>
      </c>
      <c r="DC96" s="71">
        <f t="shared" si="129"/>
        <v>0</v>
      </c>
      <c r="DD96" s="71">
        <f t="shared" si="130"/>
        <v>0</v>
      </c>
      <c r="DE96" s="71">
        <f t="shared" si="131"/>
        <v>0</v>
      </c>
      <c r="DF96" s="71">
        <f t="shared" si="132"/>
        <v>0</v>
      </c>
      <c r="DG96" s="71">
        <f t="shared" si="133"/>
        <v>37189.098481858673</v>
      </c>
      <c r="DH96" s="71">
        <f t="shared" si="134"/>
        <v>0</v>
      </c>
      <c r="DI96" s="71">
        <f t="shared" si="135"/>
        <v>0</v>
      </c>
      <c r="DJ96" s="71">
        <f t="shared" si="136"/>
        <v>0</v>
      </c>
      <c r="DK96" s="71">
        <f t="shared" si="137"/>
        <v>0</v>
      </c>
      <c r="DL96" s="71">
        <f t="shared" si="138"/>
        <v>0</v>
      </c>
      <c r="DM96" s="71">
        <f t="shared" si="139"/>
        <v>0</v>
      </c>
      <c r="DN96" s="71">
        <f t="shared" si="140"/>
        <v>0</v>
      </c>
      <c r="DO96" s="71">
        <f t="shared" si="141"/>
        <v>0</v>
      </c>
      <c r="DP96" s="71">
        <f t="shared" si="142"/>
        <v>0</v>
      </c>
      <c r="DQ96" s="71">
        <f t="shared" si="143"/>
        <v>0</v>
      </c>
      <c r="DR96" s="71">
        <f t="shared" si="144"/>
        <v>0</v>
      </c>
      <c r="DS96" s="71">
        <f t="shared" si="145"/>
        <v>0</v>
      </c>
      <c r="DT96" s="71">
        <f t="shared" si="146"/>
        <v>0</v>
      </c>
      <c r="DU96" s="71">
        <f t="shared" si="147"/>
        <v>0</v>
      </c>
      <c r="DV96" s="71">
        <f t="shared" si="148"/>
        <v>0</v>
      </c>
      <c r="DW96" s="71">
        <f t="shared" si="149"/>
        <v>0</v>
      </c>
      <c r="DX96" s="71">
        <f t="shared" si="150"/>
        <v>0</v>
      </c>
      <c r="DY96" s="71">
        <f t="shared" si="151"/>
        <v>0</v>
      </c>
      <c r="DZ96" s="71">
        <f t="shared" si="152"/>
        <v>0</v>
      </c>
      <c r="EA96" s="71">
        <f t="shared" si="153"/>
        <v>0</v>
      </c>
      <c r="EB96" s="71">
        <f t="shared" si="154"/>
        <v>0</v>
      </c>
      <c r="EC96" s="71">
        <f t="shared" si="155"/>
        <v>0</v>
      </c>
      <c r="ED96" s="71">
        <f t="shared" si="156"/>
        <v>0</v>
      </c>
      <c r="EE96" s="71">
        <f t="shared" si="157"/>
        <v>0</v>
      </c>
      <c r="EF96" s="71">
        <f t="shared" si="158"/>
        <v>0</v>
      </c>
      <c r="EG96" s="71">
        <f t="shared" si="159"/>
        <v>0</v>
      </c>
      <c r="EH96" s="71">
        <f t="shared" si="160"/>
        <v>0</v>
      </c>
      <c r="EI96" s="71">
        <f t="shared" si="161"/>
        <v>0</v>
      </c>
      <c r="EJ96" s="71">
        <f t="shared" si="162"/>
        <v>0</v>
      </c>
      <c r="EK96" s="71">
        <f t="shared" si="163"/>
        <v>0</v>
      </c>
      <c r="EL96" s="71">
        <f t="shared" si="164"/>
        <v>0</v>
      </c>
      <c r="EM96" s="104">
        <f t="shared" si="165"/>
        <v>37189.098481858673</v>
      </c>
      <c r="EN96" s="60"/>
      <c r="EO96" s="70">
        <f t="shared" si="166"/>
        <v>4947.386373102323</v>
      </c>
      <c r="EP96" s="71">
        <f ca="1">IFERROR((NORMSDIST(((LN($EO96/$R$3)+(#REF!+($N$46^2)/2)*$N$51)/($N$46*SQRT($N$51))))*$EO96-NORMSDIST((((LN($EO96/$R$3)+(#REF!+($N$46^2)/2)*$N$51)/($N$46*SQRT($N$51)))-$N$46*SQRT(($N$51))))*$R$3*EXP(-#REF!*$N$51))*$Q$3*100,0)</f>
        <v>0</v>
      </c>
      <c r="EQ96" s="71">
        <f ca="1">IFERROR((NORMSDIST(((LN($EO96/$R$4)+(#REF!+($N$46^2)/2)*$N$51)/($N$46*SQRT($N$51))))*$EO96-NORMSDIST((((LN($EO96/$R$4)+(#REF!+($N$46^2)/2)*$N$51)/($N$46*SQRT($N$51)))-$N$46*SQRT(($N$51))))*$R$4*EXP(-#REF!*$N$51))*$Q$4*100,0)</f>
        <v>0</v>
      </c>
      <c r="ER96" s="71">
        <f ca="1">IFERROR((NORMSDIST(((LN($EO96/$R$5)+(#REF!+($N$46^2)/2)*$N$51)/($N$46*SQRT($N$51))))*$EO96-NORMSDIST((((LN($EO96/$R$5)+(#REF!+($N$46^2)/2)*$N$51)/($N$46*SQRT($N$51)))-$N$46*SQRT(($N$51))))*$R$5*EXP(-#REF!*$N$51))*$Q$5*100,0)</f>
        <v>0</v>
      </c>
      <c r="ES96" s="71">
        <f ca="1">IFERROR((NORMSDIST(((LN($EO96/$R$6)+(#REF!+($N$46^2)/2)*$N$51)/($N$46*SQRT($N$51))))*$EO96-NORMSDIST((((LN($EO96/$R$6)+(#REF!+($N$46^2)/2)*$N$51)/($N$46*SQRT($N$51)))-$N$46*SQRT(($N$51))))*$R$6*EXP(-#REF!*$N$51))*$Q$6*100,0)</f>
        <v>0</v>
      </c>
      <c r="ET96" s="71">
        <f ca="1">IFERROR((NORMSDIST(((LN($EO96/$R$7)+(#REF!+($N$46^2)/2)*$N$51)/($N$46*SQRT($N$51))))*$EO96-NORMSDIST((((LN($EO96/$R$7)+(#REF!+($N$46^2)/2)*$N$51)/($N$46*SQRT($N$51)))-$N$46*SQRT(($N$51))))*$R$7*EXP(-#REF!*$N$51))*$Q$7*100,0)</f>
        <v>0</v>
      </c>
      <c r="EU96" s="71">
        <f ca="1">IFERROR((NORMSDIST(((LN($EO96/$R$8)+(#REF!+($N$46^2)/2)*$N$51)/($N$46*SQRT($N$51))))*$EO96-NORMSDIST((((LN($EO96/$R$8)+(#REF!+($N$46^2)/2)*$N$51)/($N$46*SQRT($N$51)))-$N$46*SQRT(($N$51))))*$R$8*EXP(-#REF!*$N$51))*$Q$8*100,0)</f>
        <v>0</v>
      </c>
      <c r="EV96" s="71">
        <f ca="1">IFERROR((NORMSDIST(((LN($EO96/$R$9)+(#REF!+($N$46^2)/2)*$N$51)/($N$46*SQRT($N$51))))*$EO96-NORMSDIST((((LN($EO96/$R$9)+(#REF!+($N$46^2)/2)*$N$51)/($N$46*SQRT($N$51)))-$N$46*SQRT(($N$51))))*$R$9*EXP(-#REF!*$N$51))*$Q$9*100,0)</f>
        <v>0</v>
      </c>
      <c r="EW96" s="71">
        <f ca="1">IFERROR((NORMSDIST(((LN($EO96/$R$10)+(#REF!+($N$46^2)/2)*$N$51)/($N$46*SQRT($N$51))))*$EO96-NORMSDIST((((LN($EO96/$R$10)+(#REF!+($N$46^2)/2)*$N$51)/($N$46*SQRT($N$51)))-$N$46*SQRT(($N$51))))*$R$10*EXP(-#REF!*$N$51))*$Q$10*100,0)</f>
        <v>0</v>
      </c>
      <c r="EX96" s="71">
        <f ca="1">IFERROR((NORMSDIST(((LN($EO96/$R$11)+(#REF!+($N$46^2)/2)*$N$51)/($N$46*SQRT($N$51))))*$EO96-NORMSDIST((((LN($EO96/$R$11)+(#REF!+($N$46^2)/2)*$N$51)/($N$46*SQRT($N$51)))-$N$46*SQRT(($N$51))))*$R$11*EXP(-#REF!*$N$51))*$Q$11*100,0)</f>
        <v>0</v>
      </c>
      <c r="EY96" s="71">
        <f ca="1">IFERROR((NORMSDIST(((LN($EO96/$R$12)+(#REF!+($N$46^2)/2)*$N$51)/($N$46*SQRT($N$51))))*$EO96-NORMSDIST((((LN($EO96/$R$12)+(#REF!+($N$46^2)/2)*$N$51)/($N$46*SQRT($N$51)))-$N$46*SQRT(($N$51))))*$R$12*EXP(-#REF!*$N$51))*$Q$12*100,0)</f>
        <v>0</v>
      </c>
      <c r="EZ96" s="71">
        <f ca="1">IFERROR((NORMSDIST(((LN($EO96/$R$13)+(#REF!+($N$46^2)/2)*$N$51)/($N$46*SQRT($N$51))))*$EO96-NORMSDIST((((LN($EO96/$R$13)+(#REF!+($N$46^2)/2)*$N$51)/($N$46*SQRT($N$51)))-$N$46*SQRT(($N$51))))*$R$13*EXP(-#REF!*$N$51))*$Q$13*100,0)</f>
        <v>0</v>
      </c>
      <c r="FA96" s="71">
        <f ca="1">IFERROR((NORMSDIST(((LN($EO96/$R$14)+(#REF!+($N$46^2)/2)*$N$51)/($N$46*SQRT($N$51))))*$EO96-NORMSDIST((((LN($EO96/$R$14)+(#REF!+($N$46^2)/2)*$N$51)/($N$46*SQRT($N$51)))-$N$46*SQRT(($N$51))))*$R$14*EXP(-#REF!*$N$51))*$Q$14*100,0)</f>
        <v>0</v>
      </c>
      <c r="FB96" s="71">
        <f ca="1">IFERROR((NORMSDIST(((LN($EO96/$R$15)+(#REF!+($N$46^2)/2)*$N$51)/($N$46*SQRT($N$51))))*$EO96-NORMSDIST((((LN($EO96/$R$15)+(#REF!+($N$46^2)/2)*$N$51)/($N$46*SQRT($N$51)))-$N$46*SQRT(($N$51))))*$R$15*EXP(-#REF!*$N$51))*$Q$15*100,0)</f>
        <v>0</v>
      </c>
      <c r="FC96" s="71">
        <f ca="1">IFERROR((NORMSDIST(((LN($EO96/$R$16)+(#REF!+($N$46^2)/2)*$N$51)/($N$46*SQRT($N$51))))*$EO96-NORMSDIST((((LN($EO96/$R$16)+(#REF!+($N$46^2)/2)*$N$51)/($N$46*SQRT($N$51)))-$N$46*SQRT(($N$51))))*$R$16*EXP(-#REF!*$N$51))*$Q$16*100,0)</f>
        <v>0</v>
      </c>
      <c r="FD96" s="71">
        <f ca="1">IFERROR((NORMSDIST(((LN($EO96/$R$17)+(#REF!+($N$46^2)/2)*$N$51)/($N$46*SQRT($N$51))))*$EO96-NORMSDIST((((LN($EO96/$R$17)+(#REF!+($N$46^2)/2)*$N$51)/($N$46*SQRT($N$51)))-$N$46*SQRT(($N$51))))*$R$17*EXP(-#REF!*$N$51))*$Q$17*100,0)</f>
        <v>0</v>
      </c>
      <c r="FE96" s="71">
        <f ca="1">IFERROR((NORMSDIST(((LN($EO96/$R$18)+(#REF!+($N$46^2)/2)*$N$51)/($N$46*SQRT($N$51))))*$EO96-NORMSDIST((((LN($EO96/$R$18)+(#REF!+($N$46^2)/2)*$N$51)/($N$46*SQRT($N$51)))-$N$46*SQRT(($N$51))))*$R$18*EXP(-#REF!*$N$51))*$Q$18*100,0)</f>
        <v>0</v>
      </c>
      <c r="FF96" s="71">
        <f ca="1">IFERROR((NORMSDIST(((LN($EO96/$R$19)+(#REF!+($N$46^2)/2)*$N$51)/($N$46*SQRT($N$51))))*$EO96-NORMSDIST((((LN($EO96/$R$19)+(#REF!+($N$46^2)/2)*$N$51)/($N$46*SQRT($N$51)))-$N$46*SQRT(($N$51))))*$R$19*EXP(-#REF!*$N$51))*$Q$19*100,0)</f>
        <v>0</v>
      </c>
      <c r="FG96" s="71">
        <f ca="1">IFERROR((NORMSDIST(((LN($EO96/$R$20)+(#REF!+($N$46^2)/2)*$N$51)/($N$46*SQRT($N$51))))*$EO96-NORMSDIST((((LN($EO96/$R$20)+(#REF!+($N$46^2)/2)*$N$51)/($N$46*SQRT($N$51)))-$N$46*SQRT(($N$51))))*$R$20*EXP(-#REF!*$N$51))*$Q$20*100,0)</f>
        <v>0</v>
      </c>
      <c r="FH96" s="71">
        <f ca="1">IFERROR((NORMSDIST(((LN($EO96/$R$21)+(#REF!+($N$46^2)/2)*$N$51)/($N$46*SQRT($N$51))))*$EO96-NORMSDIST((((LN($EO96/$R$21)+(#REF!+($N$46^2)/2)*$N$51)/($N$46*SQRT($N$51)))-$N$46*SQRT(($N$51))))*$R$21*EXP(-#REF!*$N$51))*$Q$21*100,0)</f>
        <v>0</v>
      </c>
      <c r="FI96" s="71">
        <f ca="1">IFERROR((NORMSDIST(((LN($EO96/$R$22)+(#REF!+($N$46^2)/2)*$N$51)/($N$46*SQRT($N$51))))*$EO96-NORMSDIST((((LN($EO96/$R$22)+(#REF!+($N$46^2)/2)*$N$51)/($N$46*SQRT($N$51)))-$N$46*SQRT(($N$51))))*$R$22*EXP(-#REF!*$N$51))*$Q$22*100,0)</f>
        <v>0</v>
      </c>
      <c r="FJ96" s="71">
        <f ca="1">IFERROR((NORMSDIST(((LN($EO96/$R$23)+(#REF!+($N$46^2)/2)*$N$51)/($N$46*SQRT($N$51))))*$EO96-NORMSDIST((((LN($EO96/$R$23)+(#REF!+($N$46^2)/2)*$N$51)/($N$46*SQRT($N$51)))-$N$46*SQRT(($N$51))))*$R$23*EXP(-#REF!*$N$51))*$Q$23*100,0)</f>
        <v>0</v>
      </c>
      <c r="FK96" s="71">
        <f ca="1">IFERROR((NORMSDIST(((LN($EO96/$R$24)+(#REF!+($N$46^2)/2)*$N$51)/($N$46*SQRT($N$51))))*$EO96-NORMSDIST((((LN($EO96/$R$24)+(#REF!+($N$46^2)/2)*$N$51)/($N$46*SQRT($N$51)))-$N$46*SQRT(($N$51))))*$R$24*EXP(-#REF!*$N$51))*$Q$24*100,0)</f>
        <v>0</v>
      </c>
      <c r="FL96" s="71">
        <f ca="1">IFERROR((NORMSDIST(((LN($EO96/$R$25)+(#REF!+($N$46^2)/2)*$N$51)/($N$46*SQRT($N$51))))*$EO96-NORMSDIST((((LN($EO96/$R$25)+(#REF!+($N$46^2)/2)*$N$51)/($N$46*SQRT($N$51)))-$N$46*SQRT(($N$51))))*$R$25*EXP(-#REF!*$N$51))*$Q$25*100,0)</f>
        <v>0</v>
      </c>
      <c r="FM96" s="71">
        <f ca="1">IFERROR((NORMSDIST(((LN($EO96/$R$26)+(#REF!+($N$46^2)/2)*$N$51)/($N$46*SQRT($N$51))))*$EO96-NORMSDIST((((LN($EO96/$R$26)+(#REF!+($N$46^2)/2)*$N$51)/($N$46*SQRT($N$51)))-$N$46*SQRT(($N$51))))*$R$26*EXP(-#REF!*$N$51))*$Q$26*100,0)</f>
        <v>0</v>
      </c>
      <c r="FN96" s="71">
        <f ca="1">IFERROR((NORMSDIST(((LN($EO96/$R$27)+(#REF!+($N$46^2)/2)*$N$51)/($N$46*SQRT($N$51))))*$EO96-NORMSDIST((((LN($EO96/$R$27)+(#REF!+($N$46^2)/2)*$N$51)/($N$46*SQRT($N$51)))-$N$46*SQRT(($N$51))))*$R$27*EXP(-#REF!*$N$51))*$Q$27*100,0)</f>
        <v>0</v>
      </c>
      <c r="FO96" s="71">
        <f ca="1">IFERROR((NORMSDIST(((LN($EO96/$R$28)+(#REF!+($N$46^2)/2)*$N$51)/($N$46*SQRT($N$51))))*$EO96-NORMSDIST((((LN($EO96/$R$28)+(#REF!+($N$46^2)/2)*$N$51)/($N$46*SQRT($N$51)))-$N$46*SQRT(($N$51))))*$R$28*EXP(-#REF!*$N$51))*$Q$28*100,0)</f>
        <v>0</v>
      </c>
      <c r="FP96" s="71">
        <f ca="1">IFERROR((NORMSDIST(((LN($EO96/$R$29)+(#REF!+($N$46^2)/2)*$N$51)/($N$46*SQRT($N$51))))*$EO96-NORMSDIST((((LN($EO96/$R$29)+(#REF!+($N$46^2)/2)*$N$51)/($N$46*SQRT($N$51)))-$N$46*SQRT(($N$51))))*$R$29*EXP(-#REF!*$N$51))*$Q$29*100,0)</f>
        <v>0</v>
      </c>
      <c r="FQ96" s="71">
        <f ca="1">IFERROR((NORMSDIST(((LN($EO96/$R$30)+(#REF!+($N$46^2)/2)*$N$51)/($N$46*SQRT($N$51))))*$EO96-NORMSDIST((((LN($EO96/$R$30)+(#REF!+($N$46^2)/2)*$N$51)/($N$46*SQRT($N$51)))-$N$46*SQRT(($N$51))))*$R$30*EXP(-#REF!*$N$51))*$Q$30*100,0)</f>
        <v>0</v>
      </c>
      <c r="FR96" s="71">
        <f ca="1">IFERROR((NORMSDIST(((LN($EO96/$R$31)+(#REF!+($N$46^2)/2)*$N$51)/($N$46*SQRT($N$51))))*$EO96-NORMSDIST((((LN($EO96/$R$31)+(#REF!+($N$46^2)/2)*$N$51)/($N$46*SQRT($N$51)))-$N$46*SQRT(($N$51))))*$R$31*EXP(-#REF!*$N$51))*$Q$31*100,0)</f>
        <v>0</v>
      </c>
      <c r="FS96" s="71">
        <f ca="1">IFERROR((NORMSDIST(((LN($EO96/$R$32)+(#REF!+($N$46^2)/2)*$N$51)/($N$46*SQRT($N$51))))*$EO96-NORMSDIST((((LN($EO96/$R$32)+(#REF!+($N$46^2)/2)*$N$51)/($N$46*SQRT($N$51)))-$N$46*SQRT(($N$51))))*$R$32*EXP(-#REF!*$N$51))*$Q$32*100,0)</f>
        <v>0</v>
      </c>
      <c r="FT96" s="71">
        <f ca="1">IFERROR((NORMSDIST(((LN($EO96/$R$33)+(#REF!+($N$46^2)/2)*$N$51)/($N$46*SQRT($N$51))))*$EO96-NORMSDIST((((LN($EO96/$R$33)+(#REF!+($N$46^2)/2)*$N$51)/($N$46*SQRT($N$51)))-$N$46*SQRT(($N$51))))*$R$33*EXP(-#REF!*$N$51))*$Q$33*100,0)</f>
        <v>0</v>
      </c>
      <c r="FU96" s="71">
        <f ca="1">IFERROR((NORMSDIST(((LN($EO96/$R$34)+(#REF!+($N$46^2)/2)*$N$51)/($N$46*SQRT($N$51))))*$EO96-NORMSDIST((((LN($EO96/$R$34)+(#REF!+($N$46^2)/2)*$N$51)/($N$46*SQRT($N$51)))-$N$46*SQRT(($N$51))))*$R$34*EXP(-#REF!*$N$51))*$Q$34*100,0)</f>
        <v>0</v>
      </c>
      <c r="FV96" s="71">
        <f ca="1">IFERROR((NORMSDIST(((LN($EO96/$R$35)+(#REF!+($N$46^2)/2)*$N$51)/($N$46*SQRT($N$51))))*$EO96-NORMSDIST((((LN($EO96/$R$35)+(#REF!+($N$46^2)/2)*$N$51)/($N$46*SQRT($N$51)))-$N$46*SQRT(($N$51))))*$R$35*EXP(-#REF!*$N$51))*$Q$35*100,0)</f>
        <v>0</v>
      </c>
      <c r="FW96" s="71">
        <f ca="1">IFERROR((NORMSDIST(((LN($EO96/$R$36)+(#REF!+($N$46^2)/2)*$N$51)/($N$46*SQRT($N$51))))*$EO96-NORMSDIST((((LN($EO96/$R$36)+(#REF!+($N$46^2)/2)*$N$51)/($N$46*SQRT($N$51)))-$N$46*SQRT(($N$51))))*$R$36*EXP(-#REF!*$N$51))*$Q$36*100,0)</f>
        <v>0</v>
      </c>
      <c r="FX96" s="71">
        <f ca="1">IFERROR((NORMSDIST(((LN($EO96/$R$37)+(#REF!+($N$46^2)/2)*$N$51)/($N$46*SQRT($N$51))))*$EO96-NORMSDIST((((LN($EO96/$R$37)+(#REF!+($N$46^2)/2)*$N$51)/($N$46*SQRT($N$51)))-$N$46*SQRT(($N$51))))*$R$37*EXP(-#REF!*$N$51))*$Q$37*100,0)</f>
        <v>0</v>
      </c>
      <c r="FY96" s="71">
        <f ca="1">IFERROR((NORMSDIST(((LN($EO96/$R$38)+(#REF!+($N$46^2)/2)*$N$51)/($N$46*SQRT($N$51))))*$EO96-NORMSDIST((((LN($EO96/$R$38)+(#REF!+($N$46^2)/2)*$N$51)/($N$46*SQRT($N$51)))-$N$46*SQRT(($N$51))))*$R$38*EXP(-#REF!*$N$51))*$Q$38*100,0)</f>
        <v>0</v>
      </c>
      <c r="FZ96" s="71">
        <f ca="1">IFERROR((NORMSDIST(((LN($EO96/$R$39)+(#REF!+($N$46^2)/2)*$N$51)/($N$46*SQRT($N$51))))*$EO96-NORMSDIST((((LN($EO96/$R$39)+(#REF!+($N$46^2)/2)*$N$51)/($N$46*SQRT($N$51)))-$N$46*SQRT(($N$51))))*$R$39*EXP(-#REF!*$N$51))*$Q$39*100,0)</f>
        <v>0</v>
      </c>
      <c r="GA96" s="71">
        <f ca="1">IFERROR((NORMSDIST(((LN($EO96/$R$40)+(#REF!+($N$46^2)/2)*$N$51)/($N$46*SQRT($N$51))))*$EO96-NORMSDIST((((LN($EO96/$R$40)+(#REF!+($N$46^2)/2)*$N$51)/($N$46*SQRT($N$51)))-$N$46*SQRT(($N$51))))*$R$40*EXP(-#REF!*$N$51))*$Q$40*100,0)</f>
        <v>0</v>
      </c>
      <c r="GB96" s="71">
        <f ca="1">IFERROR((NORMSDIST(((LN($EO96/$R$41)+(#REF!+($N$46^2)/2)*$N$51)/($N$46*SQRT($N$51))))*$EO96-NORMSDIST((((LN($EO96/$R$41)+(#REF!+($N$46^2)/2)*$N$51)/($N$46*SQRT($N$51)))-$N$46*SQRT(($N$51))))*$R$41*EXP(-#REF!*$N$51))*$Q$41*100,0)</f>
        <v>0</v>
      </c>
      <c r="GC96" s="71">
        <f ca="1">IFERROR((NORMSDIST(((LN($EO96/$R$42)+(#REF!+($N$46^2)/2)*$N$51)/($N$46*SQRT($N$51))))*$EO96-NORMSDIST((((LN($EO96/$R$42)+(#REF!+($N$46^2)/2)*$N$51)/($N$46*SQRT($N$51)))-$N$46*SQRT(($N$51))))*$R$42*EXP(-#REF!*$N$51))*$Q$42*100,0)</f>
        <v>0</v>
      </c>
      <c r="GD96" s="104">
        <f t="shared" ca="1" si="167"/>
        <v>0</v>
      </c>
    </row>
    <row r="97" spans="102:186">
      <c r="CX97" s="70">
        <f t="shared" si="124"/>
        <v>5046.3341005643697</v>
      </c>
      <c r="CY97" s="71">
        <f t="shared" si="125"/>
        <v>0</v>
      </c>
      <c r="CZ97" s="71">
        <f t="shared" si="126"/>
        <v>0</v>
      </c>
      <c r="DA97" s="71">
        <f t="shared" si="127"/>
        <v>0</v>
      </c>
      <c r="DB97" s="71">
        <f t="shared" si="128"/>
        <v>0</v>
      </c>
      <c r="DC97" s="71">
        <f t="shared" si="129"/>
        <v>0</v>
      </c>
      <c r="DD97" s="71">
        <f t="shared" si="130"/>
        <v>0</v>
      </c>
      <c r="DE97" s="71">
        <f t="shared" si="131"/>
        <v>0</v>
      </c>
      <c r="DF97" s="71">
        <f t="shared" si="132"/>
        <v>0</v>
      </c>
      <c r="DG97" s="71">
        <f t="shared" si="133"/>
        <v>116347.28045149604</v>
      </c>
      <c r="DH97" s="71">
        <f t="shared" si="134"/>
        <v>-32427.280451495608</v>
      </c>
      <c r="DI97" s="71">
        <f t="shared" si="135"/>
        <v>0</v>
      </c>
      <c r="DJ97" s="71">
        <f t="shared" si="136"/>
        <v>0</v>
      </c>
      <c r="DK97" s="71">
        <f t="shared" si="137"/>
        <v>0</v>
      </c>
      <c r="DL97" s="71">
        <f t="shared" si="138"/>
        <v>0</v>
      </c>
      <c r="DM97" s="71">
        <f t="shared" si="139"/>
        <v>0</v>
      </c>
      <c r="DN97" s="71">
        <f t="shared" si="140"/>
        <v>0</v>
      </c>
      <c r="DO97" s="71">
        <f t="shared" si="141"/>
        <v>0</v>
      </c>
      <c r="DP97" s="71">
        <f t="shared" si="142"/>
        <v>0</v>
      </c>
      <c r="DQ97" s="71">
        <f t="shared" si="143"/>
        <v>0</v>
      </c>
      <c r="DR97" s="71">
        <f t="shared" si="144"/>
        <v>0</v>
      </c>
      <c r="DS97" s="71">
        <f t="shared" si="145"/>
        <v>0</v>
      </c>
      <c r="DT97" s="71">
        <f t="shared" si="146"/>
        <v>0</v>
      </c>
      <c r="DU97" s="71">
        <f t="shared" si="147"/>
        <v>0</v>
      </c>
      <c r="DV97" s="71">
        <f t="shared" si="148"/>
        <v>0</v>
      </c>
      <c r="DW97" s="71">
        <f t="shared" si="149"/>
        <v>0</v>
      </c>
      <c r="DX97" s="71">
        <f t="shared" si="150"/>
        <v>0</v>
      </c>
      <c r="DY97" s="71">
        <f t="shared" si="151"/>
        <v>0</v>
      </c>
      <c r="DZ97" s="71">
        <f t="shared" si="152"/>
        <v>0</v>
      </c>
      <c r="EA97" s="71">
        <f t="shared" si="153"/>
        <v>0</v>
      </c>
      <c r="EB97" s="71">
        <f t="shared" si="154"/>
        <v>0</v>
      </c>
      <c r="EC97" s="71">
        <f t="shared" si="155"/>
        <v>0</v>
      </c>
      <c r="ED97" s="71">
        <f t="shared" si="156"/>
        <v>0</v>
      </c>
      <c r="EE97" s="71">
        <f t="shared" si="157"/>
        <v>0</v>
      </c>
      <c r="EF97" s="71">
        <f t="shared" si="158"/>
        <v>0</v>
      </c>
      <c r="EG97" s="71">
        <f t="shared" si="159"/>
        <v>0</v>
      </c>
      <c r="EH97" s="71">
        <f t="shared" si="160"/>
        <v>0</v>
      </c>
      <c r="EI97" s="71">
        <f t="shared" si="161"/>
        <v>0</v>
      </c>
      <c r="EJ97" s="71">
        <f t="shared" si="162"/>
        <v>0</v>
      </c>
      <c r="EK97" s="71">
        <f t="shared" si="163"/>
        <v>0</v>
      </c>
      <c r="EL97" s="71">
        <f t="shared" si="164"/>
        <v>0</v>
      </c>
      <c r="EM97" s="104">
        <f t="shared" si="165"/>
        <v>83920.000000000437</v>
      </c>
      <c r="EN97" s="60"/>
      <c r="EO97" s="70">
        <f t="shared" si="166"/>
        <v>5046.3341005643697</v>
      </c>
      <c r="EP97" s="71">
        <f ca="1">IFERROR((NORMSDIST(((LN($EO97/$R$3)+(#REF!+($N$46^2)/2)*$N$51)/($N$46*SQRT($N$51))))*$EO97-NORMSDIST((((LN($EO97/$R$3)+(#REF!+($N$46^2)/2)*$N$51)/($N$46*SQRT($N$51)))-$N$46*SQRT(($N$51))))*$R$3*EXP(-#REF!*$N$51))*$Q$3*100,0)</f>
        <v>0</v>
      </c>
      <c r="EQ97" s="71">
        <f ca="1">IFERROR((NORMSDIST(((LN($EO97/$R$4)+(#REF!+($N$46^2)/2)*$N$51)/($N$46*SQRT($N$51))))*$EO97-NORMSDIST((((LN($EO97/$R$4)+(#REF!+($N$46^2)/2)*$N$51)/($N$46*SQRT($N$51)))-$N$46*SQRT(($N$51))))*$R$4*EXP(-#REF!*$N$51))*$Q$4*100,0)</f>
        <v>0</v>
      </c>
      <c r="ER97" s="71">
        <f ca="1">IFERROR((NORMSDIST(((LN($EO97/$R$5)+(#REF!+($N$46^2)/2)*$N$51)/($N$46*SQRT($N$51))))*$EO97-NORMSDIST((((LN($EO97/$R$5)+(#REF!+($N$46^2)/2)*$N$51)/($N$46*SQRT($N$51)))-$N$46*SQRT(($N$51))))*$R$5*EXP(-#REF!*$N$51))*$Q$5*100,0)</f>
        <v>0</v>
      </c>
      <c r="ES97" s="71">
        <f ca="1">IFERROR((NORMSDIST(((LN($EO97/$R$6)+(#REF!+($N$46^2)/2)*$N$51)/($N$46*SQRT($N$51))))*$EO97-NORMSDIST((((LN($EO97/$R$6)+(#REF!+($N$46^2)/2)*$N$51)/($N$46*SQRT($N$51)))-$N$46*SQRT(($N$51))))*$R$6*EXP(-#REF!*$N$51))*$Q$6*100,0)</f>
        <v>0</v>
      </c>
      <c r="ET97" s="71">
        <f ca="1">IFERROR((NORMSDIST(((LN($EO97/$R$7)+(#REF!+($N$46^2)/2)*$N$51)/($N$46*SQRT($N$51))))*$EO97-NORMSDIST((((LN($EO97/$R$7)+(#REF!+($N$46^2)/2)*$N$51)/($N$46*SQRT($N$51)))-$N$46*SQRT(($N$51))))*$R$7*EXP(-#REF!*$N$51))*$Q$7*100,0)</f>
        <v>0</v>
      </c>
      <c r="EU97" s="71">
        <f ca="1">IFERROR((NORMSDIST(((LN($EO97/$R$8)+(#REF!+($N$46^2)/2)*$N$51)/($N$46*SQRT($N$51))))*$EO97-NORMSDIST((((LN($EO97/$R$8)+(#REF!+($N$46^2)/2)*$N$51)/($N$46*SQRT($N$51)))-$N$46*SQRT(($N$51))))*$R$8*EXP(-#REF!*$N$51))*$Q$8*100,0)</f>
        <v>0</v>
      </c>
      <c r="EV97" s="71">
        <f ca="1">IFERROR((NORMSDIST(((LN($EO97/$R$9)+(#REF!+($N$46^2)/2)*$N$51)/($N$46*SQRT($N$51))))*$EO97-NORMSDIST((((LN($EO97/$R$9)+(#REF!+($N$46^2)/2)*$N$51)/($N$46*SQRT($N$51)))-$N$46*SQRT(($N$51))))*$R$9*EXP(-#REF!*$N$51))*$Q$9*100,0)</f>
        <v>0</v>
      </c>
      <c r="EW97" s="71">
        <f ca="1">IFERROR((NORMSDIST(((LN($EO97/$R$10)+(#REF!+($N$46^2)/2)*$N$51)/($N$46*SQRT($N$51))))*$EO97-NORMSDIST((((LN($EO97/$R$10)+(#REF!+($N$46^2)/2)*$N$51)/($N$46*SQRT($N$51)))-$N$46*SQRT(($N$51))))*$R$10*EXP(-#REF!*$N$51))*$Q$10*100,0)</f>
        <v>0</v>
      </c>
      <c r="EX97" s="71">
        <f ca="1">IFERROR((NORMSDIST(((LN($EO97/$R$11)+(#REF!+($N$46^2)/2)*$N$51)/($N$46*SQRT($N$51))))*$EO97-NORMSDIST((((LN($EO97/$R$11)+(#REF!+($N$46^2)/2)*$N$51)/($N$46*SQRT($N$51)))-$N$46*SQRT(($N$51))))*$R$11*EXP(-#REF!*$N$51))*$Q$11*100,0)</f>
        <v>0</v>
      </c>
      <c r="EY97" s="71">
        <f ca="1">IFERROR((NORMSDIST(((LN($EO97/$R$12)+(#REF!+($N$46^2)/2)*$N$51)/($N$46*SQRT($N$51))))*$EO97-NORMSDIST((((LN($EO97/$R$12)+(#REF!+($N$46^2)/2)*$N$51)/($N$46*SQRT($N$51)))-$N$46*SQRT(($N$51))))*$R$12*EXP(-#REF!*$N$51))*$Q$12*100,0)</f>
        <v>0</v>
      </c>
      <c r="EZ97" s="71">
        <f ca="1">IFERROR((NORMSDIST(((LN($EO97/$R$13)+(#REF!+($N$46^2)/2)*$N$51)/($N$46*SQRT($N$51))))*$EO97-NORMSDIST((((LN($EO97/$R$13)+(#REF!+($N$46^2)/2)*$N$51)/($N$46*SQRT($N$51)))-$N$46*SQRT(($N$51))))*$R$13*EXP(-#REF!*$N$51))*$Q$13*100,0)</f>
        <v>0</v>
      </c>
      <c r="FA97" s="71">
        <f ca="1">IFERROR((NORMSDIST(((LN($EO97/$R$14)+(#REF!+($N$46^2)/2)*$N$51)/($N$46*SQRT($N$51))))*$EO97-NORMSDIST((((LN($EO97/$R$14)+(#REF!+($N$46^2)/2)*$N$51)/($N$46*SQRT($N$51)))-$N$46*SQRT(($N$51))))*$R$14*EXP(-#REF!*$N$51))*$Q$14*100,0)</f>
        <v>0</v>
      </c>
      <c r="FB97" s="71">
        <f ca="1">IFERROR((NORMSDIST(((LN($EO97/$R$15)+(#REF!+($N$46^2)/2)*$N$51)/($N$46*SQRT($N$51))))*$EO97-NORMSDIST((((LN($EO97/$R$15)+(#REF!+($N$46^2)/2)*$N$51)/($N$46*SQRT($N$51)))-$N$46*SQRT(($N$51))))*$R$15*EXP(-#REF!*$N$51))*$Q$15*100,0)</f>
        <v>0</v>
      </c>
      <c r="FC97" s="71">
        <f ca="1">IFERROR((NORMSDIST(((LN($EO97/$R$16)+(#REF!+($N$46^2)/2)*$N$51)/($N$46*SQRT($N$51))))*$EO97-NORMSDIST((((LN($EO97/$R$16)+(#REF!+($N$46^2)/2)*$N$51)/($N$46*SQRT($N$51)))-$N$46*SQRT(($N$51))))*$R$16*EXP(-#REF!*$N$51))*$Q$16*100,0)</f>
        <v>0</v>
      </c>
      <c r="FD97" s="71">
        <f ca="1">IFERROR((NORMSDIST(((LN($EO97/$R$17)+(#REF!+($N$46^2)/2)*$N$51)/($N$46*SQRT($N$51))))*$EO97-NORMSDIST((((LN($EO97/$R$17)+(#REF!+($N$46^2)/2)*$N$51)/($N$46*SQRT($N$51)))-$N$46*SQRT(($N$51))))*$R$17*EXP(-#REF!*$N$51))*$Q$17*100,0)</f>
        <v>0</v>
      </c>
      <c r="FE97" s="71">
        <f ca="1">IFERROR((NORMSDIST(((LN($EO97/$R$18)+(#REF!+($N$46^2)/2)*$N$51)/($N$46*SQRT($N$51))))*$EO97-NORMSDIST((((LN($EO97/$R$18)+(#REF!+($N$46^2)/2)*$N$51)/($N$46*SQRT($N$51)))-$N$46*SQRT(($N$51))))*$R$18*EXP(-#REF!*$N$51))*$Q$18*100,0)</f>
        <v>0</v>
      </c>
      <c r="FF97" s="71">
        <f ca="1">IFERROR((NORMSDIST(((LN($EO97/$R$19)+(#REF!+($N$46^2)/2)*$N$51)/($N$46*SQRT($N$51))))*$EO97-NORMSDIST((((LN($EO97/$R$19)+(#REF!+($N$46^2)/2)*$N$51)/($N$46*SQRT($N$51)))-$N$46*SQRT(($N$51))))*$R$19*EXP(-#REF!*$N$51))*$Q$19*100,0)</f>
        <v>0</v>
      </c>
      <c r="FG97" s="71">
        <f ca="1">IFERROR((NORMSDIST(((LN($EO97/$R$20)+(#REF!+($N$46^2)/2)*$N$51)/($N$46*SQRT($N$51))))*$EO97-NORMSDIST((((LN($EO97/$R$20)+(#REF!+($N$46^2)/2)*$N$51)/($N$46*SQRT($N$51)))-$N$46*SQRT(($N$51))))*$R$20*EXP(-#REF!*$N$51))*$Q$20*100,0)</f>
        <v>0</v>
      </c>
      <c r="FH97" s="71">
        <f ca="1">IFERROR((NORMSDIST(((LN($EO97/$R$21)+(#REF!+($N$46^2)/2)*$N$51)/($N$46*SQRT($N$51))))*$EO97-NORMSDIST((((LN($EO97/$R$21)+(#REF!+($N$46^2)/2)*$N$51)/($N$46*SQRT($N$51)))-$N$46*SQRT(($N$51))))*$R$21*EXP(-#REF!*$N$51))*$Q$21*100,0)</f>
        <v>0</v>
      </c>
      <c r="FI97" s="71">
        <f ca="1">IFERROR((NORMSDIST(((LN($EO97/$R$22)+(#REF!+($N$46^2)/2)*$N$51)/($N$46*SQRT($N$51))))*$EO97-NORMSDIST((((LN($EO97/$R$22)+(#REF!+($N$46^2)/2)*$N$51)/($N$46*SQRT($N$51)))-$N$46*SQRT(($N$51))))*$R$22*EXP(-#REF!*$N$51))*$Q$22*100,0)</f>
        <v>0</v>
      </c>
      <c r="FJ97" s="71">
        <f ca="1">IFERROR((NORMSDIST(((LN($EO97/$R$23)+(#REF!+($N$46^2)/2)*$N$51)/($N$46*SQRT($N$51))))*$EO97-NORMSDIST((((LN($EO97/$R$23)+(#REF!+($N$46^2)/2)*$N$51)/($N$46*SQRT($N$51)))-$N$46*SQRT(($N$51))))*$R$23*EXP(-#REF!*$N$51))*$Q$23*100,0)</f>
        <v>0</v>
      </c>
      <c r="FK97" s="71">
        <f ca="1">IFERROR((NORMSDIST(((LN($EO97/$R$24)+(#REF!+($N$46^2)/2)*$N$51)/($N$46*SQRT($N$51))))*$EO97-NORMSDIST((((LN($EO97/$R$24)+(#REF!+($N$46^2)/2)*$N$51)/($N$46*SQRT($N$51)))-$N$46*SQRT(($N$51))))*$R$24*EXP(-#REF!*$N$51))*$Q$24*100,0)</f>
        <v>0</v>
      </c>
      <c r="FL97" s="71">
        <f ca="1">IFERROR((NORMSDIST(((LN($EO97/$R$25)+(#REF!+($N$46^2)/2)*$N$51)/($N$46*SQRT($N$51))))*$EO97-NORMSDIST((((LN($EO97/$R$25)+(#REF!+($N$46^2)/2)*$N$51)/($N$46*SQRT($N$51)))-$N$46*SQRT(($N$51))))*$R$25*EXP(-#REF!*$N$51))*$Q$25*100,0)</f>
        <v>0</v>
      </c>
      <c r="FM97" s="71">
        <f ca="1">IFERROR((NORMSDIST(((LN($EO97/$R$26)+(#REF!+($N$46^2)/2)*$N$51)/($N$46*SQRT($N$51))))*$EO97-NORMSDIST((((LN($EO97/$R$26)+(#REF!+($N$46^2)/2)*$N$51)/($N$46*SQRT($N$51)))-$N$46*SQRT(($N$51))))*$R$26*EXP(-#REF!*$N$51))*$Q$26*100,0)</f>
        <v>0</v>
      </c>
      <c r="FN97" s="71">
        <f ca="1">IFERROR((NORMSDIST(((LN($EO97/$R$27)+(#REF!+($N$46^2)/2)*$N$51)/($N$46*SQRT($N$51))))*$EO97-NORMSDIST((((LN($EO97/$R$27)+(#REF!+($N$46^2)/2)*$N$51)/($N$46*SQRT($N$51)))-$N$46*SQRT(($N$51))))*$R$27*EXP(-#REF!*$N$51))*$Q$27*100,0)</f>
        <v>0</v>
      </c>
      <c r="FO97" s="71">
        <f ca="1">IFERROR((NORMSDIST(((LN($EO97/$R$28)+(#REF!+($N$46^2)/2)*$N$51)/($N$46*SQRT($N$51))))*$EO97-NORMSDIST((((LN($EO97/$R$28)+(#REF!+($N$46^2)/2)*$N$51)/($N$46*SQRT($N$51)))-$N$46*SQRT(($N$51))))*$R$28*EXP(-#REF!*$N$51))*$Q$28*100,0)</f>
        <v>0</v>
      </c>
      <c r="FP97" s="71">
        <f ca="1">IFERROR((NORMSDIST(((LN($EO97/$R$29)+(#REF!+($N$46^2)/2)*$N$51)/($N$46*SQRT($N$51))))*$EO97-NORMSDIST((((LN($EO97/$R$29)+(#REF!+($N$46^2)/2)*$N$51)/($N$46*SQRT($N$51)))-$N$46*SQRT(($N$51))))*$R$29*EXP(-#REF!*$N$51))*$Q$29*100,0)</f>
        <v>0</v>
      </c>
      <c r="FQ97" s="71">
        <f ca="1">IFERROR((NORMSDIST(((LN($EO97/$R$30)+(#REF!+($N$46^2)/2)*$N$51)/($N$46*SQRT($N$51))))*$EO97-NORMSDIST((((LN($EO97/$R$30)+(#REF!+($N$46^2)/2)*$N$51)/($N$46*SQRT($N$51)))-$N$46*SQRT(($N$51))))*$R$30*EXP(-#REF!*$N$51))*$Q$30*100,0)</f>
        <v>0</v>
      </c>
      <c r="FR97" s="71">
        <f ca="1">IFERROR((NORMSDIST(((LN($EO97/$R$31)+(#REF!+($N$46^2)/2)*$N$51)/($N$46*SQRT($N$51))))*$EO97-NORMSDIST((((LN($EO97/$R$31)+(#REF!+($N$46^2)/2)*$N$51)/($N$46*SQRT($N$51)))-$N$46*SQRT(($N$51))))*$R$31*EXP(-#REF!*$N$51))*$Q$31*100,0)</f>
        <v>0</v>
      </c>
      <c r="FS97" s="71">
        <f ca="1">IFERROR((NORMSDIST(((LN($EO97/$R$32)+(#REF!+($N$46^2)/2)*$N$51)/($N$46*SQRT($N$51))))*$EO97-NORMSDIST((((LN($EO97/$R$32)+(#REF!+($N$46^2)/2)*$N$51)/($N$46*SQRT($N$51)))-$N$46*SQRT(($N$51))))*$R$32*EXP(-#REF!*$N$51))*$Q$32*100,0)</f>
        <v>0</v>
      </c>
      <c r="FT97" s="71">
        <f ca="1">IFERROR((NORMSDIST(((LN($EO97/$R$33)+(#REF!+($N$46^2)/2)*$N$51)/($N$46*SQRT($N$51))))*$EO97-NORMSDIST((((LN($EO97/$R$33)+(#REF!+($N$46^2)/2)*$N$51)/($N$46*SQRT($N$51)))-$N$46*SQRT(($N$51))))*$R$33*EXP(-#REF!*$N$51))*$Q$33*100,0)</f>
        <v>0</v>
      </c>
      <c r="FU97" s="71">
        <f ca="1">IFERROR((NORMSDIST(((LN($EO97/$R$34)+(#REF!+($N$46^2)/2)*$N$51)/($N$46*SQRT($N$51))))*$EO97-NORMSDIST((((LN($EO97/$R$34)+(#REF!+($N$46^2)/2)*$N$51)/($N$46*SQRT($N$51)))-$N$46*SQRT(($N$51))))*$R$34*EXP(-#REF!*$N$51))*$Q$34*100,0)</f>
        <v>0</v>
      </c>
      <c r="FV97" s="71">
        <f ca="1">IFERROR((NORMSDIST(((LN($EO97/$R$35)+(#REF!+($N$46^2)/2)*$N$51)/($N$46*SQRT($N$51))))*$EO97-NORMSDIST((((LN($EO97/$R$35)+(#REF!+($N$46^2)/2)*$N$51)/($N$46*SQRT($N$51)))-$N$46*SQRT(($N$51))))*$R$35*EXP(-#REF!*$N$51))*$Q$35*100,0)</f>
        <v>0</v>
      </c>
      <c r="FW97" s="71">
        <f ca="1">IFERROR((NORMSDIST(((LN($EO97/$R$36)+(#REF!+($N$46^2)/2)*$N$51)/($N$46*SQRT($N$51))))*$EO97-NORMSDIST((((LN($EO97/$R$36)+(#REF!+($N$46^2)/2)*$N$51)/($N$46*SQRT($N$51)))-$N$46*SQRT(($N$51))))*$R$36*EXP(-#REF!*$N$51))*$Q$36*100,0)</f>
        <v>0</v>
      </c>
      <c r="FX97" s="71">
        <f ca="1">IFERROR((NORMSDIST(((LN($EO97/$R$37)+(#REF!+($N$46^2)/2)*$N$51)/($N$46*SQRT($N$51))))*$EO97-NORMSDIST((((LN($EO97/$R$37)+(#REF!+($N$46^2)/2)*$N$51)/($N$46*SQRT($N$51)))-$N$46*SQRT(($N$51))))*$R$37*EXP(-#REF!*$N$51))*$Q$37*100,0)</f>
        <v>0</v>
      </c>
      <c r="FY97" s="71">
        <f ca="1">IFERROR((NORMSDIST(((LN($EO97/$R$38)+(#REF!+($N$46^2)/2)*$N$51)/($N$46*SQRT($N$51))))*$EO97-NORMSDIST((((LN($EO97/$R$38)+(#REF!+($N$46^2)/2)*$N$51)/($N$46*SQRT($N$51)))-$N$46*SQRT(($N$51))))*$R$38*EXP(-#REF!*$N$51))*$Q$38*100,0)</f>
        <v>0</v>
      </c>
      <c r="FZ97" s="71">
        <f ca="1">IFERROR((NORMSDIST(((LN($EO97/$R$39)+(#REF!+($N$46^2)/2)*$N$51)/($N$46*SQRT($N$51))))*$EO97-NORMSDIST((((LN($EO97/$R$39)+(#REF!+($N$46^2)/2)*$N$51)/($N$46*SQRT($N$51)))-$N$46*SQRT(($N$51))))*$R$39*EXP(-#REF!*$N$51))*$Q$39*100,0)</f>
        <v>0</v>
      </c>
      <c r="GA97" s="71">
        <f ca="1">IFERROR((NORMSDIST(((LN($EO97/$R$40)+(#REF!+($N$46^2)/2)*$N$51)/($N$46*SQRT($N$51))))*$EO97-NORMSDIST((((LN($EO97/$R$40)+(#REF!+($N$46^2)/2)*$N$51)/($N$46*SQRT($N$51)))-$N$46*SQRT(($N$51))))*$R$40*EXP(-#REF!*$N$51))*$Q$40*100,0)</f>
        <v>0</v>
      </c>
      <c r="GB97" s="71">
        <f ca="1">IFERROR((NORMSDIST(((LN($EO97/$R$41)+(#REF!+($N$46^2)/2)*$N$51)/($N$46*SQRT($N$51))))*$EO97-NORMSDIST((((LN($EO97/$R$41)+(#REF!+($N$46^2)/2)*$N$51)/($N$46*SQRT($N$51)))-$N$46*SQRT(($N$51))))*$R$41*EXP(-#REF!*$N$51))*$Q$41*100,0)</f>
        <v>0</v>
      </c>
      <c r="GC97" s="71">
        <f ca="1">IFERROR((NORMSDIST(((LN($EO97/$R$42)+(#REF!+($N$46^2)/2)*$N$51)/($N$46*SQRT($N$51))))*$EO97-NORMSDIST((((LN($EO97/$R$42)+(#REF!+($N$46^2)/2)*$N$51)/($N$46*SQRT($N$51)))-$N$46*SQRT(($N$51))))*$R$42*EXP(-#REF!*$N$51))*$Q$42*100,0)</f>
        <v>0</v>
      </c>
      <c r="GD97" s="104">
        <f t="shared" ca="1" si="167"/>
        <v>0</v>
      </c>
    </row>
    <row r="98" spans="102:186">
      <c r="CX98" s="70">
        <f t="shared" si="124"/>
        <v>5147.2607825756568</v>
      </c>
      <c r="CY98" s="71">
        <f t="shared" si="125"/>
        <v>0</v>
      </c>
      <c r="CZ98" s="71">
        <f t="shared" si="126"/>
        <v>0</v>
      </c>
      <c r="DA98" s="71">
        <f t="shared" si="127"/>
        <v>0</v>
      </c>
      <c r="DB98" s="71">
        <f t="shared" si="128"/>
        <v>0</v>
      </c>
      <c r="DC98" s="71">
        <f t="shared" si="129"/>
        <v>0</v>
      </c>
      <c r="DD98" s="71">
        <f t="shared" si="130"/>
        <v>0</v>
      </c>
      <c r="DE98" s="71">
        <f t="shared" si="131"/>
        <v>0</v>
      </c>
      <c r="DF98" s="71">
        <f t="shared" si="132"/>
        <v>0</v>
      </c>
      <c r="DG98" s="71">
        <f t="shared" si="133"/>
        <v>197088.62606052571</v>
      </c>
      <c r="DH98" s="71">
        <f t="shared" si="134"/>
        <v>-113168.62606052528</v>
      </c>
      <c r="DI98" s="71">
        <f t="shared" si="135"/>
        <v>0</v>
      </c>
      <c r="DJ98" s="71">
        <f t="shared" si="136"/>
        <v>0</v>
      </c>
      <c r="DK98" s="71">
        <f t="shared" si="137"/>
        <v>0</v>
      </c>
      <c r="DL98" s="71">
        <f t="shared" si="138"/>
        <v>0</v>
      </c>
      <c r="DM98" s="71">
        <f t="shared" si="139"/>
        <v>0</v>
      </c>
      <c r="DN98" s="71">
        <f t="shared" si="140"/>
        <v>0</v>
      </c>
      <c r="DO98" s="71">
        <f t="shared" si="141"/>
        <v>0</v>
      </c>
      <c r="DP98" s="71">
        <f t="shared" si="142"/>
        <v>0</v>
      </c>
      <c r="DQ98" s="71">
        <f t="shared" si="143"/>
        <v>0</v>
      </c>
      <c r="DR98" s="71">
        <f t="shared" si="144"/>
        <v>0</v>
      </c>
      <c r="DS98" s="71">
        <f t="shared" si="145"/>
        <v>0</v>
      </c>
      <c r="DT98" s="71">
        <f t="shared" si="146"/>
        <v>0</v>
      </c>
      <c r="DU98" s="71">
        <f t="shared" si="147"/>
        <v>0</v>
      </c>
      <c r="DV98" s="71">
        <f t="shared" si="148"/>
        <v>0</v>
      </c>
      <c r="DW98" s="71">
        <f t="shared" si="149"/>
        <v>0</v>
      </c>
      <c r="DX98" s="71">
        <f t="shared" si="150"/>
        <v>0</v>
      </c>
      <c r="DY98" s="71">
        <f t="shared" si="151"/>
        <v>0</v>
      </c>
      <c r="DZ98" s="71">
        <f t="shared" si="152"/>
        <v>0</v>
      </c>
      <c r="EA98" s="71">
        <f t="shared" si="153"/>
        <v>0</v>
      </c>
      <c r="EB98" s="71">
        <f t="shared" si="154"/>
        <v>0</v>
      </c>
      <c r="EC98" s="71">
        <f t="shared" si="155"/>
        <v>0</v>
      </c>
      <c r="ED98" s="71">
        <f t="shared" si="156"/>
        <v>0</v>
      </c>
      <c r="EE98" s="71">
        <f t="shared" si="157"/>
        <v>0</v>
      </c>
      <c r="EF98" s="71">
        <f t="shared" si="158"/>
        <v>0</v>
      </c>
      <c r="EG98" s="71">
        <f t="shared" si="159"/>
        <v>0</v>
      </c>
      <c r="EH98" s="71">
        <f t="shared" si="160"/>
        <v>0</v>
      </c>
      <c r="EI98" s="71">
        <f t="shared" si="161"/>
        <v>0</v>
      </c>
      <c r="EJ98" s="71">
        <f t="shared" si="162"/>
        <v>0</v>
      </c>
      <c r="EK98" s="71">
        <f t="shared" si="163"/>
        <v>0</v>
      </c>
      <c r="EL98" s="71">
        <f t="shared" si="164"/>
        <v>0</v>
      </c>
      <c r="EM98" s="104">
        <f t="shared" si="165"/>
        <v>83920.000000000437</v>
      </c>
      <c r="EN98" s="60"/>
      <c r="EO98" s="70">
        <f t="shared" si="166"/>
        <v>5147.2607825756568</v>
      </c>
      <c r="EP98" s="71">
        <f ca="1">IFERROR((NORMSDIST(((LN($EO98/$R$3)+(#REF!+($N$46^2)/2)*$N$51)/($N$46*SQRT($N$51))))*$EO98-NORMSDIST((((LN($EO98/$R$3)+(#REF!+($N$46^2)/2)*$N$51)/($N$46*SQRT($N$51)))-$N$46*SQRT(($N$51))))*$R$3*EXP(-#REF!*$N$51))*$Q$3*100,0)</f>
        <v>0</v>
      </c>
      <c r="EQ98" s="71">
        <f ca="1">IFERROR((NORMSDIST(((LN($EO98/$R$4)+(#REF!+($N$46^2)/2)*$N$51)/($N$46*SQRT($N$51))))*$EO98-NORMSDIST((((LN($EO98/$R$4)+(#REF!+($N$46^2)/2)*$N$51)/($N$46*SQRT($N$51)))-$N$46*SQRT(($N$51))))*$R$4*EXP(-#REF!*$N$51))*$Q$4*100,0)</f>
        <v>0</v>
      </c>
      <c r="ER98" s="71">
        <f ca="1">IFERROR((NORMSDIST(((LN($EO98/$R$5)+(#REF!+($N$46^2)/2)*$N$51)/($N$46*SQRT($N$51))))*$EO98-NORMSDIST((((LN($EO98/$R$5)+(#REF!+($N$46^2)/2)*$N$51)/($N$46*SQRT($N$51)))-$N$46*SQRT(($N$51))))*$R$5*EXP(-#REF!*$N$51))*$Q$5*100,0)</f>
        <v>0</v>
      </c>
      <c r="ES98" s="71">
        <f ca="1">IFERROR((NORMSDIST(((LN($EO98/$R$6)+(#REF!+($N$46^2)/2)*$N$51)/($N$46*SQRT($N$51))))*$EO98-NORMSDIST((((LN($EO98/$R$6)+(#REF!+($N$46^2)/2)*$N$51)/($N$46*SQRT($N$51)))-$N$46*SQRT(($N$51))))*$R$6*EXP(-#REF!*$N$51))*$Q$6*100,0)</f>
        <v>0</v>
      </c>
      <c r="ET98" s="71">
        <f ca="1">IFERROR((NORMSDIST(((LN($EO98/$R$7)+(#REF!+($N$46^2)/2)*$N$51)/($N$46*SQRT($N$51))))*$EO98-NORMSDIST((((LN($EO98/$R$7)+(#REF!+($N$46^2)/2)*$N$51)/($N$46*SQRT($N$51)))-$N$46*SQRT(($N$51))))*$R$7*EXP(-#REF!*$N$51))*$Q$7*100,0)</f>
        <v>0</v>
      </c>
      <c r="EU98" s="71">
        <f ca="1">IFERROR((NORMSDIST(((LN($EO98/$R$8)+(#REF!+($N$46^2)/2)*$N$51)/($N$46*SQRT($N$51))))*$EO98-NORMSDIST((((LN($EO98/$R$8)+(#REF!+($N$46^2)/2)*$N$51)/($N$46*SQRT($N$51)))-$N$46*SQRT(($N$51))))*$R$8*EXP(-#REF!*$N$51))*$Q$8*100,0)</f>
        <v>0</v>
      </c>
      <c r="EV98" s="71">
        <f ca="1">IFERROR((NORMSDIST(((LN($EO98/$R$9)+(#REF!+($N$46^2)/2)*$N$51)/($N$46*SQRT($N$51))))*$EO98-NORMSDIST((((LN($EO98/$R$9)+(#REF!+($N$46^2)/2)*$N$51)/($N$46*SQRT($N$51)))-$N$46*SQRT(($N$51))))*$R$9*EXP(-#REF!*$N$51))*$Q$9*100,0)</f>
        <v>0</v>
      </c>
      <c r="EW98" s="71">
        <f ca="1">IFERROR((NORMSDIST(((LN($EO98/$R$10)+(#REF!+($N$46^2)/2)*$N$51)/($N$46*SQRT($N$51))))*$EO98-NORMSDIST((((LN($EO98/$R$10)+(#REF!+($N$46^2)/2)*$N$51)/($N$46*SQRT($N$51)))-$N$46*SQRT(($N$51))))*$R$10*EXP(-#REF!*$N$51))*$Q$10*100,0)</f>
        <v>0</v>
      </c>
      <c r="EX98" s="71">
        <f ca="1">IFERROR((NORMSDIST(((LN($EO98/$R$11)+(#REF!+($N$46^2)/2)*$N$51)/($N$46*SQRT($N$51))))*$EO98-NORMSDIST((((LN($EO98/$R$11)+(#REF!+($N$46^2)/2)*$N$51)/($N$46*SQRT($N$51)))-$N$46*SQRT(($N$51))))*$R$11*EXP(-#REF!*$N$51))*$Q$11*100,0)</f>
        <v>0</v>
      </c>
      <c r="EY98" s="71">
        <f ca="1">IFERROR((NORMSDIST(((LN($EO98/$R$12)+(#REF!+($N$46^2)/2)*$N$51)/($N$46*SQRT($N$51))))*$EO98-NORMSDIST((((LN($EO98/$R$12)+(#REF!+($N$46^2)/2)*$N$51)/($N$46*SQRT($N$51)))-$N$46*SQRT(($N$51))))*$R$12*EXP(-#REF!*$N$51))*$Q$12*100,0)</f>
        <v>0</v>
      </c>
      <c r="EZ98" s="71">
        <f ca="1">IFERROR((NORMSDIST(((LN($EO98/$R$13)+(#REF!+($N$46^2)/2)*$N$51)/($N$46*SQRT($N$51))))*$EO98-NORMSDIST((((LN($EO98/$R$13)+(#REF!+($N$46^2)/2)*$N$51)/($N$46*SQRT($N$51)))-$N$46*SQRT(($N$51))))*$R$13*EXP(-#REF!*$N$51))*$Q$13*100,0)</f>
        <v>0</v>
      </c>
      <c r="FA98" s="71">
        <f ca="1">IFERROR((NORMSDIST(((LN($EO98/$R$14)+(#REF!+($N$46^2)/2)*$N$51)/($N$46*SQRT($N$51))))*$EO98-NORMSDIST((((LN($EO98/$R$14)+(#REF!+($N$46^2)/2)*$N$51)/($N$46*SQRT($N$51)))-$N$46*SQRT(($N$51))))*$R$14*EXP(-#REF!*$N$51))*$Q$14*100,0)</f>
        <v>0</v>
      </c>
      <c r="FB98" s="71">
        <f ca="1">IFERROR((NORMSDIST(((LN($EO98/$R$15)+(#REF!+($N$46^2)/2)*$N$51)/($N$46*SQRT($N$51))))*$EO98-NORMSDIST((((LN($EO98/$R$15)+(#REF!+($N$46^2)/2)*$N$51)/($N$46*SQRT($N$51)))-$N$46*SQRT(($N$51))))*$R$15*EXP(-#REF!*$N$51))*$Q$15*100,0)</f>
        <v>0</v>
      </c>
      <c r="FC98" s="71">
        <f ca="1">IFERROR((NORMSDIST(((LN($EO98/$R$16)+(#REF!+($N$46^2)/2)*$N$51)/($N$46*SQRT($N$51))))*$EO98-NORMSDIST((((LN($EO98/$R$16)+(#REF!+($N$46^2)/2)*$N$51)/($N$46*SQRT($N$51)))-$N$46*SQRT(($N$51))))*$R$16*EXP(-#REF!*$N$51))*$Q$16*100,0)</f>
        <v>0</v>
      </c>
      <c r="FD98" s="71">
        <f ca="1">IFERROR((NORMSDIST(((LN($EO98/$R$17)+(#REF!+($N$46^2)/2)*$N$51)/($N$46*SQRT($N$51))))*$EO98-NORMSDIST((((LN($EO98/$R$17)+(#REF!+($N$46^2)/2)*$N$51)/($N$46*SQRT($N$51)))-$N$46*SQRT(($N$51))))*$R$17*EXP(-#REF!*$N$51))*$Q$17*100,0)</f>
        <v>0</v>
      </c>
      <c r="FE98" s="71">
        <f ca="1">IFERROR((NORMSDIST(((LN($EO98/$R$18)+(#REF!+($N$46^2)/2)*$N$51)/($N$46*SQRT($N$51))))*$EO98-NORMSDIST((((LN($EO98/$R$18)+(#REF!+($N$46^2)/2)*$N$51)/($N$46*SQRT($N$51)))-$N$46*SQRT(($N$51))))*$R$18*EXP(-#REF!*$N$51))*$Q$18*100,0)</f>
        <v>0</v>
      </c>
      <c r="FF98" s="71">
        <f ca="1">IFERROR((NORMSDIST(((LN($EO98/$R$19)+(#REF!+($N$46^2)/2)*$N$51)/($N$46*SQRT($N$51))))*$EO98-NORMSDIST((((LN($EO98/$R$19)+(#REF!+($N$46^2)/2)*$N$51)/($N$46*SQRT($N$51)))-$N$46*SQRT(($N$51))))*$R$19*EXP(-#REF!*$N$51))*$Q$19*100,0)</f>
        <v>0</v>
      </c>
      <c r="FG98" s="71">
        <f ca="1">IFERROR((NORMSDIST(((LN($EO98/$R$20)+(#REF!+($N$46^2)/2)*$N$51)/($N$46*SQRT($N$51))))*$EO98-NORMSDIST((((LN($EO98/$R$20)+(#REF!+($N$46^2)/2)*$N$51)/($N$46*SQRT($N$51)))-$N$46*SQRT(($N$51))))*$R$20*EXP(-#REF!*$N$51))*$Q$20*100,0)</f>
        <v>0</v>
      </c>
      <c r="FH98" s="71">
        <f ca="1">IFERROR((NORMSDIST(((LN($EO98/$R$21)+(#REF!+($N$46^2)/2)*$N$51)/($N$46*SQRT($N$51))))*$EO98-NORMSDIST((((LN($EO98/$R$21)+(#REF!+($N$46^2)/2)*$N$51)/($N$46*SQRT($N$51)))-$N$46*SQRT(($N$51))))*$R$21*EXP(-#REF!*$N$51))*$Q$21*100,0)</f>
        <v>0</v>
      </c>
      <c r="FI98" s="71">
        <f ca="1">IFERROR((NORMSDIST(((LN($EO98/$R$22)+(#REF!+($N$46^2)/2)*$N$51)/($N$46*SQRT($N$51))))*$EO98-NORMSDIST((((LN($EO98/$R$22)+(#REF!+($N$46^2)/2)*$N$51)/($N$46*SQRT($N$51)))-$N$46*SQRT(($N$51))))*$R$22*EXP(-#REF!*$N$51))*$Q$22*100,0)</f>
        <v>0</v>
      </c>
      <c r="FJ98" s="71">
        <f ca="1">IFERROR((NORMSDIST(((LN($EO98/$R$23)+(#REF!+($N$46^2)/2)*$N$51)/($N$46*SQRT($N$51))))*$EO98-NORMSDIST((((LN($EO98/$R$23)+(#REF!+($N$46^2)/2)*$N$51)/($N$46*SQRT($N$51)))-$N$46*SQRT(($N$51))))*$R$23*EXP(-#REF!*$N$51))*$Q$23*100,0)</f>
        <v>0</v>
      </c>
      <c r="FK98" s="71">
        <f ca="1">IFERROR((NORMSDIST(((LN($EO98/$R$24)+(#REF!+($N$46^2)/2)*$N$51)/($N$46*SQRT($N$51))))*$EO98-NORMSDIST((((LN($EO98/$R$24)+(#REF!+($N$46^2)/2)*$N$51)/($N$46*SQRT($N$51)))-$N$46*SQRT(($N$51))))*$R$24*EXP(-#REF!*$N$51))*$Q$24*100,0)</f>
        <v>0</v>
      </c>
      <c r="FL98" s="71">
        <f ca="1">IFERROR((NORMSDIST(((LN($EO98/$R$25)+(#REF!+($N$46^2)/2)*$N$51)/($N$46*SQRT($N$51))))*$EO98-NORMSDIST((((LN($EO98/$R$25)+(#REF!+($N$46^2)/2)*$N$51)/($N$46*SQRT($N$51)))-$N$46*SQRT(($N$51))))*$R$25*EXP(-#REF!*$N$51))*$Q$25*100,0)</f>
        <v>0</v>
      </c>
      <c r="FM98" s="71">
        <f ca="1">IFERROR((NORMSDIST(((LN($EO98/$R$26)+(#REF!+($N$46^2)/2)*$N$51)/($N$46*SQRT($N$51))))*$EO98-NORMSDIST((((LN($EO98/$R$26)+(#REF!+($N$46^2)/2)*$N$51)/($N$46*SQRT($N$51)))-$N$46*SQRT(($N$51))))*$R$26*EXP(-#REF!*$N$51))*$Q$26*100,0)</f>
        <v>0</v>
      </c>
      <c r="FN98" s="71">
        <f ca="1">IFERROR((NORMSDIST(((LN($EO98/$R$27)+(#REF!+($N$46^2)/2)*$N$51)/($N$46*SQRT($N$51))))*$EO98-NORMSDIST((((LN($EO98/$R$27)+(#REF!+($N$46^2)/2)*$N$51)/($N$46*SQRT($N$51)))-$N$46*SQRT(($N$51))))*$R$27*EXP(-#REF!*$N$51))*$Q$27*100,0)</f>
        <v>0</v>
      </c>
      <c r="FO98" s="71">
        <f ca="1">IFERROR((NORMSDIST(((LN($EO98/$R$28)+(#REF!+($N$46^2)/2)*$N$51)/($N$46*SQRT($N$51))))*$EO98-NORMSDIST((((LN($EO98/$R$28)+(#REF!+($N$46^2)/2)*$N$51)/($N$46*SQRT($N$51)))-$N$46*SQRT(($N$51))))*$R$28*EXP(-#REF!*$N$51))*$Q$28*100,0)</f>
        <v>0</v>
      </c>
      <c r="FP98" s="71">
        <f ca="1">IFERROR((NORMSDIST(((LN($EO98/$R$29)+(#REF!+($N$46^2)/2)*$N$51)/($N$46*SQRT($N$51))))*$EO98-NORMSDIST((((LN($EO98/$R$29)+(#REF!+($N$46^2)/2)*$N$51)/($N$46*SQRT($N$51)))-$N$46*SQRT(($N$51))))*$R$29*EXP(-#REF!*$N$51))*$Q$29*100,0)</f>
        <v>0</v>
      </c>
      <c r="FQ98" s="71">
        <f ca="1">IFERROR((NORMSDIST(((LN($EO98/$R$30)+(#REF!+($N$46^2)/2)*$N$51)/($N$46*SQRT($N$51))))*$EO98-NORMSDIST((((LN($EO98/$R$30)+(#REF!+($N$46^2)/2)*$N$51)/($N$46*SQRT($N$51)))-$N$46*SQRT(($N$51))))*$R$30*EXP(-#REF!*$N$51))*$Q$30*100,0)</f>
        <v>0</v>
      </c>
      <c r="FR98" s="71">
        <f ca="1">IFERROR((NORMSDIST(((LN($EO98/$R$31)+(#REF!+($N$46^2)/2)*$N$51)/($N$46*SQRT($N$51))))*$EO98-NORMSDIST((((LN($EO98/$R$31)+(#REF!+($N$46^2)/2)*$N$51)/($N$46*SQRT($N$51)))-$N$46*SQRT(($N$51))))*$R$31*EXP(-#REF!*$N$51))*$Q$31*100,0)</f>
        <v>0</v>
      </c>
      <c r="FS98" s="71">
        <f ca="1">IFERROR((NORMSDIST(((LN($EO98/$R$32)+(#REF!+($N$46^2)/2)*$N$51)/($N$46*SQRT($N$51))))*$EO98-NORMSDIST((((LN($EO98/$R$32)+(#REF!+($N$46^2)/2)*$N$51)/($N$46*SQRT($N$51)))-$N$46*SQRT(($N$51))))*$R$32*EXP(-#REF!*$N$51))*$Q$32*100,0)</f>
        <v>0</v>
      </c>
      <c r="FT98" s="71">
        <f ca="1">IFERROR((NORMSDIST(((LN($EO98/$R$33)+(#REF!+($N$46^2)/2)*$N$51)/($N$46*SQRT($N$51))))*$EO98-NORMSDIST((((LN($EO98/$R$33)+(#REF!+($N$46^2)/2)*$N$51)/($N$46*SQRT($N$51)))-$N$46*SQRT(($N$51))))*$R$33*EXP(-#REF!*$N$51))*$Q$33*100,0)</f>
        <v>0</v>
      </c>
      <c r="FU98" s="71">
        <f ca="1">IFERROR((NORMSDIST(((LN($EO98/$R$34)+(#REF!+($N$46^2)/2)*$N$51)/($N$46*SQRT($N$51))))*$EO98-NORMSDIST((((LN($EO98/$R$34)+(#REF!+($N$46^2)/2)*$N$51)/($N$46*SQRT($N$51)))-$N$46*SQRT(($N$51))))*$R$34*EXP(-#REF!*$N$51))*$Q$34*100,0)</f>
        <v>0</v>
      </c>
      <c r="FV98" s="71">
        <f ca="1">IFERROR((NORMSDIST(((LN($EO98/$R$35)+(#REF!+($N$46^2)/2)*$N$51)/($N$46*SQRT($N$51))))*$EO98-NORMSDIST((((LN($EO98/$R$35)+(#REF!+($N$46^2)/2)*$N$51)/($N$46*SQRT($N$51)))-$N$46*SQRT(($N$51))))*$R$35*EXP(-#REF!*$N$51))*$Q$35*100,0)</f>
        <v>0</v>
      </c>
      <c r="FW98" s="71">
        <f ca="1">IFERROR((NORMSDIST(((LN($EO98/$R$36)+(#REF!+($N$46^2)/2)*$N$51)/($N$46*SQRT($N$51))))*$EO98-NORMSDIST((((LN($EO98/$R$36)+(#REF!+($N$46^2)/2)*$N$51)/($N$46*SQRT($N$51)))-$N$46*SQRT(($N$51))))*$R$36*EXP(-#REF!*$N$51))*$Q$36*100,0)</f>
        <v>0</v>
      </c>
      <c r="FX98" s="71">
        <f ca="1">IFERROR((NORMSDIST(((LN($EO98/$R$37)+(#REF!+($N$46^2)/2)*$N$51)/($N$46*SQRT($N$51))))*$EO98-NORMSDIST((((LN($EO98/$R$37)+(#REF!+($N$46^2)/2)*$N$51)/($N$46*SQRT($N$51)))-$N$46*SQRT(($N$51))))*$R$37*EXP(-#REF!*$N$51))*$Q$37*100,0)</f>
        <v>0</v>
      </c>
      <c r="FY98" s="71">
        <f ca="1">IFERROR((NORMSDIST(((LN($EO98/$R$38)+(#REF!+($N$46^2)/2)*$N$51)/($N$46*SQRT($N$51))))*$EO98-NORMSDIST((((LN($EO98/$R$38)+(#REF!+($N$46^2)/2)*$N$51)/($N$46*SQRT($N$51)))-$N$46*SQRT(($N$51))))*$R$38*EXP(-#REF!*$N$51))*$Q$38*100,0)</f>
        <v>0</v>
      </c>
      <c r="FZ98" s="71">
        <f ca="1">IFERROR((NORMSDIST(((LN($EO98/$R$39)+(#REF!+($N$46^2)/2)*$N$51)/($N$46*SQRT($N$51))))*$EO98-NORMSDIST((((LN($EO98/$R$39)+(#REF!+($N$46^2)/2)*$N$51)/($N$46*SQRT($N$51)))-$N$46*SQRT(($N$51))))*$R$39*EXP(-#REF!*$N$51))*$Q$39*100,0)</f>
        <v>0</v>
      </c>
      <c r="GA98" s="71">
        <f ca="1">IFERROR((NORMSDIST(((LN($EO98/$R$40)+(#REF!+($N$46^2)/2)*$N$51)/($N$46*SQRT($N$51))))*$EO98-NORMSDIST((((LN($EO98/$R$40)+(#REF!+($N$46^2)/2)*$N$51)/($N$46*SQRT($N$51)))-$N$46*SQRT(($N$51))))*$R$40*EXP(-#REF!*$N$51))*$Q$40*100,0)</f>
        <v>0</v>
      </c>
      <c r="GB98" s="71">
        <f ca="1">IFERROR((NORMSDIST(((LN($EO98/$R$41)+(#REF!+($N$46^2)/2)*$N$51)/($N$46*SQRT($N$51))))*$EO98-NORMSDIST((((LN($EO98/$R$41)+(#REF!+($N$46^2)/2)*$N$51)/($N$46*SQRT($N$51)))-$N$46*SQRT(($N$51))))*$R$41*EXP(-#REF!*$N$51))*$Q$41*100,0)</f>
        <v>0</v>
      </c>
      <c r="GC98" s="71">
        <f ca="1">IFERROR((NORMSDIST(((LN($EO98/$R$42)+(#REF!+($N$46^2)/2)*$N$51)/($N$46*SQRT($N$51))))*$EO98-NORMSDIST((((LN($EO98/$R$42)+(#REF!+($N$46^2)/2)*$N$51)/($N$46*SQRT($N$51)))-$N$46*SQRT(($N$51))))*$R$42*EXP(-#REF!*$N$51))*$Q$42*100,0)</f>
        <v>0</v>
      </c>
      <c r="GD98" s="104">
        <f t="shared" ca="1" si="167"/>
        <v>0</v>
      </c>
    </row>
    <row r="99" spans="102:186">
      <c r="CX99" s="70">
        <f t="shared" si="124"/>
        <v>5250.2059982271703</v>
      </c>
      <c r="CY99" s="71">
        <f t="shared" si="125"/>
        <v>0</v>
      </c>
      <c r="CZ99" s="71">
        <f t="shared" si="126"/>
        <v>0</v>
      </c>
      <c r="DA99" s="71">
        <f t="shared" si="127"/>
        <v>0</v>
      </c>
      <c r="DB99" s="71">
        <f t="shared" si="128"/>
        <v>0</v>
      </c>
      <c r="DC99" s="71">
        <f t="shared" si="129"/>
        <v>0</v>
      </c>
      <c r="DD99" s="71">
        <f t="shared" si="130"/>
        <v>0</v>
      </c>
      <c r="DE99" s="71">
        <f t="shared" si="131"/>
        <v>0</v>
      </c>
      <c r="DF99" s="71">
        <f t="shared" si="132"/>
        <v>0</v>
      </c>
      <c r="DG99" s="71">
        <f t="shared" si="133"/>
        <v>279444.79858173651</v>
      </c>
      <c r="DH99" s="71">
        <f t="shared" si="134"/>
        <v>-195524.7985817361</v>
      </c>
      <c r="DI99" s="71">
        <f t="shared" si="135"/>
        <v>0</v>
      </c>
      <c r="DJ99" s="71">
        <f t="shared" si="136"/>
        <v>0</v>
      </c>
      <c r="DK99" s="71">
        <f t="shared" si="137"/>
        <v>0</v>
      </c>
      <c r="DL99" s="71">
        <f t="shared" si="138"/>
        <v>0</v>
      </c>
      <c r="DM99" s="71">
        <f t="shared" si="139"/>
        <v>0</v>
      </c>
      <c r="DN99" s="71">
        <f t="shared" si="140"/>
        <v>0</v>
      </c>
      <c r="DO99" s="71">
        <f t="shared" si="141"/>
        <v>0</v>
      </c>
      <c r="DP99" s="71">
        <f t="shared" si="142"/>
        <v>0</v>
      </c>
      <c r="DQ99" s="71">
        <f t="shared" si="143"/>
        <v>0</v>
      </c>
      <c r="DR99" s="71">
        <f t="shared" si="144"/>
        <v>0</v>
      </c>
      <c r="DS99" s="71">
        <f t="shared" si="145"/>
        <v>0</v>
      </c>
      <c r="DT99" s="71">
        <f t="shared" si="146"/>
        <v>0</v>
      </c>
      <c r="DU99" s="71">
        <f t="shared" si="147"/>
        <v>0</v>
      </c>
      <c r="DV99" s="71">
        <f t="shared" si="148"/>
        <v>0</v>
      </c>
      <c r="DW99" s="71">
        <f t="shared" si="149"/>
        <v>0</v>
      </c>
      <c r="DX99" s="71">
        <f t="shared" si="150"/>
        <v>0</v>
      </c>
      <c r="DY99" s="71">
        <f t="shared" si="151"/>
        <v>0</v>
      </c>
      <c r="DZ99" s="71">
        <f t="shared" si="152"/>
        <v>0</v>
      </c>
      <c r="EA99" s="71">
        <f t="shared" si="153"/>
        <v>0</v>
      </c>
      <c r="EB99" s="71">
        <f t="shared" si="154"/>
        <v>0</v>
      </c>
      <c r="EC99" s="71">
        <f t="shared" si="155"/>
        <v>0</v>
      </c>
      <c r="ED99" s="71">
        <f t="shared" si="156"/>
        <v>0</v>
      </c>
      <c r="EE99" s="71">
        <f t="shared" si="157"/>
        <v>0</v>
      </c>
      <c r="EF99" s="71">
        <f t="shared" si="158"/>
        <v>0</v>
      </c>
      <c r="EG99" s="71">
        <f t="shared" si="159"/>
        <v>0</v>
      </c>
      <c r="EH99" s="71">
        <f t="shared" si="160"/>
        <v>0</v>
      </c>
      <c r="EI99" s="71">
        <f t="shared" si="161"/>
        <v>0</v>
      </c>
      <c r="EJ99" s="71">
        <f t="shared" si="162"/>
        <v>0</v>
      </c>
      <c r="EK99" s="71">
        <f t="shared" si="163"/>
        <v>0</v>
      </c>
      <c r="EL99" s="71">
        <f t="shared" si="164"/>
        <v>0</v>
      </c>
      <c r="EM99" s="104">
        <f t="shared" si="165"/>
        <v>83920.000000000407</v>
      </c>
      <c r="EN99" s="60"/>
      <c r="EO99" s="70">
        <f t="shared" si="166"/>
        <v>5250.2059982271703</v>
      </c>
      <c r="EP99" s="71">
        <f ca="1">IFERROR((NORMSDIST(((LN($EO99/$R$3)+(#REF!+($N$46^2)/2)*$N$51)/($N$46*SQRT($N$51))))*$EO99-NORMSDIST((((LN($EO99/$R$3)+(#REF!+($N$46^2)/2)*$N$51)/($N$46*SQRT($N$51)))-$N$46*SQRT(($N$51))))*$R$3*EXP(-#REF!*$N$51))*$Q$3*100,0)</f>
        <v>0</v>
      </c>
      <c r="EQ99" s="71">
        <f ca="1">IFERROR((NORMSDIST(((LN($EO99/$R$4)+(#REF!+($N$46^2)/2)*$N$51)/($N$46*SQRT($N$51))))*$EO99-NORMSDIST((((LN($EO99/$R$4)+(#REF!+($N$46^2)/2)*$N$51)/($N$46*SQRT($N$51)))-$N$46*SQRT(($N$51))))*$R$4*EXP(-#REF!*$N$51))*$Q$4*100,0)</f>
        <v>0</v>
      </c>
      <c r="ER99" s="71">
        <f ca="1">IFERROR((NORMSDIST(((LN($EO99/$R$5)+(#REF!+($N$46^2)/2)*$N$51)/($N$46*SQRT($N$51))))*$EO99-NORMSDIST((((LN($EO99/$R$5)+(#REF!+($N$46^2)/2)*$N$51)/($N$46*SQRT($N$51)))-$N$46*SQRT(($N$51))))*$R$5*EXP(-#REF!*$N$51))*$Q$5*100,0)</f>
        <v>0</v>
      </c>
      <c r="ES99" s="71">
        <f ca="1">IFERROR((NORMSDIST(((LN($EO99/$R$6)+(#REF!+($N$46^2)/2)*$N$51)/($N$46*SQRT($N$51))))*$EO99-NORMSDIST((((LN($EO99/$R$6)+(#REF!+($N$46^2)/2)*$N$51)/($N$46*SQRT($N$51)))-$N$46*SQRT(($N$51))))*$R$6*EXP(-#REF!*$N$51))*$Q$6*100,0)</f>
        <v>0</v>
      </c>
      <c r="ET99" s="71">
        <f ca="1">IFERROR((NORMSDIST(((LN($EO99/$R$7)+(#REF!+($N$46^2)/2)*$N$51)/($N$46*SQRT($N$51))))*$EO99-NORMSDIST((((LN($EO99/$R$7)+(#REF!+($N$46^2)/2)*$N$51)/($N$46*SQRT($N$51)))-$N$46*SQRT(($N$51))))*$R$7*EXP(-#REF!*$N$51))*$Q$7*100,0)</f>
        <v>0</v>
      </c>
      <c r="EU99" s="71">
        <f ca="1">IFERROR((NORMSDIST(((LN($EO99/$R$8)+(#REF!+($N$46^2)/2)*$N$51)/($N$46*SQRT($N$51))))*$EO99-NORMSDIST((((LN($EO99/$R$8)+(#REF!+($N$46^2)/2)*$N$51)/($N$46*SQRT($N$51)))-$N$46*SQRT(($N$51))))*$R$8*EXP(-#REF!*$N$51))*$Q$8*100,0)</f>
        <v>0</v>
      </c>
      <c r="EV99" s="71">
        <f ca="1">IFERROR((NORMSDIST(((LN($EO99/$R$9)+(#REF!+($N$46^2)/2)*$N$51)/($N$46*SQRT($N$51))))*$EO99-NORMSDIST((((LN($EO99/$R$9)+(#REF!+($N$46^2)/2)*$N$51)/($N$46*SQRT($N$51)))-$N$46*SQRT(($N$51))))*$R$9*EXP(-#REF!*$N$51))*$Q$9*100,0)</f>
        <v>0</v>
      </c>
      <c r="EW99" s="71">
        <f ca="1">IFERROR((NORMSDIST(((LN($EO99/$R$10)+(#REF!+($N$46^2)/2)*$N$51)/($N$46*SQRT($N$51))))*$EO99-NORMSDIST((((LN($EO99/$R$10)+(#REF!+($N$46^2)/2)*$N$51)/($N$46*SQRT($N$51)))-$N$46*SQRT(($N$51))))*$R$10*EXP(-#REF!*$N$51))*$Q$10*100,0)</f>
        <v>0</v>
      </c>
      <c r="EX99" s="71">
        <f ca="1">IFERROR((NORMSDIST(((LN($EO99/$R$11)+(#REF!+($N$46^2)/2)*$N$51)/($N$46*SQRT($N$51))))*$EO99-NORMSDIST((((LN($EO99/$R$11)+(#REF!+($N$46^2)/2)*$N$51)/($N$46*SQRT($N$51)))-$N$46*SQRT(($N$51))))*$R$11*EXP(-#REF!*$N$51))*$Q$11*100,0)</f>
        <v>0</v>
      </c>
      <c r="EY99" s="71">
        <f ca="1">IFERROR((NORMSDIST(((LN($EO99/$R$12)+(#REF!+($N$46^2)/2)*$N$51)/($N$46*SQRT($N$51))))*$EO99-NORMSDIST((((LN($EO99/$R$12)+(#REF!+($N$46^2)/2)*$N$51)/($N$46*SQRT($N$51)))-$N$46*SQRT(($N$51))))*$R$12*EXP(-#REF!*$N$51))*$Q$12*100,0)</f>
        <v>0</v>
      </c>
      <c r="EZ99" s="71">
        <f ca="1">IFERROR((NORMSDIST(((LN($EO99/$R$13)+(#REF!+($N$46^2)/2)*$N$51)/($N$46*SQRT($N$51))))*$EO99-NORMSDIST((((LN($EO99/$R$13)+(#REF!+($N$46^2)/2)*$N$51)/($N$46*SQRT($N$51)))-$N$46*SQRT(($N$51))))*$R$13*EXP(-#REF!*$N$51))*$Q$13*100,0)</f>
        <v>0</v>
      </c>
      <c r="FA99" s="71">
        <f ca="1">IFERROR((NORMSDIST(((LN($EO99/$R$14)+(#REF!+($N$46^2)/2)*$N$51)/($N$46*SQRT($N$51))))*$EO99-NORMSDIST((((LN($EO99/$R$14)+(#REF!+($N$46^2)/2)*$N$51)/($N$46*SQRT($N$51)))-$N$46*SQRT(($N$51))))*$R$14*EXP(-#REF!*$N$51))*$Q$14*100,0)</f>
        <v>0</v>
      </c>
      <c r="FB99" s="71">
        <f ca="1">IFERROR((NORMSDIST(((LN($EO99/$R$15)+(#REF!+($N$46^2)/2)*$N$51)/($N$46*SQRT($N$51))))*$EO99-NORMSDIST((((LN($EO99/$R$15)+(#REF!+($N$46^2)/2)*$N$51)/($N$46*SQRT($N$51)))-$N$46*SQRT(($N$51))))*$R$15*EXP(-#REF!*$N$51))*$Q$15*100,0)</f>
        <v>0</v>
      </c>
      <c r="FC99" s="71">
        <f ca="1">IFERROR((NORMSDIST(((LN($EO99/$R$16)+(#REF!+($N$46^2)/2)*$N$51)/($N$46*SQRT($N$51))))*$EO99-NORMSDIST((((LN($EO99/$R$16)+(#REF!+($N$46^2)/2)*$N$51)/($N$46*SQRT($N$51)))-$N$46*SQRT(($N$51))))*$R$16*EXP(-#REF!*$N$51))*$Q$16*100,0)</f>
        <v>0</v>
      </c>
      <c r="FD99" s="71">
        <f ca="1">IFERROR((NORMSDIST(((LN($EO99/$R$17)+(#REF!+($N$46^2)/2)*$N$51)/($N$46*SQRT($N$51))))*$EO99-NORMSDIST((((LN($EO99/$R$17)+(#REF!+($N$46^2)/2)*$N$51)/($N$46*SQRT($N$51)))-$N$46*SQRT(($N$51))))*$R$17*EXP(-#REF!*$N$51))*$Q$17*100,0)</f>
        <v>0</v>
      </c>
      <c r="FE99" s="71">
        <f ca="1">IFERROR((NORMSDIST(((LN($EO99/$R$18)+(#REF!+($N$46^2)/2)*$N$51)/($N$46*SQRT($N$51))))*$EO99-NORMSDIST((((LN($EO99/$R$18)+(#REF!+($N$46^2)/2)*$N$51)/($N$46*SQRT($N$51)))-$N$46*SQRT(($N$51))))*$R$18*EXP(-#REF!*$N$51))*$Q$18*100,0)</f>
        <v>0</v>
      </c>
      <c r="FF99" s="71">
        <f ca="1">IFERROR((NORMSDIST(((LN($EO99/$R$19)+(#REF!+($N$46^2)/2)*$N$51)/($N$46*SQRT($N$51))))*$EO99-NORMSDIST((((LN($EO99/$R$19)+(#REF!+($N$46^2)/2)*$N$51)/($N$46*SQRT($N$51)))-$N$46*SQRT(($N$51))))*$R$19*EXP(-#REF!*$N$51))*$Q$19*100,0)</f>
        <v>0</v>
      </c>
      <c r="FG99" s="71">
        <f ca="1">IFERROR((NORMSDIST(((LN($EO99/$R$20)+(#REF!+($N$46^2)/2)*$N$51)/($N$46*SQRT($N$51))))*$EO99-NORMSDIST((((LN($EO99/$R$20)+(#REF!+($N$46^2)/2)*$N$51)/($N$46*SQRT($N$51)))-$N$46*SQRT(($N$51))))*$R$20*EXP(-#REF!*$N$51))*$Q$20*100,0)</f>
        <v>0</v>
      </c>
      <c r="FH99" s="71">
        <f ca="1">IFERROR((NORMSDIST(((LN($EO99/$R$21)+(#REF!+($N$46^2)/2)*$N$51)/($N$46*SQRT($N$51))))*$EO99-NORMSDIST((((LN($EO99/$R$21)+(#REF!+($N$46^2)/2)*$N$51)/($N$46*SQRT($N$51)))-$N$46*SQRT(($N$51))))*$R$21*EXP(-#REF!*$N$51))*$Q$21*100,0)</f>
        <v>0</v>
      </c>
      <c r="FI99" s="71">
        <f ca="1">IFERROR((NORMSDIST(((LN($EO99/$R$22)+(#REF!+($N$46^2)/2)*$N$51)/($N$46*SQRT($N$51))))*$EO99-NORMSDIST((((LN($EO99/$R$22)+(#REF!+($N$46^2)/2)*$N$51)/($N$46*SQRT($N$51)))-$N$46*SQRT(($N$51))))*$R$22*EXP(-#REF!*$N$51))*$Q$22*100,0)</f>
        <v>0</v>
      </c>
      <c r="FJ99" s="71">
        <f ca="1">IFERROR((NORMSDIST(((LN($EO99/$R$23)+(#REF!+($N$46^2)/2)*$N$51)/($N$46*SQRT($N$51))))*$EO99-NORMSDIST((((LN($EO99/$R$23)+(#REF!+($N$46^2)/2)*$N$51)/($N$46*SQRT($N$51)))-$N$46*SQRT(($N$51))))*$R$23*EXP(-#REF!*$N$51))*$Q$23*100,0)</f>
        <v>0</v>
      </c>
      <c r="FK99" s="71">
        <f ca="1">IFERROR((NORMSDIST(((LN($EO99/$R$24)+(#REF!+($N$46^2)/2)*$N$51)/($N$46*SQRT($N$51))))*$EO99-NORMSDIST((((LN($EO99/$R$24)+(#REF!+($N$46^2)/2)*$N$51)/($N$46*SQRT($N$51)))-$N$46*SQRT(($N$51))))*$R$24*EXP(-#REF!*$N$51))*$Q$24*100,0)</f>
        <v>0</v>
      </c>
      <c r="FL99" s="71">
        <f ca="1">IFERROR((NORMSDIST(((LN($EO99/$R$25)+(#REF!+($N$46^2)/2)*$N$51)/($N$46*SQRT($N$51))))*$EO99-NORMSDIST((((LN($EO99/$R$25)+(#REF!+($N$46^2)/2)*$N$51)/($N$46*SQRT($N$51)))-$N$46*SQRT(($N$51))))*$R$25*EXP(-#REF!*$N$51))*$Q$25*100,0)</f>
        <v>0</v>
      </c>
      <c r="FM99" s="71">
        <f ca="1">IFERROR((NORMSDIST(((LN($EO99/$R$26)+(#REF!+($N$46^2)/2)*$N$51)/($N$46*SQRT($N$51))))*$EO99-NORMSDIST((((LN($EO99/$R$26)+(#REF!+($N$46^2)/2)*$N$51)/($N$46*SQRT($N$51)))-$N$46*SQRT(($N$51))))*$R$26*EXP(-#REF!*$N$51))*$Q$26*100,0)</f>
        <v>0</v>
      </c>
      <c r="FN99" s="71">
        <f ca="1">IFERROR((NORMSDIST(((LN($EO99/$R$27)+(#REF!+($N$46^2)/2)*$N$51)/($N$46*SQRT($N$51))))*$EO99-NORMSDIST((((LN($EO99/$R$27)+(#REF!+($N$46^2)/2)*$N$51)/($N$46*SQRT($N$51)))-$N$46*SQRT(($N$51))))*$R$27*EXP(-#REF!*$N$51))*$Q$27*100,0)</f>
        <v>0</v>
      </c>
      <c r="FO99" s="71">
        <f ca="1">IFERROR((NORMSDIST(((LN($EO99/$R$28)+(#REF!+($N$46^2)/2)*$N$51)/($N$46*SQRT($N$51))))*$EO99-NORMSDIST((((LN($EO99/$R$28)+(#REF!+($N$46^2)/2)*$N$51)/($N$46*SQRT($N$51)))-$N$46*SQRT(($N$51))))*$R$28*EXP(-#REF!*$N$51))*$Q$28*100,0)</f>
        <v>0</v>
      </c>
      <c r="FP99" s="71">
        <f ca="1">IFERROR((NORMSDIST(((LN($EO99/$R$29)+(#REF!+($N$46^2)/2)*$N$51)/($N$46*SQRT($N$51))))*$EO99-NORMSDIST((((LN($EO99/$R$29)+(#REF!+($N$46^2)/2)*$N$51)/($N$46*SQRT($N$51)))-$N$46*SQRT(($N$51))))*$R$29*EXP(-#REF!*$N$51))*$Q$29*100,0)</f>
        <v>0</v>
      </c>
      <c r="FQ99" s="71">
        <f ca="1">IFERROR((NORMSDIST(((LN($EO99/$R$30)+(#REF!+($N$46^2)/2)*$N$51)/($N$46*SQRT($N$51))))*$EO99-NORMSDIST((((LN($EO99/$R$30)+(#REF!+($N$46^2)/2)*$N$51)/($N$46*SQRT($N$51)))-$N$46*SQRT(($N$51))))*$R$30*EXP(-#REF!*$N$51))*$Q$30*100,0)</f>
        <v>0</v>
      </c>
      <c r="FR99" s="71">
        <f ca="1">IFERROR((NORMSDIST(((LN($EO99/$R$31)+(#REF!+($N$46^2)/2)*$N$51)/($N$46*SQRT($N$51))))*$EO99-NORMSDIST((((LN($EO99/$R$31)+(#REF!+($N$46^2)/2)*$N$51)/($N$46*SQRT($N$51)))-$N$46*SQRT(($N$51))))*$R$31*EXP(-#REF!*$N$51))*$Q$31*100,0)</f>
        <v>0</v>
      </c>
      <c r="FS99" s="71">
        <f ca="1">IFERROR((NORMSDIST(((LN($EO99/$R$32)+(#REF!+($N$46^2)/2)*$N$51)/($N$46*SQRT($N$51))))*$EO99-NORMSDIST((((LN($EO99/$R$32)+(#REF!+($N$46^2)/2)*$N$51)/($N$46*SQRT($N$51)))-$N$46*SQRT(($N$51))))*$R$32*EXP(-#REF!*$N$51))*$Q$32*100,0)</f>
        <v>0</v>
      </c>
      <c r="FT99" s="71">
        <f ca="1">IFERROR((NORMSDIST(((LN($EO99/$R$33)+(#REF!+($N$46^2)/2)*$N$51)/($N$46*SQRT($N$51))))*$EO99-NORMSDIST((((LN($EO99/$R$33)+(#REF!+($N$46^2)/2)*$N$51)/($N$46*SQRT($N$51)))-$N$46*SQRT(($N$51))))*$R$33*EXP(-#REF!*$N$51))*$Q$33*100,0)</f>
        <v>0</v>
      </c>
      <c r="FU99" s="71">
        <f ca="1">IFERROR((NORMSDIST(((LN($EO99/$R$34)+(#REF!+($N$46^2)/2)*$N$51)/($N$46*SQRT($N$51))))*$EO99-NORMSDIST((((LN($EO99/$R$34)+(#REF!+($N$46^2)/2)*$N$51)/($N$46*SQRT($N$51)))-$N$46*SQRT(($N$51))))*$R$34*EXP(-#REF!*$N$51))*$Q$34*100,0)</f>
        <v>0</v>
      </c>
      <c r="FV99" s="71">
        <f ca="1">IFERROR((NORMSDIST(((LN($EO99/$R$35)+(#REF!+($N$46^2)/2)*$N$51)/($N$46*SQRT($N$51))))*$EO99-NORMSDIST((((LN($EO99/$R$35)+(#REF!+($N$46^2)/2)*$N$51)/($N$46*SQRT($N$51)))-$N$46*SQRT(($N$51))))*$R$35*EXP(-#REF!*$N$51))*$Q$35*100,0)</f>
        <v>0</v>
      </c>
      <c r="FW99" s="71">
        <f ca="1">IFERROR((NORMSDIST(((LN($EO99/$R$36)+(#REF!+($N$46^2)/2)*$N$51)/($N$46*SQRT($N$51))))*$EO99-NORMSDIST((((LN($EO99/$R$36)+(#REF!+($N$46^2)/2)*$N$51)/($N$46*SQRT($N$51)))-$N$46*SQRT(($N$51))))*$R$36*EXP(-#REF!*$N$51))*$Q$36*100,0)</f>
        <v>0</v>
      </c>
      <c r="FX99" s="71">
        <f ca="1">IFERROR((NORMSDIST(((LN($EO99/$R$37)+(#REF!+($N$46^2)/2)*$N$51)/($N$46*SQRT($N$51))))*$EO99-NORMSDIST((((LN($EO99/$R$37)+(#REF!+($N$46^2)/2)*$N$51)/($N$46*SQRT($N$51)))-$N$46*SQRT(($N$51))))*$R$37*EXP(-#REF!*$N$51))*$Q$37*100,0)</f>
        <v>0</v>
      </c>
      <c r="FY99" s="71">
        <f ca="1">IFERROR((NORMSDIST(((LN($EO99/$R$38)+(#REF!+($N$46^2)/2)*$N$51)/($N$46*SQRT($N$51))))*$EO99-NORMSDIST((((LN($EO99/$R$38)+(#REF!+($N$46^2)/2)*$N$51)/($N$46*SQRT($N$51)))-$N$46*SQRT(($N$51))))*$R$38*EXP(-#REF!*$N$51))*$Q$38*100,0)</f>
        <v>0</v>
      </c>
      <c r="FZ99" s="71">
        <f ca="1">IFERROR((NORMSDIST(((LN($EO99/$R$39)+(#REF!+($N$46^2)/2)*$N$51)/($N$46*SQRT($N$51))))*$EO99-NORMSDIST((((LN($EO99/$R$39)+(#REF!+($N$46^2)/2)*$N$51)/($N$46*SQRT($N$51)))-$N$46*SQRT(($N$51))))*$R$39*EXP(-#REF!*$N$51))*$Q$39*100,0)</f>
        <v>0</v>
      </c>
      <c r="GA99" s="71">
        <f ca="1">IFERROR((NORMSDIST(((LN($EO99/$R$40)+(#REF!+($N$46^2)/2)*$N$51)/($N$46*SQRT($N$51))))*$EO99-NORMSDIST((((LN($EO99/$R$40)+(#REF!+($N$46^2)/2)*$N$51)/($N$46*SQRT($N$51)))-$N$46*SQRT(($N$51))))*$R$40*EXP(-#REF!*$N$51))*$Q$40*100,0)</f>
        <v>0</v>
      </c>
      <c r="GB99" s="71">
        <f ca="1">IFERROR((NORMSDIST(((LN($EO99/$R$41)+(#REF!+($N$46^2)/2)*$N$51)/($N$46*SQRT($N$51))))*$EO99-NORMSDIST((((LN($EO99/$R$41)+(#REF!+($N$46^2)/2)*$N$51)/($N$46*SQRT($N$51)))-$N$46*SQRT(($N$51))))*$R$41*EXP(-#REF!*$N$51))*$Q$41*100,0)</f>
        <v>0</v>
      </c>
      <c r="GC99" s="71">
        <f ca="1">IFERROR((NORMSDIST(((LN($EO99/$R$42)+(#REF!+($N$46^2)/2)*$N$51)/($N$46*SQRT($N$51))))*$EO99-NORMSDIST((((LN($EO99/$R$42)+(#REF!+($N$46^2)/2)*$N$51)/($N$46*SQRT($N$51)))-$N$46*SQRT(($N$51))))*$R$42*EXP(-#REF!*$N$51))*$Q$42*100,0)</f>
        <v>0</v>
      </c>
      <c r="GD99" s="104">
        <f t="shared" ca="1" si="167"/>
        <v>0</v>
      </c>
    </row>
    <row r="100" spans="102:186">
      <c r="CX100" s="70">
        <f t="shared" si="124"/>
        <v>5355.2101181917142</v>
      </c>
      <c r="CY100" s="71">
        <f t="shared" si="125"/>
        <v>0</v>
      </c>
      <c r="CZ100" s="71">
        <f t="shared" si="126"/>
        <v>0</v>
      </c>
      <c r="DA100" s="71">
        <f t="shared" si="127"/>
        <v>0</v>
      </c>
      <c r="DB100" s="71">
        <f t="shared" si="128"/>
        <v>0</v>
      </c>
      <c r="DC100" s="71">
        <f t="shared" si="129"/>
        <v>0</v>
      </c>
      <c r="DD100" s="71">
        <f t="shared" si="130"/>
        <v>0</v>
      </c>
      <c r="DE100" s="71">
        <f t="shared" si="131"/>
        <v>0</v>
      </c>
      <c r="DF100" s="71">
        <f t="shared" si="132"/>
        <v>0</v>
      </c>
      <c r="DG100" s="71">
        <f t="shared" si="133"/>
        <v>363448.09455337166</v>
      </c>
      <c r="DH100" s="71">
        <f t="shared" si="134"/>
        <v>-279528.09455337119</v>
      </c>
      <c r="DI100" s="71">
        <f t="shared" si="135"/>
        <v>0</v>
      </c>
      <c r="DJ100" s="71">
        <f t="shared" si="136"/>
        <v>0</v>
      </c>
      <c r="DK100" s="71">
        <f t="shared" si="137"/>
        <v>0</v>
      </c>
      <c r="DL100" s="71">
        <f t="shared" si="138"/>
        <v>0</v>
      </c>
      <c r="DM100" s="71">
        <f t="shared" si="139"/>
        <v>0</v>
      </c>
      <c r="DN100" s="71">
        <f t="shared" si="140"/>
        <v>0</v>
      </c>
      <c r="DO100" s="71">
        <f t="shared" si="141"/>
        <v>0</v>
      </c>
      <c r="DP100" s="71">
        <f t="shared" si="142"/>
        <v>0</v>
      </c>
      <c r="DQ100" s="71">
        <f t="shared" si="143"/>
        <v>0</v>
      </c>
      <c r="DR100" s="71">
        <f t="shared" si="144"/>
        <v>0</v>
      </c>
      <c r="DS100" s="71">
        <f t="shared" si="145"/>
        <v>0</v>
      </c>
      <c r="DT100" s="71">
        <f t="shared" si="146"/>
        <v>0</v>
      </c>
      <c r="DU100" s="71">
        <f t="shared" si="147"/>
        <v>0</v>
      </c>
      <c r="DV100" s="71">
        <f t="shared" si="148"/>
        <v>0</v>
      </c>
      <c r="DW100" s="71">
        <f t="shared" si="149"/>
        <v>0</v>
      </c>
      <c r="DX100" s="71">
        <f t="shared" si="150"/>
        <v>0</v>
      </c>
      <c r="DY100" s="71">
        <f t="shared" si="151"/>
        <v>0</v>
      </c>
      <c r="DZ100" s="71">
        <f t="shared" si="152"/>
        <v>0</v>
      </c>
      <c r="EA100" s="71">
        <f t="shared" si="153"/>
        <v>0</v>
      </c>
      <c r="EB100" s="71">
        <f t="shared" si="154"/>
        <v>0</v>
      </c>
      <c r="EC100" s="71">
        <f t="shared" si="155"/>
        <v>0</v>
      </c>
      <c r="ED100" s="71">
        <f t="shared" si="156"/>
        <v>0</v>
      </c>
      <c r="EE100" s="71">
        <f t="shared" si="157"/>
        <v>0</v>
      </c>
      <c r="EF100" s="71">
        <f t="shared" si="158"/>
        <v>0</v>
      </c>
      <c r="EG100" s="71">
        <f t="shared" si="159"/>
        <v>0</v>
      </c>
      <c r="EH100" s="71">
        <f t="shared" si="160"/>
        <v>0</v>
      </c>
      <c r="EI100" s="71">
        <f t="shared" si="161"/>
        <v>0</v>
      </c>
      <c r="EJ100" s="71">
        <f t="shared" si="162"/>
        <v>0</v>
      </c>
      <c r="EK100" s="71">
        <f t="shared" si="163"/>
        <v>0</v>
      </c>
      <c r="EL100" s="71">
        <f t="shared" si="164"/>
        <v>0</v>
      </c>
      <c r="EM100" s="104">
        <f t="shared" si="165"/>
        <v>83920.000000000466</v>
      </c>
      <c r="EN100" s="60"/>
      <c r="EO100" s="70">
        <f t="shared" si="166"/>
        <v>5355.2101181917142</v>
      </c>
      <c r="EP100" s="71">
        <f ca="1">IFERROR((NORMSDIST(((LN($EO100/$R$3)+(#REF!+($N$46^2)/2)*$N$51)/($N$46*SQRT($N$51))))*$EO100-NORMSDIST((((LN($EO100/$R$3)+(#REF!+($N$46^2)/2)*$N$51)/($N$46*SQRT($N$51)))-$N$46*SQRT(($N$51))))*$R$3*EXP(-#REF!*$N$51))*$Q$3*100,0)</f>
        <v>0</v>
      </c>
      <c r="EQ100" s="71">
        <f ca="1">IFERROR((NORMSDIST(((LN($EO100/$R$4)+(#REF!+($N$46^2)/2)*$N$51)/($N$46*SQRT($N$51))))*$EO100-NORMSDIST((((LN($EO100/$R$4)+(#REF!+($N$46^2)/2)*$N$51)/($N$46*SQRT($N$51)))-$N$46*SQRT(($N$51))))*$R$4*EXP(-#REF!*$N$51))*$Q$4*100,0)</f>
        <v>0</v>
      </c>
      <c r="ER100" s="71">
        <f ca="1">IFERROR((NORMSDIST(((LN($EO100/$R$5)+(#REF!+($N$46^2)/2)*$N$51)/($N$46*SQRT($N$51))))*$EO100-NORMSDIST((((LN($EO100/$R$5)+(#REF!+($N$46^2)/2)*$N$51)/($N$46*SQRT($N$51)))-$N$46*SQRT(($N$51))))*$R$5*EXP(-#REF!*$N$51))*$Q$5*100,0)</f>
        <v>0</v>
      </c>
      <c r="ES100" s="71">
        <f ca="1">IFERROR((NORMSDIST(((LN($EO100/$R$6)+(#REF!+($N$46^2)/2)*$N$51)/($N$46*SQRT($N$51))))*$EO100-NORMSDIST((((LN($EO100/$R$6)+(#REF!+($N$46^2)/2)*$N$51)/($N$46*SQRT($N$51)))-$N$46*SQRT(($N$51))))*$R$6*EXP(-#REF!*$N$51))*$Q$6*100,0)</f>
        <v>0</v>
      </c>
      <c r="ET100" s="71">
        <f ca="1">IFERROR((NORMSDIST(((LN($EO100/$R$7)+(#REF!+($N$46^2)/2)*$N$51)/($N$46*SQRT($N$51))))*$EO100-NORMSDIST((((LN($EO100/$R$7)+(#REF!+($N$46^2)/2)*$N$51)/($N$46*SQRT($N$51)))-$N$46*SQRT(($N$51))))*$R$7*EXP(-#REF!*$N$51))*$Q$7*100,0)</f>
        <v>0</v>
      </c>
      <c r="EU100" s="71">
        <f ca="1">IFERROR((NORMSDIST(((LN($EO100/$R$8)+(#REF!+($N$46^2)/2)*$N$51)/($N$46*SQRT($N$51))))*$EO100-NORMSDIST((((LN($EO100/$R$8)+(#REF!+($N$46^2)/2)*$N$51)/($N$46*SQRT($N$51)))-$N$46*SQRT(($N$51))))*$R$8*EXP(-#REF!*$N$51))*$Q$8*100,0)</f>
        <v>0</v>
      </c>
      <c r="EV100" s="71">
        <f ca="1">IFERROR((NORMSDIST(((LN($EO100/$R$9)+(#REF!+($N$46^2)/2)*$N$51)/($N$46*SQRT($N$51))))*$EO100-NORMSDIST((((LN($EO100/$R$9)+(#REF!+($N$46^2)/2)*$N$51)/($N$46*SQRT($N$51)))-$N$46*SQRT(($N$51))))*$R$9*EXP(-#REF!*$N$51))*$Q$9*100,0)</f>
        <v>0</v>
      </c>
      <c r="EW100" s="71">
        <f ca="1">IFERROR((NORMSDIST(((LN($EO100/$R$10)+(#REF!+($N$46^2)/2)*$N$51)/($N$46*SQRT($N$51))))*$EO100-NORMSDIST((((LN($EO100/$R$10)+(#REF!+($N$46^2)/2)*$N$51)/($N$46*SQRT($N$51)))-$N$46*SQRT(($N$51))))*$R$10*EXP(-#REF!*$N$51))*$Q$10*100,0)</f>
        <v>0</v>
      </c>
      <c r="EX100" s="71">
        <f ca="1">IFERROR((NORMSDIST(((LN($EO100/$R$11)+(#REF!+($N$46^2)/2)*$N$51)/($N$46*SQRT($N$51))))*$EO100-NORMSDIST((((LN($EO100/$R$11)+(#REF!+($N$46^2)/2)*$N$51)/($N$46*SQRT($N$51)))-$N$46*SQRT(($N$51))))*$R$11*EXP(-#REF!*$N$51))*$Q$11*100,0)</f>
        <v>0</v>
      </c>
      <c r="EY100" s="71">
        <f ca="1">IFERROR((NORMSDIST(((LN($EO100/$R$12)+(#REF!+($N$46^2)/2)*$N$51)/($N$46*SQRT($N$51))))*$EO100-NORMSDIST((((LN($EO100/$R$12)+(#REF!+($N$46^2)/2)*$N$51)/($N$46*SQRT($N$51)))-$N$46*SQRT(($N$51))))*$R$12*EXP(-#REF!*$N$51))*$Q$12*100,0)</f>
        <v>0</v>
      </c>
      <c r="EZ100" s="71">
        <f ca="1">IFERROR((NORMSDIST(((LN($EO100/$R$13)+(#REF!+($N$46^2)/2)*$N$51)/($N$46*SQRT($N$51))))*$EO100-NORMSDIST((((LN($EO100/$R$13)+(#REF!+($N$46^2)/2)*$N$51)/($N$46*SQRT($N$51)))-$N$46*SQRT(($N$51))))*$R$13*EXP(-#REF!*$N$51))*$Q$13*100,0)</f>
        <v>0</v>
      </c>
      <c r="FA100" s="71">
        <f ca="1">IFERROR((NORMSDIST(((LN($EO100/$R$14)+(#REF!+($N$46^2)/2)*$N$51)/($N$46*SQRT($N$51))))*$EO100-NORMSDIST((((LN($EO100/$R$14)+(#REF!+($N$46^2)/2)*$N$51)/($N$46*SQRT($N$51)))-$N$46*SQRT(($N$51))))*$R$14*EXP(-#REF!*$N$51))*$Q$14*100,0)</f>
        <v>0</v>
      </c>
      <c r="FB100" s="71">
        <f ca="1">IFERROR((NORMSDIST(((LN($EO100/$R$15)+(#REF!+($N$46^2)/2)*$N$51)/($N$46*SQRT($N$51))))*$EO100-NORMSDIST((((LN($EO100/$R$15)+(#REF!+($N$46^2)/2)*$N$51)/($N$46*SQRT($N$51)))-$N$46*SQRT(($N$51))))*$R$15*EXP(-#REF!*$N$51))*$Q$15*100,0)</f>
        <v>0</v>
      </c>
      <c r="FC100" s="71">
        <f ca="1">IFERROR((NORMSDIST(((LN($EO100/$R$16)+(#REF!+($N$46^2)/2)*$N$51)/($N$46*SQRT($N$51))))*$EO100-NORMSDIST((((LN($EO100/$R$16)+(#REF!+($N$46^2)/2)*$N$51)/($N$46*SQRT($N$51)))-$N$46*SQRT(($N$51))))*$R$16*EXP(-#REF!*$N$51))*$Q$16*100,0)</f>
        <v>0</v>
      </c>
      <c r="FD100" s="71">
        <f ca="1">IFERROR((NORMSDIST(((LN($EO100/$R$17)+(#REF!+($N$46^2)/2)*$N$51)/($N$46*SQRT($N$51))))*$EO100-NORMSDIST((((LN($EO100/$R$17)+(#REF!+($N$46^2)/2)*$N$51)/($N$46*SQRT($N$51)))-$N$46*SQRT(($N$51))))*$R$17*EXP(-#REF!*$N$51))*$Q$17*100,0)</f>
        <v>0</v>
      </c>
      <c r="FE100" s="71">
        <f ca="1">IFERROR((NORMSDIST(((LN($EO100/$R$18)+(#REF!+($N$46^2)/2)*$N$51)/($N$46*SQRT($N$51))))*$EO100-NORMSDIST((((LN($EO100/$R$18)+(#REF!+($N$46^2)/2)*$N$51)/($N$46*SQRT($N$51)))-$N$46*SQRT(($N$51))))*$R$18*EXP(-#REF!*$N$51))*$Q$18*100,0)</f>
        <v>0</v>
      </c>
      <c r="FF100" s="71">
        <f ca="1">IFERROR((NORMSDIST(((LN($EO100/$R$19)+(#REF!+($N$46^2)/2)*$N$51)/($N$46*SQRT($N$51))))*$EO100-NORMSDIST((((LN($EO100/$R$19)+(#REF!+($N$46^2)/2)*$N$51)/($N$46*SQRT($N$51)))-$N$46*SQRT(($N$51))))*$R$19*EXP(-#REF!*$N$51))*$Q$19*100,0)</f>
        <v>0</v>
      </c>
      <c r="FG100" s="71">
        <f ca="1">IFERROR((NORMSDIST(((LN($EO100/$R$20)+(#REF!+($N$46^2)/2)*$N$51)/($N$46*SQRT($N$51))))*$EO100-NORMSDIST((((LN($EO100/$R$20)+(#REF!+($N$46^2)/2)*$N$51)/($N$46*SQRT($N$51)))-$N$46*SQRT(($N$51))))*$R$20*EXP(-#REF!*$N$51))*$Q$20*100,0)</f>
        <v>0</v>
      </c>
      <c r="FH100" s="71">
        <f ca="1">IFERROR((NORMSDIST(((LN($EO100/$R$21)+(#REF!+($N$46^2)/2)*$N$51)/($N$46*SQRT($N$51))))*$EO100-NORMSDIST((((LN($EO100/$R$21)+(#REF!+($N$46^2)/2)*$N$51)/($N$46*SQRT($N$51)))-$N$46*SQRT(($N$51))))*$R$21*EXP(-#REF!*$N$51))*$Q$21*100,0)</f>
        <v>0</v>
      </c>
      <c r="FI100" s="71">
        <f ca="1">IFERROR((NORMSDIST(((LN($EO100/$R$22)+(#REF!+($N$46^2)/2)*$N$51)/($N$46*SQRT($N$51))))*$EO100-NORMSDIST((((LN($EO100/$R$22)+(#REF!+($N$46^2)/2)*$N$51)/($N$46*SQRT($N$51)))-$N$46*SQRT(($N$51))))*$R$22*EXP(-#REF!*$N$51))*$Q$22*100,0)</f>
        <v>0</v>
      </c>
      <c r="FJ100" s="71">
        <f ca="1">IFERROR((NORMSDIST(((LN($EO100/$R$23)+(#REF!+($N$46^2)/2)*$N$51)/($N$46*SQRT($N$51))))*$EO100-NORMSDIST((((LN($EO100/$R$23)+(#REF!+($N$46^2)/2)*$N$51)/($N$46*SQRT($N$51)))-$N$46*SQRT(($N$51))))*$R$23*EXP(-#REF!*$N$51))*$Q$23*100,0)</f>
        <v>0</v>
      </c>
      <c r="FK100" s="71">
        <f ca="1">IFERROR((NORMSDIST(((LN($EO100/$R$24)+(#REF!+($N$46^2)/2)*$N$51)/($N$46*SQRT($N$51))))*$EO100-NORMSDIST((((LN($EO100/$R$24)+(#REF!+($N$46^2)/2)*$N$51)/($N$46*SQRT($N$51)))-$N$46*SQRT(($N$51))))*$R$24*EXP(-#REF!*$N$51))*$Q$24*100,0)</f>
        <v>0</v>
      </c>
      <c r="FL100" s="71">
        <f ca="1">IFERROR((NORMSDIST(((LN($EO100/$R$25)+(#REF!+($N$46^2)/2)*$N$51)/($N$46*SQRT($N$51))))*$EO100-NORMSDIST((((LN($EO100/$R$25)+(#REF!+($N$46^2)/2)*$N$51)/($N$46*SQRT($N$51)))-$N$46*SQRT(($N$51))))*$R$25*EXP(-#REF!*$N$51))*$Q$25*100,0)</f>
        <v>0</v>
      </c>
      <c r="FM100" s="71">
        <f ca="1">IFERROR((NORMSDIST(((LN($EO100/$R$26)+(#REF!+($N$46^2)/2)*$N$51)/($N$46*SQRT($N$51))))*$EO100-NORMSDIST((((LN($EO100/$R$26)+(#REF!+($N$46^2)/2)*$N$51)/($N$46*SQRT($N$51)))-$N$46*SQRT(($N$51))))*$R$26*EXP(-#REF!*$N$51))*$Q$26*100,0)</f>
        <v>0</v>
      </c>
      <c r="FN100" s="71">
        <f ca="1">IFERROR((NORMSDIST(((LN($EO100/$R$27)+(#REF!+($N$46^2)/2)*$N$51)/($N$46*SQRT($N$51))))*$EO100-NORMSDIST((((LN($EO100/$R$27)+(#REF!+($N$46^2)/2)*$N$51)/($N$46*SQRT($N$51)))-$N$46*SQRT(($N$51))))*$R$27*EXP(-#REF!*$N$51))*$Q$27*100,0)</f>
        <v>0</v>
      </c>
      <c r="FO100" s="71">
        <f ca="1">IFERROR((NORMSDIST(((LN($EO100/$R$28)+(#REF!+($N$46^2)/2)*$N$51)/($N$46*SQRT($N$51))))*$EO100-NORMSDIST((((LN($EO100/$R$28)+(#REF!+($N$46^2)/2)*$N$51)/($N$46*SQRT($N$51)))-$N$46*SQRT(($N$51))))*$R$28*EXP(-#REF!*$N$51))*$Q$28*100,0)</f>
        <v>0</v>
      </c>
      <c r="FP100" s="71">
        <f ca="1">IFERROR((NORMSDIST(((LN($EO100/$R$29)+(#REF!+($N$46^2)/2)*$N$51)/($N$46*SQRT($N$51))))*$EO100-NORMSDIST((((LN($EO100/$R$29)+(#REF!+($N$46^2)/2)*$N$51)/($N$46*SQRT($N$51)))-$N$46*SQRT(($N$51))))*$R$29*EXP(-#REF!*$N$51))*$Q$29*100,0)</f>
        <v>0</v>
      </c>
      <c r="FQ100" s="71">
        <f ca="1">IFERROR((NORMSDIST(((LN($EO100/$R$30)+(#REF!+($N$46^2)/2)*$N$51)/($N$46*SQRT($N$51))))*$EO100-NORMSDIST((((LN($EO100/$R$30)+(#REF!+($N$46^2)/2)*$N$51)/($N$46*SQRT($N$51)))-$N$46*SQRT(($N$51))))*$R$30*EXP(-#REF!*$N$51))*$Q$30*100,0)</f>
        <v>0</v>
      </c>
      <c r="FR100" s="71">
        <f ca="1">IFERROR((NORMSDIST(((LN($EO100/$R$31)+(#REF!+($N$46^2)/2)*$N$51)/($N$46*SQRT($N$51))))*$EO100-NORMSDIST((((LN($EO100/$R$31)+(#REF!+($N$46^2)/2)*$N$51)/($N$46*SQRT($N$51)))-$N$46*SQRT(($N$51))))*$R$31*EXP(-#REF!*$N$51))*$Q$31*100,0)</f>
        <v>0</v>
      </c>
      <c r="FS100" s="71">
        <f ca="1">IFERROR((NORMSDIST(((LN($EO100/$R$32)+(#REF!+($N$46^2)/2)*$N$51)/($N$46*SQRT($N$51))))*$EO100-NORMSDIST((((LN($EO100/$R$32)+(#REF!+($N$46^2)/2)*$N$51)/($N$46*SQRT($N$51)))-$N$46*SQRT(($N$51))))*$R$32*EXP(-#REF!*$N$51))*$Q$32*100,0)</f>
        <v>0</v>
      </c>
      <c r="FT100" s="71">
        <f ca="1">IFERROR((NORMSDIST(((LN($EO100/$R$33)+(#REF!+($N$46^2)/2)*$N$51)/($N$46*SQRT($N$51))))*$EO100-NORMSDIST((((LN($EO100/$R$33)+(#REF!+($N$46^2)/2)*$N$51)/($N$46*SQRT($N$51)))-$N$46*SQRT(($N$51))))*$R$33*EXP(-#REF!*$N$51))*$Q$33*100,0)</f>
        <v>0</v>
      </c>
      <c r="FU100" s="71">
        <f ca="1">IFERROR((NORMSDIST(((LN($EO100/$R$34)+(#REF!+($N$46^2)/2)*$N$51)/($N$46*SQRT($N$51))))*$EO100-NORMSDIST((((LN($EO100/$R$34)+(#REF!+($N$46^2)/2)*$N$51)/($N$46*SQRT($N$51)))-$N$46*SQRT(($N$51))))*$R$34*EXP(-#REF!*$N$51))*$Q$34*100,0)</f>
        <v>0</v>
      </c>
      <c r="FV100" s="71">
        <f ca="1">IFERROR((NORMSDIST(((LN($EO100/$R$35)+(#REF!+($N$46^2)/2)*$N$51)/($N$46*SQRT($N$51))))*$EO100-NORMSDIST((((LN($EO100/$R$35)+(#REF!+($N$46^2)/2)*$N$51)/($N$46*SQRT($N$51)))-$N$46*SQRT(($N$51))))*$R$35*EXP(-#REF!*$N$51))*$Q$35*100,0)</f>
        <v>0</v>
      </c>
      <c r="FW100" s="71">
        <f ca="1">IFERROR((NORMSDIST(((LN($EO100/$R$36)+(#REF!+($N$46^2)/2)*$N$51)/($N$46*SQRT($N$51))))*$EO100-NORMSDIST((((LN($EO100/$R$36)+(#REF!+($N$46^2)/2)*$N$51)/($N$46*SQRT($N$51)))-$N$46*SQRT(($N$51))))*$R$36*EXP(-#REF!*$N$51))*$Q$36*100,0)</f>
        <v>0</v>
      </c>
      <c r="FX100" s="71">
        <f ca="1">IFERROR((NORMSDIST(((LN($EO100/$R$37)+(#REF!+($N$46^2)/2)*$N$51)/($N$46*SQRT($N$51))))*$EO100-NORMSDIST((((LN($EO100/$R$37)+(#REF!+($N$46^2)/2)*$N$51)/($N$46*SQRT($N$51)))-$N$46*SQRT(($N$51))))*$R$37*EXP(-#REF!*$N$51))*$Q$37*100,0)</f>
        <v>0</v>
      </c>
      <c r="FY100" s="71">
        <f ca="1">IFERROR((NORMSDIST(((LN($EO100/$R$38)+(#REF!+($N$46^2)/2)*$N$51)/($N$46*SQRT($N$51))))*$EO100-NORMSDIST((((LN($EO100/$R$38)+(#REF!+($N$46^2)/2)*$N$51)/($N$46*SQRT($N$51)))-$N$46*SQRT(($N$51))))*$R$38*EXP(-#REF!*$N$51))*$Q$38*100,0)</f>
        <v>0</v>
      </c>
      <c r="FZ100" s="71">
        <f ca="1">IFERROR((NORMSDIST(((LN($EO100/$R$39)+(#REF!+($N$46^2)/2)*$N$51)/($N$46*SQRT($N$51))))*$EO100-NORMSDIST((((LN($EO100/$R$39)+(#REF!+($N$46^2)/2)*$N$51)/($N$46*SQRT($N$51)))-$N$46*SQRT(($N$51))))*$R$39*EXP(-#REF!*$N$51))*$Q$39*100,0)</f>
        <v>0</v>
      </c>
      <c r="GA100" s="71">
        <f ca="1">IFERROR((NORMSDIST(((LN($EO100/$R$40)+(#REF!+($N$46^2)/2)*$N$51)/($N$46*SQRT($N$51))))*$EO100-NORMSDIST((((LN($EO100/$R$40)+(#REF!+($N$46^2)/2)*$N$51)/($N$46*SQRT($N$51)))-$N$46*SQRT(($N$51))))*$R$40*EXP(-#REF!*$N$51))*$Q$40*100,0)</f>
        <v>0</v>
      </c>
      <c r="GB100" s="71">
        <f ca="1">IFERROR((NORMSDIST(((LN($EO100/$R$41)+(#REF!+($N$46^2)/2)*$N$51)/($N$46*SQRT($N$51))))*$EO100-NORMSDIST((((LN($EO100/$R$41)+(#REF!+($N$46^2)/2)*$N$51)/($N$46*SQRT($N$51)))-$N$46*SQRT(($N$51))))*$R$41*EXP(-#REF!*$N$51))*$Q$41*100,0)</f>
        <v>0</v>
      </c>
      <c r="GC100" s="71">
        <f ca="1">IFERROR((NORMSDIST(((LN($EO100/$R$42)+(#REF!+($N$46^2)/2)*$N$51)/($N$46*SQRT($N$51))))*$EO100-NORMSDIST((((LN($EO100/$R$42)+(#REF!+($N$46^2)/2)*$N$51)/($N$46*SQRT($N$51)))-$N$46*SQRT(($N$51))))*$R$42*EXP(-#REF!*$N$51))*$Q$42*100,0)</f>
        <v>0</v>
      </c>
      <c r="GD100" s="104">
        <f t="shared" ca="1" si="167"/>
        <v>0</v>
      </c>
    </row>
    <row r="101" spans="102:186">
      <c r="CX101" s="70">
        <f t="shared" si="124"/>
        <v>5462.3143205555489</v>
      </c>
      <c r="CY101" s="71">
        <f t="shared" si="125"/>
        <v>0</v>
      </c>
      <c r="CZ101" s="71">
        <f t="shared" si="126"/>
        <v>0</v>
      </c>
      <c r="DA101" s="71">
        <f t="shared" si="127"/>
        <v>0</v>
      </c>
      <c r="DB101" s="71">
        <f t="shared" si="128"/>
        <v>0</v>
      </c>
      <c r="DC101" s="71">
        <f t="shared" si="129"/>
        <v>0</v>
      </c>
      <c r="DD101" s="71">
        <f t="shared" si="130"/>
        <v>0</v>
      </c>
      <c r="DE101" s="71">
        <f t="shared" si="131"/>
        <v>0</v>
      </c>
      <c r="DF101" s="71">
        <f t="shared" si="132"/>
        <v>0</v>
      </c>
      <c r="DG101" s="71">
        <f t="shared" si="133"/>
        <v>449131.45644443936</v>
      </c>
      <c r="DH101" s="71">
        <f t="shared" si="134"/>
        <v>-365211.45644443895</v>
      </c>
      <c r="DI101" s="71">
        <f t="shared" si="135"/>
        <v>0</v>
      </c>
      <c r="DJ101" s="71">
        <f t="shared" si="136"/>
        <v>0</v>
      </c>
      <c r="DK101" s="71">
        <f t="shared" si="137"/>
        <v>0</v>
      </c>
      <c r="DL101" s="71">
        <f t="shared" si="138"/>
        <v>0</v>
      </c>
      <c r="DM101" s="71">
        <f t="shared" si="139"/>
        <v>0</v>
      </c>
      <c r="DN101" s="71">
        <f t="shared" si="140"/>
        <v>0</v>
      </c>
      <c r="DO101" s="71">
        <f t="shared" si="141"/>
        <v>0</v>
      </c>
      <c r="DP101" s="71">
        <f t="shared" si="142"/>
        <v>0</v>
      </c>
      <c r="DQ101" s="71">
        <f t="shared" si="143"/>
        <v>0</v>
      </c>
      <c r="DR101" s="71">
        <f t="shared" si="144"/>
        <v>0</v>
      </c>
      <c r="DS101" s="71">
        <f t="shared" si="145"/>
        <v>0</v>
      </c>
      <c r="DT101" s="71">
        <f t="shared" si="146"/>
        <v>0</v>
      </c>
      <c r="DU101" s="71">
        <f t="shared" si="147"/>
        <v>0</v>
      </c>
      <c r="DV101" s="71">
        <f t="shared" si="148"/>
        <v>0</v>
      </c>
      <c r="DW101" s="71">
        <f t="shared" si="149"/>
        <v>0</v>
      </c>
      <c r="DX101" s="71">
        <f t="shared" si="150"/>
        <v>0</v>
      </c>
      <c r="DY101" s="71">
        <f t="shared" si="151"/>
        <v>0</v>
      </c>
      <c r="DZ101" s="71">
        <f t="shared" si="152"/>
        <v>0</v>
      </c>
      <c r="EA101" s="71">
        <f t="shared" si="153"/>
        <v>0</v>
      </c>
      <c r="EB101" s="71">
        <f t="shared" si="154"/>
        <v>0</v>
      </c>
      <c r="EC101" s="71">
        <f t="shared" si="155"/>
        <v>0</v>
      </c>
      <c r="ED101" s="71">
        <f t="shared" si="156"/>
        <v>0</v>
      </c>
      <c r="EE101" s="71">
        <f t="shared" si="157"/>
        <v>0</v>
      </c>
      <c r="EF101" s="71">
        <f t="shared" si="158"/>
        <v>0</v>
      </c>
      <c r="EG101" s="71">
        <f t="shared" si="159"/>
        <v>0</v>
      </c>
      <c r="EH101" s="71">
        <f t="shared" si="160"/>
        <v>0</v>
      </c>
      <c r="EI101" s="71">
        <f t="shared" si="161"/>
        <v>0</v>
      </c>
      <c r="EJ101" s="71">
        <f t="shared" si="162"/>
        <v>0</v>
      </c>
      <c r="EK101" s="71">
        <f t="shared" si="163"/>
        <v>0</v>
      </c>
      <c r="EL101" s="71">
        <f t="shared" si="164"/>
        <v>0</v>
      </c>
      <c r="EM101" s="104">
        <f t="shared" si="165"/>
        <v>83920.000000000407</v>
      </c>
      <c r="EN101" s="60"/>
      <c r="EO101" s="70">
        <f t="shared" si="166"/>
        <v>5462.3143205555489</v>
      </c>
      <c r="EP101" s="71">
        <f ca="1">IFERROR((NORMSDIST(((LN($EO101/$R$3)+(#REF!+($N$46^2)/2)*$N$51)/($N$46*SQRT($N$51))))*$EO101-NORMSDIST((((LN($EO101/$R$3)+(#REF!+($N$46^2)/2)*$N$51)/($N$46*SQRT($N$51)))-$N$46*SQRT(($N$51))))*$R$3*EXP(-#REF!*$N$51))*$Q$3*100,0)</f>
        <v>0</v>
      </c>
      <c r="EQ101" s="71">
        <f ca="1">IFERROR((NORMSDIST(((LN($EO101/$R$4)+(#REF!+($N$46^2)/2)*$N$51)/($N$46*SQRT($N$51))))*$EO101-NORMSDIST((((LN($EO101/$R$4)+(#REF!+($N$46^2)/2)*$N$51)/($N$46*SQRT($N$51)))-$N$46*SQRT(($N$51))))*$R$4*EXP(-#REF!*$N$51))*$Q$4*100,0)</f>
        <v>0</v>
      </c>
      <c r="ER101" s="71">
        <f ca="1">IFERROR((NORMSDIST(((LN($EO101/$R$5)+(#REF!+($N$46^2)/2)*$N$51)/($N$46*SQRT($N$51))))*$EO101-NORMSDIST((((LN($EO101/$R$5)+(#REF!+($N$46^2)/2)*$N$51)/($N$46*SQRT($N$51)))-$N$46*SQRT(($N$51))))*$R$5*EXP(-#REF!*$N$51))*$Q$5*100,0)</f>
        <v>0</v>
      </c>
      <c r="ES101" s="71">
        <f ca="1">IFERROR((NORMSDIST(((LN($EO101/$R$6)+(#REF!+($N$46^2)/2)*$N$51)/($N$46*SQRT($N$51))))*$EO101-NORMSDIST((((LN($EO101/$R$6)+(#REF!+($N$46^2)/2)*$N$51)/($N$46*SQRT($N$51)))-$N$46*SQRT(($N$51))))*$R$6*EXP(-#REF!*$N$51))*$Q$6*100,0)</f>
        <v>0</v>
      </c>
      <c r="ET101" s="71">
        <f ca="1">IFERROR((NORMSDIST(((LN($EO101/$R$7)+(#REF!+($N$46^2)/2)*$N$51)/($N$46*SQRT($N$51))))*$EO101-NORMSDIST((((LN($EO101/$R$7)+(#REF!+($N$46^2)/2)*$N$51)/($N$46*SQRT($N$51)))-$N$46*SQRT(($N$51))))*$R$7*EXP(-#REF!*$N$51))*$Q$7*100,0)</f>
        <v>0</v>
      </c>
      <c r="EU101" s="71">
        <f ca="1">IFERROR((NORMSDIST(((LN($EO101/$R$8)+(#REF!+($N$46^2)/2)*$N$51)/($N$46*SQRT($N$51))))*$EO101-NORMSDIST((((LN($EO101/$R$8)+(#REF!+($N$46^2)/2)*$N$51)/($N$46*SQRT($N$51)))-$N$46*SQRT(($N$51))))*$R$8*EXP(-#REF!*$N$51))*$Q$8*100,0)</f>
        <v>0</v>
      </c>
      <c r="EV101" s="71">
        <f ca="1">IFERROR((NORMSDIST(((LN($EO101/$R$9)+(#REF!+($N$46^2)/2)*$N$51)/($N$46*SQRT($N$51))))*$EO101-NORMSDIST((((LN($EO101/$R$9)+(#REF!+($N$46^2)/2)*$N$51)/($N$46*SQRT($N$51)))-$N$46*SQRT(($N$51))))*$R$9*EXP(-#REF!*$N$51))*$Q$9*100,0)</f>
        <v>0</v>
      </c>
      <c r="EW101" s="71">
        <f ca="1">IFERROR((NORMSDIST(((LN($EO101/$R$10)+(#REF!+($N$46^2)/2)*$N$51)/($N$46*SQRT($N$51))))*$EO101-NORMSDIST((((LN($EO101/$R$10)+(#REF!+($N$46^2)/2)*$N$51)/($N$46*SQRT($N$51)))-$N$46*SQRT(($N$51))))*$R$10*EXP(-#REF!*$N$51))*$Q$10*100,0)</f>
        <v>0</v>
      </c>
      <c r="EX101" s="71">
        <f ca="1">IFERROR((NORMSDIST(((LN($EO101/$R$11)+(#REF!+($N$46^2)/2)*$N$51)/($N$46*SQRT($N$51))))*$EO101-NORMSDIST((((LN($EO101/$R$11)+(#REF!+($N$46^2)/2)*$N$51)/($N$46*SQRT($N$51)))-$N$46*SQRT(($N$51))))*$R$11*EXP(-#REF!*$N$51))*$Q$11*100,0)</f>
        <v>0</v>
      </c>
      <c r="EY101" s="71">
        <f ca="1">IFERROR((NORMSDIST(((LN($EO101/$R$12)+(#REF!+($N$46^2)/2)*$N$51)/($N$46*SQRT($N$51))))*$EO101-NORMSDIST((((LN($EO101/$R$12)+(#REF!+($N$46^2)/2)*$N$51)/($N$46*SQRT($N$51)))-$N$46*SQRT(($N$51))))*$R$12*EXP(-#REF!*$N$51))*$Q$12*100,0)</f>
        <v>0</v>
      </c>
      <c r="EZ101" s="71">
        <f ca="1">IFERROR((NORMSDIST(((LN($EO101/$R$13)+(#REF!+($N$46^2)/2)*$N$51)/($N$46*SQRT($N$51))))*$EO101-NORMSDIST((((LN($EO101/$R$13)+(#REF!+($N$46^2)/2)*$N$51)/($N$46*SQRT($N$51)))-$N$46*SQRT(($N$51))))*$R$13*EXP(-#REF!*$N$51))*$Q$13*100,0)</f>
        <v>0</v>
      </c>
      <c r="FA101" s="71">
        <f ca="1">IFERROR((NORMSDIST(((LN($EO101/$R$14)+(#REF!+($N$46^2)/2)*$N$51)/($N$46*SQRT($N$51))))*$EO101-NORMSDIST((((LN($EO101/$R$14)+(#REF!+($N$46^2)/2)*$N$51)/($N$46*SQRT($N$51)))-$N$46*SQRT(($N$51))))*$R$14*EXP(-#REF!*$N$51))*$Q$14*100,0)</f>
        <v>0</v>
      </c>
      <c r="FB101" s="71">
        <f ca="1">IFERROR((NORMSDIST(((LN($EO101/$R$15)+(#REF!+($N$46^2)/2)*$N$51)/($N$46*SQRT($N$51))))*$EO101-NORMSDIST((((LN($EO101/$R$15)+(#REF!+($N$46^2)/2)*$N$51)/($N$46*SQRT($N$51)))-$N$46*SQRT(($N$51))))*$R$15*EXP(-#REF!*$N$51))*$Q$15*100,0)</f>
        <v>0</v>
      </c>
      <c r="FC101" s="71">
        <f ca="1">IFERROR((NORMSDIST(((LN($EO101/$R$16)+(#REF!+($N$46^2)/2)*$N$51)/($N$46*SQRT($N$51))))*$EO101-NORMSDIST((((LN($EO101/$R$16)+(#REF!+($N$46^2)/2)*$N$51)/($N$46*SQRT($N$51)))-$N$46*SQRT(($N$51))))*$R$16*EXP(-#REF!*$N$51))*$Q$16*100,0)</f>
        <v>0</v>
      </c>
      <c r="FD101" s="71">
        <f ca="1">IFERROR((NORMSDIST(((LN($EO101/$R$17)+(#REF!+($N$46^2)/2)*$N$51)/($N$46*SQRT($N$51))))*$EO101-NORMSDIST((((LN($EO101/$R$17)+(#REF!+($N$46^2)/2)*$N$51)/($N$46*SQRT($N$51)))-$N$46*SQRT(($N$51))))*$R$17*EXP(-#REF!*$N$51))*$Q$17*100,0)</f>
        <v>0</v>
      </c>
      <c r="FE101" s="71">
        <f ca="1">IFERROR((NORMSDIST(((LN($EO101/$R$18)+(#REF!+($N$46^2)/2)*$N$51)/($N$46*SQRT($N$51))))*$EO101-NORMSDIST((((LN($EO101/$R$18)+(#REF!+($N$46^2)/2)*$N$51)/($N$46*SQRT($N$51)))-$N$46*SQRT(($N$51))))*$R$18*EXP(-#REF!*$N$51))*$Q$18*100,0)</f>
        <v>0</v>
      </c>
      <c r="FF101" s="71">
        <f ca="1">IFERROR((NORMSDIST(((LN($EO101/$R$19)+(#REF!+($N$46^2)/2)*$N$51)/($N$46*SQRT($N$51))))*$EO101-NORMSDIST((((LN($EO101/$R$19)+(#REF!+($N$46^2)/2)*$N$51)/($N$46*SQRT($N$51)))-$N$46*SQRT(($N$51))))*$R$19*EXP(-#REF!*$N$51))*$Q$19*100,0)</f>
        <v>0</v>
      </c>
      <c r="FG101" s="71">
        <f ca="1">IFERROR((NORMSDIST(((LN($EO101/$R$20)+(#REF!+($N$46^2)/2)*$N$51)/($N$46*SQRT($N$51))))*$EO101-NORMSDIST((((LN($EO101/$R$20)+(#REF!+($N$46^2)/2)*$N$51)/($N$46*SQRT($N$51)))-$N$46*SQRT(($N$51))))*$R$20*EXP(-#REF!*$N$51))*$Q$20*100,0)</f>
        <v>0</v>
      </c>
      <c r="FH101" s="71">
        <f ca="1">IFERROR((NORMSDIST(((LN($EO101/$R$21)+(#REF!+($N$46^2)/2)*$N$51)/($N$46*SQRT($N$51))))*$EO101-NORMSDIST((((LN($EO101/$R$21)+(#REF!+($N$46^2)/2)*$N$51)/($N$46*SQRT($N$51)))-$N$46*SQRT(($N$51))))*$R$21*EXP(-#REF!*$N$51))*$Q$21*100,0)</f>
        <v>0</v>
      </c>
      <c r="FI101" s="71">
        <f ca="1">IFERROR((NORMSDIST(((LN($EO101/$R$22)+(#REF!+($N$46^2)/2)*$N$51)/($N$46*SQRT($N$51))))*$EO101-NORMSDIST((((LN($EO101/$R$22)+(#REF!+($N$46^2)/2)*$N$51)/($N$46*SQRT($N$51)))-$N$46*SQRT(($N$51))))*$R$22*EXP(-#REF!*$N$51))*$Q$22*100,0)</f>
        <v>0</v>
      </c>
      <c r="FJ101" s="71">
        <f ca="1">IFERROR((NORMSDIST(((LN($EO101/$R$23)+(#REF!+($N$46^2)/2)*$N$51)/($N$46*SQRT($N$51))))*$EO101-NORMSDIST((((LN($EO101/$R$23)+(#REF!+($N$46^2)/2)*$N$51)/($N$46*SQRT($N$51)))-$N$46*SQRT(($N$51))))*$R$23*EXP(-#REF!*$N$51))*$Q$23*100,0)</f>
        <v>0</v>
      </c>
      <c r="FK101" s="71">
        <f ca="1">IFERROR((NORMSDIST(((LN($EO101/$R$24)+(#REF!+($N$46^2)/2)*$N$51)/($N$46*SQRT($N$51))))*$EO101-NORMSDIST((((LN($EO101/$R$24)+(#REF!+($N$46^2)/2)*$N$51)/($N$46*SQRT($N$51)))-$N$46*SQRT(($N$51))))*$R$24*EXP(-#REF!*$N$51))*$Q$24*100,0)</f>
        <v>0</v>
      </c>
      <c r="FL101" s="71">
        <f ca="1">IFERROR((NORMSDIST(((LN($EO101/$R$25)+(#REF!+($N$46^2)/2)*$N$51)/($N$46*SQRT($N$51))))*$EO101-NORMSDIST((((LN($EO101/$R$25)+(#REF!+($N$46^2)/2)*$N$51)/($N$46*SQRT($N$51)))-$N$46*SQRT(($N$51))))*$R$25*EXP(-#REF!*$N$51))*$Q$25*100,0)</f>
        <v>0</v>
      </c>
      <c r="FM101" s="71">
        <f ca="1">IFERROR((NORMSDIST(((LN($EO101/$R$26)+(#REF!+($N$46^2)/2)*$N$51)/($N$46*SQRT($N$51))))*$EO101-NORMSDIST((((LN($EO101/$R$26)+(#REF!+($N$46^2)/2)*$N$51)/($N$46*SQRT($N$51)))-$N$46*SQRT(($N$51))))*$R$26*EXP(-#REF!*$N$51))*$Q$26*100,0)</f>
        <v>0</v>
      </c>
      <c r="FN101" s="71">
        <f ca="1">IFERROR((NORMSDIST(((LN($EO101/$R$27)+(#REF!+($N$46^2)/2)*$N$51)/($N$46*SQRT($N$51))))*$EO101-NORMSDIST((((LN($EO101/$R$27)+(#REF!+($N$46^2)/2)*$N$51)/($N$46*SQRT($N$51)))-$N$46*SQRT(($N$51))))*$R$27*EXP(-#REF!*$N$51))*$Q$27*100,0)</f>
        <v>0</v>
      </c>
      <c r="FO101" s="71">
        <f ca="1">IFERROR((NORMSDIST(((LN($EO101/$R$28)+(#REF!+($N$46^2)/2)*$N$51)/($N$46*SQRT($N$51))))*$EO101-NORMSDIST((((LN($EO101/$R$28)+(#REF!+($N$46^2)/2)*$N$51)/($N$46*SQRT($N$51)))-$N$46*SQRT(($N$51))))*$R$28*EXP(-#REF!*$N$51))*$Q$28*100,0)</f>
        <v>0</v>
      </c>
      <c r="FP101" s="71">
        <f ca="1">IFERROR((NORMSDIST(((LN($EO101/$R$29)+(#REF!+($N$46^2)/2)*$N$51)/($N$46*SQRT($N$51))))*$EO101-NORMSDIST((((LN($EO101/$R$29)+(#REF!+($N$46^2)/2)*$N$51)/($N$46*SQRT($N$51)))-$N$46*SQRT(($N$51))))*$R$29*EXP(-#REF!*$N$51))*$Q$29*100,0)</f>
        <v>0</v>
      </c>
      <c r="FQ101" s="71">
        <f ca="1">IFERROR((NORMSDIST(((LN($EO101/$R$30)+(#REF!+($N$46^2)/2)*$N$51)/($N$46*SQRT($N$51))))*$EO101-NORMSDIST((((LN($EO101/$R$30)+(#REF!+($N$46^2)/2)*$N$51)/($N$46*SQRT($N$51)))-$N$46*SQRT(($N$51))))*$R$30*EXP(-#REF!*$N$51))*$Q$30*100,0)</f>
        <v>0</v>
      </c>
      <c r="FR101" s="71">
        <f ca="1">IFERROR((NORMSDIST(((LN($EO101/$R$31)+(#REF!+($N$46^2)/2)*$N$51)/($N$46*SQRT($N$51))))*$EO101-NORMSDIST((((LN($EO101/$R$31)+(#REF!+($N$46^2)/2)*$N$51)/($N$46*SQRT($N$51)))-$N$46*SQRT(($N$51))))*$R$31*EXP(-#REF!*$N$51))*$Q$31*100,0)</f>
        <v>0</v>
      </c>
      <c r="FS101" s="71">
        <f ca="1">IFERROR((NORMSDIST(((LN($EO101/$R$32)+(#REF!+($N$46^2)/2)*$N$51)/($N$46*SQRT($N$51))))*$EO101-NORMSDIST((((LN($EO101/$R$32)+(#REF!+($N$46^2)/2)*$N$51)/($N$46*SQRT($N$51)))-$N$46*SQRT(($N$51))))*$R$32*EXP(-#REF!*$N$51))*$Q$32*100,0)</f>
        <v>0</v>
      </c>
      <c r="FT101" s="71">
        <f ca="1">IFERROR((NORMSDIST(((LN($EO101/$R$33)+(#REF!+($N$46^2)/2)*$N$51)/($N$46*SQRT($N$51))))*$EO101-NORMSDIST((((LN($EO101/$R$33)+(#REF!+($N$46^2)/2)*$N$51)/($N$46*SQRT($N$51)))-$N$46*SQRT(($N$51))))*$R$33*EXP(-#REF!*$N$51))*$Q$33*100,0)</f>
        <v>0</v>
      </c>
      <c r="FU101" s="71">
        <f ca="1">IFERROR((NORMSDIST(((LN($EO101/$R$34)+(#REF!+($N$46^2)/2)*$N$51)/($N$46*SQRT($N$51))))*$EO101-NORMSDIST((((LN($EO101/$R$34)+(#REF!+($N$46^2)/2)*$N$51)/($N$46*SQRT($N$51)))-$N$46*SQRT(($N$51))))*$R$34*EXP(-#REF!*$N$51))*$Q$34*100,0)</f>
        <v>0</v>
      </c>
      <c r="FV101" s="71">
        <f ca="1">IFERROR((NORMSDIST(((LN($EO101/$R$35)+(#REF!+($N$46^2)/2)*$N$51)/($N$46*SQRT($N$51))))*$EO101-NORMSDIST((((LN($EO101/$R$35)+(#REF!+($N$46^2)/2)*$N$51)/($N$46*SQRT($N$51)))-$N$46*SQRT(($N$51))))*$R$35*EXP(-#REF!*$N$51))*$Q$35*100,0)</f>
        <v>0</v>
      </c>
      <c r="FW101" s="71">
        <f ca="1">IFERROR((NORMSDIST(((LN($EO101/$R$36)+(#REF!+($N$46^2)/2)*$N$51)/($N$46*SQRT($N$51))))*$EO101-NORMSDIST((((LN($EO101/$R$36)+(#REF!+($N$46^2)/2)*$N$51)/($N$46*SQRT($N$51)))-$N$46*SQRT(($N$51))))*$R$36*EXP(-#REF!*$N$51))*$Q$36*100,0)</f>
        <v>0</v>
      </c>
      <c r="FX101" s="71">
        <f ca="1">IFERROR((NORMSDIST(((LN($EO101/$R$37)+(#REF!+($N$46^2)/2)*$N$51)/($N$46*SQRT($N$51))))*$EO101-NORMSDIST((((LN($EO101/$R$37)+(#REF!+($N$46^2)/2)*$N$51)/($N$46*SQRT($N$51)))-$N$46*SQRT(($N$51))))*$R$37*EXP(-#REF!*$N$51))*$Q$37*100,0)</f>
        <v>0</v>
      </c>
      <c r="FY101" s="71">
        <f ca="1">IFERROR((NORMSDIST(((LN($EO101/$R$38)+(#REF!+($N$46^2)/2)*$N$51)/($N$46*SQRT($N$51))))*$EO101-NORMSDIST((((LN($EO101/$R$38)+(#REF!+($N$46^2)/2)*$N$51)/($N$46*SQRT($N$51)))-$N$46*SQRT(($N$51))))*$R$38*EXP(-#REF!*$N$51))*$Q$38*100,0)</f>
        <v>0</v>
      </c>
      <c r="FZ101" s="71">
        <f ca="1">IFERROR((NORMSDIST(((LN($EO101/$R$39)+(#REF!+($N$46^2)/2)*$N$51)/($N$46*SQRT($N$51))))*$EO101-NORMSDIST((((LN($EO101/$R$39)+(#REF!+($N$46^2)/2)*$N$51)/($N$46*SQRT($N$51)))-$N$46*SQRT(($N$51))))*$R$39*EXP(-#REF!*$N$51))*$Q$39*100,0)</f>
        <v>0</v>
      </c>
      <c r="GA101" s="71">
        <f ca="1">IFERROR((NORMSDIST(((LN($EO101/$R$40)+(#REF!+($N$46^2)/2)*$N$51)/($N$46*SQRT($N$51))))*$EO101-NORMSDIST((((LN($EO101/$R$40)+(#REF!+($N$46^2)/2)*$N$51)/($N$46*SQRT($N$51)))-$N$46*SQRT(($N$51))))*$R$40*EXP(-#REF!*$N$51))*$Q$40*100,0)</f>
        <v>0</v>
      </c>
      <c r="GB101" s="71">
        <f ca="1">IFERROR((NORMSDIST(((LN($EO101/$R$41)+(#REF!+($N$46^2)/2)*$N$51)/($N$46*SQRT($N$51))))*$EO101-NORMSDIST((((LN($EO101/$R$41)+(#REF!+($N$46^2)/2)*$N$51)/($N$46*SQRT($N$51)))-$N$46*SQRT(($N$51))))*$R$41*EXP(-#REF!*$N$51))*$Q$41*100,0)</f>
        <v>0</v>
      </c>
      <c r="GC101" s="71">
        <f ca="1">IFERROR((NORMSDIST(((LN($EO101/$R$42)+(#REF!+($N$46^2)/2)*$N$51)/($N$46*SQRT($N$51))))*$EO101-NORMSDIST((((LN($EO101/$R$42)+(#REF!+($N$46^2)/2)*$N$51)/($N$46*SQRT($N$51)))-$N$46*SQRT(($N$51))))*$R$42*EXP(-#REF!*$N$51))*$Q$42*100,0)</f>
        <v>0</v>
      </c>
      <c r="GD101" s="104">
        <f t="shared" ca="1" si="167"/>
        <v>0</v>
      </c>
    </row>
    <row r="102" spans="102:186">
      <c r="CX102" s="84" t="s">
        <v>347</v>
      </c>
      <c r="CY102" s="85" t="s">
        <v>358</v>
      </c>
      <c r="CZ102" s="85" t="s">
        <v>359</v>
      </c>
      <c r="DA102" s="85" t="s">
        <v>360</v>
      </c>
      <c r="DB102" s="85" t="s">
        <v>361</v>
      </c>
      <c r="DC102" s="85" t="s">
        <v>362</v>
      </c>
      <c r="DD102" s="105" t="s">
        <v>363</v>
      </c>
      <c r="DE102" s="105" t="s">
        <v>364</v>
      </c>
      <c r="DF102" s="105" t="s">
        <v>365</v>
      </c>
      <c r="DG102" s="105" t="s">
        <v>366</v>
      </c>
      <c r="DH102" s="85" t="s">
        <v>367</v>
      </c>
      <c r="DI102" s="85" t="s">
        <v>368</v>
      </c>
      <c r="DJ102" s="85" t="s">
        <v>369</v>
      </c>
      <c r="DK102" s="85" t="s">
        <v>370</v>
      </c>
      <c r="DL102" s="85" t="s">
        <v>371</v>
      </c>
      <c r="DM102" s="85" t="s">
        <v>372</v>
      </c>
      <c r="DN102" s="85" t="s">
        <v>373</v>
      </c>
      <c r="DO102" s="85" t="s">
        <v>374</v>
      </c>
      <c r="DP102" s="85" t="s">
        <v>375</v>
      </c>
      <c r="DQ102" s="85" t="s">
        <v>376</v>
      </c>
      <c r="DR102" s="85" t="s">
        <v>377</v>
      </c>
      <c r="DS102" s="85" t="s">
        <v>378</v>
      </c>
      <c r="DT102" s="85" t="s">
        <v>379</v>
      </c>
      <c r="DU102" s="85" t="s">
        <v>380</v>
      </c>
      <c r="DV102" s="85" t="s">
        <v>381</v>
      </c>
      <c r="DW102" s="85" t="s">
        <v>382</v>
      </c>
      <c r="DX102" s="85" t="s">
        <v>383</v>
      </c>
      <c r="DY102" s="85" t="s">
        <v>384</v>
      </c>
      <c r="DZ102" s="85" t="s">
        <v>385</v>
      </c>
      <c r="EA102" s="85" t="s">
        <v>386</v>
      </c>
      <c r="EB102" s="85" t="s">
        <v>387</v>
      </c>
      <c r="EC102" s="85" t="s">
        <v>388</v>
      </c>
      <c r="ED102" s="85" t="s">
        <v>389</v>
      </c>
      <c r="EE102" s="105" t="s">
        <v>390</v>
      </c>
      <c r="EF102" s="105" t="s">
        <v>391</v>
      </c>
      <c r="EG102" s="105" t="s">
        <v>392</v>
      </c>
      <c r="EH102" s="105" t="s">
        <v>398</v>
      </c>
      <c r="EI102" s="105" t="s">
        <v>399</v>
      </c>
      <c r="EJ102" s="105" t="s">
        <v>400</v>
      </c>
      <c r="EK102" s="105" t="s">
        <v>401</v>
      </c>
      <c r="EL102" s="105" t="s">
        <v>402</v>
      </c>
      <c r="EM102" s="87" t="s">
        <v>393</v>
      </c>
      <c r="EN102" s="60"/>
      <c r="EO102" s="84" t="s">
        <v>347</v>
      </c>
      <c r="EP102" s="85" t="s">
        <v>358</v>
      </c>
      <c r="EQ102" s="85" t="s">
        <v>359</v>
      </c>
      <c r="ER102" s="85" t="s">
        <v>360</v>
      </c>
      <c r="ES102" s="85" t="s">
        <v>361</v>
      </c>
      <c r="ET102" s="85" t="s">
        <v>362</v>
      </c>
      <c r="EU102" s="105" t="s">
        <v>363</v>
      </c>
      <c r="EV102" s="105" t="s">
        <v>364</v>
      </c>
      <c r="EW102" s="105" t="s">
        <v>365</v>
      </c>
      <c r="EX102" s="105" t="s">
        <v>366</v>
      </c>
      <c r="EY102" s="85" t="s">
        <v>367</v>
      </c>
      <c r="EZ102" s="85" t="s">
        <v>368</v>
      </c>
      <c r="FA102" s="85" t="s">
        <v>369</v>
      </c>
      <c r="FB102" s="85" t="s">
        <v>370</v>
      </c>
      <c r="FC102" s="85" t="s">
        <v>371</v>
      </c>
      <c r="FD102" s="85" t="s">
        <v>372</v>
      </c>
      <c r="FE102" s="85" t="s">
        <v>373</v>
      </c>
      <c r="FF102" s="85" t="s">
        <v>374</v>
      </c>
      <c r="FG102" s="85" t="s">
        <v>375</v>
      </c>
      <c r="FH102" s="85" t="s">
        <v>376</v>
      </c>
      <c r="FI102" s="85" t="s">
        <v>377</v>
      </c>
      <c r="FJ102" s="85" t="s">
        <v>378</v>
      </c>
      <c r="FK102" s="85" t="s">
        <v>379</v>
      </c>
      <c r="FL102" s="85" t="s">
        <v>380</v>
      </c>
      <c r="FM102" s="85" t="s">
        <v>381</v>
      </c>
      <c r="FN102" s="85" t="s">
        <v>382</v>
      </c>
      <c r="FO102" s="85" t="s">
        <v>383</v>
      </c>
      <c r="FP102" s="85" t="s">
        <v>384</v>
      </c>
      <c r="FQ102" s="85" t="s">
        <v>385</v>
      </c>
      <c r="FR102" s="85" t="s">
        <v>386</v>
      </c>
      <c r="FS102" s="85" t="s">
        <v>387</v>
      </c>
      <c r="FT102" s="85" t="s">
        <v>388</v>
      </c>
      <c r="FU102" s="85" t="s">
        <v>389</v>
      </c>
      <c r="FV102" s="105" t="s">
        <v>390</v>
      </c>
      <c r="FW102" s="105" t="s">
        <v>391</v>
      </c>
      <c r="FX102" s="105" t="s">
        <v>392</v>
      </c>
      <c r="FY102" s="105" t="s">
        <v>398</v>
      </c>
      <c r="FZ102" s="105" t="s">
        <v>399</v>
      </c>
      <c r="GA102" s="105" t="s">
        <v>400</v>
      </c>
      <c r="GB102" s="105" t="s">
        <v>401</v>
      </c>
      <c r="GC102" s="105" t="s">
        <v>402</v>
      </c>
      <c r="GD102" s="87" t="s">
        <v>393</v>
      </c>
    </row>
    <row r="103" spans="102:186">
      <c r="CX103" s="70">
        <f t="shared" ref="CX103:CX134" si="168">CX3</f>
        <v>2938.7664594260618</v>
      </c>
      <c r="CY103" s="71">
        <f t="shared" ref="CY103:CY134" si="169">IF($CX103&lt;$AB$3,$AA$3*100*($AB$3-$CX103),0)</f>
        <v>0</v>
      </c>
      <c r="CZ103" s="71">
        <f t="shared" ref="CZ103:CZ134" si="170">IF($CX103&lt;$AB$4,$AA$4*100*($AB$4-$CX103),0)</f>
        <v>0</v>
      </c>
      <c r="DA103" s="71">
        <f t="shared" ref="DA103:DA134" si="171">IF($CX103&lt;$AB$5,$AA$5*100*($AB$5-$CX103),0)</f>
        <v>0</v>
      </c>
      <c r="DB103" s="71">
        <f t="shared" ref="DB103:DB134" si="172">IF($CX103&lt;$AB$6,$AA$6*100*($AB$6-$CX103),0)</f>
        <v>0</v>
      </c>
      <c r="DC103" s="71">
        <f t="shared" ref="DC103:DC134" si="173">IF($CX103&lt;$AB$7,$AA$7*100*($AB$7-$CX103),0)</f>
        <v>0</v>
      </c>
      <c r="DD103" s="71">
        <f t="shared" ref="DD103:DD134" si="174">IF($CX103&lt;$AB$8,$AA$8*100*($AB$8-$CX103),0)</f>
        <v>0</v>
      </c>
      <c r="DE103" s="71">
        <f t="shared" ref="DE103:DE134" si="175">IF($CX103&lt;$AB$9,$AA$9*100*($AB$9-$CX103),0)</f>
        <v>0</v>
      </c>
      <c r="DF103" s="71">
        <f t="shared" ref="DF103:DF134" si="176">IF($CX103&lt;$AB$10,$AA$10*100*($AB$10-$CX103),0)</f>
        <v>0</v>
      </c>
      <c r="DG103" s="71">
        <f t="shared" ref="DG103:DG134" si="177">IF($CX103&lt;$AB$11,$AA$11*100*($AB$11-$CX103),0)</f>
        <v>0</v>
      </c>
      <c r="DH103" s="71">
        <f t="shared" ref="DH103:DH134" si="178">IF($CX103&lt;$AB$12,$AA$12*100*($AB$12-$CX103),0)</f>
        <v>0</v>
      </c>
      <c r="DI103" s="71">
        <f t="shared" ref="DI103:DI134" si="179">IF($CX103&lt;$AB$13,$AA$13*100*($AB$13-$CX103),0)</f>
        <v>0</v>
      </c>
      <c r="DJ103" s="71">
        <f t="shared" ref="DJ103:DJ134" si="180">IF($CX103&lt;$AB$14,$AA$14*100*($AB$14-$CX103),0)</f>
        <v>0</v>
      </c>
      <c r="DK103" s="71">
        <f t="shared" ref="DK103:DK134" si="181">IF($CX103&lt;$AB$15,$AA$15*100*($AB$15-$CX103),0)</f>
        <v>0</v>
      </c>
      <c r="DL103" s="71">
        <f t="shared" ref="DL103:DL134" si="182">IF($CX103&lt;$AB$16,$AA$16*100*($AB$16-$CX103),0)</f>
        <v>0</v>
      </c>
      <c r="DM103" s="71">
        <f t="shared" ref="DM103:DM134" si="183">IF($CX103&lt;$AB$17,$AA$17*100*($AB$17-$CX103),0)</f>
        <v>0</v>
      </c>
      <c r="DN103" s="71">
        <f t="shared" ref="DN103:DN134" si="184">IF($CX103&lt;$AB$18,$AA$18*100*($AB$18-$CX103),0)</f>
        <v>0</v>
      </c>
      <c r="DO103" s="71">
        <f t="shared" ref="DO103:DO134" si="185">IF($CX103&lt;$AB$19,$AA$19*100*($AB$19-$CX103),0)</f>
        <v>0</v>
      </c>
      <c r="DP103" s="71">
        <f t="shared" ref="DP103:DP134" si="186">IF($CX103&lt;$AB$20,$AA$20*100*($AB$20-$CX103),0)</f>
        <v>0</v>
      </c>
      <c r="DQ103" s="71">
        <f t="shared" ref="DQ103:DQ134" si="187">IF($CX103&lt;$AB$21,$AA$21*100*($AB$21-$CX103),0)</f>
        <v>0</v>
      </c>
      <c r="DR103" s="71">
        <f t="shared" ref="DR103:DR134" si="188">IF($CX103&lt;$AB$22,$AA$22*100*($AB$22-$CX103),0)</f>
        <v>0</v>
      </c>
      <c r="DS103" s="71">
        <f t="shared" ref="DS103:DS134" si="189">IF($CX103&lt;$AB$23,$AA$23*100*($AB$23-$CX103),0)</f>
        <v>0</v>
      </c>
      <c r="DT103" s="71">
        <f t="shared" ref="DT103:DT134" si="190">IF($CX103&lt;$AB$24,$AA$24*100*($AB$24-$CX103),0)</f>
        <v>0</v>
      </c>
      <c r="DU103" s="71">
        <f t="shared" ref="DU103:DU134" si="191">IF($CX103&lt;$AB$25,$AA$25*100*($AB$25-$CX103),0)</f>
        <v>0</v>
      </c>
      <c r="DV103" s="71">
        <f t="shared" ref="DV103:DV134" si="192">IF($CX103&lt;$AB$26,$AA$26*100*($AB$26-$CX103),0)</f>
        <v>0</v>
      </c>
      <c r="DW103" s="71">
        <f t="shared" ref="DW103:DW134" si="193">IF($CX103&lt;$AB$27,$AA$27*100*($AB$27-$CX103),0)</f>
        <v>0</v>
      </c>
      <c r="DX103" s="71">
        <f t="shared" ref="DX103:DX134" si="194">IF($CX103&lt;$AB$28,$AA$28*100*($AB$28-$CX103),0)</f>
        <v>0</v>
      </c>
      <c r="DY103" s="71">
        <f t="shared" ref="DY103:DY134" si="195">IF($CX103&lt;$AB$29,$AA$29*100*($AB$29-$CX103),0)</f>
        <v>0</v>
      </c>
      <c r="DZ103" s="71">
        <f t="shared" ref="DZ103:DZ134" si="196">IF($CX103&lt;$AB$30,$AA$30*100*($AB$30-$CX103),0)</f>
        <v>0</v>
      </c>
      <c r="EA103" s="71">
        <f t="shared" ref="EA103:EA134" si="197">IF($CX103&lt;$AB$31,$AA$31*100*($AB$31-$CX103),0)</f>
        <v>0</v>
      </c>
      <c r="EB103" s="71">
        <f t="shared" ref="EB103:EB134" si="198">IF($CX103&lt;$AB$32,$AA$32*100*($AB$32-$CX103),0)</f>
        <v>0</v>
      </c>
      <c r="EC103" s="71">
        <f t="shared" ref="EC103:EC134" si="199">IF($CX103&lt;$AB$33,$AA$33*100*($AB$33-$CX103),0)</f>
        <v>0</v>
      </c>
      <c r="ED103" s="71">
        <f t="shared" ref="ED103:ED134" si="200">IF($CX103&lt;$AB$34,$AA$34*100*($AB$34-$CX103),0)</f>
        <v>0</v>
      </c>
      <c r="EE103" s="71">
        <f t="shared" ref="EE103:EE134" si="201">IF($CX103&lt;$AB$35,$AA$35*100*($AB$35-$CX103),0)</f>
        <v>0</v>
      </c>
      <c r="EF103" s="71">
        <f t="shared" ref="EF103:EF134" si="202">IF($CX103&lt;$AB$36,$AA$36*100*($AB$36-$CX103),0)</f>
        <v>0</v>
      </c>
      <c r="EG103" s="71">
        <f t="shared" ref="EG103:EG134" si="203">IF($CX103&lt;$AB$37,$AA$37*100*($AB$37-$CX103),0)</f>
        <v>0</v>
      </c>
      <c r="EH103" s="71">
        <f t="shared" ref="EH103:EH134" si="204">IF($CX103&lt;$AB$38,$AA$38*100*($AB$38-$CX103),0)</f>
        <v>0</v>
      </c>
      <c r="EI103" s="71">
        <f t="shared" ref="EI103:EI134" si="205">IF($CX103&lt;$AB$39,$AA$39*100*($AB$39-$CX103),0)</f>
        <v>0</v>
      </c>
      <c r="EJ103" s="71">
        <f t="shared" ref="EJ103:EJ134" si="206">IF($CX103&lt;$AB$40,$AA$40*100*($AB$40-$CX103),0)</f>
        <v>0</v>
      </c>
      <c r="EK103" s="71">
        <f t="shared" ref="EK103:EK134" si="207">IF($CX103&lt;$AB$41,$AA$41*100*($AB$41-$CX103),0)</f>
        <v>0</v>
      </c>
      <c r="EL103" s="71">
        <f t="shared" ref="EL103:EL134" si="208">IF($CX103&lt;$AB$42,$AA$42*100*($AB$42-$CX103),0)</f>
        <v>0</v>
      </c>
      <c r="EM103" s="104">
        <f t="shared" ref="EM103:EM134" si="209">SUM(CY103:EL103)</f>
        <v>0</v>
      </c>
      <c r="EN103" s="60"/>
      <c r="EO103" s="70">
        <f t="shared" ref="EO103:EO134" si="210">EO3</f>
        <v>2938.7664594260618</v>
      </c>
      <c r="EP103" s="71">
        <f ca="1">IFERROR((NORMSDIST(-(((LN($EO103/$AB$3)+(#REF!+($N$47^2)/2)*$N$51)/($N$47*SQRT($N$51)))-$N$47*SQRT($N$51)))*$AB$3*EXP(-#REF!*$N$51)-NORMSDIST(-((LN($EO103/$AB$3)+(#REF!+($N$47^2)/2)*$N$51)/($N$47*SQRT($N$51))))*$EO103)*100*$AA$3,0)</f>
        <v>0</v>
      </c>
      <c r="EQ103" s="71">
        <f ca="1">IFERROR((NORMSDIST(-(((LN($EO103/$AB$4)+(#REF!+($N$47^2)/2)*$N$51)/($N$47*SQRT($N$51)))-$N$47*SQRT($N$51)))*$AB$4*EXP(-#REF!*$N$51)-NORMSDIST(-((LN($EO103/$AB$4)+(#REF!+($N$47^2)/2)*$N$51)/($N$47*SQRT($N$51))))*$EO103)*100*$AA$4,0)</f>
        <v>0</v>
      </c>
      <c r="ER103" s="71">
        <f ca="1">IFERROR((NORMSDIST(-(((LN($EO103/$AB$5)+(#REF!+($N$47^2)/2)*$N$51)/($N$47*SQRT($N$51)))-$N$47*SQRT($N$51)))*$AB$5*EXP(-#REF!*$N$51)-NORMSDIST(-((LN($EO103/$AB$5)+(#REF!+($N$47^2)/2)*$N$51)/($N$47*SQRT($N$51))))*$EO103)*100*$AA$5,0)</f>
        <v>0</v>
      </c>
      <c r="ES103" s="71">
        <f ca="1">IFERROR((NORMSDIST(-(((LN($EO103/$AB$6)+(#REF!+($N$47^2)/2)*$N$51)/($N$47*SQRT($N$51)))-$N$47*SQRT($N$51)))*$AB$6*EXP(-#REF!*$N$51)-NORMSDIST(-((LN($EO103/$AB$6)+(#REF!+($N$47^2)/2)*$N$51)/($N$47*SQRT($N$51))))*$EO103)*100*$AA$6,0)</f>
        <v>0</v>
      </c>
      <c r="ET103" s="71">
        <f ca="1">IFERROR((NORMSDIST(-(((LN($EO103/$AB$7)+(#REF!+($N$47^2)/2)*$N$51)/($N$47*SQRT($N$51)))-$N$47*SQRT($N$51)))*$AB$7*EXP(-#REF!*$N$51)-NORMSDIST(-((LN($EO103/$AB$7)+(#REF!+($N$47^2)/2)*$N$51)/($N$47*SQRT($N$51))))*$EO103)*100*$AA$7,0)</f>
        <v>0</v>
      </c>
      <c r="EU103" s="71">
        <f ca="1">IFERROR((NORMSDIST(-(((LN($EO103/$AB$8)+(#REF!+($N$47^2)/2)*$N$51)/($N$47*SQRT($N$51)))-$N$47*SQRT($N$51)))*$AB$8*EXP(-#REF!*$N$51)-NORMSDIST(-((LN($EO103/$AB$8)+(#REF!+($N$47^2)/2)*$N$51)/($N$47*SQRT($N$51))))*$EO103)*100*$AA$8,0)</f>
        <v>0</v>
      </c>
      <c r="EV103" s="71">
        <f ca="1">IFERROR((NORMSDIST(-(((LN($EO103/$AB$9)+(#REF!+($N$47^2)/2)*$N$51)/($N$47*SQRT($N$51)))-$N$47*SQRT($N$51)))*$AB$9*EXP(-#REF!*$N$51)-NORMSDIST(-((LN($EO103/$AB$9)+(#REF!+($N$47^2)/2)*$N$51)/($N$47*SQRT($N$51))))*$EO103)*100*$AA$9,0)</f>
        <v>0</v>
      </c>
      <c r="EW103" s="71">
        <f ca="1">IFERROR((NORMSDIST(-(((LN($EO103/$AB$10)+(#REF!+($N$47^2)/2)*$N$51)/($N$47*SQRT($N$51)))-$N$47*SQRT($N$51)))*$AB$10*EXP(-#REF!*$N$51)-NORMSDIST(-((LN($EO103/$AB$10)+(#REF!+($N$47^2)/2)*$N$51)/($N$47*SQRT($N$51))))*$EO103)*100*$AA$10,0)</f>
        <v>0</v>
      </c>
      <c r="EX103" s="71">
        <f ca="1">IFERROR((NORMSDIST(-(((LN($EO103/$AB$11)+(#REF!+($N$47^2)/2)*$N$51)/($N$47*SQRT($N$51)))-$N$47*SQRT($N$51)))*$AB$11*EXP(-#REF!*$N$51)-NORMSDIST(-((LN($EO103/$AB$11)+(#REF!+($N$47^2)/2)*$N$51)/($N$47*SQRT($N$51))))*$EO103)*100*$AA$11,0)</f>
        <v>0</v>
      </c>
      <c r="EY103" s="71">
        <f ca="1">IFERROR((NORMSDIST(-(((LN($EO103/$AB$12)+(#REF!+($N$47^2)/2)*$N$51)/($N$47*SQRT($N$51)))-$N$47*SQRT($N$51)))*$AB$12*EXP(-#REF!*$N$51)-NORMSDIST(-((LN($EO103/$AB$12)+(#REF!+($N$47^2)/2)*$N$51)/($N$47*SQRT($N$51))))*$EO103)*100*$AA$12,0)</f>
        <v>0</v>
      </c>
      <c r="EZ103" s="71">
        <f ca="1">IFERROR((NORMSDIST(-(((LN($EO103/$AB$13)+(#REF!+($N$47^2)/2)*$N$51)/($N$47*SQRT($N$51)))-$N$47*SQRT($N$51)))*$AB$13*EXP(-#REF!*$N$51)-NORMSDIST(-((LN($EO103/$AB$13)+(#REF!+($N$47^2)/2)*$N$51)/($N$47*SQRT($N$51))))*$EO103)*100*$AA$13,0)</f>
        <v>0</v>
      </c>
      <c r="FA103" s="71">
        <f ca="1">IFERROR((NORMSDIST(-(((LN($EO103/$AB$14)+(#REF!+($N$47^2)/2)*$N$51)/($N$47*SQRT($N$51)))-$N$47*SQRT($N$51)))*$AB$14*EXP(-#REF!*$N$51)-NORMSDIST(-((LN($EO103/$AB$14)+(#REF!+($N$47^2)/2)*$N$51)/($N$47*SQRT($N$51))))*$EO103)*100*$AA$14,0)</f>
        <v>0</v>
      </c>
      <c r="FB103" s="71">
        <f ca="1">IFERROR((NORMSDIST(-(((LN($EO103/$AB$15)+(#REF!+($N$47^2)/2)*$N$51)/($N$47*SQRT($N$51)))-$N$47*SQRT($N$51)))*$AB$15*EXP(-#REF!*$N$51)-NORMSDIST(-((LN($EO103/$AB$15)+(#REF!+($N$47^2)/2)*$N$51)/($N$47*SQRT($N$51))))*$EO103)*100*$AA$15,0)</f>
        <v>0</v>
      </c>
      <c r="FC103" s="71">
        <f ca="1">IFERROR((NORMSDIST(-(((LN($EO103/$AB$16)+(#REF!+($N$47^2)/2)*$N$51)/($N$47*SQRT($N$51)))-$N$47*SQRT($N$51)))*$AB$16*EXP(-#REF!*$N$51)-NORMSDIST(-((LN($EO103/$AB$16)+(#REF!+($N$47^2)/2)*$N$51)/($N$47*SQRT($N$51))))*$EO103)*100*$AA$16,0)</f>
        <v>0</v>
      </c>
      <c r="FD103" s="71">
        <f ca="1">IFERROR((NORMSDIST(-(((LN($EO103/$AB$17)+(#REF!+($N$47^2)/2)*$N$51)/($N$47*SQRT($N$51)))-$N$47*SQRT($N$51)))*$AB$17*EXP(-#REF!*$N$51)-NORMSDIST(-((LN($EO103/$AB$17)+(#REF!+($N$47^2)/2)*$N$51)/($N$47*SQRT($N$51))))*$EO103)*100*$AA$17,0)</f>
        <v>0</v>
      </c>
      <c r="FE103" s="71">
        <f ca="1">IFERROR((NORMSDIST(-(((LN($EO103/$AB$18)+(#REF!+($N$47^2)/2)*$N$51)/($N$47*SQRT($N$51)))-$N$47*SQRT($N$51)))*$AB$18*EXP(-#REF!*$N$51)-NORMSDIST(-((LN($EO103/$AB$18)+(#REF!+($N$47^2)/2)*$N$51)/($N$47*SQRT($N$51))))*$EO103)*100*$AA$18,0)</f>
        <v>0</v>
      </c>
      <c r="FF103" s="71">
        <f ca="1">IFERROR((NORMSDIST(-(((LN($EO103/$AB$19)+(#REF!+($N$47^2)/2)*$N$51)/($N$47*SQRT($N$51)))-$N$47*SQRT($N$51)))*$AB$19*EXP(-#REF!*$N$51)-NORMSDIST(-((LN($EO103/$AB$19)+(#REF!+($N$47^2)/2)*$N$51)/($N$47*SQRT($N$51))))*$EO103)*100*$AA$19,0)</f>
        <v>0</v>
      </c>
      <c r="FG103" s="71">
        <f ca="1">IFERROR((NORMSDIST(-(((LN($EO103/$AB$20)+(#REF!+($N$47^2)/2)*$N$51)/($N$47*SQRT($N$51)))-$N$47*SQRT($N$51)))*$AB$20*EXP(-#REF!*$N$51)-NORMSDIST(-((LN($EO103/$AB$20)+(#REF!+($N$47^2)/2)*$N$51)/($N$47*SQRT($N$51))))*$EO103)*100*$AA$20,0)</f>
        <v>0</v>
      </c>
      <c r="FH103" s="71">
        <f ca="1">IFERROR((NORMSDIST(-(((LN($EO103/$AB$21)+(#REF!+($N$47^2)/2)*$N$51)/($N$47*SQRT($N$51)))-$N$47*SQRT($N$51)))*$AB$21*EXP(-#REF!*$N$51)-NORMSDIST(-((LN($EO103/$AB$21)+(#REF!+($N$47^2)/2)*$N$51)/($N$47*SQRT($N$51))))*$EO103)*100*$AA$21,0)</f>
        <v>0</v>
      </c>
      <c r="FI103" s="71">
        <f ca="1">IFERROR((NORMSDIST(-(((LN($EO103/$AB$22)+(#REF!+($N$47^2)/2)*$N$51)/($N$47*SQRT($N$51)))-$N$47*SQRT($N$51)))*$AB$22*EXP(-#REF!*$N$51)-NORMSDIST(-((LN($EO103/$AB$22)+(#REF!+($N$47^2)/2)*$N$51)/($N$47*SQRT($N$51))))*$EO103)*100*$AA$22,0)</f>
        <v>0</v>
      </c>
      <c r="FJ103" s="71">
        <f ca="1">IFERROR((NORMSDIST(-(((LN($EO103/$AB$23)+(#REF!+($N$47^2)/2)*$N$51)/($N$47*SQRT($N$51)))-$N$47*SQRT($N$51)))*$AB$23*EXP(-#REF!*$N$51)-NORMSDIST(-((LN($EO103/$AB$23)+(#REF!+($N$47^2)/2)*$N$51)/($N$47*SQRT($N$51))))*$EO103)*100*$AA$23,0)</f>
        <v>0</v>
      </c>
      <c r="FK103" s="71">
        <f ca="1">IFERROR((NORMSDIST(-(((LN($EO103/$AB$24)+(#REF!+($N$47^2)/2)*$N$51)/($N$47*SQRT($N$51)))-$N$47*SQRT($N$51)))*$AB$24*EXP(-#REF!*$N$51)-NORMSDIST(-((LN($EO103/$AB$24)+(#REF!+($N$47^2)/2)*$N$51)/($N$47*SQRT($N$51))))*$EO103)*100*$AA$24,0)</f>
        <v>0</v>
      </c>
      <c r="FL103" s="71">
        <f ca="1">IFERROR((NORMSDIST(-(((LN($EO103/$AB$25)+(#REF!+($N$47^2)/2)*$N$51)/($N$47*SQRT($N$51)))-$N$47*SQRT($N$51)))*$AB$25*EXP(-#REF!*$N$51)-NORMSDIST(-((LN($EO103/$AB$25)+(#REF!+($N$47^2)/2)*$N$51)/($N$47*SQRT($N$51))))*$EO103)*100*$AA$25,0)</f>
        <v>0</v>
      </c>
      <c r="FM103" s="71">
        <f ca="1">IFERROR((NORMSDIST(-(((LN($EO103/$AB$26)+(#REF!+($N$47^2)/2)*$N$51)/($N$47*SQRT($N$51)))-$N$47*SQRT($N$51)))*$AB$26*EXP(-#REF!*$N$51)-NORMSDIST(-((LN($EO103/$AB$26)+(#REF!+($N$47^2)/2)*$N$51)/($N$47*SQRT($N$51))))*$EO103)*100*$AA$26,0)</f>
        <v>0</v>
      </c>
      <c r="FN103" s="71">
        <f ca="1">IFERROR((NORMSDIST(-(((LN($EO103/$AB$27)+(#REF!+($N$47^2)/2)*$N$51)/($N$47*SQRT($N$51)))-$N$47*SQRT($N$51)))*$AB$27*EXP(-#REF!*$N$51)-NORMSDIST(-((LN($EO103/$AB$27)+(#REF!+($N$47^2)/2)*$N$51)/($N$47*SQRT($N$51))))*$EO103)*100*$AA$27,0)</f>
        <v>0</v>
      </c>
      <c r="FO103" s="71">
        <f ca="1">IFERROR((NORMSDIST(-(((LN($EO103/$AB$28)+(#REF!+($N$47^2)/2)*$N$51)/($N$47*SQRT($N$51)))-$N$47*SQRT($N$51)))*$AB$28*EXP(-#REF!*$N$51)-NORMSDIST(-((LN($EO103/$AB$28)+(#REF!+($N$47^2)/2)*$N$51)/($N$47*SQRT($N$51))))*$EO103)*100*$AA$28,0)</f>
        <v>0</v>
      </c>
      <c r="FP103" s="71">
        <f ca="1">IFERROR((NORMSDIST(-(((LN($EO103/$AB$29)+(#REF!+($N$47^2)/2)*$N$51)/($N$47*SQRT($N$51)))-$N$47*SQRT($N$51)))*$AB$29*EXP(-#REF!*$N$51)-NORMSDIST(-((LN($EO103/$AB$29)+(#REF!+($N$47^2)/2)*$N$51)/($N$47*SQRT($N$51))))*$EO103)*100*$AA$29,0)</f>
        <v>0</v>
      </c>
      <c r="FQ103" s="71">
        <f ca="1">IFERROR((NORMSDIST(-(((LN($EO103/$AB$30)+(#REF!+($N$47^2)/2)*$N$51)/($N$47*SQRT($N$51)))-$N$47*SQRT($N$51)))*$AB$30*EXP(-#REF!*$N$51)-NORMSDIST(-((LN($EO103/$AB$30)+(#REF!+($N$47^2)/2)*$N$51)/($N$47*SQRT($N$51))))*$EO103)*100*$AA$30,0)</f>
        <v>0</v>
      </c>
      <c r="FR103" s="71">
        <f ca="1">IFERROR((NORMSDIST(-(((LN($EO103/$AB$31)+(#REF!+($N$47^2)/2)*$N$51)/($N$47*SQRT($N$51)))-$N$47*SQRT($N$51)))*$AB$31*EXP(-#REF!*$N$51)-NORMSDIST(-((LN($EO103/$AB$31)+(#REF!+($N$47^2)/2)*$N$51)/($N$47*SQRT($N$51))))*$EO103)*100*$AA$31,0)</f>
        <v>0</v>
      </c>
      <c r="FS103" s="71">
        <f ca="1">IFERROR((NORMSDIST(-(((LN($EO103/$AB$32)+(#REF!+($N$47^2)/2)*$N$51)/($N$47*SQRT($N$51)))-$N$47*SQRT($N$51)))*$AB$32*EXP(-#REF!*$N$51)-NORMSDIST(-((LN($EO103/$AB$32)+(#REF!+($N$47^2)/2)*$N$51)/($N$47*SQRT($N$51))))*$EO103)*100*$AA$32,0)</f>
        <v>0</v>
      </c>
      <c r="FT103" s="71">
        <f ca="1">IFERROR((NORMSDIST(-(((LN($EO103/$AB$33)+(#REF!+($N$47^2)/2)*$N$51)/($N$47*SQRT($N$51)))-$N$47*SQRT($N$51)))*$AB$33*EXP(-#REF!*$N$51)-NORMSDIST(-((LN($EO103/$AB$33)+(#REF!+($N$47^2)/2)*$N$51)/($N$47*SQRT($N$51))))*$EO103)*100*$AA$33,0)</f>
        <v>0</v>
      </c>
      <c r="FU103" s="71">
        <f ca="1">IFERROR((NORMSDIST(-(((LN($EO103/$AB$34)+(#REF!+($N$47^2)/2)*$N$51)/($N$47*SQRT($N$51)))-$N$47*SQRT($N$51)))*$AB$34*EXP(-#REF!*$N$51)-NORMSDIST(-((LN($EO103/$AB$34)+(#REF!+($N$47^2)/2)*$N$51)/($N$47*SQRT($N$51))))*$EO103)*100*$AA$34,0)</f>
        <v>0</v>
      </c>
      <c r="FV103" s="71">
        <f ca="1">IFERROR((NORMSDIST(-(((LN($EO103/$AB$35)+(#REF!+($N$47^2)/2)*$N$51)/($N$47*SQRT($N$51)))-$N$47*SQRT($N$51)))*$AB$35*EXP(-#REF!*$N$51)-NORMSDIST(-((LN($EO103/$AB$35)+(#REF!+($N$47^2)/2)*$N$51)/($N$47*SQRT($N$51))))*$EO103)*100*$AA$35,0)</f>
        <v>0</v>
      </c>
      <c r="FW103" s="71">
        <f ca="1">IFERROR((NORMSDIST(-(((LN($EO103/$AB$36)+(#REF!+($N$47^2)/2)*$N$51)/($N$47*SQRT($N$51)))-$N$47*SQRT($N$51)))*$AB$36*EXP(-#REF!*$N$51)-NORMSDIST(-((LN($EO103/$AB$36)+(#REF!+($N$47^2)/2)*$N$51)/($N$47*SQRT($N$51))))*$EO103)*100*$AA$36,0)</f>
        <v>0</v>
      </c>
      <c r="FX103" s="71">
        <f ca="1">IFERROR((NORMSDIST(-(((LN($EO103/$AB$37)+(#REF!+($N$47^2)/2)*$N$51)/($N$47*SQRT($N$51)))-$N$47*SQRT($N$51)))*$AB$37*EXP(-#REF!*$N$51)-NORMSDIST(-((LN($EO103/$AB$37)+(#REF!+($N$47^2)/2)*$N$51)/($N$47*SQRT($N$51))))*$EO103)*100*$AA$37,0)</f>
        <v>0</v>
      </c>
      <c r="FY103" s="71">
        <f ca="1">IFERROR((NORMSDIST(-(((LN($EO103/$AB$38)+(#REF!+($N$47^2)/2)*$N$51)/($N$47*SQRT($N$51)))-$N$47*SQRT($N$51)))*$AB$38*EXP(-#REF!*$N$51)-NORMSDIST(-((LN($EO103/$AB$38)+(#REF!+($N$47^2)/2)*$N$51)/($N$47*SQRT($N$51))))*$EO103)*100*$AA$38,0)</f>
        <v>0</v>
      </c>
      <c r="FZ103" s="71">
        <f ca="1">IFERROR((NORMSDIST(-(((LN($EO103/$AB$39)+(#REF!+($N$47^2)/2)*$N$51)/($N$47*SQRT($N$51)))-$N$47*SQRT($N$51)))*$AB$39*EXP(-#REF!*$N$51)-NORMSDIST(-((LN($EO103/$AB$39)+(#REF!+($N$47^2)/2)*$N$51)/($N$47*SQRT($N$51))))*$EO103)*100*$AA$39,0)</f>
        <v>0</v>
      </c>
      <c r="GA103" s="71">
        <f ca="1">IFERROR((NORMSDIST(-(((LN($EO103/$AB$40)+(#REF!+($N$47^2)/2)*$N$51)/($N$47*SQRT($N$51)))-$N$47*SQRT($N$51)))*$AB$40*EXP(-#REF!*$N$51)-NORMSDIST(-((LN($EO103/$AB$40)+(#REF!+($N$47^2)/2)*$N$51)/($N$47*SQRT($N$51))))*$EO103)*100*$AA$40,0)</f>
        <v>0</v>
      </c>
      <c r="GB103" s="71">
        <f ca="1">IFERROR((NORMSDIST(-(((LN($EO103/$AB$41)+(#REF!+($N$47^2)/2)*$N$51)/($N$47*SQRT($N$51)))-$N$47*SQRT($N$51)))*$AB$41*EXP(-#REF!*$N$51)-NORMSDIST(-((LN($EO103/$AB$41)+(#REF!+($N$47^2)/2)*$N$51)/($N$47*SQRT($N$51))))*$EO103)*100*$AA$41,0)</f>
        <v>0</v>
      </c>
      <c r="GC103" s="71">
        <f ca="1">IFERROR((NORMSDIST(-(((LN($EO103/$AB$42)+(#REF!+($N$47^2)/2)*$N$51)/($N$47*SQRT($N$51)))-$N$47*SQRT($N$51)))*$AB$42*EXP(-#REF!*$N$51)-NORMSDIST(-((LN($EO103/$AB$42)+(#REF!+($N$47^2)/2)*$N$51)/($N$47*SQRT($N$51))))*$EO103)*100*$AA$42,0)</f>
        <v>0</v>
      </c>
      <c r="GD103" s="104">
        <f t="shared" ref="GD103:GD134" ca="1" si="211">SUM(EP103:GC103)</f>
        <v>0</v>
      </c>
    </row>
    <row r="104" spans="102:186">
      <c r="CX104" s="70">
        <f t="shared" si="168"/>
        <v>2998.7412851286344</v>
      </c>
      <c r="CY104" s="71">
        <f t="shared" si="169"/>
        <v>0</v>
      </c>
      <c r="CZ104" s="71">
        <f t="shared" si="170"/>
        <v>0</v>
      </c>
      <c r="DA104" s="71">
        <f t="shared" si="171"/>
        <v>0</v>
      </c>
      <c r="DB104" s="71">
        <f t="shared" si="172"/>
        <v>0</v>
      </c>
      <c r="DC104" s="71">
        <f t="shared" si="173"/>
        <v>0</v>
      </c>
      <c r="DD104" s="71">
        <f t="shared" si="174"/>
        <v>0</v>
      </c>
      <c r="DE104" s="71">
        <f t="shared" si="175"/>
        <v>0</v>
      </c>
      <c r="DF104" s="71">
        <f t="shared" si="176"/>
        <v>0</v>
      </c>
      <c r="DG104" s="71">
        <f t="shared" si="177"/>
        <v>0</v>
      </c>
      <c r="DH104" s="71">
        <f t="shared" si="178"/>
        <v>0</v>
      </c>
      <c r="DI104" s="71">
        <f t="shared" si="179"/>
        <v>0</v>
      </c>
      <c r="DJ104" s="71">
        <f t="shared" si="180"/>
        <v>0</v>
      </c>
      <c r="DK104" s="71">
        <f t="shared" si="181"/>
        <v>0</v>
      </c>
      <c r="DL104" s="71">
        <f t="shared" si="182"/>
        <v>0</v>
      </c>
      <c r="DM104" s="71">
        <f t="shared" si="183"/>
        <v>0</v>
      </c>
      <c r="DN104" s="71">
        <f t="shared" si="184"/>
        <v>0</v>
      </c>
      <c r="DO104" s="71">
        <f t="shared" si="185"/>
        <v>0</v>
      </c>
      <c r="DP104" s="71">
        <f t="shared" si="186"/>
        <v>0</v>
      </c>
      <c r="DQ104" s="71">
        <f t="shared" si="187"/>
        <v>0</v>
      </c>
      <c r="DR104" s="71">
        <f t="shared" si="188"/>
        <v>0</v>
      </c>
      <c r="DS104" s="71">
        <f t="shared" si="189"/>
        <v>0</v>
      </c>
      <c r="DT104" s="71">
        <f t="shared" si="190"/>
        <v>0</v>
      </c>
      <c r="DU104" s="71">
        <f t="shared" si="191"/>
        <v>0</v>
      </c>
      <c r="DV104" s="71">
        <f t="shared" si="192"/>
        <v>0</v>
      </c>
      <c r="DW104" s="71">
        <f t="shared" si="193"/>
        <v>0</v>
      </c>
      <c r="DX104" s="71">
        <f t="shared" si="194"/>
        <v>0</v>
      </c>
      <c r="DY104" s="71">
        <f t="shared" si="195"/>
        <v>0</v>
      </c>
      <c r="DZ104" s="71">
        <f t="shared" si="196"/>
        <v>0</v>
      </c>
      <c r="EA104" s="71">
        <f t="shared" si="197"/>
        <v>0</v>
      </c>
      <c r="EB104" s="71">
        <f t="shared" si="198"/>
        <v>0</v>
      </c>
      <c r="EC104" s="71">
        <f t="shared" si="199"/>
        <v>0</v>
      </c>
      <c r="ED104" s="71">
        <f t="shared" si="200"/>
        <v>0</v>
      </c>
      <c r="EE104" s="71">
        <f t="shared" si="201"/>
        <v>0</v>
      </c>
      <c r="EF104" s="71">
        <f t="shared" si="202"/>
        <v>0</v>
      </c>
      <c r="EG104" s="71">
        <f t="shared" si="203"/>
        <v>0</v>
      </c>
      <c r="EH104" s="71">
        <f t="shared" si="204"/>
        <v>0</v>
      </c>
      <c r="EI104" s="71">
        <f t="shared" si="205"/>
        <v>0</v>
      </c>
      <c r="EJ104" s="71">
        <f t="shared" si="206"/>
        <v>0</v>
      </c>
      <c r="EK104" s="71">
        <f t="shared" si="207"/>
        <v>0</v>
      </c>
      <c r="EL104" s="71">
        <f t="shared" si="208"/>
        <v>0</v>
      </c>
      <c r="EM104" s="104">
        <f t="shared" si="209"/>
        <v>0</v>
      </c>
      <c r="EN104" s="60"/>
      <c r="EO104" s="70">
        <f t="shared" si="210"/>
        <v>2998.7412851286344</v>
      </c>
      <c r="EP104" s="71">
        <f ca="1">IFERROR((NORMSDIST(-(((LN($EO104/$AB$3)+(#REF!+($N$47^2)/2)*$N$51)/($N$47*SQRT($N$51)))-$N$47*SQRT($N$51)))*$AB$3*EXP(-#REF!*$N$51)-NORMSDIST(-((LN($EO104/$AB$3)+(#REF!+($N$47^2)/2)*$N$51)/($N$47*SQRT($N$51))))*$EO104)*100*$AA$3,0)</f>
        <v>0</v>
      </c>
      <c r="EQ104" s="71">
        <f ca="1">IFERROR((NORMSDIST(-(((LN($EO104/$AB$4)+(#REF!+($N$47^2)/2)*$N$51)/($N$47*SQRT($N$51)))-$N$47*SQRT($N$51)))*$AB$4*EXP(-#REF!*$N$51)-NORMSDIST(-((LN($EO104/$AB$4)+(#REF!+($N$47^2)/2)*$N$51)/($N$47*SQRT($N$51))))*$EO104)*100*$AA$4,0)</f>
        <v>0</v>
      </c>
      <c r="ER104" s="71">
        <f ca="1">IFERROR((NORMSDIST(-(((LN($EO104/$AB$5)+(#REF!+($N$47^2)/2)*$N$51)/($N$47*SQRT($N$51)))-$N$47*SQRT($N$51)))*$AB$5*EXP(-#REF!*$N$51)-NORMSDIST(-((LN($EO104/$AB$5)+(#REF!+($N$47^2)/2)*$N$51)/($N$47*SQRT($N$51))))*$EO104)*100*$AA$5,0)</f>
        <v>0</v>
      </c>
      <c r="ES104" s="71">
        <f ca="1">IFERROR((NORMSDIST(-(((LN($EO104/$AB$6)+(#REF!+($N$47^2)/2)*$N$51)/($N$47*SQRT($N$51)))-$N$47*SQRT($N$51)))*$AB$6*EXP(-#REF!*$N$51)-NORMSDIST(-((LN($EO104/$AB$6)+(#REF!+($N$47^2)/2)*$N$51)/($N$47*SQRT($N$51))))*$EO104)*100*$AA$6,0)</f>
        <v>0</v>
      </c>
      <c r="ET104" s="71">
        <f ca="1">IFERROR((NORMSDIST(-(((LN($EO104/$AB$7)+(#REF!+($N$47^2)/2)*$N$51)/($N$47*SQRT($N$51)))-$N$47*SQRT($N$51)))*$AB$7*EXP(-#REF!*$N$51)-NORMSDIST(-((LN($EO104/$AB$7)+(#REF!+($N$47^2)/2)*$N$51)/($N$47*SQRT($N$51))))*$EO104)*100*$AA$7,0)</f>
        <v>0</v>
      </c>
      <c r="EU104" s="71">
        <f ca="1">IFERROR((NORMSDIST(-(((LN($EO104/$AB$8)+(#REF!+($N$47^2)/2)*$N$51)/($N$47*SQRT($N$51)))-$N$47*SQRT($N$51)))*$AB$8*EXP(-#REF!*$N$51)-NORMSDIST(-((LN($EO104/$AB$8)+(#REF!+($N$47^2)/2)*$N$51)/($N$47*SQRT($N$51))))*$EO104)*100*$AA$8,0)</f>
        <v>0</v>
      </c>
      <c r="EV104" s="71">
        <f ca="1">IFERROR((NORMSDIST(-(((LN($EO104/$AB$9)+(#REF!+($N$47^2)/2)*$N$51)/($N$47*SQRT($N$51)))-$N$47*SQRT($N$51)))*$AB$9*EXP(-#REF!*$N$51)-NORMSDIST(-((LN($EO104/$AB$9)+(#REF!+($N$47^2)/2)*$N$51)/($N$47*SQRT($N$51))))*$EO104)*100*$AA$9,0)</f>
        <v>0</v>
      </c>
      <c r="EW104" s="71">
        <f ca="1">IFERROR((NORMSDIST(-(((LN($EO104/$AB$10)+(#REF!+($N$47^2)/2)*$N$51)/($N$47*SQRT($N$51)))-$N$47*SQRT($N$51)))*$AB$10*EXP(-#REF!*$N$51)-NORMSDIST(-((LN($EO104/$AB$10)+(#REF!+($N$47^2)/2)*$N$51)/($N$47*SQRT($N$51))))*$EO104)*100*$AA$10,0)</f>
        <v>0</v>
      </c>
      <c r="EX104" s="71">
        <f ca="1">IFERROR((NORMSDIST(-(((LN($EO104/$AB$11)+(#REF!+($N$47^2)/2)*$N$51)/($N$47*SQRT($N$51)))-$N$47*SQRT($N$51)))*$AB$11*EXP(-#REF!*$N$51)-NORMSDIST(-((LN($EO104/$AB$11)+(#REF!+($N$47^2)/2)*$N$51)/($N$47*SQRT($N$51))))*$EO104)*100*$AA$11,0)</f>
        <v>0</v>
      </c>
      <c r="EY104" s="71">
        <f ca="1">IFERROR((NORMSDIST(-(((LN($EO104/$AB$12)+(#REF!+($N$47^2)/2)*$N$51)/($N$47*SQRT($N$51)))-$N$47*SQRT($N$51)))*$AB$12*EXP(-#REF!*$N$51)-NORMSDIST(-((LN($EO104/$AB$12)+(#REF!+($N$47^2)/2)*$N$51)/($N$47*SQRT($N$51))))*$EO104)*100*$AA$12,0)</f>
        <v>0</v>
      </c>
      <c r="EZ104" s="71">
        <f ca="1">IFERROR((NORMSDIST(-(((LN($EO104/$AB$13)+(#REF!+($N$47^2)/2)*$N$51)/($N$47*SQRT($N$51)))-$N$47*SQRT($N$51)))*$AB$13*EXP(-#REF!*$N$51)-NORMSDIST(-((LN($EO104/$AB$13)+(#REF!+($N$47^2)/2)*$N$51)/($N$47*SQRT($N$51))))*$EO104)*100*$AA$13,0)</f>
        <v>0</v>
      </c>
      <c r="FA104" s="71">
        <f ca="1">IFERROR((NORMSDIST(-(((LN($EO104/$AB$14)+(#REF!+($N$47^2)/2)*$N$51)/($N$47*SQRT($N$51)))-$N$47*SQRT($N$51)))*$AB$14*EXP(-#REF!*$N$51)-NORMSDIST(-((LN($EO104/$AB$14)+(#REF!+($N$47^2)/2)*$N$51)/($N$47*SQRT($N$51))))*$EO104)*100*$AA$14,0)</f>
        <v>0</v>
      </c>
      <c r="FB104" s="71">
        <f ca="1">IFERROR((NORMSDIST(-(((LN($EO104/$AB$15)+(#REF!+($N$47^2)/2)*$N$51)/($N$47*SQRT($N$51)))-$N$47*SQRT($N$51)))*$AB$15*EXP(-#REF!*$N$51)-NORMSDIST(-((LN($EO104/$AB$15)+(#REF!+($N$47^2)/2)*$N$51)/($N$47*SQRT($N$51))))*$EO104)*100*$AA$15,0)</f>
        <v>0</v>
      </c>
      <c r="FC104" s="71">
        <f ca="1">IFERROR((NORMSDIST(-(((LN($EO104/$AB$16)+(#REF!+($N$47^2)/2)*$N$51)/($N$47*SQRT($N$51)))-$N$47*SQRT($N$51)))*$AB$16*EXP(-#REF!*$N$51)-NORMSDIST(-((LN($EO104/$AB$16)+(#REF!+($N$47^2)/2)*$N$51)/($N$47*SQRT($N$51))))*$EO104)*100*$AA$16,0)</f>
        <v>0</v>
      </c>
      <c r="FD104" s="71">
        <f ca="1">IFERROR((NORMSDIST(-(((LN($EO104/$AB$17)+(#REF!+($N$47^2)/2)*$N$51)/($N$47*SQRT($N$51)))-$N$47*SQRT($N$51)))*$AB$17*EXP(-#REF!*$N$51)-NORMSDIST(-((LN($EO104/$AB$17)+(#REF!+($N$47^2)/2)*$N$51)/($N$47*SQRT($N$51))))*$EO104)*100*$AA$17,0)</f>
        <v>0</v>
      </c>
      <c r="FE104" s="71">
        <f ca="1">IFERROR((NORMSDIST(-(((LN($EO104/$AB$18)+(#REF!+($N$47^2)/2)*$N$51)/($N$47*SQRT($N$51)))-$N$47*SQRT($N$51)))*$AB$18*EXP(-#REF!*$N$51)-NORMSDIST(-((LN($EO104/$AB$18)+(#REF!+($N$47^2)/2)*$N$51)/($N$47*SQRT($N$51))))*$EO104)*100*$AA$18,0)</f>
        <v>0</v>
      </c>
      <c r="FF104" s="71">
        <f ca="1">IFERROR((NORMSDIST(-(((LN($EO104/$AB$19)+(#REF!+($N$47^2)/2)*$N$51)/($N$47*SQRT($N$51)))-$N$47*SQRT($N$51)))*$AB$19*EXP(-#REF!*$N$51)-NORMSDIST(-((LN($EO104/$AB$19)+(#REF!+($N$47^2)/2)*$N$51)/($N$47*SQRT($N$51))))*$EO104)*100*$AA$19,0)</f>
        <v>0</v>
      </c>
      <c r="FG104" s="71">
        <f ca="1">IFERROR((NORMSDIST(-(((LN($EO104/$AB$20)+(#REF!+($N$47^2)/2)*$N$51)/($N$47*SQRT($N$51)))-$N$47*SQRT($N$51)))*$AB$20*EXP(-#REF!*$N$51)-NORMSDIST(-((LN($EO104/$AB$20)+(#REF!+($N$47^2)/2)*$N$51)/($N$47*SQRT($N$51))))*$EO104)*100*$AA$20,0)</f>
        <v>0</v>
      </c>
      <c r="FH104" s="71">
        <f ca="1">IFERROR((NORMSDIST(-(((LN($EO104/$AB$21)+(#REF!+($N$47^2)/2)*$N$51)/($N$47*SQRT($N$51)))-$N$47*SQRT($N$51)))*$AB$21*EXP(-#REF!*$N$51)-NORMSDIST(-((LN($EO104/$AB$21)+(#REF!+($N$47^2)/2)*$N$51)/($N$47*SQRT($N$51))))*$EO104)*100*$AA$21,0)</f>
        <v>0</v>
      </c>
      <c r="FI104" s="71">
        <f ca="1">IFERROR((NORMSDIST(-(((LN($EO104/$AB$22)+(#REF!+($N$47^2)/2)*$N$51)/($N$47*SQRT($N$51)))-$N$47*SQRT($N$51)))*$AB$22*EXP(-#REF!*$N$51)-NORMSDIST(-((LN($EO104/$AB$22)+(#REF!+($N$47^2)/2)*$N$51)/($N$47*SQRT($N$51))))*$EO104)*100*$AA$22,0)</f>
        <v>0</v>
      </c>
      <c r="FJ104" s="71">
        <f ca="1">IFERROR((NORMSDIST(-(((LN($EO104/$AB$23)+(#REF!+($N$47^2)/2)*$N$51)/($N$47*SQRT($N$51)))-$N$47*SQRT($N$51)))*$AB$23*EXP(-#REF!*$N$51)-NORMSDIST(-((LN($EO104/$AB$23)+(#REF!+($N$47^2)/2)*$N$51)/($N$47*SQRT($N$51))))*$EO104)*100*$AA$23,0)</f>
        <v>0</v>
      </c>
      <c r="FK104" s="71">
        <f ca="1">IFERROR((NORMSDIST(-(((LN($EO104/$AB$24)+(#REF!+($N$47^2)/2)*$N$51)/($N$47*SQRT($N$51)))-$N$47*SQRT($N$51)))*$AB$24*EXP(-#REF!*$N$51)-NORMSDIST(-((LN($EO104/$AB$24)+(#REF!+($N$47^2)/2)*$N$51)/($N$47*SQRT($N$51))))*$EO104)*100*$AA$24,0)</f>
        <v>0</v>
      </c>
      <c r="FL104" s="71">
        <f ca="1">IFERROR((NORMSDIST(-(((LN($EO104/$AB$25)+(#REF!+($N$47^2)/2)*$N$51)/($N$47*SQRT($N$51)))-$N$47*SQRT($N$51)))*$AB$25*EXP(-#REF!*$N$51)-NORMSDIST(-((LN($EO104/$AB$25)+(#REF!+($N$47^2)/2)*$N$51)/($N$47*SQRT($N$51))))*$EO104)*100*$AA$25,0)</f>
        <v>0</v>
      </c>
      <c r="FM104" s="71">
        <f ca="1">IFERROR((NORMSDIST(-(((LN($EO104/$AB$26)+(#REF!+($N$47^2)/2)*$N$51)/($N$47*SQRT($N$51)))-$N$47*SQRT($N$51)))*$AB$26*EXP(-#REF!*$N$51)-NORMSDIST(-((LN($EO104/$AB$26)+(#REF!+($N$47^2)/2)*$N$51)/($N$47*SQRT($N$51))))*$EO104)*100*$AA$26,0)</f>
        <v>0</v>
      </c>
      <c r="FN104" s="71">
        <f ca="1">IFERROR((NORMSDIST(-(((LN($EO104/$AB$27)+(#REF!+($N$47^2)/2)*$N$51)/($N$47*SQRT($N$51)))-$N$47*SQRT($N$51)))*$AB$27*EXP(-#REF!*$N$51)-NORMSDIST(-((LN($EO104/$AB$27)+(#REF!+($N$47^2)/2)*$N$51)/($N$47*SQRT($N$51))))*$EO104)*100*$AA$27,0)</f>
        <v>0</v>
      </c>
      <c r="FO104" s="71">
        <f ca="1">IFERROR((NORMSDIST(-(((LN($EO104/$AB$28)+(#REF!+($N$47^2)/2)*$N$51)/($N$47*SQRT($N$51)))-$N$47*SQRT($N$51)))*$AB$28*EXP(-#REF!*$N$51)-NORMSDIST(-((LN($EO104/$AB$28)+(#REF!+($N$47^2)/2)*$N$51)/($N$47*SQRT($N$51))))*$EO104)*100*$AA$28,0)</f>
        <v>0</v>
      </c>
      <c r="FP104" s="71">
        <f ca="1">IFERROR((NORMSDIST(-(((LN($EO104/$AB$29)+(#REF!+($N$47^2)/2)*$N$51)/($N$47*SQRT($N$51)))-$N$47*SQRT($N$51)))*$AB$29*EXP(-#REF!*$N$51)-NORMSDIST(-((LN($EO104/$AB$29)+(#REF!+($N$47^2)/2)*$N$51)/($N$47*SQRT($N$51))))*$EO104)*100*$AA$29,0)</f>
        <v>0</v>
      </c>
      <c r="FQ104" s="71">
        <f ca="1">IFERROR((NORMSDIST(-(((LN($EO104/$AB$30)+(#REF!+($N$47^2)/2)*$N$51)/($N$47*SQRT($N$51)))-$N$47*SQRT($N$51)))*$AB$30*EXP(-#REF!*$N$51)-NORMSDIST(-((LN($EO104/$AB$30)+(#REF!+($N$47^2)/2)*$N$51)/($N$47*SQRT($N$51))))*$EO104)*100*$AA$30,0)</f>
        <v>0</v>
      </c>
      <c r="FR104" s="71">
        <f ca="1">IFERROR((NORMSDIST(-(((LN($EO104/$AB$31)+(#REF!+($N$47^2)/2)*$N$51)/($N$47*SQRT($N$51)))-$N$47*SQRT($N$51)))*$AB$31*EXP(-#REF!*$N$51)-NORMSDIST(-((LN($EO104/$AB$31)+(#REF!+($N$47^2)/2)*$N$51)/($N$47*SQRT($N$51))))*$EO104)*100*$AA$31,0)</f>
        <v>0</v>
      </c>
      <c r="FS104" s="71">
        <f ca="1">IFERROR((NORMSDIST(-(((LN($EO104/$AB$32)+(#REF!+($N$47^2)/2)*$N$51)/($N$47*SQRT($N$51)))-$N$47*SQRT($N$51)))*$AB$32*EXP(-#REF!*$N$51)-NORMSDIST(-((LN($EO104/$AB$32)+(#REF!+($N$47^2)/2)*$N$51)/($N$47*SQRT($N$51))))*$EO104)*100*$AA$32,0)</f>
        <v>0</v>
      </c>
      <c r="FT104" s="71">
        <f ca="1">IFERROR((NORMSDIST(-(((LN($EO104/$AB$33)+(#REF!+($N$47^2)/2)*$N$51)/($N$47*SQRT($N$51)))-$N$47*SQRT($N$51)))*$AB$33*EXP(-#REF!*$N$51)-NORMSDIST(-((LN($EO104/$AB$33)+(#REF!+($N$47^2)/2)*$N$51)/($N$47*SQRT($N$51))))*$EO104)*100*$AA$33,0)</f>
        <v>0</v>
      </c>
      <c r="FU104" s="71">
        <f ca="1">IFERROR((NORMSDIST(-(((LN($EO104/$AB$34)+(#REF!+($N$47^2)/2)*$N$51)/($N$47*SQRT($N$51)))-$N$47*SQRT($N$51)))*$AB$34*EXP(-#REF!*$N$51)-NORMSDIST(-((LN($EO104/$AB$34)+(#REF!+($N$47^2)/2)*$N$51)/($N$47*SQRT($N$51))))*$EO104)*100*$AA$34,0)</f>
        <v>0</v>
      </c>
      <c r="FV104" s="71">
        <f ca="1">IFERROR((NORMSDIST(-(((LN($EO104/$AB$35)+(#REF!+($N$47^2)/2)*$N$51)/($N$47*SQRT($N$51)))-$N$47*SQRT($N$51)))*$AB$35*EXP(-#REF!*$N$51)-NORMSDIST(-((LN($EO104/$AB$35)+(#REF!+($N$47^2)/2)*$N$51)/($N$47*SQRT($N$51))))*$EO104)*100*$AA$35,0)</f>
        <v>0</v>
      </c>
      <c r="FW104" s="71">
        <f ca="1">IFERROR((NORMSDIST(-(((LN($EO104/$AB$36)+(#REF!+($N$47^2)/2)*$N$51)/($N$47*SQRT($N$51)))-$N$47*SQRT($N$51)))*$AB$36*EXP(-#REF!*$N$51)-NORMSDIST(-((LN($EO104/$AB$36)+(#REF!+($N$47^2)/2)*$N$51)/($N$47*SQRT($N$51))))*$EO104)*100*$AA$36,0)</f>
        <v>0</v>
      </c>
      <c r="FX104" s="71">
        <f ca="1">IFERROR((NORMSDIST(-(((LN($EO104/$AB$37)+(#REF!+($N$47^2)/2)*$N$51)/($N$47*SQRT($N$51)))-$N$47*SQRT($N$51)))*$AB$37*EXP(-#REF!*$N$51)-NORMSDIST(-((LN($EO104/$AB$37)+(#REF!+($N$47^2)/2)*$N$51)/($N$47*SQRT($N$51))))*$EO104)*100*$AA$37,0)</f>
        <v>0</v>
      </c>
      <c r="FY104" s="71">
        <f ca="1">IFERROR((NORMSDIST(-(((LN($EO104/$AB$38)+(#REF!+($N$47^2)/2)*$N$51)/($N$47*SQRT($N$51)))-$N$47*SQRT($N$51)))*$AB$38*EXP(-#REF!*$N$51)-NORMSDIST(-((LN($EO104/$AB$38)+(#REF!+($N$47^2)/2)*$N$51)/($N$47*SQRT($N$51))))*$EO104)*100*$AA$38,0)</f>
        <v>0</v>
      </c>
      <c r="FZ104" s="71">
        <f ca="1">IFERROR((NORMSDIST(-(((LN($EO104/$AB$39)+(#REF!+($N$47^2)/2)*$N$51)/($N$47*SQRT($N$51)))-$N$47*SQRT($N$51)))*$AB$39*EXP(-#REF!*$N$51)-NORMSDIST(-((LN($EO104/$AB$39)+(#REF!+($N$47^2)/2)*$N$51)/($N$47*SQRT($N$51))))*$EO104)*100*$AA$39,0)</f>
        <v>0</v>
      </c>
      <c r="GA104" s="71">
        <f ca="1">IFERROR((NORMSDIST(-(((LN($EO104/$AB$40)+(#REF!+($N$47^2)/2)*$N$51)/($N$47*SQRT($N$51)))-$N$47*SQRT($N$51)))*$AB$40*EXP(-#REF!*$N$51)-NORMSDIST(-((LN($EO104/$AB$40)+(#REF!+($N$47^2)/2)*$N$51)/($N$47*SQRT($N$51))))*$EO104)*100*$AA$40,0)</f>
        <v>0</v>
      </c>
      <c r="GB104" s="71">
        <f ca="1">IFERROR((NORMSDIST(-(((LN($EO104/$AB$41)+(#REF!+($N$47^2)/2)*$N$51)/($N$47*SQRT($N$51)))-$N$47*SQRT($N$51)))*$AB$41*EXP(-#REF!*$N$51)-NORMSDIST(-((LN($EO104/$AB$41)+(#REF!+($N$47^2)/2)*$N$51)/($N$47*SQRT($N$51))))*$EO104)*100*$AA$41,0)</f>
        <v>0</v>
      </c>
      <c r="GC104" s="71">
        <f ca="1">IFERROR((NORMSDIST(-(((LN($EO104/$AB$42)+(#REF!+($N$47^2)/2)*$N$51)/($N$47*SQRT($N$51)))-$N$47*SQRT($N$51)))*$AB$42*EXP(-#REF!*$N$51)-NORMSDIST(-((LN($EO104/$AB$42)+(#REF!+($N$47^2)/2)*$N$51)/($N$47*SQRT($N$51))))*$EO104)*100*$AA$42,0)</f>
        <v>0</v>
      </c>
      <c r="GD104" s="104">
        <f t="shared" ca="1" si="211"/>
        <v>0</v>
      </c>
    </row>
    <row r="105" spans="102:186">
      <c r="CX105" s="70">
        <f t="shared" si="168"/>
        <v>3059.9400868659536</v>
      </c>
      <c r="CY105" s="71">
        <f t="shared" si="169"/>
        <v>0</v>
      </c>
      <c r="CZ105" s="71">
        <f t="shared" si="170"/>
        <v>0</v>
      </c>
      <c r="DA105" s="71">
        <f t="shared" si="171"/>
        <v>0</v>
      </c>
      <c r="DB105" s="71">
        <f t="shared" si="172"/>
        <v>0</v>
      </c>
      <c r="DC105" s="71">
        <f t="shared" si="173"/>
        <v>0</v>
      </c>
      <c r="DD105" s="71">
        <f t="shared" si="174"/>
        <v>0</v>
      </c>
      <c r="DE105" s="71">
        <f t="shared" si="175"/>
        <v>0</v>
      </c>
      <c r="DF105" s="71">
        <f t="shared" si="176"/>
        <v>0</v>
      </c>
      <c r="DG105" s="71">
        <f t="shared" si="177"/>
        <v>0</v>
      </c>
      <c r="DH105" s="71">
        <f t="shared" si="178"/>
        <v>0</v>
      </c>
      <c r="DI105" s="71">
        <f t="shared" si="179"/>
        <v>0</v>
      </c>
      <c r="DJ105" s="71">
        <f t="shared" si="180"/>
        <v>0</v>
      </c>
      <c r="DK105" s="71">
        <f t="shared" si="181"/>
        <v>0</v>
      </c>
      <c r="DL105" s="71">
        <f t="shared" si="182"/>
        <v>0</v>
      </c>
      <c r="DM105" s="71">
        <f t="shared" si="183"/>
        <v>0</v>
      </c>
      <c r="DN105" s="71">
        <f t="shared" si="184"/>
        <v>0</v>
      </c>
      <c r="DO105" s="71">
        <f t="shared" si="185"/>
        <v>0</v>
      </c>
      <c r="DP105" s="71">
        <f t="shared" si="186"/>
        <v>0</v>
      </c>
      <c r="DQ105" s="71">
        <f t="shared" si="187"/>
        <v>0</v>
      </c>
      <c r="DR105" s="71">
        <f t="shared" si="188"/>
        <v>0</v>
      </c>
      <c r="DS105" s="71">
        <f t="shared" si="189"/>
        <v>0</v>
      </c>
      <c r="DT105" s="71">
        <f t="shared" si="190"/>
        <v>0</v>
      </c>
      <c r="DU105" s="71">
        <f t="shared" si="191"/>
        <v>0</v>
      </c>
      <c r="DV105" s="71">
        <f t="shared" si="192"/>
        <v>0</v>
      </c>
      <c r="DW105" s="71">
        <f t="shared" si="193"/>
        <v>0</v>
      </c>
      <c r="DX105" s="71">
        <f t="shared" si="194"/>
        <v>0</v>
      </c>
      <c r="DY105" s="71">
        <f t="shared" si="195"/>
        <v>0</v>
      </c>
      <c r="DZ105" s="71">
        <f t="shared" si="196"/>
        <v>0</v>
      </c>
      <c r="EA105" s="71">
        <f t="shared" si="197"/>
        <v>0</v>
      </c>
      <c r="EB105" s="71">
        <f t="shared" si="198"/>
        <v>0</v>
      </c>
      <c r="EC105" s="71">
        <f t="shared" si="199"/>
        <v>0</v>
      </c>
      <c r="ED105" s="71">
        <f t="shared" si="200"/>
        <v>0</v>
      </c>
      <c r="EE105" s="71">
        <f t="shared" si="201"/>
        <v>0</v>
      </c>
      <c r="EF105" s="71">
        <f t="shared" si="202"/>
        <v>0</v>
      </c>
      <c r="EG105" s="71">
        <f t="shared" si="203"/>
        <v>0</v>
      </c>
      <c r="EH105" s="71">
        <f t="shared" si="204"/>
        <v>0</v>
      </c>
      <c r="EI105" s="71">
        <f t="shared" si="205"/>
        <v>0</v>
      </c>
      <c r="EJ105" s="71">
        <f t="shared" si="206"/>
        <v>0</v>
      </c>
      <c r="EK105" s="71">
        <f t="shared" si="207"/>
        <v>0</v>
      </c>
      <c r="EL105" s="71">
        <f t="shared" si="208"/>
        <v>0</v>
      </c>
      <c r="EM105" s="104">
        <f t="shared" si="209"/>
        <v>0</v>
      </c>
      <c r="EN105" s="60"/>
      <c r="EO105" s="70">
        <f t="shared" si="210"/>
        <v>3059.9400868659536</v>
      </c>
      <c r="EP105" s="71">
        <f ca="1">IFERROR((NORMSDIST(-(((LN($EO105/$AB$3)+(#REF!+($N$47^2)/2)*$N$51)/($N$47*SQRT($N$51)))-$N$47*SQRT($N$51)))*$AB$3*EXP(-#REF!*$N$51)-NORMSDIST(-((LN($EO105/$AB$3)+(#REF!+($N$47^2)/2)*$N$51)/($N$47*SQRT($N$51))))*$EO105)*100*$AA$3,0)</f>
        <v>0</v>
      </c>
      <c r="EQ105" s="71">
        <f ca="1">IFERROR((NORMSDIST(-(((LN($EO105/$AB$4)+(#REF!+($N$47^2)/2)*$N$51)/($N$47*SQRT($N$51)))-$N$47*SQRT($N$51)))*$AB$4*EXP(-#REF!*$N$51)-NORMSDIST(-((LN($EO105/$AB$4)+(#REF!+($N$47^2)/2)*$N$51)/($N$47*SQRT($N$51))))*$EO105)*100*$AA$4,0)</f>
        <v>0</v>
      </c>
      <c r="ER105" s="71">
        <f ca="1">IFERROR((NORMSDIST(-(((LN($EO105/$AB$5)+(#REF!+($N$47^2)/2)*$N$51)/($N$47*SQRT($N$51)))-$N$47*SQRT($N$51)))*$AB$5*EXP(-#REF!*$N$51)-NORMSDIST(-((LN($EO105/$AB$5)+(#REF!+($N$47^2)/2)*$N$51)/($N$47*SQRT($N$51))))*$EO105)*100*$AA$5,0)</f>
        <v>0</v>
      </c>
      <c r="ES105" s="71">
        <f ca="1">IFERROR((NORMSDIST(-(((LN($EO105/$AB$6)+(#REF!+($N$47^2)/2)*$N$51)/($N$47*SQRT($N$51)))-$N$47*SQRT($N$51)))*$AB$6*EXP(-#REF!*$N$51)-NORMSDIST(-((LN($EO105/$AB$6)+(#REF!+($N$47^2)/2)*$N$51)/($N$47*SQRT($N$51))))*$EO105)*100*$AA$6,0)</f>
        <v>0</v>
      </c>
      <c r="ET105" s="71">
        <f ca="1">IFERROR((NORMSDIST(-(((LN($EO105/$AB$7)+(#REF!+($N$47^2)/2)*$N$51)/($N$47*SQRT($N$51)))-$N$47*SQRT($N$51)))*$AB$7*EXP(-#REF!*$N$51)-NORMSDIST(-((LN($EO105/$AB$7)+(#REF!+($N$47^2)/2)*$N$51)/($N$47*SQRT($N$51))))*$EO105)*100*$AA$7,0)</f>
        <v>0</v>
      </c>
      <c r="EU105" s="71">
        <f ca="1">IFERROR((NORMSDIST(-(((LN($EO105/$AB$8)+(#REF!+($N$47^2)/2)*$N$51)/($N$47*SQRT($N$51)))-$N$47*SQRT($N$51)))*$AB$8*EXP(-#REF!*$N$51)-NORMSDIST(-((LN($EO105/$AB$8)+(#REF!+($N$47^2)/2)*$N$51)/($N$47*SQRT($N$51))))*$EO105)*100*$AA$8,0)</f>
        <v>0</v>
      </c>
      <c r="EV105" s="71">
        <f ca="1">IFERROR((NORMSDIST(-(((LN($EO105/$AB$9)+(#REF!+($N$47^2)/2)*$N$51)/($N$47*SQRT($N$51)))-$N$47*SQRT($N$51)))*$AB$9*EXP(-#REF!*$N$51)-NORMSDIST(-((LN($EO105/$AB$9)+(#REF!+($N$47^2)/2)*$N$51)/($N$47*SQRT($N$51))))*$EO105)*100*$AA$9,0)</f>
        <v>0</v>
      </c>
      <c r="EW105" s="71">
        <f ca="1">IFERROR((NORMSDIST(-(((LN($EO105/$AB$10)+(#REF!+($N$47^2)/2)*$N$51)/($N$47*SQRT($N$51)))-$N$47*SQRT($N$51)))*$AB$10*EXP(-#REF!*$N$51)-NORMSDIST(-((LN($EO105/$AB$10)+(#REF!+($N$47^2)/2)*$N$51)/($N$47*SQRT($N$51))))*$EO105)*100*$AA$10,0)</f>
        <v>0</v>
      </c>
      <c r="EX105" s="71">
        <f ca="1">IFERROR((NORMSDIST(-(((LN($EO105/$AB$11)+(#REF!+($N$47^2)/2)*$N$51)/($N$47*SQRT($N$51)))-$N$47*SQRT($N$51)))*$AB$11*EXP(-#REF!*$N$51)-NORMSDIST(-((LN($EO105/$AB$11)+(#REF!+($N$47^2)/2)*$N$51)/($N$47*SQRT($N$51))))*$EO105)*100*$AA$11,0)</f>
        <v>0</v>
      </c>
      <c r="EY105" s="71">
        <f ca="1">IFERROR((NORMSDIST(-(((LN($EO105/$AB$12)+(#REF!+($N$47^2)/2)*$N$51)/($N$47*SQRT($N$51)))-$N$47*SQRT($N$51)))*$AB$12*EXP(-#REF!*$N$51)-NORMSDIST(-((LN($EO105/$AB$12)+(#REF!+($N$47^2)/2)*$N$51)/($N$47*SQRT($N$51))))*$EO105)*100*$AA$12,0)</f>
        <v>0</v>
      </c>
      <c r="EZ105" s="71">
        <f ca="1">IFERROR((NORMSDIST(-(((LN($EO105/$AB$13)+(#REF!+($N$47^2)/2)*$N$51)/($N$47*SQRT($N$51)))-$N$47*SQRT($N$51)))*$AB$13*EXP(-#REF!*$N$51)-NORMSDIST(-((LN($EO105/$AB$13)+(#REF!+($N$47^2)/2)*$N$51)/($N$47*SQRT($N$51))))*$EO105)*100*$AA$13,0)</f>
        <v>0</v>
      </c>
      <c r="FA105" s="71">
        <f ca="1">IFERROR((NORMSDIST(-(((LN($EO105/$AB$14)+(#REF!+($N$47^2)/2)*$N$51)/($N$47*SQRT($N$51)))-$N$47*SQRT($N$51)))*$AB$14*EXP(-#REF!*$N$51)-NORMSDIST(-((LN($EO105/$AB$14)+(#REF!+($N$47^2)/2)*$N$51)/($N$47*SQRT($N$51))))*$EO105)*100*$AA$14,0)</f>
        <v>0</v>
      </c>
      <c r="FB105" s="71">
        <f ca="1">IFERROR((NORMSDIST(-(((LN($EO105/$AB$15)+(#REF!+($N$47^2)/2)*$N$51)/($N$47*SQRT($N$51)))-$N$47*SQRT($N$51)))*$AB$15*EXP(-#REF!*$N$51)-NORMSDIST(-((LN($EO105/$AB$15)+(#REF!+($N$47^2)/2)*$N$51)/($N$47*SQRT($N$51))))*$EO105)*100*$AA$15,0)</f>
        <v>0</v>
      </c>
      <c r="FC105" s="71">
        <f ca="1">IFERROR((NORMSDIST(-(((LN($EO105/$AB$16)+(#REF!+($N$47^2)/2)*$N$51)/($N$47*SQRT($N$51)))-$N$47*SQRT($N$51)))*$AB$16*EXP(-#REF!*$N$51)-NORMSDIST(-((LN($EO105/$AB$16)+(#REF!+($N$47^2)/2)*$N$51)/($N$47*SQRT($N$51))))*$EO105)*100*$AA$16,0)</f>
        <v>0</v>
      </c>
      <c r="FD105" s="71">
        <f ca="1">IFERROR((NORMSDIST(-(((LN($EO105/$AB$17)+(#REF!+($N$47^2)/2)*$N$51)/($N$47*SQRT($N$51)))-$N$47*SQRT($N$51)))*$AB$17*EXP(-#REF!*$N$51)-NORMSDIST(-((LN($EO105/$AB$17)+(#REF!+($N$47^2)/2)*$N$51)/($N$47*SQRT($N$51))))*$EO105)*100*$AA$17,0)</f>
        <v>0</v>
      </c>
      <c r="FE105" s="71">
        <f ca="1">IFERROR((NORMSDIST(-(((LN($EO105/$AB$18)+(#REF!+($N$47^2)/2)*$N$51)/($N$47*SQRT($N$51)))-$N$47*SQRT($N$51)))*$AB$18*EXP(-#REF!*$N$51)-NORMSDIST(-((LN($EO105/$AB$18)+(#REF!+($N$47^2)/2)*$N$51)/($N$47*SQRT($N$51))))*$EO105)*100*$AA$18,0)</f>
        <v>0</v>
      </c>
      <c r="FF105" s="71">
        <f ca="1">IFERROR((NORMSDIST(-(((LN($EO105/$AB$19)+(#REF!+($N$47^2)/2)*$N$51)/($N$47*SQRT($N$51)))-$N$47*SQRT($N$51)))*$AB$19*EXP(-#REF!*$N$51)-NORMSDIST(-((LN($EO105/$AB$19)+(#REF!+($N$47^2)/2)*$N$51)/($N$47*SQRT($N$51))))*$EO105)*100*$AA$19,0)</f>
        <v>0</v>
      </c>
      <c r="FG105" s="71">
        <f ca="1">IFERROR((NORMSDIST(-(((LN($EO105/$AB$20)+(#REF!+($N$47^2)/2)*$N$51)/($N$47*SQRT($N$51)))-$N$47*SQRT($N$51)))*$AB$20*EXP(-#REF!*$N$51)-NORMSDIST(-((LN($EO105/$AB$20)+(#REF!+($N$47^2)/2)*$N$51)/($N$47*SQRT($N$51))))*$EO105)*100*$AA$20,0)</f>
        <v>0</v>
      </c>
      <c r="FH105" s="71">
        <f ca="1">IFERROR((NORMSDIST(-(((LN($EO105/$AB$21)+(#REF!+($N$47^2)/2)*$N$51)/($N$47*SQRT($N$51)))-$N$47*SQRT($N$51)))*$AB$21*EXP(-#REF!*$N$51)-NORMSDIST(-((LN($EO105/$AB$21)+(#REF!+($N$47^2)/2)*$N$51)/($N$47*SQRT($N$51))))*$EO105)*100*$AA$21,0)</f>
        <v>0</v>
      </c>
      <c r="FI105" s="71">
        <f ca="1">IFERROR((NORMSDIST(-(((LN($EO105/$AB$22)+(#REF!+($N$47^2)/2)*$N$51)/($N$47*SQRT($N$51)))-$N$47*SQRT($N$51)))*$AB$22*EXP(-#REF!*$N$51)-NORMSDIST(-((LN($EO105/$AB$22)+(#REF!+($N$47^2)/2)*$N$51)/($N$47*SQRT($N$51))))*$EO105)*100*$AA$22,0)</f>
        <v>0</v>
      </c>
      <c r="FJ105" s="71">
        <f ca="1">IFERROR((NORMSDIST(-(((LN($EO105/$AB$23)+(#REF!+($N$47^2)/2)*$N$51)/($N$47*SQRT($N$51)))-$N$47*SQRT($N$51)))*$AB$23*EXP(-#REF!*$N$51)-NORMSDIST(-((LN($EO105/$AB$23)+(#REF!+($N$47^2)/2)*$N$51)/($N$47*SQRT($N$51))))*$EO105)*100*$AA$23,0)</f>
        <v>0</v>
      </c>
      <c r="FK105" s="71">
        <f ca="1">IFERROR((NORMSDIST(-(((LN($EO105/$AB$24)+(#REF!+($N$47^2)/2)*$N$51)/($N$47*SQRT($N$51)))-$N$47*SQRT($N$51)))*$AB$24*EXP(-#REF!*$N$51)-NORMSDIST(-((LN($EO105/$AB$24)+(#REF!+($N$47^2)/2)*$N$51)/($N$47*SQRT($N$51))))*$EO105)*100*$AA$24,0)</f>
        <v>0</v>
      </c>
      <c r="FL105" s="71">
        <f ca="1">IFERROR((NORMSDIST(-(((LN($EO105/$AB$25)+(#REF!+($N$47^2)/2)*$N$51)/($N$47*SQRT($N$51)))-$N$47*SQRT($N$51)))*$AB$25*EXP(-#REF!*$N$51)-NORMSDIST(-((LN($EO105/$AB$25)+(#REF!+($N$47^2)/2)*$N$51)/($N$47*SQRT($N$51))))*$EO105)*100*$AA$25,0)</f>
        <v>0</v>
      </c>
      <c r="FM105" s="71">
        <f ca="1">IFERROR((NORMSDIST(-(((LN($EO105/$AB$26)+(#REF!+($N$47^2)/2)*$N$51)/($N$47*SQRT($N$51)))-$N$47*SQRT($N$51)))*$AB$26*EXP(-#REF!*$N$51)-NORMSDIST(-((LN($EO105/$AB$26)+(#REF!+($N$47^2)/2)*$N$51)/($N$47*SQRT($N$51))))*$EO105)*100*$AA$26,0)</f>
        <v>0</v>
      </c>
      <c r="FN105" s="71">
        <f ca="1">IFERROR((NORMSDIST(-(((LN($EO105/$AB$27)+(#REF!+($N$47^2)/2)*$N$51)/($N$47*SQRT($N$51)))-$N$47*SQRT($N$51)))*$AB$27*EXP(-#REF!*$N$51)-NORMSDIST(-((LN($EO105/$AB$27)+(#REF!+($N$47^2)/2)*$N$51)/($N$47*SQRT($N$51))))*$EO105)*100*$AA$27,0)</f>
        <v>0</v>
      </c>
      <c r="FO105" s="71">
        <f ca="1">IFERROR((NORMSDIST(-(((LN($EO105/$AB$28)+(#REF!+($N$47^2)/2)*$N$51)/($N$47*SQRT($N$51)))-$N$47*SQRT($N$51)))*$AB$28*EXP(-#REF!*$N$51)-NORMSDIST(-((LN($EO105/$AB$28)+(#REF!+($N$47^2)/2)*$N$51)/($N$47*SQRT($N$51))))*$EO105)*100*$AA$28,0)</f>
        <v>0</v>
      </c>
      <c r="FP105" s="71">
        <f ca="1">IFERROR((NORMSDIST(-(((LN($EO105/$AB$29)+(#REF!+($N$47^2)/2)*$N$51)/($N$47*SQRT($N$51)))-$N$47*SQRT($N$51)))*$AB$29*EXP(-#REF!*$N$51)-NORMSDIST(-((LN($EO105/$AB$29)+(#REF!+($N$47^2)/2)*$N$51)/($N$47*SQRT($N$51))))*$EO105)*100*$AA$29,0)</f>
        <v>0</v>
      </c>
      <c r="FQ105" s="71">
        <f ca="1">IFERROR((NORMSDIST(-(((LN($EO105/$AB$30)+(#REF!+($N$47^2)/2)*$N$51)/($N$47*SQRT($N$51)))-$N$47*SQRT($N$51)))*$AB$30*EXP(-#REF!*$N$51)-NORMSDIST(-((LN($EO105/$AB$30)+(#REF!+($N$47^2)/2)*$N$51)/($N$47*SQRT($N$51))))*$EO105)*100*$AA$30,0)</f>
        <v>0</v>
      </c>
      <c r="FR105" s="71">
        <f ca="1">IFERROR((NORMSDIST(-(((LN($EO105/$AB$31)+(#REF!+($N$47^2)/2)*$N$51)/($N$47*SQRT($N$51)))-$N$47*SQRT($N$51)))*$AB$31*EXP(-#REF!*$N$51)-NORMSDIST(-((LN($EO105/$AB$31)+(#REF!+($N$47^2)/2)*$N$51)/($N$47*SQRT($N$51))))*$EO105)*100*$AA$31,0)</f>
        <v>0</v>
      </c>
      <c r="FS105" s="71">
        <f ca="1">IFERROR((NORMSDIST(-(((LN($EO105/$AB$32)+(#REF!+($N$47^2)/2)*$N$51)/($N$47*SQRT($N$51)))-$N$47*SQRT($N$51)))*$AB$32*EXP(-#REF!*$N$51)-NORMSDIST(-((LN($EO105/$AB$32)+(#REF!+($N$47^2)/2)*$N$51)/($N$47*SQRT($N$51))))*$EO105)*100*$AA$32,0)</f>
        <v>0</v>
      </c>
      <c r="FT105" s="71">
        <f ca="1">IFERROR((NORMSDIST(-(((LN($EO105/$AB$33)+(#REF!+($N$47^2)/2)*$N$51)/($N$47*SQRT($N$51)))-$N$47*SQRT($N$51)))*$AB$33*EXP(-#REF!*$N$51)-NORMSDIST(-((LN($EO105/$AB$33)+(#REF!+($N$47^2)/2)*$N$51)/($N$47*SQRT($N$51))))*$EO105)*100*$AA$33,0)</f>
        <v>0</v>
      </c>
      <c r="FU105" s="71">
        <f ca="1">IFERROR((NORMSDIST(-(((LN($EO105/$AB$34)+(#REF!+($N$47^2)/2)*$N$51)/($N$47*SQRT($N$51)))-$N$47*SQRT($N$51)))*$AB$34*EXP(-#REF!*$N$51)-NORMSDIST(-((LN($EO105/$AB$34)+(#REF!+($N$47^2)/2)*$N$51)/($N$47*SQRT($N$51))))*$EO105)*100*$AA$34,0)</f>
        <v>0</v>
      </c>
      <c r="FV105" s="71">
        <f ca="1">IFERROR((NORMSDIST(-(((LN($EO105/$AB$35)+(#REF!+($N$47^2)/2)*$N$51)/($N$47*SQRT($N$51)))-$N$47*SQRT($N$51)))*$AB$35*EXP(-#REF!*$N$51)-NORMSDIST(-((LN($EO105/$AB$35)+(#REF!+($N$47^2)/2)*$N$51)/($N$47*SQRT($N$51))))*$EO105)*100*$AA$35,0)</f>
        <v>0</v>
      </c>
      <c r="FW105" s="71">
        <f ca="1">IFERROR((NORMSDIST(-(((LN($EO105/$AB$36)+(#REF!+($N$47^2)/2)*$N$51)/($N$47*SQRT($N$51)))-$N$47*SQRT($N$51)))*$AB$36*EXP(-#REF!*$N$51)-NORMSDIST(-((LN($EO105/$AB$36)+(#REF!+($N$47^2)/2)*$N$51)/($N$47*SQRT($N$51))))*$EO105)*100*$AA$36,0)</f>
        <v>0</v>
      </c>
      <c r="FX105" s="71">
        <f ca="1">IFERROR((NORMSDIST(-(((LN($EO105/$AB$37)+(#REF!+($N$47^2)/2)*$N$51)/($N$47*SQRT($N$51)))-$N$47*SQRT($N$51)))*$AB$37*EXP(-#REF!*$N$51)-NORMSDIST(-((LN($EO105/$AB$37)+(#REF!+($N$47^2)/2)*$N$51)/($N$47*SQRT($N$51))))*$EO105)*100*$AA$37,0)</f>
        <v>0</v>
      </c>
      <c r="FY105" s="71">
        <f ca="1">IFERROR((NORMSDIST(-(((LN($EO105/$AB$38)+(#REF!+($N$47^2)/2)*$N$51)/($N$47*SQRT($N$51)))-$N$47*SQRT($N$51)))*$AB$38*EXP(-#REF!*$N$51)-NORMSDIST(-((LN($EO105/$AB$38)+(#REF!+($N$47^2)/2)*$N$51)/($N$47*SQRT($N$51))))*$EO105)*100*$AA$38,0)</f>
        <v>0</v>
      </c>
      <c r="FZ105" s="71">
        <f ca="1">IFERROR((NORMSDIST(-(((LN($EO105/$AB$39)+(#REF!+($N$47^2)/2)*$N$51)/($N$47*SQRT($N$51)))-$N$47*SQRT($N$51)))*$AB$39*EXP(-#REF!*$N$51)-NORMSDIST(-((LN($EO105/$AB$39)+(#REF!+($N$47^2)/2)*$N$51)/($N$47*SQRT($N$51))))*$EO105)*100*$AA$39,0)</f>
        <v>0</v>
      </c>
      <c r="GA105" s="71">
        <f ca="1">IFERROR((NORMSDIST(-(((LN($EO105/$AB$40)+(#REF!+($N$47^2)/2)*$N$51)/($N$47*SQRT($N$51)))-$N$47*SQRT($N$51)))*$AB$40*EXP(-#REF!*$N$51)-NORMSDIST(-((LN($EO105/$AB$40)+(#REF!+($N$47^2)/2)*$N$51)/($N$47*SQRT($N$51))))*$EO105)*100*$AA$40,0)</f>
        <v>0</v>
      </c>
      <c r="GB105" s="71">
        <f ca="1">IFERROR((NORMSDIST(-(((LN($EO105/$AB$41)+(#REF!+($N$47^2)/2)*$N$51)/($N$47*SQRT($N$51)))-$N$47*SQRT($N$51)))*$AB$41*EXP(-#REF!*$N$51)-NORMSDIST(-((LN($EO105/$AB$41)+(#REF!+($N$47^2)/2)*$N$51)/($N$47*SQRT($N$51))))*$EO105)*100*$AA$41,0)</f>
        <v>0</v>
      </c>
      <c r="GC105" s="71">
        <f ca="1">IFERROR((NORMSDIST(-(((LN($EO105/$AB$42)+(#REF!+($N$47^2)/2)*$N$51)/($N$47*SQRT($N$51)))-$N$47*SQRT($N$51)))*$AB$42*EXP(-#REF!*$N$51)-NORMSDIST(-((LN($EO105/$AB$42)+(#REF!+($N$47^2)/2)*$N$51)/($N$47*SQRT($N$51))))*$EO105)*100*$AA$42,0)</f>
        <v>0</v>
      </c>
      <c r="GD105" s="104">
        <f t="shared" ca="1" si="211"/>
        <v>0</v>
      </c>
    </row>
    <row r="106" spans="102:186">
      <c r="CX106" s="70">
        <f t="shared" si="168"/>
        <v>3122.3878437407689</v>
      </c>
      <c r="CY106" s="71">
        <f t="shared" si="169"/>
        <v>0</v>
      </c>
      <c r="CZ106" s="71">
        <f t="shared" si="170"/>
        <v>0</v>
      </c>
      <c r="DA106" s="71">
        <f t="shared" si="171"/>
        <v>0</v>
      </c>
      <c r="DB106" s="71">
        <f t="shared" si="172"/>
        <v>0</v>
      </c>
      <c r="DC106" s="71">
        <f t="shared" si="173"/>
        <v>0</v>
      </c>
      <c r="DD106" s="71">
        <f t="shared" si="174"/>
        <v>0</v>
      </c>
      <c r="DE106" s="71">
        <f t="shared" si="175"/>
        <v>0</v>
      </c>
      <c r="DF106" s="71">
        <f t="shared" si="176"/>
        <v>0</v>
      </c>
      <c r="DG106" s="71">
        <f t="shared" si="177"/>
        <v>0</v>
      </c>
      <c r="DH106" s="71">
        <f t="shared" si="178"/>
        <v>0</v>
      </c>
      <c r="DI106" s="71">
        <f t="shared" si="179"/>
        <v>0</v>
      </c>
      <c r="DJ106" s="71">
        <f t="shared" si="180"/>
        <v>0</v>
      </c>
      <c r="DK106" s="71">
        <f t="shared" si="181"/>
        <v>0</v>
      </c>
      <c r="DL106" s="71">
        <f t="shared" si="182"/>
        <v>0</v>
      </c>
      <c r="DM106" s="71">
        <f t="shared" si="183"/>
        <v>0</v>
      </c>
      <c r="DN106" s="71">
        <f t="shared" si="184"/>
        <v>0</v>
      </c>
      <c r="DO106" s="71">
        <f t="shared" si="185"/>
        <v>0</v>
      </c>
      <c r="DP106" s="71">
        <f t="shared" si="186"/>
        <v>0</v>
      </c>
      <c r="DQ106" s="71">
        <f t="shared" si="187"/>
        <v>0</v>
      </c>
      <c r="DR106" s="71">
        <f t="shared" si="188"/>
        <v>0</v>
      </c>
      <c r="DS106" s="71">
        <f t="shared" si="189"/>
        <v>0</v>
      </c>
      <c r="DT106" s="71">
        <f t="shared" si="190"/>
        <v>0</v>
      </c>
      <c r="DU106" s="71">
        <f t="shared" si="191"/>
        <v>0</v>
      </c>
      <c r="DV106" s="71">
        <f t="shared" si="192"/>
        <v>0</v>
      </c>
      <c r="DW106" s="71">
        <f t="shared" si="193"/>
        <v>0</v>
      </c>
      <c r="DX106" s="71">
        <f t="shared" si="194"/>
        <v>0</v>
      </c>
      <c r="DY106" s="71">
        <f t="shared" si="195"/>
        <v>0</v>
      </c>
      <c r="DZ106" s="71">
        <f t="shared" si="196"/>
        <v>0</v>
      </c>
      <c r="EA106" s="71">
        <f t="shared" si="197"/>
        <v>0</v>
      </c>
      <c r="EB106" s="71">
        <f t="shared" si="198"/>
        <v>0</v>
      </c>
      <c r="EC106" s="71">
        <f t="shared" si="199"/>
        <v>0</v>
      </c>
      <c r="ED106" s="71">
        <f t="shared" si="200"/>
        <v>0</v>
      </c>
      <c r="EE106" s="71">
        <f t="shared" si="201"/>
        <v>0</v>
      </c>
      <c r="EF106" s="71">
        <f t="shared" si="202"/>
        <v>0</v>
      </c>
      <c r="EG106" s="71">
        <f t="shared" si="203"/>
        <v>0</v>
      </c>
      <c r="EH106" s="71">
        <f t="shared" si="204"/>
        <v>0</v>
      </c>
      <c r="EI106" s="71">
        <f t="shared" si="205"/>
        <v>0</v>
      </c>
      <c r="EJ106" s="71">
        <f t="shared" si="206"/>
        <v>0</v>
      </c>
      <c r="EK106" s="71">
        <f t="shared" si="207"/>
        <v>0</v>
      </c>
      <c r="EL106" s="71">
        <f t="shared" si="208"/>
        <v>0</v>
      </c>
      <c r="EM106" s="104">
        <f t="shared" si="209"/>
        <v>0</v>
      </c>
      <c r="EN106" s="60"/>
      <c r="EO106" s="70">
        <f t="shared" si="210"/>
        <v>3122.3878437407689</v>
      </c>
      <c r="EP106" s="71">
        <f ca="1">IFERROR((NORMSDIST(-(((LN($EO106/$AB$3)+(#REF!+($N$47^2)/2)*$N$51)/($N$47*SQRT($N$51)))-$N$47*SQRT($N$51)))*$AB$3*EXP(-#REF!*$N$51)-NORMSDIST(-((LN($EO106/$AB$3)+(#REF!+($N$47^2)/2)*$N$51)/($N$47*SQRT($N$51))))*$EO106)*100*$AA$3,0)</f>
        <v>0</v>
      </c>
      <c r="EQ106" s="71">
        <f ca="1">IFERROR((NORMSDIST(-(((LN($EO106/$AB$4)+(#REF!+($N$47^2)/2)*$N$51)/($N$47*SQRT($N$51)))-$N$47*SQRT($N$51)))*$AB$4*EXP(-#REF!*$N$51)-NORMSDIST(-((LN($EO106/$AB$4)+(#REF!+($N$47^2)/2)*$N$51)/($N$47*SQRT($N$51))))*$EO106)*100*$AA$4,0)</f>
        <v>0</v>
      </c>
      <c r="ER106" s="71">
        <f ca="1">IFERROR((NORMSDIST(-(((LN($EO106/$AB$5)+(#REF!+($N$47^2)/2)*$N$51)/($N$47*SQRT($N$51)))-$N$47*SQRT($N$51)))*$AB$5*EXP(-#REF!*$N$51)-NORMSDIST(-((LN($EO106/$AB$5)+(#REF!+($N$47^2)/2)*$N$51)/($N$47*SQRT($N$51))))*$EO106)*100*$AA$5,0)</f>
        <v>0</v>
      </c>
      <c r="ES106" s="71">
        <f ca="1">IFERROR((NORMSDIST(-(((LN($EO106/$AB$6)+(#REF!+($N$47^2)/2)*$N$51)/($N$47*SQRT($N$51)))-$N$47*SQRT($N$51)))*$AB$6*EXP(-#REF!*$N$51)-NORMSDIST(-((LN($EO106/$AB$6)+(#REF!+($N$47^2)/2)*$N$51)/($N$47*SQRT($N$51))))*$EO106)*100*$AA$6,0)</f>
        <v>0</v>
      </c>
      <c r="ET106" s="71">
        <f ca="1">IFERROR((NORMSDIST(-(((LN($EO106/$AB$7)+(#REF!+($N$47^2)/2)*$N$51)/($N$47*SQRT($N$51)))-$N$47*SQRT($N$51)))*$AB$7*EXP(-#REF!*$N$51)-NORMSDIST(-((LN($EO106/$AB$7)+(#REF!+($N$47^2)/2)*$N$51)/($N$47*SQRT($N$51))))*$EO106)*100*$AA$7,0)</f>
        <v>0</v>
      </c>
      <c r="EU106" s="71">
        <f ca="1">IFERROR((NORMSDIST(-(((LN($EO106/$AB$8)+(#REF!+($N$47^2)/2)*$N$51)/($N$47*SQRT($N$51)))-$N$47*SQRT($N$51)))*$AB$8*EXP(-#REF!*$N$51)-NORMSDIST(-((LN($EO106/$AB$8)+(#REF!+($N$47^2)/2)*$N$51)/($N$47*SQRT($N$51))))*$EO106)*100*$AA$8,0)</f>
        <v>0</v>
      </c>
      <c r="EV106" s="71">
        <f ca="1">IFERROR((NORMSDIST(-(((LN($EO106/$AB$9)+(#REF!+($N$47^2)/2)*$N$51)/($N$47*SQRT($N$51)))-$N$47*SQRT($N$51)))*$AB$9*EXP(-#REF!*$N$51)-NORMSDIST(-((LN($EO106/$AB$9)+(#REF!+($N$47^2)/2)*$N$51)/($N$47*SQRT($N$51))))*$EO106)*100*$AA$9,0)</f>
        <v>0</v>
      </c>
      <c r="EW106" s="71">
        <f ca="1">IFERROR((NORMSDIST(-(((LN($EO106/$AB$10)+(#REF!+($N$47^2)/2)*$N$51)/($N$47*SQRT($N$51)))-$N$47*SQRT($N$51)))*$AB$10*EXP(-#REF!*$N$51)-NORMSDIST(-((LN($EO106/$AB$10)+(#REF!+($N$47^2)/2)*$N$51)/($N$47*SQRT($N$51))))*$EO106)*100*$AA$10,0)</f>
        <v>0</v>
      </c>
      <c r="EX106" s="71">
        <f ca="1">IFERROR((NORMSDIST(-(((LN($EO106/$AB$11)+(#REF!+($N$47^2)/2)*$N$51)/($N$47*SQRT($N$51)))-$N$47*SQRT($N$51)))*$AB$11*EXP(-#REF!*$N$51)-NORMSDIST(-((LN($EO106/$AB$11)+(#REF!+($N$47^2)/2)*$N$51)/($N$47*SQRT($N$51))))*$EO106)*100*$AA$11,0)</f>
        <v>0</v>
      </c>
      <c r="EY106" s="71">
        <f ca="1">IFERROR((NORMSDIST(-(((LN($EO106/$AB$12)+(#REF!+($N$47^2)/2)*$N$51)/($N$47*SQRT($N$51)))-$N$47*SQRT($N$51)))*$AB$12*EXP(-#REF!*$N$51)-NORMSDIST(-((LN($EO106/$AB$12)+(#REF!+($N$47^2)/2)*$N$51)/($N$47*SQRT($N$51))))*$EO106)*100*$AA$12,0)</f>
        <v>0</v>
      </c>
      <c r="EZ106" s="71">
        <f ca="1">IFERROR((NORMSDIST(-(((LN($EO106/$AB$13)+(#REF!+($N$47^2)/2)*$N$51)/($N$47*SQRT($N$51)))-$N$47*SQRT($N$51)))*$AB$13*EXP(-#REF!*$N$51)-NORMSDIST(-((LN($EO106/$AB$13)+(#REF!+($N$47^2)/2)*$N$51)/($N$47*SQRT($N$51))))*$EO106)*100*$AA$13,0)</f>
        <v>0</v>
      </c>
      <c r="FA106" s="71">
        <f ca="1">IFERROR((NORMSDIST(-(((LN($EO106/$AB$14)+(#REF!+($N$47^2)/2)*$N$51)/($N$47*SQRT($N$51)))-$N$47*SQRT($N$51)))*$AB$14*EXP(-#REF!*$N$51)-NORMSDIST(-((LN($EO106/$AB$14)+(#REF!+($N$47^2)/2)*$N$51)/($N$47*SQRT($N$51))))*$EO106)*100*$AA$14,0)</f>
        <v>0</v>
      </c>
      <c r="FB106" s="71">
        <f ca="1">IFERROR((NORMSDIST(-(((LN($EO106/$AB$15)+(#REF!+($N$47^2)/2)*$N$51)/($N$47*SQRT($N$51)))-$N$47*SQRT($N$51)))*$AB$15*EXP(-#REF!*$N$51)-NORMSDIST(-((LN($EO106/$AB$15)+(#REF!+($N$47^2)/2)*$N$51)/($N$47*SQRT($N$51))))*$EO106)*100*$AA$15,0)</f>
        <v>0</v>
      </c>
      <c r="FC106" s="71">
        <f ca="1">IFERROR((NORMSDIST(-(((LN($EO106/$AB$16)+(#REF!+($N$47^2)/2)*$N$51)/($N$47*SQRT($N$51)))-$N$47*SQRT($N$51)))*$AB$16*EXP(-#REF!*$N$51)-NORMSDIST(-((LN($EO106/$AB$16)+(#REF!+($N$47^2)/2)*$N$51)/($N$47*SQRT($N$51))))*$EO106)*100*$AA$16,0)</f>
        <v>0</v>
      </c>
      <c r="FD106" s="71">
        <f ca="1">IFERROR((NORMSDIST(-(((LN($EO106/$AB$17)+(#REF!+($N$47^2)/2)*$N$51)/($N$47*SQRT($N$51)))-$N$47*SQRT($N$51)))*$AB$17*EXP(-#REF!*$N$51)-NORMSDIST(-((LN($EO106/$AB$17)+(#REF!+($N$47^2)/2)*$N$51)/($N$47*SQRT($N$51))))*$EO106)*100*$AA$17,0)</f>
        <v>0</v>
      </c>
      <c r="FE106" s="71">
        <f ca="1">IFERROR((NORMSDIST(-(((LN($EO106/$AB$18)+(#REF!+($N$47^2)/2)*$N$51)/($N$47*SQRT($N$51)))-$N$47*SQRT($N$51)))*$AB$18*EXP(-#REF!*$N$51)-NORMSDIST(-((LN($EO106/$AB$18)+(#REF!+($N$47^2)/2)*$N$51)/($N$47*SQRT($N$51))))*$EO106)*100*$AA$18,0)</f>
        <v>0</v>
      </c>
      <c r="FF106" s="71">
        <f ca="1">IFERROR((NORMSDIST(-(((LN($EO106/$AB$19)+(#REF!+($N$47^2)/2)*$N$51)/($N$47*SQRT($N$51)))-$N$47*SQRT($N$51)))*$AB$19*EXP(-#REF!*$N$51)-NORMSDIST(-((LN($EO106/$AB$19)+(#REF!+($N$47^2)/2)*$N$51)/($N$47*SQRT($N$51))))*$EO106)*100*$AA$19,0)</f>
        <v>0</v>
      </c>
      <c r="FG106" s="71">
        <f ca="1">IFERROR((NORMSDIST(-(((LN($EO106/$AB$20)+(#REF!+($N$47^2)/2)*$N$51)/($N$47*SQRT($N$51)))-$N$47*SQRT($N$51)))*$AB$20*EXP(-#REF!*$N$51)-NORMSDIST(-((LN($EO106/$AB$20)+(#REF!+($N$47^2)/2)*$N$51)/($N$47*SQRT($N$51))))*$EO106)*100*$AA$20,0)</f>
        <v>0</v>
      </c>
      <c r="FH106" s="71">
        <f ca="1">IFERROR((NORMSDIST(-(((LN($EO106/$AB$21)+(#REF!+($N$47^2)/2)*$N$51)/($N$47*SQRT($N$51)))-$N$47*SQRT($N$51)))*$AB$21*EXP(-#REF!*$N$51)-NORMSDIST(-((LN($EO106/$AB$21)+(#REF!+($N$47^2)/2)*$N$51)/($N$47*SQRT($N$51))))*$EO106)*100*$AA$21,0)</f>
        <v>0</v>
      </c>
      <c r="FI106" s="71">
        <f ca="1">IFERROR((NORMSDIST(-(((LN($EO106/$AB$22)+(#REF!+($N$47^2)/2)*$N$51)/($N$47*SQRT($N$51)))-$N$47*SQRT($N$51)))*$AB$22*EXP(-#REF!*$N$51)-NORMSDIST(-((LN($EO106/$AB$22)+(#REF!+($N$47^2)/2)*$N$51)/($N$47*SQRT($N$51))))*$EO106)*100*$AA$22,0)</f>
        <v>0</v>
      </c>
      <c r="FJ106" s="71">
        <f ca="1">IFERROR((NORMSDIST(-(((LN($EO106/$AB$23)+(#REF!+($N$47^2)/2)*$N$51)/($N$47*SQRT($N$51)))-$N$47*SQRT($N$51)))*$AB$23*EXP(-#REF!*$N$51)-NORMSDIST(-((LN($EO106/$AB$23)+(#REF!+($N$47^2)/2)*$N$51)/($N$47*SQRT($N$51))))*$EO106)*100*$AA$23,0)</f>
        <v>0</v>
      </c>
      <c r="FK106" s="71">
        <f ca="1">IFERROR((NORMSDIST(-(((LN($EO106/$AB$24)+(#REF!+($N$47^2)/2)*$N$51)/($N$47*SQRT($N$51)))-$N$47*SQRT($N$51)))*$AB$24*EXP(-#REF!*$N$51)-NORMSDIST(-((LN($EO106/$AB$24)+(#REF!+($N$47^2)/2)*$N$51)/($N$47*SQRT($N$51))))*$EO106)*100*$AA$24,0)</f>
        <v>0</v>
      </c>
      <c r="FL106" s="71">
        <f ca="1">IFERROR((NORMSDIST(-(((LN($EO106/$AB$25)+(#REF!+($N$47^2)/2)*$N$51)/($N$47*SQRT($N$51)))-$N$47*SQRT($N$51)))*$AB$25*EXP(-#REF!*$N$51)-NORMSDIST(-((LN($EO106/$AB$25)+(#REF!+($N$47^2)/2)*$N$51)/($N$47*SQRT($N$51))))*$EO106)*100*$AA$25,0)</f>
        <v>0</v>
      </c>
      <c r="FM106" s="71">
        <f ca="1">IFERROR((NORMSDIST(-(((LN($EO106/$AB$26)+(#REF!+($N$47^2)/2)*$N$51)/($N$47*SQRT($N$51)))-$N$47*SQRT($N$51)))*$AB$26*EXP(-#REF!*$N$51)-NORMSDIST(-((LN($EO106/$AB$26)+(#REF!+($N$47^2)/2)*$N$51)/($N$47*SQRT($N$51))))*$EO106)*100*$AA$26,0)</f>
        <v>0</v>
      </c>
      <c r="FN106" s="71">
        <f ca="1">IFERROR((NORMSDIST(-(((LN($EO106/$AB$27)+(#REF!+($N$47^2)/2)*$N$51)/($N$47*SQRT($N$51)))-$N$47*SQRT($N$51)))*$AB$27*EXP(-#REF!*$N$51)-NORMSDIST(-((LN($EO106/$AB$27)+(#REF!+($N$47^2)/2)*$N$51)/($N$47*SQRT($N$51))))*$EO106)*100*$AA$27,0)</f>
        <v>0</v>
      </c>
      <c r="FO106" s="71">
        <f ca="1">IFERROR((NORMSDIST(-(((LN($EO106/$AB$28)+(#REF!+($N$47^2)/2)*$N$51)/($N$47*SQRT($N$51)))-$N$47*SQRT($N$51)))*$AB$28*EXP(-#REF!*$N$51)-NORMSDIST(-((LN($EO106/$AB$28)+(#REF!+($N$47^2)/2)*$N$51)/($N$47*SQRT($N$51))))*$EO106)*100*$AA$28,0)</f>
        <v>0</v>
      </c>
      <c r="FP106" s="71">
        <f ca="1">IFERROR((NORMSDIST(-(((LN($EO106/$AB$29)+(#REF!+($N$47^2)/2)*$N$51)/($N$47*SQRT($N$51)))-$N$47*SQRT($N$51)))*$AB$29*EXP(-#REF!*$N$51)-NORMSDIST(-((LN($EO106/$AB$29)+(#REF!+($N$47^2)/2)*$N$51)/($N$47*SQRT($N$51))))*$EO106)*100*$AA$29,0)</f>
        <v>0</v>
      </c>
      <c r="FQ106" s="71">
        <f ca="1">IFERROR((NORMSDIST(-(((LN($EO106/$AB$30)+(#REF!+($N$47^2)/2)*$N$51)/($N$47*SQRT($N$51)))-$N$47*SQRT($N$51)))*$AB$30*EXP(-#REF!*$N$51)-NORMSDIST(-((LN($EO106/$AB$30)+(#REF!+($N$47^2)/2)*$N$51)/($N$47*SQRT($N$51))))*$EO106)*100*$AA$30,0)</f>
        <v>0</v>
      </c>
      <c r="FR106" s="71">
        <f ca="1">IFERROR((NORMSDIST(-(((LN($EO106/$AB$31)+(#REF!+($N$47^2)/2)*$N$51)/($N$47*SQRT($N$51)))-$N$47*SQRT($N$51)))*$AB$31*EXP(-#REF!*$N$51)-NORMSDIST(-((LN($EO106/$AB$31)+(#REF!+($N$47^2)/2)*$N$51)/($N$47*SQRT($N$51))))*$EO106)*100*$AA$31,0)</f>
        <v>0</v>
      </c>
      <c r="FS106" s="71">
        <f ca="1">IFERROR((NORMSDIST(-(((LN($EO106/$AB$32)+(#REF!+($N$47^2)/2)*$N$51)/($N$47*SQRT($N$51)))-$N$47*SQRT($N$51)))*$AB$32*EXP(-#REF!*$N$51)-NORMSDIST(-((LN($EO106/$AB$32)+(#REF!+($N$47^2)/2)*$N$51)/($N$47*SQRT($N$51))))*$EO106)*100*$AA$32,0)</f>
        <v>0</v>
      </c>
      <c r="FT106" s="71">
        <f ca="1">IFERROR((NORMSDIST(-(((LN($EO106/$AB$33)+(#REF!+($N$47^2)/2)*$N$51)/($N$47*SQRT($N$51)))-$N$47*SQRT($N$51)))*$AB$33*EXP(-#REF!*$N$51)-NORMSDIST(-((LN($EO106/$AB$33)+(#REF!+($N$47^2)/2)*$N$51)/($N$47*SQRT($N$51))))*$EO106)*100*$AA$33,0)</f>
        <v>0</v>
      </c>
      <c r="FU106" s="71">
        <f ca="1">IFERROR((NORMSDIST(-(((LN($EO106/$AB$34)+(#REF!+($N$47^2)/2)*$N$51)/($N$47*SQRT($N$51)))-$N$47*SQRT($N$51)))*$AB$34*EXP(-#REF!*$N$51)-NORMSDIST(-((LN($EO106/$AB$34)+(#REF!+($N$47^2)/2)*$N$51)/($N$47*SQRT($N$51))))*$EO106)*100*$AA$34,0)</f>
        <v>0</v>
      </c>
      <c r="FV106" s="71">
        <f ca="1">IFERROR((NORMSDIST(-(((LN($EO106/$AB$35)+(#REF!+($N$47^2)/2)*$N$51)/($N$47*SQRT($N$51)))-$N$47*SQRT($N$51)))*$AB$35*EXP(-#REF!*$N$51)-NORMSDIST(-((LN($EO106/$AB$35)+(#REF!+($N$47^2)/2)*$N$51)/($N$47*SQRT($N$51))))*$EO106)*100*$AA$35,0)</f>
        <v>0</v>
      </c>
      <c r="FW106" s="71">
        <f ca="1">IFERROR((NORMSDIST(-(((LN($EO106/$AB$36)+(#REF!+($N$47^2)/2)*$N$51)/($N$47*SQRT($N$51)))-$N$47*SQRT($N$51)))*$AB$36*EXP(-#REF!*$N$51)-NORMSDIST(-((LN($EO106/$AB$36)+(#REF!+($N$47^2)/2)*$N$51)/($N$47*SQRT($N$51))))*$EO106)*100*$AA$36,0)</f>
        <v>0</v>
      </c>
      <c r="FX106" s="71">
        <f ca="1">IFERROR((NORMSDIST(-(((LN($EO106/$AB$37)+(#REF!+($N$47^2)/2)*$N$51)/($N$47*SQRT($N$51)))-$N$47*SQRT($N$51)))*$AB$37*EXP(-#REF!*$N$51)-NORMSDIST(-((LN($EO106/$AB$37)+(#REF!+($N$47^2)/2)*$N$51)/($N$47*SQRT($N$51))))*$EO106)*100*$AA$37,0)</f>
        <v>0</v>
      </c>
      <c r="FY106" s="71">
        <f ca="1">IFERROR((NORMSDIST(-(((LN($EO106/$AB$38)+(#REF!+($N$47^2)/2)*$N$51)/($N$47*SQRT($N$51)))-$N$47*SQRT($N$51)))*$AB$38*EXP(-#REF!*$N$51)-NORMSDIST(-((LN($EO106/$AB$38)+(#REF!+($N$47^2)/2)*$N$51)/($N$47*SQRT($N$51))))*$EO106)*100*$AA$38,0)</f>
        <v>0</v>
      </c>
      <c r="FZ106" s="71">
        <f ca="1">IFERROR((NORMSDIST(-(((LN($EO106/$AB$39)+(#REF!+($N$47^2)/2)*$N$51)/($N$47*SQRT($N$51)))-$N$47*SQRT($N$51)))*$AB$39*EXP(-#REF!*$N$51)-NORMSDIST(-((LN($EO106/$AB$39)+(#REF!+($N$47^2)/2)*$N$51)/($N$47*SQRT($N$51))))*$EO106)*100*$AA$39,0)</f>
        <v>0</v>
      </c>
      <c r="GA106" s="71">
        <f ca="1">IFERROR((NORMSDIST(-(((LN($EO106/$AB$40)+(#REF!+($N$47^2)/2)*$N$51)/($N$47*SQRT($N$51)))-$N$47*SQRT($N$51)))*$AB$40*EXP(-#REF!*$N$51)-NORMSDIST(-((LN($EO106/$AB$40)+(#REF!+($N$47^2)/2)*$N$51)/($N$47*SQRT($N$51))))*$EO106)*100*$AA$40,0)</f>
        <v>0</v>
      </c>
      <c r="GB106" s="71">
        <f ca="1">IFERROR((NORMSDIST(-(((LN($EO106/$AB$41)+(#REF!+($N$47^2)/2)*$N$51)/($N$47*SQRT($N$51)))-$N$47*SQRT($N$51)))*$AB$41*EXP(-#REF!*$N$51)-NORMSDIST(-((LN($EO106/$AB$41)+(#REF!+($N$47^2)/2)*$N$51)/($N$47*SQRT($N$51))))*$EO106)*100*$AA$41,0)</f>
        <v>0</v>
      </c>
      <c r="GC106" s="71">
        <f ca="1">IFERROR((NORMSDIST(-(((LN($EO106/$AB$42)+(#REF!+($N$47^2)/2)*$N$51)/($N$47*SQRT($N$51)))-$N$47*SQRT($N$51)))*$AB$42*EXP(-#REF!*$N$51)-NORMSDIST(-((LN($EO106/$AB$42)+(#REF!+($N$47^2)/2)*$N$51)/($N$47*SQRT($N$51))))*$EO106)*100*$AA$42,0)</f>
        <v>0</v>
      </c>
      <c r="GD106" s="104">
        <f t="shared" ca="1" si="211"/>
        <v>0</v>
      </c>
    </row>
    <row r="107" spans="102:186">
      <c r="CX107" s="70">
        <f t="shared" si="168"/>
        <v>3186.1100446334376</v>
      </c>
      <c r="CY107" s="71">
        <f t="shared" si="169"/>
        <v>0</v>
      </c>
      <c r="CZ107" s="71">
        <f t="shared" si="170"/>
        <v>0</v>
      </c>
      <c r="DA107" s="71">
        <f t="shared" si="171"/>
        <v>0</v>
      </c>
      <c r="DB107" s="71">
        <f t="shared" si="172"/>
        <v>0</v>
      </c>
      <c r="DC107" s="71">
        <f t="shared" si="173"/>
        <v>0</v>
      </c>
      <c r="DD107" s="71">
        <f t="shared" si="174"/>
        <v>0</v>
      </c>
      <c r="DE107" s="71">
        <f t="shared" si="175"/>
        <v>0</v>
      </c>
      <c r="DF107" s="71">
        <f t="shared" si="176"/>
        <v>0</v>
      </c>
      <c r="DG107" s="71">
        <f t="shared" si="177"/>
        <v>0</v>
      </c>
      <c r="DH107" s="71">
        <f t="shared" si="178"/>
        <v>0</v>
      </c>
      <c r="DI107" s="71">
        <f t="shared" si="179"/>
        <v>0</v>
      </c>
      <c r="DJ107" s="71">
        <f t="shared" si="180"/>
        <v>0</v>
      </c>
      <c r="DK107" s="71">
        <f t="shared" si="181"/>
        <v>0</v>
      </c>
      <c r="DL107" s="71">
        <f t="shared" si="182"/>
        <v>0</v>
      </c>
      <c r="DM107" s="71">
        <f t="shared" si="183"/>
        <v>0</v>
      </c>
      <c r="DN107" s="71">
        <f t="shared" si="184"/>
        <v>0</v>
      </c>
      <c r="DO107" s="71">
        <f t="shared" si="185"/>
        <v>0</v>
      </c>
      <c r="DP107" s="71">
        <f t="shared" si="186"/>
        <v>0</v>
      </c>
      <c r="DQ107" s="71">
        <f t="shared" si="187"/>
        <v>0</v>
      </c>
      <c r="DR107" s="71">
        <f t="shared" si="188"/>
        <v>0</v>
      </c>
      <c r="DS107" s="71">
        <f t="shared" si="189"/>
        <v>0</v>
      </c>
      <c r="DT107" s="71">
        <f t="shared" si="190"/>
        <v>0</v>
      </c>
      <c r="DU107" s="71">
        <f t="shared" si="191"/>
        <v>0</v>
      </c>
      <c r="DV107" s="71">
        <f t="shared" si="192"/>
        <v>0</v>
      </c>
      <c r="DW107" s="71">
        <f t="shared" si="193"/>
        <v>0</v>
      </c>
      <c r="DX107" s="71">
        <f t="shared" si="194"/>
        <v>0</v>
      </c>
      <c r="DY107" s="71">
        <f t="shared" si="195"/>
        <v>0</v>
      </c>
      <c r="DZ107" s="71">
        <f t="shared" si="196"/>
        <v>0</v>
      </c>
      <c r="EA107" s="71">
        <f t="shared" si="197"/>
        <v>0</v>
      </c>
      <c r="EB107" s="71">
        <f t="shared" si="198"/>
        <v>0</v>
      </c>
      <c r="EC107" s="71">
        <f t="shared" si="199"/>
        <v>0</v>
      </c>
      <c r="ED107" s="71">
        <f t="shared" si="200"/>
        <v>0</v>
      </c>
      <c r="EE107" s="71">
        <f t="shared" si="201"/>
        <v>0</v>
      </c>
      <c r="EF107" s="71">
        <f t="shared" si="202"/>
        <v>0</v>
      </c>
      <c r="EG107" s="71">
        <f t="shared" si="203"/>
        <v>0</v>
      </c>
      <c r="EH107" s="71">
        <f t="shared" si="204"/>
        <v>0</v>
      </c>
      <c r="EI107" s="71">
        <f t="shared" si="205"/>
        <v>0</v>
      </c>
      <c r="EJ107" s="71">
        <f t="shared" si="206"/>
        <v>0</v>
      </c>
      <c r="EK107" s="71">
        <f t="shared" si="207"/>
        <v>0</v>
      </c>
      <c r="EL107" s="71">
        <f t="shared" si="208"/>
        <v>0</v>
      </c>
      <c r="EM107" s="104">
        <f t="shared" si="209"/>
        <v>0</v>
      </c>
      <c r="EN107" s="60"/>
      <c r="EO107" s="70">
        <f t="shared" si="210"/>
        <v>3186.1100446334376</v>
      </c>
      <c r="EP107" s="71">
        <f ca="1">IFERROR((NORMSDIST(-(((LN($EO107/$AB$3)+(#REF!+($N$47^2)/2)*$N$51)/($N$47*SQRT($N$51)))-$N$47*SQRT($N$51)))*$AB$3*EXP(-#REF!*$N$51)-NORMSDIST(-((LN($EO107/$AB$3)+(#REF!+($N$47^2)/2)*$N$51)/($N$47*SQRT($N$51))))*$EO107)*100*$AA$3,0)</f>
        <v>0</v>
      </c>
      <c r="EQ107" s="71">
        <f ca="1">IFERROR((NORMSDIST(-(((LN($EO107/$AB$4)+(#REF!+($N$47^2)/2)*$N$51)/($N$47*SQRT($N$51)))-$N$47*SQRT($N$51)))*$AB$4*EXP(-#REF!*$N$51)-NORMSDIST(-((LN($EO107/$AB$4)+(#REF!+($N$47^2)/2)*$N$51)/($N$47*SQRT($N$51))))*$EO107)*100*$AA$4,0)</f>
        <v>0</v>
      </c>
      <c r="ER107" s="71">
        <f ca="1">IFERROR((NORMSDIST(-(((LN($EO107/$AB$5)+(#REF!+($N$47^2)/2)*$N$51)/($N$47*SQRT($N$51)))-$N$47*SQRT($N$51)))*$AB$5*EXP(-#REF!*$N$51)-NORMSDIST(-((LN($EO107/$AB$5)+(#REF!+($N$47^2)/2)*$N$51)/($N$47*SQRT($N$51))))*$EO107)*100*$AA$5,0)</f>
        <v>0</v>
      </c>
      <c r="ES107" s="71">
        <f ca="1">IFERROR((NORMSDIST(-(((LN($EO107/$AB$6)+(#REF!+($N$47^2)/2)*$N$51)/($N$47*SQRT($N$51)))-$N$47*SQRT($N$51)))*$AB$6*EXP(-#REF!*$N$51)-NORMSDIST(-((LN($EO107/$AB$6)+(#REF!+($N$47^2)/2)*$N$51)/($N$47*SQRT($N$51))))*$EO107)*100*$AA$6,0)</f>
        <v>0</v>
      </c>
      <c r="ET107" s="71">
        <f ca="1">IFERROR((NORMSDIST(-(((LN($EO107/$AB$7)+(#REF!+($N$47^2)/2)*$N$51)/($N$47*SQRT($N$51)))-$N$47*SQRT($N$51)))*$AB$7*EXP(-#REF!*$N$51)-NORMSDIST(-((LN($EO107/$AB$7)+(#REF!+($N$47^2)/2)*$N$51)/($N$47*SQRT($N$51))))*$EO107)*100*$AA$7,0)</f>
        <v>0</v>
      </c>
      <c r="EU107" s="71">
        <f ca="1">IFERROR((NORMSDIST(-(((LN($EO107/$AB$8)+(#REF!+($N$47^2)/2)*$N$51)/($N$47*SQRT($N$51)))-$N$47*SQRT($N$51)))*$AB$8*EXP(-#REF!*$N$51)-NORMSDIST(-((LN($EO107/$AB$8)+(#REF!+($N$47^2)/2)*$N$51)/($N$47*SQRT($N$51))))*$EO107)*100*$AA$8,0)</f>
        <v>0</v>
      </c>
      <c r="EV107" s="71">
        <f ca="1">IFERROR((NORMSDIST(-(((LN($EO107/$AB$9)+(#REF!+($N$47^2)/2)*$N$51)/($N$47*SQRT($N$51)))-$N$47*SQRT($N$51)))*$AB$9*EXP(-#REF!*$N$51)-NORMSDIST(-((LN($EO107/$AB$9)+(#REF!+($N$47^2)/2)*$N$51)/($N$47*SQRT($N$51))))*$EO107)*100*$AA$9,0)</f>
        <v>0</v>
      </c>
      <c r="EW107" s="71">
        <f ca="1">IFERROR((NORMSDIST(-(((LN($EO107/$AB$10)+(#REF!+($N$47^2)/2)*$N$51)/($N$47*SQRT($N$51)))-$N$47*SQRT($N$51)))*$AB$10*EXP(-#REF!*$N$51)-NORMSDIST(-((LN($EO107/$AB$10)+(#REF!+($N$47^2)/2)*$N$51)/($N$47*SQRT($N$51))))*$EO107)*100*$AA$10,0)</f>
        <v>0</v>
      </c>
      <c r="EX107" s="71">
        <f ca="1">IFERROR((NORMSDIST(-(((LN($EO107/$AB$11)+(#REF!+($N$47^2)/2)*$N$51)/($N$47*SQRT($N$51)))-$N$47*SQRT($N$51)))*$AB$11*EXP(-#REF!*$N$51)-NORMSDIST(-((LN($EO107/$AB$11)+(#REF!+($N$47^2)/2)*$N$51)/($N$47*SQRT($N$51))))*$EO107)*100*$AA$11,0)</f>
        <v>0</v>
      </c>
      <c r="EY107" s="71">
        <f ca="1">IFERROR((NORMSDIST(-(((LN($EO107/$AB$12)+(#REF!+($N$47^2)/2)*$N$51)/($N$47*SQRT($N$51)))-$N$47*SQRT($N$51)))*$AB$12*EXP(-#REF!*$N$51)-NORMSDIST(-((LN($EO107/$AB$12)+(#REF!+($N$47^2)/2)*$N$51)/($N$47*SQRT($N$51))))*$EO107)*100*$AA$12,0)</f>
        <v>0</v>
      </c>
      <c r="EZ107" s="71">
        <f ca="1">IFERROR((NORMSDIST(-(((LN($EO107/$AB$13)+(#REF!+($N$47^2)/2)*$N$51)/($N$47*SQRT($N$51)))-$N$47*SQRT($N$51)))*$AB$13*EXP(-#REF!*$N$51)-NORMSDIST(-((LN($EO107/$AB$13)+(#REF!+($N$47^2)/2)*$N$51)/($N$47*SQRT($N$51))))*$EO107)*100*$AA$13,0)</f>
        <v>0</v>
      </c>
      <c r="FA107" s="71">
        <f ca="1">IFERROR((NORMSDIST(-(((LN($EO107/$AB$14)+(#REF!+($N$47^2)/2)*$N$51)/($N$47*SQRT($N$51)))-$N$47*SQRT($N$51)))*$AB$14*EXP(-#REF!*$N$51)-NORMSDIST(-((LN($EO107/$AB$14)+(#REF!+($N$47^2)/2)*$N$51)/($N$47*SQRT($N$51))))*$EO107)*100*$AA$14,0)</f>
        <v>0</v>
      </c>
      <c r="FB107" s="71">
        <f ca="1">IFERROR((NORMSDIST(-(((LN($EO107/$AB$15)+(#REF!+($N$47^2)/2)*$N$51)/($N$47*SQRT($N$51)))-$N$47*SQRT($N$51)))*$AB$15*EXP(-#REF!*$N$51)-NORMSDIST(-((LN($EO107/$AB$15)+(#REF!+($N$47^2)/2)*$N$51)/($N$47*SQRT($N$51))))*$EO107)*100*$AA$15,0)</f>
        <v>0</v>
      </c>
      <c r="FC107" s="71">
        <f ca="1">IFERROR((NORMSDIST(-(((LN($EO107/$AB$16)+(#REF!+($N$47^2)/2)*$N$51)/($N$47*SQRT($N$51)))-$N$47*SQRT($N$51)))*$AB$16*EXP(-#REF!*$N$51)-NORMSDIST(-((LN($EO107/$AB$16)+(#REF!+($N$47^2)/2)*$N$51)/($N$47*SQRT($N$51))))*$EO107)*100*$AA$16,0)</f>
        <v>0</v>
      </c>
      <c r="FD107" s="71">
        <f ca="1">IFERROR((NORMSDIST(-(((LN($EO107/$AB$17)+(#REF!+($N$47^2)/2)*$N$51)/($N$47*SQRT($N$51)))-$N$47*SQRT($N$51)))*$AB$17*EXP(-#REF!*$N$51)-NORMSDIST(-((LN($EO107/$AB$17)+(#REF!+($N$47^2)/2)*$N$51)/($N$47*SQRT($N$51))))*$EO107)*100*$AA$17,0)</f>
        <v>0</v>
      </c>
      <c r="FE107" s="71">
        <f ca="1">IFERROR((NORMSDIST(-(((LN($EO107/$AB$18)+(#REF!+($N$47^2)/2)*$N$51)/($N$47*SQRT($N$51)))-$N$47*SQRT($N$51)))*$AB$18*EXP(-#REF!*$N$51)-NORMSDIST(-((LN($EO107/$AB$18)+(#REF!+($N$47^2)/2)*$N$51)/($N$47*SQRT($N$51))))*$EO107)*100*$AA$18,0)</f>
        <v>0</v>
      </c>
      <c r="FF107" s="71">
        <f ca="1">IFERROR((NORMSDIST(-(((LN($EO107/$AB$19)+(#REF!+($N$47^2)/2)*$N$51)/($N$47*SQRT($N$51)))-$N$47*SQRT($N$51)))*$AB$19*EXP(-#REF!*$N$51)-NORMSDIST(-((LN($EO107/$AB$19)+(#REF!+($N$47^2)/2)*$N$51)/($N$47*SQRT($N$51))))*$EO107)*100*$AA$19,0)</f>
        <v>0</v>
      </c>
      <c r="FG107" s="71">
        <f ca="1">IFERROR((NORMSDIST(-(((LN($EO107/$AB$20)+(#REF!+($N$47^2)/2)*$N$51)/($N$47*SQRT($N$51)))-$N$47*SQRT($N$51)))*$AB$20*EXP(-#REF!*$N$51)-NORMSDIST(-((LN($EO107/$AB$20)+(#REF!+($N$47^2)/2)*$N$51)/($N$47*SQRT($N$51))))*$EO107)*100*$AA$20,0)</f>
        <v>0</v>
      </c>
      <c r="FH107" s="71">
        <f ca="1">IFERROR((NORMSDIST(-(((LN($EO107/$AB$21)+(#REF!+($N$47^2)/2)*$N$51)/($N$47*SQRT($N$51)))-$N$47*SQRT($N$51)))*$AB$21*EXP(-#REF!*$N$51)-NORMSDIST(-((LN($EO107/$AB$21)+(#REF!+($N$47^2)/2)*$N$51)/($N$47*SQRT($N$51))))*$EO107)*100*$AA$21,0)</f>
        <v>0</v>
      </c>
      <c r="FI107" s="71">
        <f ca="1">IFERROR((NORMSDIST(-(((LN($EO107/$AB$22)+(#REF!+($N$47^2)/2)*$N$51)/($N$47*SQRT($N$51)))-$N$47*SQRT($N$51)))*$AB$22*EXP(-#REF!*$N$51)-NORMSDIST(-((LN($EO107/$AB$22)+(#REF!+($N$47^2)/2)*$N$51)/($N$47*SQRT($N$51))))*$EO107)*100*$AA$22,0)</f>
        <v>0</v>
      </c>
      <c r="FJ107" s="71">
        <f ca="1">IFERROR((NORMSDIST(-(((LN($EO107/$AB$23)+(#REF!+($N$47^2)/2)*$N$51)/($N$47*SQRT($N$51)))-$N$47*SQRT($N$51)))*$AB$23*EXP(-#REF!*$N$51)-NORMSDIST(-((LN($EO107/$AB$23)+(#REF!+($N$47^2)/2)*$N$51)/($N$47*SQRT($N$51))))*$EO107)*100*$AA$23,0)</f>
        <v>0</v>
      </c>
      <c r="FK107" s="71">
        <f ca="1">IFERROR((NORMSDIST(-(((LN($EO107/$AB$24)+(#REF!+($N$47^2)/2)*$N$51)/($N$47*SQRT($N$51)))-$N$47*SQRT($N$51)))*$AB$24*EXP(-#REF!*$N$51)-NORMSDIST(-((LN($EO107/$AB$24)+(#REF!+($N$47^2)/2)*$N$51)/($N$47*SQRT($N$51))))*$EO107)*100*$AA$24,0)</f>
        <v>0</v>
      </c>
      <c r="FL107" s="71">
        <f ca="1">IFERROR((NORMSDIST(-(((LN($EO107/$AB$25)+(#REF!+($N$47^2)/2)*$N$51)/($N$47*SQRT($N$51)))-$N$47*SQRT($N$51)))*$AB$25*EXP(-#REF!*$N$51)-NORMSDIST(-((LN($EO107/$AB$25)+(#REF!+($N$47^2)/2)*$N$51)/($N$47*SQRT($N$51))))*$EO107)*100*$AA$25,0)</f>
        <v>0</v>
      </c>
      <c r="FM107" s="71">
        <f ca="1">IFERROR((NORMSDIST(-(((LN($EO107/$AB$26)+(#REF!+($N$47^2)/2)*$N$51)/($N$47*SQRT($N$51)))-$N$47*SQRT($N$51)))*$AB$26*EXP(-#REF!*$N$51)-NORMSDIST(-((LN($EO107/$AB$26)+(#REF!+($N$47^2)/2)*$N$51)/($N$47*SQRT($N$51))))*$EO107)*100*$AA$26,0)</f>
        <v>0</v>
      </c>
      <c r="FN107" s="71">
        <f ca="1">IFERROR((NORMSDIST(-(((LN($EO107/$AB$27)+(#REF!+($N$47^2)/2)*$N$51)/($N$47*SQRT($N$51)))-$N$47*SQRT($N$51)))*$AB$27*EXP(-#REF!*$N$51)-NORMSDIST(-((LN($EO107/$AB$27)+(#REF!+($N$47^2)/2)*$N$51)/($N$47*SQRT($N$51))))*$EO107)*100*$AA$27,0)</f>
        <v>0</v>
      </c>
      <c r="FO107" s="71">
        <f ca="1">IFERROR((NORMSDIST(-(((LN($EO107/$AB$28)+(#REF!+($N$47^2)/2)*$N$51)/($N$47*SQRT($N$51)))-$N$47*SQRT($N$51)))*$AB$28*EXP(-#REF!*$N$51)-NORMSDIST(-((LN($EO107/$AB$28)+(#REF!+($N$47^2)/2)*$N$51)/($N$47*SQRT($N$51))))*$EO107)*100*$AA$28,0)</f>
        <v>0</v>
      </c>
      <c r="FP107" s="71">
        <f ca="1">IFERROR((NORMSDIST(-(((LN($EO107/$AB$29)+(#REF!+($N$47^2)/2)*$N$51)/($N$47*SQRT($N$51)))-$N$47*SQRT($N$51)))*$AB$29*EXP(-#REF!*$N$51)-NORMSDIST(-((LN($EO107/$AB$29)+(#REF!+($N$47^2)/2)*$N$51)/($N$47*SQRT($N$51))))*$EO107)*100*$AA$29,0)</f>
        <v>0</v>
      </c>
      <c r="FQ107" s="71">
        <f ca="1">IFERROR((NORMSDIST(-(((LN($EO107/$AB$30)+(#REF!+($N$47^2)/2)*$N$51)/($N$47*SQRT($N$51)))-$N$47*SQRT($N$51)))*$AB$30*EXP(-#REF!*$N$51)-NORMSDIST(-((LN($EO107/$AB$30)+(#REF!+($N$47^2)/2)*$N$51)/($N$47*SQRT($N$51))))*$EO107)*100*$AA$30,0)</f>
        <v>0</v>
      </c>
      <c r="FR107" s="71">
        <f ca="1">IFERROR((NORMSDIST(-(((LN($EO107/$AB$31)+(#REF!+($N$47^2)/2)*$N$51)/($N$47*SQRT($N$51)))-$N$47*SQRT($N$51)))*$AB$31*EXP(-#REF!*$N$51)-NORMSDIST(-((LN($EO107/$AB$31)+(#REF!+($N$47^2)/2)*$N$51)/($N$47*SQRT($N$51))))*$EO107)*100*$AA$31,0)</f>
        <v>0</v>
      </c>
      <c r="FS107" s="71">
        <f ca="1">IFERROR((NORMSDIST(-(((LN($EO107/$AB$32)+(#REF!+($N$47^2)/2)*$N$51)/($N$47*SQRT($N$51)))-$N$47*SQRT($N$51)))*$AB$32*EXP(-#REF!*$N$51)-NORMSDIST(-((LN($EO107/$AB$32)+(#REF!+($N$47^2)/2)*$N$51)/($N$47*SQRT($N$51))))*$EO107)*100*$AA$32,0)</f>
        <v>0</v>
      </c>
      <c r="FT107" s="71">
        <f ca="1">IFERROR((NORMSDIST(-(((LN($EO107/$AB$33)+(#REF!+($N$47^2)/2)*$N$51)/($N$47*SQRT($N$51)))-$N$47*SQRT($N$51)))*$AB$33*EXP(-#REF!*$N$51)-NORMSDIST(-((LN($EO107/$AB$33)+(#REF!+($N$47^2)/2)*$N$51)/($N$47*SQRT($N$51))))*$EO107)*100*$AA$33,0)</f>
        <v>0</v>
      </c>
      <c r="FU107" s="71">
        <f ca="1">IFERROR((NORMSDIST(-(((LN($EO107/$AB$34)+(#REF!+($N$47^2)/2)*$N$51)/($N$47*SQRT($N$51)))-$N$47*SQRT($N$51)))*$AB$34*EXP(-#REF!*$N$51)-NORMSDIST(-((LN($EO107/$AB$34)+(#REF!+($N$47^2)/2)*$N$51)/($N$47*SQRT($N$51))))*$EO107)*100*$AA$34,0)</f>
        <v>0</v>
      </c>
      <c r="FV107" s="71">
        <f ca="1">IFERROR((NORMSDIST(-(((LN($EO107/$AB$35)+(#REF!+($N$47^2)/2)*$N$51)/($N$47*SQRT($N$51)))-$N$47*SQRT($N$51)))*$AB$35*EXP(-#REF!*$N$51)-NORMSDIST(-((LN($EO107/$AB$35)+(#REF!+($N$47^2)/2)*$N$51)/($N$47*SQRT($N$51))))*$EO107)*100*$AA$35,0)</f>
        <v>0</v>
      </c>
      <c r="FW107" s="71">
        <f ca="1">IFERROR((NORMSDIST(-(((LN($EO107/$AB$36)+(#REF!+($N$47^2)/2)*$N$51)/($N$47*SQRT($N$51)))-$N$47*SQRT($N$51)))*$AB$36*EXP(-#REF!*$N$51)-NORMSDIST(-((LN($EO107/$AB$36)+(#REF!+($N$47^2)/2)*$N$51)/($N$47*SQRT($N$51))))*$EO107)*100*$AA$36,0)</f>
        <v>0</v>
      </c>
      <c r="FX107" s="71">
        <f ca="1">IFERROR((NORMSDIST(-(((LN($EO107/$AB$37)+(#REF!+($N$47^2)/2)*$N$51)/($N$47*SQRT($N$51)))-$N$47*SQRT($N$51)))*$AB$37*EXP(-#REF!*$N$51)-NORMSDIST(-((LN($EO107/$AB$37)+(#REF!+($N$47^2)/2)*$N$51)/($N$47*SQRT($N$51))))*$EO107)*100*$AA$37,0)</f>
        <v>0</v>
      </c>
      <c r="FY107" s="71">
        <f ca="1">IFERROR((NORMSDIST(-(((LN($EO107/$AB$38)+(#REF!+($N$47^2)/2)*$N$51)/($N$47*SQRT($N$51)))-$N$47*SQRT($N$51)))*$AB$38*EXP(-#REF!*$N$51)-NORMSDIST(-((LN($EO107/$AB$38)+(#REF!+($N$47^2)/2)*$N$51)/($N$47*SQRT($N$51))))*$EO107)*100*$AA$38,0)</f>
        <v>0</v>
      </c>
      <c r="FZ107" s="71">
        <f ca="1">IFERROR((NORMSDIST(-(((LN($EO107/$AB$39)+(#REF!+($N$47^2)/2)*$N$51)/($N$47*SQRT($N$51)))-$N$47*SQRT($N$51)))*$AB$39*EXP(-#REF!*$N$51)-NORMSDIST(-((LN($EO107/$AB$39)+(#REF!+($N$47^2)/2)*$N$51)/($N$47*SQRT($N$51))))*$EO107)*100*$AA$39,0)</f>
        <v>0</v>
      </c>
      <c r="GA107" s="71">
        <f ca="1">IFERROR((NORMSDIST(-(((LN($EO107/$AB$40)+(#REF!+($N$47^2)/2)*$N$51)/($N$47*SQRT($N$51)))-$N$47*SQRT($N$51)))*$AB$40*EXP(-#REF!*$N$51)-NORMSDIST(-((LN($EO107/$AB$40)+(#REF!+($N$47^2)/2)*$N$51)/($N$47*SQRT($N$51))))*$EO107)*100*$AA$40,0)</f>
        <v>0</v>
      </c>
      <c r="GB107" s="71">
        <f ca="1">IFERROR((NORMSDIST(-(((LN($EO107/$AB$41)+(#REF!+($N$47^2)/2)*$N$51)/($N$47*SQRT($N$51)))-$N$47*SQRT($N$51)))*$AB$41*EXP(-#REF!*$N$51)-NORMSDIST(-((LN($EO107/$AB$41)+(#REF!+($N$47^2)/2)*$N$51)/($N$47*SQRT($N$51))))*$EO107)*100*$AA$41,0)</f>
        <v>0</v>
      </c>
      <c r="GC107" s="71">
        <f ca="1">IFERROR((NORMSDIST(-(((LN($EO107/$AB$42)+(#REF!+($N$47^2)/2)*$N$51)/($N$47*SQRT($N$51)))-$N$47*SQRT($N$51)))*$AB$42*EXP(-#REF!*$N$51)-NORMSDIST(-((LN($EO107/$AB$42)+(#REF!+($N$47^2)/2)*$N$51)/($N$47*SQRT($N$51))))*$EO107)*100*$AA$42,0)</f>
        <v>0</v>
      </c>
      <c r="GD107" s="104">
        <f t="shared" ca="1" si="211"/>
        <v>0</v>
      </c>
    </row>
    <row r="108" spans="102:186">
      <c r="CX108" s="70">
        <f t="shared" si="168"/>
        <v>3251.1326986055487</v>
      </c>
      <c r="CY108" s="71">
        <f t="shared" si="169"/>
        <v>0</v>
      </c>
      <c r="CZ108" s="71">
        <f t="shared" si="170"/>
        <v>0</v>
      </c>
      <c r="DA108" s="71">
        <f t="shared" si="171"/>
        <v>0</v>
      </c>
      <c r="DB108" s="71">
        <f t="shared" si="172"/>
        <v>0</v>
      </c>
      <c r="DC108" s="71">
        <f t="shared" si="173"/>
        <v>0</v>
      </c>
      <c r="DD108" s="71">
        <f t="shared" si="174"/>
        <v>0</v>
      </c>
      <c r="DE108" s="71">
        <f t="shared" si="175"/>
        <v>0</v>
      </c>
      <c r="DF108" s="71">
        <f t="shared" si="176"/>
        <v>0</v>
      </c>
      <c r="DG108" s="71">
        <f t="shared" si="177"/>
        <v>0</v>
      </c>
      <c r="DH108" s="71">
        <f t="shared" si="178"/>
        <v>0</v>
      </c>
      <c r="DI108" s="71">
        <f t="shared" si="179"/>
        <v>0</v>
      </c>
      <c r="DJ108" s="71">
        <f t="shared" si="180"/>
        <v>0</v>
      </c>
      <c r="DK108" s="71">
        <f t="shared" si="181"/>
        <v>0</v>
      </c>
      <c r="DL108" s="71">
        <f t="shared" si="182"/>
        <v>0</v>
      </c>
      <c r="DM108" s="71">
        <f t="shared" si="183"/>
        <v>0</v>
      </c>
      <c r="DN108" s="71">
        <f t="shared" si="184"/>
        <v>0</v>
      </c>
      <c r="DO108" s="71">
        <f t="shared" si="185"/>
        <v>0</v>
      </c>
      <c r="DP108" s="71">
        <f t="shared" si="186"/>
        <v>0</v>
      </c>
      <c r="DQ108" s="71">
        <f t="shared" si="187"/>
        <v>0</v>
      </c>
      <c r="DR108" s="71">
        <f t="shared" si="188"/>
        <v>0</v>
      </c>
      <c r="DS108" s="71">
        <f t="shared" si="189"/>
        <v>0</v>
      </c>
      <c r="DT108" s="71">
        <f t="shared" si="190"/>
        <v>0</v>
      </c>
      <c r="DU108" s="71">
        <f t="shared" si="191"/>
        <v>0</v>
      </c>
      <c r="DV108" s="71">
        <f t="shared" si="192"/>
        <v>0</v>
      </c>
      <c r="DW108" s="71">
        <f t="shared" si="193"/>
        <v>0</v>
      </c>
      <c r="DX108" s="71">
        <f t="shared" si="194"/>
        <v>0</v>
      </c>
      <c r="DY108" s="71">
        <f t="shared" si="195"/>
        <v>0</v>
      </c>
      <c r="DZ108" s="71">
        <f t="shared" si="196"/>
        <v>0</v>
      </c>
      <c r="EA108" s="71">
        <f t="shared" si="197"/>
        <v>0</v>
      </c>
      <c r="EB108" s="71">
        <f t="shared" si="198"/>
        <v>0</v>
      </c>
      <c r="EC108" s="71">
        <f t="shared" si="199"/>
        <v>0</v>
      </c>
      <c r="ED108" s="71">
        <f t="shared" si="200"/>
        <v>0</v>
      </c>
      <c r="EE108" s="71">
        <f t="shared" si="201"/>
        <v>0</v>
      </c>
      <c r="EF108" s="71">
        <f t="shared" si="202"/>
        <v>0</v>
      </c>
      <c r="EG108" s="71">
        <f t="shared" si="203"/>
        <v>0</v>
      </c>
      <c r="EH108" s="71">
        <f t="shared" si="204"/>
        <v>0</v>
      </c>
      <c r="EI108" s="71">
        <f t="shared" si="205"/>
        <v>0</v>
      </c>
      <c r="EJ108" s="71">
        <f t="shared" si="206"/>
        <v>0</v>
      </c>
      <c r="EK108" s="71">
        <f t="shared" si="207"/>
        <v>0</v>
      </c>
      <c r="EL108" s="71">
        <f t="shared" si="208"/>
        <v>0</v>
      </c>
      <c r="EM108" s="104">
        <f t="shared" si="209"/>
        <v>0</v>
      </c>
      <c r="EN108" s="60"/>
      <c r="EO108" s="70">
        <f t="shared" si="210"/>
        <v>3251.1326986055487</v>
      </c>
      <c r="EP108" s="71">
        <f ca="1">IFERROR((NORMSDIST(-(((LN($EO108/$AB$3)+(#REF!+($N$47^2)/2)*$N$51)/($N$47*SQRT($N$51)))-$N$47*SQRT($N$51)))*$AB$3*EXP(-#REF!*$N$51)-NORMSDIST(-((LN($EO108/$AB$3)+(#REF!+($N$47^2)/2)*$N$51)/($N$47*SQRT($N$51))))*$EO108)*100*$AA$3,0)</f>
        <v>0</v>
      </c>
      <c r="EQ108" s="71">
        <f ca="1">IFERROR((NORMSDIST(-(((LN($EO108/$AB$4)+(#REF!+($N$47^2)/2)*$N$51)/($N$47*SQRT($N$51)))-$N$47*SQRT($N$51)))*$AB$4*EXP(-#REF!*$N$51)-NORMSDIST(-((LN($EO108/$AB$4)+(#REF!+($N$47^2)/2)*$N$51)/($N$47*SQRT($N$51))))*$EO108)*100*$AA$4,0)</f>
        <v>0</v>
      </c>
      <c r="ER108" s="71">
        <f ca="1">IFERROR((NORMSDIST(-(((LN($EO108/$AB$5)+(#REF!+($N$47^2)/2)*$N$51)/($N$47*SQRT($N$51)))-$N$47*SQRT($N$51)))*$AB$5*EXP(-#REF!*$N$51)-NORMSDIST(-((LN($EO108/$AB$5)+(#REF!+($N$47^2)/2)*$N$51)/($N$47*SQRT($N$51))))*$EO108)*100*$AA$5,0)</f>
        <v>0</v>
      </c>
      <c r="ES108" s="71">
        <f ca="1">IFERROR((NORMSDIST(-(((LN($EO108/$AB$6)+(#REF!+($N$47^2)/2)*$N$51)/($N$47*SQRT($N$51)))-$N$47*SQRT($N$51)))*$AB$6*EXP(-#REF!*$N$51)-NORMSDIST(-((LN($EO108/$AB$6)+(#REF!+($N$47^2)/2)*$N$51)/($N$47*SQRT($N$51))))*$EO108)*100*$AA$6,0)</f>
        <v>0</v>
      </c>
      <c r="ET108" s="71">
        <f ca="1">IFERROR((NORMSDIST(-(((LN($EO108/$AB$7)+(#REF!+($N$47^2)/2)*$N$51)/($N$47*SQRT($N$51)))-$N$47*SQRT($N$51)))*$AB$7*EXP(-#REF!*$N$51)-NORMSDIST(-((LN($EO108/$AB$7)+(#REF!+($N$47^2)/2)*$N$51)/($N$47*SQRT($N$51))))*$EO108)*100*$AA$7,0)</f>
        <v>0</v>
      </c>
      <c r="EU108" s="71">
        <f ca="1">IFERROR((NORMSDIST(-(((LN($EO108/$AB$8)+(#REF!+($N$47^2)/2)*$N$51)/($N$47*SQRT($N$51)))-$N$47*SQRT($N$51)))*$AB$8*EXP(-#REF!*$N$51)-NORMSDIST(-((LN($EO108/$AB$8)+(#REF!+($N$47^2)/2)*$N$51)/($N$47*SQRT($N$51))))*$EO108)*100*$AA$8,0)</f>
        <v>0</v>
      </c>
      <c r="EV108" s="71">
        <f ca="1">IFERROR((NORMSDIST(-(((LN($EO108/$AB$9)+(#REF!+($N$47^2)/2)*$N$51)/($N$47*SQRT($N$51)))-$N$47*SQRT($N$51)))*$AB$9*EXP(-#REF!*$N$51)-NORMSDIST(-((LN($EO108/$AB$9)+(#REF!+($N$47^2)/2)*$N$51)/($N$47*SQRT($N$51))))*$EO108)*100*$AA$9,0)</f>
        <v>0</v>
      </c>
      <c r="EW108" s="71">
        <f ca="1">IFERROR((NORMSDIST(-(((LN($EO108/$AB$10)+(#REF!+($N$47^2)/2)*$N$51)/($N$47*SQRT($N$51)))-$N$47*SQRT($N$51)))*$AB$10*EXP(-#REF!*$N$51)-NORMSDIST(-((LN($EO108/$AB$10)+(#REF!+($N$47^2)/2)*$N$51)/($N$47*SQRT($N$51))))*$EO108)*100*$AA$10,0)</f>
        <v>0</v>
      </c>
      <c r="EX108" s="71">
        <f ca="1">IFERROR((NORMSDIST(-(((LN($EO108/$AB$11)+(#REF!+($N$47^2)/2)*$N$51)/($N$47*SQRT($N$51)))-$N$47*SQRT($N$51)))*$AB$11*EXP(-#REF!*$N$51)-NORMSDIST(-((LN($EO108/$AB$11)+(#REF!+($N$47^2)/2)*$N$51)/($N$47*SQRT($N$51))))*$EO108)*100*$AA$11,0)</f>
        <v>0</v>
      </c>
      <c r="EY108" s="71">
        <f ca="1">IFERROR((NORMSDIST(-(((LN($EO108/$AB$12)+(#REF!+($N$47^2)/2)*$N$51)/($N$47*SQRT($N$51)))-$N$47*SQRT($N$51)))*$AB$12*EXP(-#REF!*$N$51)-NORMSDIST(-((LN($EO108/$AB$12)+(#REF!+($N$47^2)/2)*$N$51)/($N$47*SQRT($N$51))))*$EO108)*100*$AA$12,0)</f>
        <v>0</v>
      </c>
      <c r="EZ108" s="71">
        <f ca="1">IFERROR((NORMSDIST(-(((LN($EO108/$AB$13)+(#REF!+($N$47^2)/2)*$N$51)/($N$47*SQRT($N$51)))-$N$47*SQRT($N$51)))*$AB$13*EXP(-#REF!*$N$51)-NORMSDIST(-((LN($EO108/$AB$13)+(#REF!+($N$47^2)/2)*$N$51)/($N$47*SQRT($N$51))))*$EO108)*100*$AA$13,0)</f>
        <v>0</v>
      </c>
      <c r="FA108" s="71">
        <f ca="1">IFERROR((NORMSDIST(-(((LN($EO108/$AB$14)+(#REF!+($N$47^2)/2)*$N$51)/($N$47*SQRT($N$51)))-$N$47*SQRT($N$51)))*$AB$14*EXP(-#REF!*$N$51)-NORMSDIST(-((LN($EO108/$AB$14)+(#REF!+($N$47^2)/2)*$N$51)/($N$47*SQRT($N$51))))*$EO108)*100*$AA$14,0)</f>
        <v>0</v>
      </c>
      <c r="FB108" s="71">
        <f ca="1">IFERROR((NORMSDIST(-(((LN($EO108/$AB$15)+(#REF!+($N$47^2)/2)*$N$51)/($N$47*SQRT($N$51)))-$N$47*SQRT($N$51)))*$AB$15*EXP(-#REF!*$N$51)-NORMSDIST(-((LN($EO108/$AB$15)+(#REF!+($N$47^2)/2)*$N$51)/($N$47*SQRT($N$51))))*$EO108)*100*$AA$15,0)</f>
        <v>0</v>
      </c>
      <c r="FC108" s="71">
        <f ca="1">IFERROR((NORMSDIST(-(((LN($EO108/$AB$16)+(#REF!+($N$47^2)/2)*$N$51)/($N$47*SQRT($N$51)))-$N$47*SQRT($N$51)))*$AB$16*EXP(-#REF!*$N$51)-NORMSDIST(-((LN($EO108/$AB$16)+(#REF!+($N$47^2)/2)*$N$51)/($N$47*SQRT($N$51))))*$EO108)*100*$AA$16,0)</f>
        <v>0</v>
      </c>
      <c r="FD108" s="71">
        <f ca="1">IFERROR((NORMSDIST(-(((LN($EO108/$AB$17)+(#REF!+($N$47^2)/2)*$N$51)/($N$47*SQRT($N$51)))-$N$47*SQRT($N$51)))*$AB$17*EXP(-#REF!*$N$51)-NORMSDIST(-((LN($EO108/$AB$17)+(#REF!+($N$47^2)/2)*$N$51)/($N$47*SQRT($N$51))))*$EO108)*100*$AA$17,0)</f>
        <v>0</v>
      </c>
      <c r="FE108" s="71">
        <f ca="1">IFERROR((NORMSDIST(-(((LN($EO108/$AB$18)+(#REF!+($N$47^2)/2)*$N$51)/($N$47*SQRT($N$51)))-$N$47*SQRT($N$51)))*$AB$18*EXP(-#REF!*$N$51)-NORMSDIST(-((LN($EO108/$AB$18)+(#REF!+($N$47^2)/2)*$N$51)/($N$47*SQRT($N$51))))*$EO108)*100*$AA$18,0)</f>
        <v>0</v>
      </c>
      <c r="FF108" s="71">
        <f ca="1">IFERROR((NORMSDIST(-(((LN($EO108/$AB$19)+(#REF!+($N$47^2)/2)*$N$51)/($N$47*SQRT($N$51)))-$N$47*SQRT($N$51)))*$AB$19*EXP(-#REF!*$N$51)-NORMSDIST(-((LN($EO108/$AB$19)+(#REF!+($N$47^2)/2)*$N$51)/($N$47*SQRT($N$51))))*$EO108)*100*$AA$19,0)</f>
        <v>0</v>
      </c>
      <c r="FG108" s="71">
        <f ca="1">IFERROR((NORMSDIST(-(((LN($EO108/$AB$20)+(#REF!+($N$47^2)/2)*$N$51)/($N$47*SQRT($N$51)))-$N$47*SQRT($N$51)))*$AB$20*EXP(-#REF!*$N$51)-NORMSDIST(-((LN($EO108/$AB$20)+(#REF!+($N$47^2)/2)*$N$51)/($N$47*SQRT($N$51))))*$EO108)*100*$AA$20,0)</f>
        <v>0</v>
      </c>
      <c r="FH108" s="71">
        <f ca="1">IFERROR((NORMSDIST(-(((LN($EO108/$AB$21)+(#REF!+($N$47^2)/2)*$N$51)/($N$47*SQRT($N$51)))-$N$47*SQRT($N$51)))*$AB$21*EXP(-#REF!*$N$51)-NORMSDIST(-((LN($EO108/$AB$21)+(#REF!+($N$47^2)/2)*$N$51)/($N$47*SQRT($N$51))))*$EO108)*100*$AA$21,0)</f>
        <v>0</v>
      </c>
      <c r="FI108" s="71">
        <f ca="1">IFERROR((NORMSDIST(-(((LN($EO108/$AB$22)+(#REF!+($N$47^2)/2)*$N$51)/($N$47*SQRT($N$51)))-$N$47*SQRT($N$51)))*$AB$22*EXP(-#REF!*$N$51)-NORMSDIST(-((LN($EO108/$AB$22)+(#REF!+($N$47^2)/2)*$N$51)/($N$47*SQRT($N$51))))*$EO108)*100*$AA$22,0)</f>
        <v>0</v>
      </c>
      <c r="FJ108" s="71">
        <f ca="1">IFERROR((NORMSDIST(-(((LN($EO108/$AB$23)+(#REF!+($N$47^2)/2)*$N$51)/($N$47*SQRT($N$51)))-$N$47*SQRT($N$51)))*$AB$23*EXP(-#REF!*$N$51)-NORMSDIST(-((LN($EO108/$AB$23)+(#REF!+($N$47^2)/2)*$N$51)/($N$47*SQRT($N$51))))*$EO108)*100*$AA$23,0)</f>
        <v>0</v>
      </c>
      <c r="FK108" s="71">
        <f ca="1">IFERROR((NORMSDIST(-(((LN($EO108/$AB$24)+(#REF!+($N$47^2)/2)*$N$51)/($N$47*SQRT($N$51)))-$N$47*SQRT($N$51)))*$AB$24*EXP(-#REF!*$N$51)-NORMSDIST(-((LN($EO108/$AB$24)+(#REF!+($N$47^2)/2)*$N$51)/($N$47*SQRT($N$51))))*$EO108)*100*$AA$24,0)</f>
        <v>0</v>
      </c>
      <c r="FL108" s="71">
        <f ca="1">IFERROR((NORMSDIST(-(((LN($EO108/$AB$25)+(#REF!+($N$47^2)/2)*$N$51)/($N$47*SQRT($N$51)))-$N$47*SQRT($N$51)))*$AB$25*EXP(-#REF!*$N$51)-NORMSDIST(-((LN($EO108/$AB$25)+(#REF!+($N$47^2)/2)*$N$51)/($N$47*SQRT($N$51))))*$EO108)*100*$AA$25,0)</f>
        <v>0</v>
      </c>
      <c r="FM108" s="71">
        <f ca="1">IFERROR((NORMSDIST(-(((LN($EO108/$AB$26)+(#REF!+($N$47^2)/2)*$N$51)/($N$47*SQRT($N$51)))-$N$47*SQRT($N$51)))*$AB$26*EXP(-#REF!*$N$51)-NORMSDIST(-((LN($EO108/$AB$26)+(#REF!+($N$47^2)/2)*$N$51)/($N$47*SQRT($N$51))))*$EO108)*100*$AA$26,0)</f>
        <v>0</v>
      </c>
      <c r="FN108" s="71">
        <f ca="1">IFERROR((NORMSDIST(-(((LN($EO108/$AB$27)+(#REF!+($N$47^2)/2)*$N$51)/($N$47*SQRT($N$51)))-$N$47*SQRT($N$51)))*$AB$27*EXP(-#REF!*$N$51)-NORMSDIST(-((LN($EO108/$AB$27)+(#REF!+($N$47^2)/2)*$N$51)/($N$47*SQRT($N$51))))*$EO108)*100*$AA$27,0)</f>
        <v>0</v>
      </c>
      <c r="FO108" s="71">
        <f ca="1">IFERROR((NORMSDIST(-(((LN($EO108/$AB$28)+(#REF!+($N$47^2)/2)*$N$51)/($N$47*SQRT($N$51)))-$N$47*SQRT($N$51)))*$AB$28*EXP(-#REF!*$N$51)-NORMSDIST(-((LN($EO108/$AB$28)+(#REF!+($N$47^2)/2)*$N$51)/($N$47*SQRT($N$51))))*$EO108)*100*$AA$28,0)</f>
        <v>0</v>
      </c>
      <c r="FP108" s="71">
        <f ca="1">IFERROR((NORMSDIST(-(((LN($EO108/$AB$29)+(#REF!+($N$47^2)/2)*$N$51)/($N$47*SQRT($N$51)))-$N$47*SQRT($N$51)))*$AB$29*EXP(-#REF!*$N$51)-NORMSDIST(-((LN($EO108/$AB$29)+(#REF!+($N$47^2)/2)*$N$51)/($N$47*SQRT($N$51))))*$EO108)*100*$AA$29,0)</f>
        <v>0</v>
      </c>
      <c r="FQ108" s="71">
        <f ca="1">IFERROR((NORMSDIST(-(((LN($EO108/$AB$30)+(#REF!+($N$47^2)/2)*$N$51)/($N$47*SQRT($N$51)))-$N$47*SQRT($N$51)))*$AB$30*EXP(-#REF!*$N$51)-NORMSDIST(-((LN($EO108/$AB$30)+(#REF!+($N$47^2)/2)*$N$51)/($N$47*SQRT($N$51))))*$EO108)*100*$AA$30,0)</f>
        <v>0</v>
      </c>
      <c r="FR108" s="71">
        <f ca="1">IFERROR((NORMSDIST(-(((LN($EO108/$AB$31)+(#REF!+($N$47^2)/2)*$N$51)/($N$47*SQRT($N$51)))-$N$47*SQRT($N$51)))*$AB$31*EXP(-#REF!*$N$51)-NORMSDIST(-((LN($EO108/$AB$31)+(#REF!+($N$47^2)/2)*$N$51)/($N$47*SQRT($N$51))))*$EO108)*100*$AA$31,0)</f>
        <v>0</v>
      </c>
      <c r="FS108" s="71">
        <f ca="1">IFERROR((NORMSDIST(-(((LN($EO108/$AB$32)+(#REF!+($N$47^2)/2)*$N$51)/($N$47*SQRT($N$51)))-$N$47*SQRT($N$51)))*$AB$32*EXP(-#REF!*$N$51)-NORMSDIST(-((LN($EO108/$AB$32)+(#REF!+($N$47^2)/2)*$N$51)/($N$47*SQRT($N$51))))*$EO108)*100*$AA$32,0)</f>
        <v>0</v>
      </c>
      <c r="FT108" s="71">
        <f ca="1">IFERROR((NORMSDIST(-(((LN($EO108/$AB$33)+(#REF!+($N$47^2)/2)*$N$51)/($N$47*SQRT($N$51)))-$N$47*SQRT($N$51)))*$AB$33*EXP(-#REF!*$N$51)-NORMSDIST(-((LN($EO108/$AB$33)+(#REF!+($N$47^2)/2)*$N$51)/($N$47*SQRT($N$51))))*$EO108)*100*$AA$33,0)</f>
        <v>0</v>
      </c>
      <c r="FU108" s="71">
        <f ca="1">IFERROR((NORMSDIST(-(((LN($EO108/$AB$34)+(#REF!+($N$47^2)/2)*$N$51)/($N$47*SQRT($N$51)))-$N$47*SQRT($N$51)))*$AB$34*EXP(-#REF!*$N$51)-NORMSDIST(-((LN($EO108/$AB$34)+(#REF!+($N$47^2)/2)*$N$51)/($N$47*SQRT($N$51))))*$EO108)*100*$AA$34,0)</f>
        <v>0</v>
      </c>
      <c r="FV108" s="71">
        <f ca="1">IFERROR((NORMSDIST(-(((LN($EO108/$AB$35)+(#REF!+($N$47^2)/2)*$N$51)/($N$47*SQRT($N$51)))-$N$47*SQRT($N$51)))*$AB$35*EXP(-#REF!*$N$51)-NORMSDIST(-((LN($EO108/$AB$35)+(#REF!+($N$47^2)/2)*$N$51)/($N$47*SQRT($N$51))))*$EO108)*100*$AA$35,0)</f>
        <v>0</v>
      </c>
      <c r="FW108" s="71">
        <f ca="1">IFERROR((NORMSDIST(-(((LN($EO108/$AB$36)+(#REF!+($N$47^2)/2)*$N$51)/($N$47*SQRT($N$51)))-$N$47*SQRT($N$51)))*$AB$36*EXP(-#REF!*$N$51)-NORMSDIST(-((LN($EO108/$AB$36)+(#REF!+($N$47^2)/2)*$N$51)/($N$47*SQRT($N$51))))*$EO108)*100*$AA$36,0)</f>
        <v>0</v>
      </c>
      <c r="FX108" s="71">
        <f ca="1">IFERROR((NORMSDIST(-(((LN($EO108/$AB$37)+(#REF!+($N$47^2)/2)*$N$51)/($N$47*SQRT($N$51)))-$N$47*SQRT($N$51)))*$AB$37*EXP(-#REF!*$N$51)-NORMSDIST(-((LN($EO108/$AB$37)+(#REF!+($N$47^2)/2)*$N$51)/($N$47*SQRT($N$51))))*$EO108)*100*$AA$37,0)</f>
        <v>0</v>
      </c>
      <c r="FY108" s="71">
        <f ca="1">IFERROR((NORMSDIST(-(((LN($EO108/$AB$38)+(#REF!+($N$47^2)/2)*$N$51)/($N$47*SQRT($N$51)))-$N$47*SQRT($N$51)))*$AB$38*EXP(-#REF!*$N$51)-NORMSDIST(-((LN($EO108/$AB$38)+(#REF!+($N$47^2)/2)*$N$51)/($N$47*SQRT($N$51))))*$EO108)*100*$AA$38,0)</f>
        <v>0</v>
      </c>
      <c r="FZ108" s="71">
        <f ca="1">IFERROR((NORMSDIST(-(((LN($EO108/$AB$39)+(#REF!+($N$47^2)/2)*$N$51)/($N$47*SQRT($N$51)))-$N$47*SQRT($N$51)))*$AB$39*EXP(-#REF!*$N$51)-NORMSDIST(-((LN($EO108/$AB$39)+(#REF!+($N$47^2)/2)*$N$51)/($N$47*SQRT($N$51))))*$EO108)*100*$AA$39,0)</f>
        <v>0</v>
      </c>
      <c r="GA108" s="71">
        <f ca="1">IFERROR((NORMSDIST(-(((LN($EO108/$AB$40)+(#REF!+($N$47^2)/2)*$N$51)/($N$47*SQRT($N$51)))-$N$47*SQRT($N$51)))*$AB$40*EXP(-#REF!*$N$51)-NORMSDIST(-((LN($EO108/$AB$40)+(#REF!+($N$47^2)/2)*$N$51)/($N$47*SQRT($N$51))))*$EO108)*100*$AA$40,0)</f>
        <v>0</v>
      </c>
      <c r="GB108" s="71">
        <f ca="1">IFERROR((NORMSDIST(-(((LN($EO108/$AB$41)+(#REF!+($N$47^2)/2)*$N$51)/($N$47*SQRT($N$51)))-$N$47*SQRT($N$51)))*$AB$41*EXP(-#REF!*$N$51)-NORMSDIST(-((LN($EO108/$AB$41)+(#REF!+($N$47^2)/2)*$N$51)/($N$47*SQRT($N$51))))*$EO108)*100*$AA$41,0)</f>
        <v>0</v>
      </c>
      <c r="GC108" s="71">
        <f ca="1">IFERROR((NORMSDIST(-(((LN($EO108/$AB$42)+(#REF!+($N$47^2)/2)*$N$51)/($N$47*SQRT($N$51)))-$N$47*SQRT($N$51)))*$AB$42*EXP(-#REF!*$N$51)-NORMSDIST(-((LN($EO108/$AB$42)+(#REF!+($N$47^2)/2)*$N$51)/($N$47*SQRT($N$51))))*$EO108)*100*$AA$42,0)</f>
        <v>0</v>
      </c>
      <c r="GD108" s="104">
        <f t="shared" ca="1" si="211"/>
        <v>0</v>
      </c>
    </row>
    <row r="109" spans="102:186">
      <c r="CX109" s="70">
        <f t="shared" si="168"/>
        <v>3317.4823455158662</v>
      </c>
      <c r="CY109" s="71">
        <f t="shared" si="169"/>
        <v>0</v>
      </c>
      <c r="CZ109" s="71">
        <f t="shared" si="170"/>
        <v>0</v>
      </c>
      <c r="DA109" s="71">
        <f t="shared" si="171"/>
        <v>0</v>
      </c>
      <c r="DB109" s="71">
        <f t="shared" si="172"/>
        <v>0</v>
      </c>
      <c r="DC109" s="71">
        <f t="shared" si="173"/>
        <v>0</v>
      </c>
      <c r="DD109" s="71">
        <f t="shared" si="174"/>
        <v>0</v>
      </c>
      <c r="DE109" s="71">
        <f t="shared" si="175"/>
        <v>0</v>
      </c>
      <c r="DF109" s="71">
        <f t="shared" si="176"/>
        <v>0</v>
      </c>
      <c r="DG109" s="71">
        <f t="shared" si="177"/>
        <v>0</v>
      </c>
      <c r="DH109" s="71">
        <f t="shared" si="178"/>
        <v>0</v>
      </c>
      <c r="DI109" s="71">
        <f t="shared" si="179"/>
        <v>0</v>
      </c>
      <c r="DJ109" s="71">
        <f t="shared" si="180"/>
        <v>0</v>
      </c>
      <c r="DK109" s="71">
        <f t="shared" si="181"/>
        <v>0</v>
      </c>
      <c r="DL109" s="71">
        <f t="shared" si="182"/>
        <v>0</v>
      </c>
      <c r="DM109" s="71">
        <f t="shared" si="183"/>
        <v>0</v>
      </c>
      <c r="DN109" s="71">
        <f t="shared" si="184"/>
        <v>0</v>
      </c>
      <c r="DO109" s="71">
        <f t="shared" si="185"/>
        <v>0</v>
      </c>
      <c r="DP109" s="71">
        <f t="shared" si="186"/>
        <v>0</v>
      </c>
      <c r="DQ109" s="71">
        <f t="shared" si="187"/>
        <v>0</v>
      </c>
      <c r="DR109" s="71">
        <f t="shared" si="188"/>
        <v>0</v>
      </c>
      <c r="DS109" s="71">
        <f t="shared" si="189"/>
        <v>0</v>
      </c>
      <c r="DT109" s="71">
        <f t="shared" si="190"/>
        <v>0</v>
      </c>
      <c r="DU109" s="71">
        <f t="shared" si="191"/>
        <v>0</v>
      </c>
      <c r="DV109" s="71">
        <f t="shared" si="192"/>
        <v>0</v>
      </c>
      <c r="DW109" s="71">
        <f t="shared" si="193"/>
        <v>0</v>
      </c>
      <c r="DX109" s="71">
        <f t="shared" si="194"/>
        <v>0</v>
      </c>
      <c r="DY109" s="71">
        <f t="shared" si="195"/>
        <v>0</v>
      </c>
      <c r="DZ109" s="71">
        <f t="shared" si="196"/>
        <v>0</v>
      </c>
      <c r="EA109" s="71">
        <f t="shared" si="197"/>
        <v>0</v>
      </c>
      <c r="EB109" s="71">
        <f t="shared" si="198"/>
        <v>0</v>
      </c>
      <c r="EC109" s="71">
        <f t="shared" si="199"/>
        <v>0</v>
      </c>
      <c r="ED109" s="71">
        <f t="shared" si="200"/>
        <v>0</v>
      </c>
      <c r="EE109" s="71">
        <f t="shared" si="201"/>
        <v>0</v>
      </c>
      <c r="EF109" s="71">
        <f t="shared" si="202"/>
        <v>0</v>
      </c>
      <c r="EG109" s="71">
        <f t="shared" si="203"/>
        <v>0</v>
      </c>
      <c r="EH109" s="71">
        <f t="shared" si="204"/>
        <v>0</v>
      </c>
      <c r="EI109" s="71">
        <f t="shared" si="205"/>
        <v>0</v>
      </c>
      <c r="EJ109" s="71">
        <f t="shared" si="206"/>
        <v>0</v>
      </c>
      <c r="EK109" s="71">
        <f t="shared" si="207"/>
        <v>0</v>
      </c>
      <c r="EL109" s="71">
        <f t="shared" si="208"/>
        <v>0</v>
      </c>
      <c r="EM109" s="104">
        <f t="shared" si="209"/>
        <v>0</v>
      </c>
      <c r="EN109" s="60"/>
      <c r="EO109" s="70">
        <f t="shared" si="210"/>
        <v>3317.4823455158662</v>
      </c>
      <c r="EP109" s="71">
        <f ca="1">IFERROR((NORMSDIST(-(((LN($EO109/$AB$3)+(#REF!+($N$47^2)/2)*$N$51)/($N$47*SQRT($N$51)))-$N$47*SQRT($N$51)))*$AB$3*EXP(-#REF!*$N$51)-NORMSDIST(-((LN($EO109/$AB$3)+(#REF!+($N$47^2)/2)*$N$51)/($N$47*SQRT($N$51))))*$EO109)*100*$AA$3,0)</f>
        <v>0</v>
      </c>
      <c r="EQ109" s="71">
        <f ca="1">IFERROR((NORMSDIST(-(((LN($EO109/$AB$4)+(#REF!+($N$47^2)/2)*$N$51)/($N$47*SQRT($N$51)))-$N$47*SQRT($N$51)))*$AB$4*EXP(-#REF!*$N$51)-NORMSDIST(-((LN($EO109/$AB$4)+(#REF!+($N$47^2)/2)*$N$51)/($N$47*SQRT($N$51))))*$EO109)*100*$AA$4,0)</f>
        <v>0</v>
      </c>
      <c r="ER109" s="71">
        <f ca="1">IFERROR((NORMSDIST(-(((LN($EO109/$AB$5)+(#REF!+($N$47^2)/2)*$N$51)/($N$47*SQRT($N$51)))-$N$47*SQRT($N$51)))*$AB$5*EXP(-#REF!*$N$51)-NORMSDIST(-((LN($EO109/$AB$5)+(#REF!+($N$47^2)/2)*$N$51)/($N$47*SQRT($N$51))))*$EO109)*100*$AA$5,0)</f>
        <v>0</v>
      </c>
      <c r="ES109" s="71">
        <f ca="1">IFERROR((NORMSDIST(-(((LN($EO109/$AB$6)+(#REF!+($N$47^2)/2)*$N$51)/($N$47*SQRT($N$51)))-$N$47*SQRT($N$51)))*$AB$6*EXP(-#REF!*$N$51)-NORMSDIST(-((LN($EO109/$AB$6)+(#REF!+($N$47^2)/2)*$N$51)/($N$47*SQRT($N$51))))*$EO109)*100*$AA$6,0)</f>
        <v>0</v>
      </c>
      <c r="ET109" s="71">
        <f ca="1">IFERROR((NORMSDIST(-(((LN($EO109/$AB$7)+(#REF!+($N$47^2)/2)*$N$51)/($N$47*SQRT($N$51)))-$N$47*SQRT($N$51)))*$AB$7*EXP(-#REF!*$N$51)-NORMSDIST(-((LN($EO109/$AB$7)+(#REF!+($N$47^2)/2)*$N$51)/($N$47*SQRT($N$51))))*$EO109)*100*$AA$7,0)</f>
        <v>0</v>
      </c>
      <c r="EU109" s="71">
        <f ca="1">IFERROR((NORMSDIST(-(((LN($EO109/$AB$8)+(#REF!+($N$47^2)/2)*$N$51)/($N$47*SQRT($N$51)))-$N$47*SQRT($N$51)))*$AB$8*EXP(-#REF!*$N$51)-NORMSDIST(-((LN($EO109/$AB$8)+(#REF!+($N$47^2)/2)*$N$51)/($N$47*SQRT($N$51))))*$EO109)*100*$AA$8,0)</f>
        <v>0</v>
      </c>
      <c r="EV109" s="71">
        <f ca="1">IFERROR((NORMSDIST(-(((LN($EO109/$AB$9)+(#REF!+($N$47^2)/2)*$N$51)/($N$47*SQRT($N$51)))-$N$47*SQRT($N$51)))*$AB$9*EXP(-#REF!*$N$51)-NORMSDIST(-((LN($EO109/$AB$9)+(#REF!+($N$47^2)/2)*$N$51)/($N$47*SQRT($N$51))))*$EO109)*100*$AA$9,0)</f>
        <v>0</v>
      </c>
      <c r="EW109" s="71">
        <f ca="1">IFERROR((NORMSDIST(-(((LN($EO109/$AB$10)+(#REF!+($N$47^2)/2)*$N$51)/($N$47*SQRT($N$51)))-$N$47*SQRT($N$51)))*$AB$10*EXP(-#REF!*$N$51)-NORMSDIST(-((LN($EO109/$AB$10)+(#REF!+($N$47^2)/2)*$N$51)/($N$47*SQRT($N$51))))*$EO109)*100*$AA$10,0)</f>
        <v>0</v>
      </c>
      <c r="EX109" s="71">
        <f ca="1">IFERROR((NORMSDIST(-(((LN($EO109/$AB$11)+(#REF!+($N$47^2)/2)*$N$51)/($N$47*SQRT($N$51)))-$N$47*SQRT($N$51)))*$AB$11*EXP(-#REF!*$N$51)-NORMSDIST(-((LN($EO109/$AB$11)+(#REF!+($N$47^2)/2)*$N$51)/($N$47*SQRT($N$51))))*$EO109)*100*$AA$11,0)</f>
        <v>0</v>
      </c>
      <c r="EY109" s="71">
        <f ca="1">IFERROR((NORMSDIST(-(((LN($EO109/$AB$12)+(#REF!+($N$47^2)/2)*$N$51)/($N$47*SQRT($N$51)))-$N$47*SQRT($N$51)))*$AB$12*EXP(-#REF!*$N$51)-NORMSDIST(-((LN($EO109/$AB$12)+(#REF!+($N$47^2)/2)*$N$51)/($N$47*SQRT($N$51))))*$EO109)*100*$AA$12,0)</f>
        <v>0</v>
      </c>
      <c r="EZ109" s="71">
        <f ca="1">IFERROR((NORMSDIST(-(((LN($EO109/$AB$13)+(#REF!+($N$47^2)/2)*$N$51)/($N$47*SQRT($N$51)))-$N$47*SQRT($N$51)))*$AB$13*EXP(-#REF!*$N$51)-NORMSDIST(-((LN($EO109/$AB$13)+(#REF!+($N$47^2)/2)*$N$51)/($N$47*SQRT($N$51))))*$EO109)*100*$AA$13,0)</f>
        <v>0</v>
      </c>
      <c r="FA109" s="71">
        <f ca="1">IFERROR((NORMSDIST(-(((LN($EO109/$AB$14)+(#REF!+($N$47^2)/2)*$N$51)/($N$47*SQRT($N$51)))-$N$47*SQRT($N$51)))*$AB$14*EXP(-#REF!*$N$51)-NORMSDIST(-((LN($EO109/$AB$14)+(#REF!+($N$47^2)/2)*$N$51)/($N$47*SQRT($N$51))))*$EO109)*100*$AA$14,0)</f>
        <v>0</v>
      </c>
      <c r="FB109" s="71">
        <f ca="1">IFERROR((NORMSDIST(-(((LN($EO109/$AB$15)+(#REF!+($N$47^2)/2)*$N$51)/($N$47*SQRT($N$51)))-$N$47*SQRT($N$51)))*$AB$15*EXP(-#REF!*$N$51)-NORMSDIST(-((LN($EO109/$AB$15)+(#REF!+($N$47^2)/2)*$N$51)/($N$47*SQRT($N$51))))*$EO109)*100*$AA$15,0)</f>
        <v>0</v>
      </c>
      <c r="FC109" s="71">
        <f ca="1">IFERROR((NORMSDIST(-(((LN($EO109/$AB$16)+(#REF!+($N$47^2)/2)*$N$51)/($N$47*SQRT($N$51)))-$N$47*SQRT($N$51)))*$AB$16*EXP(-#REF!*$N$51)-NORMSDIST(-((LN($EO109/$AB$16)+(#REF!+($N$47^2)/2)*$N$51)/($N$47*SQRT($N$51))))*$EO109)*100*$AA$16,0)</f>
        <v>0</v>
      </c>
      <c r="FD109" s="71">
        <f ca="1">IFERROR((NORMSDIST(-(((LN($EO109/$AB$17)+(#REF!+($N$47^2)/2)*$N$51)/($N$47*SQRT($N$51)))-$N$47*SQRT($N$51)))*$AB$17*EXP(-#REF!*$N$51)-NORMSDIST(-((LN($EO109/$AB$17)+(#REF!+($N$47^2)/2)*$N$51)/($N$47*SQRT($N$51))))*$EO109)*100*$AA$17,0)</f>
        <v>0</v>
      </c>
      <c r="FE109" s="71">
        <f ca="1">IFERROR((NORMSDIST(-(((LN($EO109/$AB$18)+(#REF!+($N$47^2)/2)*$N$51)/($N$47*SQRT($N$51)))-$N$47*SQRT($N$51)))*$AB$18*EXP(-#REF!*$N$51)-NORMSDIST(-((LN($EO109/$AB$18)+(#REF!+($N$47^2)/2)*$N$51)/($N$47*SQRT($N$51))))*$EO109)*100*$AA$18,0)</f>
        <v>0</v>
      </c>
      <c r="FF109" s="71">
        <f ca="1">IFERROR((NORMSDIST(-(((LN($EO109/$AB$19)+(#REF!+($N$47^2)/2)*$N$51)/($N$47*SQRT($N$51)))-$N$47*SQRT($N$51)))*$AB$19*EXP(-#REF!*$N$51)-NORMSDIST(-((LN($EO109/$AB$19)+(#REF!+($N$47^2)/2)*$N$51)/($N$47*SQRT($N$51))))*$EO109)*100*$AA$19,0)</f>
        <v>0</v>
      </c>
      <c r="FG109" s="71">
        <f ca="1">IFERROR((NORMSDIST(-(((LN($EO109/$AB$20)+(#REF!+($N$47^2)/2)*$N$51)/($N$47*SQRT($N$51)))-$N$47*SQRT($N$51)))*$AB$20*EXP(-#REF!*$N$51)-NORMSDIST(-((LN($EO109/$AB$20)+(#REF!+($N$47^2)/2)*$N$51)/($N$47*SQRT($N$51))))*$EO109)*100*$AA$20,0)</f>
        <v>0</v>
      </c>
      <c r="FH109" s="71">
        <f ca="1">IFERROR((NORMSDIST(-(((LN($EO109/$AB$21)+(#REF!+($N$47^2)/2)*$N$51)/($N$47*SQRT($N$51)))-$N$47*SQRT($N$51)))*$AB$21*EXP(-#REF!*$N$51)-NORMSDIST(-((LN($EO109/$AB$21)+(#REF!+($N$47^2)/2)*$N$51)/($N$47*SQRT($N$51))))*$EO109)*100*$AA$21,0)</f>
        <v>0</v>
      </c>
      <c r="FI109" s="71">
        <f ca="1">IFERROR((NORMSDIST(-(((LN($EO109/$AB$22)+(#REF!+($N$47^2)/2)*$N$51)/($N$47*SQRT($N$51)))-$N$47*SQRT($N$51)))*$AB$22*EXP(-#REF!*$N$51)-NORMSDIST(-((LN($EO109/$AB$22)+(#REF!+($N$47^2)/2)*$N$51)/($N$47*SQRT($N$51))))*$EO109)*100*$AA$22,0)</f>
        <v>0</v>
      </c>
      <c r="FJ109" s="71">
        <f ca="1">IFERROR((NORMSDIST(-(((LN($EO109/$AB$23)+(#REF!+($N$47^2)/2)*$N$51)/($N$47*SQRT($N$51)))-$N$47*SQRT($N$51)))*$AB$23*EXP(-#REF!*$N$51)-NORMSDIST(-((LN($EO109/$AB$23)+(#REF!+($N$47^2)/2)*$N$51)/($N$47*SQRT($N$51))))*$EO109)*100*$AA$23,0)</f>
        <v>0</v>
      </c>
      <c r="FK109" s="71">
        <f ca="1">IFERROR((NORMSDIST(-(((LN($EO109/$AB$24)+(#REF!+($N$47^2)/2)*$N$51)/($N$47*SQRT($N$51)))-$N$47*SQRT($N$51)))*$AB$24*EXP(-#REF!*$N$51)-NORMSDIST(-((LN($EO109/$AB$24)+(#REF!+($N$47^2)/2)*$N$51)/($N$47*SQRT($N$51))))*$EO109)*100*$AA$24,0)</f>
        <v>0</v>
      </c>
      <c r="FL109" s="71">
        <f ca="1">IFERROR((NORMSDIST(-(((LN($EO109/$AB$25)+(#REF!+($N$47^2)/2)*$N$51)/($N$47*SQRT($N$51)))-$N$47*SQRT($N$51)))*$AB$25*EXP(-#REF!*$N$51)-NORMSDIST(-((LN($EO109/$AB$25)+(#REF!+($N$47^2)/2)*$N$51)/($N$47*SQRT($N$51))))*$EO109)*100*$AA$25,0)</f>
        <v>0</v>
      </c>
      <c r="FM109" s="71">
        <f ca="1">IFERROR((NORMSDIST(-(((LN($EO109/$AB$26)+(#REF!+($N$47^2)/2)*$N$51)/($N$47*SQRT($N$51)))-$N$47*SQRT($N$51)))*$AB$26*EXP(-#REF!*$N$51)-NORMSDIST(-((LN($EO109/$AB$26)+(#REF!+($N$47^2)/2)*$N$51)/($N$47*SQRT($N$51))))*$EO109)*100*$AA$26,0)</f>
        <v>0</v>
      </c>
      <c r="FN109" s="71">
        <f ca="1">IFERROR((NORMSDIST(-(((LN($EO109/$AB$27)+(#REF!+($N$47^2)/2)*$N$51)/($N$47*SQRT($N$51)))-$N$47*SQRT($N$51)))*$AB$27*EXP(-#REF!*$N$51)-NORMSDIST(-((LN($EO109/$AB$27)+(#REF!+($N$47^2)/2)*$N$51)/($N$47*SQRT($N$51))))*$EO109)*100*$AA$27,0)</f>
        <v>0</v>
      </c>
      <c r="FO109" s="71">
        <f ca="1">IFERROR((NORMSDIST(-(((LN($EO109/$AB$28)+(#REF!+($N$47^2)/2)*$N$51)/($N$47*SQRT($N$51)))-$N$47*SQRT($N$51)))*$AB$28*EXP(-#REF!*$N$51)-NORMSDIST(-((LN($EO109/$AB$28)+(#REF!+($N$47^2)/2)*$N$51)/($N$47*SQRT($N$51))))*$EO109)*100*$AA$28,0)</f>
        <v>0</v>
      </c>
      <c r="FP109" s="71">
        <f ca="1">IFERROR((NORMSDIST(-(((LN($EO109/$AB$29)+(#REF!+($N$47^2)/2)*$N$51)/($N$47*SQRT($N$51)))-$N$47*SQRT($N$51)))*$AB$29*EXP(-#REF!*$N$51)-NORMSDIST(-((LN($EO109/$AB$29)+(#REF!+($N$47^2)/2)*$N$51)/($N$47*SQRT($N$51))))*$EO109)*100*$AA$29,0)</f>
        <v>0</v>
      </c>
      <c r="FQ109" s="71">
        <f ca="1">IFERROR((NORMSDIST(-(((LN($EO109/$AB$30)+(#REF!+($N$47^2)/2)*$N$51)/($N$47*SQRT($N$51)))-$N$47*SQRT($N$51)))*$AB$30*EXP(-#REF!*$N$51)-NORMSDIST(-((LN($EO109/$AB$30)+(#REF!+($N$47^2)/2)*$N$51)/($N$47*SQRT($N$51))))*$EO109)*100*$AA$30,0)</f>
        <v>0</v>
      </c>
      <c r="FR109" s="71">
        <f ca="1">IFERROR((NORMSDIST(-(((LN($EO109/$AB$31)+(#REF!+($N$47^2)/2)*$N$51)/($N$47*SQRT($N$51)))-$N$47*SQRT($N$51)))*$AB$31*EXP(-#REF!*$N$51)-NORMSDIST(-((LN($EO109/$AB$31)+(#REF!+($N$47^2)/2)*$N$51)/($N$47*SQRT($N$51))))*$EO109)*100*$AA$31,0)</f>
        <v>0</v>
      </c>
      <c r="FS109" s="71">
        <f ca="1">IFERROR((NORMSDIST(-(((LN($EO109/$AB$32)+(#REF!+($N$47^2)/2)*$N$51)/($N$47*SQRT($N$51)))-$N$47*SQRT($N$51)))*$AB$32*EXP(-#REF!*$N$51)-NORMSDIST(-((LN($EO109/$AB$32)+(#REF!+($N$47^2)/2)*$N$51)/($N$47*SQRT($N$51))))*$EO109)*100*$AA$32,0)</f>
        <v>0</v>
      </c>
      <c r="FT109" s="71">
        <f ca="1">IFERROR((NORMSDIST(-(((LN($EO109/$AB$33)+(#REF!+($N$47^2)/2)*$N$51)/($N$47*SQRT($N$51)))-$N$47*SQRT($N$51)))*$AB$33*EXP(-#REF!*$N$51)-NORMSDIST(-((LN($EO109/$AB$33)+(#REF!+($N$47^2)/2)*$N$51)/($N$47*SQRT($N$51))))*$EO109)*100*$AA$33,0)</f>
        <v>0</v>
      </c>
      <c r="FU109" s="71">
        <f ca="1">IFERROR((NORMSDIST(-(((LN($EO109/$AB$34)+(#REF!+($N$47^2)/2)*$N$51)/($N$47*SQRT($N$51)))-$N$47*SQRT($N$51)))*$AB$34*EXP(-#REF!*$N$51)-NORMSDIST(-((LN($EO109/$AB$34)+(#REF!+($N$47^2)/2)*$N$51)/($N$47*SQRT($N$51))))*$EO109)*100*$AA$34,0)</f>
        <v>0</v>
      </c>
      <c r="FV109" s="71">
        <f ca="1">IFERROR((NORMSDIST(-(((LN($EO109/$AB$35)+(#REF!+($N$47^2)/2)*$N$51)/($N$47*SQRT($N$51)))-$N$47*SQRT($N$51)))*$AB$35*EXP(-#REF!*$N$51)-NORMSDIST(-((LN($EO109/$AB$35)+(#REF!+($N$47^2)/2)*$N$51)/($N$47*SQRT($N$51))))*$EO109)*100*$AA$35,0)</f>
        <v>0</v>
      </c>
      <c r="FW109" s="71">
        <f ca="1">IFERROR((NORMSDIST(-(((LN($EO109/$AB$36)+(#REF!+($N$47^2)/2)*$N$51)/($N$47*SQRT($N$51)))-$N$47*SQRT($N$51)))*$AB$36*EXP(-#REF!*$N$51)-NORMSDIST(-((LN($EO109/$AB$36)+(#REF!+($N$47^2)/2)*$N$51)/($N$47*SQRT($N$51))))*$EO109)*100*$AA$36,0)</f>
        <v>0</v>
      </c>
      <c r="FX109" s="71">
        <f ca="1">IFERROR((NORMSDIST(-(((LN($EO109/$AB$37)+(#REF!+($N$47^2)/2)*$N$51)/($N$47*SQRT($N$51)))-$N$47*SQRT($N$51)))*$AB$37*EXP(-#REF!*$N$51)-NORMSDIST(-((LN($EO109/$AB$37)+(#REF!+($N$47^2)/2)*$N$51)/($N$47*SQRT($N$51))))*$EO109)*100*$AA$37,0)</f>
        <v>0</v>
      </c>
      <c r="FY109" s="71">
        <f ca="1">IFERROR((NORMSDIST(-(((LN($EO109/$AB$38)+(#REF!+($N$47^2)/2)*$N$51)/($N$47*SQRT($N$51)))-$N$47*SQRT($N$51)))*$AB$38*EXP(-#REF!*$N$51)-NORMSDIST(-((LN($EO109/$AB$38)+(#REF!+($N$47^2)/2)*$N$51)/($N$47*SQRT($N$51))))*$EO109)*100*$AA$38,0)</f>
        <v>0</v>
      </c>
      <c r="FZ109" s="71">
        <f ca="1">IFERROR((NORMSDIST(-(((LN($EO109/$AB$39)+(#REF!+($N$47^2)/2)*$N$51)/($N$47*SQRT($N$51)))-$N$47*SQRT($N$51)))*$AB$39*EXP(-#REF!*$N$51)-NORMSDIST(-((LN($EO109/$AB$39)+(#REF!+($N$47^2)/2)*$N$51)/($N$47*SQRT($N$51))))*$EO109)*100*$AA$39,0)</f>
        <v>0</v>
      </c>
      <c r="GA109" s="71">
        <f ca="1">IFERROR((NORMSDIST(-(((LN($EO109/$AB$40)+(#REF!+($N$47^2)/2)*$N$51)/($N$47*SQRT($N$51)))-$N$47*SQRT($N$51)))*$AB$40*EXP(-#REF!*$N$51)-NORMSDIST(-((LN($EO109/$AB$40)+(#REF!+($N$47^2)/2)*$N$51)/($N$47*SQRT($N$51))))*$EO109)*100*$AA$40,0)</f>
        <v>0</v>
      </c>
      <c r="GB109" s="71">
        <f ca="1">IFERROR((NORMSDIST(-(((LN($EO109/$AB$41)+(#REF!+($N$47^2)/2)*$N$51)/($N$47*SQRT($N$51)))-$N$47*SQRT($N$51)))*$AB$41*EXP(-#REF!*$N$51)-NORMSDIST(-((LN($EO109/$AB$41)+(#REF!+($N$47^2)/2)*$N$51)/($N$47*SQRT($N$51))))*$EO109)*100*$AA$41,0)</f>
        <v>0</v>
      </c>
      <c r="GC109" s="71">
        <f ca="1">IFERROR((NORMSDIST(-(((LN($EO109/$AB$42)+(#REF!+($N$47^2)/2)*$N$51)/($N$47*SQRT($N$51)))-$N$47*SQRT($N$51)))*$AB$42*EXP(-#REF!*$N$51)-NORMSDIST(-((LN($EO109/$AB$42)+(#REF!+($N$47^2)/2)*$N$51)/($N$47*SQRT($N$51))))*$EO109)*100*$AA$42,0)</f>
        <v>0</v>
      </c>
      <c r="GD109" s="104">
        <f t="shared" ca="1" si="211"/>
        <v>0</v>
      </c>
    </row>
    <row r="110" spans="102:186">
      <c r="CX110" s="70">
        <f t="shared" si="168"/>
        <v>3385.1860668529248</v>
      </c>
      <c r="CY110" s="71">
        <f t="shared" si="169"/>
        <v>0</v>
      </c>
      <c r="CZ110" s="71">
        <f t="shared" si="170"/>
        <v>0</v>
      </c>
      <c r="DA110" s="71">
        <f t="shared" si="171"/>
        <v>0</v>
      </c>
      <c r="DB110" s="71">
        <f t="shared" si="172"/>
        <v>0</v>
      </c>
      <c r="DC110" s="71">
        <f t="shared" si="173"/>
        <v>0</v>
      </c>
      <c r="DD110" s="71">
        <f t="shared" si="174"/>
        <v>0</v>
      </c>
      <c r="DE110" s="71">
        <f t="shared" si="175"/>
        <v>0</v>
      </c>
      <c r="DF110" s="71">
        <f t="shared" si="176"/>
        <v>0</v>
      </c>
      <c r="DG110" s="71">
        <f t="shared" si="177"/>
        <v>0</v>
      </c>
      <c r="DH110" s="71">
        <f t="shared" si="178"/>
        <v>0</v>
      </c>
      <c r="DI110" s="71">
        <f t="shared" si="179"/>
        <v>0</v>
      </c>
      <c r="DJ110" s="71">
        <f t="shared" si="180"/>
        <v>0</v>
      </c>
      <c r="DK110" s="71">
        <f t="shared" si="181"/>
        <v>0</v>
      </c>
      <c r="DL110" s="71">
        <f t="shared" si="182"/>
        <v>0</v>
      </c>
      <c r="DM110" s="71">
        <f t="shared" si="183"/>
        <v>0</v>
      </c>
      <c r="DN110" s="71">
        <f t="shared" si="184"/>
        <v>0</v>
      </c>
      <c r="DO110" s="71">
        <f t="shared" si="185"/>
        <v>0</v>
      </c>
      <c r="DP110" s="71">
        <f t="shared" si="186"/>
        <v>0</v>
      </c>
      <c r="DQ110" s="71">
        <f t="shared" si="187"/>
        <v>0</v>
      </c>
      <c r="DR110" s="71">
        <f t="shared" si="188"/>
        <v>0</v>
      </c>
      <c r="DS110" s="71">
        <f t="shared" si="189"/>
        <v>0</v>
      </c>
      <c r="DT110" s="71">
        <f t="shared" si="190"/>
        <v>0</v>
      </c>
      <c r="DU110" s="71">
        <f t="shared" si="191"/>
        <v>0</v>
      </c>
      <c r="DV110" s="71">
        <f t="shared" si="192"/>
        <v>0</v>
      </c>
      <c r="DW110" s="71">
        <f t="shared" si="193"/>
        <v>0</v>
      </c>
      <c r="DX110" s="71">
        <f t="shared" si="194"/>
        <v>0</v>
      </c>
      <c r="DY110" s="71">
        <f t="shared" si="195"/>
        <v>0</v>
      </c>
      <c r="DZ110" s="71">
        <f t="shared" si="196"/>
        <v>0</v>
      </c>
      <c r="EA110" s="71">
        <f t="shared" si="197"/>
        <v>0</v>
      </c>
      <c r="EB110" s="71">
        <f t="shared" si="198"/>
        <v>0</v>
      </c>
      <c r="EC110" s="71">
        <f t="shared" si="199"/>
        <v>0</v>
      </c>
      <c r="ED110" s="71">
        <f t="shared" si="200"/>
        <v>0</v>
      </c>
      <c r="EE110" s="71">
        <f t="shared" si="201"/>
        <v>0</v>
      </c>
      <c r="EF110" s="71">
        <f t="shared" si="202"/>
        <v>0</v>
      </c>
      <c r="EG110" s="71">
        <f t="shared" si="203"/>
        <v>0</v>
      </c>
      <c r="EH110" s="71">
        <f t="shared" si="204"/>
        <v>0</v>
      </c>
      <c r="EI110" s="71">
        <f t="shared" si="205"/>
        <v>0</v>
      </c>
      <c r="EJ110" s="71">
        <f t="shared" si="206"/>
        <v>0</v>
      </c>
      <c r="EK110" s="71">
        <f t="shared" si="207"/>
        <v>0</v>
      </c>
      <c r="EL110" s="71">
        <f t="shared" si="208"/>
        <v>0</v>
      </c>
      <c r="EM110" s="104">
        <f t="shared" si="209"/>
        <v>0</v>
      </c>
      <c r="EN110" s="60"/>
      <c r="EO110" s="70">
        <f t="shared" si="210"/>
        <v>3385.1860668529248</v>
      </c>
      <c r="EP110" s="71">
        <f ca="1">IFERROR((NORMSDIST(-(((LN($EO110/$AB$3)+(#REF!+($N$47^2)/2)*$N$51)/($N$47*SQRT($N$51)))-$N$47*SQRT($N$51)))*$AB$3*EXP(-#REF!*$N$51)-NORMSDIST(-((LN($EO110/$AB$3)+(#REF!+($N$47^2)/2)*$N$51)/($N$47*SQRT($N$51))))*$EO110)*100*$AA$3,0)</f>
        <v>0</v>
      </c>
      <c r="EQ110" s="71">
        <f ca="1">IFERROR((NORMSDIST(-(((LN($EO110/$AB$4)+(#REF!+($N$47^2)/2)*$N$51)/($N$47*SQRT($N$51)))-$N$47*SQRT($N$51)))*$AB$4*EXP(-#REF!*$N$51)-NORMSDIST(-((LN($EO110/$AB$4)+(#REF!+($N$47^2)/2)*$N$51)/($N$47*SQRT($N$51))))*$EO110)*100*$AA$4,0)</f>
        <v>0</v>
      </c>
      <c r="ER110" s="71">
        <f ca="1">IFERROR((NORMSDIST(-(((LN($EO110/$AB$5)+(#REF!+($N$47^2)/2)*$N$51)/($N$47*SQRT($N$51)))-$N$47*SQRT($N$51)))*$AB$5*EXP(-#REF!*$N$51)-NORMSDIST(-((LN($EO110/$AB$5)+(#REF!+($N$47^2)/2)*$N$51)/($N$47*SQRT($N$51))))*$EO110)*100*$AA$5,0)</f>
        <v>0</v>
      </c>
      <c r="ES110" s="71">
        <f ca="1">IFERROR((NORMSDIST(-(((LN($EO110/$AB$6)+(#REF!+($N$47^2)/2)*$N$51)/($N$47*SQRT($N$51)))-$N$47*SQRT($N$51)))*$AB$6*EXP(-#REF!*$N$51)-NORMSDIST(-((LN($EO110/$AB$6)+(#REF!+($N$47^2)/2)*$N$51)/($N$47*SQRT($N$51))))*$EO110)*100*$AA$6,0)</f>
        <v>0</v>
      </c>
      <c r="ET110" s="71">
        <f ca="1">IFERROR((NORMSDIST(-(((LN($EO110/$AB$7)+(#REF!+($N$47^2)/2)*$N$51)/($N$47*SQRT($N$51)))-$N$47*SQRT($N$51)))*$AB$7*EXP(-#REF!*$N$51)-NORMSDIST(-((LN($EO110/$AB$7)+(#REF!+($N$47^2)/2)*$N$51)/($N$47*SQRT($N$51))))*$EO110)*100*$AA$7,0)</f>
        <v>0</v>
      </c>
      <c r="EU110" s="71">
        <f ca="1">IFERROR((NORMSDIST(-(((LN($EO110/$AB$8)+(#REF!+($N$47^2)/2)*$N$51)/($N$47*SQRT($N$51)))-$N$47*SQRT($N$51)))*$AB$8*EXP(-#REF!*$N$51)-NORMSDIST(-((LN($EO110/$AB$8)+(#REF!+($N$47^2)/2)*$N$51)/($N$47*SQRT($N$51))))*$EO110)*100*$AA$8,0)</f>
        <v>0</v>
      </c>
      <c r="EV110" s="71">
        <f ca="1">IFERROR((NORMSDIST(-(((LN($EO110/$AB$9)+(#REF!+($N$47^2)/2)*$N$51)/($N$47*SQRT($N$51)))-$N$47*SQRT($N$51)))*$AB$9*EXP(-#REF!*$N$51)-NORMSDIST(-((LN($EO110/$AB$9)+(#REF!+($N$47^2)/2)*$N$51)/($N$47*SQRT($N$51))))*$EO110)*100*$AA$9,0)</f>
        <v>0</v>
      </c>
      <c r="EW110" s="71">
        <f ca="1">IFERROR((NORMSDIST(-(((LN($EO110/$AB$10)+(#REF!+($N$47^2)/2)*$N$51)/($N$47*SQRT($N$51)))-$N$47*SQRT($N$51)))*$AB$10*EXP(-#REF!*$N$51)-NORMSDIST(-((LN($EO110/$AB$10)+(#REF!+($N$47^2)/2)*$N$51)/($N$47*SQRT($N$51))))*$EO110)*100*$AA$10,0)</f>
        <v>0</v>
      </c>
      <c r="EX110" s="71">
        <f ca="1">IFERROR((NORMSDIST(-(((LN($EO110/$AB$11)+(#REF!+($N$47^2)/2)*$N$51)/($N$47*SQRT($N$51)))-$N$47*SQRT($N$51)))*$AB$11*EXP(-#REF!*$N$51)-NORMSDIST(-((LN($EO110/$AB$11)+(#REF!+($N$47^2)/2)*$N$51)/($N$47*SQRT($N$51))))*$EO110)*100*$AA$11,0)</f>
        <v>0</v>
      </c>
      <c r="EY110" s="71">
        <f ca="1">IFERROR((NORMSDIST(-(((LN($EO110/$AB$12)+(#REF!+($N$47^2)/2)*$N$51)/($N$47*SQRT($N$51)))-$N$47*SQRT($N$51)))*$AB$12*EXP(-#REF!*$N$51)-NORMSDIST(-((LN($EO110/$AB$12)+(#REF!+($N$47^2)/2)*$N$51)/($N$47*SQRT($N$51))))*$EO110)*100*$AA$12,0)</f>
        <v>0</v>
      </c>
      <c r="EZ110" s="71">
        <f ca="1">IFERROR((NORMSDIST(-(((LN($EO110/$AB$13)+(#REF!+($N$47^2)/2)*$N$51)/($N$47*SQRT($N$51)))-$N$47*SQRT($N$51)))*$AB$13*EXP(-#REF!*$N$51)-NORMSDIST(-((LN($EO110/$AB$13)+(#REF!+($N$47^2)/2)*$N$51)/($N$47*SQRT($N$51))))*$EO110)*100*$AA$13,0)</f>
        <v>0</v>
      </c>
      <c r="FA110" s="71">
        <f ca="1">IFERROR((NORMSDIST(-(((LN($EO110/$AB$14)+(#REF!+($N$47^2)/2)*$N$51)/($N$47*SQRT($N$51)))-$N$47*SQRT($N$51)))*$AB$14*EXP(-#REF!*$N$51)-NORMSDIST(-((LN($EO110/$AB$14)+(#REF!+($N$47^2)/2)*$N$51)/($N$47*SQRT($N$51))))*$EO110)*100*$AA$14,0)</f>
        <v>0</v>
      </c>
      <c r="FB110" s="71">
        <f ca="1">IFERROR((NORMSDIST(-(((LN($EO110/$AB$15)+(#REF!+($N$47^2)/2)*$N$51)/($N$47*SQRT($N$51)))-$N$47*SQRT($N$51)))*$AB$15*EXP(-#REF!*$N$51)-NORMSDIST(-((LN($EO110/$AB$15)+(#REF!+($N$47^2)/2)*$N$51)/($N$47*SQRT($N$51))))*$EO110)*100*$AA$15,0)</f>
        <v>0</v>
      </c>
      <c r="FC110" s="71">
        <f ca="1">IFERROR((NORMSDIST(-(((LN($EO110/$AB$16)+(#REF!+($N$47^2)/2)*$N$51)/($N$47*SQRT($N$51)))-$N$47*SQRT($N$51)))*$AB$16*EXP(-#REF!*$N$51)-NORMSDIST(-((LN($EO110/$AB$16)+(#REF!+($N$47^2)/2)*$N$51)/($N$47*SQRT($N$51))))*$EO110)*100*$AA$16,0)</f>
        <v>0</v>
      </c>
      <c r="FD110" s="71">
        <f ca="1">IFERROR((NORMSDIST(-(((LN($EO110/$AB$17)+(#REF!+($N$47^2)/2)*$N$51)/($N$47*SQRT($N$51)))-$N$47*SQRT($N$51)))*$AB$17*EXP(-#REF!*$N$51)-NORMSDIST(-((LN($EO110/$AB$17)+(#REF!+($N$47^2)/2)*$N$51)/($N$47*SQRT($N$51))))*$EO110)*100*$AA$17,0)</f>
        <v>0</v>
      </c>
      <c r="FE110" s="71">
        <f ca="1">IFERROR((NORMSDIST(-(((LN($EO110/$AB$18)+(#REF!+($N$47^2)/2)*$N$51)/($N$47*SQRT($N$51)))-$N$47*SQRT($N$51)))*$AB$18*EXP(-#REF!*$N$51)-NORMSDIST(-((LN($EO110/$AB$18)+(#REF!+($N$47^2)/2)*$N$51)/($N$47*SQRT($N$51))))*$EO110)*100*$AA$18,0)</f>
        <v>0</v>
      </c>
      <c r="FF110" s="71">
        <f ca="1">IFERROR((NORMSDIST(-(((LN($EO110/$AB$19)+(#REF!+($N$47^2)/2)*$N$51)/($N$47*SQRT($N$51)))-$N$47*SQRT($N$51)))*$AB$19*EXP(-#REF!*$N$51)-NORMSDIST(-((LN($EO110/$AB$19)+(#REF!+($N$47^2)/2)*$N$51)/($N$47*SQRT($N$51))))*$EO110)*100*$AA$19,0)</f>
        <v>0</v>
      </c>
      <c r="FG110" s="71">
        <f ca="1">IFERROR((NORMSDIST(-(((LN($EO110/$AB$20)+(#REF!+($N$47^2)/2)*$N$51)/($N$47*SQRT($N$51)))-$N$47*SQRT($N$51)))*$AB$20*EXP(-#REF!*$N$51)-NORMSDIST(-((LN($EO110/$AB$20)+(#REF!+($N$47^2)/2)*$N$51)/($N$47*SQRT($N$51))))*$EO110)*100*$AA$20,0)</f>
        <v>0</v>
      </c>
      <c r="FH110" s="71">
        <f ca="1">IFERROR((NORMSDIST(-(((LN($EO110/$AB$21)+(#REF!+($N$47^2)/2)*$N$51)/($N$47*SQRT($N$51)))-$N$47*SQRT($N$51)))*$AB$21*EXP(-#REF!*$N$51)-NORMSDIST(-((LN($EO110/$AB$21)+(#REF!+($N$47^2)/2)*$N$51)/($N$47*SQRT($N$51))))*$EO110)*100*$AA$21,0)</f>
        <v>0</v>
      </c>
      <c r="FI110" s="71">
        <f ca="1">IFERROR((NORMSDIST(-(((LN($EO110/$AB$22)+(#REF!+($N$47^2)/2)*$N$51)/($N$47*SQRT($N$51)))-$N$47*SQRT($N$51)))*$AB$22*EXP(-#REF!*$N$51)-NORMSDIST(-((LN($EO110/$AB$22)+(#REF!+($N$47^2)/2)*$N$51)/($N$47*SQRT($N$51))))*$EO110)*100*$AA$22,0)</f>
        <v>0</v>
      </c>
      <c r="FJ110" s="71">
        <f ca="1">IFERROR((NORMSDIST(-(((LN($EO110/$AB$23)+(#REF!+($N$47^2)/2)*$N$51)/($N$47*SQRT($N$51)))-$N$47*SQRT($N$51)))*$AB$23*EXP(-#REF!*$N$51)-NORMSDIST(-((LN($EO110/$AB$23)+(#REF!+($N$47^2)/2)*$N$51)/($N$47*SQRT($N$51))))*$EO110)*100*$AA$23,0)</f>
        <v>0</v>
      </c>
      <c r="FK110" s="71">
        <f ca="1">IFERROR((NORMSDIST(-(((LN($EO110/$AB$24)+(#REF!+($N$47^2)/2)*$N$51)/($N$47*SQRT($N$51)))-$N$47*SQRT($N$51)))*$AB$24*EXP(-#REF!*$N$51)-NORMSDIST(-((LN($EO110/$AB$24)+(#REF!+($N$47^2)/2)*$N$51)/($N$47*SQRT($N$51))))*$EO110)*100*$AA$24,0)</f>
        <v>0</v>
      </c>
      <c r="FL110" s="71">
        <f ca="1">IFERROR((NORMSDIST(-(((LN($EO110/$AB$25)+(#REF!+($N$47^2)/2)*$N$51)/($N$47*SQRT($N$51)))-$N$47*SQRT($N$51)))*$AB$25*EXP(-#REF!*$N$51)-NORMSDIST(-((LN($EO110/$AB$25)+(#REF!+($N$47^2)/2)*$N$51)/($N$47*SQRT($N$51))))*$EO110)*100*$AA$25,0)</f>
        <v>0</v>
      </c>
      <c r="FM110" s="71">
        <f ca="1">IFERROR((NORMSDIST(-(((LN($EO110/$AB$26)+(#REF!+($N$47^2)/2)*$N$51)/($N$47*SQRT($N$51)))-$N$47*SQRT($N$51)))*$AB$26*EXP(-#REF!*$N$51)-NORMSDIST(-((LN($EO110/$AB$26)+(#REF!+($N$47^2)/2)*$N$51)/($N$47*SQRT($N$51))))*$EO110)*100*$AA$26,0)</f>
        <v>0</v>
      </c>
      <c r="FN110" s="71">
        <f ca="1">IFERROR((NORMSDIST(-(((LN($EO110/$AB$27)+(#REF!+($N$47^2)/2)*$N$51)/($N$47*SQRT($N$51)))-$N$47*SQRT($N$51)))*$AB$27*EXP(-#REF!*$N$51)-NORMSDIST(-((LN($EO110/$AB$27)+(#REF!+($N$47^2)/2)*$N$51)/($N$47*SQRT($N$51))))*$EO110)*100*$AA$27,0)</f>
        <v>0</v>
      </c>
      <c r="FO110" s="71">
        <f ca="1">IFERROR((NORMSDIST(-(((LN($EO110/$AB$28)+(#REF!+($N$47^2)/2)*$N$51)/($N$47*SQRT($N$51)))-$N$47*SQRT($N$51)))*$AB$28*EXP(-#REF!*$N$51)-NORMSDIST(-((LN($EO110/$AB$28)+(#REF!+($N$47^2)/2)*$N$51)/($N$47*SQRT($N$51))))*$EO110)*100*$AA$28,0)</f>
        <v>0</v>
      </c>
      <c r="FP110" s="71">
        <f ca="1">IFERROR((NORMSDIST(-(((LN($EO110/$AB$29)+(#REF!+($N$47^2)/2)*$N$51)/($N$47*SQRT($N$51)))-$N$47*SQRT($N$51)))*$AB$29*EXP(-#REF!*$N$51)-NORMSDIST(-((LN($EO110/$AB$29)+(#REF!+($N$47^2)/2)*$N$51)/($N$47*SQRT($N$51))))*$EO110)*100*$AA$29,0)</f>
        <v>0</v>
      </c>
      <c r="FQ110" s="71">
        <f ca="1">IFERROR((NORMSDIST(-(((LN($EO110/$AB$30)+(#REF!+($N$47^2)/2)*$N$51)/($N$47*SQRT($N$51)))-$N$47*SQRT($N$51)))*$AB$30*EXP(-#REF!*$N$51)-NORMSDIST(-((LN($EO110/$AB$30)+(#REF!+($N$47^2)/2)*$N$51)/($N$47*SQRT($N$51))))*$EO110)*100*$AA$30,0)</f>
        <v>0</v>
      </c>
      <c r="FR110" s="71">
        <f ca="1">IFERROR((NORMSDIST(-(((LN($EO110/$AB$31)+(#REF!+($N$47^2)/2)*$N$51)/($N$47*SQRT($N$51)))-$N$47*SQRT($N$51)))*$AB$31*EXP(-#REF!*$N$51)-NORMSDIST(-((LN($EO110/$AB$31)+(#REF!+($N$47^2)/2)*$N$51)/($N$47*SQRT($N$51))))*$EO110)*100*$AA$31,0)</f>
        <v>0</v>
      </c>
      <c r="FS110" s="71">
        <f ca="1">IFERROR((NORMSDIST(-(((LN($EO110/$AB$32)+(#REF!+($N$47^2)/2)*$N$51)/($N$47*SQRT($N$51)))-$N$47*SQRT($N$51)))*$AB$32*EXP(-#REF!*$N$51)-NORMSDIST(-((LN($EO110/$AB$32)+(#REF!+($N$47^2)/2)*$N$51)/($N$47*SQRT($N$51))))*$EO110)*100*$AA$32,0)</f>
        <v>0</v>
      </c>
      <c r="FT110" s="71">
        <f ca="1">IFERROR((NORMSDIST(-(((LN($EO110/$AB$33)+(#REF!+($N$47^2)/2)*$N$51)/($N$47*SQRT($N$51)))-$N$47*SQRT($N$51)))*$AB$33*EXP(-#REF!*$N$51)-NORMSDIST(-((LN($EO110/$AB$33)+(#REF!+($N$47^2)/2)*$N$51)/($N$47*SQRT($N$51))))*$EO110)*100*$AA$33,0)</f>
        <v>0</v>
      </c>
      <c r="FU110" s="71">
        <f ca="1">IFERROR((NORMSDIST(-(((LN($EO110/$AB$34)+(#REF!+($N$47^2)/2)*$N$51)/($N$47*SQRT($N$51)))-$N$47*SQRT($N$51)))*$AB$34*EXP(-#REF!*$N$51)-NORMSDIST(-((LN($EO110/$AB$34)+(#REF!+($N$47^2)/2)*$N$51)/($N$47*SQRT($N$51))))*$EO110)*100*$AA$34,0)</f>
        <v>0</v>
      </c>
      <c r="FV110" s="71">
        <f ca="1">IFERROR((NORMSDIST(-(((LN($EO110/$AB$35)+(#REF!+($N$47^2)/2)*$N$51)/($N$47*SQRT($N$51)))-$N$47*SQRT($N$51)))*$AB$35*EXP(-#REF!*$N$51)-NORMSDIST(-((LN($EO110/$AB$35)+(#REF!+($N$47^2)/2)*$N$51)/($N$47*SQRT($N$51))))*$EO110)*100*$AA$35,0)</f>
        <v>0</v>
      </c>
      <c r="FW110" s="71">
        <f ca="1">IFERROR((NORMSDIST(-(((LN($EO110/$AB$36)+(#REF!+($N$47^2)/2)*$N$51)/($N$47*SQRT($N$51)))-$N$47*SQRT($N$51)))*$AB$36*EXP(-#REF!*$N$51)-NORMSDIST(-((LN($EO110/$AB$36)+(#REF!+($N$47^2)/2)*$N$51)/($N$47*SQRT($N$51))))*$EO110)*100*$AA$36,0)</f>
        <v>0</v>
      </c>
      <c r="FX110" s="71">
        <f ca="1">IFERROR((NORMSDIST(-(((LN($EO110/$AB$37)+(#REF!+($N$47^2)/2)*$N$51)/($N$47*SQRT($N$51)))-$N$47*SQRT($N$51)))*$AB$37*EXP(-#REF!*$N$51)-NORMSDIST(-((LN($EO110/$AB$37)+(#REF!+($N$47^2)/2)*$N$51)/($N$47*SQRT($N$51))))*$EO110)*100*$AA$37,0)</f>
        <v>0</v>
      </c>
      <c r="FY110" s="71">
        <f ca="1">IFERROR((NORMSDIST(-(((LN($EO110/$AB$38)+(#REF!+($N$47^2)/2)*$N$51)/($N$47*SQRT($N$51)))-$N$47*SQRT($N$51)))*$AB$38*EXP(-#REF!*$N$51)-NORMSDIST(-((LN($EO110/$AB$38)+(#REF!+($N$47^2)/2)*$N$51)/($N$47*SQRT($N$51))))*$EO110)*100*$AA$38,0)</f>
        <v>0</v>
      </c>
      <c r="FZ110" s="71">
        <f ca="1">IFERROR((NORMSDIST(-(((LN($EO110/$AB$39)+(#REF!+($N$47^2)/2)*$N$51)/($N$47*SQRT($N$51)))-$N$47*SQRT($N$51)))*$AB$39*EXP(-#REF!*$N$51)-NORMSDIST(-((LN($EO110/$AB$39)+(#REF!+($N$47^2)/2)*$N$51)/($N$47*SQRT($N$51))))*$EO110)*100*$AA$39,0)</f>
        <v>0</v>
      </c>
      <c r="GA110" s="71">
        <f ca="1">IFERROR((NORMSDIST(-(((LN($EO110/$AB$40)+(#REF!+($N$47^2)/2)*$N$51)/($N$47*SQRT($N$51)))-$N$47*SQRT($N$51)))*$AB$40*EXP(-#REF!*$N$51)-NORMSDIST(-((LN($EO110/$AB$40)+(#REF!+($N$47^2)/2)*$N$51)/($N$47*SQRT($N$51))))*$EO110)*100*$AA$40,0)</f>
        <v>0</v>
      </c>
      <c r="GB110" s="71">
        <f ca="1">IFERROR((NORMSDIST(-(((LN($EO110/$AB$41)+(#REF!+($N$47^2)/2)*$N$51)/($N$47*SQRT($N$51)))-$N$47*SQRT($N$51)))*$AB$41*EXP(-#REF!*$N$51)-NORMSDIST(-((LN($EO110/$AB$41)+(#REF!+($N$47^2)/2)*$N$51)/($N$47*SQRT($N$51))))*$EO110)*100*$AA$41,0)</f>
        <v>0</v>
      </c>
      <c r="GC110" s="71">
        <f ca="1">IFERROR((NORMSDIST(-(((LN($EO110/$AB$42)+(#REF!+($N$47^2)/2)*$N$51)/($N$47*SQRT($N$51)))-$N$47*SQRT($N$51)))*$AB$42*EXP(-#REF!*$N$51)-NORMSDIST(-((LN($EO110/$AB$42)+(#REF!+($N$47^2)/2)*$N$51)/($N$47*SQRT($N$51))))*$EO110)*100*$AA$42,0)</f>
        <v>0</v>
      </c>
      <c r="GD110" s="104">
        <f t="shared" ca="1" si="211"/>
        <v>0</v>
      </c>
    </row>
    <row r="111" spans="102:186">
      <c r="CX111" s="70">
        <f t="shared" si="168"/>
        <v>3454.2714967886986</v>
      </c>
      <c r="CY111" s="71">
        <f t="shared" si="169"/>
        <v>0</v>
      </c>
      <c r="CZ111" s="71">
        <f t="shared" si="170"/>
        <v>0</v>
      </c>
      <c r="DA111" s="71">
        <f t="shared" si="171"/>
        <v>0</v>
      </c>
      <c r="DB111" s="71">
        <f t="shared" si="172"/>
        <v>0</v>
      </c>
      <c r="DC111" s="71">
        <f t="shared" si="173"/>
        <v>0</v>
      </c>
      <c r="DD111" s="71">
        <f t="shared" si="174"/>
        <v>0</v>
      </c>
      <c r="DE111" s="71">
        <f t="shared" si="175"/>
        <v>0</v>
      </c>
      <c r="DF111" s="71">
        <f t="shared" si="176"/>
        <v>0</v>
      </c>
      <c r="DG111" s="71">
        <f t="shared" si="177"/>
        <v>0</v>
      </c>
      <c r="DH111" s="71">
        <f t="shared" si="178"/>
        <v>0</v>
      </c>
      <c r="DI111" s="71">
        <f t="shared" si="179"/>
        <v>0</v>
      </c>
      <c r="DJ111" s="71">
        <f t="shared" si="180"/>
        <v>0</v>
      </c>
      <c r="DK111" s="71">
        <f t="shared" si="181"/>
        <v>0</v>
      </c>
      <c r="DL111" s="71">
        <f t="shared" si="182"/>
        <v>0</v>
      </c>
      <c r="DM111" s="71">
        <f t="shared" si="183"/>
        <v>0</v>
      </c>
      <c r="DN111" s="71">
        <f t="shared" si="184"/>
        <v>0</v>
      </c>
      <c r="DO111" s="71">
        <f t="shared" si="185"/>
        <v>0</v>
      </c>
      <c r="DP111" s="71">
        <f t="shared" si="186"/>
        <v>0</v>
      </c>
      <c r="DQ111" s="71">
        <f t="shared" si="187"/>
        <v>0</v>
      </c>
      <c r="DR111" s="71">
        <f t="shared" si="188"/>
        <v>0</v>
      </c>
      <c r="DS111" s="71">
        <f t="shared" si="189"/>
        <v>0</v>
      </c>
      <c r="DT111" s="71">
        <f t="shared" si="190"/>
        <v>0</v>
      </c>
      <c r="DU111" s="71">
        <f t="shared" si="191"/>
        <v>0</v>
      </c>
      <c r="DV111" s="71">
        <f t="shared" si="192"/>
        <v>0</v>
      </c>
      <c r="DW111" s="71">
        <f t="shared" si="193"/>
        <v>0</v>
      </c>
      <c r="DX111" s="71">
        <f t="shared" si="194"/>
        <v>0</v>
      </c>
      <c r="DY111" s="71">
        <f t="shared" si="195"/>
        <v>0</v>
      </c>
      <c r="DZ111" s="71">
        <f t="shared" si="196"/>
        <v>0</v>
      </c>
      <c r="EA111" s="71">
        <f t="shared" si="197"/>
        <v>0</v>
      </c>
      <c r="EB111" s="71">
        <f t="shared" si="198"/>
        <v>0</v>
      </c>
      <c r="EC111" s="71">
        <f t="shared" si="199"/>
        <v>0</v>
      </c>
      <c r="ED111" s="71">
        <f t="shared" si="200"/>
        <v>0</v>
      </c>
      <c r="EE111" s="71">
        <f t="shared" si="201"/>
        <v>0</v>
      </c>
      <c r="EF111" s="71">
        <f t="shared" si="202"/>
        <v>0</v>
      </c>
      <c r="EG111" s="71">
        <f t="shared" si="203"/>
        <v>0</v>
      </c>
      <c r="EH111" s="71">
        <f t="shared" si="204"/>
        <v>0</v>
      </c>
      <c r="EI111" s="71">
        <f t="shared" si="205"/>
        <v>0</v>
      </c>
      <c r="EJ111" s="71">
        <f t="shared" si="206"/>
        <v>0</v>
      </c>
      <c r="EK111" s="71">
        <f t="shared" si="207"/>
        <v>0</v>
      </c>
      <c r="EL111" s="71">
        <f t="shared" si="208"/>
        <v>0</v>
      </c>
      <c r="EM111" s="104">
        <f t="shared" si="209"/>
        <v>0</v>
      </c>
      <c r="EN111" s="60"/>
      <c r="EO111" s="70">
        <f t="shared" si="210"/>
        <v>3454.2714967886986</v>
      </c>
      <c r="EP111" s="71">
        <f ca="1">IFERROR((NORMSDIST(-(((LN($EO111/$AB$3)+(#REF!+($N$47^2)/2)*$N$51)/($N$47*SQRT($N$51)))-$N$47*SQRT($N$51)))*$AB$3*EXP(-#REF!*$N$51)-NORMSDIST(-((LN($EO111/$AB$3)+(#REF!+($N$47^2)/2)*$N$51)/($N$47*SQRT($N$51))))*$EO111)*100*$AA$3,0)</f>
        <v>0</v>
      </c>
      <c r="EQ111" s="71">
        <f ca="1">IFERROR((NORMSDIST(-(((LN($EO111/$AB$4)+(#REF!+($N$47^2)/2)*$N$51)/($N$47*SQRT($N$51)))-$N$47*SQRT($N$51)))*$AB$4*EXP(-#REF!*$N$51)-NORMSDIST(-((LN($EO111/$AB$4)+(#REF!+($N$47^2)/2)*$N$51)/($N$47*SQRT($N$51))))*$EO111)*100*$AA$4,0)</f>
        <v>0</v>
      </c>
      <c r="ER111" s="71">
        <f ca="1">IFERROR((NORMSDIST(-(((LN($EO111/$AB$5)+(#REF!+($N$47^2)/2)*$N$51)/($N$47*SQRT($N$51)))-$N$47*SQRT($N$51)))*$AB$5*EXP(-#REF!*$N$51)-NORMSDIST(-((LN($EO111/$AB$5)+(#REF!+($N$47^2)/2)*$N$51)/($N$47*SQRT($N$51))))*$EO111)*100*$AA$5,0)</f>
        <v>0</v>
      </c>
      <c r="ES111" s="71">
        <f ca="1">IFERROR((NORMSDIST(-(((LN($EO111/$AB$6)+(#REF!+($N$47^2)/2)*$N$51)/($N$47*SQRT($N$51)))-$N$47*SQRT($N$51)))*$AB$6*EXP(-#REF!*$N$51)-NORMSDIST(-((LN($EO111/$AB$6)+(#REF!+($N$47^2)/2)*$N$51)/($N$47*SQRT($N$51))))*$EO111)*100*$AA$6,0)</f>
        <v>0</v>
      </c>
      <c r="ET111" s="71">
        <f ca="1">IFERROR((NORMSDIST(-(((LN($EO111/$AB$7)+(#REF!+($N$47^2)/2)*$N$51)/($N$47*SQRT($N$51)))-$N$47*SQRT($N$51)))*$AB$7*EXP(-#REF!*$N$51)-NORMSDIST(-((LN($EO111/$AB$7)+(#REF!+($N$47^2)/2)*$N$51)/($N$47*SQRT($N$51))))*$EO111)*100*$AA$7,0)</f>
        <v>0</v>
      </c>
      <c r="EU111" s="71">
        <f ca="1">IFERROR((NORMSDIST(-(((LN($EO111/$AB$8)+(#REF!+($N$47^2)/2)*$N$51)/($N$47*SQRT($N$51)))-$N$47*SQRT($N$51)))*$AB$8*EXP(-#REF!*$N$51)-NORMSDIST(-((LN($EO111/$AB$8)+(#REF!+($N$47^2)/2)*$N$51)/($N$47*SQRT($N$51))))*$EO111)*100*$AA$8,0)</f>
        <v>0</v>
      </c>
      <c r="EV111" s="71">
        <f ca="1">IFERROR((NORMSDIST(-(((LN($EO111/$AB$9)+(#REF!+($N$47^2)/2)*$N$51)/($N$47*SQRT($N$51)))-$N$47*SQRT($N$51)))*$AB$9*EXP(-#REF!*$N$51)-NORMSDIST(-((LN($EO111/$AB$9)+(#REF!+($N$47^2)/2)*$N$51)/($N$47*SQRT($N$51))))*$EO111)*100*$AA$9,0)</f>
        <v>0</v>
      </c>
      <c r="EW111" s="71">
        <f ca="1">IFERROR((NORMSDIST(-(((LN($EO111/$AB$10)+(#REF!+($N$47^2)/2)*$N$51)/($N$47*SQRT($N$51)))-$N$47*SQRT($N$51)))*$AB$10*EXP(-#REF!*$N$51)-NORMSDIST(-((LN($EO111/$AB$10)+(#REF!+($N$47^2)/2)*$N$51)/($N$47*SQRT($N$51))))*$EO111)*100*$AA$10,0)</f>
        <v>0</v>
      </c>
      <c r="EX111" s="71">
        <f ca="1">IFERROR((NORMSDIST(-(((LN($EO111/$AB$11)+(#REF!+($N$47^2)/2)*$N$51)/($N$47*SQRT($N$51)))-$N$47*SQRT($N$51)))*$AB$11*EXP(-#REF!*$N$51)-NORMSDIST(-((LN($EO111/$AB$11)+(#REF!+($N$47^2)/2)*$N$51)/($N$47*SQRT($N$51))))*$EO111)*100*$AA$11,0)</f>
        <v>0</v>
      </c>
      <c r="EY111" s="71">
        <f ca="1">IFERROR((NORMSDIST(-(((LN($EO111/$AB$12)+(#REF!+($N$47^2)/2)*$N$51)/($N$47*SQRT($N$51)))-$N$47*SQRT($N$51)))*$AB$12*EXP(-#REF!*$N$51)-NORMSDIST(-((LN($EO111/$AB$12)+(#REF!+($N$47^2)/2)*$N$51)/($N$47*SQRT($N$51))))*$EO111)*100*$AA$12,0)</f>
        <v>0</v>
      </c>
      <c r="EZ111" s="71">
        <f ca="1">IFERROR((NORMSDIST(-(((LN($EO111/$AB$13)+(#REF!+($N$47^2)/2)*$N$51)/($N$47*SQRT($N$51)))-$N$47*SQRT($N$51)))*$AB$13*EXP(-#REF!*$N$51)-NORMSDIST(-((LN($EO111/$AB$13)+(#REF!+($N$47^2)/2)*$N$51)/($N$47*SQRT($N$51))))*$EO111)*100*$AA$13,0)</f>
        <v>0</v>
      </c>
      <c r="FA111" s="71">
        <f ca="1">IFERROR((NORMSDIST(-(((LN($EO111/$AB$14)+(#REF!+($N$47^2)/2)*$N$51)/($N$47*SQRT($N$51)))-$N$47*SQRT($N$51)))*$AB$14*EXP(-#REF!*$N$51)-NORMSDIST(-((LN($EO111/$AB$14)+(#REF!+($N$47^2)/2)*$N$51)/($N$47*SQRT($N$51))))*$EO111)*100*$AA$14,0)</f>
        <v>0</v>
      </c>
      <c r="FB111" s="71">
        <f ca="1">IFERROR((NORMSDIST(-(((LN($EO111/$AB$15)+(#REF!+($N$47^2)/2)*$N$51)/($N$47*SQRT($N$51)))-$N$47*SQRT($N$51)))*$AB$15*EXP(-#REF!*$N$51)-NORMSDIST(-((LN($EO111/$AB$15)+(#REF!+($N$47^2)/2)*$N$51)/($N$47*SQRT($N$51))))*$EO111)*100*$AA$15,0)</f>
        <v>0</v>
      </c>
      <c r="FC111" s="71">
        <f ca="1">IFERROR((NORMSDIST(-(((LN($EO111/$AB$16)+(#REF!+($N$47^2)/2)*$N$51)/($N$47*SQRT($N$51)))-$N$47*SQRT($N$51)))*$AB$16*EXP(-#REF!*$N$51)-NORMSDIST(-((LN($EO111/$AB$16)+(#REF!+($N$47^2)/2)*$N$51)/($N$47*SQRT($N$51))))*$EO111)*100*$AA$16,0)</f>
        <v>0</v>
      </c>
      <c r="FD111" s="71">
        <f ca="1">IFERROR((NORMSDIST(-(((LN($EO111/$AB$17)+(#REF!+($N$47^2)/2)*$N$51)/($N$47*SQRT($N$51)))-$N$47*SQRT($N$51)))*$AB$17*EXP(-#REF!*$N$51)-NORMSDIST(-((LN($EO111/$AB$17)+(#REF!+($N$47^2)/2)*$N$51)/($N$47*SQRT($N$51))))*$EO111)*100*$AA$17,0)</f>
        <v>0</v>
      </c>
      <c r="FE111" s="71">
        <f ca="1">IFERROR((NORMSDIST(-(((LN($EO111/$AB$18)+(#REF!+($N$47^2)/2)*$N$51)/($N$47*SQRT($N$51)))-$N$47*SQRT($N$51)))*$AB$18*EXP(-#REF!*$N$51)-NORMSDIST(-((LN($EO111/$AB$18)+(#REF!+($N$47^2)/2)*$N$51)/($N$47*SQRT($N$51))))*$EO111)*100*$AA$18,0)</f>
        <v>0</v>
      </c>
      <c r="FF111" s="71">
        <f ca="1">IFERROR((NORMSDIST(-(((LN($EO111/$AB$19)+(#REF!+($N$47^2)/2)*$N$51)/($N$47*SQRT($N$51)))-$N$47*SQRT($N$51)))*$AB$19*EXP(-#REF!*$N$51)-NORMSDIST(-((LN($EO111/$AB$19)+(#REF!+($N$47^2)/2)*$N$51)/($N$47*SQRT($N$51))))*$EO111)*100*$AA$19,0)</f>
        <v>0</v>
      </c>
      <c r="FG111" s="71">
        <f ca="1">IFERROR((NORMSDIST(-(((LN($EO111/$AB$20)+(#REF!+($N$47^2)/2)*$N$51)/($N$47*SQRT($N$51)))-$N$47*SQRT($N$51)))*$AB$20*EXP(-#REF!*$N$51)-NORMSDIST(-((LN($EO111/$AB$20)+(#REF!+($N$47^2)/2)*$N$51)/($N$47*SQRT($N$51))))*$EO111)*100*$AA$20,0)</f>
        <v>0</v>
      </c>
      <c r="FH111" s="71">
        <f ca="1">IFERROR((NORMSDIST(-(((LN($EO111/$AB$21)+(#REF!+($N$47^2)/2)*$N$51)/($N$47*SQRT($N$51)))-$N$47*SQRT($N$51)))*$AB$21*EXP(-#REF!*$N$51)-NORMSDIST(-((LN($EO111/$AB$21)+(#REF!+($N$47^2)/2)*$N$51)/($N$47*SQRT($N$51))))*$EO111)*100*$AA$21,0)</f>
        <v>0</v>
      </c>
      <c r="FI111" s="71">
        <f ca="1">IFERROR((NORMSDIST(-(((LN($EO111/$AB$22)+(#REF!+($N$47^2)/2)*$N$51)/($N$47*SQRT($N$51)))-$N$47*SQRT($N$51)))*$AB$22*EXP(-#REF!*$N$51)-NORMSDIST(-((LN($EO111/$AB$22)+(#REF!+($N$47^2)/2)*$N$51)/($N$47*SQRT($N$51))))*$EO111)*100*$AA$22,0)</f>
        <v>0</v>
      </c>
      <c r="FJ111" s="71">
        <f ca="1">IFERROR((NORMSDIST(-(((LN($EO111/$AB$23)+(#REF!+($N$47^2)/2)*$N$51)/($N$47*SQRT($N$51)))-$N$47*SQRT($N$51)))*$AB$23*EXP(-#REF!*$N$51)-NORMSDIST(-((LN($EO111/$AB$23)+(#REF!+($N$47^2)/2)*$N$51)/($N$47*SQRT($N$51))))*$EO111)*100*$AA$23,0)</f>
        <v>0</v>
      </c>
      <c r="FK111" s="71">
        <f ca="1">IFERROR((NORMSDIST(-(((LN($EO111/$AB$24)+(#REF!+($N$47^2)/2)*$N$51)/($N$47*SQRT($N$51)))-$N$47*SQRT($N$51)))*$AB$24*EXP(-#REF!*$N$51)-NORMSDIST(-((LN($EO111/$AB$24)+(#REF!+($N$47^2)/2)*$N$51)/($N$47*SQRT($N$51))))*$EO111)*100*$AA$24,0)</f>
        <v>0</v>
      </c>
      <c r="FL111" s="71">
        <f ca="1">IFERROR((NORMSDIST(-(((LN($EO111/$AB$25)+(#REF!+($N$47^2)/2)*$N$51)/($N$47*SQRT($N$51)))-$N$47*SQRT($N$51)))*$AB$25*EXP(-#REF!*$N$51)-NORMSDIST(-((LN($EO111/$AB$25)+(#REF!+($N$47^2)/2)*$N$51)/($N$47*SQRT($N$51))))*$EO111)*100*$AA$25,0)</f>
        <v>0</v>
      </c>
      <c r="FM111" s="71">
        <f ca="1">IFERROR((NORMSDIST(-(((LN($EO111/$AB$26)+(#REF!+($N$47^2)/2)*$N$51)/($N$47*SQRT($N$51)))-$N$47*SQRT($N$51)))*$AB$26*EXP(-#REF!*$N$51)-NORMSDIST(-((LN($EO111/$AB$26)+(#REF!+($N$47^2)/2)*$N$51)/($N$47*SQRT($N$51))))*$EO111)*100*$AA$26,0)</f>
        <v>0</v>
      </c>
      <c r="FN111" s="71">
        <f ca="1">IFERROR((NORMSDIST(-(((LN($EO111/$AB$27)+(#REF!+($N$47^2)/2)*$N$51)/($N$47*SQRT($N$51)))-$N$47*SQRT($N$51)))*$AB$27*EXP(-#REF!*$N$51)-NORMSDIST(-((LN($EO111/$AB$27)+(#REF!+($N$47^2)/2)*$N$51)/($N$47*SQRT($N$51))))*$EO111)*100*$AA$27,0)</f>
        <v>0</v>
      </c>
      <c r="FO111" s="71">
        <f ca="1">IFERROR((NORMSDIST(-(((LN($EO111/$AB$28)+(#REF!+($N$47^2)/2)*$N$51)/($N$47*SQRT($N$51)))-$N$47*SQRT($N$51)))*$AB$28*EXP(-#REF!*$N$51)-NORMSDIST(-((LN($EO111/$AB$28)+(#REF!+($N$47^2)/2)*$N$51)/($N$47*SQRT($N$51))))*$EO111)*100*$AA$28,0)</f>
        <v>0</v>
      </c>
      <c r="FP111" s="71">
        <f ca="1">IFERROR((NORMSDIST(-(((LN($EO111/$AB$29)+(#REF!+($N$47^2)/2)*$N$51)/($N$47*SQRT($N$51)))-$N$47*SQRT($N$51)))*$AB$29*EXP(-#REF!*$N$51)-NORMSDIST(-((LN($EO111/$AB$29)+(#REF!+($N$47^2)/2)*$N$51)/($N$47*SQRT($N$51))))*$EO111)*100*$AA$29,0)</f>
        <v>0</v>
      </c>
      <c r="FQ111" s="71">
        <f ca="1">IFERROR((NORMSDIST(-(((LN($EO111/$AB$30)+(#REF!+($N$47^2)/2)*$N$51)/($N$47*SQRT($N$51)))-$N$47*SQRT($N$51)))*$AB$30*EXP(-#REF!*$N$51)-NORMSDIST(-((LN($EO111/$AB$30)+(#REF!+($N$47^2)/2)*$N$51)/($N$47*SQRT($N$51))))*$EO111)*100*$AA$30,0)</f>
        <v>0</v>
      </c>
      <c r="FR111" s="71">
        <f ca="1">IFERROR((NORMSDIST(-(((LN($EO111/$AB$31)+(#REF!+($N$47^2)/2)*$N$51)/($N$47*SQRT($N$51)))-$N$47*SQRT($N$51)))*$AB$31*EXP(-#REF!*$N$51)-NORMSDIST(-((LN($EO111/$AB$31)+(#REF!+($N$47^2)/2)*$N$51)/($N$47*SQRT($N$51))))*$EO111)*100*$AA$31,0)</f>
        <v>0</v>
      </c>
      <c r="FS111" s="71">
        <f ca="1">IFERROR((NORMSDIST(-(((LN($EO111/$AB$32)+(#REF!+($N$47^2)/2)*$N$51)/($N$47*SQRT($N$51)))-$N$47*SQRT($N$51)))*$AB$32*EXP(-#REF!*$N$51)-NORMSDIST(-((LN($EO111/$AB$32)+(#REF!+($N$47^2)/2)*$N$51)/($N$47*SQRT($N$51))))*$EO111)*100*$AA$32,0)</f>
        <v>0</v>
      </c>
      <c r="FT111" s="71">
        <f ca="1">IFERROR((NORMSDIST(-(((LN($EO111/$AB$33)+(#REF!+($N$47^2)/2)*$N$51)/($N$47*SQRT($N$51)))-$N$47*SQRT($N$51)))*$AB$33*EXP(-#REF!*$N$51)-NORMSDIST(-((LN($EO111/$AB$33)+(#REF!+($N$47^2)/2)*$N$51)/($N$47*SQRT($N$51))))*$EO111)*100*$AA$33,0)</f>
        <v>0</v>
      </c>
      <c r="FU111" s="71">
        <f ca="1">IFERROR((NORMSDIST(-(((LN($EO111/$AB$34)+(#REF!+($N$47^2)/2)*$N$51)/($N$47*SQRT($N$51)))-$N$47*SQRT($N$51)))*$AB$34*EXP(-#REF!*$N$51)-NORMSDIST(-((LN($EO111/$AB$34)+(#REF!+($N$47^2)/2)*$N$51)/($N$47*SQRT($N$51))))*$EO111)*100*$AA$34,0)</f>
        <v>0</v>
      </c>
      <c r="FV111" s="71">
        <f ca="1">IFERROR((NORMSDIST(-(((LN($EO111/$AB$35)+(#REF!+($N$47^2)/2)*$N$51)/($N$47*SQRT($N$51)))-$N$47*SQRT($N$51)))*$AB$35*EXP(-#REF!*$N$51)-NORMSDIST(-((LN($EO111/$AB$35)+(#REF!+($N$47^2)/2)*$N$51)/($N$47*SQRT($N$51))))*$EO111)*100*$AA$35,0)</f>
        <v>0</v>
      </c>
      <c r="FW111" s="71">
        <f ca="1">IFERROR((NORMSDIST(-(((LN($EO111/$AB$36)+(#REF!+($N$47^2)/2)*$N$51)/($N$47*SQRT($N$51)))-$N$47*SQRT($N$51)))*$AB$36*EXP(-#REF!*$N$51)-NORMSDIST(-((LN($EO111/$AB$36)+(#REF!+($N$47^2)/2)*$N$51)/($N$47*SQRT($N$51))))*$EO111)*100*$AA$36,0)</f>
        <v>0</v>
      </c>
      <c r="FX111" s="71">
        <f ca="1">IFERROR((NORMSDIST(-(((LN($EO111/$AB$37)+(#REF!+($N$47^2)/2)*$N$51)/($N$47*SQRT($N$51)))-$N$47*SQRT($N$51)))*$AB$37*EXP(-#REF!*$N$51)-NORMSDIST(-((LN($EO111/$AB$37)+(#REF!+($N$47^2)/2)*$N$51)/($N$47*SQRT($N$51))))*$EO111)*100*$AA$37,0)</f>
        <v>0</v>
      </c>
      <c r="FY111" s="71">
        <f ca="1">IFERROR((NORMSDIST(-(((LN($EO111/$AB$38)+(#REF!+($N$47^2)/2)*$N$51)/($N$47*SQRT($N$51)))-$N$47*SQRT($N$51)))*$AB$38*EXP(-#REF!*$N$51)-NORMSDIST(-((LN($EO111/$AB$38)+(#REF!+($N$47^2)/2)*$N$51)/($N$47*SQRT($N$51))))*$EO111)*100*$AA$38,0)</f>
        <v>0</v>
      </c>
      <c r="FZ111" s="71">
        <f ca="1">IFERROR((NORMSDIST(-(((LN($EO111/$AB$39)+(#REF!+($N$47^2)/2)*$N$51)/($N$47*SQRT($N$51)))-$N$47*SQRT($N$51)))*$AB$39*EXP(-#REF!*$N$51)-NORMSDIST(-((LN($EO111/$AB$39)+(#REF!+($N$47^2)/2)*$N$51)/($N$47*SQRT($N$51))))*$EO111)*100*$AA$39,0)</f>
        <v>0</v>
      </c>
      <c r="GA111" s="71">
        <f ca="1">IFERROR((NORMSDIST(-(((LN($EO111/$AB$40)+(#REF!+($N$47^2)/2)*$N$51)/($N$47*SQRT($N$51)))-$N$47*SQRT($N$51)))*$AB$40*EXP(-#REF!*$N$51)-NORMSDIST(-((LN($EO111/$AB$40)+(#REF!+($N$47^2)/2)*$N$51)/($N$47*SQRT($N$51))))*$EO111)*100*$AA$40,0)</f>
        <v>0</v>
      </c>
      <c r="GB111" s="71">
        <f ca="1">IFERROR((NORMSDIST(-(((LN($EO111/$AB$41)+(#REF!+($N$47^2)/2)*$N$51)/($N$47*SQRT($N$51)))-$N$47*SQRT($N$51)))*$AB$41*EXP(-#REF!*$N$51)-NORMSDIST(-((LN($EO111/$AB$41)+(#REF!+($N$47^2)/2)*$N$51)/($N$47*SQRT($N$51))))*$EO111)*100*$AA$41,0)</f>
        <v>0</v>
      </c>
      <c r="GC111" s="71">
        <f ca="1">IFERROR((NORMSDIST(-(((LN($EO111/$AB$42)+(#REF!+($N$47^2)/2)*$N$51)/($N$47*SQRT($N$51)))-$N$47*SQRT($N$51)))*$AB$42*EXP(-#REF!*$N$51)-NORMSDIST(-((LN($EO111/$AB$42)+(#REF!+($N$47^2)/2)*$N$51)/($N$47*SQRT($N$51))))*$EO111)*100*$AA$42,0)</f>
        <v>0</v>
      </c>
      <c r="GD111" s="104">
        <f t="shared" ca="1" si="211"/>
        <v>0</v>
      </c>
    </row>
    <row r="112" spans="102:186">
      <c r="CX112" s="70">
        <f t="shared" si="168"/>
        <v>3524.7668334578557</v>
      </c>
      <c r="CY112" s="71">
        <f t="shared" si="169"/>
        <v>0</v>
      </c>
      <c r="CZ112" s="71">
        <f t="shared" si="170"/>
        <v>0</v>
      </c>
      <c r="DA112" s="71">
        <f t="shared" si="171"/>
        <v>0</v>
      </c>
      <c r="DB112" s="71">
        <f t="shared" si="172"/>
        <v>0</v>
      </c>
      <c r="DC112" s="71">
        <f t="shared" si="173"/>
        <v>0</v>
      </c>
      <c r="DD112" s="71">
        <f t="shared" si="174"/>
        <v>0</v>
      </c>
      <c r="DE112" s="71">
        <f t="shared" si="175"/>
        <v>0</v>
      </c>
      <c r="DF112" s="71">
        <f t="shared" si="176"/>
        <v>0</v>
      </c>
      <c r="DG112" s="71">
        <f t="shared" si="177"/>
        <v>0</v>
      </c>
      <c r="DH112" s="71">
        <f t="shared" si="178"/>
        <v>0</v>
      </c>
      <c r="DI112" s="71">
        <f t="shared" si="179"/>
        <v>0</v>
      </c>
      <c r="DJ112" s="71">
        <f t="shared" si="180"/>
        <v>0</v>
      </c>
      <c r="DK112" s="71">
        <f t="shared" si="181"/>
        <v>0</v>
      </c>
      <c r="DL112" s="71">
        <f t="shared" si="182"/>
        <v>0</v>
      </c>
      <c r="DM112" s="71">
        <f t="shared" si="183"/>
        <v>0</v>
      </c>
      <c r="DN112" s="71">
        <f t="shared" si="184"/>
        <v>0</v>
      </c>
      <c r="DO112" s="71">
        <f t="shared" si="185"/>
        <v>0</v>
      </c>
      <c r="DP112" s="71">
        <f t="shared" si="186"/>
        <v>0</v>
      </c>
      <c r="DQ112" s="71">
        <f t="shared" si="187"/>
        <v>0</v>
      </c>
      <c r="DR112" s="71">
        <f t="shared" si="188"/>
        <v>0</v>
      </c>
      <c r="DS112" s="71">
        <f t="shared" si="189"/>
        <v>0</v>
      </c>
      <c r="DT112" s="71">
        <f t="shared" si="190"/>
        <v>0</v>
      </c>
      <c r="DU112" s="71">
        <f t="shared" si="191"/>
        <v>0</v>
      </c>
      <c r="DV112" s="71">
        <f t="shared" si="192"/>
        <v>0</v>
      </c>
      <c r="DW112" s="71">
        <f t="shared" si="193"/>
        <v>0</v>
      </c>
      <c r="DX112" s="71">
        <f t="shared" si="194"/>
        <v>0</v>
      </c>
      <c r="DY112" s="71">
        <f t="shared" si="195"/>
        <v>0</v>
      </c>
      <c r="DZ112" s="71">
        <f t="shared" si="196"/>
        <v>0</v>
      </c>
      <c r="EA112" s="71">
        <f t="shared" si="197"/>
        <v>0</v>
      </c>
      <c r="EB112" s="71">
        <f t="shared" si="198"/>
        <v>0</v>
      </c>
      <c r="EC112" s="71">
        <f t="shared" si="199"/>
        <v>0</v>
      </c>
      <c r="ED112" s="71">
        <f t="shared" si="200"/>
        <v>0</v>
      </c>
      <c r="EE112" s="71">
        <f t="shared" si="201"/>
        <v>0</v>
      </c>
      <c r="EF112" s="71">
        <f t="shared" si="202"/>
        <v>0</v>
      </c>
      <c r="EG112" s="71">
        <f t="shared" si="203"/>
        <v>0</v>
      </c>
      <c r="EH112" s="71">
        <f t="shared" si="204"/>
        <v>0</v>
      </c>
      <c r="EI112" s="71">
        <f t="shared" si="205"/>
        <v>0</v>
      </c>
      <c r="EJ112" s="71">
        <f t="shared" si="206"/>
        <v>0</v>
      </c>
      <c r="EK112" s="71">
        <f t="shared" si="207"/>
        <v>0</v>
      </c>
      <c r="EL112" s="71">
        <f t="shared" si="208"/>
        <v>0</v>
      </c>
      <c r="EM112" s="104">
        <f t="shared" si="209"/>
        <v>0</v>
      </c>
      <c r="EN112" s="60"/>
      <c r="EO112" s="70">
        <f t="shared" si="210"/>
        <v>3524.7668334578557</v>
      </c>
      <c r="EP112" s="71">
        <f ca="1">IFERROR((NORMSDIST(-(((LN($EO112/$AB$3)+(#REF!+($N$47^2)/2)*$N$51)/($N$47*SQRT($N$51)))-$N$47*SQRT($N$51)))*$AB$3*EXP(-#REF!*$N$51)-NORMSDIST(-((LN($EO112/$AB$3)+(#REF!+($N$47^2)/2)*$N$51)/($N$47*SQRT($N$51))))*$EO112)*100*$AA$3,0)</f>
        <v>0</v>
      </c>
      <c r="EQ112" s="71">
        <f ca="1">IFERROR((NORMSDIST(-(((LN($EO112/$AB$4)+(#REF!+($N$47^2)/2)*$N$51)/($N$47*SQRT($N$51)))-$N$47*SQRT($N$51)))*$AB$4*EXP(-#REF!*$N$51)-NORMSDIST(-((LN($EO112/$AB$4)+(#REF!+($N$47^2)/2)*$N$51)/($N$47*SQRT($N$51))))*$EO112)*100*$AA$4,0)</f>
        <v>0</v>
      </c>
      <c r="ER112" s="71">
        <f ca="1">IFERROR((NORMSDIST(-(((LN($EO112/$AB$5)+(#REF!+($N$47^2)/2)*$N$51)/($N$47*SQRT($N$51)))-$N$47*SQRT($N$51)))*$AB$5*EXP(-#REF!*$N$51)-NORMSDIST(-((LN($EO112/$AB$5)+(#REF!+($N$47^2)/2)*$N$51)/($N$47*SQRT($N$51))))*$EO112)*100*$AA$5,0)</f>
        <v>0</v>
      </c>
      <c r="ES112" s="71">
        <f ca="1">IFERROR((NORMSDIST(-(((LN($EO112/$AB$6)+(#REF!+($N$47^2)/2)*$N$51)/($N$47*SQRT($N$51)))-$N$47*SQRT($N$51)))*$AB$6*EXP(-#REF!*$N$51)-NORMSDIST(-((LN($EO112/$AB$6)+(#REF!+($N$47^2)/2)*$N$51)/($N$47*SQRT($N$51))))*$EO112)*100*$AA$6,0)</f>
        <v>0</v>
      </c>
      <c r="ET112" s="71">
        <f ca="1">IFERROR((NORMSDIST(-(((LN($EO112/$AB$7)+(#REF!+($N$47^2)/2)*$N$51)/($N$47*SQRT($N$51)))-$N$47*SQRT($N$51)))*$AB$7*EXP(-#REF!*$N$51)-NORMSDIST(-((LN($EO112/$AB$7)+(#REF!+($N$47^2)/2)*$N$51)/($N$47*SQRT($N$51))))*$EO112)*100*$AA$7,0)</f>
        <v>0</v>
      </c>
      <c r="EU112" s="71">
        <f ca="1">IFERROR((NORMSDIST(-(((LN($EO112/$AB$8)+(#REF!+($N$47^2)/2)*$N$51)/($N$47*SQRT($N$51)))-$N$47*SQRT($N$51)))*$AB$8*EXP(-#REF!*$N$51)-NORMSDIST(-((LN($EO112/$AB$8)+(#REF!+($N$47^2)/2)*$N$51)/($N$47*SQRT($N$51))))*$EO112)*100*$AA$8,0)</f>
        <v>0</v>
      </c>
      <c r="EV112" s="71">
        <f ca="1">IFERROR((NORMSDIST(-(((LN($EO112/$AB$9)+(#REF!+($N$47^2)/2)*$N$51)/($N$47*SQRT($N$51)))-$N$47*SQRT($N$51)))*$AB$9*EXP(-#REF!*$N$51)-NORMSDIST(-((LN($EO112/$AB$9)+(#REF!+($N$47^2)/2)*$N$51)/($N$47*SQRT($N$51))))*$EO112)*100*$AA$9,0)</f>
        <v>0</v>
      </c>
      <c r="EW112" s="71">
        <f ca="1">IFERROR((NORMSDIST(-(((LN($EO112/$AB$10)+(#REF!+($N$47^2)/2)*$N$51)/($N$47*SQRT($N$51)))-$N$47*SQRT($N$51)))*$AB$10*EXP(-#REF!*$N$51)-NORMSDIST(-((LN($EO112/$AB$10)+(#REF!+($N$47^2)/2)*$N$51)/($N$47*SQRT($N$51))))*$EO112)*100*$AA$10,0)</f>
        <v>0</v>
      </c>
      <c r="EX112" s="71">
        <f ca="1">IFERROR((NORMSDIST(-(((LN($EO112/$AB$11)+(#REF!+($N$47^2)/2)*$N$51)/($N$47*SQRT($N$51)))-$N$47*SQRT($N$51)))*$AB$11*EXP(-#REF!*$N$51)-NORMSDIST(-((LN($EO112/$AB$11)+(#REF!+($N$47^2)/2)*$N$51)/($N$47*SQRT($N$51))))*$EO112)*100*$AA$11,0)</f>
        <v>0</v>
      </c>
      <c r="EY112" s="71">
        <f ca="1">IFERROR((NORMSDIST(-(((LN($EO112/$AB$12)+(#REF!+($N$47^2)/2)*$N$51)/($N$47*SQRT($N$51)))-$N$47*SQRT($N$51)))*$AB$12*EXP(-#REF!*$N$51)-NORMSDIST(-((LN($EO112/$AB$12)+(#REF!+($N$47^2)/2)*$N$51)/($N$47*SQRT($N$51))))*$EO112)*100*$AA$12,0)</f>
        <v>0</v>
      </c>
      <c r="EZ112" s="71">
        <f ca="1">IFERROR((NORMSDIST(-(((LN($EO112/$AB$13)+(#REF!+($N$47^2)/2)*$N$51)/($N$47*SQRT($N$51)))-$N$47*SQRT($N$51)))*$AB$13*EXP(-#REF!*$N$51)-NORMSDIST(-((LN($EO112/$AB$13)+(#REF!+($N$47^2)/2)*$N$51)/($N$47*SQRT($N$51))))*$EO112)*100*$AA$13,0)</f>
        <v>0</v>
      </c>
      <c r="FA112" s="71">
        <f ca="1">IFERROR((NORMSDIST(-(((LN($EO112/$AB$14)+(#REF!+($N$47^2)/2)*$N$51)/($N$47*SQRT($N$51)))-$N$47*SQRT($N$51)))*$AB$14*EXP(-#REF!*$N$51)-NORMSDIST(-((LN($EO112/$AB$14)+(#REF!+($N$47^2)/2)*$N$51)/($N$47*SQRT($N$51))))*$EO112)*100*$AA$14,0)</f>
        <v>0</v>
      </c>
      <c r="FB112" s="71">
        <f ca="1">IFERROR((NORMSDIST(-(((LN($EO112/$AB$15)+(#REF!+($N$47^2)/2)*$N$51)/($N$47*SQRT($N$51)))-$N$47*SQRT($N$51)))*$AB$15*EXP(-#REF!*$N$51)-NORMSDIST(-((LN($EO112/$AB$15)+(#REF!+($N$47^2)/2)*$N$51)/($N$47*SQRT($N$51))))*$EO112)*100*$AA$15,0)</f>
        <v>0</v>
      </c>
      <c r="FC112" s="71">
        <f ca="1">IFERROR((NORMSDIST(-(((LN($EO112/$AB$16)+(#REF!+($N$47^2)/2)*$N$51)/($N$47*SQRT($N$51)))-$N$47*SQRT($N$51)))*$AB$16*EXP(-#REF!*$N$51)-NORMSDIST(-((LN($EO112/$AB$16)+(#REF!+($N$47^2)/2)*$N$51)/($N$47*SQRT($N$51))))*$EO112)*100*$AA$16,0)</f>
        <v>0</v>
      </c>
      <c r="FD112" s="71">
        <f ca="1">IFERROR((NORMSDIST(-(((LN($EO112/$AB$17)+(#REF!+($N$47^2)/2)*$N$51)/($N$47*SQRT($N$51)))-$N$47*SQRT($N$51)))*$AB$17*EXP(-#REF!*$N$51)-NORMSDIST(-((LN($EO112/$AB$17)+(#REF!+($N$47^2)/2)*$N$51)/($N$47*SQRT($N$51))))*$EO112)*100*$AA$17,0)</f>
        <v>0</v>
      </c>
      <c r="FE112" s="71">
        <f ca="1">IFERROR((NORMSDIST(-(((LN($EO112/$AB$18)+(#REF!+($N$47^2)/2)*$N$51)/($N$47*SQRT($N$51)))-$N$47*SQRT($N$51)))*$AB$18*EXP(-#REF!*$N$51)-NORMSDIST(-((LN($EO112/$AB$18)+(#REF!+($N$47^2)/2)*$N$51)/($N$47*SQRT($N$51))))*$EO112)*100*$AA$18,0)</f>
        <v>0</v>
      </c>
      <c r="FF112" s="71">
        <f ca="1">IFERROR((NORMSDIST(-(((LN($EO112/$AB$19)+(#REF!+($N$47^2)/2)*$N$51)/($N$47*SQRT($N$51)))-$N$47*SQRT($N$51)))*$AB$19*EXP(-#REF!*$N$51)-NORMSDIST(-((LN($EO112/$AB$19)+(#REF!+($N$47^2)/2)*$N$51)/($N$47*SQRT($N$51))))*$EO112)*100*$AA$19,0)</f>
        <v>0</v>
      </c>
      <c r="FG112" s="71">
        <f ca="1">IFERROR((NORMSDIST(-(((LN($EO112/$AB$20)+(#REF!+($N$47^2)/2)*$N$51)/($N$47*SQRT($N$51)))-$N$47*SQRT($N$51)))*$AB$20*EXP(-#REF!*$N$51)-NORMSDIST(-((LN($EO112/$AB$20)+(#REF!+($N$47^2)/2)*$N$51)/($N$47*SQRT($N$51))))*$EO112)*100*$AA$20,0)</f>
        <v>0</v>
      </c>
      <c r="FH112" s="71">
        <f ca="1">IFERROR((NORMSDIST(-(((LN($EO112/$AB$21)+(#REF!+($N$47^2)/2)*$N$51)/($N$47*SQRT($N$51)))-$N$47*SQRT($N$51)))*$AB$21*EXP(-#REF!*$N$51)-NORMSDIST(-((LN($EO112/$AB$21)+(#REF!+($N$47^2)/2)*$N$51)/($N$47*SQRT($N$51))))*$EO112)*100*$AA$21,0)</f>
        <v>0</v>
      </c>
      <c r="FI112" s="71">
        <f ca="1">IFERROR((NORMSDIST(-(((LN($EO112/$AB$22)+(#REF!+($N$47^2)/2)*$N$51)/($N$47*SQRT($N$51)))-$N$47*SQRT($N$51)))*$AB$22*EXP(-#REF!*$N$51)-NORMSDIST(-((LN($EO112/$AB$22)+(#REF!+($N$47^2)/2)*$N$51)/($N$47*SQRT($N$51))))*$EO112)*100*$AA$22,0)</f>
        <v>0</v>
      </c>
      <c r="FJ112" s="71">
        <f ca="1">IFERROR((NORMSDIST(-(((LN($EO112/$AB$23)+(#REF!+($N$47^2)/2)*$N$51)/($N$47*SQRT($N$51)))-$N$47*SQRT($N$51)))*$AB$23*EXP(-#REF!*$N$51)-NORMSDIST(-((LN($EO112/$AB$23)+(#REF!+($N$47^2)/2)*$N$51)/($N$47*SQRT($N$51))))*$EO112)*100*$AA$23,0)</f>
        <v>0</v>
      </c>
      <c r="FK112" s="71">
        <f ca="1">IFERROR((NORMSDIST(-(((LN($EO112/$AB$24)+(#REF!+($N$47^2)/2)*$N$51)/($N$47*SQRT($N$51)))-$N$47*SQRT($N$51)))*$AB$24*EXP(-#REF!*$N$51)-NORMSDIST(-((LN($EO112/$AB$24)+(#REF!+($N$47^2)/2)*$N$51)/($N$47*SQRT($N$51))))*$EO112)*100*$AA$24,0)</f>
        <v>0</v>
      </c>
      <c r="FL112" s="71">
        <f ca="1">IFERROR((NORMSDIST(-(((LN($EO112/$AB$25)+(#REF!+($N$47^2)/2)*$N$51)/($N$47*SQRT($N$51)))-$N$47*SQRT($N$51)))*$AB$25*EXP(-#REF!*$N$51)-NORMSDIST(-((LN($EO112/$AB$25)+(#REF!+($N$47^2)/2)*$N$51)/($N$47*SQRT($N$51))))*$EO112)*100*$AA$25,0)</f>
        <v>0</v>
      </c>
      <c r="FM112" s="71">
        <f ca="1">IFERROR((NORMSDIST(-(((LN($EO112/$AB$26)+(#REF!+($N$47^2)/2)*$N$51)/($N$47*SQRT($N$51)))-$N$47*SQRT($N$51)))*$AB$26*EXP(-#REF!*$N$51)-NORMSDIST(-((LN($EO112/$AB$26)+(#REF!+($N$47^2)/2)*$N$51)/($N$47*SQRT($N$51))))*$EO112)*100*$AA$26,0)</f>
        <v>0</v>
      </c>
      <c r="FN112" s="71">
        <f ca="1">IFERROR((NORMSDIST(-(((LN($EO112/$AB$27)+(#REF!+($N$47^2)/2)*$N$51)/($N$47*SQRT($N$51)))-$N$47*SQRT($N$51)))*$AB$27*EXP(-#REF!*$N$51)-NORMSDIST(-((LN($EO112/$AB$27)+(#REF!+($N$47^2)/2)*$N$51)/($N$47*SQRT($N$51))))*$EO112)*100*$AA$27,0)</f>
        <v>0</v>
      </c>
      <c r="FO112" s="71">
        <f ca="1">IFERROR((NORMSDIST(-(((LN($EO112/$AB$28)+(#REF!+($N$47^2)/2)*$N$51)/($N$47*SQRT($N$51)))-$N$47*SQRT($N$51)))*$AB$28*EXP(-#REF!*$N$51)-NORMSDIST(-((LN($EO112/$AB$28)+(#REF!+($N$47^2)/2)*$N$51)/($N$47*SQRT($N$51))))*$EO112)*100*$AA$28,0)</f>
        <v>0</v>
      </c>
      <c r="FP112" s="71">
        <f ca="1">IFERROR((NORMSDIST(-(((LN($EO112/$AB$29)+(#REF!+($N$47^2)/2)*$N$51)/($N$47*SQRT($N$51)))-$N$47*SQRT($N$51)))*$AB$29*EXP(-#REF!*$N$51)-NORMSDIST(-((LN($EO112/$AB$29)+(#REF!+($N$47^2)/2)*$N$51)/($N$47*SQRT($N$51))))*$EO112)*100*$AA$29,0)</f>
        <v>0</v>
      </c>
      <c r="FQ112" s="71">
        <f ca="1">IFERROR((NORMSDIST(-(((LN($EO112/$AB$30)+(#REF!+($N$47^2)/2)*$N$51)/($N$47*SQRT($N$51)))-$N$47*SQRT($N$51)))*$AB$30*EXP(-#REF!*$N$51)-NORMSDIST(-((LN($EO112/$AB$30)+(#REF!+($N$47^2)/2)*$N$51)/($N$47*SQRT($N$51))))*$EO112)*100*$AA$30,0)</f>
        <v>0</v>
      </c>
      <c r="FR112" s="71">
        <f ca="1">IFERROR((NORMSDIST(-(((LN($EO112/$AB$31)+(#REF!+($N$47^2)/2)*$N$51)/($N$47*SQRT($N$51)))-$N$47*SQRT($N$51)))*$AB$31*EXP(-#REF!*$N$51)-NORMSDIST(-((LN($EO112/$AB$31)+(#REF!+($N$47^2)/2)*$N$51)/($N$47*SQRT($N$51))))*$EO112)*100*$AA$31,0)</f>
        <v>0</v>
      </c>
      <c r="FS112" s="71">
        <f ca="1">IFERROR((NORMSDIST(-(((LN($EO112/$AB$32)+(#REF!+($N$47^2)/2)*$N$51)/($N$47*SQRT($N$51)))-$N$47*SQRT($N$51)))*$AB$32*EXP(-#REF!*$N$51)-NORMSDIST(-((LN($EO112/$AB$32)+(#REF!+($N$47^2)/2)*$N$51)/($N$47*SQRT($N$51))))*$EO112)*100*$AA$32,0)</f>
        <v>0</v>
      </c>
      <c r="FT112" s="71">
        <f ca="1">IFERROR((NORMSDIST(-(((LN($EO112/$AB$33)+(#REF!+($N$47^2)/2)*$N$51)/($N$47*SQRT($N$51)))-$N$47*SQRT($N$51)))*$AB$33*EXP(-#REF!*$N$51)-NORMSDIST(-((LN($EO112/$AB$33)+(#REF!+($N$47^2)/2)*$N$51)/($N$47*SQRT($N$51))))*$EO112)*100*$AA$33,0)</f>
        <v>0</v>
      </c>
      <c r="FU112" s="71">
        <f ca="1">IFERROR((NORMSDIST(-(((LN($EO112/$AB$34)+(#REF!+($N$47^2)/2)*$N$51)/($N$47*SQRT($N$51)))-$N$47*SQRT($N$51)))*$AB$34*EXP(-#REF!*$N$51)-NORMSDIST(-((LN($EO112/$AB$34)+(#REF!+($N$47^2)/2)*$N$51)/($N$47*SQRT($N$51))))*$EO112)*100*$AA$34,0)</f>
        <v>0</v>
      </c>
      <c r="FV112" s="71">
        <f ca="1">IFERROR((NORMSDIST(-(((LN($EO112/$AB$35)+(#REF!+($N$47^2)/2)*$N$51)/($N$47*SQRT($N$51)))-$N$47*SQRT($N$51)))*$AB$35*EXP(-#REF!*$N$51)-NORMSDIST(-((LN($EO112/$AB$35)+(#REF!+($N$47^2)/2)*$N$51)/($N$47*SQRT($N$51))))*$EO112)*100*$AA$35,0)</f>
        <v>0</v>
      </c>
      <c r="FW112" s="71">
        <f ca="1">IFERROR((NORMSDIST(-(((LN($EO112/$AB$36)+(#REF!+($N$47^2)/2)*$N$51)/($N$47*SQRT($N$51)))-$N$47*SQRT($N$51)))*$AB$36*EXP(-#REF!*$N$51)-NORMSDIST(-((LN($EO112/$AB$36)+(#REF!+($N$47^2)/2)*$N$51)/($N$47*SQRT($N$51))))*$EO112)*100*$AA$36,0)</f>
        <v>0</v>
      </c>
      <c r="FX112" s="71">
        <f ca="1">IFERROR((NORMSDIST(-(((LN($EO112/$AB$37)+(#REF!+($N$47^2)/2)*$N$51)/($N$47*SQRT($N$51)))-$N$47*SQRT($N$51)))*$AB$37*EXP(-#REF!*$N$51)-NORMSDIST(-((LN($EO112/$AB$37)+(#REF!+($N$47^2)/2)*$N$51)/($N$47*SQRT($N$51))))*$EO112)*100*$AA$37,0)</f>
        <v>0</v>
      </c>
      <c r="FY112" s="71">
        <f ca="1">IFERROR((NORMSDIST(-(((LN($EO112/$AB$38)+(#REF!+($N$47^2)/2)*$N$51)/($N$47*SQRT($N$51)))-$N$47*SQRT($N$51)))*$AB$38*EXP(-#REF!*$N$51)-NORMSDIST(-((LN($EO112/$AB$38)+(#REF!+($N$47^2)/2)*$N$51)/($N$47*SQRT($N$51))))*$EO112)*100*$AA$38,0)</f>
        <v>0</v>
      </c>
      <c r="FZ112" s="71">
        <f ca="1">IFERROR((NORMSDIST(-(((LN($EO112/$AB$39)+(#REF!+($N$47^2)/2)*$N$51)/($N$47*SQRT($N$51)))-$N$47*SQRT($N$51)))*$AB$39*EXP(-#REF!*$N$51)-NORMSDIST(-((LN($EO112/$AB$39)+(#REF!+($N$47^2)/2)*$N$51)/($N$47*SQRT($N$51))))*$EO112)*100*$AA$39,0)</f>
        <v>0</v>
      </c>
      <c r="GA112" s="71">
        <f ca="1">IFERROR((NORMSDIST(-(((LN($EO112/$AB$40)+(#REF!+($N$47^2)/2)*$N$51)/($N$47*SQRT($N$51)))-$N$47*SQRT($N$51)))*$AB$40*EXP(-#REF!*$N$51)-NORMSDIST(-((LN($EO112/$AB$40)+(#REF!+($N$47^2)/2)*$N$51)/($N$47*SQRT($N$51))))*$EO112)*100*$AA$40,0)</f>
        <v>0</v>
      </c>
      <c r="GB112" s="71">
        <f ca="1">IFERROR((NORMSDIST(-(((LN($EO112/$AB$41)+(#REF!+($N$47^2)/2)*$N$51)/($N$47*SQRT($N$51)))-$N$47*SQRT($N$51)))*$AB$41*EXP(-#REF!*$N$51)-NORMSDIST(-((LN($EO112/$AB$41)+(#REF!+($N$47^2)/2)*$N$51)/($N$47*SQRT($N$51))))*$EO112)*100*$AA$41,0)</f>
        <v>0</v>
      </c>
      <c r="GC112" s="71">
        <f ca="1">IFERROR((NORMSDIST(-(((LN($EO112/$AB$42)+(#REF!+($N$47^2)/2)*$N$51)/($N$47*SQRT($N$51)))-$N$47*SQRT($N$51)))*$AB$42*EXP(-#REF!*$N$51)-NORMSDIST(-((LN($EO112/$AB$42)+(#REF!+($N$47^2)/2)*$N$51)/($N$47*SQRT($N$51))))*$EO112)*100*$AA$42,0)</f>
        <v>0</v>
      </c>
      <c r="GD112" s="104">
        <f t="shared" ca="1" si="211"/>
        <v>0</v>
      </c>
    </row>
    <row r="113" spans="102:186">
      <c r="CX113" s="70">
        <f t="shared" si="168"/>
        <v>3596.7008504671999</v>
      </c>
      <c r="CY113" s="71">
        <f t="shared" si="169"/>
        <v>0</v>
      </c>
      <c r="CZ113" s="71">
        <f t="shared" si="170"/>
        <v>0</v>
      </c>
      <c r="DA113" s="71">
        <f t="shared" si="171"/>
        <v>0</v>
      </c>
      <c r="DB113" s="71">
        <f t="shared" si="172"/>
        <v>0</v>
      </c>
      <c r="DC113" s="71">
        <f t="shared" si="173"/>
        <v>0</v>
      </c>
      <c r="DD113" s="71">
        <f t="shared" si="174"/>
        <v>0</v>
      </c>
      <c r="DE113" s="71">
        <f t="shared" si="175"/>
        <v>0</v>
      </c>
      <c r="DF113" s="71">
        <f t="shared" si="176"/>
        <v>0</v>
      </c>
      <c r="DG113" s="71">
        <f t="shared" si="177"/>
        <v>0</v>
      </c>
      <c r="DH113" s="71">
        <f t="shared" si="178"/>
        <v>0</v>
      </c>
      <c r="DI113" s="71">
        <f t="shared" si="179"/>
        <v>0</v>
      </c>
      <c r="DJ113" s="71">
        <f t="shared" si="180"/>
        <v>0</v>
      </c>
      <c r="DK113" s="71">
        <f t="shared" si="181"/>
        <v>0</v>
      </c>
      <c r="DL113" s="71">
        <f t="shared" si="182"/>
        <v>0</v>
      </c>
      <c r="DM113" s="71">
        <f t="shared" si="183"/>
        <v>0</v>
      </c>
      <c r="DN113" s="71">
        <f t="shared" si="184"/>
        <v>0</v>
      </c>
      <c r="DO113" s="71">
        <f t="shared" si="185"/>
        <v>0</v>
      </c>
      <c r="DP113" s="71">
        <f t="shared" si="186"/>
        <v>0</v>
      </c>
      <c r="DQ113" s="71">
        <f t="shared" si="187"/>
        <v>0</v>
      </c>
      <c r="DR113" s="71">
        <f t="shared" si="188"/>
        <v>0</v>
      </c>
      <c r="DS113" s="71">
        <f t="shared" si="189"/>
        <v>0</v>
      </c>
      <c r="DT113" s="71">
        <f t="shared" si="190"/>
        <v>0</v>
      </c>
      <c r="DU113" s="71">
        <f t="shared" si="191"/>
        <v>0</v>
      </c>
      <c r="DV113" s="71">
        <f t="shared" si="192"/>
        <v>0</v>
      </c>
      <c r="DW113" s="71">
        <f t="shared" si="193"/>
        <v>0</v>
      </c>
      <c r="DX113" s="71">
        <f t="shared" si="194"/>
        <v>0</v>
      </c>
      <c r="DY113" s="71">
        <f t="shared" si="195"/>
        <v>0</v>
      </c>
      <c r="DZ113" s="71">
        <f t="shared" si="196"/>
        <v>0</v>
      </c>
      <c r="EA113" s="71">
        <f t="shared" si="197"/>
        <v>0</v>
      </c>
      <c r="EB113" s="71">
        <f t="shared" si="198"/>
        <v>0</v>
      </c>
      <c r="EC113" s="71">
        <f t="shared" si="199"/>
        <v>0</v>
      </c>
      <c r="ED113" s="71">
        <f t="shared" si="200"/>
        <v>0</v>
      </c>
      <c r="EE113" s="71">
        <f t="shared" si="201"/>
        <v>0</v>
      </c>
      <c r="EF113" s="71">
        <f t="shared" si="202"/>
        <v>0</v>
      </c>
      <c r="EG113" s="71">
        <f t="shared" si="203"/>
        <v>0</v>
      </c>
      <c r="EH113" s="71">
        <f t="shared" si="204"/>
        <v>0</v>
      </c>
      <c r="EI113" s="71">
        <f t="shared" si="205"/>
        <v>0</v>
      </c>
      <c r="EJ113" s="71">
        <f t="shared" si="206"/>
        <v>0</v>
      </c>
      <c r="EK113" s="71">
        <f t="shared" si="207"/>
        <v>0</v>
      </c>
      <c r="EL113" s="71">
        <f t="shared" si="208"/>
        <v>0</v>
      </c>
      <c r="EM113" s="104">
        <f t="shared" si="209"/>
        <v>0</v>
      </c>
      <c r="EN113" s="60"/>
      <c r="EO113" s="70">
        <f t="shared" si="210"/>
        <v>3596.7008504671999</v>
      </c>
      <c r="EP113" s="71">
        <f ca="1">IFERROR((NORMSDIST(-(((LN($EO113/$AB$3)+(#REF!+($N$47^2)/2)*$N$51)/($N$47*SQRT($N$51)))-$N$47*SQRT($N$51)))*$AB$3*EXP(-#REF!*$N$51)-NORMSDIST(-((LN($EO113/$AB$3)+(#REF!+($N$47^2)/2)*$N$51)/($N$47*SQRT($N$51))))*$EO113)*100*$AA$3,0)</f>
        <v>0</v>
      </c>
      <c r="EQ113" s="71">
        <f ca="1">IFERROR((NORMSDIST(-(((LN($EO113/$AB$4)+(#REF!+($N$47^2)/2)*$N$51)/($N$47*SQRT($N$51)))-$N$47*SQRT($N$51)))*$AB$4*EXP(-#REF!*$N$51)-NORMSDIST(-((LN($EO113/$AB$4)+(#REF!+($N$47^2)/2)*$N$51)/($N$47*SQRT($N$51))))*$EO113)*100*$AA$4,0)</f>
        <v>0</v>
      </c>
      <c r="ER113" s="71">
        <f ca="1">IFERROR((NORMSDIST(-(((LN($EO113/$AB$5)+(#REF!+($N$47^2)/2)*$N$51)/($N$47*SQRT($N$51)))-$N$47*SQRT($N$51)))*$AB$5*EXP(-#REF!*$N$51)-NORMSDIST(-((LN($EO113/$AB$5)+(#REF!+($N$47^2)/2)*$N$51)/($N$47*SQRT($N$51))))*$EO113)*100*$AA$5,0)</f>
        <v>0</v>
      </c>
      <c r="ES113" s="71">
        <f ca="1">IFERROR((NORMSDIST(-(((LN($EO113/$AB$6)+(#REF!+($N$47^2)/2)*$N$51)/($N$47*SQRT($N$51)))-$N$47*SQRT($N$51)))*$AB$6*EXP(-#REF!*$N$51)-NORMSDIST(-((LN($EO113/$AB$6)+(#REF!+($N$47^2)/2)*$N$51)/($N$47*SQRT($N$51))))*$EO113)*100*$AA$6,0)</f>
        <v>0</v>
      </c>
      <c r="ET113" s="71">
        <f ca="1">IFERROR((NORMSDIST(-(((LN($EO113/$AB$7)+(#REF!+($N$47^2)/2)*$N$51)/($N$47*SQRT($N$51)))-$N$47*SQRT($N$51)))*$AB$7*EXP(-#REF!*$N$51)-NORMSDIST(-((LN($EO113/$AB$7)+(#REF!+($N$47^2)/2)*$N$51)/($N$47*SQRT($N$51))))*$EO113)*100*$AA$7,0)</f>
        <v>0</v>
      </c>
      <c r="EU113" s="71">
        <f ca="1">IFERROR((NORMSDIST(-(((LN($EO113/$AB$8)+(#REF!+($N$47^2)/2)*$N$51)/($N$47*SQRT($N$51)))-$N$47*SQRT($N$51)))*$AB$8*EXP(-#REF!*$N$51)-NORMSDIST(-((LN($EO113/$AB$8)+(#REF!+($N$47^2)/2)*$N$51)/($N$47*SQRT($N$51))))*$EO113)*100*$AA$8,0)</f>
        <v>0</v>
      </c>
      <c r="EV113" s="71">
        <f ca="1">IFERROR((NORMSDIST(-(((LN($EO113/$AB$9)+(#REF!+($N$47^2)/2)*$N$51)/($N$47*SQRT($N$51)))-$N$47*SQRT($N$51)))*$AB$9*EXP(-#REF!*$N$51)-NORMSDIST(-((LN($EO113/$AB$9)+(#REF!+($N$47^2)/2)*$N$51)/($N$47*SQRT($N$51))))*$EO113)*100*$AA$9,0)</f>
        <v>0</v>
      </c>
      <c r="EW113" s="71">
        <f ca="1">IFERROR((NORMSDIST(-(((LN($EO113/$AB$10)+(#REF!+($N$47^2)/2)*$N$51)/($N$47*SQRT($N$51)))-$N$47*SQRT($N$51)))*$AB$10*EXP(-#REF!*$N$51)-NORMSDIST(-((LN($EO113/$AB$10)+(#REF!+($N$47^2)/2)*$N$51)/($N$47*SQRT($N$51))))*$EO113)*100*$AA$10,0)</f>
        <v>0</v>
      </c>
      <c r="EX113" s="71">
        <f ca="1">IFERROR((NORMSDIST(-(((LN($EO113/$AB$11)+(#REF!+($N$47^2)/2)*$N$51)/($N$47*SQRT($N$51)))-$N$47*SQRT($N$51)))*$AB$11*EXP(-#REF!*$N$51)-NORMSDIST(-((LN($EO113/$AB$11)+(#REF!+($N$47^2)/2)*$N$51)/($N$47*SQRT($N$51))))*$EO113)*100*$AA$11,0)</f>
        <v>0</v>
      </c>
      <c r="EY113" s="71">
        <f ca="1">IFERROR((NORMSDIST(-(((LN($EO113/$AB$12)+(#REF!+($N$47^2)/2)*$N$51)/($N$47*SQRT($N$51)))-$N$47*SQRT($N$51)))*$AB$12*EXP(-#REF!*$N$51)-NORMSDIST(-((LN($EO113/$AB$12)+(#REF!+($N$47^2)/2)*$N$51)/($N$47*SQRT($N$51))))*$EO113)*100*$AA$12,0)</f>
        <v>0</v>
      </c>
      <c r="EZ113" s="71">
        <f ca="1">IFERROR((NORMSDIST(-(((LN($EO113/$AB$13)+(#REF!+($N$47^2)/2)*$N$51)/($N$47*SQRT($N$51)))-$N$47*SQRT($N$51)))*$AB$13*EXP(-#REF!*$N$51)-NORMSDIST(-((LN($EO113/$AB$13)+(#REF!+($N$47^2)/2)*$N$51)/($N$47*SQRT($N$51))))*$EO113)*100*$AA$13,0)</f>
        <v>0</v>
      </c>
      <c r="FA113" s="71">
        <f ca="1">IFERROR((NORMSDIST(-(((LN($EO113/$AB$14)+(#REF!+($N$47^2)/2)*$N$51)/($N$47*SQRT($N$51)))-$N$47*SQRT($N$51)))*$AB$14*EXP(-#REF!*$N$51)-NORMSDIST(-((LN($EO113/$AB$14)+(#REF!+($N$47^2)/2)*$N$51)/($N$47*SQRT($N$51))))*$EO113)*100*$AA$14,0)</f>
        <v>0</v>
      </c>
      <c r="FB113" s="71">
        <f ca="1">IFERROR((NORMSDIST(-(((LN($EO113/$AB$15)+(#REF!+($N$47^2)/2)*$N$51)/($N$47*SQRT($N$51)))-$N$47*SQRT($N$51)))*$AB$15*EXP(-#REF!*$N$51)-NORMSDIST(-((LN($EO113/$AB$15)+(#REF!+($N$47^2)/2)*$N$51)/($N$47*SQRT($N$51))))*$EO113)*100*$AA$15,0)</f>
        <v>0</v>
      </c>
      <c r="FC113" s="71">
        <f ca="1">IFERROR((NORMSDIST(-(((LN($EO113/$AB$16)+(#REF!+($N$47^2)/2)*$N$51)/($N$47*SQRT($N$51)))-$N$47*SQRT($N$51)))*$AB$16*EXP(-#REF!*$N$51)-NORMSDIST(-((LN($EO113/$AB$16)+(#REF!+($N$47^2)/2)*$N$51)/($N$47*SQRT($N$51))))*$EO113)*100*$AA$16,0)</f>
        <v>0</v>
      </c>
      <c r="FD113" s="71">
        <f ca="1">IFERROR((NORMSDIST(-(((LN($EO113/$AB$17)+(#REF!+($N$47^2)/2)*$N$51)/($N$47*SQRT($N$51)))-$N$47*SQRT($N$51)))*$AB$17*EXP(-#REF!*$N$51)-NORMSDIST(-((LN($EO113/$AB$17)+(#REF!+($N$47^2)/2)*$N$51)/($N$47*SQRT($N$51))))*$EO113)*100*$AA$17,0)</f>
        <v>0</v>
      </c>
      <c r="FE113" s="71">
        <f ca="1">IFERROR((NORMSDIST(-(((LN($EO113/$AB$18)+(#REF!+($N$47^2)/2)*$N$51)/($N$47*SQRT($N$51)))-$N$47*SQRT($N$51)))*$AB$18*EXP(-#REF!*$N$51)-NORMSDIST(-((LN($EO113/$AB$18)+(#REF!+($N$47^2)/2)*$N$51)/($N$47*SQRT($N$51))))*$EO113)*100*$AA$18,0)</f>
        <v>0</v>
      </c>
      <c r="FF113" s="71">
        <f ca="1">IFERROR((NORMSDIST(-(((LN($EO113/$AB$19)+(#REF!+($N$47^2)/2)*$N$51)/($N$47*SQRT($N$51)))-$N$47*SQRT($N$51)))*$AB$19*EXP(-#REF!*$N$51)-NORMSDIST(-((LN($EO113/$AB$19)+(#REF!+($N$47^2)/2)*$N$51)/($N$47*SQRT($N$51))))*$EO113)*100*$AA$19,0)</f>
        <v>0</v>
      </c>
      <c r="FG113" s="71">
        <f ca="1">IFERROR((NORMSDIST(-(((LN($EO113/$AB$20)+(#REF!+($N$47^2)/2)*$N$51)/($N$47*SQRT($N$51)))-$N$47*SQRT($N$51)))*$AB$20*EXP(-#REF!*$N$51)-NORMSDIST(-((LN($EO113/$AB$20)+(#REF!+($N$47^2)/2)*$N$51)/($N$47*SQRT($N$51))))*$EO113)*100*$AA$20,0)</f>
        <v>0</v>
      </c>
      <c r="FH113" s="71">
        <f ca="1">IFERROR((NORMSDIST(-(((LN($EO113/$AB$21)+(#REF!+($N$47^2)/2)*$N$51)/($N$47*SQRT($N$51)))-$N$47*SQRT($N$51)))*$AB$21*EXP(-#REF!*$N$51)-NORMSDIST(-((LN($EO113/$AB$21)+(#REF!+($N$47^2)/2)*$N$51)/($N$47*SQRT($N$51))))*$EO113)*100*$AA$21,0)</f>
        <v>0</v>
      </c>
      <c r="FI113" s="71">
        <f ca="1">IFERROR((NORMSDIST(-(((LN($EO113/$AB$22)+(#REF!+($N$47^2)/2)*$N$51)/($N$47*SQRT($N$51)))-$N$47*SQRT($N$51)))*$AB$22*EXP(-#REF!*$N$51)-NORMSDIST(-((LN($EO113/$AB$22)+(#REF!+($N$47^2)/2)*$N$51)/($N$47*SQRT($N$51))))*$EO113)*100*$AA$22,0)</f>
        <v>0</v>
      </c>
      <c r="FJ113" s="71">
        <f ca="1">IFERROR((NORMSDIST(-(((LN($EO113/$AB$23)+(#REF!+($N$47^2)/2)*$N$51)/($N$47*SQRT($N$51)))-$N$47*SQRT($N$51)))*$AB$23*EXP(-#REF!*$N$51)-NORMSDIST(-((LN($EO113/$AB$23)+(#REF!+($N$47^2)/2)*$N$51)/($N$47*SQRT($N$51))))*$EO113)*100*$AA$23,0)</f>
        <v>0</v>
      </c>
      <c r="FK113" s="71">
        <f ca="1">IFERROR((NORMSDIST(-(((LN($EO113/$AB$24)+(#REF!+($N$47^2)/2)*$N$51)/($N$47*SQRT($N$51)))-$N$47*SQRT($N$51)))*$AB$24*EXP(-#REF!*$N$51)-NORMSDIST(-((LN($EO113/$AB$24)+(#REF!+($N$47^2)/2)*$N$51)/($N$47*SQRT($N$51))))*$EO113)*100*$AA$24,0)</f>
        <v>0</v>
      </c>
      <c r="FL113" s="71">
        <f ca="1">IFERROR((NORMSDIST(-(((LN($EO113/$AB$25)+(#REF!+($N$47^2)/2)*$N$51)/($N$47*SQRT($N$51)))-$N$47*SQRT($N$51)))*$AB$25*EXP(-#REF!*$N$51)-NORMSDIST(-((LN($EO113/$AB$25)+(#REF!+($N$47^2)/2)*$N$51)/($N$47*SQRT($N$51))))*$EO113)*100*$AA$25,0)</f>
        <v>0</v>
      </c>
      <c r="FM113" s="71">
        <f ca="1">IFERROR((NORMSDIST(-(((LN($EO113/$AB$26)+(#REF!+($N$47^2)/2)*$N$51)/($N$47*SQRT($N$51)))-$N$47*SQRT($N$51)))*$AB$26*EXP(-#REF!*$N$51)-NORMSDIST(-((LN($EO113/$AB$26)+(#REF!+($N$47^2)/2)*$N$51)/($N$47*SQRT($N$51))))*$EO113)*100*$AA$26,0)</f>
        <v>0</v>
      </c>
      <c r="FN113" s="71">
        <f ca="1">IFERROR((NORMSDIST(-(((LN($EO113/$AB$27)+(#REF!+($N$47^2)/2)*$N$51)/($N$47*SQRT($N$51)))-$N$47*SQRT($N$51)))*$AB$27*EXP(-#REF!*$N$51)-NORMSDIST(-((LN($EO113/$AB$27)+(#REF!+($N$47^2)/2)*$N$51)/($N$47*SQRT($N$51))))*$EO113)*100*$AA$27,0)</f>
        <v>0</v>
      </c>
      <c r="FO113" s="71">
        <f ca="1">IFERROR((NORMSDIST(-(((LN($EO113/$AB$28)+(#REF!+($N$47^2)/2)*$N$51)/($N$47*SQRT($N$51)))-$N$47*SQRT($N$51)))*$AB$28*EXP(-#REF!*$N$51)-NORMSDIST(-((LN($EO113/$AB$28)+(#REF!+($N$47^2)/2)*$N$51)/($N$47*SQRT($N$51))))*$EO113)*100*$AA$28,0)</f>
        <v>0</v>
      </c>
      <c r="FP113" s="71">
        <f ca="1">IFERROR((NORMSDIST(-(((LN($EO113/$AB$29)+(#REF!+($N$47^2)/2)*$N$51)/($N$47*SQRT($N$51)))-$N$47*SQRT($N$51)))*$AB$29*EXP(-#REF!*$N$51)-NORMSDIST(-((LN($EO113/$AB$29)+(#REF!+($N$47^2)/2)*$N$51)/($N$47*SQRT($N$51))))*$EO113)*100*$AA$29,0)</f>
        <v>0</v>
      </c>
      <c r="FQ113" s="71">
        <f ca="1">IFERROR((NORMSDIST(-(((LN($EO113/$AB$30)+(#REF!+($N$47^2)/2)*$N$51)/($N$47*SQRT($N$51)))-$N$47*SQRT($N$51)))*$AB$30*EXP(-#REF!*$N$51)-NORMSDIST(-((LN($EO113/$AB$30)+(#REF!+($N$47^2)/2)*$N$51)/($N$47*SQRT($N$51))))*$EO113)*100*$AA$30,0)</f>
        <v>0</v>
      </c>
      <c r="FR113" s="71">
        <f ca="1">IFERROR((NORMSDIST(-(((LN($EO113/$AB$31)+(#REF!+($N$47^2)/2)*$N$51)/($N$47*SQRT($N$51)))-$N$47*SQRT($N$51)))*$AB$31*EXP(-#REF!*$N$51)-NORMSDIST(-((LN($EO113/$AB$31)+(#REF!+($N$47^2)/2)*$N$51)/($N$47*SQRT($N$51))))*$EO113)*100*$AA$31,0)</f>
        <v>0</v>
      </c>
      <c r="FS113" s="71">
        <f ca="1">IFERROR((NORMSDIST(-(((LN($EO113/$AB$32)+(#REF!+($N$47^2)/2)*$N$51)/($N$47*SQRT($N$51)))-$N$47*SQRT($N$51)))*$AB$32*EXP(-#REF!*$N$51)-NORMSDIST(-((LN($EO113/$AB$32)+(#REF!+($N$47^2)/2)*$N$51)/($N$47*SQRT($N$51))))*$EO113)*100*$AA$32,0)</f>
        <v>0</v>
      </c>
      <c r="FT113" s="71">
        <f ca="1">IFERROR((NORMSDIST(-(((LN($EO113/$AB$33)+(#REF!+($N$47^2)/2)*$N$51)/($N$47*SQRT($N$51)))-$N$47*SQRT($N$51)))*$AB$33*EXP(-#REF!*$N$51)-NORMSDIST(-((LN($EO113/$AB$33)+(#REF!+($N$47^2)/2)*$N$51)/($N$47*SQRT($N$51))))*$EO113)*100*$AA$33,0)</f>
        <v>0</v>
      </c>
      <c r="FU113" s="71">
        <f ca="1">IFERROR((NORMSDIST(-(((LN($EO113/$AB$34)+(#REF!+($N$47^2)/2)*$N$51)/($N$47*SQRT($N$51)))-$N$47*SQRT($N$51)))*$AB$34*EXP(-#REF!*$N$51)-NORMSDIST(-((LN($EO113/$AB$34)+(#REF!+($N$47^2)/2)*$N$51)/($N$47*SQRT($N$51))))*$EO113)*100*$AA$34,0)</f>
        <v>0</v>
      </c>
      <c r="FV113" s="71">
        <f ca="1">IFERROR((NORMSDIST(-(((LN($EO113/$AB$35)+(#REF!+($N$47^2)/2)*$N$51)/($N$47*SQRT($N$51)))-$N$47*SQRT($N$51)))*$AB$35*EXP(-#REF!*$N$51)-NORMSDIST(-((LN($EO113/$AB$35)+(#REF!+($N$47^2)/2)*$N$51)/($N$47*SQRT($N$51))))*$EO113)*100*$AA$35,0)</f>
        <v>0</v>
      </c>
      <c r="FW113" s="71">
        <f ca="1">IFERROR((NORMSDIST(-(((LN($EO113/$AB$36)+(#REF!+($N$47^2)/2)*$N$51)/($N$47*SQRT($N$51)))-$N$47*SQRT($N$51)))*$AB$36*EXP(-#REF!*$N$51)-NORMSDIST(-((LN($EO113/$AB$36)+(#REF!+($N$47^2)/2)*$N$51)/($N$47*SQRT($N$51))))*$EO113)*100*$AA$36,0)</f>
        <v>0</v>
      </c>
      <c r="FX113" s="71">
        <f ca="1">IFERROR((NORMSDIST(-(((LN($EO113/$AB$37)+(#REF!+($N$47^2)/2)*$N$51)/($N$47*SQRT($N$51)))-$N$47*SQRT($N$51)))*$AB$37*EXP(-#REF!*$N$51)-NORMSDIST(-((LN($EO113/$AB$37)+(#REF!+($N$47^2)/2)*$N$51)/($N$47*SQRT($N$51))))*$EO113)*100*$AA$37,0)</f>
        <v>0</v>
      </c>
      <c r="FY113" s="71">
        <f ca="1">IFERROR((NORMSDIST(-(((LN($EO113/$AB$38)+(#REF!+($N$47^2)/2)*$N$51)/($N$47*SQRT($N$51)))-$N$47*SQRT($N$51)))*$AB$38*EXP(-#REF!*$N$51)-NORMSDIST(-((LN($EO113/$AB$38)+(#REF!+($N$47^2)/2)*$N$51)/($N$47*SQRT($N$51))))*$EO113)*100*$AA$38,0)</f>
        <v>0</v>
      </c>
      <c r="FZ113" s="71">
        <f ca="1">IFERROR((NORMSDIST(-(((LN($EO113/$AB$39)+(#REF!+($N$47^2)/2)*$N$51)/($N$47*SQRT($N$51)))-$N$47*SQRT($N$51)))*$AB$39*EXP(-#REF!*$N$51)-NORMSDIST(-((LN($EO113/$AB$39)+(#REF!+($N$47^2)/2)*$N$51)/($N$47*SQRT($N$51))))*$EO113)*100*$AA$39,0)</f>
        <v>0</v>
      </c>
      <c r="GA113" s="71">
        <f ca="1">IFERROR((NORMSDIST(-(((LN($EO113/$AB$40)+(#REF!+($N$47^2)/2)*$N$51)/($N$47*SQRT($N$51)))-$N$47*SQRT($N$51)))*$AB$40*EXP(-#REF!*$N$51)-NORMSDIST(-((LN($EO113/$AB$40)+(#REF!+($N$47^2)/2)*$N$51)/($N$47*SQRT($N$51))))*$EO113)*100*$AA$40,0)</f>
        <v>0</v>
      </c>
      <c r="GB113" s="71">
        <f ca="1">IFERROR((NORMSDIST(-(((LN($EO113/$AB$41)+(#REF!+($N$47^2)/2)*$N$51)/($N$47*SQRT($N$51)))-$N$47*SQRT($N$51)))*$AB$41*EXP(-#REF!*$N$51)-NORMSDIST(-((LN($EO113/$AB$41)+(#REF!+($N$47^2)/2)*$N$51)/($N$47*SQRT($N$51))))*$EO113)*100*$AA$41,0)</f>
        <v>0</v>
      </c>
      <c r="GC113" s="71">
        <f ca="1">IFERROR((NORMSDIST(-(((LN($EO113/$AB$42)+(#REF!+($N$47^2)/2)*$N$51)/($N$47*SQRT($N$51)))-$N$47*SQRT($N$51)))*$AB$42*EXP(-#REF!*$N$51)-NORMSDIST(-((LN($EO113/$AB$42)+(#REF!+($N$47^2)/2)*$N$51)/($N$47*SQRT($N$51))))*$EO113)*100*$AA$42,0)</f>
        <v>0</v>
      </c>
      <c r="GD113" s="104">
        <f t="shared" ca="1" si="211"/>
        <v>0</v>
      </c>
    </row>
    <row r="114" spans="102:186">
      <c r="CX114" s="70">
        <f t="shared" si="168"/>
        <v>3670.1029086399999</v>
      </c>
      <c r="CY114" s="71">
        <f t="shared" si="169"/>
        <v>0</v>
      </c>
      <c r="CZ114" s="71">
        <f t="shared" si="170"/>
        <v>0</v>
      </c>
      <c r="DA114" s="71">
        <f t="shared" si="171"/>
        <v>0</v>
      </c>
      <c r="DB114" s="71">
        <f t="shared" si="172"/>
        <v>0</v>
      </c>
      <c r="DC114" s="71">
        <f t="shared" si="173"/>
        <v>0</v>
      </c>
      <c r="DD114" s="71">
        <f t="shared" si="174"/>
        <v>0</v>
      </c>
      <c r="DE114" s="71">
        <f t="shared" si="175"/>
        <v>0</v>
      </c>
      <c r="DF114" s="71">
        <f t="shared" si="176"/>
        <v>0</v>
      </c>
      <c r="DG114" s="71">
        <f t="shared" si="177"/>
        <v>0</v>
      </c>
      <c r="DH114" s="71">
        <f t="shared" si="178"/>
        <v>0</v>
      </c>
      <c r="DI114" s="71">
        <f t="shared" si="179"/>
        <v>0</v>
      </c>
      <c r="DJ114" s="71">
        <f t="shared" si="180"/>
        <v>0</v>
      </c>
      <c r="DK114" s="71">
        <f t="shared" si="181"/>
        <v>0</v>
      </c>
      <c r="DL114" s="71">
        <f t="shared" si="182"/>
        <v>0</v>
      </c>
      <c r="DM114" s="71">
        <f t="shared" si="183"/>
        <v>0</v>
      </c>
      <c r="DN114" s="71">
        <f t="shared" si="184"/>
        <v>0</v>
      </c>
      <c r="DO114" s="71">
        <f t="shared" si="185"/>
        <v>0</v>
      </c>
      <c r="DP114" s="71">
        <f t="shared" si="186"/>
        <v>0</v>
      </c>
      <c r="DQ114" s="71">
        <f t="shared" si="187"/>
        <v>0</v>
      </c>
      <c r="DR114" s="71">
        <f t="shared" si="188"/>
        <v>0</v>
      </c>
      <c r="DS114" s="71">
        <f t="shared" si="189"/>
        <v>0</v>
      </c>
      <c r="DT114" s="71">
        <f t="shared" si="190"/>
        <v>0</v>
      </c>
      <c r="DU114" s="71">
        <f t="shared" si="191"/>
        <v>0</v>
      </c>
      <c r="DV114" s="71">
        <f t="shared" si="192"/>
        <v>0</v>
      </c>
      <c r="DW114" s="71">
        <f t="shared" si="193"/>
        <v>0</v>
      </c>
      <c r="DX114" s="71">
        <f t="shared" si="194"/>
        <v>0</v>
      </c>
      <c r="DY114" s="71">
        <f t="shared" si="195"/>
        <v>0</v>
      </c>
      <c r="DZ114" s="71">
        <f t="shared" si="196"/>
        <v>0</v>
      </c>
      <c r="EA114" s="71">
        <f t="shared" si="197"/>
        <v>0</v>
      </c>
      <c r="EB114" s="71">
        <f t="shared" si="198"/>
        <v>0</v>
      </c>
      <c r="EC114" s="71">
        <f t="shared" si="199"/>
        <v>0</v>
      </c>
      <c r="ED114" s="71">
        <f t="shared" si="200"/>
        <v>0</v>
      </c>
      <c r="EE114" s="71">
        <f t="shared" si="201"/>
        <v>0</v>
      </c>
      <c r="EF114" s="71">
        <f t="shared" si="202"/>
        <v>0</v>
      </c>
      <c r="EG114" s="71">
        <f t="shared" si="203"/>
        <v>0</v>
      </c>
      <c r="EH114" s="71">
        <f t="shared" si="204"/>
        <v>0</v>
      </c>
      <c r="EI114" s="71">
        <f t="shared" si="205"/>
        <v>0</v>
      </c>
      <c r="EJ114" s="71">
        <f t="shared" si="206"/>
        <v>0</v>
      </c>
      <c r="EK114" s="71">
        <f t="shared" si="207"/>
        <v>0</v>
      </c>
      <c r="EL114" s="71">
        <f t="shared" si="208"/>
        <v>0</v>
      </c>
      <c r="EM114" s="104">
        <f t="shared" si="209"/>
        <v>0</v>
      </c>
      <c r="EN114" s="60"/>
      <c r="EO114" s="70">
        <f t="shared" si="210"/>
        <v>3670.1029086399999</v>
      </c>
      <c r="EP114" s="71">
        <f ca="1">IFERROR((NORMSDIST(-(((LN($EO114/$AB$3)+(#REF!+($N$47^2)/2)*$N$51)/($N$47*SQRT($N$51)))-$N$47*SQRT($N$51)))*$AB$3*EXP(-#REF!*$N$51)-NORMSDIST(-((LN($EO114/$AB$3)+(#REF!+($N$47^2)/2)*$N$51)/($N$47*SQRT($N$51))))*$EO114)*100*$AA$3,0)</f>
        <v>0</v>
      </c>
      <c r="EQ114" s="71">
        <f ca="1">IFERROR((NORMSDIST(-(((LN($EO114/$AB$4)+(#REF!+($N$47^2)/2)*$N$51)/($N$47*SQRT($N$51)))-$N$47*SQRT($N$51)))*$AB$4*EXP(-#REF!*$N$51)-NORMSDIST(-((LN($EO114/$AB$4)+(#REF!+($N$47^2)/2)*$N$51)/($N$47*SQRT($N$51))))*$EO114)*100*$AA$4,0)</f>
        <v>0</v>
      </c>
      <c r="ER114" s="71">
        <f ca="1">IFERROR((NORMSDIST(-(((LN($EO114/$AB$5)+(#REF!+($N$47^2)/2)*$N$51)/($N$47*SQRT($N$51)))-$N$47*SQRT($N$51)))*$AB$5*EXP(-#REF!*$N$51)-NORMSDIST(-((LN($EO114/$AB$5)+(#REF!+($N$47^2)/2)*$N$51)/($N$47*SQRT($N$51))))*$EO114)*100*$AA$5,0)</f>
        <v>0</v>
      </c>
      <c r="ES114" s="71">
        <f ca="1">IFERROR((NORMSDIST(-(((LN($EO114/$AB$6)+(#REF!+($N$47^2)/2)*$N$51)/($N$47*SQRT($N$51)))-$N$47*SQRT($N$51)))*$AB$6*EXP(-#REF!*$N$51)-NORMSDIST(-((LN($EO114/$AB$6)+(#REF!+($N$47^2)/2)*$N$51)/($N$47*SQRT($N$51))))*$EO114)*100*$AA$6,0)</f>
        <v>0</v>
      </c>
      <c r="ET114" s="71">
        <f ca="1">IFERROR((NORMSDIST(-(((LN($EO114/$AB$7)+(#REF!+($N$47^2)/2)*$N$51)/($N$47*SQRT($N$51)))-$N$47*SQRT($N$51)))*$AB$7*EXP(-#REF!*$N$51)-NORMSDIST(-((LN($EO114/$AB$7)+(#REF!+($N$47^2)/2)*$N$51)/($N$47*SQRT($N$51))))*$EO114)*100*$AA$7,0)</f>
        <v>0</v>
      </c>
      <c r="EU114" s="71">
        <f ca="1">IFERROR((NORMSDIST(-(((LN($EO114/$AB$8)+(#REF!+($N$47^2)/2)*$N$51)/($N$47*SQRT($N$51)))-$N$47*SQRT($N$51)))*$AB$8*EXP(-#REF!*$N$51)-NORMSDIST(-((LN($EO114/$AB$8)+(#REF!+($N$47^2)/2)*$N$51)/($N$47*SQRT($N$51))))*$EO114)*100*$AA$8,0)</f>
        <v>0</v>
      </c>
      <c r="EV114" s="71">
        <f ca="1">IFERROR((NORMSDIST(-(((LN($EO114/$AB$9)+(#REF!+($N$47^2)/2)*$N$51)/($N$47*SQRT($N$51)))-$N$47*SQRT($N$51)))*$AB$9*EXP(-#REF!*$N$51)-NORMSDIST(-((LN($EO114/$AB$9)+(#REF!+($N$47^2)/2)*$N$51)/($N$47*SQRT($N$51))))*$EO114)*100*$AA$9,0)</f>
        <v>0</v>
      </c>
      <c r="EW114" s="71">
        <f ca="1">IFERROR((NORMSDIST(-(((LN($EO114/$AB$10)+(#REF!+($N$47^2)/2)*$N$51)/($N$47*SQRT($N$51)))-$N$47*SQRT($N$51)))*$AB$10*EXP(-#REF!*$N$51)-NORMSDIST(-((LN($EO114/$AB$10)+(#REF!+($N$47^2)/2)*$N$51)/($N$47*SQRT($N$51))))*$EO114)*100*$AA$10,0)</f>
        <v>0</v>
      </c>
      <c r="EX114" s="71">
        <f ca="1">IFERROR((NORMSDIST(-(((LN($EO114/$AB$11)+(#REF!+($N$47^2)/2)*$N$51)/($N$47*SQRT($N$51)))-$N$47*SQRT($N$51)))*$AB$11*EXP(-#REF!*$N$51)-NORMSDIST(-((LN($EO114/$AB$11)+(#REF!+($N$47^2)/2)*$N$51)/($N$47*SQRT($N$51))))*$EO114)*100*$AA$11,0)</f>
        <v>0</v>
      </c>
      <c r="EY114" s="71">
        <f ca="1">IFERROR((NORMSDIST(-(((LN($EO114/$AB$12)+(#REF!+($N$47^2)/2)*$N$51)/($N$47*SQRT($N$51)))-$N$47*SQRT($N$51)))*$AB$12*EXP(-#REF!*$N$51)-NORMSDIST(-((LN($EO114/$AB$12)+(#REF!+($N$47^2)/2)*$N$51)/($N$47*SQRT($N$51))))*$EO114)*100*$AA$12,0)</f>
        <v>0</v>
      </c>
      <c r="EZ114" s="71">
        <f ca="1">IFERROR((NORMSDIST(-(((LN($EO114/$AB$13)+(#REF!+($N$47^2)/2)*$N$51)/($N$47*SQRT($N$51)))-$N$47*SQRT($N$51)))*$AB$13*EXP(-#REF!*$N$51)-NORMSDIST(-((LN($EO114/$AB$13)+(#REF!+($N$47^2)/2)*$N$51)/($N$47*SQRT($N$51))))*$EO114)*100*$AA$13,0)</f>
        <v>0</v>
      </c>
      <c r="FA114" s="71">
        <f ca="1">IFERROR((NORMSDIST(-(((LN($EO114/$AB$14)+(#REF!+($N$47^2)/2)*$N$51)/($N$47*SQRT($N$51)))-$N$47*SQRT($N$51)))*$AB$14*EXP(-#REF!*$N$51)-NORMSDIST(-((LN($EO114/$AB$14)+(#REF!+($N$47^2)/2)*$N$51)/($N$47*SQRT($N$51))))*$EO114)*100*$AA$14,0)</f>
        <v>0</v>
      </c>
      <c r="FB114" s="71">
        <f ca="1">IFERROR((NORMSDIST(-(((LN($EO114/$AB$15)+(#REF!+($N$47^2)/2)*$N$51)/($N$47*SQRT($N$51)))-$N$47*SQRT($N$51)))*$AB$15*EXP(-#REF!*$N$51)-NORMSDIST(-((LN($EO114/$AB$15)+(#REF!+($N$47^2)/2)*$N$51)/($N$47*SQRT($N$51))))*$EO114)*100*$AA$15,0)</f>
        <v>0</v>
      </c>
      <c r="FC114" s="71">
        <f ca="1">IFERROR((NORMSDIST(-(((LN($EO114/$AB$16)+(#REF!+($N$47^2)/2)*$N$51)/($N$47*SQRT($N$51)))-$N$47*SQRT($N$51)))*$AB$16*EXP(-#REF!*$N$51)-NORMSDIST(-((LN($EO114/$AB$16)+(#REF!+($N$47^2)/2)*$N$51)/($N$47*SQRT($N$51))))*$EO114)*100*$AA$16,0)</f>
        <v>0</v>
      </c>
      <c r="FD114" s="71">
        <f ca="1">IFERROR((NORMSDIST(-(((LN($EO114/$AB$17)+(#REF!+($N$47^2)/2)*$N$51)/($N$47*SQRT($N$51)))-$N$47*SQRT($N$51)))*$AB$17*EXP(-#REF!*$N$51)-NORMSDIST(-((LN($EO114/$AB$17)+(#REF!+($N$47^2)/2)*$N$51)/($N$47*SQRT($N$51))))*$EO114)*100*$AA$17,0)</f>
        <v>0</v>
      </c>
      <c r="FE114" s="71">
        <f ca="1">IFERROR((NORMSDIST(-(((LN($EO114/$AB$18)+(#REF!+($N$47^2)/2)*$N$51)/($N$47*SQRT($N$51)))-$N$47*SQRT($N$51)))*$AB$18*EXP(-#REF!*$N$51)-NORMSDIST(-((LN($EO114/$AB$18)+(#REF!+($N$47^2)/2)*$N$51)/($N$47*SQRT($N$51))))*$EO114)*100*$AA$18,0)</f>
        <v>0</v>
      </c>
      <c r="FF114" s="71">
        <f ca="1">IFERROR((NORMSDIST(-(((LN($EO114/$AB$19)+(#REF!+($N$47^2)/2)*$N$51)/($N$47*SQRT($N$51)))-$N$47*SQRT($N$51)))*$AB$19*EXP(-#REF!*$N$51)-NORMSDIST(-((LN($EO114/$AB$19)+(#REF!+($N$47^2)/2)*$N$51)/($N$47*SQRT($N$51))))*$EO114)*100*$AA$19,0)</f>
        <v>0</v>
      </c>
      <c r="FG114" s="71">
        <f ca="1">IFERROR((NORMSDIST(-(((LN($EO114/$AB$20)+(#REF!+($N$47^2)/2)*$N$51)/($N$47*SQRT($N$51)))-$N$47*SQRT($N$51)))*$AB$20*EXP(-#REF!*$N$51)-NORMSDIST(-((LN($EO114/$AB$20)+(#REF!+($N$47^2)/2)*$N$51)/($N$47*SQRT($N$51))))*$EO114)*100*$AA$20,0)</f>
        <v>0</v>
      </c>
      <c r="FH114" s="71">
        <f ca="1">IFERROR((NORMSDIST(-(((LN($EO114/$AB$21)+(#REF!+($N$47^2)/2)*$N$51)/($N$47*SQRT($N$51)))-$N$47*SQRT($N$51)))*$AB$21*EXP(-#REF!*$N$51)-NORMSDIST(-((LN($EO114/$AB$21)+(#REF!+($N$47^2)/2)*$N$51)/($N$47*SQRT($N$51))))*$EO114)*100*$AA$21,0)</f>
        <v>0</v>
      </c>
      <c r="FI114" s="71">
        <f ca="1">IFERROR((NORMSDIST(-(((LN($EO114/$AB$22)+(#REF!+($N$47^2)/2)*$N$51)/($N$47*SQRT($N$51)))-$N$47*SQRT($N$51)))*$AB$22*EXP(-#REF!*$N$51)-NORMSDIST(-((LN($EO114/$AB$22)+(#REF!+($N$47^2)/2)*$N$51)/($N$47*SQRT($N$51))))*$EO114)*100*$AA$22,0)</f>
        <v>0</v>
      </c>
      <c r="FJ114" s="71">
        <f ca="1">IFERROR((NORMSDIST(-(((LN($EO114/$AB$23)+(#REF!+($N$47^2)/2)*$N$51)/($N$47*SQRT($N$51)))-$N$47*SQRT($N$51)))*$AB$23*EXP(-#REF!*$N$51)-NORMSDIST(-((LN($EO114/$AB$23)+(#REF!+($N$47^2)/2)*$N$51)/($N$47*SQRT($N$51))))*$EO114)*100*$AA$23,0)</f>
        <v>0</v>
      </c>
      <c r="FK114" s="71">
        <f ca="1">IFERROR((NORMSDIST(-(((LN($EO114/$AB$24)+(#REF!+($N$47^2)/2)*$N$51)/($N$47*SQRT($N$51)))-$N$47*SQRT($N$51)))*$AB$24*EXP(-#REF!*$N$51)-NORMSDIST(-((LN($EO114/$AB$24)+(#REF!+($N$47^2)/2)*$N$51)/($N$47*SQRT($N$51))))*$EO114)*100*$AA$24,0)</f>
        <v>0</v>
      </c>
      <c r="FL114" s="71">
        <f ca="1">IFERROR((NORMSDIST(-(((LN($EO114/$AB$25)+(#REF!+($N$47^2)/2)*$N$51)/($N$47*SQRT($N$51)))-$N$47*SQRT($N$51)))*$AB$25*EXP(-#REF!*$N$51)-NORMSDIST(-((LN($EO114/$AB$25)+(#REF!+($N$47^2)/2)*$N$51)/($N$47*SQRT($N$51))))*$EO114)*100*$AA$25,0)</f>
        <v>0</v>
      </c>
      <c r="FM114" s="71">
        <f ca="1">IFERROR((NORMSDIST(-(((LN($EO114/$AB$26)+(#REF!+($N$47^2)/2)*$N$51)/($N$47*SQRT($N$51)))-$N$47*SQRT($N$51)))*$AB$26*EXP(-#REF!*$N$51)-NORMSDIST(-((LN($EO114/$AB$26)+(#REF!+($N$47^2)/2)*$N$51)/($N$47*SQRT($N$51))))*$EO114)*100*$AA$26,0)</f>
        <v>0</v>
      </c>
      <c r="FN114" s="71">
        <f ca="1">IFERROR((NORMSDIST(-(((LN($EO114/$AB$27)+(#REF!+($N$47^2)/2)*$N$51)/($N$47*SQRT($N$51)))-$N$47*SQRT($N$51)))*$AB$27*EXP(-#REF!*$N$51)-NORMSDIST(-((LN($EO114/$AB$27)+(#REF!+($N$47^2)/2)*$N$51)/($N$47*SQRT($N$51))))*$EO114)*100*$AA$27,0)</f>
        <v>0</v>
      </c>
      <c r="FO114" s="71">
        <f ca="1">IFERROR((NORMSDIST(-(((LN($EO114/$AB$28)+(#REF!+($N$47^2)/2)*$N$51)/($N$47*SQRT($N$51)))-$N$47*SQRT($N$51)))*$AB$28*EXP(-#REF!*$N$51)-NORMSDIST(-((LN($EO114/$AB$28)+(#REF!+($N$47^2)/2)*$N$51)/($N$47*SQRT($N$51))))*$EO114)*100*$AA$28,0)</f>
        <v>0</v>
      </c>
      <c r="FP114" s="71">
        <f ca="1">IFERROR((NORMSDIST(-(((LN($EO114/$AB$29)+(#REF!+($N$47^2)/2)*$N$51)/($N$47*SQRT($N$51)))-$N$47*SQRT($N$51)))*$AB$29*EXP(-#REF!*$N$51)-NORMSDIST(-((LN($EO114/$AB$29)+(#REF!+($N$47^2)/2)*$N$51)/($N$47*SQRT($N$51))))*$EO114)*100*$AA$29,0)</f>
        <v>0</v>
      </c>
      <c r="FQ114" s="71">
        <f ca="1">IFERROR((NORMSDIST(-(((LN($EO114/$AB$30)+(#REF!+($N$47^2)/2)*$N$51)/($N$47*SQRT($N$51)))-$N$47*SQRT($N$51)))*$AB$30*EXP(-#REF!*$N$51)-NORMSDIST(-((LN($EO114/$AB$30)+(#REF!+($N$47^2)/2)*$N$51)/($N$47*SQRT($N$51))))*$EO114)*100*$AA$30,0)</f>
        <v>0</v>
      </c>
      <c r="FR114" s="71">
        <f ca="1">IFERROR((NORMSDIST(-(((LN($EO114/$AB$31)+(#REF!+($N$47^2)/2)*$N$51)/($N$47*SQRT($N$51)))-$N$47*SQRT($N$51)))*$AB$31*EXP(-#REF!*$N$51)-NORMSDIST(-((LN($EO114/$AB$31)+(#REF!+($N$47^2)/2)*$N$51)/($N$47*SQRT($N$51))))*$EO114)*100*$AA$31,0)</f>
        <v>0</v>
      </c>
      <c r="FS114" s="71">
        <f ca="1">IFERROR((NORMSDIST(-(((LN($EO114/$AB$32)+(#REF!+($N$47^2)/2)*$N$51)/($N$47*SQRT($N$51)))-$N$47*SQRT($N$51)))*$AB$32*EXP(-#REF!*$N$51)-NORMSDIST(-((LN($EO114/$AB$32)+(#REF!+($N$47^2)/2)*$N$51)/($N$47*SQRT($N$51))))*$EO114)*100*$AA$32,0)</f>
        <v>0</v>
      </c>
      <c r="FT114" s="71">
        <f ca="1">IFERROR((NORMSDIST(-(((LN($EO114/$AB$33)+(#REF!+($N$47^2)/2)*$N$51)/($N$47*SQRT($N$51)))-$N$47*SQRT($N$51)))*$AB$33*EXP(-#REF!*$N$51)-NORMSDIST(-((LN($EO114/$AB$33)+(#REF!+($N$47^2)/2)*$N$51)/($N$47*SQRT($N$51))))*$EO114)*100*$AA$33,0)</f>
        <v>0</v>
      </c>
      <c r="FU114" s="71">
        <f ca="1">IFERROR((NORMSDIST(-(((LN($EO114/$AB$34)+(#REF!+($N$47^2)/2)*$N$51)/($N$47*SQRT($N$51)))-$N$47*SQRT($N$51)))*$AB$34*EXP(-#REF!*$N$51)-NORMSDIST(-((LN($EO114/$AB$34)+(#REF!+($N$47^2)/2)*$N$51)/($N$47*SQRT($N$51))))*$EO114)*100*$AA$34,0)</f>
        <v>0</v>
      </c>
      <c r="FV114" s="71">
        <f ca="1">IFERROR((NORMSDIST(-(((LN($EO114/$AB$35)+(#REF!+($N$47^2)/2)*$N$51)/($N$47*SQRT($N$51)))-$N$47*SQRT($N$51)))*$AB$35*EXP(-#REF!*$N$51)-NORMSDIST(-((LN($EO114/$AB$35)+(#REF!+($N$47^2)/2)*$N$51)/($N$47*SQRT($N$51))))*$EO114)*100*$AA$35,0)</f>
        <v>0</v>
      </c>
      <c r="FW114" s="71">
        <f ca="1">IFERROR((NORMSDIST(-(((LN($EO114/$AB$36)+(#REF!+($N$47^2)/2)*$N$51)/($N$47*SQRT($N$51)))-$N$47*SQRT($N$51)))*$AB$36*EXP(-#REF!*$N$51)-NORMSDIST(-((LN($EO114/$AB$36)+(#REF!+($N$47^2)/2)*$N$51)/($N$47*SQRT($N$51))))*$EO114)*100*$AA$36,0)</f>
        <v>0</v>
      </c>
      <c r="FX114" s="71">
        <f ca="1">IFERROR((NORMSDIST(-(((LN($EO114/$AB$37)+(#REF!+($N$47^2)/2)*$N$51)/($N$47*SQRT($N$51)))-$N$47*SQRT($N$51)))*$AB$37*EXP(-#REF!*$N$51)-NORMSDIST(-((LN($EO114/$AB$37)+(#REF!+($N$47^2)/2)*$N$51)/($N$47*SQRT($N$51))))*$EO114)*100*$AA$37,0)</f>
        <v>0</v>
      </c>
      <c r="FY114" s="71">
        <f ca="1">IFERROR((NORMSDIST(-(((LN($EO114/$AB$38)+(#REF!+($N$47^2)/2)*$N$51)/($N$47*SQRT($N$51)))-$N$47*SQRT($N$51)))*$AB$38*EXP(-#REF!*$N$51)-NORMSDIST(-((LN($EO114/$AB$38)+(#REF!+($N$47^2)/2)*$N$51)/($N$47*SQRT($N$51))))*$EO114)*100*$AA$38,0)</f>
        <v>0</v>
      </c>
      <c r="FZ114" s="71">
        <f ca="1">IFERROR((NORMSDIST(-(((LN($EO114/$AB$39)+(#REF!+($N$47^2)/2)*$N$51)/($N$47*SQRT($N$51)))-$N$47*SQRT($N$51)))*$AB$39*EXP(-#REF!*$N$51)-NORMSDIST(-((LN($EO114/$AB$39)+(#REF!+($N$47^2)/2)*$N$51)/($N$47*SQRT($N$51))))*$EO114)*100*$AA$39,0)</f>
        <v>0</v>
      </c>
      <c r="GA114" s="71">
        <f ca="1">IFERROR((NORMSDIST(-(((LN($EO114/$AB$40)+(#REF!+($N$47^2)/2)*$N$51)/($N$47*SQRT($N$51)))-$N$47*SQRT($N$51)))*$AB$40*EXP(-#REF!*$N$51)-NORMSDIST(-((LN($EO114/$AB$40)+(#REF!+($N$47^2)/2)*$N$51)/($N$47*SQRT($N$51))))*$EO114)*100*$AA$40,0)</f>
        <v>0</v>
      </c>
      <c r="GB114" s="71">
        <f ca="1">IFERROR((NORMSDIST(-(((LN($EO114/$AB$41)+(#REF!+($N$47^2)/2)*$N$51)/($N$47*SQRT($N$51)))-$N$47*SQRT($N$51)))*$AB$41*EXP(-#REF!*$N$51)-NORMSDIST(-((LN($EO114/$AB$41)+(#REF!+($N$47^2)/2)*$N$51)/($N$47*SQRT($N$51))))*$EO114)*100*$AA$41,0)</f>
        <v>0</v>
      </c>
      <c r="GC114" s="71">
        <f ca="1">IFERROR((NORMSDIST(-(((LN($EO114/$AB$42)+(#REF!+($N$47^2)/2)*$N$51)/($N$47*SQRT($N$51)))-$N$47*SQRT($N$51)))*$AB$42*EXP(-#REF!*$N$51)-NORMSDIST(-((LN($EO114/$AB$42)+(#REF!+($N$47^2)/2)*$N$51)/($N$47*SQRT($N$51))))*$EO114)*100*$AA$42,0)</f>
        <v>0</v>
      </c>
      <c r="GD114" s="104">
        <f t="shared" ca="1" si="211"/>
        <v>0</v>
      </c>
    </row>
    <row r="115" spans="102:186">
      <c r="CX115" s="70">
        <f t="shared" si="168"/>
        <v>3745.0029679999998</v>
      </c>
      <c r="CY115" s="71">
        <f t="shared" si="169"/>
        <v>0</v>
      </c>
      <c r="CZ115" s="71">
        <f t="shared" si="170"/>
        <v>0</v>
      </c>
      <c r="DA115" s="71">
        <f t="shared" si="171"/>
        <v>0</v>
      </c>
      <c r="DB115" s="71">
        <f t="shared" si="172"/>
        <v>0</v>
      </c>
      <c r="DC115" s="71">
        <f t="shared" si="173"/>
        <v>0</v>
      </c>
      <c r="DD115" s="71">
        <f t="shared" si="174"/>
        <v>0</v>
      </c>
      <c r="DE115" s="71">
        <f t="shared" si="175"/>
        <v>0</v>
      </c>
      <c r="DF115" s="71">
        <f t="shared" si="176"/>
        <v>0</v>
      </c>
      <c r="DG115" s="71">
        <f t="shared" si="177"/>
        <v>0</v>
      </c>
      <c r="DH115" s="71">
        <f t="shared" si="178"/>
        <v>0</v>
      </c>
      <c r="DI115" s="71">
        <f t="shared" si="179"/>
        <v>0</v>
      </c>
      <c r="DJ115" s="71">
        <f t="shared" si="180"/>
        <v>0</v>
      </c>
      <c r="DK115" s="71">
        <f t="shared" si="181"/>
        <v>0</v>
      </c>
      <c r="DL115" s="71">
        <f t="shared" si="182"/>
        <v>0</v>
      </c>
      <c r="DM115" s="71">
        <f t="shared" si="183"/>
        <v>0</v>
      </c>
      <c r="DN115" s="71">
        <f t="shared" si="184"/>
        <v>0</v>
      </c>
      <c r="DO115" s="71">
        <f t="shared" si="185"/>
        <v>0</v>
      </c>
      <c r="DP115" s="71">
        <f t="shared" si="186"/>
        <v>0</v>
      </c>
      <c r="DQ115" s="71">
        <f t="shared" si="187"/>
        <v>0</v>
      </c>
      <c r="DR115" s="71">
        <f t="shared" si="188"/>
        <v>0</v>
      </c>
      <c r="DS115" s="71">
        <f t="shared" si="189"/>
        <v>0</v>
      </c>
      <c r="DT115" s="71">
        <f t="shared" si="190"/>
        <v>0</v>
      </c>
      <c r="DU115" s="71">
        <f t="shared" si="191"/>
        <v>0</v>
      </c>
      <c r="DV115" s="71">
        <f t="shared" si="192"/>
        <v>0</v>
      </c>
      <c r="DW115" s="71">
        <f t="shared" si="193"/>
        <v>0</v>
      </c>
      <c r="DX115" s="71">
        <f t="shared" si="194"/>
        <v>0</v>
      </c>
      <c r="DY115" s="71">
        <f t="shared" si="195"/>
        <v>0</v>
      </c>
      <c r="DZ115" s="71">
        <f t="shared" si="196"/>
        <v>0</v>
      </c>
      <c r="EA115" s="71">
        <f t="shared" si="197"/>
        <v>0</v>
      </c>
      <c r="EB115" s="71">
        <f t="shared" si="198"/>
        <v>0</v>
      </c>
      <c r="EC115" s="71">
        <f t="shared" si="199"/>
        <v>0</v>
      </c>
      <c r="ED115" s="71">
        <f t="shared" si="200"/>
        <v>0</v>
      </c>
      <c r="EE115" s="71">
        <f t="shared" si="201"/>
        <v>0</v>
      </c>
      <c r="EF115" s="71">
        <f t="shared" si="202"/>
        <v>0</v>
      </c>
      <c r="EG115" s="71">
        <f t="shared" si="203"/>
        <v>0</v>
      </c>
      <c r="EH115" s="71">
        <f t="shared" si="204"/>
        <v>0</v>
      </c>
      <c r="EI115" s="71">
        <f t="shared" si="205"/>
        <v>0</v>
      </c>
      <c r="EJ115" s="71">
        <f t="shared" si="206"/>
        <v>0</v>
      </c>
      <c r="EK115" s="71">
        <f t="shared" si="207"/>
        <v>0</v>
      </c>
      <c r="EL115" s="71">
        <f t="shared" si="208"/>
        <v>0</v>
      </c>
      <c r="EM115" s="104">
        <f t="shared" si="209"/>
        <v>0</v>
      </c>
      <c r="EN115" s="60"/>
      <c r="EO115" s="70">
        <f t="shared" si="210"/>
        <v>3745.0029679999998</v>
      </c>
      <c r="EP115" s="71">
        <f ca="1">IFERROR((NORMSDIST(-(((LN($EO115/$AB$3)+(#REF!+($N$47^2)/2)*$N$51)/($N$47*SQRT($N$51)))-$N$47*SQRT($N$51)))*$AB$3*EXP(-#REF!*$N$51)-NORMSDIST(-((LN($EO115/$AB$3)+(#REF!+($N$47^2)/2)*$N$51)/($N$47*SQRT($N$51))))*$EO115)*100*$AA$3,0)</f>
        <v>0</v>
      </c>
      <c r="EQ115" s="71">
        <f ca="1">IFERROR((NORMSDIST(-(((LN($EO115/$AB$4)+(#REF!+($N$47^2)/2)*$N$51)/($N$47*SQRT($N$51)))-$N$47*SQRT($N$51)))*$AB$4*EXP(-#REF!*$N$51)-NORMSDIST(-((LN($EO115/$AB$4)+(#REF!+($N$47^2)/2)*$N$51)/($N$47*SQRT($N$51))))*$EO115)*100*$AA$4,0)</f>
        <v>0</v>
      </c>
      <c r="ER115" s="71">
        <f ca="1">IFERROR((NORMSDIST(-(((LN($EO115/$AB$5)+(#REF!+($N$47^2)/2)*$N$51)/($N$47*SQRT($N$51)))-$N$47*SQRT($N$51)))*$AB$5*EXP(-#REF!*$N$51)-NORMSDIST(-((LN($EO115/$AB$5)+(#REF!+($N$47^2)/2)*$N$51)/($N$47*SQRT($N$51))))*$EO115)*100*$AA$5,0)</f>
        <v>0</v>
      </c>
      <c r="ES115" s="71">
        <f ca="1">IFERROR((NORMSDIST(-(((LN($EO115/$AB$6)+(#REF!+($N$47^2)/2)*$N$51)/($N$47*SQRT($N$51)))-$N$47*SQRT($N$51)))*$AB$6*EXP(-#REF!*$N$51)-NORMSDIST(-((LN($EO115/$AB$6)+(#REF!+($N$47^2)/2)*$N$51)/($N$47*SQRT($N$51))))*$EO115)*100*$AA$6,0)</f>
        <v>0</v>
      </c>
      <c r="ET115" s="71">
        <f ca="1">IFERROR((NORMSDIST(-(((LN($EO115/$AB$7)+(#REF!+($N$47^2)/2)*$N$51)/($N$47*SQRT($N$51)))-$N$47*SQRT($N$51)))*$AB$7*EXP(-#REF!*$N$51)-NORMSDIST(-((LN($EO115/$AB$7)+(#REF!+($N$47^2)/2)*$N$51)/($N$47*SQRT($N$51))))*$EO115)*100*$AA$7,0)</f>
        <v>0</v>
      </c>
      <c r="EU115" s="71">
        <f ca="1">IFERROR((NORMSDIST(-(((LN($EO115/$AB$8)+(#REF!+($N$47^2)/2)*$N$51)/($N$47*SQRT($N$51)))-$N$47*SQRT($N$51)))*$AB$8*EXP(-#REF!*$N$51)-NORMSDIST(-((LN($EO115/$AB$8)+(#REF!+($N$47^2)/2)*$N$51)/($N$47*SQRT($N$51))))*$EO115)*100*$AA$8,0)</f>
        <v>0</v>
      </c>
      <c r="EV115" s="71">
        <f ca="1">IFERROR((NORMSDIST(-(((LN($EO115/$AB$9)+(#REF!+($N$47^2)/2)*$N$51)/($N$47*SQRT($N$51)))-$N$47*SQRT($N$51)))*$AB$9*EXP(-#REF!*$N$51)-NORMSDIST(-((LN($EO115/$AB$9)+(#REF!+($N$47^2)/2)*$N$51)/($N$47*SQRT($N$51))))*$EO115)*100*$AA$9,0)</f>
        <v>0</v>
      </c>
      <c r="EW115" s="71">
        <f ca="1">IFERROR((NORMSDIST(-(((LN($EO115/$AB$10)+(#REF!+($N$47^2)/2)*$N$51)/($N$47*SQRT($N$51)))-$N$47*SQRT($N$51)))*$AB$10*EXP(-#REF!*$N$51)-NORMSDIST(-((LN($EO115/$AB$10)+(#REF!+($N$47^2)/2)*$N$51)/($N$47*SQRT($N$51))))*$EO115)*100*$AA$10,0)</f>
        <v>0</v>
      </c>
      <c r="EX115" s="71">
        <f ca="1">IFERROR((NORMSDIST(-(((LN($EO115/$AB$11)+(#REF!+($N$47^2)/2)*$N$51)/($N$47*SQRT($N$51)))-$N$47*SQRT($N$51)))*$AB$11*EXP(-#REF!*$N$51)-NORMSDIST(-((LN($EO115/$AB$11)+(#REF!+($N$47^2)/2)*$N$51)/($N$47*SQRT($N$51))))*$EO115)*100*$AA$11,0)</f>
        <v>0</v>
      </c>
      <c r="EY115" s="71">
        <f ca="1">IFERROR((NORMSDIST(-(((LN($EO115/$AB$12)+(#REF!+($N$47^2)/2)*$N$51)/($N$47*SQRT($N$51)))-$N$47*SQRT($N$51)))*$AB$12*EXP(-#REF!*$N$51)-NORMSDIST(-((LN($EO115/$AB$12)+(#REF!+($N$47^2)/2)*$N$51)/($N$47*SQRT($N$51))))*$EO115)*100*$AA$12,0)</f>
        <v>0</v>
      </c>
      <c r="EZ115" s="71">
        <f ca="1">IFERROR((NORMSDIST(-(((LN($EO115/$AB$13)+(#REF!+($N$47^2)/2)*$N$51)/($N$47*SQRT($N$51)))-$N$47*SQRT($N$51)))*$AB$13*EXP(-#REF!*$N$51)-NORMSDIST(-((LN($EO115/$AB$13)+(#REF!+($N$47^2)/2)*$N$51)/($N$47*SQRT($N$51))))*$EO115)*100*$AA$13,0)</f>
        <v>0</v>
      </c>
      <c r="FA115" s="71">
        <f ca="1">IFERROR((NORMSDIST(-(((LN($EO115/$AB$14)+(#REF!+($N$47^2)/2)*$N$51)/($N$47*SQRT($N$51)))-$N$47*SQRT($N$51)))*$AB$14*EXP(-#REF!*$N$51)-NORMSDIST(-((LN($EO115/$AB$14)+(#REF!+($N$47^2)/2)*$N$51)/($N$47*SQRT($N$51))))*$EO115)*100*$AA$14,0)</f>
        <v>0</v>
      </c>
      <c r="FB115" s="71">
        <f ca="1">IFERROR((NORMSDIST(-(((LN($EO115/$AB$15)+(#REF!+($N$47^2)/2)*$N$51)/($N$47*SQRT($N$51)))-$N$47*SQRT($N$51)))*$AB$15*EXP(-#REF!*$N$51)-NORMSDIST(-((LN($EO115/$AB$15)+(#REF!+($N$47^2)/2)*$N$51)/($N$47*SQRT($N$51))))*$EO115)*100*$AA$15,0)</f>
        <v>0</v>
      </c>
      <c r="FC115" s="71">
        <f ca="1">IFERROR((NORMSDIST(-(((LN($EO115/$AB$16)+(#REF!+($N$47^2)/2)*$N$51)/($N$47*SQRT($N$51)))-$N$47*SQRT($N$51)))*$AB$16*EXP(-#REF!*$N$51)-NORMSDIST(-((LN($EO115/$AB$16)+(#REF!+($N$47^2)/2)*$N$51)/($N$47*SQRT($N$51))))*$EO115)*100*$AA$16,0)</f>
        <v>0</v>
      </c>
      <c r="FD115" s="71">
        <f ca="1">IFERROR((NORMSDIST(-(((LN($EO115/$AB$17)+(#REF!+($N$47^2)/2)*$N$51)/($N$47*SQRT($N$51)))-$N$47*SQRT($N$51)))*$AB$17*EXP(-#REF!*$N$51)-NORMSDIST(-((LN($EO115/$AB$17)+(#REF!+($N$47^2)/2)*$N$51)/($N$47*SQRT($N$51))))*$EO115)*100*$AA$17,0)</f>
        <v>0</v>
      </c>
      <c r="FE115" s="71">
        <f ca="1">IFERROR((NORMSDIST(-(((LN($EO115/$AB$18)+(#REF!+($N$47^2)/2)*$N$51)/($N$47*SQRT($N$51)))-$N$47*SQRT($N$51)))*$AB$18*EXP(-#REF!*$N$51)-NORMSDIST(-((LN($EO115/$AB$18)+(#REF!+($N$47^2)/2)*$N$51)/($N$47*SQRT($N$51))))*$EO115)*100*$AA$18,0)</f>
        <v>0</v>
      </c>
      <c r="FF115" s="71">
        <f ca="1">IFERROR((NORMSDIST(-(((LN($EO115/$AB$19)+(#REF!+($N$47^2)/2)*$N$51)/($N$47*SQRT($N$51)))-$N$47*SQRT($N$51)))*$AB$19*EXP(-#REF!*$N$51)-NORMSDIST(-((LN($EO115/$AB$19)+(#REF!+($N$47^2)/2)*$N$51)/($N$47*SQRT($N$51))))*$EO115)*100*$AA$19,0)</f>
        <v>0</v>
      </c>
      <c r="FG115" s="71">
        <f ca="1">IFERROR((NORMSDIST(-(((LN($EO115/$AB$20)+(#REF!+($N$47^2)/2)*$N$51)/($N$47*SQRT($N$51)))-$N$47*SQRT($N$51)))*$AB$20*EXP(-#REF!*$N$51)-NORMSDIST(-((LN($EO115/$AB$20)+(#REF!+($N$47^2)/2)*$N$51)/($N$47*SQRT($N$51))))*$EO115)*100*$AA$20,0)</f>
        <v>0</v>
      </c>
      <c r="FH115" s="71">
        <f ca="1">IFERROR((NORMSDIST(-(((LN($EO115/$AB$21)+(#REF!+($N$47^2)/2)*$N$51)/($N$47*SQRT($N$51)))-$N$47*SQRT($N$51)))*$AB$21*EXP(-#REF!*$N$51)-NORMSDIST(-((LN($EO115/$AB$21)+(#REF!+($N$47^2)/2)*$N$51)/($N$47*SQRT($N$51))))*$EO115)*100*$AA$21,0)</f>
        <v>0</v>
      </c>
      <c r="FI115" s="71">
        <f ca="1">IFERROR((NORMSDIST(-(((LN($EO115/$AB$22)+(#REF!+($N$47^2)/2)*$N$51)/($N$47*SQRT($N$51)))-$N$47*SQRT($N$51)))*$AB$22*EXP(-#REF!*$N$51)-NORMSDIST(-((LN($EO115/$AB$22)+(#REF!+($N$47^2)/2)*$N$51)/($N$47*SQRT($N$51))))*$EO115)*100*$AA$22,0)</f>
        <v>0</v>
      </c>
      <c r="FJ115" s="71">
        <f ca="1">IFERROR((NORMSDIST(-(((LN($EO115/$AB$23)+(#REF!+($N$47^2)/2)*$N$51)/($N$47*SQRT($N$51)))-$N$47*SQRT($N$51)))*$AB$23*EXP(-#REF!*$N$51)-NORMSDIST(-((LN($EO115/$AB$23)+(#REF!+($N$47^2)/2)*$N$51)/($N$47*SQRT($N$51))))*$EO115)*100*$AA$23,0)</f>
        <v>0</v>
      </c>
      <c r="FK115" s="71">
        <f ca="1">IFERROR((NORMSDIST(-(((LN($EO115/$AB$24)+(#REF!+($N$47^2)/2)*$N$51)/($N$47*SQRT($N$51)))-$N$47*SQRT($N$51)))*$AB$24*EXP(-#REF!*$N$51)-NORMSDIST(-((LN($EO115/$AB$24)+(#REF!+($N$47^2)/2)*$N$51)/($N$47*SQRT($N$51))))*$EO115)*100*$AA$24,0)</f>
        <v>0</v>
      </c>
      <c r="FL115" s="71">
        <f ca="1">IFERROR((NORMSDIST(-(((LN($EO115/$AB$25)+(#REF!+($N$47^2)/2)*$N$51)/($N$47*SQRT($N$51)))-$N$47*SQRT($N$51)))*$AB$25*EXP(-#REF!*$N$51)-NORMSDIST(-((LN($EO115/$AB$25)+(#REF!+($N$47^2)/2)*$N$51)/($N$47*SQRT($N$51))))*$EO115)*100*$AA$25,0)</f>
        <v>0</v>
      </c>
      <c r="FM115" s="71">
        <f ca="1">IFERROR((NORMSDIST(-(((LN($EO115/$AB$26)+(#REF!+($N$47^2)/2)*$N$51)/($N$47*SQRT($N$51)))-$N$47*SQRT($N$51)))*$AB$26*EXP(-#REF!*$N$51)-NORMSDIST(-((LN($EO115/$AB$26)+(#REF!+($N$47^2)/2)*$N$51)/($N$47*SQRT($N$51))))*$EO115)*100*$AA$26,0)</f>
        <v>0</v>
      </c>
      <c r="FN115" s="71">
        <f ca="1">IFERROR((NORMSDIST(-(((LN($EO115/$AB$27)+(#REF!+($N$47^2)/2)*$N$51)/($N$47*SQRT($N$51)))-$N$47*SQRT($N$51)))*$AB$27*EXP(-#REF!*$N$51)-NORMSDIST(-((LN($EO115/$AB$27)+(#REF!+($N$47^2)/2)*$N$51)/($N$47*SQRT($N$51))))*$EO115)*100*$AA$27,0)</f>
        <v>0</v>
      </c>
      <c r="FO115" s="71">
        <f ca="1">IFERROR((NORMSDIST(-(((LN($EO115/$AB$28)+(#REF!+($N$47^2)/2)*$N$51)/($N$47*SQRT($N$51)))-$N$47*SQRT($N$51)))*$AB$28*EXP(-#REF!*$N$51)-NORMSDIST(-((LN($EO115/$AB$28)+(#REF!+($N$47^2)/2)*$N$51)/($N$47*SQRT($N$51))))*$EO115)*100*$AA$28,0)</f>
        <v>0</v>
      </c>
      <c r="FP115" s="71">
        <f ca="1">IFERROR((NORMSDIST(-(((LN($EO115/$AB$29)+(#REF!+($N$47^2)/2)*$N$51)/($N$47*SQRT($N$51)))-$N$47*SQRT($N$51)))*$AB$29*EXP(-#REF!*$N$51)-NORMSDIST(-((LN($EO115/$AB$29)+(#REF!+($N$47^2)/2)*$N$51)/($N$47*SQRT($N$51))))*$EO115)*100*$AA$29,0)</f>
        <v>0</v>
      </c>
      <c r="FQ115" s="71">
        <f ca="1">IFERROR((NORMSDIST(-(((LN($EO115/$AB$30)+(#REF!+($N$47^2)/2)*$N$51)/($N$47*SQRT($N$51)))-$N$47*SQRT($N$51)))*$AB$30*EXP(-#REF!*$N$51)-NORMSDIST(-((LN($EO115/$AB$30)+(#REF!+($N$47^2)/2)*$N$51)/($N$47*SQRT($N$51))))*$EO115)*100*$AA$30,0)</f>
        <v>0</v>
      </c>
      <c r="FR115" s="71">
        <f ca="1">IFERROR((NORMSDIST(-(((LN($EO115/$AB$31)+(#REF!+($N$47^2)/2)*$N$51)/($N$47*SQRT($N$51)))-$N$47*SQRT($N$51)))*$AB$31*EXP(-#REF!*$N$51)-NORMSDIST(-((LN($EO115/$AB$31)+(#REF!+($N$47^2)/2)*$N$51)/($N$47*SQRT($N$51))))*$EO115)*100*$AA$31,0)</f>
        <v>0</v>
      </c>
      <c r="FS115" s="71">
        <f ca="1">IFERROR((NORMSDIST(-(((LN($EO115/$AB$32)+(#REF!+($N$47^2)/2)*$N$51)/($N$47*SQRT($N$51)))-$N$47*SQRT($N$51)))*$AB$32*EXP(-#REF!*$N$51)-NORMSDIST(-((LN($EO115/$AB$32)+(#REF!+($N$47^2)/2)*$N$51)/($N$47*SQRT($N$51))))*$EO115)*100*$AA$32,0)</f>
        <v>0</v>
      </c>
      <c r="FT115" s="71">
        <f ca="1">IFERROR((NORMSDIST(-(((LN($EO115/$AB$33)+(#REF!+($N$47^2)/2)*$N$51)/($N$47*SQRT($N$51)))-$N$47*SQRT($N$51)))*$AB$33*EXP(-#REF!*$N$51)-NORMSDIST(-((LN($EO115/$AB$33)+(#REF!+($N$47^2)/2)*$N$51)/($N$47*SQRT($N$51))))*$EO115)*100*$AA$33,0)</f>
        <v>0</v>
      </c>
      <c r="FU115" s="71">
        <f ca="1">IFERROR((NORMSDIST(-(((LN($EO115/$AB$34)+(#REF!+($N$47^2)/2)*$N$51)/($N$47*SQRT($N$51)))-$N$47*SQRT($N$51)))*$AB$34*EXP(-#REF!*$N$51)-NORMSDIST(-((LN($EO115/$AB$34)+(#REF!+($N$47^2)/2)*$N$51)/($N$47*SQRT($N$51))))*$EO115)*100*$AA$34,0)</f>
        <v>0</v>
      </c>
      <c r="FV115" s="71">
        <f ca="1">IFERROR((NORMSDIST(-(((LN($EO115/$AB$35)+(#REF!+($N$47^2)/2)*$N$51)/($N$47*SQRT($N$51)))-$N$47*SQRT($N$51)))*$AB$35*EXP(-#REF!*$N$51)-NORMSDIST(-((LN($EO115/$AB$35)+(#REF!+($N$47^2)/2)*$N$51)/($N$47*SQRT($N$51))))*$EO115)*100*$AA$35,0)</f>
        <v>0</v>
      </c>
      <c r="FW115" s="71">
        <f ca="1">IFERROR((NORMSDIST(-(((LN($EO115/$AB$36)+(#REF!+($N$47^2)/2)*$N$51)/($N$47*SQRT($N$51)))-$N$47*SQRT($N$51)))*$AB$36*EXP(-#REF!*$N$51)-NORMSDIST(-((LN($EO115/$AB$36)+(#REF!+($N$47^2)/2)*$N$51)/($N$47*SQRT($N$51))))*$EO115)*100*$AA$36,0)</f>
        <v>0</v>
      </c>
      <c r="FX115" s="71">
        <f ca="1">IFERROR((NORMSDIST(-(((LN($EO115/$AB$37)+(#REF!+($N$47^2)/2)*$N$51)/($N$47*SQRT($N$51)))-$N$47*SQRT($N$51)))*$AB$37*EXP(-#REF!*$N$51)-NORMSDIST(-((LN($EO115/$AB$37)+(#REF!+($N$47^2)/2)*$N$51)/($N$47*SQRT($N$51))))*$EO115)*100*$AA$37,0)</f>
        <v>0</v>
      </c>
      <c r="FY115" s="71">
        <f ca="1">IFERROR((NORMSDIST(-(((LN($EO115/$AB$38)+(#REF!+($N$47^2)/2)*$N$51)/($N$47*SQRT($N$51)))-$N$47*SQRT($N$51)))*$AB$38*EXP(-#REF!*$N$51)-NORMSDIST(-((LN($EO115/$AB$38)+(#REF!+($N$47^2)/2)*$N$51)/($N$47*SQRT($N$51))))*$EO115)*100*$AA$38,0)</f>
        <v>0</v>
      </c>
      <c r="FZ115" s="71">
        <f ca="1">IFERROR((NORMSDIST(-(((LN($EO115/$AB$39)+(#REF!+($N$47^2)/2)*$N$51)/($N$47*SQRT($N$51)))-$N$47*SQRT($N$51)))*$AB$39*EXP(-#REF!*$N$51)-NORMSDIST(-((LN($EO115/$AB$39)+(#REF!+($N$47^2)/2)*$N$51)/($N$47*SQRT($N$51))))*$EO115)*100*$AA$39,0)</f>
        <v>0</v>
      </c>
      <c r="GA115" s="71">
        <f ca="1">IFERROR((NORMSDIST(-(((LN($EO115/$AB$40)+(#REF!+($N$47^2)/2)*$N$51)/($N$47*SQRT($N$51)))-$N$47*SQRT($N$51)))*$AB$40*EXP(-#REF!*$N$51)-NORMSDIST(-((LN($EO115/$AB$40)+(#REF!+($N$47^2)/2)*$N$51)/($N$47*SQRT($N$51))))*$EO115)*100*$AA$40,0)</f>
        <v>0</v>
      </c>
      <c r="GB115" s="71">
        <f ca="1">IFERROR((NORMSDIST(-(((LN($EO115/$AB$41)+(#REF!+($N$47^2)/2)*$N$51)/($N$47*SQRT($N$51)))-$N$47*SQRT($N$51)))*$AB$41*EXP(-#REF!*$N$51)-NORMSDIST(-((LN($EO115/$AB$41)+(#REF!+($N$47^2)/2)*$N$51)/($N$47*SQRT($N$51))))*$EO115)*100*$AA$41,0)</f>
        <v>0</v>
      </c>
      <c r="GC115" s="71">
        <f ca="1">IFERROR((NORMSDIST(-(((LN($EO115/$AB$42)+(#REF!+($N$47^2)/2)*$N$51)/($N$47*SQRT($N$51)))-$N$47*SQRT($N$51)))*$AB$42*EXP(-#REF!*$N$51)-NORMSDIST(-((LN($EO115/$AB$42)+(#REF!+($N$47^2)/2)*$N$51)/($N$47*SQRT($N$51))))*$EO115)*100*$AA$42,0)</f>
        <v>0</v>
      </c>
      <c r="GD115" s="104">
        <f t="shared" ca="1" si="211"/>
        <v>0</v>
      </c>
    </row>
    <row r="116" spans="102:186">
      <c r="CX116" s="70">
        <f t="shared" si="168"/>
        <v>3821.4315999999999</v>
      </c>
      <c r="CY116" s="71">
        <f t="shared" si="169"/>
        <v>0</v>
      </c>
      <c r="CZ116" s="71">
        <f t="shared" si="170"/>
        <v>0</v>
      </c>
      <c r="DA116" s="71">
        <f t="shared" si="171"/>
        <v>0</v>
      </c>
      <c r="DB116" s="71">
        <f t="shared" si="172"/>
        <v>0</v>
      </c>
      <c r="DC116" s="71">
        <f t="shared" si="173"/>
        <v>0</v>
      </c>
      <c r="DD116" s="71">
        <f t="shared" si="174"/>
        <v>0</v>
      </c>
      <c r="DE116" s="71">
        <f t="shared" si="175"/>
        <v>0</v>
      </c>
      <c r="DF116" s="71">
        <f t="shared" si="176"/>
        <v>0</v>
      </c>
      <c r="DG116" s="71">
        <f t="shared" si="177"/>
        <v>0</v>
      </c>
      <c r="DH116" s="71">
        <f t="shared" si="178"/>
        <v>0</v>
      </c>
      <c r="DI116" s="71">
        <f t="shared" si="179"/>
        <v>0</v>
      </c>
      <c r="DJ116" s="71">
        <f t="shared" si="180"/>
        <v>0</v>
      </c>
      <c r="DK116" s="71">
        <f t="shared" si="181"/>
        <v>0</v>
      </c>
      <c r="DL116" s="71">
        <f t="shared" si="182"/>
        <v>0</v>
      </c>
      <c r="DM116" s="71">
        <f t="shared" si="183"/>
        <v>0</v>
      </c>
      <c r="DN116" s="71">
        <f t="shared" si="184"/>
        <v>0</v>
      </c>
      <c r="DO116" s="71">
        <f t="shared" si="185"/>
        <v>0</v>
      </c>
      <c r="DP116" s="71">
        <f t="shared" si="186"/>
        <v>0</v>
      </c>
      <c r="DQ116" s="71">
        <f t="shared" si="187"/>
        <v>0</v>
      </c>
      <c r="DR116" s="71">
        <f t="shared" si="188"/>
        <v>0</v>
      </c>
      <c r="DS116" s="71">
        <f t="shared" si="189"/>
        <v>0</v>
      </c>
      <c r="DT116" s="71">
        <f t="shared" si="190"/>
        <v>0</v>
      </c>
      <c r="DU116" s="71">
        <f t="shared" si="191"/>
        <v>0</v>
      </c>
      <c r="DV116" s="71">
        <f t="shared" si="192"/>
        <v>0</v>
      </c>
      <c r="DW116" s="71">
        <f t="shared" si="193"/>
        <v>0</v>
      </c>
      <c r="DX116" s="71">
        <f t="shared" si="194"/>
        <v>0</v>
      </c>
      <c r="DY116" s="71">
        <f t="shared" si="195"/>
        <v>0</v>
      </c>
      <c r="DZ116" s="71">
        <f t="shared" si="196"/>
        <v>0</v>
      </c>
      <c r="EA116" s="71">
        <f t="shared" si="197"/>
        <v>0</v>
      </c>
      <c r="EB116" s="71">
        <f t="shared" si="198"/>
        <v>0</v>
      </c>
      <c r="EC116" s="71">
        <f t="shared" si="199"/>
        <v>0</v>
      </c>
      <c r="ED116" s="71">
        <f t="shared" si="200"/>
        <v>0</v>
      </c>
      <c r="EE116" s="71">
        <f t="shared" si="201"/>
        <v>0</v>
      </c>
      <c r="EF116" s="71">
        <f t="shared" si="202"/>
        <v>0</v>
      </c>
      <c r="EG116" s="71">
        <f t="shared" si="203"/>
        <v>0</v>
      </c>
      <c r="EH116" s="71">
        <f t="shared" si="204"/>
        <v>0</v>
      </c>
      <c r="EI116" s="71">
        <f t="shared" si="205"/>
        <v>0</v>
      </c>
      <c r="EJ116" s="71">
        <f t="shared" si="206"/>
        <v>0</v>
      </c>
      <c r="EK116" s="71">
        <f t="shared" si="207"/>
        <v>0</v>
      </c>
      <c r="EL116" s="71">
        <f t="shared" si="208"/>
        <v>0</v>
      </c>
      <c r="EM116" s="104">
        <f t="shared" si="209"/>
        <v>0</v>
      </c>
      <c r="EN116" s="60"/>
      <c r="EO116" s="70">
        <f t="shared" si="210"/>
        <v>3821.4315999999999</v>
      </c>
      <c r="EP116" s="71">
        <f ca="1">IFERROR((NORMSDIST(-(((LN($EO116/$AB$3)+(#REF!+($N$47^2)/2)*$N$51)/($N$47*SQRT($N$51)))-$N$47*SQRT($N$51)))*$AB$3*EXP(-#REF!*$N$51)-NORMSDIST(-((LN($EO116/$AB$3)+(#REF!+($N$47^2)/2)*$N$51)/($N$47*SQRT($N$51))))*$EO116)*100*$AA$3,0)</f>
        <v>0</v>
      </c>
      <c r="EQ116" s="71">
        <f ca="1">IFERROR((NORMSDIST(-(((LN($EO116/$AB$4)+(#REF!+($N$47^2)/2)*$N$51)/($N$47*SQRT($N$51)))-$N$47*SQRT($N$51)))*$AB$4*EXP(-#REF!*$N$51)-NORMSDIST(-((LN($EO116/$AB$4)+(#REF!+($N$47^2)/2)*$N$51)/($N$47*SQRT($N$51))))*$EO116)*100*$AA$4,0)</f>
        <v>0</v>
      </c>
      <c r="ER116" s="71">
        <f ca="1">IFERROR((NORMSDIST(-(((LN($EO116/$AB$5)+(#REF!+($N$47^2)/2)*$N$51)/($N$47*SQRT($N$51)))-$N$47*SQRT($N$51)))*$AB$5*EXP(-#REF!*$N$51)-NORMSDIST(-((LN($EO116/$AB$5)+(#REF!+($N$47^2)/2)*$N$51)/($N$47*SQRT($N$51))))*$EO116)*100*$AA$5,0)</f>
        <v>0</v>
      </c>
      <c r="ES116" s="71">
        <f ca="1">IFERROR((NORMSDIST(-(((LN($EO116/$AB$6)+(#REF!+($N$47^2)/2)*$N$51)/($N$47*SQRT($N$51)))-$N$47*SQRT($N$51)))*$AB$6*EXP(-#REF!*$N$51)-NORMSDIST(-((LN($EO116/$AB$6)+(#REF!+($N$47^2)/2)*$N$51)/($N$47*SQRT($N$51))))*$EO116)*100*$AA$6,0)</f>
        <v>0</v>
      </c>
      <c r="ET116" s="71">
        <f ca="1">IFERROR((NORMSDIST(-(((LN($EO116/$AB$7)+(#REF!+($N$47^2)/2)*$N$51)/($N$47*SQRT($N$51)))-$N$47*SQRT($N$51)))*$AB$7*EXP(-#REF!*$N$51)-NORMSDIST(-((LN($EO116/$AB$7)+(#REF!+($N$47^2)/2)*$N$51)/($N$47*SQRT($N$51))))*$EO116)*100*$AA$7,0)</f>
        <v>0</v>
      </c>
      <c r="EU116" s="71">
        <f ca="1">IFERROR((NORMSDIST(-(((LN($EO116/$AB$8)+(#REF!+($N$47^2)/2)*$N$51)/($N$47*SQRT($N$51)))-$N$47*SQRT($N$51)))*$AB$8*EXP(-#REF!*$N$51)-NORMSDIST(-((LN($EO116/$AB$8)+(#REF!+($N$47^2)/2)*$N$51)/($N$47*SQRT($N$51))))*$EO116)*100*$AA$8,0)</f>
        <v>0</v>
      </c>
      <c r="EV116" s="71">
        <f ca="1">IFERROR((NORMSDIST(-(((LN($EO116/$AB$9)+(#REF!+($N$47^2)/2)*$N$51)/($N$47*SQRT($N$51)))-$N$47*SQRT($N$51)))*$AB$9*EXP(-#REF!*$N$51)-NORMSDIST(-((LN($EO116/$AB$9)+(#REF!+($N$47^2)/2)*$N$51)/($N$47*SQRT($N$51))))*$EO116)*100*$AA$9,0)</f>
        <v>0</v>
      </c>
      <c r="EW116" s="71">
        <f ca="1">IFERROR((NORMSDIST(-(((LN($EO116/$AB$10)+(#REF!+($N$47^2)/2)*$N$51)/($N$47*SQRT($N$51)))-$N$47*SQRT($N$51)))*$AB$10*EXP(-#REF!*$N$51)-NORMSDIST(-((LN($EO116/$AB$10)+(#REF!+($N$47^2)/2)*$N$51)/($N$47*SQRT($N$51))))*$EO116)*100*$AA$10,0)</f>
        <v>0</v>
      </c>
      <c r="EX116" s="71">
        <f ca="1">IFERROR((NORMSDIST(-(((LN($EO116/$AB$11)+(#REF!+($N$47^2)/2)*$N$51)/($N$47*SQRT($N$51)))-$N$47*SQRT($N$51)))*$AB$11*EXP(-#REF!*$N$51)-NORMSDIST(-((LN($EO116/$AB$11)+(#REF!+($N$47^2)/2)*$N$51)/($N$47*SQRT($N$51))))*$EO116)*100*$AA$11,0)</f>
        <v>0</v>
      </c>
      <c r="EY116" s="71">
        <f ca="1">IFERROR((NORMSDIST(-(((LN($EO116/$AB$12)+(#REF!+($N$47^2)/2)*$N$51)/($N$47*SQRT($N$51)))-$N$47*SQRT($N$51)))*$AB$12*EXP(-#REF!*$N$51)-NORMSDIST(-((LN($EO116/$AB$12)+(#REF!+($N$47^2)/2)*$N$51)/($N$47*SQRT($N$51))))*$EO116)*100*$AA$12,0)</f>
        <v>0</v>
      </c>
      <c r="EZ116" s="71">
        <f ca="1">IFERROR((NORMSDIST(-(((LN($EO116/$AB$13)+(#REF!+($N$47^2)/2)*$N$51)/($N$47*SQRT($N$51)))-$N$47*SQRT($N$51)))*$AB$13*EXP(-#REF!*$N$51)-NORMSDIST(-((LN($EO116/$AB$13)+(#REF!+($N$47^2)/2)*$N$51)/($N$47*SQRT($N$51))))*$EO116)*100*$AA$13,0)</f>
        <v>0</v>
      </c>
      <c r="FA116" s="71">
        <f ca="1">IFERROR((NORMSDIST(-(((LN($EO116/$AB$14)+(#REF!+($N$47^2)/2)*$N$51)/($N$47*SQRT($N$51)))-$N$47*SQRT($N$51)))*$AB$14*EXP(-#REF!*$N$51)-NORMSDIST(-((LN($EO116/$AB$14)+(#REF!+($N$47^2)/2)*$N$51)/($N$47*SQRT($N$51))))*$EO116)*100*$AA$14,0)</f>
        <v>0</v>
      </c>
      <c r="FB116" s="71">
        <f ca="1">IFERROR((NORMSDIST(-(((LN($EO116/$AB$15)+(#REF!+($N$47^2)/2)*$N$51)/($N$47*SQRT($N$51)))-$N$47*SQRT($N$51)))*$AB$15*EXP(-#REF!*$N$51)-NORMSDIST(-((LN($EO116/$AB$15)+(#REF!+($N$47^2)/2)*$N$51)/($N$47*SQRT($N$51))))*$EO116)*100*$AA$15,0)</f>
        <v>0</v>
      </c>
      <c r="FC116" s="71">
        <f ca="1">IFERROR((NORMSDIST(-(((LN($EO116/$AB$16)+(#REF!+($N$47^2)/2)*$N$51)/($N$47*SQRT($N$51)))-$N$47*SQRT($N$51)))*$AB$16*EXP(-#REF!*$N$51)-NORMSDIST(-((LN($EO116/$AB$16)+(#REF!+($N$47^2)/2)*$N$51)/($N$47*SQRT($N$51))))*$EO116)*100*$AA$16,0)</f>
        <v>0</v>
      </c>
      <c r="FD116" s="71">
        <f ca="1">IFERROR((NORMSDIST(-(((LN($EO116/$AB$17)+(#REF!+($N$47^2)/2)*$N$51)/($N$47*SQRT($N$51)))-$N$47*SQRT($N$51)))*$AB$17*EXP(-#REF!*$N$51)-NORMSDIST(-((LN($EO116/$AB$17)+(#REF!+($N$47^2)/2)*$N$51)/($N$47*SQRT($N$51))))*$EO116)*100*$AA$17,0)</f>
        <v>0</v>
      </c>
      <c r="FE116" s="71">
        <f ca="1">IFERROR((NORMSDIST(-(((LN($EO116/$AB$18)+(#REF!+($N$47^2)/2)*$N$51)/($N$47*SQRT($N$51)))-$N$47*SQRT($N$51)))*$AB$18*EXP(-#REF!*$N$51)-NORMSDIST(-((LN($EO116/$AB$18)+(#REF!+($N$47^2)/2)*$N$51)/($N$47*SQRT($N$51))))*$EO116)*100*$AA$18,0)</f>
        <v>0</v>
      </c>
      <c r="FF116" s="71">
        <f ca="1">IFERROR((NORMSDIST(-(((LN($EO116/$AB$19)+(#REF!+($N$47^2)/2)*$N$51)/($N$47*SQRT($N$51)))-$N$47*SQRT($N$51)))*$AB$19*EXP(-#REF!*$N$51)-NORMSDIST(-((LN($EO116/$AB$19)+(#REF!+($N$47^2)/2)*$N$51)/($N$47*SQRT($N$51))))*$EO116)*100*$AA$19,0)</f>
        <v>0</v>
      </c>
      <c r="FG116" s="71">
        <f ca="1">IFERROR((NORMSDIST(-(((LN($EO116/$AB$20)+(#REF!+($N$47^2)/2)*$N$51)/($N$47*SQRT($N$51)))-$N$47*SQRT($N$51)))*$AB$20*EXP(-#REF!*$N$51)-NORMSDIST(-((LN($EO116/$AB$20)+(#REF!+($N$47^2)/2)*$N$51)/($N$47*SQRT($N$51))))*$EO116)*100*$AA$20,0)</f>
        <v>0</v>
      </c>
      <c r="FH116" s="71">
        <f ca="1">IFERROR((NORMSDIST(-(((LN($EO116/$AB$21)+(#REF!+($N$47^2)/2)*$N$51)/($N$47*SQRT($N$51)))-$N$47*SQRT($N$51)))*$AB$21*EXP(-#REF!*$N$51)-NORMSDIST(-((LN($EO116/$AB$21)+(#REF!+($N$47^2)/2)*$N$51)/($N$47*SQRT($N$51))))*$EO116)*100*$AA$21,0)</f>
        <v>0</v>
      </c>
      <c r="FI116" s="71">
        <f ca="1">IFERROR((NORMSDIST(-(((LN($EO116/$AB$22)+(#REF!+($N$47^2)/2)*$N$51)/($N$47*SQRT($N$51)))-$N$47*SQRT($N$51)))*$AB$22*EXP(-#REF!*$N$51)-NORMSDIST(-((LN($EO116/$AB$22)+(#REF!+($N$47^2)/2)*$N$51)/($N$47*SQRT($N$51))))*$EO116)*100*$AA$22,0)</f>
        <v>0</v>
      </c>
      <c r="FJ116" s="71">
        <f ca="1">IFERROR((NORMSDIST(-(((LN($EO116/$AB$23)+(#REF!+($N$47^2)/2)*$N$51)/($N$47*SQRT($N$51)))-$N$47*SQRT($N$51)))*$AB$23*EXP(-#REF!*$N$51)-NORMSDIST(-((LN($EO116/$AB$23)+(#REF!+($N$47^2)/2)*$N$51)/($N$47*SQRT($N$51))))*$EO116)*100*$AA$23,0)</f>
        <v>0</v>
      </c>
      <c r="FK116" s="71">
        <f ca="1">IFERROR((NORMSDIST(-(((LN($EO116/$AB$24)+(#REF!+($N$47^2)/2)*$N$51)/($N$47*SQRT($N$51)))-$N$47*SQRT($N$51)))*$AB$24*EXP(-#REF!*$N$51)-NORMSDIST(-((LN($EO116/$AB$24)+(#REF!+($N$47^2)/2)*$N$51)/($N$47*SQRT($N$51))))*$EO116)*100*$AA$24,0)</f>
        <v>0</v>
      </c>
      <c r="FL116" s="71">
        <f ca="1">IFERROR((NORMSDIST(-(((LN($EO116/$AB$25)+(#REF!+($N$47^2)/2)*$N$51)/($N$47*SQRT($N$51)))-$N$47*SQRT($N$51)))*$AB$25*EXP(-#REF!*$N$51)-NORMSDIST(-((LN($EO116/$AB$25)+(#REF!+($N$47^2)/2)*$N$51)/($N$47*SQRT($N$51))))*$EO116)*100*$AA$25,0)</f>
        <v>0</v>
      </c>
      <c r="FM116" s="71">
        <f ca="1">IFERROR((NORMSDIST(-(((LN($EO116/$AB$26)+(#REF!+($N$47^2)/2)*$N$51)/($N$47*SQRT($N$51)))-$N$47*SQRT($N$51)))*$AB$26*EXP(-#REF!*$N$51)-NORMSDIST(-((LN($EO116/$AB$26)+(#REF!+($N$47^2)/2)*$N$51)/($N$47*SQRT($N$51))))*$EO116)*100*$AA$26,0)</f>
        <v>0</v>
      </c>
      <c r="FN116" s="71">
        <f ca="1">IFERROR((NORMSDIST(-(((LN($EO116/$AB$27)+(#REF!+($N$47^2)/2)*$N$51)/($N$47*SQRT($N$51)))-$N$47*SQRT($N$51)))*$AB$27*EXP(-#REF!*$N$51)-NORMSDIST(-((LN($EO116/$AB$27)+(#REF!+($N$47^2)/2)*$N$51)/($N$47*SQRT($N$51))))*$EO116)*100*$AA$27,0)</f>
        <v>0</v>
      </c>
      <c r="FO116" s="71">
        <f ca="1">IFERROR((NORMSDIST(-(((LN($EO116/$AB$28)+(#REF!+($N$47^2)/2)*$N$51)/($N$47*SQRT($N$51)))-$N$47*SQRT($N$51)))*$AB$28*EXP(-#REF!*$N$51)-NORMSDIST(-((LN($EO116/$AB$28)+(#REF!+($N$47^2)/2)*$N$51)/($N$47*SQRT($N$51))))*$EO116)*100*$AA$28,0)</f>
        <v>0</v>
      </c>
      <c r="FP116" s="71">
        <f ca="1">IFERROR((NORMSDIST(-(((LN($EO116/$AB$29)+(#REF!+($N$47^2)/2)*$N$51)/($N$47*SQRT($N$51)))-$N$47*SQRT($N$51)))*$AB$29*EXP(-#REF!*$N$51)-NORMSDIST(-((LN($EO116/$AB$29)+(#REF!+($N$47^2)/2)*$N$51)/($N$47*SQRT($N$51))))*$EO116)*100*$AA$29,0)</f>
        <v>0</v>
      </c>
      <c r="FQ116" s="71">
        <f ca="1">IFERROR((NORMSDIST(-(((LN($EO116/$AB$30)+(#REF!+($N$47^2)/2)*$N$51)/($N$47*SQRT($N$51)))-$N$47*SQRT($N$51)))*$AB$30*EXP(-#REF!*$N$51)-NORMSDIST(-((LN($EO116/$AB$30)+(#REF!+($N$47^2)/2)*$N$51)/($N$47*SQRT($N$51))))*$EO116)*100*$AA$30,0)</f>
        <v>0</v>
      </c>
      <c r="FR116" s="71">
        <f ca="1">IFERROR((NORMSDIST(-(((LN($EO116/$AB$31)+(#REF!+($N$47^2)/2)*$N$51)/($N$47*SQRT($N$51)))-$N$47*SQRT($N$51)))*$AB$31*EXP(-#REF!*$N$51)-NORMSDIST(-((LN($EO116/$AB$31)+(#REF!+($N$47^2)/2)*$N$51)/($N$47*SQRT($N$51))))*$EO116)*100*$AA$31,0)</f>
        <v>0</v>
      </c>
      <c r="FS116" s="71">
        <f ca="1">IFERROR((NORMSDIST(-(((LN($EO116/$AB$32)+(#REF!+($N$47^2)/2)*$N$51)/($N$47*SQRT($N$51)))-$N$47*SQRT($N$51)))*$AB$32*EXP(-#REF!*$N$51)-NORMSDIST(-((LN($EO116/$AB$32)+(#REF!+($N$47^2)/2)*$N$51)/($N$47*SQRT($N$51))))*$EO116)*100*$AA$32,0)</f>
        <v>0</v>
      </c>
      <c r="FT116" s="71">
        <f ca="1">IFERROR((NORMSDIST(-(((LN($EO116/$AB$33)+(#REF!+($N$47^2)/2)*$N$51)/($N$47*SQRT($N$51)))-$N$47*SQRT($N$51)))*$AB$33*EXP(-#REF!*$N$51)-NORMSDIST(-((LN($EO116/$AB$33)+(#REF!+($N$47^2)/2)*$N$51)/($N$47*SQRT($N$51))))*$EO116)*100*$AA$33,0)</f>
        <v>0</v>
      </c>
      <c r="FU116" s="71">
        <f ca="1">IFERROR((NORMSDIST(-(((LN($EO116/$AB$34)+(#REF!+($N$47^2)/2)*$N$51)/($N$47*SQRT($N$51)))-$N$47*SQRT($N$51)))*$AB$34*EXP(-#REF!*$N$51)-NORMSDIST(-((LN($EO116/$AB$34)+(#REF!+($N$47^2)/2)*$N$51)/($N$47*SQRT($N$51))))*$EO116)*100*$AA$34,0)</f>
        <v>0</v>
      </c>
      <c r="FV116" s="71">
        <f ca="1">IFERROR((NORMSDIST(-(((LN($EO116/$AB$35)+(#REF!+($N$47^2)/2)*$N$51)/($N$47*SQRT($N$51)))-$N$47*SQRT($N$51)))*$AB$35*EXP(-#REF!*$N$51)-NORMSDIST(-((LN($EO116/$AB$35)+(#REF!+($N$47^2)/2)*$N$51)/($N$47*SQRT($N$51))))*$EO116)*100*$AA$35,0)</f>
        <v>0</v>
      </c>
      <c r="FW116" s="71">
        <f ca="1">IFERROR((NORMSDIST(-(((LN($EO116/$AB$36)+(#REF!+($N$47^2)/2)*$N$51)/($N$47*SQRT($N$51)))-$N$47*SQRT($N$51)))*$AB$36*EXP(-#REF!*$N$51)-NORMSDIST(-((LN($EO116/$AB$36)+(#REF!+($N$47^2)/2)*$N$51)/($N$47*SQRT($N$51))))*$EO116)*100*$AA$36,0)</f>
        <v>0</v>
      </c>
      <c r="FX116" s="71">
        <f ca="1">IFERROR((NORMSDIST(-(((LN($EO116/$AB$37)+(#REF!+($N$47^2)/2)*$N$51)/($N$47*SQRT($N$51)))-$N$47*SQRT($N$51)))*$AB$37*EXP(-#REF!*$N$51)-NORMSDIST(-((LN($EO116/$AB$37)+(#REF!+($N$47^2)/2)*$N$51)/($N$47*SQRT($N$51))))*$EO116)*100*$AA$37,0)</f>
        <v>0</v>
      </c>
      <c r="FY116" s="71">
        <f ca="1">IFERROR((NORMSDIST(-(((LN($EO116/$AB$38)+(#REF!+($N$47^2)/2)*$N$51)/($N$47*SQRT($N$51)))-$N$47*SQRT($N$51)))*$AB$38*EXP(-#REF!*$N$51)-NORMSDIST(-((LN($EO116/$AB$38)+(#REF!+($N$47^2)/2)*$N$51)/($N$47*SQRT($N$51))))*$EO116)*100*$AA$38,0)</f>
        <v>0</v>
      </c>
      <c r="FZ116" s="71">
        <f ca="1">IFERROR((NORMSDIST(-(((LN($EO116/$AB$39)+(#REF!+($N$47^2)/2)*$N$51)/($N$47*SQRT($N$51)))-$N$47*SQRT($N$51)))*$AB$39*EXP(-#REF!*$N$51)-NORMSDIST(-((LN($EO116/$AB$39)+(#REF!+($N$47^2)/2)*$N$51)/($N$47*SQRT($N$51))))*$EO116)*100*$AA$39,0)</f>
        <v>0</v>
      </c>
      <c r="GA116" s="71">
        <f ca="1">IFERROR((NORMSDIST(-(((LN($EO116/$AB$40)+(#REF!+($N$47^2)/2)*$N$51)/($N$47*SQRT($N$51)))-$N$47*SQRT($N$51)))*$AB$40*EXP(-#REF!*$N$51)-NORMSDIST(-((LN($EO116/$AB$40)+(#REF!+($N$47^2)/2)*$N$51)/($N$47*SQRT($N$51))))*$EO116)*100*$AA$40,0)</f>
        <v>0</v>
      </c>
      <c r="GB116" s="71">
        <f ca="1">IFERROR((NORMSDIST(-(((LN($EO116/$AB$41)+(#REF!+($N$47^2)/2)*$N$51)/($N$47*SQRT($N$51)))-$N$47*SQRT($N$51)))*$AB$41*EXP(-#REF!*$N$51)-NORMSDIST(-((LN($EO116/$AB$41)+(#REF!+($N$47^2)/2)*$N$51)/($N$47*SQRT($N$51))))*$EO116)*100*$AA$41,0)</f>
        <v>0</v>
      </c>
      <c r="GC116" s="71">
        <f ca="1">IFERROR((NORMSDIST(-(((LN($EO116/$AB$42)+(#REF!+($N$47^2)/2)*$N$51)/($N$47*SQRT($N$51)))-$N$47*SQRT($N$51)))*$AB$42*EXP(-#REF!*$N$51)-NORMSDIST(-((LN($EO116/$AB$42)+(#REF!+($N$47^2)/2)*$N$51)/($N$47*SQRT($N$51))))*$EO116)*100*$AA$42,0)</f>
        <v>0</v>
      </c>
      <c r="GD116" s="104">
        <f t="shared" ca="1" si="211"/>
        <v>0</v>
      </c>
    </row>
    <row r="117" spans="102:186">
      <c r="CX117" s="70">
        <f t="shared" si="168"/>
        <v>3899.42</v>
      </c>
      <c r="CY117" s="71">
        <f t="shared" si="169"/>
        <v>0</v>
      </c>
      <c r="CZ117" s="71">
        <f t="shared" si="170"/>
        <v>0</v>
      </c>
      <c r="DA117" s="71">
        <f t="shared" si="171"/>
        <v>0</v>
      </c>
      <c r="DB117" s="71">
        <f t="shared" si="172"/>
        <v>0</v>
      </c>
      <c r="DC117" s="71">
        <f t="shared" si="173"/>
        <v>0</v>
      </c>
      <c r="DD117" s="71">
        <f t="shared" si="174"/>
        <v>0</v>
      </c>
      <c r="DE117" s="71">
        <f t="shared" si="175"/>
        <v>0</v>
      </c>
      <c r="DF117" s="71">
        <f t="shared" si="176"/>
        <v>0</v>
      </c>
      <c r="DG117" s="71">
        <f t="shared" si="177"/>
        <v>0</v>
      </c>
      <c r="DH117" s="71">
        <f t="shared" si="178"/>
        <v>0</v>
      </c>
      <c r="DI117" s="71">
        <f t="shared" si="179"/>
        <v>0</v>
      </c>
      <c r="DJ117" s="71">
        <f t="shared" si="180"/>
        <v>0</v>
      </c>
      <c r="DK117" s="71">
        <f t="shared" si="181"/>
        <v>0</v>
      </c>
      <c r="DL117" s="71">
        <f t="shared" si="182"/>
        <v>0</v>
      </c>
      <c r="DM117" s="71">
        <f t="shared" si="183"/>
        <v>0</v>
      </c>
      <c r="DN117" s="71">
        <f t="shared" si="184"/>
        <v>0</v>
      </c>
      <c r="DO117" s="71">
        <f t="shared" si="185"/>
        <v>0</v>
      </c>
      <c r="DP117" s="71">
        <f t="shared" si="186"/>
        <v>0</v>
      </c>
      <c r="DQ117" s="71">
        <f t="shared" si="187"/>
        <v>0</v>
      </c>
      <c r="DR117" s="71">
        <f t="shared" si="188"/>
        <v>0</v>
      </c>
      <c r="DS117" s="71">
        <f t="shared" si="189"/>
        <v>0</v>
      </c>
      <c r="DT117" s="71">
        <f t="shared" si="190"/>
        <v>0</v>
      </c>
      <c r="DU117" s="71">
        <f t="shared" si="191"/>
        <v>0</v>
      </c>
      <c r="DV117" s="71">
        <f t="shared" si="192"/>
        <v>0</v>
      </c>
      <c r="DW117" s="71">
        <f t="shared" si="193"/>
        <v>0</v>
      </c>
      <c r="DX117" s="71">
        <f t="shared" si="194"/>
        <v>0</v>
      </c>
      <c r="DY117" s="71">
        <f t="shared" si="195"/>
        <v>0</v>
      </c>
      <c r="DZ117" s="71">
        <f t="shared" si="196"/>
        <v>0</v>
      </c>
      <c r="EA117" s="71">
        <f t="shared" si="197"/>
        <v>0</v>
      </c>
      <c r="EB117" s="71">
        <f t="shared" si="198"/>
        <v>0</v>
      </c>
      <c r="EC117" s="71">
        <f t="shared" si="199"/>
        <v>0</v>
      </c>
      <c r="ED117" s="71">
        <f t="shared" si="200"/>
        <v>0</v>
      </c>
      <c r="EE117" s="71">
        <f t="shared" si="201"/>
        <v>0</v>
      </c>
      <c r="EF117" s="71">
        <f t="shared" si="202"/>
        <v>0</v>
      </c>
      <c r="EG117" s="71">
        <f t="shared" si="203"/>
        <v>0</v>
      </c>
      <c r="EH117" s="71">
        <f t="shared" si="204"/>
        <v>0</v>
      </c>
      <c r="EI117" s="71">
        <f t="shared" si="205"/>
        <v>0</v>
      </c>
      <c r="EJ117" s="71">
        <f t="shared" si="206"/>
        <v>0</v>
      </c>
      <c r="EK117" s="71">
        <f t="shared" si="207"/>
        <v>0</v>
      </c>
      <c r="EL117" s="71">
        <f t="shared" si="208"/>
        <v>0</v>
      </c>
      <c r="EM117" s="104">
        <f t="shared" si="209"/>
        <v>0</v>
      </c>
      <c r="EN117" s="60"/>
      <c r="EO117" s="70">
        <f t="shared" si="210"/>
        <v>3899.42</v>
      </c>
      <c r="EP117" s="71">
        <f ca="1">IFERROR((NORMSDIST(-(((LN($EO117/$AB$3)+(#REF!+($N$47^2)/2)*$N$51)/($N$47*SQRT($N$51)))-$N$47*SQRT($N$51)))*$AB$3*EXP(-#REF!*$N$51)-NORMSDIST(-((LN($EO117/$AB$3)+(#REF!+($N$47^2)/2)*$N$51)/($N$47*SQRT($N$51))))*$EO117)*100*$AA$3,0)</f>
        <v>0</v>
      </c>
      <c r="EQ117" s="71">
        <f ca="1">IFERROR((NORMSDIST(-(((LN($EO117/$AB$4)+(#REF!+($N$47^2)/2)*$N$51)/($N$47*SQRT($N$51)))-$N$47*SQRT($N$51)))*$AB$4*EXP(-#REF!*$N$51)-NORMSDIST(-((LN($EO117/$AB$4)+(#REF!+($N$47^2)/2)*$N$51)/($N$47*SQRT($N$51))))*$EO117)*100*$AA$4,0)</f>
        <v>0</v>
      </c>
      <c r="ER117" s="71">
        <f ca="1">IFERROR((NORMSDIST(-(((LN($EO117/$AB$5)+(#REF!+($N$47^2)/2)*$N$51)/($N$47*SQRT($N$51)))-$N$47*SQRT($N$51)))*$AB$5*EXP(-#REF!*$N$51)-NORMSDIST(-((LN($EO117/$AB$5)+(#REF!+($N$47^2)/2)*$N$51)/($N$47*SQRT($N$51))))*$EO117)*100*$AA$5,0)</f>
        <v>0</v>
      </c>
      <c r="ES117" s="71">
        <f ca="1">IFERROR((NORMSDIST(-(((LN($EO117/$AB$6)+(#REF!+($N$47^2)/2)*$N$51)/($N$47*SQRT($N$51)))-$N$47*SQRT($N$51)))*$AB$6*EXP(-#REF!*$N$51)-NORMSDIST(-((LN($EO117/$AB$6)+(#REF!+($N$47^2)/2)*$N$51)/($N$47*SQRT($N$51))))*$EO117)*100*$AA$6,0)</f>
        <v>0</v>
      </c>
      <c r="ET117" s="71">
        <f ca="1">IFERROR((NORMSDIST(-(((LN($EO117/$AB$7)+(#REF!+($N$47^2)/2)*$N$51)/($N$47*SQRT($N$51)))-$N$47*SQRT($N$51)))*$AB$7*EXP(-#REF!*$N$51)-NORMSDIST(-((LN($EO117/$AB$7)+(#REF!+($N$47^2)/2)*$N$51)/($N$47*SQRT($N$51))))*$EO117)*100*$AA$7,0)</f>
        <v>0</v>
      </c>
      <c r="EU117" s="71">
        <f ca="1">IFERROR((NORMSDIST(-(((LN($EO117/$AB$8)+(#REF!+($N$47^2)/2)*$N$51)/($N$47*SQRT($N$51)))-$N$47*SQRT($N$51)))*$AB$8*EXP(-#REF!*$N$51)-NORMSDIST(-((LN($EO117/$AB$8)+(#REF!+($N$47^2)/2)*$N$51)/($N$47*SQRT($N$51))))*$EO117)*100*$AA$8,0)</f>
        <v>0</v>
      </c>
      <c r="EV117" s="71">
        <f ca="1">IFERROR((NORMSDIST(-(((LN($EO117/$AB$9)+(#REF!+($N$47^2)/2)*$N$51)/($N$47*SQRT($N$51)))-$N$47*SQRT($N$51)))*$AB$9*EXP(-#REF!*$N$51)-NORMSDIST(-((LN($EO117/$AB$9)+(#REF!+($N$47^2)/2)*$N$51)/($N$47*SQRT($N$51))))*$EO117)*100*$AA$9,0)</f>
        <v>0</v>
      </c>
      <c r="EW117" s="71">
        <f ca="1">IFERROR((NORMSDIST(-(((LN($EO117/$AB$10)+(#REF!+($N$47^2)/2)*$N$51)/($N$47*SQRT($N$51)))-$N$47*SQRT($N$51)))*$AB$10*EXP(-#REF!*$N$51)-NORMSDIST(-((LN($EO117/$AB$10)+(#REF!+($N$47^2)/2)*$N$51)/($N$47*SQRT($N$51))))*$EO117)*100*$AA$10,0)</f>
        <v>0</v>
      </c>
      <c r="EX117" s="71">
        <f ca="1">IFERROR((NORMSDIST(-(((LN($EO117/$AB$11)+(#REF!+($N$47^2)/2)*$N$51)/($N$47*SQRT($N$51)))-$N$47*SQRT($N$51)))*$AB$11*EXP(-#REF!*$N$51)-NORMSDIST(-((LN($EO117/$AB$11)+(#REF!+($N$47^2)/2)*$N$51)/($N$47*SQRT($N$51))))*$EO117)*100*$AA$11,0)</f>
        <v>0</v>
      </c>
      <c r="EY117" s="71">
        <f ca="1">IFERROR((NORMSDIST(-(((LN($EO117/$AB$12)+(#REF!+($N$47^2)/2)*$N$51)/($N$47*SQRT($N$51)))-$N$47*SQRT($N$51)))*$AB$12*EXP(-#REF!*$N$51)-NORMSDIST(-((LN($EO117/$AB$12)+(#REF!+($N$47^2)/2)*$N$51)/($N$47*SQRT($N$51))))*$EO117)*100*$AA$12,0)</f>
        <v>0</v>
      </c>
      <c r="EZ117" s="71">
        <f ca="1">IFERROR((NORMSDIST(-(((LN($EO117/$AB$13)+(#REF!+($N$47^2)/2)*$N$51)/($N$47*SQRT($N$51)))-$N$47*SQRT($N$51)))*$AB$13*EXP(-#REF!*$N$51)-NORMSDIST(-((LN($EO117/$AB$13)+(#REF!+($N$47^2)/2)*$N$51)/($N$47*SQRT($N$51))))*$EO117)*100*$AA$13,0)</f>
        <v>0</v>
      </c>
      <c r="FA117" s="71">
        <f ca="1">IFERROR((NORMSDIST(-(((LN($EO117/$AB$14)+(#REF!+($N$47^2)/2)*$N$51)/($N$47*SQRT($N$51)))-$N$47*SQRT($N$51)))*$AB$14*EXP(-#REF!*$N$51)-NORMSDIST(-((LN($EO117/$AB$14)+(#REF!+($N$47^2)/2)*$N$51)/($N$47*SQRT($N$51))))*$EO117)*100*$AA$14,0)</f>
        <v>0</v>
      </c>
      <c r="FB117" s="71">
        <f ca="1">IFERROR((NORMSDIST(-(((LN($EO117/$AB$15)+(#REF!+($N$47^2)/2)*$N$51)/($N$47*SQRT($N$51)))-$N$47*SQRT($N$51)))*$AB$15*EXP(-#REF!*$N$51)-NORMSDIST(-((LN($EO117/$AB$15)+(#REF!+($N$47^2)/2)*$N$51)/($N$47*SQRT($N$51))))*$EO117)*100*$AA$15,0)</f>
        <v>0</v>
      </c>
      <c r="FC117" s="71">
        <f ca="1">IFERROR((NORMSDIST(-(((LN($EO117/$AB$16)+(#REF!+($N$47^2)/2)*$N$51)/($N$47*SQRT($N$51)))-$N$47*SQRT($N$51)))*$AB$16*EXP(-#REF!*$N$51)-NORMSDIST(-((LN($EO117/$AB$16)+(#REF!+($N$47^2)/2)*$N$51)/($N$47*SQRT($N$51))))*$EO117)*100*$AA$16,0)</f>
        <v>0</v>
      </c>
      <c r="FD117" s="71">
        <f ca="1">IFERROR((NORMSDIST(-(((LN($EO117/$AB$17)+(#REF!+($N$47^2)/2)*$N$51)/($N$47*SQRT($N$51)))-$N$47*SQRT($N$51)))*$AB$17*EXP(-#REF!*$N$51)-NORMSDIST(-((LN($EO117/$AB$17)+(#REF!+($N$47^2)/2)*$N$51)/($N$47*SQRT($N$51))))*$EO117)*100*$AA$17,0)</f>
        <v>0</v>
      </c>
      <c r="FE117" s="71">
        <f ca="1">IFERROR((NORMSDIST(-(((LN($EO117/$AB$18)+(#REF!+($N$47^2)/2)*$N$51)/($N$47*SQRT($N$51)))-$N$47*SQRT($N$51)))*$AB$18*EXP(-#REF!*$N$51)-NORMSDIST(-((LN($EO117/$AB$18)+(#REF!+($N$47^2)/2)*$N$51)/($N$47*SQRT($N$51))))*$EO117)*100*$AA$18,0)</f>
        <v>0</v>
      </c>
      <c r="FF117" s="71">
        <f ca="1">IFERROR((NORMSDIST(-(((LN($EO117/$AB$19)+(#REF!+($N$47^2)/2)*$N$51)/($N$47*SQRT($N$51)))-$N$47*SQRT($N$51)))*$AB$19*EXP(-#REF!*$N$51)-NORMSDIST(-((LN($EO117/$AB$19)+(#REF!+($N$47^2)/2)*$N$51)/($N$47*SQRT($N$51))))*$EO117)*100*$AA$19,0)</f>
        <v>0</v>
      </c>
      <c r="FG117" s="71">
        <f ca="1">IFERROR((NORMSDIST(-(((LN($EO117/$AB$20)+(#REF!+($N$47^2)/2)*$N$51)/($N$47*SQRT($N$51)))-$N$47*SQRT($N$51)))*$AB$20*EXP(-#REF!*$N$51)-NORMSDIST(-((LN($EO117/$AB$20)+(#REF!+($N$47^2)/2)*$N$51)/($N$47*SQRT($N$51))))*$EO117)*100*$AA$20,0)</f>
        <v>0</v>
      </c>
      <c r="FH117" s="71">
        <f ca="1">IFERROR((NORMSDIST(-(((LN($EO117/$AB$21)+(#REF!+($N$47^2)/2)*$N$51)/($N$47*SQRT($N$51)))-$N$47*SQRT($N$51)))*$AB$21*EXP(-#REF!*$N$51)-NORMSDIST(-((LN($EO117/$AB$21)+(#REF!+($N$47^2)/2)*$N$51)/($N$47*SQRT($N$51))))*$EO117)*100*$AA$21,0)</f>
        <v>0</v>
      </c>
      <c r="FI117" s="71">
        <f ca="1">IFERROR((NORMSDIST(-(((LN($EO117/$AB$22)+(#REF!+($N$47^2)/2)*$N$51)/($N$47*SQRT($N$51)))-$N$47*SQRT($N$51)))*$AB$22*EXP(-#REF!*$N$51)-NORMSDIST(-((LN($EO117/$AB$22)+(#REF!+($N$47^2)/2)*$N$51)/($N$47*SQRT($N$51))))*$EO117)*100*$AA$22,0)</f>
        <v>0</v>
      </c>
      <c r="FJ117" s="71">
        <f ca="1">IFERROR((NORMSDIST(-(((LN($EO117/$AB$23)+(#REF!+($N$47^2)/2)*$N$51)/($N$47*SQRT($N$51)))-$N$47*SQRT($N$51)))*$AB$23*EXP(-#REF!*$N$51)-NORMSDIST(-((LN($EO117/$AB$23)+(#REF!+($N$47^2)/2)*$N$51)/($N$47*SQRT($N$51))))*$EO117)*100*$AA$23,0)</f>
        <v>0</v>
      </c>
      <c r="FK117" s="71">
        <f ca="1">IFERROR((NORMSDIST(-(((LN($EO117/$AB$24)+(#REF!+($N$47^2)/2)*$N$51)/($N$47*SQRT($N$51)))-$N$47*SQRT($N$51)))*$AB$24*EXP(-#REF!*$N$51)-NORMSDIST(-((LN($EO117/$AB$24)+(#REF!+($N$47^2)/2)*$N$51)/($N$47*SQRT($N$51))))*$EO117)*100*$AA$24,0)</f>
        <v>0</v>
      </c>
      <c r="FL117" s="71">
        <f ca="1">IFERROR((NORMSDIST(-(((LN($EO117/$AB$25)+(#REF!+($N$47^2)/2)*$N$51)/($N$47*SQRT($N$51)))-$N$47*SQRT($N$51)))*$AB$25*EXP(-#REF!*$N$51)-NORMSDIST(-((LN($EO117/$AB$25)+(#REF!+($N$47^2)/2)*$N$51)/($N$47*SQRT($N$51))))*$EO117)*100*$AA$25,0)</f>
        <v>0</v>
      </c>
      <c r="FM117" s="71">
        <f ca="1">IFERROR((NORMSDIST(-(((LN($EO117/$AB$26)+(#REF!+($N$47^2)/2)*$N$51)/($N$47*SQRT($N$51)))-$N$47*SQRT($N$51)))*$AB$26*EXP(-#REF!*$N$51)-NORMSDIST(-((LN($EO117/$AB$26)+(#REF!+($N$47^2)/2)*$N$51)/($N$47*SQRT($N$51))))*$EO117)*100*$AA$26,0)</f>
        <v>0</v>
      </c>
      <c r="FN117" s="71">
        <f ca="1">IFERROR((NORMSDIST(-(((LN($EO117/$AB$27)+(#REF!+($N$47^2)/2)*$N$51)/($N$47*SQRT($N$51)))-$N$47*SQRT($N$51)))*$AB$27*EXP(-#REF!*$N$51)-NORMSDIST(-((LN($EO117/$AB$27)+(#REF!+($N$47^2)/2)*$N$51)/($N$47*SQRT($N$51))))*$EO117)*100*$AA$27,0)</f>
        <v>0</v>
      </c>
      <c r="FO117" s="71">
        <f ca="1">IFERROR((NORMSDIST(-(((LN($EO117/$AB$28)+(#REF!+($N$47^2)/2)*$N$51)/($N$47*SQRT($N$51)))-$N$47*SQRT($N$51)))*$AB$28*EXP(-#REF!*$N$51)-NORMSDIST(-((LN($EO117/$AB$28)+(#REF!+($N$47^2)/2)*$N$51)/($N$47*SQRT($N$51))))*$EO117)*100*$AA$28,0)</f>
        <v>0</v>
      </c>
      <c r="FP117" s="71">
        <f ca="1">IFERROR((NORMSDIST(-(((LN($EO117/$AB$29)+(#REF!+($N$47^2)/2)*$N$51)/($N$47*SQRT($N$51)))-$N$47*SQRT($N$51)))*$AB$29*EXP(-#REF!*$N$51)-NORMSDIST(-((LN($EO117/$AB$29)+(#REF!+($N$47^2)/2)*$N$51)/($N$47*SQRT($N$51))))*$EO117)*100*$AA$29,0)</f>
        <v>0</v>
      </c>
      <c r="FQ117" s="71">
        <f ca="1">IFERROR((NORMSDIST(-(((LN($EO117/$AB$30)+(#REF!+($N$47^2)/2)*$N$51)/($N$47*SQRT($N$51)))-$N$47*SQRT($N$51)))*$AB$30*EXP(-#REF!*$N$51)-NORMSDIST(-((LN($EO117/$AB$30)+(#REF!+($N$47^2)/2)*$N$51)/($N$47*SQRT($N$51))))*$EO117)*100*$AA$30,0)</f>
        <v>0</v>
      </c>
      <c r="FR117" s="71">
        <f ca="1">IFERROR((NORMSDIST(-(((LN($EO117/$AB$31)+(#REF!+($N$47^2)/2)*$N$51)/($N$47*SQRT($N$51)))-$N$47*SQRT($N$51)))*$AB$31*EXP(-#REF!*$N$51)-NORMSDIST(-((LN($EO117/$AB$31)+(#REF!+($N$47^2)/2)*$N$51)/($N$47*SQRT($N$51))))*$EO117)*100*$AA$31,0)</f>
        <v>0</v>
      </c>
      <c r="FS117" s="71">
        <f ca="1">IFERROR((NORMSDIST(-(((LN($EO117/$AB$32)+(#REF!+($N$47^2)/2)*$N$51)/($N$47*SQRT($N$51)))-$N$47*SQRT($N$51)))*$AB$32*EXP(-#REF!*$N$51)-NORMSDIST(-((LN($EO117/$AB$32)+(#REF!+($N$47^2)/2)*$N$51)/($N$47*SQRT($N$51))))*$EO117)*100*$AA$32,0)</f>
        <v>0</v>
      </c>
      <c r="FT117" s="71">
        <f ca="1">IFERROR((NORMSDIST(-(((LN($EO117/$AB$33)+(#REF!+($N$47^2)/2)*$N$51)/($N$47*SQRT($N$51)))-$N$47*SQRT($N$51)))*$AB$33*EXP(-#REF!*$N$51)-NORMSDIST(-((LN($EO117/$AB$33)+(#REF!+($N$47^2)/2)*$N$51)/($N$47*SQRT($N$51))))*$EO117)*100*$AA$33,0)</f>
        <v>0</v>
      </c>
      <c r="FU117" s="71">
        <f ca="1">IFERROR((NORMSDIST(-(((LN($EO117/$AB$34)+(#REF!+($N$47^2)/2)*$N$51)/($N$47*SQRT($N$51)))-$N$47*SQRT($N$51)))*$AB$34*EXP(-#REF!*$N$51)-NORMSDIST(-((LN($EO117/$AB$34)+(#REF!+($N$47^2)/2)*$N$51)/($N$47*SQRT($N$51))))*$EO117)*100*$AA$34,0)</f>
        <v>0</v>
      </c>
      <c r="FV117" s="71">
        <f ca="1">IFERROR((NORMSDIST(-(((LN($EO117/$AB$35)+(#REF!+($N$47^2)/2)*$N$51)/($N$47*SQRT($N$51)))-$N$47*SQRT($N$51)))*$AB$35*EXP(-#REF!*$N$51)-NORMSDIST(-((LN($EO117/$AB$35)+(#REF!+($N$47^2)/2)*$N$51)/($N$47*SQRT($N$51))))*$EO117)*100*$AA$35,0)</f>
        <v>0</v>
      </c>
      <c r="FW117" s="71">
        <f ca="1">IFERROR((NORMSDIST(-(((LN($EO117/$AB$36)+(#REF!+($N$47^2)/2)*$N$51)/($N$47*SQRT($N$51)))-$N$47*SQRT($N$51)))*$AB$36*EXP(-#REF!*$N$51)-NORMSDIST(-((LN($EO117/$AB$36)+(#REF!+($N$47^2)/2)*$N$51)/($N$47*SQRT($N$51))))*$EO117)*100*$AA$36,0)</f>
        <v>0</v>
      </c>
      <c r="FX117" s="71">
        <f ca="1">IFERROR((NORMSDIST(-(((LN($EO117/$AB$37)+(#REF!+($N$47^2)/2)*$N$51)/($N$47*SQRT($N$51)))-$N$47*SQRT($N$51)))*$AB$37*EXP(-#REF!*$N$51)-NORMSDIST(-((LN($EO117/$AB$37)+(#REF!+($N$47^2)/2)*$N$51)/($N$47*SQRT($N$51))))*$EO117)*100*$AA$37,0)</f>
        <v>0</v>
      </c>
      <c r="FY117" s="71">
        <f ca="1">IFERROR((NORMSDIST(-(((LN($EO117/$AB$38)+(#REF!+($N$47^2)/2)*$N$51)/($N$47*SQRT($N$51)))-$N$47*SQRT($N$51)))*$AB$38*EXP(-#REF!*$N$51)-NORMSDIST(-((LN($EO117/$AB$38)+(#REF!+($N$47^2)/2)*$N$51)/($N$47*SQRT($N$51))))*$EO117)*100*$AA$38,0)</f>
        <v>0</v>
      </c>
      <c r="FZ117" s="71">
        <f ca="1">IFERROR((NORMSDIST(-(((LN($EO117/$AB$39)+(#REF!+($N$47^2)/2)*$N$51)/($N$47*SQRT($N$51)))-$N$47*SQRT($N$51)))*$AB$39*EXP(-#REF!*$N$51)-NORMSDIST(-((LN($EO117/$AB$39)+(#REF!+($N$47^2)/2)*$N$51)/($N$47*SQRT($N$51))))*$EO117)*100*$AA$39,0)</f>
        <v>0</v>
      </c>
      <c r="GA117" s="71">
        <f ca="1">IFERROR((NORMSDIST(-(((LN($EO117/$AB$40)+(#REF!+($N$47^2)/2)*$N$51)/($N$47*SQRT($N$51)))-$N$47*SQRT($N$51)))*$AB$40*EXP(-#REF!*$N$51)-NORMSDIST(-((LN($EO117/$AB$40)+(#REF!+($N$47^2)/2)*$N$51)/($N$47*SQRT($N$51))))*$EO117)*100*$AA$40,0)</f>
        <v>0</v>
      </c>
      <c r="GB117" s="71">
        <f ca="1">IFERROR((NORMSDIST(-(((LN($EO117/$AB$41)+(#REF!+($N$47^2)/2)*$N$51)/($N$47*SQRT($N$51)))-$N$47*SQRT($N$51)))*$AB$41*EXP(-#REF!*$N$51)-NORMSDIST(-((LN($EO117/$AB$41)+(#REF!+($N$47^2)/2)*$N$51)/($N$47*SQRT($N$51))))*$EO117)*100*$AA$41,0)</f>
        <v>0</v>
      </c>
      <c r="GC117" s="71">
        <f ca="1">IFERROR((NORMSDIST(-(((LN($EO117/$AB$42)+(#REF!+($N$47^2)/2)*$N$51)/($N$47*SQRT($N$51)))-$N$47*SQRT($N$51)))*$AB$42*EXP(-#REF!*$N$51)-NORMSDIST(-((LN($EO117/$AB$42)+(#REF!+($N$47^2)/2)*$N$51)/($N$47*SQRT($N$51))))*$EO117)*100*$AA$42,0)</f>
        <v>0</v>
      </c>
      <c r="GD117" s="104">
        <f t="shared" ca="1" si="211"/>
        <v>0</v>
      </c>
    </row>
    <row r="118" spans="102:186">
      <c r="CX118" s="70">
        <f t="shared" si="168"/>
        <v>3979</v>
      </c>
      <c r="CY118" s="71">
        <f t="shared" si="169"/>
        <v>0</v>
      </c>
      <c r="CZ118" s="71">
        <f t="shared" si="170"/>
        <v>0</v>
      </c>
      <c r="DA118" s="71">
        <f t="shared" si="171"/>
        <v>0</v>
      </c>
      <c r="DB118" s="71">
        <f t="shared" si="172"/>
        <v>0</v>
      </c>
      <c r="DC118" s="71">
        <f t="shared" si="173"/>
        <v>0</v>
      </c>
      <c r="DD118" s="71">
        <f t="shared" si="174"/>
        <v>0</v>
      </c>
      <c r="DE118" s="71">
        <f t="shared" si="175"/>
        <v>0</v>
      </c>
      <c r="DF118" s="71">
        <f t="shared" si="176"/>
        <v>0</v>
      </c>
      <c r="DG118" s="71">
        <f t="shared" si="177"/>
        <v>0</v>
      </c>
      <c r="DH118" s="71">
        <f t="shared" si="178"/>
        <v>0</v>
      </c>
      <c r="DI118" s="71">
        <f t="shared" si="179"/>
        <v>0</v>
      </c>
      <c r="DJ118" s="71">
        <f t="shared" si="180"/>
        <v>0</v>
      </c>
      <c r="DK118" s="71">
        <f t="shared" si="181"/>
        <v>0</v>
      </c>
      <c r="DL118" s="71">
        <f t="shared" si="182"/>
        <v>0</v>
      </c>
      <c r="DM118" s="71">
        <f t="shared" si="183"/>
        <v>0</v>
      </c>
      <c r="DN118" s="71">
        <f t="shared" si="184"/>
        <v>0</v>
      </c>
      <c r="DO118" s="71">
        <f t="shared" si="185"/>
        <v>0</v>
      </c>
      <c r="DP118" s="71">
        <f t="shared" si="186"/>
        <v>0</v>
      </c>
      <c r="DQ118" s="71">
        <f t="shared" si="187"/>
        <v>0</v>
      </c>
      <c r="DR118" s="71">
        <f t="shared" si="188"/>
        <v>0</v>
      </c>
      <c r="DS118" s="71">
        <f t="shared" si="189"/>
        <v>0</v>
      </c>
      <c r="DT118" s="71">
        <f t="shared" si="190"/>
        <v>0</v>
      </c>
      <c r="DU118" s="71">
        <f t="shared" si="191"/>
        <v>0</v>
      </c>
      <c r="DV118" s="71">
        <f t="shared" si="192"/>
        <v>0</v>
      </c>
      <c r="DW118" s="71">
        <f t="shared" si="193"/>
        <v>0</v>
      </c>
      <c r="DX118" s="71">
        <f t="shared" si="194"/>
        <v>0</v>
      </c>
      <c r="DY118" s="71">
        <f t="shared" si="195"/>
        <v>0</v>
      </c>
      <c r="DZ118" s="71">
        <f t="shared" si="196"/>
        <v>0</v>
      </c>
      <c r="EA118" s="71">
        <f t="shared" si="197"/>
        <v>0</v>
      </c>
      <c r="EB118" s="71">
        <f t="shared" si="198"/>
        <v>0</v>
      </c>
      <c r="EC118" s="71">
        <f t="shared" si="199"/>
        <v>0</v>
      </c>
      <c r="ED118" s="71">
        <f t="shared" si="200"/>
        <v>0</v>
      </c>
      <c r="EE118" s="71">
        <f t="shared" si="201"/>
        <v>0</v>
      </c>
      <c r="EF118" s="71">
        <f t="shared" si="202"/>
        <v>0</v>
      </c>
      <c r="EG118" s="71">
        <f t="shared" si="203"/>
        <v>0</v>
      </c>
      <c r="EH118" s="71">
        <f t="shared" si="204"/>
        <v>0</v>
      </c>
      <c r="EI118" s="71">
        <f t="shared" si="205"/>
        <v>0</v>
      </c>
      <c r="EJ118" s="71">
        <f t="shared" si="206"/>
        <v>0</v>
      </c>
      <c r="EK118" s="71">
        <f t="shared" si="207"/>
        <v>0</v>
      </c>
      <c r="EL118" s="71">
        <f t="shared" si="208"/>
        <v>0</v>
      </c>
      <c r="EM118" s="104">
        <f t="shared" si="209"/>
        <v>0</v>
      </c>
      <c r="EN118" s="60"/>
      <c r="EO118" s="70">
        <f t="shared" si="210"/>
        <v>3979</v>
      </c>
      <c r="EP118" s="71">
        <f ca="1">IFERROR((NORMSDIST(-(((LN($EO118/$AB$3)+(#REF!+($N$47^2)/2)*$N$51)/($N$47*SQRT($N$51)))-$N$47*SQRT($N$51)))*$AB$3*EXP(-#REF!*$N$51)-NORMSDIST(-((LN($EO118/$AB$3)+(#REF!+($N$47^2)/2)*$N$51)/($N$47*SQRT($N$51))))*$EO118)*100*$AA$3,0)</f>
        <v>0</v>
      </c>
      <c r="EQ118" s="71">
        <f ca="1">IFERROR((NORMSDIST(-(((LN($EO118/$AB$4)+(#REF!+($N$47^2)/2)*$N$51)/($N$47*SQRT($N$51)))-$N$47*SQRT($N$51)))*$AB$4*EXP(-#REF!*$N$51)-NORMSDIST(-((LN($EO118/$AB$4)+(#REF!+($N$47^2)/2)*$N$51)/($N$47*SQRT($N$51))))*$EO118)*100*$AA$4,0)</f>
        <v>0</v>
      </c>
      <c r="ER118" s="71">
        <f ca="1">IFERROR((NORMSDIST(-(((LN($EO118/$AB$5)+(#REF!+($N$47^2)/2)*$N$51)/($N$47*SQRT($N$51)))-$N$47*SQRT($N$51)))*$AB$5*EXP(-#REF!*$N$51)-NORMSDIST(-((LN($EO118/$AB$5)+(#REF!+($N$47^2)/2)*$N$51)/($N$47*SQRT($N$51))))*$EO118)*100*$AA$5,0)</f>
        <v>0</v>
      </c>
      <c r="ES118" s="71">
        <f ca="1">IFERROR((NORMSDIST(-(((LN($EO118/$AB$6)+(#REF!+($N$47^2)/2)*$N$51)/($N$47*SQRT($N$51)))-$N$47*SQRT($N$51)))*$AB$6*EXP(-#REF!*$N$51)-NORMSDIST(-((LN($EO118/$AB$6)+(#REF!+($N$47^2)/2)*$N$51)/($N$47*SQRT($N$51))))*$EO118)*100*$AA$6,0)</f>
        <v>0</v>
      </c>
      <c r="ET118" s="71">
        <f ca="1">IFERROR((NORMSDIST(-(((LN($EO118/$AB$7)+(#REF!+($N$47^2)/2)*$N$51)/($N$47*SQRT($N$51)))-$N$47*SQRT($N$51)))*$AB$7*EXP(-#REF!*$N$51)-NORMSDIST(-((LN($EO118/$AB$7)+(#REF!+($N$47^2)/2)*$N$51)/($N$47*SQRT($N$51))))*$EO118)*100*$AA$7,0)</f>
        <v>0</v>
      </c>
      <c r="EU118" s="71">
        <f ca="1">IFERROR((NORMSDIST(-(((LN($EO118/$AB$8)+(#REF!+($N$47^2)/2)*$N$51)/($N$47*SQRT($N$51)))-$N$47*SQRT($N$51)))*$AB$8*EXP(-#REF!*$N$51)-NORMSDIST(-((LN($EO118/$AB$8)+(#REF!+($N$47^2)/2)*$N$51)/($N$47*SQRT($N$51))))*$EO118)*100*$AA$8,0)</f>
        <v>0</v>
      </c>
      <c r="EV118" s="71">
        <f ca="1">IFERROR((NORMSDIST(-(((LN($EO118/$AB$9)+(#REF!+($N$47^2)/2)*$N$51)/($N$47*SQRT($N$51)))-$N$47*SQRT($N$51)))*$AB$9*EXP(-#REF!*$N$51)-NORMSDIST(-((LN($EO118/$AB$9)+(#REF!+($N$47^2)/2)*$N$51)/($N$47*SQRT($N$51))))*$EO118)*100*$AA$9,0)</f>
        <v>0</v>
      </c>
      <c r="EW118" s="71">
        <f ca="1">IFERROR((NORMSDIST(-(((LN($EO118/$AB$10)+(#REF!+($N$47^2)/2)*$N$51)/($N$47*SQRT($N$51)))-$N$47*SQRT($N$51)))*$AB$10*EXP(-#REF!*$N$51)-NORMSDIST(-((LN($EO118/$AB$10)+(#REF!+($N$47^2)/2)*$N$51)/($N$47*SQRT($N$51))))*$EO118)*100*$AA$10,0)</f>
        <v>0</v>
      </c>
      <c r="EX118" s="71">
        <f ca="1">IFERROR((NORMSDIST(-(((LN($EO118/$AB$11)+(#REF!+($N$47^2)/2)*$N$51)/($N$47*SQRT($N$51)))-$N$47*SQRT($N$51)))*$AB$11*EXP(-#REF!*$N$51)-NORMSDIST(-((LN($EO118/$AB$11)+(#REF!+($N$47^2)/2)*$N$51)/($N$47*SQRT($N$51))))*$EO118)*100*$AA$11,0)</f>
        <v>0</v>
      </c>
      <c r="EY118" s="71">
        <f ca="1">IFERROR((NORMSDIST(-(((LN($EO118/$AB$12)+(#REF!+($N$47^2)/2)*$N$51)/($N$47*SQRT($N$51)))-$N$47*SQRT($N$51)))*$AB$12*EXP(-#REF!*$N$51)-NORMSDIST(-((LN($EO118/$AB$12)+(#REF!+($N$47^2)/2)*$N$51)/($N$47*SQRT($N$51))))*$EO118)*100*$AA$12,0)</f>
        <v>0</v>
      </c>
      <c r="EZ118" s="71">
        <f ca="1">IFERROR((NORMSDIST(-(((LN($EO118/$AB$13)+(#REF!+($N$47^2)/2)*$N$51)/($N$47*SQRT($N$51)))-$N$47*SQRT($N$51)))*$AB$13*EXP(-#REF!*$N$51)-NORMSDIST(-((LN($EO118/$AB$13)+(#REF!+($N$47^2)/2)*$N$51)/($N$47*SQRT($N$51))))*$EO118)*100*$AA$13,0)</f>
        <v>0</v>
      </c>
      <c r="FA118" s="71">
        <f ca="1">IFERROR((NORMSDIST(-(((LN($EO118/$AB$14)+(#REF!+($N$47^2)/2)*$N$51)/($N$47*SQRT($N$51)))-$N$47*SQRT($N$51)))*$AB$14*EXP(-#REF!*$N$51)-NORMSDIST(-((LN($EO118/$AB$14)+(#REF!+($N$47^2)/2)*$N$51)/($N$47*SQRT($N$51))))*$EO118)*100*$AA$14,0)</f>
        <v>0</v>
      </c>
      <c r="FB118" s="71">
        <f ca="1">IFERROR((NORMSDIST(-(((LN($EO118/$AB$15)+(#REF!+($N$47^2)/2)*$N$51)/($N$47*SQRT($N$51)))-$N$47*SQRT($N$51)))*$AB$15*EXP(-#REF!*$N$51)-NORMSDIST(-((LN($EO118/$AB$15)+(#REF!+($N$47^2)/2)*$N$51)/($N$47*SQRT($N$51))))*$EO118)*100*$AA$15,0)</f>
        <v>0</v>
      </c>
      <c r="FC118" s="71">
        <f ca="1">IFERROR((NORMSDIST(-(((LN($EO118/$AB$16)+(#REF!+($N$47^2)/2)*$N$51)/($N$47*SQRT($N$51)))-$N$47*SQRT($N$51)))*$AB$16*EXP(-#REF!*$N$51)-NORMSDIST(-((LN($EO118/$AB$16)+(#REF!+($N$47^2)/2)*$N$51)/($N$47*SQRT($N$51))))*$EO118)*100*$AA$16,0)</f>
        <v>0</v>
      </c>
      <c r="FD118" s="71">
        <f ca="1">IFERROR((NORMSDIST(-(((LN($EO118/$AB$17)+(#REF!+($N$47^2)/2)*$N$51)/($N$47*SQRT($N$51)))-$N$47*SQRT($N$51)))*$AB$17*EXP(-#REF!*$N$51)-NORMSDIST(-((LN($EO118/$AB$17)+(#REF!+($N$47^2)/2)*$N$51)/($N$47*SQRT($N$51))))*$EO118)*100*$AA$17,0)</f>
        <v>0</v>
      </c>
      <c r="FE118" s="71">
        <f ca="1">IFERROR((NORMSDIST(-(((LN($EO118/$AB$18)+(#REF!+($N$47^2)/2)*$N$51)/($N$47*SQRT($N$51)))-$N$47*SQRT($N$51)))*$AB$18*EXP(-#REF!*$N$51)-NORMSDIST(-((LN($EO118/$AB$18)+(#REF!+($N$47^2)/2)*$N$51)/($N$47*SQRT($N$51))))*$EO118)*100*$AA$18,0)</f>
        <v>0</v>
      </c>
      <c r="FF118" s="71">
        <f ca="1">IFERROR((NORMSDIST(-(((LN($EO118/$AB$19)+(#REF!+($N$47^2)/2)*$N$51)/($N$47*SQRT($N$51)))-$N$47*SQRT($N$51)))*$AB$19*EXP(-#REF!*$N$51)-NORMSDIST(-((LN($EO118/$AB$19)+(#REF!+($N$47^2)/2)*$N$51)/($N$47*SQRT($N$51))))*$EO118)*100*$AA$19,0)</f>
        <v>0</v>
      </c>
      <c r="FG118" s="71">
        <f ca="1">IFERROR((NORMSDIST(-(((LN($EO118/$AB$20)+(#REF!+($N$47^2)/2)*$N$51)/($N$47*SQRT($N$51)))-$N$47*SQRT($N$51)))*$AB$20*EXP(-#REF!*$N$51)-NORMSDIST(-((LN($EO118/$AB$20)+(#REF!+($N$47^2)/2)*$N$51)/($N$47*SQRT($N$51))))*$EO118)*100*$AA$20,0)</f>
        <v>0</v>
      </c>
      <c r="FH118" s="71">
        <f ca="1">IFERROR((NORMSDIST(-(((LN($EO118/$AB$21)+(#REF!+($N$47^2)/2)*$N$51)/($N$47*SQRT($N$51)))-$N$47*SQRT($N$51)))*$AB$21*EXP(-#REF!*$N$51)-NORMSDIST(-((LN($EO118/$AB$21)+(#REF!+($N$47^2)/2)*$N$51)/($N$47*SQRT($N$51))))*$EO118)*100*$AA$21,0)</f>
        <v>0</v>
      </c>
      <c r="FI118" s="71">
        <f ca="1">IFERROR((NORMSDIST(-(((LN($EO118/$AB$22)+(#REF!+($N$47^2)/2)*$N$51)/($N$47*SQRT($N$51)))-$N$47*SQRT($N$51)))*$AB$22*EXP(-#REF!*$N$51)-NORMSDIST(-((LN($EO118/$AB$22)+(#REF!+($N$47^2)/2)*$N$51)/($N$47*SQRT($N$51))))*$EO118)*100*$AA$22,0)</f>
        <v>0</v>
      </c>
      <c r="FJ118" s="71">
        <f ca="1">IFERROR((NORMSDIST(-(((LN($EO118/$AB$23)+(#REF!+($N$47^2)/2)*$N$51)/($N$47*SQRT($N$51)))-$N$47*SQRT($N$51)))*$AB$23*EXP(-#REF!*$N$51)-NORMSDIST(-((LN($EO118/$AB$23)+(#REF!+($N$47^2)/2)*$N$51)/($N$47*SQRT($N$51))))*$EO118)*100*$AA$23,0)</f>
        <v>0</v>
      </c>
      <c r="FK118" s="71">
        <f ca="1">IFERROR((NORMSDIST(-(((LN($EO118/$AB$24)+(#REF!+($N$47^2)/2)*$N$51)/($N$47*SQRT($N$51)))-$N$47*SQRT($N$51)))*$AB$24*EXP(-#REF!*$N$51)-NORMSDIST(-((LN($EO118/$AB$24)+(#REF!+($N$47^2)/2)*$N$51)/($N$47*SQRT($N$51))))*$EO118)*100*$AA$24,0)</f>
        <v>0</v>
      </c>
      <c r="FL118" s="71">
        <f ca="1">IFERROR((NORMSDIST(-(((LN($EO118/$AB$25)+(#REF!+($N$47^2)/2)*$N$51)/($N$47*SQRT($N$51)))-$N$47*SQRT($N$51)))*$AB$25*EXP(-#REF!*$N$51)-NORMSDIST(-((LN($EO118/$AB$25)+(#REF!+($N$47^2)/2)*$N$51)/($N$47*SQRT($N$51))))*$EO118)*100*$AA$25,0)</f>
        <v>0</v>
      </c>
      <c r="FM118" s="71">
        <f ca="1">IFERROR((NORMSDIST(-(((LN($EO118/$AB$26)+(#REF!+($N$47^2)/2)*$N$51)/($N$47*SQRT($N$51)))-$N$47*SQRT($N$51)))*$AB$26*EXP(-#REF!*$N$51)-NORMSDIST(-((LN($EO118/$AB$26)+(#REF!+($N$47^2)/2)*$N$51)/($N$47*SQRT($N$51))))*$EO118)*100*$AA$26,0)</f>
        <v>0</v>
      </c>
      <c r="FN118" s="71">
        <f ca="1">IFERROR((NORMSDIST(-(((LN($EO118/$AB$27)+(#REF!+($N$47^2)/2)*$N$51)/($N$47*SQRT($N$51)))-$N$47*SQRT($N$51)))*$AB$27*EXP(-#REF!*$N$51)-NORMSDIST(-((LN($EO118/$AB$27)+(#REF!+($N$47^2)/2)*$N$51)/($N$47*SQRT($N$51))))*$EO118)*100*$AA$27,0)</f>
        <v>0</v>
      </c>
      <c r="FO118" s="71">
        <f ca="1">IFERROR((NORMSDIST(-(((LN($EO118/$AB$28)+(#REF!+($N$47^2)/2)*$N$51)/($N$47*SQRT($N$51)))-$N$47*SQRT($N$51)))*$AB$28*EXP(-#REF!*$N$51)-NORMSDIST(-((LN($EO118/$AB$28)+(#REF!+($N$47^2)/2)*$N$51)/($N$47*SQRT($N$51))))*$EO118)*100*$AA$28,0)</f>
        <v>0</v>
      </c>
      <c r="FP118" s="71">
        <f ca="1">IFERROR((NORMSDIST(-(((LN($EO118/$AB$29)+(#REF!+($N$47^2)/2)*$N$51)/($N$47*SQRT($N$51)))-$N$47*SQRT($N$51)))*$AB$29*EXP(-#REF!*$N$51)-NORMSDIST(-((LN($EO118/$AB$29)+(#REF!+($N$47^2)/2)*$N$51)/($N$47*SQRT($N$51))))*$EO118)*100*$AA$29,0)</f>
        <v>0</v>
      </c>
      <c r="FQ118" s="71">
        <f ca="1">IFERROR((NORMSDIST(-(((LN($EO118/$AB$30)+(#REF!+($N$47^2)/2)*$N$51)/($N$47*SQRT($N$51)))-$N$47*SQRT($N$51)))*$AB$30*EXP(-#REF!*$N$51)-NORMSDIST(-((LN($EO118/$AB$30)+(#REF!+($N$47^2)/2)*$N$51)/($N$47*SQRT($N$51))))*$EO118)*100*$AA$30,0)</f>
        <v>0</v>
      </c>
      <c r="FR118" s="71">
        <f ca="1">IFERROR((NORMSDIST(-(((LN($EO118/$AB$31)+(#REF!+($N$47^2)/2)*$N$51)/($N$47*SQRT($N$51)))-$N$47*SQRT($N$51)))*$AB$31*EXP(-#REF!*$N$51)-NORMSDIST(-((LN($EO118/$AB$31)+(#REF!+($N$47^2)/2)*$N$51)/($N$47*SQRT($N$51))))*$EO118)*100*$AA$31,0)</f>
        <v>0</v>
      </c>
      <c r="FS118" s="71">
        <f ca="1">IFERROR((NORMSDIST(-(((LN($EO118/$AB$32)+(#REF!+($N$47^2)/2)*$N$51)/($N$47*SQRT($N$51)))-$N$47*SQRT($N$51)))*$AB$32*EXP(-#REF!*$N$51)-NORMSDIST(-((LN($EO118/$AB$32)+(#REF!+($N$47^2)/2)*$N$51)/($N$47*SQRT($N$51))))*$EO118)*100*$AA$32,0)</f>
        <v>0</v>
      </c>
      <c r="FT118" s="71">
        <f ca="1">IFERROR((NORMSDIST(-(((LN($EO118/$AB$33)+(#REF!+($N$47^2)/2)*$N$51)/($N$47*SQRT($N$51)))-$N$47*SQRT($N$51)))*$AB$33*EXP(-#REF!*$N$51)-NORMSDIST(-((LN($EO118/$AB$33)+(#REF!+($N$47^2)/2)*$N$51)/($N$47*SQRT($N$51))))*$EO118)*100*$AA$33,0)</f>
        <v>0</v>
      </c>
      <c r="FU118" s="71">
        <f ca="1">IFERROR((NORMSDIST(-(((LN($EO118/$AB$34)+(#REF!+($N$47^2)/2)*$N$51)/($N$47*SQRT($N$51)))-$N$47*SQRT($N$51)))*$AB$34*EXP(-#REF!*$N$51)-NORMSDIST(-((LN($EO118/$AB$34)+(#REF!+($N$47^2)/2)*$N$51)/($N$47*SQRT($N$51))))*$EO118)*100*$AA$34,0)</f>
        <v>0</v>
      </c>
      <c r="FV118" s="71">
        <f ca="1">IFERROR((NORMSDIST(-(((LN($EO118/$AB$35)+(#REF!+($N$47^2)/2)*$N$51)/($N$47*SQRT($N$51)))-$N$47*SQRT($N$51)))*$AB$35*EXP(-#REF!*$N$51)-NORMSDIST(-((LN($EO118/$AB$35)+(#REF!+($N$47^2)/2)*$N$51)/($N$47*SQRT($N$51))))*$EO118)*100*$AA$35,0)</f>
        <v>0</v>
      </c>
      <c r="FW118" s="71">
        <f ca="1">IFERROR((NORMSDIST(-(((LN($EO118/$AB$36)+(#REF!+($N$47^2)/2)*$N$51)/($N$47*SQRT($N$51)))-$N$47*SQRT($N$51)))*$AB$36*EXP(-#REF!*$N$51)-NORMSDIST(-((LN($EO118/$AB$36)+(#REF!+($N$47^2)/2)*$N$51)/($N$47*SQRT($N$51))))*$EO118)*100*$AA$36,0)</f>
        <v>0</v>
      </c>
      <c r="FX118" s="71">
        <f ca="1">IFERROR((NORMSDIST(-(((LN($EO118/$AB$37)+(#REF!+($N$47^2)/2)*$N$51)/($N$47*SQRT($N$51)))-$N$47*SQRT($N$51)))*$AB$37*EXP(-#REF!*$N$51)-NORMSDIST(-((LN($EO118/$AB$37)+(#REF!+($N$47^2)/2)*$N$51)/($N$47*SQRT($N$51))))*$EO118)*100*$AA$37,0)</f>
        <v>0</v>
      </c>
      <c r="FY118" s="71">
        <f ca="1">IFERROR((NORMSDIST(-(((LN($EO118/$AB$38)+(#REF!+($N$47^2)/2)*$N$51)/($N$47*SQRT($N$51)))-$N$47*SQRT($N$51)))*$AB$38*EXP(-#REF!*$N$51)-NORMSDIST(-((LN($EO118/$AB$38)+(#REF!+($N$47^2)/2)*$N$51)/($N$47*SQRT($N$51))))*$EO118)*100*$AA$38,0)</f>
        <v>0</v>
      </c>
      <c r="FZ118" s="71">
        <f ca="1">IFERROR((NORMSDIST(-(((LN($EO118/$AB$39)+(#REF!+($N$47^2)/2)*$N$51)/($N$47*SQRT($N$51)))-$N$47*SQRT($N$51)))*$AB$39*EXP(-#REF!*$N$51)-NORMSDIST(-((LN($EO118/$AB$39)+(#REF!+($N$47^2)/2)*$N$51)/($N$47*SQRT($N$51))))*$EO118)*100*$AA$39,0)</f>
        <v>0</v>
      </c>
      <c r="GA118" s="71">
        <f ca="1">IFERROR((NORMSDIST(-(((LN($EO118/$AB$40)+(#REF!+($N$47^2)/2)*$N$51)/($N$47*SQRT($N$51)))-$N$47*SQRT($N$51)))*$AB$40*EXP(-#REF!*$N$51)-NORMSDIST(-((LN($EO118/$AB$40)+(#REF!+($N$47^2)/2)*$N$51)/($N$47*SQRT($N$51))))*$EO118)*100*$AA$40,0)</f>
        <v>0</v>
      </c>
      <c r="GB118" s="71">
        <f ca="1">IFERROR((NORMSDIST(-(((LN($EO118/$AB$41)+(#REF!+($N$47^2)/2)*$N$51)/($N$47*SQRT($N$51)))-$N$47*SQRT($N$51)))*$AB$41*EXP(-#REF!*$N$51)-NORMSDIST(-((LN($EO118/$AB$41)+(#REF!+($N$47^2)/2)*$N$51)/($N$47*SQRT($N$51))))*$EO118)*100*$AA$41,0)</f>
        <v>0</v>
      </c>
      <c r="GC118" s="71">
        <f ca="1">IFERROR((NORMSDIST(-(((LN($EO118/$AB$42)+(#REF!+($N$47^2)/2)*$N$51)/($N$47*SQRT($N$51)))-$N$47*SQRT($N$51)))*$AB$42*EXP(-#REF!*$N$51)-NORMSDIST(-((LN($EO118/$AB$42)+(#REF!+($N$47^2)/2)*$N$51)/($N$47*SQRT($N$51))))*$EO118)*100*$AA$42,0)</f>
        <v>0</v>
      </c>
      <c r="GD118" s="104">
        <f t="shared" ca="1" si="211"/>
        <v>0</v>
      </c>
    </row>
    <row r="119" spans="102:186">
      <c r="CX119" s="70">
        <f t="shared" si="168"/>
        <v>4058.58</v>
      </c>
      <c r="CY119" s="71">
        <f t="shared" si="169"/>
        <v>0</v>
      </c>
      <c r="CZ119" s="71">
        <f t="shared" si="170"/>
        <v>0</v>
      </c>
      <c r="DA119" s="71">
        <f t="shared" si="171"/>
        <v>0</v>
      </c>
      <c r="DB119" s="71">
        <f t="shared" si="172"/>
        <v>0</v>
      </c>
      <c r="DC119" s="71">
        <f t="shared" si="173"/>
        <v>0</v>
      </c>
      <c r="DD119" s="71">
        <f t="shared" si="174"/>
        <v>0</v>
      </c>
      <c r="DE119" s="71">
        <f t="shared" si="175"/>
        <v>0</v>
      </c>
      <c r="DF119" s="71">
        <f t="shared" si="176"/>
        <v>0</v>
      </c>
      <c r="DG119" s="71">
        <f t="shared" si="177"/>
        <v>0</v>
      </c>
      <c r="DH119" s="71">
        <f t="shared" si="178"/>
        <v>0</v>
      </c>
      <c r="DI119" s="71">
        <f t="shared" si="179"/>
        <v>0</v>
      </c>
      <c r="DJ119" s="71">
        <f t="shared" si="180"/>
        <v>0</v>
      </c>
      <c r="DK119" s="71">
        <f t="shared" si="181"/>
        <v>0</v>
      </c>
      <c r="DL119" s="71">
        <f t="shared" si="182"/>
        <v>0</v>
      </c>
      <c r="DM119" s="71">
        <f t="shared" si="183"/>
        <v>0</v>
      </c>
      <c r="DN119" s="71">
        <f t="shared" si="184"/>
        <v>0</v>
      </c>
      <c r="DO119" s="71">
        <f t="shared" si="185"/>
        <v>0</v>
      </c>
      <c r="DP119" s="71">
        <f t="shared" si="186"/>
        <v>0</v>
      </c>
      <c r="DQ119" s="71">
        <f t="shared" si="187"/>
        <v>0</v>
      </c>
      <c r="DR119" s="71">
        <f t="shared" si="188"/>
        <v>0</v>
      </c>
      <c r="DS119" s="71">
        <f t="shared" si="189"/>
        <v>0</v>
      </c>
      <c r="DT119" s="71">
        <f t="shared" si="190"/>
        <v>0</v>
      </c>
      <c r="DU119" s="71">
        <f t="shared" si="191"/>
        <v>0</v>
      </c>
      <c r="DV119" s="71">
        <f t="shared" si="192"/>
        <v>0</v>
      </c>
      <c r="DW119" s="71">
        <f t="shared" si="193"/>
        <v>0</v>
      </c>
      <c r="DX119" s="71">
        <f t="shared" si="194"/>
        <v>0</v>
      </c>
      <c r="DY119" s="71">
        <f t="shared" si="195"/>
        <v>0</v>
      </c>
      <c r="DZ119" s="71">
        <f t="shared" si="196"/>
        <v>0</v>
      </c>
      <c r="EA119" s="71">
        <f t="shared" si="197"/>
        <v>0</v>
      </c>
      <c r="EB119" s="71">
        <f t="shared" si="198"/>
        <v>0</v>
      </c>
      <c r="EC119" s="71">
        <f t="shared" si="199"/>
        <v>0</v>
      </c>
      <c r="ED119" s="71">
        <f t="shared" si="200"/>
        <v>0</v>
      </c>
      <c r="EE119" s="71">
        <f t="shared" si="201"/>
        <v>0</v>
      </c>
      <c r="EF119" s="71">
        <f t="shared" si="202"/>
        <v>0</v>
      </c>
      <c r="EG119" s="71">
        <f t="shared" si="203"/>
        <v>0</v>
      </c>
      <c r="EH119" s="71">
        <f t="shared" si="204"/>
        <v>0</v>
      </c>
      <c r="EI119" s="71">
        <f t="shared" si="205"/>
        <v>0</v>
      </c>
      <c r="EJ119" s="71">
        <f t="shared" si="206"/>
        <v>0</v>
      </c>
      <c r="EK119" s="71">
        <f t="shared" si="207"/>
        <v>0</v>
      </c>
      <c r="EL119" s="71">
        <f t="shared" si="208"/>
        <v>0</v>
      </c>
      <c r="EM119" s="104">
        <f t="shared" si="209"/>
        <v>0</v>
      </c>
      <c r="EN119" s="60"/>
      <c r="EO119" s="70">
        <f t="shared" si="210"/>
        <v>4058.58</v>
      </c>
      <c r="EP119" s="71">
        <f ca="1">IFERROR((NORMSDIST(-(((LN($EO119/$AB$3)+(#REF!+($N$47^2)/2)*$N$51)/($N$47*SQRT($N$51)))-$N$47*SQRT($N$51)))*$AB$3*EXP(-#REF!*$N$51)-NORMSDIST(-((LN($EO119/$AB$3)+(#REF!+($N$47^2)/2)*$N$51)/($N$47*SQRT($N$51))))*$EO119)*100*$AA$3,0)</f>
        <v>0</v>
      </c>
      <c r="EQ119" s="71">
        <f ca="1">IFERROR((NORMSDIST(-(((LN($EO119/$AB$4)+(#REF!+($N$47^2)/2)*$N$51)/($N$47*SQRT($N$51)))-$N$47*SQRT($N$51)))*$AB$4*EXP(-#REF!*$N$51)-NORMSDIST(-((LN($EO119/$AB$4)+(#REF!+($N$47^2)/2)*$N$51)/($N$47*SQRT($N$51))))*$EO119)*100*$AA$4,0)</f>
        <v>0</v>
      </c>
      <c r="ER119" s="71">
        <f ca="1">IFERROR((NORMSDIST(-(((LN($EO119/$AB$5)+(#REF!+($N$47^2)/2)*$N$51)/($N$47*SQRT($N$51)))-$N$47*SQRT($N$51)))*$AB$5*EXP(-#REF!*$N$51)-NORMSDIST(-((LN($EO119/$AB$5)+(#REF!+($N$47^2)/2)*$N$51)/($N$47*SQRT($N$51))))*$EO119)*100*$AA$5,0)</f>
        <v>0</v>
      </c>
      <c r="ES119" s="71">
        <f ca="1">IFERROR((NORMSDIST(-(((LN($EO119/$AB$6)+(#REF!+($N$47^2)/2)*$N$51)/($N$47*SQRT($N$51)))-$N$47*SQRT($N$51)))*$AB$6*EXP(-#REF!*$N$51)-NORMSDIST(-((LN($EO119/$AB$6)+(#REF!+($N$47^2)/2)*$N$51)/($N$47*SQRT($N$51))))*$EO119)*100*$AA$6,0)</f>
        <v>0</v>
      </c>
      <c r="ET119" s="71">
        <f ca="1">IFERROR((NORMSDIST(-(((LN($EO119/$AB$7)+(#REF!+($N$47^2)/2)*$N$51)/($N$47*SQRT($N$51)))-$N$47*SQRT($N$51)))*$AB$7*EXP(-#REF!*$N$51)-NORMSDIST(-((LN($EO119/$AB$7)+(#REF!+($N$47^2)/2)*$N$51)/($N$47*SQRT($N$51))))*$EO119)*100*$AA$7,0)</f>
        <v>0</v>
      </c>
      <c r="EU119" s="71">
        <f ca="1">IFERROR((NORMSDIST(-(((LN($EO119/$AB$8)+(#REF!+($N$47^2)/2)*$N$51)/($N$47*SQRT($N$51)))-$N$47*SQRT($N$51)))*$AB$8*EXP(-#REF!*$N$51)-NORMSDIST(-((LN($EO119/$AB$8)+(#REF!+($N$47^2)/2)*$N$51)/($N$47*SQRT($N$51))))*$EO119)*100*$AA$8,0)</f>
        <v>0</v>
      </c>
      <c r="EV119" s="71">
        <f ca="1">IFERROR((NORMSDIST(-(((LN($EO119/$AB$9)+(#REF!+($N$47^2)/2)*$N$51)/($N$47*SQRT($N$51)))-$N$47*SQRT($N$51)))*$AB$9*EXP(-#REF!*$N$51)-NORMSDIST(-((LN($EO119/$AB$9)+(#REF!+($N$47^2)/2)*$N$51)/($N$47*SQRT($N$51))))*$EO119)*100*$AA$9,0)</f>
        <v>0</v>
      </c>
      <c r="EW119" s="71">
        <f ca="1">IFERROR((NORMSDIST(-(((LN($EO119/$AB$10)+(#REF!+($N$47^2)/2)*$N$51)/($N$47*SQRT($N$51)))-$N$47*SQRT($N$51)))*$AB$10*EXP(-#REF!*$N$51)-NORMSDIST(-((LN($EO119/$AB$10)+(#REF!+($N$47^2)/2)*$N$51)/($N$47*SQRT($N$51))))*$EO119)*100*$AA$10,0)</f>
        <v>0</v>
      </c>
      <c r="EX119" s="71">
        <f ca="1">IFERROR((NORMSDIST(-(((LN($EO119/$AB$11)+(#REF!+($N$47^2)/2)*$N$51)/($N$47*SQRT($N$51)))-$N$47*SQRT($N$51)))*$AB$11*EXP(-#REF!*$N$51)-NORMSDIST(-((LN($EO119/$AB$11)+(#REF!+($N$47^2)/2)*$N$51)/($N$47*SQRT($N$51))))*$EO119)*100*$AA$11,0)</f>
        <v>0</v>
      </c>
      <c r="EY119" s="71">
        <f ca="1">IFERROR((NORMSDIST(-(((LN($EO119/$AB$12)+(#REF!+($N$47^2)/2)*$N$51)/($N$47*SQRT($N$51)))-$N$47*SQRT($N$51)))*$AB$12*EXP(-#REF!*$N$51)-NORMSDIST(-((LN($EO119/$AB$12)+(#REF!+($N$47^2)/2)*$N$51)/($N$47*SQRT($N$51))))*$EO119)*100*$AA$12,0)</f>
        <v>0</v>
      </c>
      <c r="EZ119" s="71">
        <f ca="1">IFERROR((NORMSDIST(-(((LN($EO119/$AB$13)+(#REF!+($N$47^2)/2)*$N$51)/($N$47*SQRT($N$51)))-$N$47*SQRT($N$51)))*$AB$13*EXP(-#REF!*$N$51)-NORMSDIST(-((LN($EO119/$AB$13)+(#REF!+($N$47^2)/2)*$N$51)/($N$47*SQRT($N$51))))*$EO119)*100*$AA$13,0)</f>
        <v>0</v>
      </c>
      <c r="FA119" s="71">
        <f ca="1">IFERROR((NORMSDIST(-(((LN($EO119/$AB$14)+(#REF!+($N$47^2)/2)*$N$51)/($N$47*SQRT($N$51)))-$N$47*SQRT($N$51)))*$AB$14*EXP(-#REF!*$N$51)-NORMSDIST(-((LN($EO119/$AB$14)+(#REF!+($N$47^2)/2)*$N$51)/($N$47*SQRT($N$51))))*$EO119)*100*$AA$14,0)</f>
        <v>0</v>
      </c>
      <c r="FB119" s="71">
        <f ca="1">IFERROR((NORMSDIST(-(((LN($EO119/$AB$15)+(#REF!+($N$47^2)/2)*$N$51)/($N$47*SQRT($N$51)))-$N$47*SQRT($N$51)))*$AB$15*EXP(-#REF!*$N$51)-NORMSDIST(-((LN($EO119/$AB$15)+(#REF!+($N$47^2)/2)*$N$51)/($N$47*SQRT($N$51))))*$EO119)*100*$AA$15,0)</f>
        <v>0</v>
      </c>
      <c r="FC119" s="71">
        <f ca="1">IFERROR((NORMSDIST(-(((LN($EO119/$AB$16)+(#REF!+($N$47^2)/2)*$N$51)/($N$47*SQRT($N$51)))-$N$47*SQRT($N$51)))*$AB$16*EXP(-#REF!*$N$51)-NORMSDIST(-((LN($EO119/$AB$16)+(#REF!+($N$47^2)/2)*$N$51)/($N$47*SQRT($N$51))))*$EO119)*100*$AA$16,0)</f>
        <v>0</v>
      </c>
      <c r="FD119" s="71">
        <f ca="1">IFERROR((NORMSDIST(-(((LN($EO119/$AB$17)+(#REF!+($N$47^2)/2)*$N$51)/($N$47*SQRT($N$51)))-$N$47*SQRT($N$51)))*$AB$17*EXP(-#REF!*$N$51)-NORMSDIST(-((LN($EO119/$AB$17)+(#REF!+($N$47^2)/2)*$N$51)/($N$47*SQRT($N$51))))*$EO119)*100*$AA$17,0)</f>
        <v>0</v>
      </c>
      <c r="FE119" s="71">
        <f ca="1">IFERROR((NORMSDIST(-(((LN($EO119/$AB$18)+(#REF!+($N$47^2)/2)*$N$51)/($N$47*SQRT($N$51)))-$N$47*SQRT($N$51)))*$AB$18*EXP(-#REF!*$N$51)-NORMSDIST(-((LN($EO119/$AB$18)+(#REF!+($N$47^2)/2)*$N$51)/($N$47*SQRT($N$51))))*$EO119)*100*$AA$18,0)</f>
        <v>0</v>
      </c>
      <c r="FF119" s="71">
        <f ca="1">IFERROR((NORMSDIST(-(((LN($EO119/$AB$19)+(#REF!+($N$47^2)/2)*$N$51)/($N$47*SQRT($N$51)))-$N$47*SQRT($N$51)))*$AB$19*EXP(-#REF!*$N$51)-NORMSDIST(-((LN($EO119/$AB$19)+(#REF!+($N$47^2)/2)*$N$51)/($N$47*SQRT($N$51))))*$EO119)*100*$AA$19,0)</f>
        <v>0</v>
      </c>
      <c r="FG119" s="71">
        <f ca="1">IFERROR((NORMSDIST(-(((LN($EO119/$AB$20)+(#REF!+($N$47^2)/2)*$N$51)/($N$47*SQRT($N$51)))-$N$47*SQRT($N$51)))*$AB$20*EXP(-#REF!*$N$51)-NORMSDIST(-((LN($EO119/$AB$20)+(#REF!+($N$47^2)/2)*$N$51)/($N$47*SQRT($N$51))))*$EO119)*100*$AA$20,0)</f>
        <v>0</v>
      </c>
      <c r="FH119" s="71">
        <f ca="1">IFERROR((NORMSDIST(-(((LN($EO119/$AB$21)+(#REF!+($N$47^2)/2)*$N$51)/($N$47*SQRT($N$51)))-$N$47*SQRT($N$51)))*$AB$21*EXP(-#REF!*$N$51)-NORMSDIST(-((LN($EO119/$AB$21)+(#REF!+($N$47^2)/2)*$N$51)/($N$47*SQRT($N$51))))*$EO119)*100*$AA$21,0)</f>
        <v>0</v>
      </c>
      <c r="FI119" s="71">
        <f ca="1">IFERROR((NORMSDIST(-(((LN($EO119/$AB$22)+(#REF!+($N$47^2)/2)*$N$51)/($N$47*SQRT($N$51)))-$N$47*SQRT($N$51)))*$AB$22*EXP(-#REF!*$N$51)-NORMSDIST(-((LN($EO119/$AB$22)+(#REF!+($N$47^2)/2)*$N$51)/($N$47*SQRT($N$51))))*$EO119)*100*$AA$22,0)</f>
        <v>0</v>
      </c>
      <c r="FJ119" s="71">
        <f ca="1">IFERROR((NORMSDIST(-(((LN($EO119/$AB$23)+(#REF!+($N$47^2)/2)*$N$51)/($N$47*SQRT($N$51)))-$N$47*SQRT($N$51)))*$AB$23*EXP(-#REF!*$N$51)-NORMSDIST(-((LN($EO119/$AB$23)+(#REF!+($N$47^2)/2)*$N$51)/($N$47*SQRT($N$51))))*$EO119)*100*$AA$23,0)</f>
        <v>0</v>
      </c>
      <c r="FK119" s="71">
        <f ca="1">IFERROR((NORMSDIST(-(((LN($EO119/$AB$24)+(#REF!+($N$47^2)/2)*$N$51)/($N$47*SQRT($N$51)))-$N$47*SQRT($N$51)))*$AB$24*EXP(-#REF!*$N$51)-NORMSDIST(-((LN($EO119/$AB$24)+(#REF!+($N$47^2)/2)*$N$51)/($N$47*SQRT($N$51))))*$EO119)*100*$AA$24,0)</f>
        <v>0</v>
      </c>
      <c r="FL119" s="71">
        <f ca="1">IFERROR((NORMSDIST(-(((LN($EO119/$AB$25)+(#REF!+($N$47^2)/2)*$N$51)/($N$47*SQRT($N$51)))-$N$47*SQRT($N$51)))*$AB$25*EXP(-#REF!*$N$51)-NORMSDIST(-((LN($EO119/$AB$25)+(#REF!+($N$47^2)/2)*$N$51)/($N$47*SQRT($N$51))))*$EO119)*100*$AA$25,0)</f>
        <v>0</v>
      </c>
      <c r="FM119" s="71">
        <f ca="1">IFERROR((NORMSDIST(-(((LN($EO119/$AB$26)+(#REF!+($N$47^2)/2)*$N$51)/($N$47*SQRT($N$51)))-$N$47*SQRT($N$51)))*$AB$26*EXP(-#REF!*$N$51)-NORMSDIST(-((LN($EO119/$AB$26)+(#REF!+($N$47^2)/2)*$N$51)/($N$47*SQRT($N$51))))*$EO119)*100*$AA$26,0)</f>
        <v>0</v>
      </c>
      <c r="FN119" s="71">
        <f ca="1">IFERROR((NORMSDIST(-(((LN($EO119/$AB$27)+(#REF!+($N$47^2)/2)*$N$51)/($N$47*SQRT($N$51)))-$N$47*SQRT($N$51)))*$AB$27*EXP(-#REF!*$N$51)-NORMSDIST(-((LN($EO119/$AB$27)+(#REF!+($N$47^2)/2)*$N$51)/($N$47*SQRT($N$51))))*$EO119)*100*$AA$27,0)</f>
        <v>0</v>
      </c>
      <c r="FO119" s="71">
        <f ca="1">IFERROR((NORMSDIST(-(((LN($EO119/$AB$28)+(#REF!+($N$47^2)/2)*$N$51)/($N$47*SQRT($N$51)))-$N$47*SQRT($N$51)))*$AB$28*EXP(-#REF!*$N$51)-NORMSDIST(-((LN($EO119/$AB$28)+(#REF!+($N$47^2)/2)*$N$51)/($N$47*SQRT($N$51))))*$EO119)*100*$AA$28,0)</f>
        <v>0</v>
      </c>
      <c r="FP119" s="71">
        <f ca="1">IFERROR((NORMSDIST(-(((LN($EO119/$AB$29)+(#REF!+($N$47^2)/2)*$N$51)/($N$47*SQRT($N$51)))-$N$47*SQRT($N$51)))*$AB$29*EXP(-#REF!*$N$51)-NORMSDIST(-((LN($EO119/$AB$29)+(#REF!+($N$47^2)/2)*$N$51)/($N$47*SQRT($N$51))))*$EO119)*100*$AA$29,0)</f>
        <v>0</v>
      </c>
      <c r="FQ119" s="71">
        <f ca="1">IFERROR((NORMSDIST(-(((LN($EO119/$AB$30)+(#REF!+($N$47^2)/2)*$N$51)/($N$47*SQRT($N$51)))-$N$47*SQRT($N$51)))*$AB$30*EXP(-#REF!*$N$51)-NORMSDIST(-((LN($EO119/$AB$30)+(#REF!+($N$47^2)/2)*$N$51)/($N$47*SQRT($N$51))))*$EO119)*100*$AA$30,0)</f>
        <v>0</v>
      </c>
      <c r="FR119" s="71">
        <f ca="1">IFERROR((NORMSDIST(-(((LN($EO119/$AB$31)+(#REF!+($N$47^2)/2)*$N$51)/($N$47*SQRT($N$51)))-$N$47*SQRT($N$51)))*$AB$31*EXP(-#REF!*$N$51)-NORMSDIST(-((LN($EO119/$AB$31)+(#REF!+($N$47^2)/2)*$N$51)/($N$47*SQRT($N$51))))*$EO119)*100*$AA$31,0)</f>
        <v>0</v>
      </c>
      <c r="FS119" s="71">
        <f ca="1">IFERROR((NORMSDIST(-(((LN($EO119/$AB$32)+(#REF!+($N$47^2)/2)*$N$51)/($N$47*SQRT($N$51)))-$N$47*SQRT($N$51)))*$AB$32*EXP(-#REF!*$N$51)-NORMSDIST(-((LN($EO119/$AB$32)+(#REF!+($N$47^2)/2)*$N$51)/($N$47*SQRT($N$51))))*$EO119)*100*$AA$32,0)</f>
        <v>0</v>
      </c>
      <c r="FT119" s="71">
        <f ca="1">IFERROR((NORMSDIST(-(((LN($EO119/$AB$33)+(#REF!+($N$47^2)/2)*$N$51)/($N$47*SQRT($N$51)))-$N$47*SQRT($N$51)))*$AB$33*EXP(-#REF!*$N$51)-NORMSDIST(-((LN($EO119/$AB$33)+(#REF!+($N$47^2)/2)*$N$51)/($N$47*SQRT($N$51))))*$EO119)*100*$AA$33,0)</f>
        <v>0</v>
      </c>
      <c r="FU119" s="71">
        <f ca="1">IFERROR((NORMSDIST(-(((LN($EO119/$AB$34)+(#REF!+($N$47^2)/2)*$N$51)/($N$47*SQRT($N$51)))-$N$47*SQRT($N$51)))*$AB$34*EXP(-#REF!*$N$51)-NORMSDIST(-((LN($EO119/$AB$34)+(#REF!+($N$47^2)/2)*$N$51)/($N$47*SQRT($N$51))))*$EO119)*100*$AA$34,0)</f>
        <v>0</v>
      </c>
      <c r="FV119" s="71">
        <f ca="1">IFERROR((NORMSDIST(-(((LN($EO119/$AB$35)+(#REF!+($N$47^2)/2)*$N$51)/($N$47*SQRT($N$51)))-$N$47*SQRT($N$51)))*$AB$35*EXP(-#REF!*$N$51)-NORMSDIST(-((LN($EO119/$AB$35)+(#REF!+($N$47^2)/2)*$N$51)/($N$47*SQRT($N$51))))*$EO119)*100*$AA$35,0)</f>
        <v>0</v>
      </c>
      <c r="FW119" s="71">
        <f ca="1">IFERROR((NORMSDIST(-(((LN($EO119/$AB$36)+(#REF!+($N$47^2)/2)*$N$51)/($N$47*SQRT($N$51)))-$N$47*SQRT($N$51)))*$AB$36*EXP(-#REF!*$N$51)-NORMSDIST(-((LN($EO119/$AB$36)+(#REF!+($N$47^2)/2)*$N$51)/($N$47*SQRT($N$51))))*$EO119)*100*$AA$36,0)</f>
        <v>0</v>
      </c>
      <c r="FX119" s="71">
        <f ca="1">IFERROR((NORMSDIST(-(((LN($EO119/$AB$37)+(#REF!+($N$47^2)/2)*$N$51)/($N$47*SQRT($N$51)))-$N$47*SQRT($N$51)))*$AB$37*EXP(-#REF!*$N$51)-NORMSDIST(-((LN($EO119/$AB$37)+(#REF!+($N$47^2)/2)*$N$51)/($N$47*SQRT($N$51))))*$EO119)*100*$AA$37,0)</f>
        <v>0</v>
      </c>
      <c r="FY119" s="71">
        <f ca="1">IFERROR((NORMSDIST(-(((LN($EO119/$AB$38)+(#REF!+($N$47^2)/2)*$N$51)/($N$47*SQRT($N$51)))-$N$47*SQRT($N$51)))*$AB$38*EXP(-#REF!*$N$51)-NORMSDIST(-((LN($EO119/$AB$38)+(#REF!+($N$47^2)/2)*$N$51)/($N$47*SQRT($N$51))))*$EO119)*100*$AA$38,0)</f>
        <v>0</v>
      </c>
      <c r="FZ119" s="71">
        <f ca="1">IFERROR((NORMSDIST(-(((LN($EO119/$AB$39)+(#REF!+($N$47^2)/2)*$N$51)/($N$47*SQRT($N$51)))-$N$47*SQRT($N$51)))*$AB$39*EXP(-#REF!*$N$51)-NORMSDIST(-((LN($EO119/$AB$39)+(#REF!+($N$47^2)/2)*$N$51)/($N$47*SQRT($N$51))))*$EO119)*100*$AA$39,0)</f>
        <v>0</v>
      </c>
      <c r="GA119" s="71">
        <f ca="1">IFERROR((NORMSDIST(-(((LN($EO119/$AB$40)+(#REF!+($N$47^2)/2)*$N$51)/($N$47*SQRT($N$51)))-$N$47*SQRT($N$51)))*$AB$40*EXP(-#REF!*$N$51)-NORMSDIST(-((LN($EO119/$AB$40)+(#REF!+($N$47^2)/2)*$N$51)/($N$47*SQRT($N$51))))*$EO119)*100*$AA$40,0)</f>
        <v>0</v>
      </c>
      <c r="GB119" s="71">
        <f ca="1">IFERROR((NORMSDIST(-(((LN($EO119/$AB$41)+(#REF!+($N$47^2)/2)*$N$51)/($N$47*SQRT($N$51)))-$N$47*SQRT($N$51)))*$AB$41*EXP(-#REF!*$N$51)-NORMSDIST(-((LN($EO119/$AB$41)+(#REF!+($N$47^2)/2)*$N$51)/($N$47*SQRT($N$51))))*$EO119)*100*$AA$41,0)</f>
        <v>0</v>
      </c>
      <c r="GC119" s="71">
        <f ca="1">IFERROR((NORMSDIST(-(((LN($EO119/$AB$42)+(#REF!+($N$47^2)/2)*$N$51)/($N$47*SQRT($N$51)))-$N$47*SQRT($N$51)))*$AB$42*EXP(-#REF!*$N$51)-NORMSDIST(-((LN($EO119/$AB$42)+(#REF!+($N$47^2)/2)*$N$51)/($N$47*SQRT($N$51))))*$EO119)*100*$AA$42,0)</f>
        <v>0</v>
      </c>
      <c r="GD119" s="104">
        <f t="shared" ca="1" si="211"/>
        <v>0</v>
      </c>
    </row>
    <row r="120" spans="102:186">
      <c r="CX120" s="70">
        <f t="shared" si="168"/>
        <v>4139.7515999999996</v>
      </c>
      <c r="CY120" s="71">
        <f t="shared" si="169"/>
        <v>0</v>
      </c>
      <c r="CZ120" s="71">
        <f t="shared" si="170"/>
        <v>0</v>
      </c>
      <c r="DA120" s="71">
        <f t="shared" si="171"/>
        <v>0</v>
      </c>
      <c r="DB120" s="71">
        <f t="shared" si="172"/>
        <v>0</v>
      </c>
      <c r="DC120" s="71">
        <f t="shared" si="173"/>
        <v>0</v>
      </c>
      <c r="DD120" s="71">
        <f t="shared" si="174"/>
        <v>0</v>
      </c>
      <c r="DE120" s="71">
        <f t="shared" si="175"/>
        <v>0</v>
      </c>
      <c r="DF120" s="71">
        <f t="shared" si="176"/>
        <v>0</v>
      </c>
      <c r="DG120" s="71">
        <f t="shared" si="177"/>
        <v>0</v>
      </c>
      <c r="DH120" s="71">
        <f t="shared" si="178"/>
        <v>0</v>
      </c>
      <c r="DI120" s="71">
        <f t="shared" si="179"/>
        <v>0</v>
      </c>
      <c r="DJ120" s="71">
        <f t="shared" si="180"/>
        <v>0</v>
      </c>
      <c r="DK120" s="71">
        <f t="shared" si="181"/>
        <v>0</v>
      </c>
      <c r="DL120" s="71">
        <f t="shared" si="182"/>
        <v>0</v>
      </c>
      <c r="DM120" s="71">
        <f t="shared" si="183"/>
        <v>0</v>
      </c>
      <c r="DN120" s="71">
        <f t="shared" si="184"/>
        <v>0</v>
      </c>
      <c r="DO120" s="71">
        <f t="shared" si="185"/>
        <v>0</v>
      </c>
      <c r="DP120" s="71">
        <f t="shared" si="186"/>
        <v>0</v>
      </c>
      <c r="DQ120" s="71">
        <f t="shared" si="187"/>
        <v>0</v>
      </c>
      <c r="DR120" s="71">
        <f t="shared" si="188"/>
        <v>0</v>
      </c>
      <c r="DS120" s="71">
        <f t="shared" si="189"/>
        <v>0</v>
      </c>
      <c r="DT120" s="71">
        <f t="shared" si="190"/>
        <v>0</v>
      </c>
      <c r="DU120" s="71">
        <f t="shared" si="191"/>
        <v>0</v>
      </c>
      <c r="DV120" s="71">
        <f t="shared" si="192"/>
        <v>0</v>
      </c>
      <c r="DW120" s="71">
        <f t="shared" si="193"/>
        <v>0</v>
      </c>
      <c r="DX120" s="71">
        <f t="shared" si="194"/>
        <v>0</v>
      </c>
      <c r="DY120" s="71">
        <f t="shared" si="195"/>
        <v>0</v>
      </c>
      <c r="DZ120" s="71">
        <f t="shared" si="196"/>
        <v>0</v>
      </c>
      <c r="EA120" s="71">
        <f t="shared" si="197"/>
        <v>0</v>
      </c>
      <c r="EB120" s="71">
        <f t="shared" si="198"/>
        <v>0</v>
      </c>
      <c r="EC120" s="71">
        <f t="shared" si="199"/>
        <v>0</v>
      </c>
      <c r="ED120" s="71">
        <f t="shared" si="200"/>
        <v>0</v>
      </c>
      <c r="EE120" s="71">
        <f t="shared" si="201"/>
        <v>0</v>
      </c>
      <c r="EF120" s="71">
        <f t="shared" si="202"/>
        <v>0</v>
      </c>
      <c r="EG120" s="71">
        <f t="shared" si="203"/>
        <v>0</v>
      </c>
      <c r="EH120" s="71">
        <f t="shared" si="204"/>
        <v>0</v>
      </c>
      <c r="EI120" s="71">
        <f t="shared" si="205"/>
        <v>0</v>
      </c>
      <c r="EJ120" s="71">
        <f t="shared" si="206"/>
        <v>0</v>
      </c>
      <c r="EK120" s="71">
        <f t="shared" si="207"/>
        <v>0</v>
      </c>
      <c r="EL120" s="71">
        <f t="shared" si="208"/>
        <v>0</v>
      </c>
      <c r="EM120" s="104">
        <f t="shared" si="209"/>
        <v>0</v>
      </c>
      <c r="EN120" s="60"/>
      <c r="EO120" s="70">
        <f t="shared" si="210"/>
        <v>4139.7515999999996</v>
      </c>
      <c r="EP120" s="71">
        <f ca="1">IFERROR((NORMSDIST(-(((LN($EO120/$AB$3)+(#REF!+($N$47^2)/2)*$N$51)/($N$47*SQRT($N$51)))-$N$47*SQRT($N$51)))*$AB$3*EXP(-#REF!*$N$51)-NORMSDIST(-((LN($EO120/$AB$3)+(#REF!+($N$47^2)/2)*$N$51)/($N$47*SQRT($N$51))))*$EO120)*100*$AA$3,0)</f>
        <v>0</v>
      </c>
      <c r="EQ120" s="71">
        <f ca="1">IFERROR((NORMSDIST(-(((LN($EO120/$AB$4)+(#REF!+($N$47^2)/2)*$N$51)/($N$47*SQRT($N$51)))-$N$47*SQRT($N$51)))*$AB$4*EXP(-#REF!*$N$51)-NORMSDIST(-((LN($EO120/$AB$4)+(#REF!+($N$47^2)/2)*$N$51)/($N$47*SQRT($N$51))))*$EO120)*100*$AA$4,0)</f>
        <v>0</v>
      </c>
      <c r="ER120" s="71">
        <f ca="1">IFERROR((NORMSDIST(-(((LN($EO120/$AB$5)+(#REF!+($N$47^2)/2)*$N$51)/($N$47*SQRT($N$51)))-$N$47*SQRT($N$51)))*$AB$5*EXP(-#REF!*$N$51)-NORMSDIST(-((LN($EO120/$AB$5)+(#REF!+($N$47^2)/2)*$N$51)/($N$47*SQRT($N$51))))*$EO120)*100*$AA$5,0)</f>
        <v>0</v>
      </c>
      <c r="ES120" s="71">
        <f ca="1">IFERROR((NORMSDIST(-(((LN($EO120/$AB$6)+(#REF!+($N$47^2)/2)*$N$51)/($N$47*SQRT($N$51)))-$N$47*SQRT($N$51)))*$AB$6*EXP(-#REF!*$N$51)-NORMSDIST(-((LN($EO120/$AB$6)+(#REF!+($N$47^2)/2)*$N$51)/($N$47*SQRT($N$51))))*$EO120)*100*$AA$6,0)</f>
        <v>0</v>
      </c>
      <c r="ET120" s="71">
        <f ca="1">IFERROR((NORMSDIST(-(((LN($EO120/$AB$7)+(#REF!+($N$47^2)/2)*$N$51)/($N$47*SQRT($N$51)))-$N$47*SQRT($N$51)))*$AB$7*EXP(-#REF!*$N$51)-NORMSDIST(-((LN($EO120/$AB$7)+(#REF!+($N$47^2)/2)*$N$51)/($N$47*SQRT($N$51))))*$EO120)*100*$AA$7,0)</f>
        <v>0</v>
      </c>
      <c r="EU120" s="71">
        <f ca="1">IFERROR((NORMSDIST(-(((LN($EO120/$AB$8)+(#REF!+($N$47^2)/2)*$N$51)/($N$47*SQRT($N$51)))-$N$47*SQRT($N$51)))*$AB$8*EXP(-#REF!*$N$51)-NORMSDIST(-((LN($EO120/$AB$8)+(#REF!+($N$47^2)/2)*$N$51)/($N$47*SQRT($N$51))))*$EO120)*100*$AA$8,0)</f>
        <v>0</v>
      </c>
      <c r="EV120" s="71">
        <f ca="1">IFERROR((NORMSDIST(-(((LN($EO120/$AB$9)+(#REF!+($N$47^2)/2)*$N$51)/($N$47*SQRT($N$51)))-$N$47*SQRT($N$51)))*$AB$9*EXP(-#REF!*$N$51)-NORMSDIST(-((LN($EO120/$AB$9)+(#REF!+($N$47^2)/2)*$N$51)/($N$47*SQRT($N$51))))*$EO120)*100*$AA$9,0)</f>
        <v>0</v>
      </c>
      <c r="EW120" s="71">
        <f ca="1">IFERROR((NORMSDIST(-(((LN($EO120/$AB$10)+(#REF!+($N$47^2)/2)*$N$51)/($N$47*SQRT($N$51)))-$N$47*SQRT($N$51)))*$AB$10*EXP(-#REF!*$N$51)-NORMSDIST(-((LN($EO120/$AB$10)+(#REF!+($N$47^2)/2)*$N$51)/($N$47*SQRT($N$51))))*$EO120)*100*$AA$10,0)</f>
        <v>0</v>
      </c>
      <c r="EX120" s="71">
        <f ca="1">IFERROR((NORMSDIST(-(((LN($EO120/$AB$11)+(#REF!+($N$47^2)/2)*$N$51)/($N$47*SQRT($N$51)))-$N$47*SQRT($N$51)))*$AB$11*EXP(-#REF!*$N$51)-NORMSDIST(-((LN($EO120/$AB$11)+(#REF!+($N$47^2)/2)*$N$51)/($N$47*SQRT($N$51))))*$EO120)*100*$AA$11,0)</f>
        <v>0</v>
      </c>
      <c r="EY120" s="71">
        <f ca="1">IFERROR((NORMSDIST(-(((LN($EO120/$AB$12)+(#REF!+($N$47^2)/2)*$N$51)/($N$47*SQRT($N$51)))-$N$47*SQRT($N$51)))*$AB$12*EXP(-#REF!*$N$51)-NORMSDIST(-((LN($EO120/$AB$12)+(#REF!+($N$47^2)/2)*$N$51)/($N$47*SQRT($N$51))))*$EO120)*100*$AA$12,0)</f>
        <v>0</v>
      </c>
      <c r="EZ120" s="71">
        <f ca="1">IFERROR((NORMSDIST(-(((LN($EO120/$AB$13)+(#REF!+($N$47^2)/2)*$N$51)/($N$47*SQRT($N$51)))-$N$47*SQRT($N$51)))*$AB$13*EXP(-#REF!*$N$51)-NORMSDIST(-((LN($EO120/$AB$13)+(#REF!+($N$47^2)/2)*$N$51)/($N$47*SQRT($N$51))))*$EO120)*100*$AA$13,0)</f>
        <v>0</v>
      </c>
      <c r="FA120" s="71">
        <f ca="1">IFERROR((NORMSDIST(-(((LN($EO120/$AB$14)+(#REF!+($N$47^2)/2)*$N$51)/($N$47*SQRT($N$51)))-$N$47*SQRT($N$51)))*$AB$14*EXP(-#REF!*$N$51)-NORMSDIST(-((LN($EO120/$AB$14)+(#REF!+($N$47^2)/2)*$N$51)/($N$47*SQRT($N$51))))*$EO120)*100*$AA$14,0)</f>
        <v>0</v>
      </c>
      <c r="FB120" s="71">
        <f ca="1">IFERROR((NORMSDIST(-(((LN($EO120/$AB$15)+(#REF!+($N$47^2)/2)*$N$51)/($N$47*SQRT($N$51)))-$N$47*SQRT($N$51)))*$AB$15*EXP(-#REF!*$N$51)-NORMSDIST(-((LN($EO120/$AB$15)+(#REF!+($N$47^2)/2)*$N$51)/($N$47*SQRT($N$51))))*$EO120)*100*$AA$15,0)</f>
        <v>0</v>
      </c>
      <c r="FC120" s="71">
        <f ca="1">IFERROR((NORMSDIST(-(((LN($EO120/$AB$16)+(#REF!+($N$47^2)/2)*$N$51)/($N$47*SQRT($N$51)))-$N$47*SQRT($N$51)))*$AB$16*EXP(-#REF!*$N$51)-NORMSDIST(-((LN($EO120/$AB$16)+(#REF!+($N$47^2)/2)*$N$51)/($N$47*SQRT($N$51))))*$EO120)*100*$AA$16,0)</f>
        <v>0</v>
      </c>
      <c r="FD120" s="71">
        <f ca="1">IFERROR((NORMSDIST(-(((LN($EO120/$AB$17)+(#REF!+($N$47^2)/2)*$N$51)/($N$47*SQRT($N$51)))-$N$47*SQRT($N$51)))*$AB$17*EXP(-#REF!*$N$51)-NORMSDIST(-((LN($EO120/$AB$17)+(#REF!+($N$47^2)/2)*$N$51)/($N$47*SQRT($N$51))))*$EO120)*100*$AA$17,0)</f>
        <v>0</v>
      </c>
      <c r="FE120" s="71">
        <f ca="1">IFERROR((NORMSDIST(-(((LN($EO120/$AB$18)+(#REF!+($N$47^2)/2)*$N$51)/($N$47*SQRT($N$51)))-$N$47*SQRT($N$51)))*$AB$18*EXP(-#REF!*$N$51)-NORMSDIST(-((LN($EO120/$AB$18)+(#REF!+($N$47^2)/2)*$N$51)/($N$47*SQRT($N$51))))*$EO120)*100*$AA$18,0)</f>
        <v>0</v>
      </c>
      <c r="FF120" s="71">
        <f ca="1">IFERROR((NORMSDIST(-(((LN($EO120/$AB$19)+(#REF!+($N$47^2)/2)*$N$51)/($N$47*SQRT($N$51)))-$N$47*SQRT($N$51)))*$AB$19*EXP(-#REF!*$N$51)-NORMSDIST(-((LN($EO120/$AB$19)+(#REF!+($N$47^2)/2)*$N$51)/($N$47*SQRT($N$51))))*$EO120)*100*$AA$19,0)</f>
        <v>0</v>
      </c>
      <c r="FG120" s="71">
        <f ca="1">IFERROR((NORMSDIST(-(((LN($EO120/$AB$20)+(#REF!+($N$47^2)/2)*$N$51)/($N$47*SQRT($N$51)))-$N$47*SQRT($N$51)))*$AB$20*EXP(-#REF!*$N$51)-NORMSDIST(-((LN($EO120/$AB$20)+(#REF!+($N$47^2)/2)*$N$51)/($N$47*SQRT($N$51))))*$EO120)*100*$AA$20,0)</f>
        <v>0</v>
      </c>
      <c r="FH120" s="71">
        <f ca="1">IFERROR((NORMSDIST(-(((LN($EO120/$AB$21)+(#REF!+($N$47^2)/2)*$N$51)/($N$47*SQRT($N$51)))-$N$47*SQRT($N$51)))*$AB$21*EXP(-#REF!*$N$51)-NORMSDIST(-((LN($EO120/$AB$21)+(#REF!+($N$47^2)/2)*$N$51)/($N$47*SQRT($N$51))))*$EO120)*100*$AA$21,0)</f>
        <v>0</v>
      </c>
      <c r="FI120" s="71">
        <f ca="1">IFERROR((NORMSDIST(-(((LN($EO120/$AB$22)+(#REF!+($N$47^2)/2)*$N$51)/($N$47*SQRT($N$51)))-$N$47*SQRT($N$51)))*$AB$22*EXP(-#REF!*$N$51)-NORMSDIST(-((LN($EO120/$AB$22)+(#REF!+($N$47^2)/2)*$N$51)/($N$47*SQRT($N$51))))*$EO120)*100*$AA$22,0)</f>
        <v>0</v>
      </c>
      <c r="FJ120" s="71">
        <f ca="1">IFERROR((NORMSDIST(-(((LN($EO120/$AB$23)+(#REF!+($N$47^2)/2)*$N$51)/($N$47*SQRT($N$51)))-$N$47*SQRT($N$51)))*$AB$23*EXP(-#REF!*$N$51)-NORMSDIST(-((LN($EO120/$AB$23)+(#REF!+($N$47^2)/2)*$N$51)/($N$47*SQRT($N$51))))*$EO120)*100*$AA$23,0)</f>
        <v>0</v>
      </c>
      <c r="FK120" s="71">
        <f ca="1">IFERROR((NORMSDIST(-(((LN($EO120/$AB$24)+(#REF!+($N$47^2)/2)*$N$51)/($N$47*SQRT($N$51)))-$N$47*SQRT($N$51)))*$AB$24*EXP(-#REF!*$N$51)-NORMSDIST(-((LN($EO120/$AB$24)+(#REF!+($N$47^2)/2)*$N$51)/($N$47*SQRT($N$51))))*$EO120)*100*$AA$24,0)</f>
        <v>0</v>
      </c>
      <c r="FL120" s="71">
        <f ca="1">IFERROR((NORMSDIST(-(((LN($EO120/$AB$25)+(#REF!+($N$47^2)/2)*$N$51)/($N$47*SQRT($N$51)))-$N$47*SQRT($N$51)))*$AB$25*EXP(-#REF!*$N$51)-NORMSDIST(-((LN($EO120/$AB$25)+(#REF!+($N$47^2)/2)*$N$51)/($N$47*SQRT($N$51))))*$EO120)*100*$AA$25,0)</f>
        <v>0</v>
      </c>
      <c r="FM120" s="71">
        <f ca="1">IFERROR((NORMSDIST(-(((LN($EO120/$AB$26)+(#REF!+($N$47^2)/2)*$N$51)/($N$47*SQRT($N$51)))-$N$47*SQRT($N$51)))*$AB$26*EXP(-#REF!*$N$51)-NORMSDIST(-((LN($EO120/$AB$26)+(#REF!+($N$47^2)/2)*$N$51)/($N$47*SQRT($N$51))))*$EO120)*100*$AA$26,0)</f>
        <v>0</v>
      </c>
      <c r="FN120" s="71">
        <f ca="1">IFERROR((NORMSDIST(-(((LN($EO120/$AB$27)+(#REF!+($N$47^2)/2)*$N$51)/($N$47*SQRT($N$51)))-$N$47*SQRT($N$51)))*$AB$27*EXP(-#REF!*$N$51)-NORMSDIST(-((LN($EO120/$AB$27)+(#REF!+($N$47^2)/2)*$N$51)/($N$47*SQRT($N$51))))*$EO120)*100*$AA$27,0)</f>
        <v>0</v>
      </c>
      <c r="FO120" s="71">
        <f ca="1">IFERROR((NORMSDIST(-(((LN($EO120/$AB$28)+(#REF!+($N$47^2)/2)*$N$51)/($N$47*SQRT($N$51)))-$N$47*SQRT($N$51)))*$AB$28*EXP(-#REF!*$N$51)-NORMSDIST(-((LN($EO120/$AB$28)+(#REF!+($N$47^2)/2)*$N$51)/($N$47*SQRT($N$51))))*$EO120)*100*$AA$28,0)</f>
        <v>0</v>
      </c>
      <c r="FP120" s="71">
        <f ca="1">IFERROR((NORMSDIST(-(((LN($EO120/$AB$29)+(#REF!+($N$47^2)/2)*$N$51)/($N$47*SQRT($N$51)))-$N$47*SQRT($N$51)))*$AB$29*EXP(-#REF!*$N$51)-NORMSDIST(-((LN($EO120/$AB$29)+(#REF!+($N$47^2)/2)*$N$51)/($N$47*SQRT($N$51))))*$EO120)*100*$AA$29,0)</f>
        <v>0</v>
      </c>
      <c r="FQ120" s="71">
        <f ca="1">IFERROR((NORMSDIST(-(((LN($EO120/$AB$30)+(#REF!+($N$47^2)/2)*$N$51)/($N$47*SQRT($N$51)))-$N$47*SQRT($N$51)))*$AB$30*EXP(-#REF!*$N$51)-NORMSDIST(-((LN($EO120/$AB$30)+(#REF!+($N$47^2)/2)*$N$51)/($N$47*SQRT($N$51))))*$EO120)*100*$AA$30,0)</f>
        <v>0</v>
      </c>
      <c r="FR120" s="71">
        <f ca="1">IFERROR((NORMSDIST(-(((LN($EO120/$AB$31)+(#REF!+($N$47^2)/2)*$N$51)/($N$47*SQRT($N$51)))-$N$47*SQRT($N$51)))*$AB$31*EXP(-#REF!*$N$51)-NORMSDIST(-((LN($EO120/$AB$31)+(#REF!+($N$47^2)/2)*$N$51)/($N$47*SQRT($N$51))))*$EO120)*100*$AA$31,0)</f>
        <v>0</v>
      </c>
      <c r="FS120" s="71">
        <f ca="1">IFERROR((NORMSDIST(-(((LN($EO120/$AB$32)+(#REF!+($N$47^2)/2)*$N$51)/($N$47*SQRT($N$51)))-$N$47*SQRT($N$51)))*$AB$32*EXP(-#REF!*$N$51)-NORMSDIST(-((LN($EO120/$AB$32)+(#REF!+($N$47^2)/2)*$N$51)/($N$47*SQRT($N$51))))*$EO120)*100*$AA$32,0)</f>
        <v>0</v>
      </c>
      <c r="FT120" s="71">
        <f ca="1">IFERROR((NORMSDIST(-(((LN($EO120/$AB$33)+(#REF!+($N$47^2)/2)*$N$51)/($N$47*SQRT($N$51)))-$N$47*SQRT($N$51)))*$AB$33*EXP(-#REF!*$N$51)-NORMSDIST(-((LN($EO120/$AB$33)+(#REF!+($N$47^2)/2)*$N$51)/($N$47*SQRT($N$51))))*$EO120)*100*$AA$33,0)</f>
        <v>0</v>
      </c>
      <c r="FU120" s="71">
        <f ca="1">IFERROR((NORMSDIST(-(((LN($EO120/$AB$34)+(#REF!+($N$47^2)/2)*$N$51)/($N$47*SQRT($N$51)))-$N$47*SQRT($N$51)))*$AB$34*EXP(-#REF!*$N$51)-NORMSDIST(-((LN($EO120/$AB$34)+(#REF!+($N$47^2)/2)*$N$51)/($N$47*SQRT($N$51))))*$EO120)*100*$AA$34,0)</f>
        <v>0</v>
      </c>
      <c r="FV120" s="71">
        <f ca="1">IFERROR((NORMSDIST(-(((LN($EO120/$AB$35)+(#REF!+($N$47^2)/2)*$N$51)/($N$47*SQRT($N$51)))-$N$47*SQRT($N$51)))*$AB$35*EXP(-#REF!*$N$51)-NORMSDIST(-((LN($EO120/$AB$35)+(#REF!+($N$47^2)/2)*$N$51)/($N$47*SQRT($N$51))))*$EO120)*100*$AA$35,0)</f>
        <v>0</v>
      </c>
      <c r="FW120" s="71">
        <f ca="1">IFERROR((NORMSDIST(-(((LN($EO120/$AB$36)+(#REF!+($N$47^2)/2)*$N$51)/($N$47*SQRT($N$51)))-$N$47*SQRT($N$51)))*$AB$36*EXP(-#REF!*$N$51)-NORMSDIST(-((LN($EO120/$AB$36)+(#REF!+($N$47^2)/2)*$N$51)/($N$47*SQRT($N$51))))*$EO120)*100*$AA$36,0)</f>
        <v>0</v>
      </c>
      <c r="FX120" s="71">
        <f ca="1">IFERROR((NORMSDIST(-(((LN($EO120/$AB$37)+(#REF!+($N$47^2)/2)*$N$51)/($N$47*SQRT($N$51)))-$N$47*SQRT($N$51)))*$AB$37*EXP(-#REF!*$N$51)-NORMSDIST(-((LN($EO120/$AB$37)+(#REF!+($N$47^2)/2)*$N$51)/($N$47*SQRT($N$51))))*$EO120)*100*$AA$37,0)</f>
        <v>0</v>
      </c>
      <c r="FY120" s="71">
        <f ca="1">IFERROR((NORMSDIST(-(((LN($EO120/$AB$38)+(#REF!+($N$47^2)/2)*$N$51)/($N$47*SQRT($N$51)))-$N$47*SQRT($N$51)))*$AB$38*EXP(-#REF!*$N$51)-NORMSDIST(-((LN($EO120/$AB$38)+(#REF!+($N$47^2)/2)*$N$51)/($N$47*SQRT($N$51))))*$EO120)*100*$AA$38,0)</f>
        <v>0</v>
      </c>
      <c r="FZ120" s="71">
        <f ca="1">IFERROR((NORMSDIST(-(((LN($EO120/$AB$39)+(#REF!+($N$47^2)/2)*$N$51)/($N$47*SQRT($N$51)))-$N$47*SQRT($N$51)))*$AB$39*EXP(-#REF!*$N$51)-NORMSDIST(-((LN($EO120/$AB$39)+(#REF!+($N$47^2)/2)*$N$51)/($N$47*SQRT($N$51))))*$EO120)*100*$AA$39,0)</f>
        <v>0</v>
      </c>
      <c r="GA120" s="71">
        <f ca="1">IFERROR((NORMSDIST(-(((LN($EO120/$AB$40)+(#REF!+($N$47^2)/2)*$N$51)/($N$47*SQRT($N$51)))-$N$47*SQRT($N$51)))*$AB$40*EXP(-#REF!*$N$51)-NORMSDIST(-((LN($EO120/$AB$40)+(#REF!+($N$47^2)/2)*$N$51)/($N$47*SQRT($N$51))))*$EO120)*100*$AA$40,0)</f>
        <v>0</v>
      </c>
      <c r="GB120" s="71">
        <f ca="1">IFERROR((NORMSDIST(-(((LN($EO120/$AB$41)+(#REF!+($N$47^2)/2)*$N$51)/($N$47*SQRT($N$51)))-$N$47*SQRT($N$51)))*$AB$41*EXP(-#REF!*$N$51)-NORMSDIST(-((LN($EO120/$AB$41)+(#REF!+($N$47^2)/2)*$N$51)/($N$47*SQRT($N$51))))*$EO120)*100*$AA$41,0)</f>
        <v>0</v>
      </c>
      <c r="GC120" s="71">
        <f ca="1">IFERROR((NORMSDIST(-(((LN($EO120/$AB$42)+(#REF!+($N$47^2)/2)*$N$51)/($N$47*SQRT($N$51)))-$N$47*SQRT($N$51)))*$AB$42*EXP(-#REF!*$N$51)-NORMSDIST(-((LN($EO120/$AB$42)+(#REF!+($N$47^2)/2)*$N$51)/($N$47*SQRT($N$51))))*$EO120)*100*$AA$42,0)</f>
        <v>0</v>
      </c>
      <c r="GD120" s="104">
        <f t="shared" ca="1" si="211"/>
        <v>0</v>
      </c>
    </row>
    <row r="121" spans="102:186">
      <c r="CX121" s="70">
        <f t="shared" si="168"/>
        <v>4222.5466319999996</v>
      </c>
      <c r="CY121" s="71">
        <f t="shared" si="169"/>
        <v>0</v>
      </c>
      <c r="CZ121" s="71">
        <f t="shared" si="170"/>
        <v>0</v>
      </c>
      <c r="DA121" s="71">
        <f t="shared" si="171"/>
        <v>0</v>
      </c>
      <c r="DB121" s="71">
        <f t="shared" si="172"/>
        <v>0</v>
      </c>
      <c r="DC121" s="71">
        <f t="shared" si="173"/>
        <v>0</v>
      </c>
      <c r="DD121" s="71">
        <f t="shared" si="174"/>
        <v>0</v>
      </c>
      <c r="DE121" s="71">
        <f t="shared" si="175"/>
        <v>0</v>
      </c>
      <c r="DF121" s="71">
        <f t="shared" si="176"/>
        <v>0</v>
      </c>
      <c r="DG121" s="71">
        <f t="shared" si="177"/>
        <v>0</v>
      </c>
      <c r="DH121" s="71">
        <f t="shared" si="178"/>
        <v>0</v>
      </c>
      <c r="DI121" s="71">
        <f t="shared" si="179"/>
        <v>0</v>
      </c>
      <c r="DJ121" s="71">
        <f t="shared" si="180"/>
        <v>0</v>
      </c>
      <c r="DK121" s="71">
        <f t="shared" si="181"/>
        <v>0</v>
      </c>
      <c r="DL121" s="71">
        <f t="shared" si="182"/>
        <v>0</v>
      </c>
      <c r="DM121" s="71">
        <f t="shared" si="183"/>
        <v>0</v>
      </c>
      <c r="DN121" s="71">
        <f t="shared" si="184"/>
        <v>0</v>
      </c>
      <c r="DO121" s="71">
        <f t="shared" si="185"/>
        <v>0</v>
      </c>
      <c r="DP121" s="71">
        <f t="shared" si="186"/>
        <v>0</v>
      </c>
      <c r="DQ121" s="71">
        <f t="shared" si="187"/>
        <v>0</v>
      </c>
      <c r="DR121" s="71">
        <f t="shared" si="188"/>
        <v>0</v>
      </c>
      <c r="DS121" s="71">
        <f t="shared" si="189"/>
        <v>0</v>
      </c>
      <c r="DT121" s="71">
        <f t="shared" si="190"/>
        <v>0</v>
      </c>
      <c r="DU121" s="71">
        <f t="shared" si="191"/>
        <v>0</v>
      </c>
      <c r="DV121" s="71">
        <f t="shared" si="192"/>
        <v>0</v>
      </c>
      <c r="DW121" s="71">
        <f t="shared" si="193"/>
        <v>0</v>
      </c>
      <c r="DX121" s="71">
        <f t="shared" si="194"/>
        <v>0</v>
      </c>
      <c r="DY121" s="71">
        <f t="shared" si="195"/>
        <v>0</v>
      </c>
      <c r="DZ121" s="71">
        <f t="shared" si="196"/>
        <v>0</v>
      </c>
      <c r="EA121" s="71">
        <f t="shared" si="197"/>
        <v>0</v>
      </c>
      <c r="EB121" s="71">
        <f t="shared" si="198"/>
        <v>0</v>
      </c>
      <c r="EC121" s="71">
        <f t="shared" si="199"/>
        <v>0</v>
      </c>
      <c r="ED121" s="71">
        <f t="shared" si="200"/>
        <v>0</v>
      </c>
      <c r="EE121" s="71">
        <f t="shared" si="201"/>
        <v>0</v>
      </c>
      <c r="EF121" s="71">
        <f t="shared" si="202"/>
        <v>0</v>
      </c>
      <c r="EG121" s="71">
        <f t="shared" si="203"/>
        <v>0</v>
      </c>
      <c r="EH121" s="71">
        <f t="shared" si="204"/>
        <v>0</v>
      </c>
      <c r="EI121" s="71">
        <f t="shared" si="205"/>
        <v>0</v>
      </c>
      <c r="EJ121" s="71">
        <f t="shared" si="206"/>
        <v>0</v>
      </c>
      <c r="EK121" s="71">
        <f t="shared" si="207"/>
        <v>0</v>
      </c>
      <c r="EL121" s="71">
        <f t="shared" si="208"/>
        <v>0</v>
      </c>
      <c r="EM121" s="104">
        <f t="shared" si="209"/>
        <v>0</v>
      </c>
      <c r="EN121" s="60"/>
      <c r="EO121" s="70">
        <f t="shared" si="210"/>
        <v>4222.5466319999996</v>
      </c>
      <c r="EP121" s="71">
        <f ca="1">IFERROR((NORMSDIST(-(((LN($EO121/$AB$3)+(#REF!+($N$47^2)/2)*$N$51)/($N$47*SQRT($N$51)))-$N$47*SQRT($N$51)))*$AB$3*EXP(-#REF!*$N$51)-NORMSDIST(-((LN($EO121/$AB$3)+(#REF!+($N$47^2)/2)*$N$51)/($N$47*SQRT($N$51))))*$EO121)*100*$AA$3,0)</f>
        <v>0</v>
      </c>
      <c r="EQ121" s="71">
        <f ca="1">IFERROR((NORMSDIST(-(((LN($EO121/$AB$4)+(#REF!+($N$47^2)/2)*$N$51)/($N$47*SQRT($N$51)))-$N$47*SQRT($N$51)))*$AB$4*EXP(-#REF!*$N$51)-NORMSDIST(-((LN($EO121/$AB$4)+(#REF!+($N$47^2)/2)*$N$51)/($N$47*SQRT($N$51))))*$EO121)*100*$AA$4,0)</f>
        <v>0</v>
      </c>
      <c r="ER121" s="71">
        <f ca="1">IFERROR((NORMSDIST(-(((LN($EO121/$AB$5)+(#REF!+($N$47^2)/2)*$N$51)/($N$47*SQRT($N$51)))-$N$47*SQRT($N$51)))*$AB$5*EXP(-#REF!*$N$51)-NORMSDIST(-((LN($EO121/$AB$5)+(#REF!+($N$47^2)/2)*$N$51)/($N$47*SQRT($N$51))))*$EO121)*100*$AA$5,0)</f>
        <v>0</v>
      </c>
      <c r="ES121" s="71">
        <f ca="1">IFERROR((NORMSDIST(-(((LN($EO121/$AB$6)+(#REF!+($N$47^2)/2)*$N$51)/($N$47*SQRT($N$51)))-$N$47*SQRT($N$51)))*$AB$6*EXP(-#REF!*$N$51)-NORMSDIST(-((LN($EO121/$AB$6)+(#REF!+($N$47^2)/2)*$N$51)/($N$47*SQRT($N$51))))*$EO121)*100*$AA$6,0)</f>
        <v>0</v>
      </c>
      <c r="ET121" s="71">
        <f ca="1">IFERROR((NORMSDIST(-(((LN($EO121/$AB$7)+(#REF!+($N$47^2)/2)*$N$51)/($N$47*SQRT($N$51)))-$N$47*SQRT($N$51)))*$AB$7*EXP(-#REF!*$N$51)-NORMSDIST(-((LN($EO121/$AB$7)+(#REF!+($N$47^2)/2)*$N$51)/($N$47*SQRT($N$51))))*$EO121)*100*$AA$7,0)</f>
        <v>0</v>
      </c>
      <c r="EU121" s="71">
        <f ca="1">IFERROR((NORMSDIST(-(((LN($EO121/$AB$8)+(#REF!+($N$47^2)/2)*$N$51)/($N$47*SQRT($N$51)))-$N$47*SQRT($N$51)))*$AB$8*EXP(-#REF!*$N$51)-NORMSDIST(-((LN($EO121/$AB$8)+(#REF!+($N$47^2)/2)*$N$51)/($N$47*SQRT($N$51))))*$EO121)*100*$AA$8,0)</f>
        <v>0</v>
      </c>
      <c r="EV121" s="71">
        <f ca="1">IFERROR((NORMSDIST(-(((LN($EO121/$AB$9)+(#REF!+($N$47^2)/2)*$N$51)/($N$47*SQRT($N$51)))-$N$47*SQRT($N$51)))*$AB$9*EXP(-#REF!*$N$51)-NORMSDIST(-((LN($EO121/$AB$9)+(#REF!+($N$47^2)/2)*$N$51)/($N$47*SQRT($N$51))))*$EO121)*100*$AA$9,0)</f>
        <v>0</v>
      </c>
      <c r="EW121" s="71">
        <f ca="1">IFERROR((NORMSDIST(-(((LN($EO121/$AB$10)+(#REF!+($N$47^2)/2)*$N$51)/($N$47*SQRT($N$51)))-$N$47*SQRT($N$51)))*$AB$10*EXP(-#REF!*$N$51)-NORMSDIST(-((LN($EO121/$AB$10)+(#REF!+($N$47^2)/2)*$N$51)/($N$47*SQRT($N$51))))*$EO121)*100*$AA$10,0)</f>
        <v>0</v>
      </c>
      <c r="EX121" s="71">
        <f ca="1">IFERROR((NORMSDIST(-(((LN($EO121/$AB$11)+(#REF!+($N$47^2)/2)*$N$51)/($N$47*SQRT($N$51)))-$N$47*SQRT($N$51)))*$AB$11*EXP(-#REF!*$N$51)-NORMSDIST(-((LN($EO121/$AB$11)+(#REF!+($N$47^2)/2)*$N$51)/($N$47*SQRT($N$51))))*$EO121)*100*$AA$11,0)</f>
        <v>0</v>
      </c>
      <c r="EY121" s="71">
        <f ca="1">IFERROR((NORMSDIST(-(((LN($EO121/$AB$12)+(#REF!+($N$47^2)/2)*$N$51)/($N$47*SQRT($N$51)))-$N$47*SQRT($N$51)))*$AB$12*EXP(-#REF!*$N$51)-NORMSDIST(-((LN($EO121/$AB$12)+(#REF!+($N$47^2)/2)*$N$51)/($N$47*SQRT($N$51))))*$EO121)*100*$AA$12,0)</f>
        <v>0</v>
      </c>
      <c r="EZ121" s="71">
        <f ca="1">IFERROR((NORMSDIST(-(((LN($EO121/$AB$13)+(#REF!+($N$47^2)/2)*$N$51)/($N$47*SQRT($N$51)))-$N$47*SQRT($N$51)))*$AB$13*EXP(-#REF!*$N$51)-NORMSDIST(-((LN($EO121/$AB$13)+(#REF!+($N$47^2)/2)*$N$51)/($N$47*SQRT($N$51))))*$EO121)*100*$AA$13,0)</f>
        <v>0</v>
      </c>
      <c r="FA121" s="71">
        <f ca="1">IFERROR((NORMSDIST(-(((LN($EO121/$AB$14)+(#REF!+($N$47^2)/2)*$N$51)/($N$47*SQRT($N$51)))-$N$47*SQRT($N$51)))*$AB$14*EXP(-#REF!*$N$51)-NORMSDIST(-((LN($EO121/$AB$14)+(#REF!+($N$47^2)/2)*$N$51)/($N$47*SQRT($N$51))))*$EO121)*100*$AA$14,0)</f>
        <v>0</v>
      </c>
      <c r="FB121" s="71">
        <f ca="1">IFERROR((NORMSDIST(-(((LN($EO121/$AB$15)+(#REF!+($N$47^2)/2)*$N$51)/($N$47*SQRT($N$51)))-$N$47*SQRT($N$51)))*$AB$15*EXP(-#REF!*$N$51)-NORMSDIST(-((LN($EO121/$AB$15)+(#REF!+($N$47^2)/2)*$N$51)/($N$47*SQRT($N$51))))*$EO121)*100*$AA$15,0)</f>
        <v>0</v>
      </c>
      <c r="FC121" s="71">
        <f ca="1">IFERROR((NORMSDIST(-(((LN($EO121/$AB$16)+(#REF!+($N$47^2)/2)*$N$51)/($N$47*SQRT($N$51)))-$N$47*SQRT($N$51)))*$AB$16*EXP(-#REF!*$N$51)-NORMSDIST(-((LN($EO121/$AB$16)+(#REF!+($N$47^2)/2)*$N$51)/($N$47*SQRT($N$51))))*$EO121)*100*$AA$16,0)</f>
        <v>0</v>
      </c>
      <c r="FD121" s="71">
        <f ca="1">IFERROR((NORMSDIST(-(((LN($EO121/$AB$17)+(#REF!+($N$47^2)/2)*$N$51)/($N$47*SQRT($N$51)))-$N$47*SQRT($N$51)))*$AB$17*EXP(-#REF!*$N$51)-NORMSDIST(-((LN($EO121/$AB$17)+(#REF!+($N$47^2)/2)*$N$51)/($N$47*SQRT($N$51))))*$EO121)*100*$AA$17,0)</f>
        <v>0</v>
      </c>
      <c r="FE121" s="71">
        <f ca="1">IFERROR((NORMSDIST(-(((LN($EO121/$AB$18)+(#REF!+($N$47^2)/2)*$N$51)/($N$47*SQRT($N$51)))-$N$47*SQRT($N$51)))*$AB$18*EXP(-#REF!*$N$51)-NORMSDIST(-((LN($EO121/$AB$18)+(#REF!+($N$47^2)/2)*$N$51)/($N$47*SQRT($N$51))))*$EO121)*100*$AA$18,0)</f>
        <v>0</v>
      </c>
      <c r="FF121" s="71">
        <f ca="1">IFERROR((NORMSDIST(-(((LN($EO121/$AB$19)+(#REF!+($N$47^2)/2)*$N$51)/($N$47*SQRT($N$51)))-$N$47*SQRT($N$51)))*$AB$19*EXP(-#REF!*$N$51)-NORMSDIST(-((LN($EO121/$AB$19)+(#REF!+($N$47^2)/2)*$N$51)/($N$47*SQRT($N$51))))*$EO121)*100*$AA$19,0)</f>
        <v>0</v>
      </c>
      <c r="FG121" s="71">
        <f ca="1">IFERROR((NORMSDIST(-(((LN($EO121/$AB$20)+(#REF!+($N$47^2)/2)*$N$51)/($N$47*SQRT($N$51)))-$N$47*SQRT($N$51)))*$AB$20*EXP(-#REF!*$N$51)-NORMSDIST(-((LN($EO121/$AB$20)+(#REF!+($N$47^2)/2)*$N$51)/($N$47*SQRT($N$51))))*$EO121)*100*$AA$20,0)</f>
        <v>0</v>
      </c>
      <c r="FH121" s="71">
        <f ca="1">IFERROR((NORMSDIST(-(((LN($EO121/$AB$21)+(#REF!+($N$47^2)/2)*$N$51)/($N$47*SQRT($N$51)))-$N$47*SQRT($N$51)))*$AB$21*EXP(-#REF!*$N$51)-NORMSDIST(-((LN($EO121/$AB$21)+(#REF!+($N$47^2)/2)*$N$51)/($N$47*SQRT($N$51))))*$EO121)*100*$AA$21,0)</f>
        <v>0</v>
      </c>
      <c r="FI121" s="71">
        <f ca="1">IFERROR((NORMSDIST(-(((LN($EO121/$AB$22)+(#REF!+($N$47^2)/2)*$N$51)/($N$47*SQRT($N$51)))-$N$47*SQRT($N$51)))*$AB$22*EXP(-#REF!*$N$51)-NORMSDIST(-((LN($EO121/$AB$22)+(#REF!+($N$47^2)/2)*$N$51)/($N$47*SQRT($N$51))))*$EO121)*100*$AA$22,0)</f>
        <v>0</v>
      </c>
      <c r="FJ121" s="71">
        <f ca="1">IFERROR((NORMSDIST(-(((LN($EO121/$AB$23)+(#REF!+($N$47^2)/2)*$N$51)/($N$47*SQRT($N$51)))-$N$47*SQRT($N$51)))*$AB$23*EXP(-#REF!*$N$51)-NORMSDIST(-((LN($EO121/$AB$23)+(#REF!+($N$47^2)/2)*$N$51)/($N$47*SQRT($N$51))))*$EO121)*100*$AA$23,0)</f>
        <v>0</v>
      </c>
      <c r="FK121" s="71">
        <f ca="1">IFERROR((NORMSDIST(-(((LN($EO121/$AB$24)+(#REF!+($N$47^2)/2)*$N$51)/($N$47*SQRT($N$51)))-$N$47*SQRT($N$51)))*$AB$24*EXP(-#REF!*$N$51)-NORMSDIST(-((LN($EO121/$AB$24)+(#REF!+($N$47^2)/2)*$N$51)/($N$47*SQRT($N$51))))*$EO121)*100*$AA$24,0)</f>
        <v>0</v>
      </c>
      <c r="FL121" s="71">
        <f ca="1">IFERROR((NORMSDIST(-(((LN($EO121/$AB$25)+(#REF!+($N$47^2)/2)*$N$51)/($N$47*SQRT($N$51)))-$N$47*SQRT($N$51)))*$AB$25*EXP(-#REF!*$N$51)-NORMSDIST(-((LN($EO121/$AB$25)+(#REF!+($N$47^2)/2)*$N$51)/($N$47*SQRT($N$51))))*$EO121)*100*$AA$25,0)</f>
        <v>0</v>
      </c>
      <c r="FM121" s="71">
        <f ca="1">IFERROR((NORMSDIST(-(((LN($EO121/$AB$26)+(#REF!+($N$47^2)/2)*$N$51)/($N$47*SQRT($N$51)))-$N$47*SQRT($N$51)))*$AB$26*EXP(-#REF!*$N$51)-NORMSDIST(-((LN($EO121/$AB$26)+(#REF!+($N$47^2)/2)*$N$51)/($N$47*SQRT($N$51))))*$EO121)*100*$AA$26,0)</f>
        <v>0</v>
      </c>
      <c r="FN121" s="71">
        <f ca="1">IFERROR((NORMSDIST(-(((LN($EO121/$AB$27)+(#REF!+($N$47^2)/2)*$N$51)/($N$47*SQRT($N$51)))-$N$47*SQRT($N$51)))*$AB$27*EXP(-#REF!*$N$51)-NORMSDIST(-((LN($EO121/$AB$27)+(#REF!+($N$47^2)/2)*$N$51)/($N$47*SQRT($N$51))))*$EO121)*100*$AA$27,0)</f>
        <v>0</v>
      </c>
      <c r="FO121" s="71">
        <f ca="1">IFERROR((NORMSDIST(-(((LN($EO121/$AB$28)+(#REF!+($N$47^2)/2)*$N$51)/($N$47*SQRT($N$51)))-$N$47*SQRT($N$51)))*$AB$28*EXP(-#REF!*$N$51)-NORMSDIST(-((LN($EO121/$AB$28)+(#REF!+($N$47^2)/2)*$N$51)/($N$47*SQRT($N$51))))*$EO121)*100*$AA$28,0)</f>
        <v>0</v>
      </c>
      <c r="FP121" s="71">
        <f ca="1">IFERROR((NORMSDIST(-(((LN($EO121/$AB$29)+(#REF!+($N$47^2)/2)*$N$51)/($N$47*SQRT($N$51)))-$N$47*SQRT($N$51)))*$AB$29*EXP(-#REF!*$N$51)-NORMSDIST(-((LN($EO121/$AB$29)+(#REF!+($N$47^2)/2)*$N$51)/($N$47*SQRT($N$51))))*$EO121)*100*$AA$29,0)</f>
        <v>0</v>
      </c>
      <c r="FQ121" s="71">
        <f ca="1">IFERROR((NORMSDIST(-(((LN($EO121/$AB$30)+(#REF!+($N$47^2)/2)*$N$51)/($N$47*SQRT($N$51)))-$N$47*SQRT($N$51)))*$AB$30*EXP(-#REF!*$N$51)-NORMSDIST(-((LN($EO121/$AB$30)+(#REF!+($N$47^2)/2)*$N$51)/($N$47*SQRT($N$51))))*$EO121)*100*$AA$30,0)</f>
        <v>0</v>
      </c>
      <c r="FR121" s="71">
        <f ca="1">IFERROR((NORMSDIST(-(((LN($EO121/$AB$31)+(#REF!+($N$47^2)/2)*$N$51)/($N$47*SQRT($N$51)))-$N$47*SQRT($N$51)))*$AB$31*EXP(-#REF!*$N$51)-NORMSDIST(-((LN($EO121/$AB$31)+(#REF!+($N$47^2)/2)*$N$51)/($N$47*SQRT($N$51))))*$EO121)*100*$AA$31,0)</f>
        <v>0</v>
      </c>
      <c r="FS121" s="71">
        <f ca="1">IFERROR((NORMSDIST(-(((LN($EO121/$AB$32)+(#REF!+($N$47^2)/2)*$N$51)/($N$47*SQRT($N$51)))-$N$47*SQRT($N$51)))*$AB$32*EXP(-#REF!*$N$51)-NORMSDIST(-((LN($EO121/$AB$32)+(#REF!+($N$47^2)/2)*$N$51)/($N$47*SQRT($N$51))))*$EO121)*100*$AA$32,0)</f>
        <v>0</v>
      </c>
      <c r="FT121" s="71">
        <f ca="1">IFERROR((NORMSDIST(-(((LN($EO121/$AB$33)+(#REF!+($N$47^2)/2)*$N$51)/($N$47*SQRT($N$51)))-$N$47*SQRT($N$51)))*$AB$33*EXP(-#REF!*$N$51)-NORMSDIST(-((LN($EO121/$AB$33)+(#REF!+($N$47^2)/2)*$N$51)/($N$47*SQRT($N$51))))*$EO121)*100*$AA$33,0)</f>
        <v>0</v>
      </c>
      <c r="FU121" s="71">
        <f ca="1">IFERROR((NORMSDIST(-(((LN($EO121/$AB$34)+(#REF!+($N$47^2)/2)*$N$51)/($N$47*SQRT($N$51)))-$N$47*SQRT($N$51)))*$AB$34*EXP(-#REF!*$N$51)-NORMSDIST(-((LN($EO121/$AB$34)+(#REF!+($N$47^2)/2)*$N$51)/($N$47*SQRT($N$51))))*$EO121)*100*$AA$34,0)</f>
        <v>0</v>
      </c>
      <c r="FV121" s="71">
        <f ca="1">IFERROR((NORMSDIST(-(((LN($EO121/$AB$35)+(#REF!+($N$47^2)/2)*$N$51)/($N$47*SQRT($N$51)))-$N$47*SQRT($N$51)))*$AB$35*EXP(-#REF!*$N$51)-NORMSDIST(-((LN($EO121/$AB$35)+(#REF!+($N$47^2)/2)*$N$51)/($N$47*SQRT($N$51))))*$EO121)*100*$AA$35,0)</f>
        <v>0</v>
      </c>
      <c r="FW121" s="71">
        <f ca="1">IFERROR((NORMSDIST(-(((LN($EO121/$AB$36)+(#REF!+($N$47^2)/2)*$N$51)/($N$47*SQRT($N$51)))-$N$47*SQRT($N$51)))*$AB$36*EXP(-#REF!*$N$51)-NORMSDIST(-((LN($EO121/$AB$36)+(#REF!+($N$47^2)/2)*$N$51)/($N$47*SQRT($N$51))))*$EO121)*100*$AA$36,0)</f>
        <v>0</v>
      </c>
      <c r="FX121" s="71">
        <f ca="1">IFERROR((NORMSDIST(-(((LN($EO121/$AB$37)+(#REF!+($N$47^2)/2)*$N$51)/($N$47*SQRT($N$51)))-$N$47*SQRT($N$51)))*$AB$37*EXP(-#REF!*$N$51)-NORMSDIST(-((LN($EO121/$AB$37)+(#REF!+($N$47^2)/2)*$N$51)/($N$47*SQRT($N$51))))*$EO121)*100*$AA$37,0)</f>
        <v>0</v>
      </c>
      <c r="FY121" s="71">
        <f ca="1">IFERROR((NORMSDIST(-(((LN($EO121/$AB$38)+(#REF!+($N$47^2)/2)*$N$51)/($N$47*SQRT($N$51)))-$N$47*SQRT($N$51)))*$AB$38*EXP(-#REF!*$N$51)-NORMSDIST(-((LN($EO121/$AB$38)+(#REF!+($N$47^2)/2)*$N$51)/($N$47*SQRT($N$51))))*$EO121)*100*$AA$38,0)</f>
        <v>0</v>
      </c>
      <c r="FZ121" s="71">
        <f ca="1">IFERROR((NORMSDIST(-(((LN($EO121/$AB$39)+(#REF!+($N$47^2)/2)*$N$51)/($N$47*SQRT($N$51)))-$N$47*SQRT($N$51)))*$AB$39*EXP(-#REF!*$N$51)-NORMSDIST(-((LN($EO121/$AB$39)+(#REF!+($N$47^2)/2)*$N$51)/($N$47*SQRT($N$51))))*$EO121)*100*$AA$39,0)</f>
        <v>0</v>
      </c>
      <c r="GA121" s="71">
        <f ca="1">IFERROR((NORMSDIST(-(((LN($EO121/$AB$40)+(#REF!+($N$47^2)/2)*$N$51)/($N$47*SQRT($N$51)))-$N$47*SQRT($N$51)))*$AB$40*EXP(-#REF!*$N$51)-NORMSDIST(-((LN($EO121/$AB$40)+(#REF!+($N$47^2)/2)*$N$51)/($N$47*SQRT($N$51))))*$EO121)*100*$AA$40,0)</f>
        <v>0</v>
      </c>
      <c r="GB121" s="71">
        <f ca="1">IFERROR((NORMSDIST(-(((LN($EO121/$AB$41)+(#REF!+($N$47^2)/2)*$N$51)/($N$47*SQRT($N$51)))-$N$47*SQRT($N$51)))*$AB$41*EXP(-#REF!*$N$51)-NORMSDIST(-((LN($EO121/$AB$41)+(#REF!+($N$47^2)/2)*$N$51)/($N$47*SQRT($N$51))))*$EO121)*100*$AA$41,0)</f>
        <v>0</v>
      </c>
      <c r="GC121" s="71">
        <f ca="1">IFERROR((NORMSDIST(-(((LN($EO121/$AB$42)+(#REF!+($N$47^2)/2)*$N$51)/($N$47*SQRT($N$51)))-$N$47*SQRT($N$51)))*$AB$42*EXP(-#REF!*$N$51)-NORMSDIST(-((LN($EO121/$AB$42)+(#REF!+($N$47^2)/2)*$N$51)/($N$47*SQRT($N$51))))*$EO121)*100*$AA$42,0)</f>
        <v>0</v>
      </c>
      <c r="GD121" s="104">
        <f t="shared" ca="1" si="211"/>
        <v>0</v>
      </c>
    </row>
    <row r="122" spans="102:186">
      <c r="CX122" s="70">
        <f t="shared" si="168"/>
        <v>4306.9975646399998</v>
      </c>
      <c r="CY122" s="71">
        <f t="shared" si="169"/>
        <v>0</v>
      </c>
      <c r="CZ122" s="71">
        <f t="shared" si="170"/>
        <v>0</v>
      </c>
      <c r="DA122" s="71">
        <f t="shared" si="171"/>
        <v>0</v>
      </c>
      <c r="DB122" s="71">
        <f t="shared" si="172"/>
        <v>0</v>
      </c>
      <c r="DC122" s="71">
        <f t="shared" si="173"/>
        <v>0</v>
      </c>
      <c r="DD122" s="71">
        <f t="shared" si="174"/>
        <v>0</v>
      </c>
      <c r="DE122" s="71">
        <f t="shared" si="175"/>
        <v>0</v>
      </c>
      <c r="DF122" s="71">
        <f t="shared" si="176"/>
        <v>0</v>
      </c>
      <c r="DG122" s="71">
        <f t="shared" si="177"/>
        <v>0</v>
      </c>
      <c r="DH122" s="71">
        <f t="shared" si="178"/>
        <v>0</v>
      </c>
      <c r="DI122" s="71">
        <f t="shared" si="179"/>
        <v>0</v>
      </c>
      <c r="DJ122" s="71">
        <f t="shared" si="180"/>
        <v>0</v>
      </c>
      <c r="DK122" s="71">
        <f t="shared" si="181"/>
        <v>0</v>
      </c>
      <c r="DL122" s="71">
        <f t="shared" si="182"/>
        <v>0</v>
      </c>
      <c r="DM122" s="71">
        <f t="shared" si="183"/>
        <v>0</v>
      </c>
      <c r="DN122" s="71">
        <f t="shared" si="184"/>
        <v>0</v>
      </c>
      <c r="DO122" s="71">
        <f t="shared" si="185"/>
        <v>0</v>
      </c>
      <c r="DP122" s="71">
        <f t="shared" si="186"/>
        <v>0</v>
      </c>
      <c r="DQ122" s="71">
        <f t="shared" si="187"/>
        <v>0</v>
      </c>
      <c r="DR122" s="71">
        <f t="shared" si="188"/>
        <v>0</v>
      </c>
      <c r="DS122" s="71">
        <f t="shared" si="189"/>
        <v>0</v>
      </c>
      <c r="DT122" s="71">
        <f t="shared" si="190"/>
        <v>0</v>
      </c>
      <c r="DU122" s="71">
        <f t="shared" si="191"/>
        <v>0</v>
      </c>
      <c r="DV122" s="71">
        <f t="shared" si="192"/>
        <v>0</v>
      </c>
      <c r="DW122" s="71">
        <f t="shared" si="193"/>
        <v>0</v>
      </c>
      <c r="DX122" s="71">
        <f t="shared" si="194"/>
        <v>0</v>
      </c>
      <c r="DY122" s="71">
        <f t="shared" si="195"/>
        <v>0</v>
      </c>
      <c r="DZ122" s="71">
        <f t="shared" si="196"/>
        <v>0</v>
      </c>
      <c r="EA122" s="71">
        <f t="shared" si="197"/>
        <v>0</v>
      </c>
      <c r="EB122" s="71">
        <f t="shared" si="198"/>
        <v>0</v>
      </c>
      <c r="EC122" s="71">
        <f t="shared" si="199"/>
        <v>0</v>
      </c>
      <c r="ED122" s="71">
        <f t="shared" si="200"/>
        <v>0</v>
      </c>
      <c r="EE122" s="71">
        <f t="shared" si="201"/>
        <v>0</v>
      </c>
      <c r="EF122" s="71">
        <f t="shared" si="202"/>
        <v>0</v>
      </c>
      <c r="EG122" s="71">
        <f t="shared" si="203"/>
        <v>0</v>
      </c>
      <c r="EH122" s="71">
        <f t="shared" si="204"/>
        <v>0</v>
      </c>
      <c r="EI122" s="71">
        <f t="shared" si="205"/>
        <v>0</v>
      </c>
      <c r="EJ122" s="71">
        <f t="shared" si="206"/>
        <v>0</v>
      </c>
      <c r="EK122" s="71">
        <f t="shared" si="207"/>
        <v>0</v>
      </c>
      <c r="EL122" s="71">
        <f t="shared" si="208"/>
        <v>0</v>
      </c>
      <c r="EM122" s="104">
        <f t="shared" si="209"/>
        <v>0</v>
      </c>
      <c r="EN122" s="60"/>
      <c r="EO122" s="70">
        <f t="shared" si="210"/>
        <v>4306.9975646399998</v>
      </c>
      <c r="EP122" s="71">
        <f ca="1">IFERROR((NORMSDIST(-(((LN($EO122/$AB$3)+(#REF!+($N$47^2)/2)*$N$51)/($N$47*SQRT($N$51)))-$N$47*SQRT($N$51)))*$AB$3*EXP(-#REF!*$N$51)-NORMSDIST(-((LN($EO122/$AB$3)+(#REF!+($N$47^2)/2)*$N$51)/($N$47*SQRT($N$51))))*$EO122)*100*$AA$3,0)</f>
        <v>0</v>
      </c>
      <c r="EQ122" s="71">
        <f ca="1">IFERROR((NORMSDIST(-(((LN($EO122/$AB$4)+(#REF!+($N$47^2)/2)*$N$51)/($N$47*SQRT($N$51)))-$N$47*SQRT($N$51)))*$AB$4*EXP(-#REF!*$N$51)-NORMSDIST(-((LN($EO122/$AB$4)+(#REF!+($N$47^2)/2)*$N$51)/($N$47*SQRT($N$51))))*$EO122)*100*$AA$4,0)</f>
        <v>0</v>
      </c>
      <c r="ER122" s="71">
        <f ca="1">IFERROR((NORMSDIST(-(((LN($EO122/$AB$5)+(#REF!+($N$47^2)/2)*$N$51)/($N$47*SQRT($N$51)))-$N$47*SQRT($N$51)))*$AB$5*EXP(-#REF!*$N$51)-NORMSDIST(-((LN($EO122/$AB$5)+(#REF!+($N$47^2)/2)*$N$51)/($N$47*SQRT($N$51))))*$EO122)*100*$AA$5,0)</f>
        <v>0</v>
      </c>
      <c r="ES122" s="71">
        <f ca="1">IFERROR((NORMSDIST(-(((LN($EO122/$AB$6)+(#REF!+($N$47^2)/2)*$N$51)/($N$47*SQRT($N$51)))-$N$47*SQRT($N$51)))*$AB$6*EXP(-#REF!*$N$51)-NORMSDIST(-((LN($EO122/$AB$6)+(#REF!+($N$47^2)/2)*$N$51)/($N$47*SQRT($N$51))))*$EO122)*100*$AA$6,0)</f>
        <v>0</v>
      </c>
      <c r="ET122" s="71">
        <f ca="1">IFERROR((NORMSDIST(-(((LN($EO122/$AB$7)+(#REF!+($N$47^2)/2)*$N$51)/($N$47*SQRT($N$51)))-$N$47*SQRT($N$51)))*$AB$7*EXP(-#REF!*$N$51)-NORMSDIST(-((LN($EO122/$AB$7)+(#REF!+($N$47^2)/2)*$N$51)/($N$47*SQRT($N$51))))*$EO122)*100*$AA$7,0)</f>
        <v>0</v>
      </c>
      <c r="EU122" s="71">
        <f ca="1">IFERROR((NORMSDIST(-(((LN($EO122/$AB$8)+(#REF!+($N$47^2)/2)*$N$51)/($N$47*SQRT($N$51)))-$N$47*SQRT($N$51)))*$AB$8*EXP(-#REF!*$N$51)-NORMSDIST(-((LN($EO122/$AB$8)+(#REF!+($N$47^2)/2)*$N$51)/($N$47*SQRT($N$51))))*$EO122)*100*$AA$8,0)</f>
        <v>0</v>
      </c>
      <c r="EV122" s="71">
        <f ca="1">IFERROR((NORMSDIST(-(((LN($EO122/$AB$9)+(#REF!+($N$47^2)/2)*$N$51)/($N$47*SQRT($N$51)))-$N$47*SQRT($N$51)))*$AB$9*EXP(-#REF!*$N$51)-NORMSDIST(-((LN($EO122/$AB$9)+(#REF!+($N$47^2)/2)*$N$51)/($N$47*SQRT($N$51))))*$EO122)*100*$AA$9,0)</f>
        <v>0</v>
      </c>
      <c r="EW122" s="71">
        <f ca="1">IFERROR((NORMSDIST(-(((LN($EO122/$AB$10)+(#REF!+($N$47^2)/2)*$N$51)/($N$47*SQRT($N$51)))-$N$47*SQRT($N$51)))*$AB$10*EXP(-#REF!*$N$51)-NORMSDIST(-((LN($EO122/$AB$10)+(#REF!+($N$47^2)/2)*$N$51)/($N$47*SQRT($N$51))))*$EO122)*100*$AA$10,0)</f>
        <v>0</v>
      </c>
      <c r="EX122" s="71">
        <f ca="1">IFERROR((NORMSDIST(-(((LN($EO122/$AB$11)+(#REF!+($N$47^2)/2)*$N$51)/($N$47*SQRT($N$51)))-$N$47*SQRT($N$51)))*$AB$11*EXP(-#REF!*$N$51)-NORMSDIST(-((LN($EO122/$AB$11)+(#REF!+($N$47^2)/2)*$N$51)/($N$47*SQRT($N$51))))*$EO122)*100*$AA$11,0)</f>
        <v>0</v>
      </c>
      <c r="EY122" s="71">
        <f ca="1">IFERROR((NORMSDIST(-(((LN($EO122/$AB$12)+(#REF!+($N$47^2)/2)*$N$51)/($N$47*SQRT($N$51)))-$N$47*SQRT($N$51)))*$AB$12*EXP(-#REF!*$N$51)-NORMSDIST(-((LN($EO122/$AB$12)+(#REF!+($N$47^2)/2)*$N$51)/($N$47*SQRT($N$51))))*$EO122)*100*$AA$12,0)</f>
        <v>0</v>
      </c>
      <c r="EZ122" s="71">
        <f ca="1">IFERROR((NORMSDIST(-(((LN($EO122/$AB$13)+(#REF!+($N$47^2)/2)*$N$51)/($N$47*SQRT($N$51)))-$N$47*SQRT($N$51)))*$AB$13*EXP(-#REF!*$N$51)-NORMSDIST(-((LN($EO122/$AB$13)+(#REF!+($N$47^2)/2)*$N$51)/($N$47*SQRT($N$51))))*$EO122)*100*$AA$13,0)</f>
        <v>0</v>
      </c>
      <c r="FA122" s="71">
        <f ca="1">IFERROR((NORMSDIST(-(((LN($EO122/$AB$14)+(#REF!+($N$47^2)/2)*$N$51)/($N$47*SQRT($N$51)))-$N$47*SQRT($N$51)))*$AB$14*EXP(-#REF!*$N$51)-NORMSDIST(-((LN($EO122/$AB$14)+(#REF!+($N$47^2)/2)*$N$51)/($N$47*SQRT($N$51))))*$EO122)*100*$AA$14,0)</f>
        <v>0</v>
      </c>
      <c r="FB122" s="71">
        <f ca="1">IFERROR((NORMSDIST(-(((LN($EO122/$AB$15)+(#REF!+($N$47^2)/2)*$N$51)/($N$47*SQRT($N$51)))-$N$47*SQRT($N$51)))*$AB$15*EXP(-#REF!*$N$51)-NORMSDIST(-((LN($EO122/$AB$15)+(#REF!+($N$47^2)/2)*$N$51)/($N$47*SQRT($N$51))))*$EO122)*100*$AA$15,0)</f>
        <v>0</v>
      </c>
      <c r="FC122" s="71">
        <f ca="1">IFERROR((NORMSDIST(-(((LN($EO122/$AB$16)+(#REF!+($N$47^2)/2)*$N$51)/($N$47*SQRT($N$51)))-$N$47*SQRT($N$51)))*$AB$16*EXP(-#REF!*$N$51)-NORMSDIST(-((LN($EO122/$AB$16)+(#REF!+($N$47^2)/2)*$N$51)/($N$47*SQRT($N$51))))*$EO122)*100*$AA$16,0)</f>
        <v>0</v>
      </c>
      <c r="FD122" s="71">
        <f ca="1">IFERROR((NORMSDIST(-(((LN($EO122/$AB$17)+(#REF!+($N$47^2)/2)*$N$51)/($N$47*SQRT($N$51)))-$N$47*SQRT($N$51)))*$AB$17*EXP(-#REF!*$N$51)-NORMSDIST(-((LN($EO122/$AB$17)+(#REF!+($N$47^2)/2)*$N$51)/($N$47*SQRT($N$51))))*$EO122)*100*$AA$17,0)</f>
        <v>0</v>
      </c>
      <c r="FE122" s="71">
        <f ca="1">IFERROR((NORMSDIST(-(((LN($EO122/$AB$18)+(#REF!+($N$47^2)/2)*$N$51)/($N$47*SQRT($N$51)))-$N$47*SQRT($N$51)))*$AB$18*EXP(-#REF!*$N$51)-NORMSDIST(-((LN($EO122/$AB$18)+(#REF!+($N$47^2)/2)*$N$51)/($N$47*SQRT($N$51))))*$EO122)*100*$AA$18,0)</f>
        <v>0</v>
      </c>
      <c r="FF122" s="71">
        <f ca="1">IFERROR((NORMSDIST(-(((LN($EO122/$AB$19)+(#REF!+($N$47^2)/2)*$N$51)/($N$47*SQRT($N$51)))-$N$47*SQRT($N$51)))*$AB$19*EXP(-#REF!*$N$51)-NORMSDIST(-((LN($EO122/$AB$19)+(#REF!+($N$47^2)/2)*$N$51)/($N$47*SQRT($N$51))))*$EO122)*100*$AA$19,0)</f>
        <v>0</v>
      </c>
      <c r="FG122" s="71">
        <f ca="1">IFERROR((NORMSDIST(-(((LN($EO122/$AB$20)+(#REF!+($N$47^2)/2)*$N$51)/($N$47*SQRT($N$51)))-$N$47*SQRT($N$51)))*$AB$20*EXP(-#REF!*$N$51)-NORMSDIST(-((LN($EO122/$AB$20)+(#REF!+($N$47^2)/2)*$N$51)/($N$47*SQRT($N$51))))*$EO122)*100*$AA$20,0)</f>
        <v>0</v>
      </c>
      <c r="FH122" s="71">
        <f ca="1">IFERROR((NORMSDIST(-(((LN($EO122/$AB$21)+(#REF!+($N$47^2)/2)*$N$51)/($N$47*SQRT($N$51)))-$N$47*SQRT($N$51)))*$AB$21*EXP(-#REF!*$N$51)-NORMSDIST(-((LN($EO122/$AB$21)+(#REF!+($N$47^2)/2)*$N$51)/($N$47*SQRT($N$51))))*$EO122)*100*$AA$21,0)</f>
        <v>0</v>
      </c>
      <c r="FI122" s="71">
        <f ca="1">IFERROR((NORMSDIST(-(((LN($EO122/$AB$22)+(#REF!+($N$47^2)/2)*$N$51)/($N$47*SQRT($N$51)))-$N$47*SQRT($N$51)))*$AB$22*EXP(-#REF!*$N$51)-NORMSDIST(-((LN($EO122/$AB$22)+(#REF!+($N$47^2)/2)*$N$51)/($N$47*SQRT($N$51))))*$EO122)*100*$AA$22,0)</f>
        <v>0</v>
      </c>
      <c r="FJ122" s="71">
        <f ca="1">IFERROR((NORMSDIST(-(((LN($EO122/$AB$23)+(#REF!+($N$47^2)/2)*$N$51)/($N$47*SQRT($N$51)))-$N$47*SQRT($N$51)))*$AB$23*EXP(-#REF!*$N$51)-NORMSDIST(-((LN($EO122/$AB$23)+(#REF!+($N$47^2)/2)*$N$51)/($N$47*SQRT($N$51))))*$EO122)*100*$AA$23,0)</f>
        <v>0</v>
      </c>
      <c r="FK122" s="71">
        <f ca="1">IFERROR((NORMSDIST(-(((LN($EO122/$AB$24)+(#REF!+($N$47^2)/2)*$N$51)/($N$47*SQRT($N$51)))-$N$47*SQRT($N$51)))*$AB$24*EXP(-#REF!*$N$51)-NORMSDIST(-((LN($EO122/$AB$24)+(#REF!+($N$47^2)/2)*$N$51)/($N$47*SQRT($N$51))))*$EO122)*100*$AA$24,0)</f>
        <v>0</v>
      </c>
      <c r="FL122" s="71">
        <f ca="1">IFERROR((NORMSDIST(-(((LN($EO122/$AB$25)+(#REF!+($N$47^2)/2)*$N$51)/($N$47*SQRT($N$51)))-$N$47*SQRT($N$51)))*$AB$25*EXP(-#REF!*$N$51)-NORMSDIST(-((LN($EO122/$AB$25)+(#REF!+($N$47^2)/2)*$N$51)/($N$47*SQRT($N$51))))*$EO122)*100*$AA$25,0)</f>
        <v>0</v>
      </c>
      <c r="FM122" s="71">
        <f ca="1">IFERROR((NORMSDIST(-(((LN($EO122/$AB$26)+(#REF!+($N$47^2)/2)*$N$51)/($N$47*SQRT($N$51)))-$N$47*SQRT($N$51)))*$AB$26*EXP(-#REF!*$N$51)-NORMSDIST(-((LN($EO122/$AB$26)+(#REF!+($N$47^2)/2)*$N$51)/($N$47*SQRT($N$51))))*$EO122)*100*$AA$26,0)</f>
        <v>0</v>
      </c>
      <c r="FN122" s="71">
        <f ca="1">IFERROR((NORMSDIST(-(((LN($EO122/$AB$27)+(#REF!+($N$47^2)/2)*$N$51)/($N$47*SQRT($N$51)))-$N$47*SQRT($N$51)))*$AB$27*EXP(-#REF!*$N$51)-NORMSDIST(-((LN($EO122/$AB$27)+(#REF!+($N$47^2)/2)*$N$51)/($N$47*SQRT($N$51))))*$EO122)*100*$AA$27,0)</f>
        <v>0</v>
      </c>
      <c r="FO122" s="71">
        <f ca="1">IFERROR((NORMSDIST(-(((LN($EO122/$AB$28)+(#REF!+($N$47^2)/2)*$N$51)/($N$47*SQRT($N$51)))-$N$47*SQRT($N$51)))*$AB$28*EXP(-#REF!*$N$51)-NORMSDIST(-((LN($EO122/$AB$28)+(#REF!+($N$47^2)/2)*$N$51)/($N$47*SQRT($N$51))))*$EO122)*100*$AA$28,0)</f>
        <v>0</v>
      </c>
      <c r="FP122" s="71">
        <f ca="1">IFERROR((NORMSDIST(-(((LN($EO122/$AB$29)+(#REF!+($N$47^2)/2)*$N$51)/($N$47*SQRT($N$51)))-$N$47*SQRT($N$51)))*$AB$29*EXP(-#REF!*$N$51)-NORMSDIST(-((LN($EO122/$AB$29)+(#REF!+($N$47^2)/2)*$N$51)/($N$47*SQRT($N$51))))*$EO122)*100*$AA$29,0)</f>
        <v>0</v>
      </c>
      <c r="FQ122" s="71">
        <f ca="1">IFERROR((NORMSDIST(-(((LN($EO122/$AB$30)+(#REF!+($N$47^2)/2)*$N$51)/($N$47*SQRT($N$51)))-$N$47*SQRT($N$51)))*$AB$30*EXP(-#REF!*$N$51)-NORMSDIST(-((LN($EO122/$AB$30)+(#REF!+($N$47^2)/2)*$N$51)/($N$47*SQRT($N$51))))*$EO122)*100*$AA$30,0)</f>
        <v>0</v>
      </c>
      <c r="FR122" s="71">
        <f ca="1">IFERROR((NORMSDIST(-(((LN($EO122/$AB$31)+(#REF!+($N$47^2)/2)*$N$51)/($N$47*SQRT($N$51)))-$N$47*SQRT($N$51)))*$AB$31*EXP(-#REF!*$N$51)-NORMSDIST(-((LN($EO122/$AB$31)+(#REF!+($N$47^2)/2)*$N$51)/($N$47*SQRT($N$51))))*$EO122)*100*$AA$31,0)</f>
        <v>0</v>
      </c>
      <c r="FS122" s="71">
        <f ca="1">IFERROR((NORMSDIST(-(((LN($EO122/$AB$32)+(#REF!+($N$47^2)/2)*$N$51)/($N$47*SQRT($N$51)))-$N$47*SQRT($N$51)))*$AB$32*EXP(-#REF!*$N$51)-NORMSDIST(-((LN($EO122/$AB$32)+(#REF!+($N$47^2)/2)*$N$51)/($N$47*SQRT($N$51))))*$EO122)*100*$AA$32,0)</f>
        <v>0</v>
      </c>
      <c r="FT122" s="71">
        <f ca="1">IFERROR((NORMSDIST(-(((LN($EO122/$AB$33)+(#REF!+($N$47^2)/2)*$N$51)/($N$47*SQRT($N$51)))-$N$47*SQRT($N$51)))*$AB$33*EXP(-#REF!*$N$51)-NORMSDIST(-((LN($EO122/$AB$33)+(#REF!+($N$47^2)/2)*$N$51)/($N$47*SQRT($N$51))))*$EO122)*100*$AA$33,0)</f>
        <v>0</v>
      </c>
      <c r="FU122" s="71">
        <f ca="1">IFERROR((NORMSDIST(-(((LN($EO122/$AB$34)+(#REF!+($N$47^2)/2)*$N$51)/($N$47*SQRT($N$51)))-$N$47*SQRT($N$51)))*$AB$34*EXP(-#REF!*$N$51)-NORMSDIST(-((LN($EO122/$AB$34)+(#REF!+($N$47^2)/2)*$N$51)/($N$47*SQRT($N$51))))*$EO122)*100*$AA$34,0)</f>
        <v>0</v>
      </c>
      <c r="FV122" s="71">
        <f ca="1">IFERROR((NORMSDIST(-(((LN($EO122/$AB$35)+(#REF!+($N$47^2)/2)*$N$51)/($N$47*SQRT($N$51)))-$N$47*SQRT($N$51)))*$AB$35*EXP(-#REF!*$N$51)-NORMSDIST(-((LN($EO122/$AB$35)+(#REF!+($N$47^2)/2)*$N$51)/($N$47*SQRT($N$51))))*$EO122)*100*$AA$35,0)</f>
        <v>0</v>
      </c>
      <c r="FW122" s="71">
        <f ca="1">IFERROR((NORMSDIST(-(((LN($EO122/$AB$36)+(#REF!+($N$47^2)/2)*$N$51)/($N$47*SQRT($N$51)))-$N$47*SQRT($N$51)))*$AB$36*EXP(-#REF!*$N$51)-NORMSDIST(-((LN($EO122/$AB$36)+(#REF!+($N$47^2)/2)*$N$51)/($N$47*SQRT($N$51))))*$EO122)*100*$AA$36,0)</f>
        <v>0</v>
      </c>
      <c r="FX122" s="71">
        <f ca="1">IFERROR((NORMSDIST(-(((LN($EO122/$AB$37)+(#REF!+($N$47^2)/2)*$N$51)/($N$47*SQRT($N$51)))-$N$47*SQRT($N$51)))*$AB$37*EXP(-#REF!*$N$51)-NORMSDIST(-((LN($EO122/$AB$37)+(#REF!+($N$47^2)/2)*$N$51)/($N$47*SQRT($N$51))))*$EO122)*100*$AA$37,0)</f>
        <v>0</v>
      </c>
      <c r="FY122" s="71">
        <f ca="1">IFERROR((NORMSDIST(-(((LN($EO122/$AB$38)+(#REF!+($N$47^2)/2)*$N$51)/($N$47*SQRT($N$51)))-$N$47*SQRT($N$51)))*$AB$38*EXP(-#REF!*$N$51)-NORMSDIST(-((LN($EO122/$AB$38)+(#REF!+($N$47^2)/2)*$N$51)/($N$47*SQRT($N$51))))*$EO122)*100*$AA$38,0)</f>
        <v>0</v>
      </c>
      <c r="FZ122" s="71">
        <f ca="1">IFERROR((NORMSDIST(-(((LN($EO122/$AB$39)+(#REF!+($N$47^2)/2)*$N$51)/($N$47*SQRT($N$51)))-$N$47*SQRT($N$51)))*$AB$39*EXP(-#REF!*$N$51)-NORMSDIST(-((LN($EO122/$AB$39)+(#REF!+($N$47^2)/2)*$N$51)/($N$47*SQRT($N$51))))*$EO122)*100*$AA$39,0)</f>
        <v>0</v>
      </c>
      <c r="GA122" s="71">
        <f ca="1">IFERROR((NORMSDIST(-(((LN($EO122/$AB$40)+(#REF!+($N$47^2)/2)*$N$51)/($N$47*SQRT($N$51)))-$N$47*SQRT($N$51)))*$AB$40*EXP(-#REF!*$N$51)-NORMSDIST(-((LN($EO122/$AB$40)+(#REF!+($N$47^2)/2)*$N$51)/($N$47*SQRT($N$51))))*$EO122)*100*$AA$40,0)</f>
        <v>0</v>
      </c>
      <c r="GB122" s="71">
        <f ca="1">IFERROR((NORMSDIST(-(((LN($EO122/$AB$41)+(#REF!+($N$47^2)/2)*$N$51)/($N$47*SQRT($N$51)))-$N$47*SQRT($N$51)))*$AB$41*EXP(-#REF!*$N$51)-NORMSDIST(-((LN($EO122/$AB$41)+(#REF!+($N$47^2)/2)*$N$51)/($N$47*SQRT($N$51))))*$EO122)*100*$AA$41,0)</f>
        <v>0</v>
      </c>
      <c r="GC122" s="71">
        <f ca="1">IFERROR((NORMSDIST(-(((LN($EO122/$AB$42)+(#REF!+($N$47^2)/2)*$N$51)/($N$47*SQRT($N$51)))-$N$47*SQRT($N$51)))*$AB$42*EXP(-#REF!*$N$51)-NORMSDIST(-((LN($EO122/$AB$42)+(#REF!+($N$47^2)/2)*$N$51)/($N$47*SQRT($N$51))))*$EO122)*100*$AA$42,0)</f>
        <v>0</v>
      </c>
      <c r="GD122" s="104">
        <f t="shared" ca="1" si="211"/>
        <v>0</v>
      </c>
    </row>
    <row r="123" spans="102:186">
      <c r="CX123" s="70">
        <f t="shared" si="168"/>
        <v>4393.1375159327999</v>
      </c>
      <c r="CY123" s="71">
        <f t="shared" si="169"/>
        <v>0</v>
      </c>
      <c r="CZ123" s="71">
        <f t="shared" si="170"/>
        <v>0</v>
      </c>
      <c r="DA123" s="71">
        <f t="shared" si="171"/>
        <v>0</v>
      </c>
      <c r="DB123" s="71">
        <f t="shared" si="172"/>
        <v>0</v>
      </c>
      <c r="DC123" s="71">
        <f t="shared" si="173"/>
        <v>0</v>
      </c>
      <c r="DD123" s="71">
        <f t="shared" si="174"/>
        <v>0</v>
      </c>
      <c r="DE123" s="71">
        <f t="shared" si="175"/>
        <v>0</v>
      </c>
      <c r="DF123" s="71">
        <f t="shared" si="176"/>
        <v>0</v>
      </c>
      <c r="DG123" s="71">
        <f t="shared" si="177"/>
        <v>0</v>
      </c>
      <c r="DH123" s="71">
        <f t="shared" si="178"/>
        <v>0</v>
      </c>
      <c r="DI123" s="71">
        <f t="shared" si="179"/>
        <v>0</v>
      </c>
      <c r="DJ123" s="71">
        <f t="shared" si="180"/>
        <v>0</v>
      </c>
      <c r="DK123" s="71">
        <f t="shared" si="181"/>
        <v>0</v>
      </c>
      <c r="DL123" s="71">
        <f t="shared" si="182"/>
        <v>0</v>
      </c>
      <c r="DM123" s="71">
        <f t="shared" si="183"/>
        <v>0</v>
      </c>
      <c r="DN123" s="71">
        <f t="shared" si="184"/>
        <v>0</v>
      </c>
      <c r="DO123" s="71">
        <f t="shared" si="185"/>
        <v>0</v>
      </c>
      <c r="DP123" s="71">
        <f t="shared" si="186"/>
        <v>0</v>
      </c>
      <c r="DQ123" s="71">
        <f t="shared" si="187"/>
        <v>0</v>
      </c>
      <c r="DR123" s="71">
        <f t="shared" si="188"/>
        <v>0</v>
      </c>
      <c r="DS123" s="71">
        <f t="shared" si="189"/>
        <v>0</v>
      </c>
      <c r="DT123" s="71">
        <f t="shared" si="190"/>
        <v>0</v>
      </c>
      <c r="DU123" s="71">
        <f t="shared" si="191"/>
        <v>0</v>
      </c>
      <c r="DV123" s="71">
        <f t="shared" si="192"/>
        <v>0</v>
      </c>
      <c r="DW123" s="71">
        <f t="shared" si="193"/>
        <v>0</v>
      </c>
      <c r="DX123" s="71">
        <f t="shared" si="194"/>
        <v>0</v>
      </c>
      <c r="DY123" s="71">
        <f t="shared" si="195"/>
        <v>0</v>
      </c>
      <c r="DZ123" s="71">
        <f t="shared" si="196"/>
        <v>0</v>
      </c>
      <c r="EA123" s="71">
        <f t="shared" si="197"/>
        <v>0</v>
      </c>
      <c r="EB123" s="71">
        <f t="shared" si="198"/>
        <v>0</v>
      </c>
      <c r="EC123" s="71">
        <f t="shared" si="199"/>
        <v>0</v>
      </c>
      <c r="ED123" s="71">
        <f t="shared" si="200"/>
        <v>0</v>
      </c>
      <c r="EE123" s="71">
        <f t="shared" si="201"/>
        <v>0</v>
      </c>
      <c r="EF123" s="71">
        <f t="shared" si="202"/>
        <v>0</v>
      </c>
      <c r="EG123" s="71">
        <f t="shared" si="203"/>
        <v>0</v>
      </c>
      <c r="EH123" s="71">
        <f t="shared" si="204"/>
        <v>0</v>
      </c>
      <c r="EI123" s="71">
        <f t="shared" si="205"/>
        <v>0</v>
      </c>
      <c r="EJ123" s="71">
        <f t="shared" si="206"/>
        <v>0</v>
      </c>
      <c r="EK123" s="71">
        <f t="shared" si="207"/>
        <v>0</v>
      </c>
      <c r="EL123" s="71">
        <f t="shared" si="208"/>
        <v>0</v>
      </c>
      <c r="EM123" s="104">
        <f t="shared" si="209"/>
        <v>0</v>
      </c>
      <c r="EN123" s="60"/>
      <c r="EO123" s="70">
        <f t="shared" si="210"/>
        <v>4393.1375159327999</v>
      </c>
      <c r="EP123" s="71">
        <f ca="1">IFERROR((NORMSDIST(-(((LN($EO123/$AB$3)+(#REF!+($N$47^2)/2)*$N$51)/($N$47*SQRT($N$51)))-$N$47*SQRT($N$51)))*$AB$3*EXP(-#REF!*$N$51)-NORMSDIST(-((LN($EO123/$AB$3)+(#REF!+($N$47^2)/2)*$N$51)/($N$47*SQRT($N$51))))*$EO123)*100*$AA$3,0)</f>
        <v>0</v>
      </c>
      <c r="EQ123" s="71">
        <f ca="1">IFERROR((NORMSDIST(-(((LN($EO123/$AB$4)+(#REF!+($N$47^2)/2)*$N$51)/($N$47*SQRT($N$51)))-$N$47*SQRT($N$51)))*$AB$4*EXP(-#REF!*$N$51)-NORMSDIST(-((LN($EO123/$AB$4)+(#REF!+($N$47^2)/2)*$N$51)/($N$47*SQRT($N$51))))*$EO123)*100*$AA$4,0)</f>
        <v>0</v>
      </c>
      <c r="ER123" s="71">
        <f ca="1">IFERROR((NORMSDIST(-(((LN($EO123/$AB$5)+(#REF!+($N$47^2)/2)*$N$51)/($N$47*SQRT($N$51)))-$N$47*SQRT($N$51)))*$AB$5*EXP(-#REF!*$N$51)-NORMSDIST(-((LN($EO123/$AB$5)+(#REF!+($N$47^2)/2)*$N$51)/($N$47*SQRT($N$51))))*$EO123)*100*$AA$5,0)</f>
        <v>0</v>
      </c>
      <c r="ES123" s="71">
        <f ca="1">IFERROR((NORMSDIST(-(((LN($EO123/$AB$6)+(#REF!+($N$47^2)/2)*$N$51)/($N$47*SQRT($N$51)))-$N$47*SQRT($N$51)))*$AB$6*EXP(-#REF!*$N$51)-NORMSDIST(-((LN($EO123/$AB$6)+(#REF!+($N$47^2)/2)*$N$51)/($N$47*SQRT($N$51))))*$EO123)*100*$AA$6,0)</f>
        <v>0</v>
      </c>
      <c r="ET123" s="71">
        <f ca="1">IFERROR((NORMSDIST(-(((LN($EO123/$AB$7)+(#REF!+($N$47^2)/2)*$N$51)/($N$47*SQRT($N$51)))-$N$47*SQRT($N$51)))*$AB$7*EXP(-#REF!*$N$51)-NORMSDIST(-((LN($EO123/$AB$7)+(#REF!+($N$47^2)/2)*$N$51)/($N$47*SQRT($N$51))))*$EO123)*100*$AA$7,0)</f>
        <v>0</v>
      </c>
      <c r="EU123" s="71">
        <f ca="1">IFERROR((NORMSDIST(-(((LN($EO123/$AB$8)+(#REF!+($N$47^2)/2)*$N$51)/($N$47*SQRT($N$51)))-$N$47*SQRT($N$51)))*$AB$8*EXP(-#REF!*$N$51)-NORMSDIST(-((LN($EO123/$AB$8)+(#REF!+($N$47^2)/2)*$N$51)/($N$47*SQRT($N$51))))*$EO123)*100*$AA$8,0)</f>
        <v>0</v>
      </c>
      <c r="EV123" s="71">
        <f ca="1">IFERROR((NORMSDIST(-(((LN($EO123/$AB$9)+(#REF!+($N$47^2)/2)*$N$51)/($N$47*SQRT($N$51)))-$N$47*SQRT($N$51)))*$AB$9*EXP(-#REF!*$N$51)-NORMSDIST(-((LN($EO123/$AB$9)+(#REF!+($N$47^2)/2)*$N$51)/($N$47*SQRT($N$51))))*$EO123)*100*$AA$9,0)</f>
        <v>0</v>
      </c>
      <c r="EW123" s="71">
        <f ca="1">IFERROR((NORMSDIST(-(((LN($EO123/$AB$10)+(#REF!+($N$47^2)/2)*$N$51)/($N$47*SQRT($N$51)))-$N$47*SQRT($N$51)))*$AB$10*EXP(-#REF!*$N$51)-NORMSDIST(-((LN($EO123/$AB$10)+(#REF!+($N$47^2)/2)*$N$51)/($N$47*SQRT($N$51))))*$EO123)*100*$AA$10,0)</f>
        <v>0</v>
      </c>
      <c r="EX123" s="71">
        <f ca="1">IFERROR((NORMSDIST(-(((LN($EO123/$AB$11)+(#REF!+($N$47^2)/2)*$N$51)/($N$47*SQRT($N$51)))-$N$47*SQRT($N$51)))*$AB$11*EXP(-#REF!*$N$51)-NORMSDIST(-((LN($EO123/$AB$11)+(#REF!+($N$47^2)/2)*$N$51)/($N$47*SQRT($N$51))))*$EO123)*100*$AA$11,0)</f>
        <v>0</v>
      </c>
      <c r="EY123" s="71">
        <f ca="1">IFERROR((NORMSDIST(-(((LN($EO123/$AB$12)+(#REF!+($N$47^2)/2)*$N$51)/($N$47*SQRT($N$51)))-$N$47*SQRT($N$51)))*$AB$12*EXP(-#REF!*$N$51)-NORMSDIST(-((LN($EO123/$AB$12)+(#REF!+($N$47^2)/2)*$N$51)/($N$47*SQRT($N$51))))*$EO123)*100*$AA$12,0)</f>
        <v>0</v>
      </c>
      <c r="EZ123" s="71">
        <f ca="1">IFERROR((NORMSDIST(-(((LN($EO123/$AB$13)+(#REF!+($N$47^2)/2)*$N$51)/($N$47*SQRT($N$51)))-$N$47*SQRT($N$51)))*$AB$13*EXP(-#REF!*$N$51)-NORMSDIST(-((LN($EO123/$AB$13)+(#REF!+($N$47^2)/2)*$N$51)/($N$47*SQRT($N$51))))*$EO123)*100*$AA$13,0)</f>
        <v>0</v>
      </c>
      <c r="FA123" s="71">
        <f ca="1">IFERROR((NORMSDIST(-(((LN($EO123/$AB$14)+(#REF!+($N$47^2)/2)*$N$51)/($N$47*SQRT($N$51)))-$N$47*SQRT($N$51)))*$AB$14*EXP(-#REF!*$N$51)-NORMSDIST(-((LN($EO123/$AB$14)+(#REF!+($N$47^2)/2)*$N$51)/($N$47*SQRT($N$51))))*$EO123)*100*$AA$14,0)</f>
        <v>0</v>
      </c>
      <c r="FB123" s="71">
        <f ca="1">IFERROR((NORMSDIST(-(((LN($EO123/$AB$15)+(#REF!+($N$47^2)/2)*$N$51)/($N$47*SQRT($N$51)))-$N$47*SQRT($N$51)))*$AB$15*EXP(-#REF!*$N$51)-NORMSDIST(-((LN($EO123/$AB$15)+(#REF!+($N$47^2)/2)*$N$51)/($N$47*SQRT($N$51))))*$EO123)*100*$AA$15,0)</f>
        <v>0</v>
      </c>
      <c r="FC123" s="71">
        <f ca="1">IFERROR((NORMSDIST(-(((LN($EO123/$AB$16)+(#REF!+($N$47^2)/2)*$N$51)/($N$47*SQRT($N$51)))-$N$47*SQRT($N$51)))*$AB$16*EXP(-#REF!*$N$51)-NORMSDIST(-((LN($EO123/$AB$16)+(#REF!+($N$47^2)/2)*$N$51)/($N$47*SQRT($N$51))))*$EO123)*100*$AA$16,0)</f>
        <v>0</v>
      </c>
      <c r="FD123" s="71">
        <f ca="1">IFERROR((NORMSDIST(-(((LN($EO123/$AB$17)+(#REF!+($N$47^2)/2)*$N$51)/($N$47*SQRT($N$51)))-$N$47*SQRT($N$51)))*$AB$17*EXP(-#REF!*$N$51)-NORMSDIST(-((LN($EO123/$AB$17)+(#REF!+($N$47^2)/2)*$N$51)/($N$47*SQRT($N$51))))*$EO123)*100*$AA$17,0)</f>
        <v>0</v>
      </c>
      <c r="FE123" s="71">
        <f ca="1">IFERROR((NORMSDIST(-(((LN($EO123/$AB$18)+(#REF!+($N$47^2)/2)*$N$51)/($N$47*SQRT($N$51)))-$N$47*SQRT($N$51)))*$AB$18*EXP(-#REF!*$N$51)-NORMSDIST(-((LN($EO123/$AB$18)+(#REF!+($N$47^2)/2)*$N$51)/($N$47*SQRT($N$51))))*$EO123)*100*$AA$18,0)</f>
        <v>0</v>
      </c>
      <c r="FF123" s="71">
        <f ca="1">IFERROR((NORMSDIST(-(((LN($EO123/$AB$19)+(#REF!+($N$47^2)/2)*$N$51)/($N$47*SQRT($N$51)))-$N$47*SQRT($N$51)))*$AB$19*EXP(-#REF!*$N$51)-NORMSDIST(-((LN($EO123/$AB$19)+(#REF!+($N$47^2)/2)*$N$51)/($N$47*SQRT($N$51))))*$EO123)*100*$AA$19,0)</f>
        <v>0</v>
      </c>
      <c r="FG123" s="71">
        <f ca="1">IFERROR((NORMSDIST(-(((LN($EO123/$AB$20)+(#REF!+($N$47^2)/2)*$N$51)/($N$47*SQRT($N$51)))-$N$47*SQRT($N$51)))*$AB$20*EXP(-#REF!*$N$51)-NORMSDIST(-((LN($EO123/$AB$20)+(#REF!+($N$47^2)/2)*$N$51)/($N$47*SQRT($N$51))))*$EO123)*100*$AA$20,0)</f>
        <v>0</v>
      </c>
      <c r="FH123" s="71">
        <f ca="1">IFERROR((NORMSDIST(-(((LN($EO123/$AB$21)+(#REF!+($N$47^2)/2)*$N$51)/($N$47*SQRT($N$51)))-$N$47*SQRT($N$51)))*$AB$21*EXP(-#REF!*$N$51)-NORMSDIST(-((LN($EO123/$AB$21)+(#REF!+($N$47^2)/2)*$N$51)/($N$47*SQRT($N$51))))*$EO123)*100*$AA$21,0)</f>
        <v>0</v>
      </c>
      <c r="FI123" s="71">
        <f ca="1">IFERROR((NORMSDIST(-(((LN($EO123/$AB$22)+(#REF!+($N$47^2)/2)*$N$51)/($N$47*SQRT($N$51)))-$N$47*SQRT($N$51)))*$AB$22*EXP(-#REF!*$N$51)-NORMSDIST(-((LN($EO123/$AB$22)+(#REF!+($N$47^2)/2)*$N$51)/($N$47*SQRT($N$51))))*$EO123)*100*$AA$22,0)</f>
        <v>0</v>
      </c>
      <c r="FJ123" s="71">
        <f ca="1">IFERROR((NORMSDIST(-(((LN($EO123/$AB$23)+(#REF!+($N$47^2)/2)*$N$51)/($N$47*SQRT($N$51)))-$N$47*SQRT($N$51)))*$AB$23*EXP(-#REF!*$N$51)-NORMSDIST(-((LN($EO123/$AB$23)+(#REF!+($N$47^2)/2)*$N$51)/($N$47*SQRT($N$51))))*$EO123)*100*$AA$23,0)</f>
        <v>0</v>
      </c>
      <c r="FK123" s="71">
        <f ca="1">IFERROR((NORMSDIST(-(((LN($EO123/$AB$24)+(#REF!+($N$47^2)/2)*$N$51)/($N$47*SQRT($N$51)))-$N$47*SQRT($N$51)))*$AB$24*EXP(-#REF!*$N$51)-NORMSDIST(-((LN($EO123/$AB$24)+(#REF!+($N$47^2)/2)*$N$51)/($N$47*SQRT($N$51))))*$EO123)*100*$AA$24,0)</f>
        <v>0</v>
      </c>
      <c r="FL123" s="71">
        <f ca="1">IFERROR((NORMSDIST(-(((LN($EO123/$AB$25)+(#REF!+($N$47^2)/2)*$N$51)/($N$47*SQRT($N$51)))-$N$47*SQRT($N$51)))*$AB$25*EXP(-#REF!*$N$51)-NORMSDIST(-((LN($EO123/$AB$25)+(#REF!+($N$47^2)/2)*$N$51)/($N$47*SQRT($N$51))))*$EO123)*100*$AA$25,0)</f>
        <v>0</v>
      </c>
      <c r="FM123" s="71">
        <f ca="1">IFERROR((NORMSDIST(-(((LN($EO123/$AB$26)+(#REF!+($N$47^2)/2)*$N$51)/($N$47*SQRT($N$51)))-$N$47*SQRT($N$51)))*$AB$26*EXP(-#REF!*$N$51)-NORMSDIST(-((LN($EO123/$AB$26)+(#REF!+($N$47^2)/2)*$N$51)/($N$47*SQRT($N$51))))*$EO123)*100*$AA$26,0)</f>
        <v>0</v>
      </c>
      <c r="FN123" s="71">
        <f ca="1">IFERROR((NORMSDIST(-(((LN($EO123/$AB$27)+(#REF!+($N$47^2)/2)*$N$51)/($N$47*SQRT($N$51)))-$N$47*SQRT($N$51)))*$AB$27*EXP(-#REF!*$N$51)-NORMSDIST(-((LN($EO123/$AB$27)+(#REF!+($N$47^2)/2)*$N$51)/($N$47*SQRT($N$51))))*$EO123)*100*$AA$27,0)</f>
        <v>0</v>
      </c>
      <c r="FO123" s="71">
        <f ca="1">IFERROR((NORMSDIST(-(((LN($EO123/$AB$28)+(#REF!+($N$47^2)/2)*$N$51)/($N$47*SQRT($N$51)))-$N$47*SQRT($N$51)))*$AB$28*EXP(-#REF!*$N$51)-NORMSDIST(-((LN($EO123/$AB$28)+(#REF!+($N$47^2)/2)*$N$51)/($N$47*SQRT($N$51))))*$EO123)*100*$AA$28,0)</f>
        <v>0</v>
      </c>
      <c r="FP123" s="71">
        <f ca="1">IFERROR((NORMSDIST(-(((LN($EO123/$AB$29)+(#REF!+($N$47^2)/2)*$N$51)/($N$47*SQRT($N$51)))-$N$47*SQRT($N$51)))*$AB$29*EXP(-#REF!*$N$51)-NORMSDIST(-((LN($EO123/$AB$29)+(#REF!+($N$47^2)/2)*$N$51)/($N$47*SQRT($N$51))))*$EO123)*100*$AA$29,0)</f>
        <v>0</v>
      </c>
      <c r="FQ123" s="71">
        <f ca="1">IFERROR((NORMSDIST(-(((LN($EO123/$AB$30)+(#REF!+($N$47^2)/2)*$N$51)/($N$47*SQRT($N$51)))-$N$47*SQRT($N$51)))*$AB$30*EXP(-#REF!*$N$51)-NORMSDIST(-((LN($EO123/$AB$30)+(#REF!+($N$47^2)/2)*$N$51)/($N$47*SQRT($N$51))))*$EO123)*100*$AA$30,0)</f>
        <v>0</v>
      </c>
      <c r="FR123" s="71">
        <f ca="1">IFERROR((NORMSDIST(-(((LN($EO123/$AB$31)+(#REF!+($N$47^2)/2)*$N$51)/($N$47*SQRT($N$51)))-$N$47*SQRT($N$51)))*$AB$31*EXP(-#REF!*$N$51)-NORMSDIST(-((LN($EO123/$AB$31)+(#REF!+($N$47^2)/2)*$N$51)/($N$47*SQRT($N$51))))*$EO123)*100*$AA$31,0)</f>
        <v>0</v>
      </c>
      <c r="FS123" s="71">
        <f ca="1">IFERROR((NORMSDIST(-(((LN($EO123/$AB$32)+(#REF!+($N$47^2)/2)*$N$51)/($N$47*SQRT($N$51)))-$N$47*SQRT($N$51)))*$AB$32*EXP(-#REF!*$N$51)-NORMSDIST(-((LN($EO123/$AB$32)+(#REF!+($N$47^2)/2)*$N$51)/($N$47*SQRT($N$51))))*$EO123)*100*$AA$32,0)</f>
        <v>0</v>
      </c>
      <c r="FT123" s="71">
        <f ca="1">IFERROR((NORMSDIST(-(((LN($EO123/$AB$33)+(#REF!+($N$47^2)/2)*$N$51)/($N$47*SQRT($N$51)))-$N$47*SQRT($N$51)))*$AB$33*EXP(-#REF!*$N$51)-NORMSDIST(-((LN($EO123/$AB$33)+(#REF!+($N$47^2)/2)*$N$51)/($N$47*SQRT($N$51))))*$EO123)*100*$AA$33,0)</f>
        <v>0</v>
      </c>
      <c r="FU123" s="71">
        <f ca="1">IFERROR((NORMSDIST(-(((LN($EO123/$AB$34)+(#REF!+($N$47^2)/2)*$N$51)/($N$47*SQRT($N$51)))-$N$47*SQRT($N$51)))*$AB$34*EXP(-#REF!*$N$51)-NORMSDIST(-((LN($EO123/$AB$34)+(#REF!+($N$47^2)/2)*$N$51)/($N$47*SQRT($N$51))))*$EO123)*100*$AA$34,0)</f>
        <v>0</v>
      </c>
      <c r="FV123" s="71">
        <f ca="1">IFERROR((NORMSDIST(-(((LN($EO123/$AB$35)+(#REF!+($N$47^2)/2)*$N$51)/($N$47*SQRT($N$51)))-$N$47*SQRT($N$51)))*$AB$35*EXP(-#REF!*$N$51)-NORMSDIST(-((LN($EO123/$AB$35)+(#REF!+($N$47^2)/2)*$N$51)/($N$47*SQRT($N$51))))*$EO123)*100*$AA$35,0)</f>
        <v>0</v>
      </c>
      <c r="FW123" s="71">
        <f ca="1">IFERROR((NORMSDIST(-(((LN($EO123/$AB$36)+(#REF!+($N$47^2)/2)*$N$51)/($N$47*SQRT($N$51)))-$N$47*SQRT($N$51)))*$AB$36*EXP(-#REF!*$N$51)-NORMSDIST(-((LN($EO123/$AB$36)+(#REF!+($N$47^2)/2)*$N$51)/($N$47*SQRT($N$51))))*$EO123)*100*$AA$36,0)</f>
        <v>0</v>
      </c>
      <c r="FX123" s="71">
        <f ca="1">IFERROR((NORMSDIST(-(((LN($EO123/$AB$37)+(#REF!+($N$47^2)/2)*$N$51)/($N$47*SQRT($N$51)))-$N$47*SQRT($N$51)))*$AB$37*EXP(-#REF!*$N$51)-NORMSDIST(-((LN($EO123/$AB$37)+(#REF!+($N$47^2)/2)*$N$51)/($N$47*SQRT($N$51))))*$EO123)*100*$AA$37,0)</f>
        <v>0</v>
      </c>
      <c r="FY123" s="71">
        <f ca="1">IFERROR((NORMSDIST(-(((LN($EO123/$AB$38)+(#REF!+($N$47^2)/2)*$N$51)/($N$47*SQRT($N$51)))-$N$47*SQRT($N$51)))*$AB$38*EXP(-#REF!*$N$51)-NORMSDIST(-((LN($EO123/$AB$38)+(#REF!+($N$47^2)/2)*$N$51)/($N$47*SQRT($N$51))))*$EO123)*100*$AA$38,0)</f>
        <v>0</v>
      </c>
      <c r="FZ123" s="71">
        <f ca="1">IFERROR((NORMSDIST(-(((LN($EO123/$AB$39)+(#REF!+($N$47^2)/2)*$N$51)/($N$47*SQRT($N$51)))-$N$47*SQRT($N$51)))*$AB$39*EXP(-#REF!*$N$51)-NORMSDIST(-((LN($EO123/$AB$39)+(#REF!+($N$47^2)/2)*$N$51)/($N$47*SQRT($N$51))))*$EO123)*100*$AA$39,0)</f>
        <v>0</v>
      </c>
      <c r="GA123" s="71">
        <f ca="1">IFERROR((NORMSDIST(-(((LN($EO123/$AB$40)+(#REF!+($N$47^2)/2)*$N$51)/($N$47*SQRT($N$51)))-$N$47*SQRT($N$51)))*$AB$40*EXP(-#REF!*$N$51)-NORMSDIST(-((LN($EO123/$AB$40)+(#REF!+($N$47^2)/2)*$N$51)/($N$47*SQRT($N$51))))*$EO123)*100*$AA$40,0)</f>
        <v>0</v>
      </c>
      <c r="GB123" s="71">
        <f ca="1">IFERROR((NORMSDIST(-(((LN($EO123/$AB$41)+(#REF!+($N$47^2)/2)*$N$51)/($N$47*SQRT($N$51)))-$N$47*SQRT($N$51)))*$AB$41*EXP(-#REF!*$N$51)-NORMSDIST(-((LN($EO123/$AB$41)+(#REF!+($N$47^2)/2)*$N$51)/($N$47*SQRT($N$51))))*$EO123)*100*$AA$41,0)</f>
        <v>0</v>
      </c>
      <c r="GC123" s="71">
        <f ca="1">IFERROR((NORMSDIST(-(((LN($EO123/$AB$42)+(#REF!+($N$47^2)/2)*$N$51)/($N$47*SQRT($N$51)))-$N$47*SQRT($N$51)))*$AB$42*EXP(-#REF!*$N$51)-NORMSDIST(-((LN($EO123/$AB$42)+(#REF!+($N$47^2)/2)*$N$51)/($N$47*SQRT($N$51))))*$EO123)*100*$AA$42,0)</f>
        <v>0</v>
      </c>
      <c r="GD123" s="104">
        <f t="shared" ca="1" si="211"/>
        <v>0</v>
      </c>
    </row>
    <row r="124" spans="102:186">
      <c r="CX124" s="70">
        <f t="shared" si="168"/>
        <v>4481.0002662514562</v>
      </c>
      <c r="CY124" s="71">
        <f t="shared" si="169"/>
        <v>0</v>
      </c>
      <c r="CZ124" s="71">
        <f t="shared" si="170"/>
        <v>0</v>
      </c>
      <c r="DA124" s="71">
        <f t="shared" si="171"/>
        <v>0</v>
      </c>
      <c r="DB124" s="71">
        <f t="shared" si="172"/>
        <v>0</v>
      </c>
      <c r="DC124" s="71">
        <f t="shared" si="173"/>
        <v>0</v>
      </c>
      <c r="DD124" s="71">
        <f t="shared" si="174"/>
        <v>0</v>
      </c>
      <c r="DE124" s="71">
        <f t="shared" si="175"/>
        <v>0</v>
      </c>
      <c r="DF124" s="71">
        <f t="shared" si="176"/>
        <v>0</v>
      </c>
      <c r="DG124" s="71">
        <f t="shared" si="177"/>
        <v>0</v>
      </c>
      <c r="DH124" s="71">
        <f t="shared" si="178"/>
        <v>0</v>
      </c>
      <c r="DI124" s="71">
        <f t="shared" si="179"/>
        <v>0</v>
      </c>
      <c r="DJ124" s="71">
        <f t="shared" si="180"/>
        <v>0</v>
      </c>
      <c r="DK124" s="71">
        <f t="shared" si="181"/>
        <v>0</v>
      </c>
      <c r="DL124" s="71">
        <f t="shared" si="182"/>
        <v>0</v>
      </c>
      <c r="DM124" s="71">
        <f t="shared" si="183"/>
        <v>0</v>
      </c>
      <c r="DN124" s="71">
        <f t="shared" si="184"/>
        <v>0</v>
      </c>
      <c r="DO124" s="71">
        <f t="shared" si="185"/>
        <v>0</v>
      </c>
      <c r="DP124" s="71">
        <f t="shared" si="186"/>
        <v>0</v>
      </c>
      <c r="DQ124" s="71">
        <f t="shared" si="187"/>
        <v>0</v>
      </c>
      <c r="DR124" s="71">
        <f t="shared" si="188"/>
        <v>0</v>
      </c>
      <c r="DS124" s="71">
        <f t="shared" si="189"/>
        <v>0</v>
      </c>
      <c r="DT124" s="71">
        <f t="shared" si="190"/>
        <v>0</v>
      </c>
      <c r="DU124" s="71">
        <f t="shared" si="191"/>
        <v>0</v>
      </c>
      <c r="DV124" s="71">
        <f t="shared" si="192"/>
        <v>0</v>
      </c>
      <c r="DW124" s="71">
        <f t="shared" si="193"/>
        <v>0</v>
      </c>
      <c r="DX124" s="71">
        <f t="shared" si="194"/>
        <v>0</v>
      </c>
      <c r="DY124" s="71">
        <f t="shared" si="195"/>
        <v>0</v>
      </c>
      <c r="DZ124" s="71">
        <f t="shared" si="196"/>
        <v>0</v>
      </c>
      <c r="EA124" s="71">
        <f t="shared" si="197"/>
        <v>0</v>
      </c>
      <c r="EB124" s="71">
        <f t="shared" si="198"/>
        <v>0</v>
      </c>
      <c r="EC124" s="71">
        <f t="shared" si="199"/>
        <v>0</v>
      </c>
      <c r="ED124" s="71">
        <f t="shared" si="200"/>
        <v>0</v>
      </c>
      <c r="EE124" s="71">
        <f t="shared" si="201"/>
        <v>0</v>
      </c>
      <c r="EF124" s="71">
        <f t="shared" si="202"/>
        <v>0</v>
      </c>
      <c r="EG124" s="71">
        <f t="shared" si="203"/>
        <v>0</v>
      </c>
      <c r="EH124" s="71">
        <f t="shared" si="204"/>
        <v>0</v>
      </c>
      <c r="EI124" s="71">
        <f t="shared" si="205"/>
        <v>0</v>
      </c>
      <c r="EJ124" s="71">
        <f t="shared" si="206"/>
        <v>0</v>
      </c>
      <c r="EK124" s="71">
        <f t="shared" si="207"/>
        <v>0</v>
      </c>
      <c r="EL124" s="71">
        <f t="shared" si="208"/>
        <v>0</v>
      </c>
      <c r="EM124" s="104">
        <f t="shared" si="209"/>
        <v>0</v>
      </c>
      <c r="EN124" s="60"/>
      <c r="EO124" s="70">
        <f t="shared" si="210"/>
        <v>4481.0002662514562</v>
      </c>
      <c r="EP124" s="71">
        <f ca="1">IFERROR((NORMSDIST(-(((LN($EO124/$AB$3)+(#REF!+($N$47^2)/2)*$N$51)/($N$47*SQRT($N$51)))-$N$47*SQRT($N$51)))*$AB$3*EXP(-#REF!*$N$51)-NORMSDIST(-((LN($EO124/$AB$3)+(#REF!+($N$47^2)/2)*$N$51)/($N$47*SQRT($N$51))))*$EO124)*100*$AA$3,0)</f>
        <v>0</v>
      </c>
      <c r="EQ124" s="71">
        <f ca="1">IFERROR((NORMSDIST(-(((LN($EO124/$AB$4)+(#REF!+($N$47^2)/2)*$N$51)/($N$47*SQRT($N$51)))-$N$47*SQRT($N$51)))*$AB$4*EXP(-#REF!*$N$51)-NORMSDIST(-((LN($EO124/$AB$4)+(#REF!+($N$47^2)/2)*$N$51)/($N$47*SQRT($N$51))))*$EO124)*100*$AA$4,0)</f>
        <v>0</v>
      </c>
      <c r="ER124" s="71">
        <f ca="1">IFERROR((NORMSDIST(-(((LN($EO124/$AB$5)+(#REF!+($N$47^2)/2)*$N$51)/($N$47*SQRT($N$51)))-$N$47*SQRT($N$51)))*$AB$5*EXP(-#REF!*$N$51)-NORMSDIST(-((LN($EO124/$AB$5)+(#REF!+($N$47^2)/2)*$N$51)/($N$47*SQRT($N$51))))*$EO124)*100*$AA$5,0)</f>
        <v>0</v>
      </c>
      <c r="ES124" s="71">
        <f ca="1">IFERROR((NORMSDIST(-(((LN($EO124/$AB$6)+(#REF!+($N$47^2)/2)*$N$51)/($N$47*SQRT($N$51)))-$N$47*SQRT($N$51)))*$AB$6*EXP(-#REF!*$N$51)-NORMSDIST(-((LN($EO124/$AB$6)+(#REF!+($N$47^2)/2)*$N$51)/($N$47*SQRT($N$51))))*$EO124)*100*$AA$6,0)</f>
        <v>0</v>
      </c>
      <c r="ET124" s="71">
        <f ca="1">IFERROR((NORMSDIST(-(((LN($EO124/$AB$7)+(#REF!+($N$47^2)/2)*$N$51)/($N$47*SQRT($N$51)))-$N$47*SQRT($N$51)))*$AB$7*EXP(-#REF!*$N$51)-NORMSDIST(-((LN($EO124/$AB$7)+(#REF!+($N$47^2)/2)*$N$51)/($N$47*SQRT($N$51))))*$EO124)*100*$AA$7,0)</f>
        <v>0</v>
      </c>
      <c r="EU124" s="71">
        <f ca="1">IFERROR((NORMSDIST(-(((LN($EO124/$AB$8)+(#REF!+($N$47^2)/2)*$N$51)/($N$47*SQRT($N$51)))-$N$47*SQRT($N$51)))*$AB$8*EXP(-#REF!*$N$51)-NORMSDIST(-((LN($EO124/$AB$8)+(#REF!+($N$47^2)/2)*$N$51)/($N$47*SQRT($N$51))))*$EO124)*100*$AA$8,0)</f>
        <v>0</v>
      </c>
      <c r="EV124" s="71">
        <f ca="1">IFERROR((NORMSDIST(-(((LN($EO124/$AB$9)+(#REF!+($N$47^2)/2)*$N$51)/($N$47*SQRT($N$51)))-$N$47*SQRT($N$51)))*$AB$9*EXP(-#REF!*$N$51)-NORMSDIST(-((LN($EO124/$AB$9)+(#REF!+($N$47^2)/2)*$N$51)/($N$47*SQRT($N$51))))*$EO124)*100*$AA$9,0)</f>
        <v>0</v>
      </c>
      <c r="EW124" s="71">
        <f ca="1">IFERROR((NORMSDIST(-(((LN($EO124/$AB$10)+(#REF!+($N$47^2)/2)*$N$51)/($N$47*SQRT($N$51)))-$N$47*SQRT($N$51)))*$AB$10*EXP(-#REF!*$N$51)-NORMSDIST(-((LN($EO124/$AB$10)+(#REF!+($N$47^2)/2)*$N$51)/($N$47*SQRT($N$51))))*$EO124)*100*$AA$10,0)</f>
        <v>0</v>
      </c>
      <c r="EX124" s="71">
        <f ca="1">IFERROR((NORMSDIST(-(((LN($EO124/$AB$11)+(#REF!+($N$47^2)/2)*$N$51)/($N$47*SQRT($N$51)))-$N$47*SQRT($N$51)))*$AB$11*EXP(-#REF!*$N$51)-NORMSDIST(-((LN($EO124/$AB$11)+(#REF!+($N$47^2)/2)*$N$51)/($N$47*SQRT($N$51))))*$EO124)*100*$AA$11,0)</f>
        <v>0</v>
      </c>
      <c r="EY124" s="71">
        <f ca="1">IFERROR((NORMSDIST(-(((LN($EO124/$AB$12)+(#REF!+($N$47^2)/2)*$N$51)/($N$47*SQRT($N$51)))-$N$47*SQRT($N$51)))*$AB$12*EXP(-#REF!*$N$51)-NORMSDIST(-((LN($EO124/$AB$12)+(#REF!+($N$47^2)/2)*$N$51)/($N$47*SQRT($N$51))))*$EO124)*100*$AA$12,0)</f>
        <v>0</v>
      </c>
      <c r="EZ124" s="71">
        <f ca="1">IFERROR((NORMSDIST(-(((LN($EO124/$AB$13)+(#REF!+($N$47^2)/2)*$N$51)/($N$47*SQRT($N$51)))-$N$47*SQRT($N$51)))*$AB$13*EXP(-#REF!*$N$51)-NORMSDIST(-((LN($EO124/$AB$13)+(#REF!+($N$47^2)/2)*$N$51)/($N$47*SQRT($N$51))))*$EO124)*100*$AA$13,0)</f>
        <v>0</v>
      </c>
      <c r="FA124" s="71">
        <f ca="1">IFERROR((NORMSDIST(-(((LN($EO124/$AB$14)+(#REF!+($N$47^2)/2)*$N$51)/($N$47*SQRT($N$51)))-$N$47*SQRT($N$51)))*$AB$14*EXP(-#REF!*$N$51)-NORMSDIST(-((LN($EO124/$AB$14)+(#REF!+($N$47^2)/2)*$N$51)/($N$47*SQRT($N$51))))*$EO124)*100*$AA$14,0)</f>
        <v>0</v>
      </c>
      <c r="FB124" s="71">
        <f ca="1">IFERROR((NORMSDIST(-(((LN($EO124/$AB$15)+(#REF!+($N$47^2)/2)*$N$51)/($N$47*SQRT($N$51)))-$N$47*SQRT($N$51)))*$AB$15*EXP(-#REF!*$N$51)-NORMSDIST(-((LN($EO124/$AB$15)+(#REF!+($N$47^2)/2)*$N$51)/($N$47*SQRT($N$51))))*$EO124)*100*$AA$15,0)</f>
        <v>0</v>
      </c>
      <c r="FC124" s="71">
        <f ca="1">IFERROR((NORMSDIST(-(((LN($EO124/$AB$16)+(#REF!+($N$47^2)/2)*$N$51)/($N$47*SQRT($N$51)))-$N$47*SQRT($N$51)))*$AB$16*EXP(-#REF!*$N$51)-NORMSDIST(-((LN($EO124/$AB$16)+(#REF!+($N$47^2)/2)*$N$51)/($N$47*SQRT($N$51))))*$EO124)*100*$AA$16,0)</f>
        <v>0</v>
      </c>
      <c r="FD124" s="71">
        <f ca="1">IFERROR((NORMSDIST(-(((LN($EO124/$AB$17)+(#REF!+($N$47^2)/2)*$N$51)/($N$47*SQRT($N$51)))-$N$47*SQRT($N$51)))*$AB$17*EXP(-#REF!*$N$51)-NORMSDIST(-((LN($EO124/$AB$17)+(#REF!+($N$47^2)/2)*$N$51)/($N$47*SQRT($N$51))))*$EO124)*100*$AA$17,0)</f>
        <v>0</v>
      </c>
      <c r="FE124" s="71">
        <f ca="1">IFERROR((NORMSDIST(-(((LN($EO124/$AB$18)+(#REF!+($N$47^2)/2)*$N$51)/($N$47*SQRT($N$51)))-$N$47*SQRT($N$51)))*$AB$18*EXP(-#REF!*$N$51)-NORMSDIST(-((LN($EO124/$AB$18)+(#REF!+($N$47^2)/2)*$N$51)/($N$47*SQRT($N$51))))*$EO124)*100*$AA$18,0)</f>
        <v>0</v>
      </c>
      <c r="FF124" s="71">
        <f ca="1">IFERROR((NORMSDIST(-(((LN($EO124/$AB$19)+(#REF!+($N$47^2)/2)*$N$51)/($N$47*SQRT($N$51)))-$N$47*SQRT($N$51)))*$AB$19*EXP(-#REF!*$N$51)-NORMSDIST(-((LN($EO124/$AB$19)+(#REF!+($N$47^2)/2)*$N$51)/($N$47*SQRT($N$51))))*$EO124)*100*$AA$19,0)</f>
        <v>0</v>
      </c>
      <c r="FG124" s="71">
        <f ca="1">IFERROR((NORMSDIST(-(((LN($EO124/$AB$20)+(#REF!+($N$47^2)/2)*$N$51)/($N$47*SQRT($N$51)))-$N$47*SQRT($N$51)))*$AB$20*EXP(-#REF!*$N$51)-NORMSDIST(-((LN($EO124/$AB$20)+(#REF!+($N$47^2)/2)*$N$51)/($N$47*SQRT($N$51))))*$EO124)*100*$AA$20,0)</f>
        <v>0</v>
      </c>
      <c r="FH124" s="71">
        <f ca="1">IFERROR((NORMSDIST(-(((LN($EO124/$AB$21)+(#REF!+($N$47^2)/2)*$N$51)/($N$47*SQRT($N$51)))-$N$47*SQRT($N$51)))*$AB$21*EXP(-#REF!*$N$51)-NORMSDIST(-((LN($EO124/$AB$21)+(#REF!+($N$47^2)/2)*$N$51)/($N$47*SQRT($N$51))))*$EO124)*100*$AA$21,0)</f>
        <v>0</v>
      </c>
      <c r="FI124" s="71">
        <f ca="1">IFERROR((NORMSDIST(-(((LN($EO124/$AB$22)+(#REF!+($N$47^2)/2)*$N$51)/($N$47*SQRT($N$51)))-$N$47*SQRT($N$51)))*$AB$22*EXP(-#REF!*$N$51)-NORMSDIST(-((LN($EO124/$AB$22)+(#REF!+($N$47^2)/2)*$N$51)/($N$47*SQRT($N$51))))*$EO124)*100*$AA$22,0)</f>
        <v>0</v>
      </c>
      <c r="FJ124" s="71">
        <f ca="1">IFERROR((NORMSDIST(-(((LN($EO124/$AB$23)+(#REF!+($N$47^2)/2)*$N$51)/($N$47*SQRT($N$51)))-$N$47*SQRT($N$51)))*$AB$23*EXP(-#REF!*$N$51)-NORMSDIST(-((LN($EO124/$AB$23)+(#REF!+($N$47^2)/2)*$N$51)/($N$47*SQRT($N$51))))*$EO124)*100*$AA$23,0)</f>
        <v>0</v>
      </c>
      <c r="FK124" s="71">
        <f ca="1">IFERROR((NORMSDIST(-(((LN($EO124/$AB$24)+(#REF!+($N$47^2)/2)*$N$51)/($N$47*SQRT($N$51)))-$N$47*SQRT($N$51)))*$AB$24*EXP(-#REF!*$N$51)-NORMSDIST(-((LN($EO124/$AB$24)+(#REF!+($N$47^2)/2)*$N$51)/($N$47*SQRT($N$51))))*$EO124)*100*$AA$24,0)</f>
        <v>0</v>
      </c>
      <c r="FL124" s="71">
        <f ca="1">IFERROR((NORMSDIST(-(((LN($EO124/$AB$25)+(#REF!+($N$47^2)/2)*$N$51)/($N$47*SQRT($N$51)))-$N$47*SQRT($N$51)))*$AB$25*EXP(-#REF!*$N$51)-NORMSDIST(-((LN($EO124/$AB$25)+(#REF!+($N$47^2)/2)*$N$51)/($N$47*SQRT($N$51))))*$EO124)*100*$AA$25,0)</f>
        <v>0</v>
      </c>
      <c r="FM124" s="71">
        <f ca="1">IFERROR((NORMSDIST(-(((LN($EO124/$AB$26)+(#REF!+($N$47^2)/2)*$N$51)/($N$47*SQRT($N$51)))-$N$47*SQRT($N$51)))*$AB$26*EXP(-#REF!*$N$51)-NORMSDIST(-((LN($EO124/$AB$26)+(#REF!+($N$47^2)/2)*$N$51)/($N$47*SQRT($N$51))))*$EO124)*100*$AA$26,0)</f>
        <v>0</v>
      </c>
      <c r="FN124" s="71">
        <f ca="1">IFERROR((NORMSDIST(-(((LN($EO124/$AB$27)+(#REF!+($N$47^2)/2)*$N$51)/($N$47*SQRT($N$51)))-$N$47*SQRT($N$51)))*$AB$27*EXP(-#REF!*$N$51)-NORMSDIST(-((LN($EO124/$AB$27)+(#REF!+($N$47^2)/2)*$N$51)/($N$47*SQRT($N$51))))*$EO124)*100*$AA$27,0)</f>
        <v>0</v>
      </c>
      <c r="FO124" s="71">
        <f ca="1">IFERROR((NORMSDIST(-(((LN($EO124/$AB$28)+(#REF!+($N$47^2)/2)*$N$51)/($N$47*SQRT($N$51)))-$N$47*SQRT($N$51)))*$AB$28*EXP(-#REF!*$N$51)-NORMSDIST(-((LN($EO124/$AB$28)+(#REF!+($N$47^2)/2)*$N$51)/($N$47*SQRT($N$51))))*$EO124)*100*$AA$28,0)</f>
        <v>0</v>
      </c>
      <c r="FP124" s="71">
        <f ca="1">IFERROR((NORMSDIST(-(((LN($EO124/$AB$29)+(#REF!+($N$47^2)/2)*$N$51)/($N$47*SQRT($N$51)))-$N$47*SQRT($N$51)))*$AB$29*EXP(-#REF!*$N$51)-NORMSDIST(-((LN($EO124/$AB$29)+(#REF!+($N$47^2)/2)*$N$51)/($N$47*SQRT($N$51))))*$EO124)*100*$AA$29,0)</f>
        <v>0</v>
      </c>
      <c r="FQ124" s="71">
        <f ca="1">IFERROR((NORMSDIST(-(((LN($EO124/$AB$30)+(#REF!+($N$47^2)/2)*$N$51)/($N$47*SQRT($N$51)))-$N$47*SQRT($N$51)))*$AB$30*EXP(-#REF!*$N$51)-NORMSDIST(-((LN($EO124/$AB$30)+(#REF!+($N$47^2)/2)*$N$51)/($N$47*SQRT($N$51))))*$EO124)*100*$AA$30,0)</f>
        <v>0</v>
      </c>
      <c r="FR124" s="71">
        <f ca="1">IFERROR((NORMSDIST(-(((LN($EO124/$AB$31)+(#REF!+($N$47^2)/2)*$N$51)/($N$47*SQRT($N$51)))-$N$47*SQRT($N$51)))*$AB$31*EXP(-#REF!*$N$51)-NORMSDIST(-((LN($EO124/$AB$31)+(#REF!+($N$47^2)/2)*$N$51)/($N$47*SQRT($N$51))))*$EO124)*100*$AA$31,0)</f>
        <v>0</v>
      </c>
      <c r="FS124" s="71">
        <f ca="1">IFERROR((NORMSDIST(-(((LN($EO124/$AB$32)+(#REF!+($N$47^2)/2)*$N$51)/($N$47*SQRT($N$51)))-$N$47*SQRT($N$51)))*$AB$32*EXP(-#REF!*$N$51)-NORMSDIST(-((LN($EO124/$AB$32)+(#REF!+($N$47^2)/2)*$N$51)/($N$47*SQRT($N$51))))*$EO124)*100*$AA$32,0)</f>
        <v>0</v>
      </c>
      <c r="FT124" s="71">
        <f ca="1">IFERROR((NORMSDIST(-(((LN($EO124/$AB$33)+(#REF!+($N$47^2)/2)*$N$51)/($N$47*SQRT($N$51)))-$N$47*SQRT($N$51)))*$AB$33*EXP(-#REF!*$N$51)-NORMSDIST(-((LN($EO124/$AB$33)+(#REF!+($N$47^2)/2)*$N$51)/($N$47*SQRT($N$51))))*$EO124)*100*$AA$33,0)</f>
        <v>0</v>
      </c>
      <c r="FU124" s="71">
        <f ca="1">IFERROR((NORMSDIST(-(((LN($EO124/$AB$34)+(#REF!+($N$47^2)/2)*$N$51)/($N$47*SQRT($N$51)))-$N$47*SQRT($N$51)))*$AB$34*EXP(-#REF!*$N$51)-NORMSDIST(-((LN($EO124/$AB$34)+(#REF!+($N$47^2)/2)*$N$51)/($N$47*SQRT($N$51))))*$EO124)*100*$AA$34,0)</f>
        <v>0</v>
      </c>
      <c r="FV124" s="71">
        <f ca="1">IFERROR((NORMSDIST(-(((LN($EO124/$AB$35)+(#REF!+($N$47^2)/2)*$N$51)/($N$47*SQRT($N$51)))-$N$47*SQRT($N$51)))*$AB$35*EXP(-#REF!*$N$51)-NORMSDIST(-((LN($EO124/$AB$35)+(#REF!+($N$47^2)/2)*$N$51)/($N$47*SQRT($N$51))))*$EO124)*100*$AA$35,0)</f>
        <v>0</v>
      </c>
      <c r="FW124" s="71">
        <f ca="1">IFERROR((NORMSDIST(-(((LN($EO124/$AB$36)+(#REF!+($N$47^2)/2)*$N$51)/($N$47*SQRT($N$51)))-$N$47*SQRT($N$51)))*$AB$36*EXP(-#REF!*$N$51)-NORMSDIST(-((LN($EO124/$AB$36)+(#REF!+($N$47^2)/2)*$N$51)/($N$47*SQRT($N$51))))*$EO124)*100*$AA$36,0)</f>
        <v>0</v>
      </c>
      <c r="FX124" s="71">
        <f ca="1">IFERROR((NORMSDIST(-(((LN($EO124/$AB$37)+(#REF!+($N$47^2)/2)*$N$51)/($N$47*SQRT($N$51)))-$N$47*SQRT($N$51)))*$AB$37*EXP(-#REF!*$N$51)-NORMSDIST(-((LN($EO124/$AB$37)+(#REF!+($N$47^2)/2)*$N$51)/($N$47*SQRT($N$51))))*$EO124)*100*$AA$37,0)</f>
        <v>0</v>
      </c>
      <c r="FY124" s="71">
        <f ca="1">IFERROR((NORMSDIST(-(((LN($EO124/$AB$38)+(#REF!+($N$47^2)/2)*$N$51)/($N$47*SQRT($N$51)))-$N$47*SQRT($N$51)))*$AB$38*EXP(-#REF!*$N$51)-NORMSDIST(-((LN($EO124/$AB$38)+(#REF!+($N$47^2)/2)*$N$51)/($N$47*SQRT($N$51))))*$EO124)*100*$AA$38,0)</f>
        <v>0</v>
      </c>
      <c r="FZ124" s="71">
        <f ca="1">IFERROR((NORMSDIST(-(((LN($EO124/$AB$39)+(#REF!+($N$47^2)/2)*$N$51)/($N$47*SQRT($N$51)))-$N$47*SQRT($N$51)))*$AB$39*EXP(-#REF!*$N$51)-NORMSDIST(-((LN($EO124/$AB$39)+(#REF!+($N$47^2)/2)*$N$51)/($N$47*SQRT($N$51))))*$EO124)*100*$AA$39,0)</f>
        <v>0</v>
      </c>
      <c r="GA124" s="71">
        <f ca="1">IFERROR((NORMSDIST(-(((LN($EO124/$AB$40)+(#REF!+($N$47^2)/2)*$N$51)/($N$47*SQRT($N$51)))-$N$47*SQRT($N$51)))*$AB$40*EXP(-#REF!*$N$51)-NORMSDIST(-((LN($EO124/$AB$40)+(#REF!+($N$47^2)/2)*$N$51)/($N$47*SQRT($N$51))))*$EO124)*100*$AA$40,0)</f>
        <v>0</v>
      </c>
      <c r="GB124" s="71">
        <f ca="1">IFERROR((NORMSDIST(-(((LN($EO124/$AB$41)+(#REF!+($N$47^2)/2)*$N$51)/($N$47*SQRT($N$51)))-$N$47*SQRT($N$51)))*$AB$41*EXP(-#REF!*$N$51)-NORMSDIST(-((LN($EO124/$AB$41)+(#REF!+($N$47^2)/2)*$N$51)/($N$47*SQRT($N$51))))*$EO124)*100*$AA$41,0)</f>
        <v>0</v>
      </c>
      <c r="GC124" s="71">
        <f ca="1">IFERROR((NORMSDIST(-(((LN($EO124/$AB$42)+(#REF!+($N$47^2)/2)*$N$51)/($N$47*SQRT($N$51)))-$N$47*SQRT($N$51)))*$AB$42*EXP(-#REF!*$N$51)-NORMSDIST(-((LN($EO124/$AB$42)+(#REF!+($N$47^2)/2)*$N$51)/($N$47*SQRT($N$51))))*$EO124)*100*$AA$42,0)</f>
        <v>0</v>
      </c>
      <c r="GD124" s="104">
        <f t="shared" ca="1" si="211"/>
        <v>0</v>
      </c>
    </row>
    <row r="125" spans="102:186">
      <c r="CX125" s="70">
        <f t="shared" si="168"/>
        <v>4570.6202715764857</v>
      </c>
      <c r="CY125" s="71">
        <f t="shared" si="169"/>
        <v>0</v>
      </c>
      <c r="CZ125" s="71">
        <f t="shared" si="170"/>
        <v>0</v>
      </c>
      <c r="DA125" s="71">
        <f t="shared" si="171"/>
        <v>0</v>
      </c>
      <c r="DB125" s="71">
        <f t="shared" si="172"/>
        <v>0</v>
      </c>
      <c r="DC125" s="71">
        <f t="shared" si="173"/>
        <v>0</v>
      </c>
      <c r="DD125" s="71">
        <f t="shared" si="174"/>
        <v>0</v>
      </c>
      <c r="DE125" s="71">
        <f t="shared" si="175"/>
        <v>0</v>
      </c>
      <c r="DF125" s="71">
        <f t="shared" si="176"/>
        <v>0</v>
      </c>
      <c r="DG125" s="71">
        <f t="shared" si="177"/>
        <v>0</v>
      </c>
      <c r="DH125" s="71">
        <f t="shared" si="178"/>
        <v>0</v>
      </c>
      <c r="DI125" s="71">
        <f t="shared" si="179"/>
        <v>0</v>
      </c>
      <c r="DJ125" s="71">
        <f t="shared" si="180"/>
        <v>0</v>
      </c>
      <c r="DK125" s="71">
        <f t="shared" si="181"/>
        <v>0</v>
      </c>
      <c r="DL125" s="71">
        <f t="shared" si="182"/>
        <v>0</v>
      </c>
      <c r="DM125" s="71">
        <f t="shared" si="183"/>
        <v>0</v>
      </c>
      <c r="DN125" s="71">
        <f t="shared" si="184"/>
        <v>0</v>
      </c>
      <c r="DO125" s="71">
        <f t="shared" si="185"/>
        <v>0</v>
      </c>
      <c r="DP125" s="71">
        <f t="shared" si="186"/>
        <v>0</v>
      </c>
      <c r="DQ125" s="71">
        <f t="shared" si="187"/>
        <v>0</v>
      </c>
      <c r="DR125" s="71">
        <f t="shared" si="188"/>
        <v>0</v>
      </c>
      <c r="DS125" s="71">
        <f t="shared" si="189"/>
        <v>0</v>
      </c>
      <c r="DT125" s="71">
        <f t="shared" si="190"/>
        <v>0</v>
      </c>
      <c r="DU125" s="71">
        <f t="shared" si="191"/>
        <v>0</v>
      </c>
      <c r="DV125" s="71">
        <f t="shared" si="192"/>
        <v>0</v>
      </c>
      <c r="DW125" s="71">
        <f t="shared" si="193"/>
        <v>0</v>
      </c>
      <c r="DX125" s="71">
        <f t="shared" si="194"/>
        <v>0</v>
      </c>
      <c r="DY125" s="71">
        <f t="shared" si="195"/>
        <v>0</v>
      </c>
      <c r="DZ125" s="71">
        <f t="shared" si="196"/>
        <v>0</v>
      </c>
      <c r="EA125" s="71">
        <f t="shared" si="197"/>
        <v>0</v>
      </c>
      <c r="EB125" s="71">
        <f t="shared" si="198"/>
        <v>0</v>
      </c>
      <c r="EC125" s="71">
        <f t="shared" si="199"/>
        <v>0</v>
      </c>
      <c r="ED125" s="71">
        <f t="shared" si="200"/>
        <v>0</v>
      </c>
      <c r="EE125" s="71">
        <f t="shared" si="201"/>
        <v>0</v>
      </c>
      <c r="EF125" s="71">
        <f t="shared" si="202"/>
        <v>0</v>
      </c>
      <c r="EG125" s="71">
        <f t="shared" si="203"/>
        <v>0</v>
      </c>
      <c r="EH125" s="71">
        <f t="shared" si="204"/>
        <v>0</v>
      </c>
      <c r="EI125" s="71">
        <f t="shared" si="205"/>
        <v>0</v>
      </c>
      <c r="EJ125" s="71">
        <f t="shared" si="206"/>
        <v>0</v>
      </c>
      <c r="EK125" s="71">
        <f t="shared" si="207"/>
        <v>0</v>
      </c>
      <c r="EL125" s="71">
        <f t="shared" si="208"/>
        <v>0</v>
      </c>
      <c r="EM125" s="104">
        <f t="shared" si="209"/>
        <v>0</v>
      </c>
      <c r="EN125" s="60"/>
      <c r="EO125" s="70">
        <f t="shared" si="210"/>
        <v>4570.6202715764857</v>
      </c>
      <c r="EP125" s="71">
        <f ca="1">IFERROR((NORMSDIST(-(((LN($EO125/$AB$3)+(#REF!+($N$47^2)/2)*$N$51)/($N$47*SQRT($N$51)))-$N$47*SQRT($N$51)))*$AB$3*EXP(-#REF!*$N$51)-NORMSDIST(-((LN($EO125/$AB$3)+(#REF!+($N$47^2)/2)*$N$51)/($N$47*SQRT($N$51))))*$EO125)*100*$AA$3,0)</f>
        <v>0</v>
      </c>
      <c r="EQ125" s="71">
        <f ca="1">IFERROR((NORMSDIST(-(((LN($EO125/$AB$4)+(#REF!+($N$47^2)/2)*$N$51)/($N$47*SQRT($N$51)))-$N$47*SQRT($N$51)))*$AB$4*EXP(-#REF!*$N$51)-NORMSDIST(-((LN($EO125/$AB$4)+(#REF!+($N$47^2)/2)*$N$51)/($N$47*SQRT($N$51))))*$EO125)*100*$AA$4,0)</f>
        <v>0</v>
      </c>
      <c r="ER125" s="71">
        <f ca="1">IFERROR((NORMSDIST(-(((LN($EO125/$AB$5)+(#REF!+($N$47^2)/2)*$N$51)/($N$47*SQRT($N$51)))-$N$47*SQRT($N$51)))*$AB$5*EXP(-#REF!*$N$51)-NORMSDIST(-((LN($EO125/$AB$5)+(#REF!+($N$47^2)/2)*$N$51)/($N$47*SQRT($N$51))))*$EO125)*100*$AA$5,0)</f>
        <v>0</v>
      </c>
      <c r="ES125" s="71">
        <f ca="1">IFERROR((NORMSDIST(-(((LN($EO125/$AB$6)+(#REF!+($N$47^2)/2)*$N$51)/($N$47*SQRT($N$51)))-$N$47*SQRT($N$51)))*$AB$6*EXP(-#REF!*$N$51)-NORMSDIST(-((LN($EO125/$AB$6)+(#REF!+($N$47^2)/2)*$N$51)/($N$47*SQRT($N$51))))*$EO125)*100*$AA$6,0)</f>
        <v>0</v>
      </c>
      <c r="ET125" s="71">
        <f ca="1">IFERROR((NORMSDIST(-(((LN($EO125/$AB$7)+(#REF!+($N$47^2)/2)*$N$51)/($N$47*SQRT($N$51)))-$N$47*SQRT($N$51)))*$AB$7*EXP(-#REF!*$N$51)-NORMSDIST(-((LN($EO125/$AB$7)+(#REF!+($N$47^2)/2)*$N$51)/($N$47*SQRT($N$51))))*$EO125)*100*$AA$7,0)</f>
        <v>0</v>
      </c>
      <c r="EU125" s="71">
        <f ca="1">IFERROR((NORMSDIST(-(((LN($EO125/$AB$8)+(#REF!+($N$47^2)/2)*$N$51)/($N$47*SQRT($N$51)))-$N$47*SQRT($N$51)))*$AB$8*EXP(-#REF!*$N$51)-NORMSDIST(-((LN($EO125/$AB$8)+(#REF!+($N$47^2)/2)*$N$51)/($N$47*SQRT($N$51))))*$EO125)*100*$AA$8,0)</f>
        <v>0</v>
      </c>
      <c r="EV125" s="71">
        <f ca="1">IFERROR((NORMSDIST(-(((LN($EO125/$AB$9)+(#REF!+($N$47^2)/2)*$N$51)/($N$47*SQRT($N$51)))-$N$47*SQRT($N$51)))*$AB$9*EXP(-#REF!*$N$51)-NORMSDIST(-((LN($EO125/$AB$9)+(#REF!+($N$47^2)/2)*$N$51)/($N$47*SQRT($N$51))))*$EO125)*100*$AA$9,0)</f>
        <v>0</v>
      </c>
      <c r="EW125" s="71">
        <f ca="1">IFERROR((NORMSDIST(-(((LN($EO125/$AB$10)+(#REF!+($N$47^2)/2)*$N$51)/($N$47*SQRT($N$51)))-$N$47*SQRT($N$51)))*$AB$10*EXP(-#REF!*$N$51)-NORMSDIST(-((LN($EO125/$AB$10)+(#REF!+($N$47^2)/2)*$N$51)/($N$47*SQRT($N$51))))*$EO125)*100*$AA$10,0)</f>
        <v>0</v>
      </c>
      <c r="EX125" s="71">
        <f ca="1">IFERROR((NORMSDIST(-(((LN($EO125/$AB$11)+(#REF!+($N$47^2)/2)*$N$51)/($N$47*SQRT($N$51)))-$N$47*SQRT($N$51)))*$AB$11*EXP(-#REF!*$N$51)-NORMSDIST(-((LN($EO125/$AB$11)+(#REF!+($N$47^2)/2)*$N$51)/($N$47*SQRT($N$51))))*$EO125)*100*$AA$11,0)</f>
        <v>0</v>
      </c>
      <c r="EY125" s="71">
        <f ca="1">IFERROR((NORMSDIST(-(((LN($EO125/$AB$12)+(#REF!+($N$47^2)/2)*$N$51)/($N$47*SQRT($N$51)))-$N$47*SQRT($N$51)))*$AB$12*EXP(-#REF!*$N$51)-NORMSDIST(-((LN($EO125/$AB$12)+(#REF!+($N$47^2)/2)*$N$51)/($N$47*SQRT($N$51))))*$EO125)*100*$AA$12,0)</f>
        <v>0</v>
      </c>
      <c r="EZ125" s="71">
        <f ca="1">IFERROR((NORMSDIST(-(((LN($EO125/$AB$13)+(#REF!+($N$47^2)/2)*$N$51)/($N$47*SQRT($N$51)))-$N$47*SQRT($N$51)))*$AB$13*EXP(-#REF!*$N$51)-NORMSDIST(-((LN($EO125/$AB$13)+(#REF!+($N$47^2)/2)*$N$51)/($N$47*SQRT($N$51))))*$EO125)*100*$AA$13,0)</f>
        <v>0</v>
      </c>
      <c r="FA125" s="71">
        <f ca="1">IFERROR((NORMSDIST(-(((LN($EO125/$AB$14)+(#REF!+($N$47^2)/2)*$N$51)/($N$47*SQRT($N$51)))-$N$47*SQRT($N$51)))*$AB$14*EXP(-#REF!*$N$51)-NORMSDIST(-((LN($EO125/$AB$14)+(#REF!+($N$47^2)/2)*$N$51)/($N$47*SQRT($N$51))))*$EO125)*100*$AA$14,0)</f>
        <v>0</v>
      </c>
      <c r="FB125" s="71">
        <f ca="1">IFERROR((NORMSDIST(-(((LN($EO125/$AB$15)+(#REF!+($N$47^2)/2)*$N$51)/($N$47*SQRT($N$51)))-$N$47*SQRT($N$51)))*$AB$15*EXP(-#REF!*$N$51)-NORMSDIST(-((LN($EO125/$AB$15)+(#REF!+($N$47^2)/2)*$N$51)/($N$47*SQRT($N$51))))*$EO125)*100*$AA$15,0)</f>
        <v>0</v>
      </c>
      <c r="FC125" s="71">
        <f ca="1">IFERROR((NORMSDIST(-(((LN($EO125/$AB$16)+(#REF!+($N$47^2)/2)*$N$51)/($N$47*SQRT($N$51)))-$N$47*SQRT($N$51)))*$AB$16*EXP(-#REF!*$N$51)-NORMSDIST(-((LN($EO125/$AB$16)+(#REF!+($N$47^2)/2)*$N$51)/($N$47*SQRT($N$51))))*$EO125)*100*$AA$16,0)</f>
        <v>0</v>
      </c>
      <c r="FD125" s="71">
        <f ca="1">IFERROR((NORMSDIST(-(((LN($EO125/$AB$17)+(#REF!+($N$47^2)/2)*$N$51)/($N$47*SQRT($N$51)))-$N$47*SQRT($N$51)))*$AB$17*EXP(-#REF!*$N$51)-NORMSDIST(-((LN($EO125/$AB$17)+(#REF!+($N$47^2)/2)*$N$51)/($N$47*SQRT($N$51))))*$EO125)*100*$AA$17,0)</f>
        <v>0</v>
      </c>
      <c r="FE125" s="71">
        <f ca="1">IFERROR((NORMSDIST(-(((LN($EO125/$AB$18)+(#REF!+($N$47^2)/2)*$N$51)/($N$47*SQRT($N$51)))-$N$47*SQRT($N$51)))*$AB$18*EXP(-#REF!*$N$51)-NORMSDIST(-((LN($EO125/$AB$18)+(#REF!+($N$47^2)/2)*$N$51)/($N$47*SQRT($N$51))))*$EO125)*100*$AA$18,0)</f>
        <v>0</v>
      </c>
      <c r="FF125" s="71">
        <f ca="1">IFERROR((NORMSDIST(-(((LN($EO125/$AB$19)+(#REF!+($N$47^2)/2)*$N$51)/($N$47*SQRT($N$51)))-$N$47*SQRT($N$51)))*$AB$19*EXP(-#REF!*$N$51)-NORMSDIST(-((LN($EO125/$AB$19)+(#REF!+($N$47^2)/2)*$N$51)/($N$47*SQRT($N$51))))*$EO125)*100*$AA$19,0)</f>
        <v>0</v>
      </c>
      <c r="FG125" s="71">
        <f ca="1">IFERROR((NORMSDIST(-(((LN($EO125/$AB$20)+(#REF!+($N$47^2)/2)*$N$51)/($N$47*SQRT($N$51)))-$N$47*SQRT($N$51)))*$AB$20*EXP(-#REF!*$N$51)-NORMSDIST(-((LN($EO125/$AB$20)+(#REF!+($N$47^2)/2)*$N$51)/($N$47*SQRT($N$51))))*$EO125)*100*$AA$20,0)</f>
        <v>0</v>
      </c>
      <c r="FH125" s="71">
        <f ca="1">IFERROR((NORMSDIST(-(((LN($EO125/$AB$21)+(#REF!+($N$47^2)/2)*$N$51)/($N$47*SQRT($N$51)))-$N$47*SQRT($N$51)))*$AB$21*EXP(-#REF!*$N$51)-NORMSDIST(-((LN($EO125/$AB$21)+(#REF!+($N$47^2)/2)*$N$51)/($N$47*SQRT($N$51))))*$EO125)*100*$AA$21,0)</f>
        <v>0</v>
      </c>
      <c r="FI125" s="71">
        <f ca="1">IFERROR((NORMSDIST(-(((LN($EO125/$AB$22)+(#REF!+($N$47^2)/2)*$N$51)/($N$47*SQRT($N$51)))-$N$47*SQRT($N$51)))*$AB$22*EXP(-#REF!*$N$51)-NORMSDIST(-((LN($EO125/$AB$22)+(#REF!+($N$47^2)/2)*$N$51)/($N$47*SQRT($N$51))))*$EO125)*100*$AA$22,0)</f>
        <v>0</v>
      </c>
      <c r="FJ125" s="71">
        <f ca="1">IFERROR((NORMSDIST(-(((LN($EO125/$AB$23)+(#REF!+($N$47^2)/2)*$N$51)/($N$47*SQRT($N$51)))-$N$47*SQRT($N$51)))*$AB$23*EXP(-#REF!*$N$51)-NORMSDIST(-((LN($EO125/$AB$23)+(#REF!+($N$47^2)/2)*$N$51)/($N$47*SQRT($N$51))))*$EO125)*100*$AA$23,0)</f>
        <v>0</v>
      </c>
      <c r="FK125" s="71">
        <f ca="1">IFERROR((NORMSDIST(-(((LN($EO125/$AB$24)+(#REF!+($N$47^2)/2)*$N$51)/($N$47*SQRT($N$51)))-$N$47*SQRT($N$51)))*$AB$24*EXP(-#REF!*$N$51)-NORMSDIST(-((LN($EO125/$AB$24)+(#REF!+($N$47^2)/2)*$N$51)/($N$47*SQRT($N$51))))*$EO125)*100*$AA$24,0)</f>
        <v>0</v>
      </c>
      <c r="FL125" s="71">
        <f ca="1">IFERROR((NORMSDIST(-(((LN($EO125/$AB$25)+(#REF!+($N$47^2)/2)*$N$51)/($N$47*SQRT($N$51)))-$N$47*SQRT($N$51)))*$AB$25*EXP(-#REF!*$N$51)-NORMSDIST(-((LN($EO125/$AB$25)+(#REF!+($N$47^2)/2)*$N$51)/($N$47*SQRT($N$51))))*$EO125)*100*$AA$25,0)</f>
        <v>0</v>
      </c>
      <c r="FM125" s="71">
        <f ca="1">IFERROR((NORMSDIST(-(((LN($EO125/$AB$26)+(#REF!+($N$47^2)/2)*$N$51)/($N$47*SQRT($N$51)))-$N$47*SQRT($N$51)))*$AB$26*EXP(-#REF!*$N$51)-NORMSDIST(-((LN($EO125/$AB$26)+(#REF!+($N$47^2)/2)*$N$51)/($N$47*SQRT($N$51))))*$EO125)*100*$AA$26,0)</f>
        <v>0</v>
      </c>
      <c r="FN125" s="71">
        <f ca="1">IFERROR((NORMSDIST(-(((LN($EO125/$AB$27)+(#REF!+($N$47^2)/2)*$N$51)/($N$47*SQRT($N$51)))-$N$47*SQRT($N$51)))*$AB$27*EXP(-#REF!*$N$51)-NORMSDIST(-((LN($EO125/$AB$27)+(#REF!+($N$47^2)/2)*$N$51)/($N$47*SQRT($N$51))))*$EO125)*100*$AA$27,0)</f>
        <v>0</v>
      </c>
      <c r="FO125" s="71">
        <f ca="1">IFERROR((NORMSDIST(-(((LN($EO125/$AB$28)+(#REF!+($N$47^2)/2)*$N$51)/($N$47*SQRT($N$51)))-$N$47*SQRT($N$51)))*$AB$28*EXP(-#REF!*$N$51)-NORMSDIST(-((LN($EO125/$AB$28)+(#REF!+($N$47^2)/2)*$N$51)/($N$47*SQRT($N$51))))*$EO125)*100*$AA$28,0)</f>
        <v>0</v>
      </c>
      <c r="FP125" s="71">
        <f ca="1">IFERROR((NORMSDIST(-(((LN($EO125/$AB$29)+(#REF!+($N$47^2)/2)*$N$51)/($N$47*SQRT($N$51)))-$N$47*SQRT($N$51)))*$AB$29*EXP(-#REF!*$N$51)-NORMSDIST(-((LN($EO125/$AB$29)+(#REF!+($N$47^2)/2)*$N$51)/($N$47*SQRT($N$51))))*$EO125)*100*$AA$29,0)</f>
        <v>0</v>
      </c>
      <c r="FQ125" s="71">
        <f ca="1">IFERROR((NORMSDIST(-(((LN($EO125/$AB$30)+(#REF!+($N$47^2)/2)*$N$51)/($N$47*SQRT($N$51)))-$N$47*SQRT($N$51)))*$AB$30*EXP(-#REF!*$N$51)-NORMSDIST(-((LN($EO125/$AB$30)+(#REF!+($N$47^2)/2)*$N$51)/($N$47*SQRT($N$51))))*$EO125)*100*$AA$30,0)</f>
        <v>0</v>
      </c>
      <c r="FR125" s="71">
        <f ca="1">IFERROR((NORMSDIST(-(((LN($EO125/$AB$31)+(#REF!+($N$47^2)/2)*$N$51)/($N$47*SQRT($N$51)))-$N$47*SQRT($N$51)))*$AB$31*EXP(-#REF!*$N$51)-NORMSDIST(-((LN($EO125/$AB$31)+(#REF!+($N$47^2)/2)*$N$51)/($N$47*SQRT($N$51))))*$EO125)*100*$AA$31,0)</f>
        <v>0</v>
      </c>
      <c r="FS125" s="71">
        <f ca="1">IFERROR((NORMSDIST(-(((LN($EO125/$AB$32)+(#REF!+($N$47^2)/2)*$N$51)/($N$47*SQRT($N$51)))-$N$47*SQRT($N$51)))*$AB$32*EXP(-#REF!*$N$51)-NORMSDIST(-((LN($EO125/$AB$32)+(#REF!+($N$47^2)/2)*$N$51)/($N$47*SQRT($N$51))))*$EO125)*100*$AA$32,0)</f>
        <v>0</v>
      </c>
      <c r="FT125" s="71">
        <f ca="1">IFERROR((NORMSDIST(-(((LN($EO125/$AB$33)+(#REF!+($N$47^2)/2)*$N$51)/($N$47*SQRT($N$51)))-$N$47*SQRT($N$51)))*$AB$33*EXP(-#REF!*$N$51)-NORMSDIST(-((LN($EO125/$AB$33)+(#REF!+($N$47^2)/2)*$N$51)/($N$47*SQRT($N$51))))*$EO125)*100*$AA$33,0)</f>
        <v>0</v>
      </c>
      <c r="FU125" s="71">
        <f ca="1">IFERROR((NORMSDIST(-(((LN($EO125/$AB$34)+(#REF!+($N$47^2)/2)*$N$51)/($N$47*SQRT($N$51)))-$N$47*SQRT($N$51)))*$AB$34*EXP(-#REF!*$N$51)-NORMSDIST(-((LN($EO125/$AB$34)+(#REF!+($N$47^2)/2)*$N$51)/($N$47*SQRT($N$51))))*$EO125)*100*$AA$34,0)</f>
        <v>0</v>
      </c>
      <c r="FV125" s="71">
        <f ca="1">IFERROR((NORMSDIST(-(((LN($EO125/$AB$35)+(#REF!+($N$47^2)/2)*$N$51)/($N$47*SQRT($N$51)))-$N$47*SQRT($N$51)))*$AB$35*EXP(-#REF!*$N$51)-NORMSDIST(-((LN($EO125/$AB$35)+(#REF!+($N$47^2)/2)*$N$51)/($N$47*SQRT($N$51))))*$EO125)*100*$AA$35,0)</f>
        <v>0</v>
      </c>
      <c r="FW125" s="71">
        <f ca="1">IFERROR((NORMSDIST(-(((LN($EO125/$AB$36)+(#REF!+($N$47^2)/2)*$N$51)/($N$47*SQRT($N$51)))-$N$47*SQRT($N$51)))*$AB$36*EXP(-#REF!*$N$51)-NORMSDIST(-((LN($EO125/$AB$36)+(#REF!+($N$47^2)/2)*$N$51)/($N$47*SQRT($N$51))))*$EO125)*100*$AA$36,0)</f>
        <v>0</v>
      </c>
      <c r="FX125" s="71">
        <f ca="1">IFERROR((NORMSDIST(-(((LN($EO125/$AB$37)+(#REF!+($N$47^2)/2)*$N$51)/($N$47*SQRT($N$51)))-$N$47*SQRT($N$51)))*$AB$37*EXP(-#REF!*$N$51)-NORMSDIST(-((LN($EO125/$AB$37)+(#REF!+($N$47^2)/2)*$N$51)/($N$47*SQRT($N$51))))*$EO125)*100*$AA$37,0)</f>
        <v>0</v>
      </c>
      <c r="FY125" s="71">
        <f ca="1">IFERROR((NORMSDIST(-(((LN($EO125/$AB$38)+(#REF!+($N$47^2)/2)*$N$51)/($N$47*SQRT($N$51)))-$N$47*SQRT($N$51)))*$AB$38*EXP(-#REF!*$N$51)-NORMSDIST(-((LN($EO125/$AB$38)+(#REF!+($N$47^2)/2)*$N$51)/($N$47*SQRT($N$51))))*$EO125)*100*$AA$38,0)</f>
        <v>0</v>
      </c>
      <c r="FZ125" s="71">
        <f ca="1">IFERROR((NORMSDIST(-(((LN($EO125/$AB$39)+(#REF!+($N$47^2)/2)*$N$51)/($N$47*SQRT($N$51)))-$N$47*SQRT($N$51)))*$AB$39*EXP(-#REF!*$N$51)-NORMSDIST(-((LN($EO125/$AB$39)+(#REF!+($N$47^2)/2)*$N$51)/($N$47*SQRT($N$51))))*$EO125)*100*$AA$39,0)</f>
        <v>0</v>
      </c>
      <c r="GA125" s="71">
        <f ca="1">IFERROR((NORMSDIST(-(((LN($EO125/$AB$40)+(#REF!+($N$47^2)/2)*$N$51)/($N$47*SQRT($N$51)))-$N$47*SQRT($N$51)))*$AB$40*EXP(-#REF!*$N$51)-NORMSDIST(-((LN($EO125/$AB$40)+(#REF!+($N$47^2)/2)*$N$51)/($N$47*SQRT($N$51))))*$EO125)*100*$AA$40,0)</f>
        <v>0</v>
      </c>
      <c r="GB125" s="71">
        <f ca="1">IFERROR((NORMSDIST(-(((LN($EO125/$AB$41)+(#REF!+($N$47^2)/2)*$N$51)/($N$47*SQRT($N$51)))-$N$47*SQRT($N$51)))*$AB$41*EXP(-#REF!*$N$51)-NORMSDIST(-((LN($EO125/$AB$41)+(#REF!+($N$47^2)/2)*$N$51)/($N$47*SQRT($N$51))))*$EO125)*100*$AA$41,0)</f>
        <v>0</v>
      </c>
      <c r="GC125" s="71">
        <f ca="1">IFERROR((NORMSDIST(-(((LN($EO125/$AB$42)+(#REF!+($N$47^2)/2)*$N$51)/($N$47*SQRT($N$51)))-$N$47*SQRT($N$51)))*$AB$42*EXP(-#REF!*$N$51)-NORMSDIST(-((LN($EO125/$AB$42)+(#REF!+($N$47^2)/2)*$N$51)/($N$47*SQRT($N$51))))*$EO125)*100*$AA$42,0)</f>
        <v>0</v>
      </c>
      <c r="GD125" s="104">
        <f t="shared" ca="1" si="211"/>
        <v>0</v>
      </c>
    </row>
    <row r="126" spans="102:186">
      <c r="CX126" s="70">
        <f t="shared" si="168"/>
        <v>4662.0326770080155</v>
      </c>
      <c r="CY126" s="71">
        <f t="shared" si="169"/>
        <v>0</v>
      </c>
      <c r="CZ126" s="71">
        <f t="shared" si="170"/>
        <v>0</v>
      </c>
      <c r="DA126" s="71">
        <f t="shared" si="171"/>
        <v>0</v>
      </c>
      <c r="DB126" s="71">
        <f t="shared" si="172"/>
        <v>0</v>
      </c>
      <c r="DC126" s="71">
        <f t="shared" si="173"/>
        <v>0</v>
      </c>
      <c r="DD126" s="71">
        <f t="shared" si="174"/>
        <v>0</v>
      </c>
      <c r="DE126" s="71">
        <f t="shared" si="175"/>
        <v>0</v>
      </c>
      <c r="DF126" s="71">
        <f t="shared" si="176"/>
        <v>0</v>
      </c>
      <c r="DG126" s="71">
        <f t="shared" si="177"/>
        <v>0</v>
      </c>
      <c r="DH126" s="71">
        <f t="shared" si="178"/>
        <v>0</v>
      </c>
      <c r="DI126" s="71">
        <f t="shared" si="179"/>
        <v>0</v>
      </c>
      <c r="DJ126" s="71">
        <f t="shared" si="180"/>
        <v>0</v>
      </c>
      <c r="DK126" s="71">
        <f t="shared" si="181"/>
        <v>0</v>
      </c>
      <c r="DL126" s="71">
        <f t="shared" si="182"/>
        <v>0</v>
      </c>
      <c r="DM126" s="71">
        <f t="shared" si="183"/>
        <v>0</v>
      </c>
      <c r="DN126" s="71">
        <f t="shared" si="184"/>
        <v>0</v>
      </c>
      <c r="DO126" s="71">
        <f t="shared" si="185"/>
        <v>0</v>
      </c>
      <c r="DP126" s="71">
        <f t="shared" si="186"/>
        <v>0</v>
      </c>
      <c r="DQ126" s="71">
        <f t="shared" si="187"/>
        <v>0</v>
      </c>
      <c r="DR126" s="71">
        <f t="shared" si="188"/>
        <v>0</v>
      </c>
      <c r="DS126" s="71">
        <f t="shared" si="189"/>
        <v>0</v>
      </c>
      <c r="DT126" s="71">
        <f t="shared" si="190"/>
        <v>0</v>
      </c>
      <c r="DU126" s="71">
        <f t="shared" si="191"/>
        <v>0</v>
      </c>
      <c r="DV126" s="71">
        <f t="shared" si="192"/>
        <v>0</v>
      </c>
      <c r="DW126" s="71">
        <f t="shared" si="193"/>
        <v>0</v>
      </c>
      <c r="DX126" s="71">
        <f t="shared" si="194"/>
        <v>0</v>
      </c>
      <c r="DY126" s="71">
        <f t="shared" si="195"/>
        <v>0</v>
      </c>
      <c r="DZ126" s="71">
        <f t="shared" si="196"/>
        <v>0</v>
      </c>
      <c r="EA126" s="71">
        <f t="shared" si="197"/>
        <v>0</v>
      </c>
      <c r="EB126" s="71">
        <f t="shared" si="198"/>
        <v>0</v>
      </c>
      <c r="EC126" s="71">
        <f t="shared" si="199"/>
        <v>0</v>
      </c>
      <c r="ED126" s="71">
        <f t="shared" si="200"/>
        <v>0</v>
      </c>
      <c r="EE126" s="71">
        <f t="shared" si="201"/>
        <v>0</v>
      </c>
      <c r="EF126" s="71">
        <f t="shared" si="202"/>
        <v>0</v>
      </c>
      <c r="EG126" s="71">
        <f t="shared" si="203"/>
        <v>0</v>
      </c>
      <c r="EH126" s="71">
        <f t="shared" si="204"/>
        <v>0</v>
      </c>
      <c r="EI126" s="71">
        <f t="shared" si="205"/>
        <v>0</v>
      </c>
      <c r="EJ126" s="71">
        <f t="shared" si="206"/>
        <v>0</v>
      </c>
      <c r="EK126" s="71">
        <f t="shared" si="207"/>
        <v>0</v>
      </c>
      <c r="EL126" s="71">
        <f t="shared" si="208"/>
        <v>0</v>
      </c>
      <c r="EM126" s="104">
        <f t="shared" si="209"/>
        <v>0</v>
      </c>
      <c r="EN126" s="60"/>
      <c r="EO126" s="70">
        <f t="shared" si="210"/>
        <v>4662.0326770080155</v>
      </c>
      <c r="EP126" s="71">
        <f ca="1">IFERROR((NORMSDIST(-(((LN($EO126/$AB$3)+(#REF!+($N$47^2)/2)*$N$51)/($N$47*SQRT($N$51)))-$N$47*SQRT($N$51)))*$AB$3*EXP(-#REF!*$N$51)-NORMSDIST(-((LN($EO126/$AB$3)+(#REF!+($N$47^2)/2)*$N$51)/($N$47*SQRT($N$51))))*$EO126)*100*$AA$3,0)</f>
        <v>0</v>
      </c>
      <c r="EQ126" s="71">
        <f ca="1">IFERROR((NORMSDIST(-(((LN($EO126/$AB$4)+(#REF!+($N$47^2)/2)*$N$51)/($N$47*SQRT($N$51)))-$N$47*SQRT($N$51)))*$AB$4*EXP(-#REF!*$N$51)-NORMSDIST(-((LN($EO126/$AB$4)+(#REF!+($N$47^2)/2)*$N$51)/($N$47*SQRT($N$51))))*$EO126)*100*$AA$4,0)</f>
        <v>0</v>
      </c>
      <c r="ER126" s="71">
        <f ca="1">IFERROR((NORMSDIST(-(((LN($EO126/$AB$5)+(#REF!+($N$47^2)/2)*$N$51)/($N$47*SQRT($N$51)))-$N$47*SQRT($N$51)))*$AB$5*EXP(-#REF!*$N$51)-NORMSDIST(-((LN($EO126/$AB$5)+(#REF!+($N$47^2)/2)*$N$51)/($N$47*SQRT($N$51))))*$EO126)*100*$AA$5,0)</f>
        <v>0</v>
      </c>
      <c r="ES126" s="71">
        <f ca="1">IFERROR((NORMSDIST(-(((LN($EO126/$AB$6)+(#REF!+($N$47^2)/2)*$N$51)/($N$47*SQRT($N$51)))-$N$47*SQRT($N$51)))*$AB$6*EXP(-#REF!*$N$51)-NORMSDIST(-((LN($EO126/$AB$6)+(#REF!+($N$47^2)/2)*$N$51)/($N$47*SQRT($N$51))))*$EO126)*100*$AA$6,0)</f>
        <v>0</v>
      </c>
      <c r="ET126" s="71">
        <f ca="1">IFERROR((NORMSDIST(-(((LN($EO126/$AB$7)+(#REF!+($N$47^2)/2)*$N$51)/($N$47*SQRT($N$51)))-$N$47*SQRT($N$51)))*$AB$7*EXP(-#REF!*$N$51)-NORMSDIST(-((LN($EO126/$AB$7)+(#REF!+($N$47^2)/2)*$N$51)/($N$47*SQRT($N$51))))*$EO126)*100*$AA$7,0)</f>
        <v>0</v>
      </c>
      <c r="EU126" s="71">
        <f ca="1">IFERROR((NORMSDIST(-(((LN($EO126/$AB$8)+(#REF!+($N$47^2)/2)*$N$51)/($N$47*SQRT($N$51)))-$N$47*SQRT($N$51)))*$AB$8*EXP(-#REF!*$N$51)-NORMSDIST(-((LN($EO126/$AB$8)+(#REF!+($N$47^2)/2)*$N$51)/($N$47*SQRT($N$51))))*$EO126)*100*$AA$8,0)</f>
        <v>0</v>
      </c>
      <c r="EV126" s="71">
        <f ca="1">IFERROR((NORMSDIST(-(((LN($EO126/$AB$9)+(#REF!+($N$47^2)/2)*$N$51)/($N$47*SQRT($N$51)))-$N$47*SQRT($N$51)))*$AB$9*EXP(-#REF!*$N$51)-NORMSDIST(-((LN($EO126/$AB$9)+(#REF!+($N$47^2)/2)*$N$51)/($N$47*SQRT($N$51))))*$EO126)*100*$AA$9,0)</f>
        <v>0</v>
      </c>
      <c r="EW126" s="71">
        <f ca="1">IFERROR((NORMSDIST(-(((LN($EO126/$AB$10)+(#REF!+($N$47^2)/2)*$N$51)/($N$47*SQRT($N$51)))-$N$47*SQRT($N$51)))*$AB$10*EXP(-#REF!*$N$51)-NORMSDIST(-((LN($EO126/$AB$10)+(#REF!+($N$47^2)/2)*$N$51)/($N$47*SQRT($N$51))))*$EO126)*100*$AA$10,0)</f>
        <v>0</v>
      </c>
      <c r="EX126" s="71">
        <f ca="1">IFERROR((NORMSDIST(-(((LN($EO126/$AB$11)+(#REF!+($N$47^2)/2)*$N$51)/($N$47*SQRT($N$51)))-$N$47*SQRT($N$51)))*$AB$11*EXP(-#REF!*$N$51)-NORMSDIST(-((LN($EO126/$AB$11)+(#REF!+($N$47^2)/2)*$N$51)/($N$47*SQRT($N$51))))*$EO126)*100*$AA$11,0)</f>
        <v>0</v>
      </c>
      <c r="EY126" s="71">
        <f ca="1">IFERROR((NORMSDIST(-(((LN($EO126/$AB$12)+(#REF!+($N$47^2)/2)*$N$51)/($N$47*SQRT($N$51)))-$N$47*SQRT($N$51)))*$AB$12*EXP(-#REF!*$N$51)-NORMSDIST(-((LN($EO126/$AB$12)+(#REF!+($N$47^2)/2)*$N$51)/($N$47*SQRT($N$51))))*$EO126)*100*$AA$12,0)</f>
        <v>0</v>
      </c>
      <c r="EZ126" s="71">
        <f ca="1">IFERROR((NORMSDIST(-(((LN($EO126/$AB$13)+(#REF!+($N$47^2)/2)*$N$51)/($N$47*SQRT($N$51)))-$N$47*SQRT($N$51)))*$AB$13*EXP(-#REF!*$N$51)-NORMSDIST(-((LN($EO126/$AB$13)+(#REF!+($N$47^2)/2)*$N$51)/($N$47*SQRT($N$51))))*$EO126)*100*$AA$13,0)</f>
        <v>0</v>
      </c>
      <c r="FA126" s="71">
        <f ca="1">IFERROR((NORMSDIST(-(((LN($EO126/$AB$14)+(#REF!+($N$47^2)/2)*$N$51)/($N$47*SQRT($N$51)))-$N$47*SQRT($N$51)))*$AB$14*EXP(-#REF!*$N$51)-NORMSDIST(-((LN($EO126/$AB$14)+(#REF!+($N$47^2)/2)*$N$51)/($N$47*SQRT($N$51))))*$EO126)*100*$AA$14,0)</f>
        <v>0</v>
      </c>
      <c r="FB126" s="71">
        <f ca="1">IFERROR((NORMSDIST(-(((LN($EO126/$AB$15)+(#REF!+($N$47^2)/2)*$N$51)/($N$47*SQRT($N$51)))-$N$47*SQRT($N$51)))*$AB$15*EXP(-#REF!*$N$51)-NORMSDIST(-((LN($EO126/$AB$15)+(#REF!+($N$47^2)/2)*$N$51)/($N$47*SQRT($N$51))))*$EO126)*100*$AA$15,0)</f>
        <v>0</v>
      </c>
      <c r="FC126" s="71">
        <f ca="1">IFERROR((NORMSDIST(-(((LN($EO126/$AB$16)+(#REF!+($N$47^2)/2)*$N$51)/($N$47*SQRT($N$51)))-$N$47*SQRT($N$51)))*$AB$16*EXP(-#REF!*$N$51)-NORMSDIST(-((LN($EO126/$AB$16)+(#REF!+($N$47^2)/2)*$N$51)/($N$47*SQRT($N$51))))*$EO126)*100*$AA$16,0)</f>
        <v>0</v>
      </c>
      <c r="FD126" s="71">
        <f ca="1">IFERROR((NORMSDIST(-(((LN($EO126/$AB$17)+(#REF!+($N$47^2)/2)*$N$51)/($N$47*SQRT($N$51)))-$N$47*SQRT($N$51)))*$AB$17*EXP(-#REF!*$N$51)-NORMSDIST(-((LN($EO126/$AB$17)+(#REF!+($N$47^2)/2)*$N$51)/($N$47*SQRT($N$51))))*$EO126)*100*$AA$17,0)</f>
        <v>0</v>
      </c>
      <c r="FE126" s="71">
        <f ca="1">IFERROR((NORMSDIST(-(((LN($EO126/$AB$18)+(#REF!+($N$47^2)/2)*$N$51)/($N$47*SQRT($N$51)))-$N$47*SQRT($N$51)))*$AB$18*EXP(-#REF!*$N$51)-NORMSDIST(-((LN($EO126/$AB$18)+(#REF!+($N$47^2)/2)*$N$51)/($N$47*SQRT($N$51))))*$EO126)*100*$AA$18,0)</f>
        <v>0</v>
      </c>
      <c r="FF126" s="71">
        <f ca="1">IFERROR((NORMSDIST(-(((LN($EO126/$AB$19)+(#REF!+($N$47^2)/2)*$N$51)/($N$47*SQRT($N$51)))-$N$47*SQRT($N$51)))*$AB$19*EXP(-#REF!*$N$51)-NORMSDIST(-((LN($EO126/$AB$19)+(#REF!+($N$47^2)/2)*$N$51)/($N$47*SQRT($N$51))))*$EO126)*100*$AA$19,0)</f>
        <v>0</v>
      </c>
      <c r="FG126" s="71">
        <f ca="1">IFERROR((NORMSDIST(-(((LN($EO126/$AB$20)+(#REF!+($N$47^2)/2)*$N$51)/($N$47*SQRT($N$51)))-$N$47*SQRT($N$51)))*$AB$20*EXP(-#REF!*$N$51)-NORMSDIST(-((LN($EO126/$AB$20)+(#REF!+($N$47^2)/2)*$N$51)/($N$47*SQRT($N$51))))*$EO126)*100*$AA$20,0)</f>
        <v>0</v>
      </c>
      <c r="FH126" s="71">
        <f ca="1">IFERROR((NORMSDIST(-(((LN($EO126/$AB$21)+(#REF!+($N$47^2)/2)*$N$51)/($N$47*SQRT($N$51)))-$N$47*SQRT($N$51)))*$AB$21*EXP(-#REF!*$N$51)-NORMSDIST(-((LN($EO126/$AB$21)+(#REF!+($N$47^2)/2)*$N$51)/($N$47*SQRT($N$51))))*$EO126)*100*$AA$21,0)</f>
        <v>0</v>
      </c>
      <c r="FI126" s="71">
        <f ca="1">IFERROR((NORMSDIST(-(((LN($EO126/$AB$22)+(#REF!+($N$47^2)/2)*$N$51)/($N$47*SQRT($N$51)))-$N$47*SQRT($N$51)))*$AB$22*EXP(-#REF!*$N$51)-NORMSDIST(-((LN($EO126/$AB$22)+(#REF!+($N$47^2)/2)*$N$51)/($N$47*SQRT($N$51))))*$EO126)*100*$AA$22,0)</f>
        <v>0</v>
      </c>
      <c r="FJ126" s="71">
        <f ca="1">IFERROR((NORMSDIST(-(((LN($EO126/$AB$23)+(#REF!+($N$47^2)/2)*$N$51)/($N$47*SQRT($N$51)))-$N$47*SQRT($N$51)))*$AB$23*EXP(-#REF!*$N$51)-NORMSDIST(-((LN($EO126/$AB$23)+(#REF!+($N$47^2)/2)*$N$51)/($N$47*SQRT($N$51))))*$EO126)*100*$AA$23,0)</f>
        <v>0</v>
      </c>
      <c r="FK126" s="71">
        <f ca="1">IFERROR((NORMSDIST(-(((LN($EO126/$AB$24)+(#REF!+($N$47^2)/2)*$N$51)/($N$47*SQRT($N$51)))-$N$47*SQRT($N$51)))*$AB$24*EXP(-#REF!*$N$51)-NORMSDIST(-((LN($EO126/$AB$24)+(#REF!+($N$47^2)/2)*$N$51)/($N$47*SQRT($N$51))))*$EO126)*100*$AA$24,0)</f>
        <v>0</v>
      </c>
      <c r="FL126" s="71">
        <f ca="1">IFERROR((NORMSDIST(-(((LN($EO126/$AB$25)+(#REF!+($N$47^2)/2)*$N$51)/($N$47*SQRT($N$51)))-$N$47*SQRT($N$51)))*$AB$25*EXP(-#REF!*$N$51)-NORMSDIST(-((LN($EO126/$AB$25)+(#REF!+($N$47^2)/2)*$N$51)/($N$47*SQRT($N$51))))*$EO126)*100*$AA$25,0)</f>
        <v>0</v>
      </c>
      <c r="FM126" s="71">
        <f ca="1">IFERROR((NORMSDIST(-(((LN($EO126/$AB$26)+(#REF!+($N$47^2)/2)*$N$51)/($N$47*SQRT($N$51)))-$N$47*SQRT($N$51)))*$AB$26*EXP(-#REF!*$N$51)-NORMSDIST(-((LN($EO126/$AB$26)+(#REF!+($N$47^2)/2)*$N$51)/($N$47*SQRT($N$51))))*$EO126)*100*$AA$26,0)</f>
        <v>0</v>
      </c>
      <c r="FN126" s="71">
        <f ca="1">IFERROR((NORMSDIST(-(((LN($EO126/$AB$27)+(#REF!+($N$47^2)/2)*$N$51)/($N$47*SQRT($N$51)))-$N$47*SQRT($N$51)))*$AB$27*EXP(-#REF!*$N$51)-NORMSDIST(-((LN($EO126/$AB$27)+(#REF!+($N$47^2)/2)*$N$51)/($N$47*SQRT($N$51))))*$EO126)*100*$AA$27,0)</f>
        <v>0</v>
      </c>
      <c r="FO126" s="71">
        <f ca="1">IFERROR((NORMSDIST(-(((LN($EO126/$AB$28)+(#REF!+($N$47^2)/2)*$N$51)/($N$47*SQRT($N$51)))-$N$47*SQRT($N$51)))*$AB$28*EXP(-#REF!*$N$51)-NORMSDIST(-((LN($EO126/$AB$28)+(#REF!+($N$47^2)/2)*$N$51)/($N$47*SQRT($N$51))))*$EO126)*100*$AA$28,0)</f>
        <v>0</v>
      </c>
      <c r="FP126" s="71">
        <f ca="1">IFERROR((NORMSDIST(-(((LN($EO126/$AB$29)+(#REF!+($N$47^2)/2)*$N$51)/($N$47*SQRT($N$51)))-$N$47*SQRT($N$51)))*$AB$29*EXP(-#REF!*$N$51)-NORMSDIST(-((LN($EO126/$AB$29)+(#REF!+($N$47^2)/2)*$N$51)/($N$47*SQRT($N$51))))*$EO126)*100*$AA$29,0)</f>
        <v>0</v>
      </c>
      <c r="FQ126" s="71">
        <f ca="1">IFERROR((NORMSDIST(-(((LN($EO126/$AB$30)+(#REF!+($N$47^2)/2)*$N$51)/($N$47*SQRT($N$51)))-$N$47*SQRT($N$51)))*$AB$30*EXP(-#REF!*$N$51)-NORMSDIST(-((LN($EO126/$AB$30)+(#REF!+($N$47^2)/2)*$N$51)/($N$47*SQRT($N$51))))*$EO126)*100*$AA$30,0)</f>
        <v>0</v>
      </c>
      <c r="FR126" s="71">
        <f ca="1">IFERROR((NORMSDIST(-(((LN($EO126/$AB$31)+(#REF!+($N$47^2)/2)*$N$51)/($N$47*SQRT($N$51)))-$N$47*SQRT($N$51)))*$AB$31*EXP(-#REF!*$N$51)-NORMSDIST(-((LN($EO126/$AB$31)+(#REF!+($N$47^2)/2)*$N$51)/($N$47*SQRT($N$51))))*$EO126)*100*$AA$31,0)</f>
        <v>0</v>
      </c>
      <c r="FS126" s="71">
        <f ca="1">IFERROR((NORMSDIST(-(((LN($EO126/$AB$32)+(#REF!+($N$47^2)/2)*$N$51)/($N$47*SQRT($N$51)))-$N$47*SQRT($N$51)))*$AB$32*EXP(-#REF!*$N$51)-NORMSDIST(-((LN($EO126/$AB$32)+(#REF!+($N$47^2)/2)*$N$51)/($N$47*SQRT($N$51))))*$EO126)*100*$AA$32,0)</f>
        <v>0</v>
      </c>
      <c r="FT126" s="71">
        <f ca="1">IFERROR((NORMSDIST(-(((LN($EO126/$AB$33)+(#REF!+($N$47^2)/2)*$N$51)/($N$47*SQRT($N$51)))-$N$47*SQRT($N$51)))*$AB$33*EXP(-#REF!*$N$51)-NORMSDIST(-((LN($EO126/$AB$33)+(#REF!+($N$47^2)/2)*$N$51)/($N$47*SQRT($N$51))))*$EO126)*100*$AA$33,0)</f>
        <v>0</v>
      </c>
      <c r="FU126" s="71">
        <f ca="1">IFERROR((NORMSDIST(-(((LN($EO126/$AB$34)+(#REF!+($N$47^2)/2)*$N$51)/($N$47*SQRT($N$51)))-$N$47*SQRT($N$51)))*$AB$34*EXP(-#REF!*$N$51)-NORMSDIST(-((LN($EO126/$AB$34)+(#REF!+($N$47^2)/2)*$N$51)/($N$47*SQRT($N$51))))*$EO126)*100*$AA$34,0)</f>
        <v>0</v>
      </c>
      <c r="FV126" s="71">
        <f ca="1">IFERROR((NORMSDIST(-(((LN($EO126/$AB$35)+(#REF!+($N$47^2)/2)*$N$51)/($N$47*SQRT($N$51)))-$N$47*SQRT($N$51)))*$AB$35*EXP(-#REF!*$N$51)-NORMSDIST(-((LN($EO126/$AB$35)+(#REF!+($N$47^2)/2)*$N$51)/($N$47*SQRT($N$51))))*$EO126)*100*$AA$35,0)</f>
        <v>0</v>
      </c>
      <c r="FW126" s="71">
        <f ca="1">IFERROR((NORMSDIST(-(((LN($EO126/$AB$36)+(#REF!+($N$47^2)/2)*$N$51)/($N$47*SQRT($N$51)))-$N$47*SQRT($N$51)))*$AB$36*EXP(-#REF!*$N$51)-NORMSDIST(-((LN($EO126/$AB$36)+(#REF!+($N$47^2)/2)*$N$51)/($N$47*SQRT($N$51))))*$EO126)*100*$AA$36,0)</f>
        <v>0</v>
      </c>
      <c r="FX126" s="71">
        <f ca="1">IFERROR((NORMSDIST(-(((LN($EO126/$AB$37)+(#REF!+($N$47^2)/2)*$N$51)/($N$47*SQRT($N$51)))-$N$47*SQRT($N$51)))*$AB$37*EXP(-#REF!*$N$51)-NORMSDIST(-((LN($EO126/$AB$37)+(#REF!+($N$47^2)/2)*$N$51)/($N$47*SQRT($N$51))))*$EO126)*100*$AA$37,0)</f>
        <v>0</v>
      </c>
      <c r="FY126" s="71">
        <f ca="1">IFERROR((NORMSDIST(-(((LN($EO126/$AB$38)+(#REF!+($N$47^2)/2)*$N$51)/($N$47*SQRT($N$51)))-$N$47*SQRT($N$51)))*$AB$38*EXP(-#REF!*$N$51)-NORMSDIST(-((LN($EO126/$AB$38)+(#REF!+($N$47^2)/2)*$N$51)/($N$47*SQRT($N$51))))*$EO126)*100*$AA$38,0)</f>
        <v>0</v>
      </c>
      <c r="FZ126" s="71">
        <f ca="1">IFERROR((NORMSDIST(-(((LN($EO126/$AB$39)+(#REF!+($N$47^2)/2)*$N$51)/($N$47*SQRT($N$51)))-$N$47*SQRT($N$51)))*$AB$39*EXP(-#REF!*$N$51)-NORMSDIST(-((LN($EO126/$AB$39)+(#REF!+($N$47^2)/2)*$N$51)/($N$47*SQRT($N$51))))*$EO126)*100*$AA$39,0)</f>
        <v>0</v>
      </c>
      <c r="GA126" s="71">
        <f ca="1">IFERROR((NORMSDIST(-(((LN($EO126/$AB$40)+(#REF!+($N$47^2)/2)*$N$51)/($N$47*SQRT($N$51)))-$N$47*SQRT($N$51)))*$AB$40*EXP(-#REF!*$N$51)-NORMSDIST(-((LN($EO126/$AB$40)+(#REF!+($N$47^2)/2)*$N$51)/($N$47*SQRT($N$51))))*$EO126)*100*$AA$40,0)</f>
        <v>0</v>
      </c>
      <c r="GB126" s="71">
        <f ca="1">IFERROR((NORMSDIST(-(((LN($EO126/$AB$41)+(#REF!+($N$47^2)/2)*$N$51)/($N$47*SQRT($N$51)))-$N$47*SQRT($N$51)))*$AB$41*EXP(-#REF!*$N$51)-NORMSDIST(-((LN($EO126/$AB$41)+(#REF!+($N$47^2)/2)*$N$51)/($N$47*SQRT($N$51))))*$EO126)*100*$AA$41,0)</f>
        <v>0</v>
      </c>
      <c r="GC126" s="71">
        <f ca="1">IFERROR((NORMSDIST(-(((LN($EO126/$AB$42)+(#REF!+($N$47^2)/2)*$N$51)/($N$47*SQRT($N$51)))-$N$47*SQRT($N$51)))*$AB$42*EXP(-#REF!*$N$51)-NORMSDIST(-((LN($EO126/$AB$42)+(#REF!+($N$47^2)/2)*$N$51)/($N$47*SQRT($N$51))))*$EO126)*100*$AA$42,0)</f>
        <v>0</v>
      </c>
      <c r="GD126" s="104">
        <f t="shared" ca="1" si="211"/>
        <v>0</v>
      </c>
    </row>
    <row r="127" spans="102:186">
      <c r="CX127" s="70">
        <f t="shared" si="168"/>
        <v>4755.2733305481761</v>
      </c>
      <c r="CY127" s="71">
        <f t="shared" si="169"/>
        <v>0</v>
      </c>
      <c r="CZ127" s="71">
        <f t="shared" si="170"/>
        <v>0</v>
      </c>
      <c r="DA127" s="71">
        <f t="shared" si="171"/>
        <v>0</v>
      </c>
      <c r="DB127" s="71">
        <f t="shared" si="172"/>
        <v>0</v>
      </c>
      <c r="DC127" s="71">
        <f t="shared" si="173"/>
        <v>0</v>
      </c>
      <c r="DD127" s="71">
        <f t="shared" si="174"/>
        <v>0</v>
      </c>
      <c r="DE127" s="71">
        <f t="shared" si="175"/>
        <v>0</v>
      </c>
      <c r="DF127" s="71">
        <f t="shared" si="176"/>
        <v>0</v>
      </c>
      <c r="DG127" s="71">
        <f t="shared" si="177"/>
        <v>0</v>
      </c>
      <c r="DH127" s="71">
        <f t="shared" si="178"/>
        <v>0</v>
      </c>
      <c r="DI127" s="71">
        <f t="shared" si="179"/>
        <v>0</v>
      </c>
      <c r="DJ127" s="71">
        <f t="shared" si="180"/>
        <v>0</v>
      </c>
      <c r="DK127" s="71">
        <f t="shared" si="181"/>
        <v>0</v>
      </c>
      <c r="DL127" s="71">
        <f t="shared" si="182"/>
        <v>0</v>
      </c>
      <c r="DM127" s="71">
        <f t="shared" si="183"/>
        <v>0</v>
      </c>
      <c r="DN127" s="71">
        <f t="shared" si="184"/>
        <v>0</v>
      </c>
      <c r="DO127" s="71">
        <f t="shared" si="185"/>
        <v>0</v>
      </c>
      <c r="DP127" s="71">
        <f t="shared" si="186"/>
        <v>0</v>
      </c>
      <c r="DQ127" s="71">
        <f t="shared" si="187"/>
        <v>0</v>
      </c>
      <c r="DR127" s="71">
        <f t="shared" si="188"/>
        <v>0</v>
      </c>
      <c r="DS127" s="71">
        <f t="shared" si="189"/>
        <v>0</v>
      </c>
      <c r="DT127" s="71">
        <f t="shared" si="190"/>
        <v>0</v>
      </c>
      <c r="DU127" s="71">
        <f t="shared" si="191"/>
        <v>0</v>
      </c>
      <c r="DV127" s="71">
        <f t="shared" si="192"/>
        <v>0</v>
      </c>
      <c r="DW127" s="71">
        <f t="shared" si="193"/>
        <v>0</v>
      </c>
      <c r="DX127" s="71">
        <f t="shared" si="194"/>
        <v>0</v>
      </c>
      <c r="DY127" s="71">
        <f t="shared" si="195"/>
        <v>0</v>
      </c>
      <c r="DZ127" s="71">
        <f t="shared" si="196"/>
        <v>0</v>
      </c>
      <c r="EA127" s="71">
        <f t="shared" si="197"/>
        <v>0</v>
      </c>
      <c r="EB127" s="71">
        <f t="shared" si="198"/>
        <v>0</v>
      </c>
      <c r="EC127" s="71">
        <f t="shared" si="199"/>
        <v>0</v>
      </c>
      <c r="ED127" s="71">
        <f t="shared" si="200"/>
        <v>0</v>
      </c>
      <c r="EE127" s="71">
        <f t="shared" si="201"/>
        <v>0</v>
      </c>
      <c r="EF127" s="71">
        <f t="shared" si="202"/>
        <v>0</v>
      </c>
      <c r="EG127" s="71">
        <f t="shared" si="203"/>
        <v>0</v>
      </c>
      <c r="EH127" s="71">
        <f t="shared" si="204"/>
        <v>0</v>
      </c>
      <c r="EI127" s="71">
        <f t="shared" si="205"/>
        <v>0</v>
      </c>
      <c r="EJ127" s="71">
        <f t="shared" si="206"/>
        <v>0</v>
      </c>
      <c r="EK127" s="71">
        <f t="shared" si="207"/>
        <v>0</v>
      </c>
      <c r="EL127" s="71">
        <f t="shared" si="208"/>
        <v>0</v>
      </c>
      <c r="EM127" s="104">
        <f t="shared" si="209"/>
        <v>0</v>
      </c>
      <c r="EN127" s="60"/>
      <c r="EO127" s="70">
        <f t="shared" si="210"/>
        <v>4755.2733305481761</v>
      </c>
      <c r="EP127" s="71">
        <f ca="1">IFERROR((NORMSDIST(-(((LN($EO127/$AB$3)+(#REF!+($N$47^2)/2)*$N$51)/($N$47*SQRT($N$51)))-$N$47*SQRT($N$51)))*$AB$3*EXP(-#REF!*$N$51)-NORMSDIST(-((LN($EO127/$AB$3)+(#REF!+($N$47^2)/2)*$N$51)/($N$47*SQRT($N$51))))*$EO127)*100*$AA$3,0)</f>
        <v>0</v>
      </c>
      <c r="EQ127" s="71">
        <f ca="1">IFERROR((NORMSDIST(-(((LN($EO127/$AB$4)+(#REF!+($N$47^2)/2)*$N$51)/($N$47*SQRT($N$51)))-$N$47*SQRT($N$51)))*$AB$4*EXP(-#REF!*$N$51)-NORMSDIST(-((LN($EO127/$AB$4)+(#REF!+($N$47^2)/2)*$N$51)/($N$47*SQRT($N$51))))*$EO127)*100*$AA$4,0)</f>
        <v>0</v>
      </c>
      <c r="ER127" s="71">
        <f ca="1">IFERROR((NORMSDIST(-(((LN($EO127/$AB$5)+(#REF!+($N$47^2)/2)*$N$51)/($N$47*SQRT($N$51)))-$N$47*SQRT($N$51)))*$AB$5*EXP(-#REF!*$N$51)-NORMSDIST(-((LN($EO127/$AB$5)+(#REF!+($N$47^2)/2)*$N$51)/($N$47*SQRT($N$51))))*$EO127)*100*$AA$5,0)</f>
        <v>0</v>
      </c>
      <c r="ES127" s="71">
        <f ca="1">IFERROR((NORMSDIST(-(((LN($EO127/$AB$6)+(#REF!+($N$47^2)/2)*$N$51)/($N$47*SQRT($N$51)))-$N$47*SQRT($N$51)))*$AB$6*EXP(-#REF!*$N$51)-NORMSDIST(-((LN($EO127/$AB$6)+(#REF!+($N$47^2)/2)*$N$51)/($N$47*SQRT($N$51))))*$EO127)*100*$AA$6,0)</f>
        <v>0</v>
      </c>
      <c r="ET127" s="71">
        <f ca="1">IFERROR((NORMSDIST(-(((LN($EO127/$AB$7)+(#REF!+($N$47^2)/2)*$N$51)/($N$47*SQRT($N$51)))-$N$47*SQRT($N$51)))*$AB$7*EXP(-#REF!*$N$51)-NORMSDIST(-((LN($EO127/$AB$7)+(#REF!+($N$47^2)/2)*$N$51)/($N$47*SQRT($N$51))))*$EO127)*100*$AA$7,0)</f>
        <v>0</v>
      </c>
      <c r="EU127" s="71">
        <f ca="1">IFERROR((NORMSDIST(-(((LN($EO127/$AB$8)+(#REF!+($N$47^2)/2)*$N$51)/($N$47*SQRT($N$51)))-$N$47*SQRT($N$51)))*$AB$8*EXP(-#REF!*$N$51)-NORMSDIST(-((LN($EO127/$AB$8)+(#REF!+($N$47^2)/2)*$N$51)/($N$47*SQRT($N$51))))*$EO127)*100*$AA$8,0)</f>
        <v>0</v>
      </c>
      <c r="EV127" s="71">
        <f ca="1">IFERROR((NORMSDIST(-(((LN($EO127/$AB$9)+(#REF!+($N$47^2)/2)*$N$51)/($N$47*SQRT($N$51)))-$N$47*SQRT($N$51)))*$AB$9*EXP(-#REF!*$N$51)-NORMSDIST(-((LN($EO127/$AB$9)+(#REF!+($N$47^2)/2)*$N$51)/($N$47*SQRT($N$51))))*$EO127)*100*$AA$9,0)</f>
        <v>0</v>
      </c>
      <c r="EW127" s="71">
        <f ca="1">IFERROR((NORMSDIST(-(((LN($EO127/$AB$10)+(#REF!+($N$47^2)/2)*$N$51)/($N$47*SQRT($N$51)))-$N$47*SQRT($N$51)))*$AB$10*EXP(-#REF!*$N$51)-NORMSDIST(-((LN($EO127/$AB$10)+(#REF!+($N$47^2)/2)*$N$51)/($N$47*SQRT($N$51))))*$EO127)*100*$AA$10,0)</f>
        <v>0</v>
      </c>
      <c r="EX127" s="71">
        <f ca="1">IFERROR((NORMSDIST(-(((LN($EO127/$AB$11)+(#REF!+($N$47^2)/2)*$N$51)/($N$47*SQRT($N$51)))-$N$47*SQRT($N$51)))*$AB$11*EXP(-#REF!*$N$51)-NORMSDIST(-((LN($EO127/$AB$11)+(#REF!+($N$47^2)/2)*$N$51)/($N$47*SQRT($N$51))))*$EO127)*100*$AA$11,0)</f>
        <v>0</v>
      </c>
      <c r="EY127" s="71">
        <f ca="1">IFERROR((NORMSDIST(-(((LN($EO127/$AB$12)+(#REF!+($N$47^2)/2)*$N$51)/($N$47*SQRT($N$51)))-$N$47*SQRT($N$51)))*$AB$12*EXP(-#REF!*$N$51)-NORMSDIST(-((LN($EO127/$AB$12)+(#REF!+($N$47^2)/2)*$N$51)/($N$47*SQRT($N$51))))*$EO127)*100*$AA$12,0)</f>
        <v>0</v>
      </c>
      <c r="EZ127" s="71">
        <f ca="1">IFERROR((NORMSDIST(-(((LN($EO127/$AB$13)+(#REF!+($N$47^2)/2)*$N$51)/($N$47*SQRT($N$51)))-$N$47*SQRT($N$51)))*$AB$13*EXP(-#REF!*$N$51)-NORMSDIST(-((LN($EO127/$AB$13)+(#REF!+($N$47^2)/2)*$N$51)/($N$47*SQRT($N$51))))*$EO127)*100*$AA$13,0)</f>
        <v>0</v>
      </c>
      <c r="FA127" s="71">
        <f ca="1">IFERROR((NORMSDIST(-(((LN($EO127/$AB$14)+(#REF!+($N$47^2)/2)*$N$51)/($N$47*SQRT($N$51)))-$N$47*SQRT($N$51)))*$AB$14*EXP(-#REF!*$N$51)-NORMSDIST(-((LN($EO127/$AB$14)+(#REF!+($N$47^2)/2)*$N$51)/($N$47*SQRT($N$51))))*$EO127)*100*$AA$14,0)</f>
        <v>0</v>
      </c>
      <c r="FB127" s="71">
        <f ca="1">IFERROR((NORMSDIST(-(((LN($EO127/$AB$15)+(#REF!+($N$47^2)/2)*$N$51)/($N$47*SQRT($N$51)))-$N$47*SQRT($N$51)))*$AB$15*EXP(-#REF!*$N$51)-NORMSDIST(-((LN($EO127/$AB$15)+(#REF!+($N$47^2)/2)*$N$51)/($N$47*SQRT($N$51))))*$EO127)*100*$AA$15,0)</f>
        <v>0</v>
      </c>
      <c r="FC127" s="71">
        <f ca="1">IFERROR((NORMSDIST(-(((LN($EO127/$AB$16)+(#REF!+($N$47^2)/2)*$N$51)/($N$47*SQRT($N$51)))-$N$47*SQRT($N$51)))*$AB$16*EXP(-#REF!*$N$51)-NORMSDIST(-((LN($EO127/$AB$16)+(#REF!+($N$47^2)/2)*$N$51)/($N$47*SQRT($N$51))))*$EO127)*100*$AA$16,0)</f>
        <v>0</v>
      </c>
      <c r="FD127" s="71">
        <f ca="1">IFERROR((NORMSDIST(-(((LN($EO127/$AB$17)+(#REF!+($N$47^2)/2)*$N$51)/($N$47*SQRT($N$51)))-$N$47*SQRT($N$51)))*$AB$17*EXP(-#REF!*$N$51)-NORMSDIST(-((LN($EO127/$AB$17)+(#REF!+($N$47^2)/2)*$N$51)/($N$47*SQRT($N$51))))*$EO127)*100*$AA$17,0)</f>
        <v>0</v>
      </c>
      <c r="FE127" s="71">
        <f ca="1">IFERROR((NORMSDIST(-(((LN($EO127/$AB$18)+(#REF!+($N$47^2)/2)*$N$51)/($N$47*SQRT($N$51)))-$N$47*SQRT($N$51)))*$AB$18*EXP(-#REF!*$N$51)-NORMSDIST(-((LN($EO127/$AB$18)+(#REF!+($N$47^2)/2)*$N$51)/($N$47*SQRT($N$51))))*$EO127)*100*$AA$18,0)</f>
        <v>0</v>
      </c>
      <c r="FF127" s="71">
        <f ca="1">IFERROR((NORMSDIST(-(((LN($EO127/$AB$19)+(#REF!+($N$47^2)/2)*$N$51)/($N$47*SQRT($N$51)))-$N$47*SQRT($N$51)))*$AB$19*EXP(-#REF!*$N$51)-NORMSDIST(-((LN($EO127/$AB$19)+(#REF!+($N$47^2)/2)*$N$51)/($N$47*SQRT($N$51))))*$EO127)*100*$AA$19,0)</f>
        <v>0</v>
      </c>
      <c r="FG127" s="71">
        <f ca="1">IFERROR((NORMSDIST(-(((LN($EO127/$AB$20)+(#REF!+($N$47^2)/2)*$N$51)/($N$47*SQRT($N$51)))-$N$47*SQRT($N$51)))*$AB$20*EXP(-#REF!*$N$51)-NORMSDIST(-((LN($EO127/$AB$20)+(#REF!+($N$47^2)/2)*$N$51)/($N$47*SQRT($N$51))))*$EO127)*100*$AA$20,0)</f>
        <v>0</v>
      </c>
      <c r="FH127" s="71">
        <f ca="1">IFERROR((NORMSDIST(-(((LN($EO127/$AB$21)+(#REF!+($N$47^2)/2)*$N$51)/($N$47*SQRT($N$51)))-$N$47*SQRT($N$51)))*$AB$21*EXP(-#REF!*$N$51)-NORMSDIST(-((LN($EO127/$AB$21)+(#REF!+($N$47^2)/2)*$N$51)/($N$47*SQRT($N$51))))*$EO127)*100*$AA$21,0)</f>
        <v>0</v>
      </c>
      <c r="FI127" s="71">
        <f ca="1">IFERROR((NORMSDIST(-(((LN($EO127/$AB$22)+(#REF!+($N$47^2)/2)*$N$51)/($N$47*SQRT($N$51)))-$N$47*SQRT($N$51)))*$AB$22*EXP(-#REF!*$N$51)-NORMSDIST(-((LN($EO127/$AB$22)+(#REF!+($N$47^2)/2)*$N$51)/($N$47*SQRT($N$51))))*$EO127)*100*$AA$22,0)</f>
        <v>0</v>
      </c>
      <c r="FJ127" s="71">
        <f ca="1">IFERROR((NORMSDIST(-(((LN($EO127/$AB$23)+(#REF!+($N$47^2)/2)*$N$51)/($N$47*SQRT($N$51)))-$N$47*SQRT($N$51)))*$AB$23*EXP(-#REF!*$N$51)-NORMSDIST(-((LN($EO127/$AB$23)+(#REF!+($N$47^2)/2)*$N$51)/($N$47*SQRT($N$51))))*$EO127)*100*$AA$23,0)</f>
        <v>0</v>
      </c>
      <c r="FK127" s="71">
        <f ca="1">IFERROR((NORMSDIST(-(((LN($EO127/$AB$24)+(#REF!+($N$47^2)/2)*$N$51)/($N$47*SQRT($N$51)))-$N$47*SQRT($N$51)))*$AB$24*EXP(-#REF!*$N$51)-NORMSDIST(-((LN($EO127/$AB$24)+(#REF!+($N$47^2)/2)*$N$51)/($N$47*SQRT($N$51))))*$EO127)*100*$AA$24,0)</f>
        <v>0</v>
      </c>
      <c r="FL127" s="71">
        <f ca="1">IFERROR((NORMSDIST(-(((LN($EO127/$AB$25)+(#REF!+($N$47^2)/2)*$N$51)/($N$47*SQRT($N$51)))-$N$47*SQRT($N$51)))*$AB$25*EXP(-#REF!*$N$51)-NORMSDIST(-((LN($EO127/$AB$25)+(#REF!+($N$47^2)/2)*$N$51)/($N$47*SQRT($N$51))))*$EO127)*100*$AA$25,0)</f>
        <v>0</v>
      </c>
      <c r="FM127" s="71">
        <f ca="1">IFERROR((NORMSDIST(-(((LN($EO127/$AB$26)+(#REF!+($N$47^2)/2)*$N$51)/($N$47*SQRT($N$51)))-$N$47*SQRT($N$51)))*$AB$26*EXP(-#REF!*$N$51)-NORMSDIST(-((LN($EO127/$AB$26)+(#REF!+($N$47^2)/2)*$N$51)/($N$47*SQRT($N$51))))*$EO127)*100*$AA$26,0)</f>
        <v>0</v>
      </c>
      <c r="FN127" s="71">
        <f ca="1">IFERROR((NORMSDIST(-(((LN($EO127/$AB$27)+(#REF!+($N$47^2)/2)*$N$51)/($N$47*SQRT($N$51)))-$N$47*SQRT($N$51)))*$AB$27*EXP(-#REF!*$N$51)-NORMSDIST(-((LN($EO127/$AB$27)+(#REF!+($N$47^2)/2)*$N$51)/($N$47*SQRT($N$51))))*$EO127)*100*$AA$27,0)</f>
        <v>0</v>
      </c>
      <c r="FO127" s="71">
        <f ca="1">IFERROR((NORMSDIST(-(((LN($EO127/$AB$28)+(#REF!+($N$47^2)/2)*$N$51)/($N$47*SQRT($N$51)))-$N$47*SQRT($N$51)))*$AB$28*EXP(-#REF!*$N$51)-NORMSDIST(-((LN($EO127/$AB$28)+(#REF!+($N$47^2)/2)*$N$51)/($N$47*SQRT($N$51))))*$EO127)*100*$AA$28,0)</f>
        <v>0</v>
      </c>
      <c r="FP127" s="71">
        <f ca="1">IFERROR((NORMSDIST(-(((LN($EO127/$AB$29)+(#REF!+($N$47^2)/2)*$N$51)/($N$47*SQRT($N$51)))-$N$47*SQRT($N$51)))*$AB$29*EXP(-#REF!*$N$51)-NORMSDIST(-((LN($EO127/$AB$29)+(#REF!+($N$47^2)/2)*$N$51)/($N$47*SQRT($N$51))))*$EO127)*100*$AA$29,0)</f>
        <v>0</v>
      </c>
      <c r="FQ127" s="71">
        <f ca="1">IFERROR((NORMSDIST(-(((LN($EO127/$AB$30)+(#REF!+($N$47^2)/2)*$N$51)/($N$47*SQRT($N$51)))-$N$47*SQRT($N$51)))*$AB$30*EXP(-#REF!*$N$51)-NORMSDIST(-((LN($EO127/$AB$30)+(#REF!+($N$47^2)/2)*$N$51)/($N$47*SQRT($N$51))))*$EO127)*100*$AA$30,0)</f>
        <v>0</v>
      </c>
      <c r="FR127" s="71">
        <f ca="1">IFERROR((NORMSDIST(-(((LN($EO127/$AB$31)+(#REF!+($N$47^2)/2)*$N$51)/($N$47*SQRT($N$51)))-$N$47*SQRT($N$51)))*$AB$31*EXP(-#REF!*$N$51)-NORMSDIST(-((LN($EO127/$AB$31)+(#REF!+($N$47^2)/2)*$N$51)/($N$47*SQRT($N$51))))*$EO127)*100*$AA$31,0)</f>
        <v>0</v>
      </c>
      <c r="FS127" s="71">
        <f ca="1">IFERROR((NORMSDIST(-(((LN($EO127/$AB$32)+(#REF!+($N$47^2)/2)*$N$51)/($N$47*SQRT($N$51)))-$N$47*SQRT($N$51)))*$AB$32*EXP(-#REF!*$N$51)-NORMSDIST(-((LN($EO127/$AB$32)+(#REF!+($N$47^2)/2)*$N$51)/($N$47*SQRT($N$51))))*$EO127)*100*$AA$32,0)</f>
        <v>0</v>
      </c>
      <c r="FT127" s="71">
        <f ca="1">IFERROR((NORMSDIST(-(((LN($EO127/$AB$33)+(#REF!+($N$47^2)/2)*$N$51)/($N$47*SQRT($N$51)))-$N$47*SQRT($N$51)))*$AB$33*EXP(-#REF!*$N$51)-NORMSDIST(-((LN($EO127/$AB$33)+(#REF!+($N$47^2)/2)*$N$51)/($N$47*SQRT($N$51))))*$EO127)*100*$AA$33,0)</f>
        <v>0</v>
      </c>
      <c r="FU127" s="71">
        <f ca="1">IFERROR((NORMSDIST(-(((LN($EO127/$AB$34)+(#REF!+($N$47^2)/2)*$N$51)/($N$47*SQRT($N$51)))-$N$47*SQRT($N$51)))*$AB$34*EXP(-#REF!*$N$51)-NORMSDIST(-((LN($EO127/$AB$34)+(#REF!+($N$47^2)/2)*$N$51)/($N$47*SQRT($N$51))))*$EO127)*100*$AA$34,0)</f>
        <v>0</v>
      </c>
      <c r="FV127" s="71">
        <f ca="1">IFERROR((NORMSDIST(-(((LN($EO127/$AB$35)+(#REF!+($N$47^2)/2)*$N$51)/($N$47*SQRT($N$51)))-$N$47*SQRT($N$51)))*$AB$35*EXP(-#REF!*$N$51)-NORMSDIST(-((LN($EO127/$AB$35)+(#REF!+($N$47^2)/2)*$N$51)/($N$47*SQRT($N$51))))*$EO127)*100*$AA$35,0)</f>
        <v>0</v>
      </c>
      <c r="FW127" s="71">
        <f ca="1">IFERROR((NORMSDIST(-(((LN($EO127/$AB$36)+(#REF!+($N$47^2)/2)*$N$51)/($N$47*SQRT($N$51)))-$N$47*SQRT($N$51)))*$AB$36*EXP(-#REF!*$N$51)-NORMSDIST(-((LN($EO127/$AB$36)+(#REF!+($N$47^2)/2)*$N$51)/($N$47*SQRT($N$51))))*$EO127)*100*$AA$36,0)</f>
        <v>0</v>
      </c>
      <c r="FX127" s="71">
        <f ca="1">IFERROR((NORMSDIST(-(((LN($EO127/$AB$37)+(#REF!+($N$47^2)/2)*$N$51)/($N$47*SQRT($N$51)))-$N$47*SQRT($N$51)))*$AB$37*EXP(-#REF!*$N$51)-NORMSDIST(-((LN($EO127/$AB$37)+(#REF!+($N$47^2)/2)*$N$51)/($N$47*SQRT($N$51))))*$EO127)*100*$AA$37,0)</f>
        <v>0</v>
      </c>
      <c r="FY127" s="71">
        <f ca="1">IFERROR((NORMSDIST(-(((LN($EO127/$AB$38)+(#REF!+($N$47^2)/2)*$N$51)/($N$47*SQRT($N$51)))-$N$47*SQRT($N$51)))*$AB$38*EXP(-#REF!*$N$51)-NORMSDIST(-((LN($EO127/$AB$38)+(#REF!+($N$47^2)/2)*$N$51)/($N$47*SQRT($N$51))))*$EO127)*100*$AA$38,0)</f>
        <v>0</v>
      </c>
      <c r="FZ127" s="71">
        <f ca="1">IFERROR((NORMSDIST(-(((LN($EO127/$AB$39)+(#REF!+($N$47^2)/2)*$N$51)/($N$47*SQRT($N$51)))-$N$47*SQRT($N$51)))*$AB$39*EXP(-#REF!*$N$51)-NORMSDIST(-((LN($EO127/$AB$39)+(#REF!+($N$47^2)/2)*$N$51)/($N$47*SQRT($N$51))))*$EO127)*100*$AA$39,0)</f>
        <v>0</v>
      </c>
      <c r="GA127" s="71">
        <f ca="1">IFERROR((NORMSDIST(-(((LN($EO127/$AB$40)+(#REF!+($N$47^2)/2)*$N$51)/($N$47*SQRT($N$51)))-$N$47*SQRT($N$51)))*$AB$40*EXP(-#REF!*$N$51)-NORMSDIST(-((LN($EO127/$AB$40)+(#REF!+($N$47^2)/2)*$N$51)/($N$47*SQRT($N$51))))*$EO127)*100*$AA$40,0)</f>
        <v>0</v>
      </c>
      <c r="GB127" s="71">
        <f ca="1">IFERROR((NORMSDIST(-(((LN($EO127/$AB$41)+(#REF!+($N$47^2)/2)*$N$51)/($N$47*SQRT($N$51)))-$N$47*SQRT($N$51)))*$AB$41*EXP(-#REF!*$N$51)-NORMSDIST(-((LN($EO127/$AB$41)+(#REF!+($N$47^2)/2)*$N$51)/($N$47*SQRT($N$51))))*$EO127)*100*$AA$41,0)</f>
        <v>0</v>
      </c>
      <c r="GC127" s="71">
        <f ca="1">IFERROR((NORMSDIST(-(((LN($EO127/$AB$42)+(#REF!+($N$47^2)/2)*$N$51)/($N$47*SQRT($N$51)))-$N$47*SQRT($N$51)))*$AB$42*EXP(-#REF!*$N$51)-NORMSDIST(-((LN($EO127/$AB$42)+(#REF!+($N$47^2)/2)*$N$51)/($N$47*SQRT($N$51))))*$EO127)*100*$AA$42,0)</f>
        <v>0</v>
      </c>
      <c r="GD127" s="104">
        <f t="shared" ca="1" si="211"/>
        <v>0</v>
      </c>
    </row>
    <row r="128" spans="102:186">
      <c r="CX128" s="70">
        <f t="shared" si="168"/>
        <v>4850.37879715914</v>
      </c>
      <c r="CY128" s="71">
        <f t="shared" si="169"/>
        <v>0</v>
      </c>
      <c r="CZ128" s="71">
        <f t="shared" si="170"/>
        <v>0</v>
      </c>
      <c r="DA128" s="71">
        <f t="shared" si="171"/>
        <v>0</v>
      </c>
      <c r="DB128" s="71">
        <f t="shared" si="172"/>
        <v>0</v>
      </c>
      <c r="DC128" s="71">
        <f t="shared" si="173"/>
        <v>0</v>
      </c>
      <c r="DD128" s="71">
        <f t="shared" si="174"/>
        <v>0</v>
      </c>
      <c r="DE128" s="71">
        <f t="shared" si="175"/>
        <v>0</v>
      </c>
      <c r="DF128" s="71">
        <f t="shared" si="176"/>
        <v>0</v>
      </c>
      <c r="DG128" s="71">
        <f t="shared" si="177"/>
        <v>0</v>
      </c>
      <c r="DH128" s="71">
        <f t="shared" si="178"/>
        <v>0</v>
      </c>
      <c r="DI128" s="71">
        <f t="shared" si="179"/>
        <v>0</v>
      </c>
      <c r="DJ128" s="71">
        <f t="shared" si="180"/>
        <v>0</v>
      </c>
      <c r="DK128" s="71">
        <f t="shared" si="181"/>
        <v>0</v>
      </c>
      <c r="DL128" s="71">
        <f t="shared" si="182"/>
        <v>0</v>
      </c>
      <c r="DM128" s="71">
        <f t="shared" si="183"/>
        <v>0</v>
      </c>
      <c r="DN128" s="71">
        <f t="shared" si="184"/>
        <v>0</v>
      </c>
      <c r="DO128" s="71">
        <f t="shared" si="185"/>
        <v>0</v>
      </c>
      <c r="DP128" s="71">
        <f t="shared" si="186"/>
        <v>0</v>
      </c>
      <c r="DQ128" s="71">
        <f t="shared" si="187"/>
        <v>0</v>
      </c>
      <c r="DR128" s="71">
        <f t="shared" si="188"/>
        <v>0</v>
      </c>
      <c r="DS128" s="71">
        <f t="shared" si="189"/>
        <v>0</v>
      </c>
      <c r="DT128" s="71">
        <f t="shared" si="190"/>
        <v>0</v>
      </c>
      <c r="DU128" s="71">
        <f t="shared" si="191"/>
        <v>0</v>
      </c>
      <c r="DV128" s="71">
        <f t="shared" si="192"/>
        <v>0</v>
      </c>
      <c r="DW128" s="71">
        <f t="shared" si="193"/>
        <v>0</v>
      </c>
      <c r="DX128" s="71">
        <f t="shared" si="194"/>
        <v>0</v>
      </c>
      <c r="DY128" s="71">
        <f t="shared" si="195"/>
        <v>0</v>
      </c>
      <c r="DZ128" s="71">
        <f t="shared" si="196"/>
        <v>0</v>
      </c>
      <c r="EA128" s="71">
        <f t="shared" si="197"/>
        <v>0</v>
      </c>
      <c r="EB128" s="71">
        <f t="shared" si="198"/>
        <v>0</v>
      </c>
      <c r="EC128" s="71">
        <f t="shared" si="199"/>
        <v>0</v>
      </c>
      <c r="ED128" s="71">
        <f t="shared" si="200"/>
        <v>0</v>
      </c>
      <c r="EE128" s="71">
        <f t="shared" si="201"/>
        <v>0</v>
      </c>
      <c r="EF128" s="71">
        <f t="shared" si="202"/>
        <v>0</v>
      </c>
      <c r="EG128" s="71">
        <f t="shared" si="203"/>
        <v>0</v>
      </c>
      <c r="EH128" s="71">
        <f t="shared" si="204"/>
        <v>0</v>
      </c>
      <c r="EI128" s="71">
        <f t="shared" si="205"/>
        <v>0</v>
      </c>
      <c r="EJ128" s="71">
        <f t="shared" si="206"/>
        <v>0</v>
      </c>
      <c r="EK128" s="71">
        <f t="shared" si="207"/>
        <v>0</v>
      </c>
      <c r="EL128" s="71">
        <f t="shared" si="208"/>
        <v>0</v>
      </c>
      <c r="EM128" s="104">
        <f t="shared" si="209"/>
        <v>0</v>
      </c>
      <c r="EN128" s="60"/>
      <c r="EO128" s="70">
        <f t="shared" si="210"/>
        <v>4850.37879715914</v>
      </c>
      <c r="EP128" s="71">
        <f ca="1">IFERROR((NORMSDIST(-(((LN($EO128/$AB$3)+(#REF!+($N$47^2)/2)*$N$51)/($N$47*SQRT($N$51)))-$N$47*SQRT($N$51)))*$AB$3*EXP(-#REF!*$N$51)-NORMSDIST(-((LN($EO128/$AB$3)+(#REF!+($N$47^2)/2)*$N$51)/($N$47*SQRT($N$51))))*$EO128)*100*$AA$3,0)</f>
        <v>0</v>
      </c>
      <c r="EQ128" s="71">
        <f ca="1">IFERROR((NORMSDIST(-(((LN($EO128/$AB$4)+(#REF!+($N$47^2)/2)*$N$51)/($N$47*SQRT($N$51)))-$N$47*SQRT($N$51)))*$AB$4*EXP(-#REF!*$N$51)-NORMSDIST(-((LN($EO128/$AB$4)+(#REF!+($N$47^2)/2)*$N$51)/($N$47*SQRT($N$51))))*$EO128)*100*$AA$4,0)</f>
        <v>0</v>
      </c>
      <c r="ER128" s="71">
        <f ca="1">IFERROR((NORMSDIST(-(((LN($EO128/$AB$5)+(#REF!+($N$47^2)/2)*$N$51)/($N$47*SQRT($N$51)))-$N$47*SQRT($N$51)))*$AB$5*EXP(-#REF!*$N$51)-NORMSDIST(-((LN($EO128/$AB$5)+(#REF!+($N$47^2)/2)*$N$51)/($N$47*SQRT($N$51))))*$EO128)*100*$AA$5,0)</f>
        <v>0</v>
      </c>
      <c r="ES128" s="71">
        <f ca="1">IFERROR((NORMSDIST(-(((LN($EO128/$AB$6)+(#REF!+($N$47^2)/2)*$N$51)/($N$47*SQRT($N$51)))-$N$47*SQRT($N$51)))*$AB$6*EXP(-#REF!*$N$51)-NORMSDIST(-((LN($EO128/$AB$6)+(#REF!+($N$47^2)/2)*$N$51)/($N$47*SQRT($N$51))))*$EO128)*100*$AA$6,0)</f>
        <v>0</v>
      </c>
      <c r="ET128" s="71">
        <f ca="1">IFERROR((NORMSDIST(-(((LN($EO128/$AB$7)+(#REF!+($N$47^2)/2)*$N$51)/($N$47*SQRT($N$51)))-$N$47*SQRT($N$51)))*$AB$7*EXP(-#REF!*$N$51)-NORMSDIST(-((LN($EO128/$AB$7)+(#REF!+($N$47^2)/2)*$N$51)/($N$47*SQRT($N$51))))*$EO128)*100*$AA$7,0)</f>
        <v>0</v>
      </c>
      <c r="EU128" s="71">
        <f ca="1">IFERROR((NORMSDIST(-(((LN($EO128/$AB$8)+(#REF!+($N$47^2)/2)*$N$51)/($N$47*SQRT($N$51)))-$N$47*SQRT($N$51)))*$AB$8*EXP(-#REF!*$N$51)-NORMSDIST(-((LN($EO128/$AB$8)+(#REF!+($N$47^2)/2)*$N$51)/($N$47*SQRT($N$51))))*$EO128)*100*$AA$8,0)</f>
        <v>0</v>
      </c>
      <c r="EV128" s="71">
        <f ca="1">IFERROR((NORMSDIST(-(((LN($EO128/$AB$9)+(#REF!+($N$47^2)/2)*$N$51)/($N$47*SQRT($N$51)))-$N$47*SQRT($N$51)))*$AB$9*EXP(-#REF!*$N$51)-NORMSDIST(-((LN($EO128/$AB$9)+(#REF!+($N$47^2)/2)*$N$51)/($N$47*SQRT($N$51))))*$EO128)*100*$AA$9,0)</f>
        <v>0</v>
      </c>
      <c r="EW128" s="71">
        <f ca="1">IFERROR((NORMSDIST(-(((LN($EO128/$AB$10)+(#REF!+($N$47^2)/2)*$N$51)/($N$47*SQRT($N$51)))-$N$47*SQRT($N$51)))*$AB$10*EXP(-#REF!*$N$51)-NORMSDIST(-((LN($EO128/$AB$10)+(#REF!+($N$47^2)/2)*$N$51)/($N$47*SQRT($N$51))))*$EO128)*100*$AA$10,0)</f>
        <v>0</v>
      </c>
      <c r="EX128" s="71">
        <f ca="1">IFERROR((NORMSDIST(-(((LN($EO128/$AB$11)+(#REF!+($N$47^2)/2)*$N$51)/($N$47*SQRT($N$51)))-$N$47*SQRT($N$51)))*$AB$11*EXP(-#REF!*$N$51)-NORMSDIST(-((LN($EO128/$AB$11)+(#REF!+($N$47^2)/2)*$N$51)/($N$47*SQRT($N$51))))*$EO128)*100*$AA$11,0)</f>
        <v>0</v>
      </c>
      <c r="EY128" s="71">
        <f ca="1">IFERROR((NORMSDIST(-(((LN($EO128/$AB$12)+(#REF!+($N$47^2)/2)*$N$51)/($N$47*SQRT($N$51)))-$N$47*SQRT($N$51)))*$AB$12*EXP(-#REF!*$N$51)-NORMSDIST(-((LN($EO128/$AB$12)+(#REF!+($N$47^2)/2)*$N$51)/($N$47*SQRT($N$51))))*$EO128)*100*$AA$12,0)</f>
        <v>0</v>
      </c>
      <c r="EZ128" s="71">
        <f ca="1">IFERROR((NORMSDIST(-(((LN($EO128/$AB$13)+(#REF!+($N$47^2)/2)*$N$51)/($N$47*SQRT($N$51)))-$N$47*SQRT($N$51)))*$AB$13*EXP(-#REF!*$N$51)-NORMSDIST(-((LN($EO128/$AB$13)+(#REF!+($N$47^2)/2)*$N$51)/($N$47*SQRT($N$51))))*$EO128)*100*$AA$13,0)</f>
        <v>0</v>
      </c>
      <c r="FA128" s="71">
        <f ca="1">IFERROR((NORMSDIST(-(((LN($EO128/$AB$14)+(#REF!+($N$47^2)/2)*$N$51)/($N$47*SQRT($N$51)))-$N$47*SQRT($N$51)))*$AB$14*EXP(-#REF!*$N$51)-NORMSDIST(-((LN($EO128/$AB$14)+(#REF!+($N$47^2)/2)*$N$51)/($N$47*SQRT($N$51))))*$EO128)*100*$AA$14,0)</f>
        <v>0</v>
      </c>
      <c r="FB128" s="71">
        <f ca="1">IFERROR((NORMSDIST(-(((LN($EO128/$AB$15)+(#REF!+($N$47^2)/2)*$N$51)/($N$47*SQRT($N$51)))-$N$47*SQRT($N$51)))*$AB$15*EXP(-#REF!*$N$51)-NORMSDIST(-((LN($EO128/$AB$15)+(#REF!+($N$47^2)/2)*$N$51)/($N$47*SQRT($N$51))))*$EO128)*100*$AA$15,0)</f>
        <v>0</v>
      </c>
      <c r="FC128" s="71">
        <f ca="1">IFERROR((NORMSDIST(-(((LN($EO128/$AB$16)+(#REF!+($N$47^2)/2)*$N$51)/($N$47*SQRT($N$51)))-$N$47*SQRT($N$51)))*$AB$16*EXP(-#REF!*$N$51)-NORMSDIST(-((LN($EO128/$AB$16)+(#REF!+($N$47^2)/2)*$N$51)/($N$47*SQRT($N$51))))*$EO128)*100*$AA$16,0)</f>
        <v>0</v>
      </c>
      <c r="FD128" s="71">
        <f ca="1">IFERROR((NORMSDIST(-(((LN($EO128/$AB$17)+(#REF!+($N$47^2)/2)*$N$51)/($N$47*SQRT($N$51)))-$N$47*SQRT($N$51)))*$AB$17*EXP(-#REF!*$N$51)-NORMSDIST(-((LN($EO128/$AB$17)+(#REF!+($N$47^2)/2)*$N$51)/($N$47*SQRT($N$51))))*$EO128)*100*$AA$17,0)</f>
        <v>0</v>
      </c>
      <c r="FE128" s="71">
        <f ca="1">IFERROR((NORMSDIST(-(((LN($EO128/$AB$18)+(#REF!+($N$47^2)/2)*$N$51)/($N$47*SQRT($N$51)))-$N$47*SQRT($N$51)))*$AB$18*EXP(-#REF!*$N$51)-NORMSDIST(-((LN($EO128/$AB$18)+(#REF!+($N$47^2)/2)*$N$51)/($N$47*SQRT($N$51))))*$EO128)*100*$AA$18,0)</f>
        <v>0</v>
      </c>
      <c r="FF128" s="71">
        <f ca="1">IFERROR((NORMSDIST(-(((LN($EO128/$AB$19)+(#REF!+($N$47^2)/2)*$N$51)/($N$47*SQRT($N$51)))-$N$47*SQRT($N$51)))*$AB$19*EXP(-#REF!*$N$51)-NORMSDIST(-((LN($EO128/$AB$19)+(#REF!+($N$47^2)/2)*$N$51)/($N$47*SQRT($N$51))))*$EO128)*100*$AA$19,0)</f>
        <v>0</v>
      </c>
      <c r="FG128" s="71">
        <f ca="1">IFERROR((NORMSDIST(-(((LN($EO128/$AB$20)+(#REF!+($N$47^2)/2)*$N$51)/($N$47*SQRT($N$51)))-$N$47*SQRT($N$51)))*$AB$20*EXP(-#REF!*$N$51)-NORMSDIST(-((LN($EO128/$AB$20)+(#REF!+($N$47^2)/2)*$N$51)/($N$47*SQRT($N$51))))*$EO128)*100*$AA$20,0)</f>
        <v>0</v>
      </c>
      <c r="FH128" s="71">
        <f ca="1">IFERROR((NORMSDIST(-(((LN($EO128/$AB$21)+(#REF!+($N$47^2)/2)*$N$51)/($N$47*SQRT($N$51)))-$N$47*SQRT($N$51)))*$AB$21*EXP(-#REF!*$N$51)-NORMSDIST(-((LN($EO128/$AB$21)+(#REF!+($N$47^2)/2)*$N$51)/($N$47*SQRT($N$51))))*$EO128)*100*$AA$21,0)</f>
        <v>0</v>
      </c>
      <c r="FI128" s="71">
        <f ca="1">IFERROR((NORMSDIST(-(((LN($EO128/$AB$22)+(#REF!+($N$47^2)/2)*$N$51)/($N$47*SQRT($N$51)))-$N$47*SQRT($N$51)))*$AB$22*EXP(-#REF!*$N$51)-NORMSDIST(-((LN($EO128/$AB$22)+(#REF!+($N$47^2)/2)*$N$51)/($N$47*SQRT($N$51))))*$EO128)*100*$AA$22,0)</f>
        <v>0</v>
      </c>
      <c r="FJ128" s="71">
        <f ca="1">IFERROR((NORMSDIST(-(((LN($EO128/$AB$23)+(#REF!+($N$47^2)/2)*$N$51)/($N$47*SQRT($N$51)))-$N$47*SQRT($N$51)))*$AB$23*EXP(-#REF!*$N$51)-NORMSDIST(-((LN($EO128/$AB$23)+(#REF!+($N$47^2)/2)*$N$51)/($N$47*SQRT($N$51))))*$EO128)*100*$AA$23,0)</f>
        <v>0</v>
      </c>
      <c r="FK128" s="71">
        <f ca="1">IFERROR((NORMSDIST(-(((LN($EO128/$AB$24)+(#REF!+($N$47^2)/2)*$N$51)/($N$47*SQRT($N$51)))-$N$47*SQRT($N$51)))*$AB$24*EXP(-#REF!*$N$51)-NORMSDIST(-((LN($EO128/$AB$24)+(#REF!+($N$47^2)/2)*$N$51)/($N$47*SQRT($N$51))))*$EO128)*100*$AA$24,0)</f>
        <v>0</v>
      </c>
      <c r="FL128" s="71">
        <f ca="1">IFERROR((NORMSDIST(-(((LN($EO128/$AB$25)+(#REF!+($N$47^2)/2)*$N$51)/($N$47*SQRT($N$51)))-$N$47*SQRT($N$51)))*$AB$25*EXP(-#REF!*$N$51)-NORMSDIST(-((LN($EO128/$AB$25)+(#REF!+($N$47^2)/2)*$N$51)/($N$47*SQRT($N$51))))*$EO128)*100*$AA$25,0)</f>
        <v>0</v>
      </c>
      <c r="FM128" s="71">
        <f ca="1">IFERROR((NORMSDIST(-(((LN($EO128/$AB$26)+(#REF!+($N$47^2)/2)*$N$51)/($N$47*SQRT($N$51)))-$N$47*SQRT($N$51)))*$AB$26*EXP(-#REF!*$N$51)-NORMSDIST(-((LN($EO128/$AB$26)+(#REF!+($N$47^2)/2)*$N$51)/($N$47*SQRT($N$51))))*$EO128)*100*$AA$26,0)</f>
        <v>0</v>
      </c>
      <c r="FN128" s="71">
        <f ca="1">IFERROR((NORMSDIST(-(((LN($EO128/$AB$27)+(#REF!+($N$47^2)/2)*$N$51)/($N$47*SQRT($N$51)))-$N$47*SQRT($N$51)))*$AB$27*EXP(-#REF!*$N$51)-NORMSDIST(-((LN($EO128/$AB$27)+(#REF!+($N$47^2)/2)*$N$51)/($N$47*SQRT($N$51))))*$EO128)*100*$AA$27,0)</f>
        <v>0</v>
      </c>
      <c r="FO128" s="71">
        <f ca="1">IFERROR((NORMSDIST(-(((LN($EO128/$AB$28)+(#REF!+($N$47^2)/2)*$N$51)/($N$47*SQRT($N$51)))-$N$47*SQRT($N$51)))*$AB$28*EXP(-#REF!*$N$51)-NORMSDIST(-((LN($EO128/$AB$28)+(#REF!+($N$47^2)/2)*$N$51)/($N$47*SQRT($N$51))))*$EO128)*100*$AA$28,0)</f>
        <v>0</v>
      </c>
      <c r="FP128" s="71">
        <f ca="1">IFERROR((NORMSDIST(-(((LN($EO128/$AB$29)+(#REF!+($N$47^2)/2)*$N$51)/($N$47*SQRT($N$51)))-$N$47*SQRT($N$51)))*$AB$29*EXP(-#REF!*$N$51)-NORMSDIST(-((LN($EO128/$AB$29)+(#REF!+($N$47^2)/2)*$N$51)/($N$47*SQRT($N$51))))*$EO128)*100*$AA$29,0)</f>
        <v>0</v>
      </c>
      <c r="FQ128" s="71">
        <f ca="1">IFERROR((NORMSDIST(-(((LN($EO128/$AB$30)+(#REF!+($N$47^2)/2)*$N$51)/($N$47*SQRT($N$51)))-$N$47*SQRT($N$51)))*$AB$30*EXP(-#REF!*$N$51)-NORMSDIST(-((LN($EO128/$AB$30)+(#REF!+($N$47^2)/2)*$N$51)/($N$47*SQRT($N$51))))*$EO128)*100*$AA$30,0)</f>
        <v>0</v>
      </c>
      <c r="FR128" s="71">
        <f ca="1">IFERROR((NORMSDIST(-(((LN($EO128/$AB$31)+(#REF!+($N$47^2)/2)*$N$51)/($N$47*SQRT($N$51)))-$N$47*SQRT($N$51)))*$AB$31*EXP(-#REF!*$N$51)-NORMSDIST(-((LN($EO128/$AB$31)+(#REF!+($N$47^2)/2)*$N$51)/($N$47*SQRT($N$51))))*$EO128)*100*$AA$31,0)</f>
        <v>0</v>
      </c>
      <c r="FS128" s="71">
        <f ca="1">IFERROR((NORMSDIST(-(((LN($EO128/$AB$32)+(#REF!+($N$47^2)/2)*$N$51)/($N$47*SQRT($N$51)))-$N$47*SQRT($N$51)))*$AB$32*EXP(-#REF!*$N$51)-NORMSDIST(-((LN($EO128/$AB$32)+(#REF!+($N$47^2)/2)*$N$51)/($N$47*SQRT($N$51))))*$EO128)*100*$AA$32,0)</f>
        <v>0</v>
      </c>
      <c r="FT128" s="71">
        <f ca="1">IFERROR((NORMSDIST(-(((LN($EO128/$AB$33)+(#REF!+($N$47^2)/2)*$N$51)/($N$47*SQRT($N$51)))-$N$47*SQRT($N$51)))*$AB$33*EXP(-#REF!*$N$51)-NORMSDIST(-((LN($EO128/$AB$33)+(#REF!+($N$47^2)/2)*$N$51)/($N$47*SQRT($N$51))))*$EO128)*100*$AA$33,0)</f>
        <v>0</v>
      </c>
      <c r="FU128" s="71">
        <f ca="1">IFERROR((NORMSDIST(-(((LN($EO128/$AB$34)+(#REF!+($N$47^2)/2)*$N$51)/($N$47*SQRT($N$51)))-$N$47*SQRT($N$51)))*$AB$34*EXP(-#REF!*$N$51)-NORMSDIST(-((LN($EO128/$AB$34)+(#REF!+($N$47^2)/2)*$N$51)/($N$47*SQRT($N$51))))*$EO128)*100*$AA$34,0)</f>
        <v>0</v>
      </c>
      <c r="FV128" s="71">
        <f ca="1">IFERROR((NORMSDIST(-(((LN($EO128/$AB$35)+(#REF!+($N$47^2)/2)*$N$51)/($N$47*SQRT($N$51)))-$N$47*SQRT($N$51)))*$AB$35*EXP(-#REF!*$N$51)-NORMSDIST(-((LN($EO128/$AB$35)+(#REF!+($N$47^2)/2)*$N$51)/($N$47*SQRT($N$51))))*$EO128)*100*$AA$35,0)</f>
        <v>0</v>
      </c>
      <c r="FW128" s="71">
        <f ca="1">IFERROR((NORMSDIST(-(((LN($EO128/$AB$36)+(#REF!+($N$47^2)/2)*$N$51)/($N$47*SQRT($N$51)))-$N$47*SQRT($N$51)))*$AB$36*EXP(-#REF!*$N$51)-NORMSDIST(-((LN($EO128/$AB$36)+(#REF!+($N$47^2)/2)*$N$51)/($N$47*SQRT($N$51))))*$EO128)*100*$AA$36,0)</f>
        <v>0</v>
      </c>
      <c r="FX128" s="71">
        <f ca="1">IFERROR((NORMSDIST(-(((LN($EO128/$AB$37)+(#REF!+($N$47^2)/2)*$N$51)/($N$47*SQRT($N$51)))-$N$47*SQRT($N$51)))*$AB$37*EXP(-#REF!*$N$51)-NORMSDIST(-((LN($EO128/$AB$37)+(#REF!+($N$47^2)/2)*$N$51)/($N$47*SQRT($N$51))))*$EO128)*100*$AA$37,0)</f>
        <v>0</v>
      </c>
      <c r="FY128" s="71">
        <f ca="1">IFERROR((NORMSDIST(-(((LN($EO128/$AB$38)+(#REF!+($N$47^2)/2)*$N$51)/($N$47*SQRT($N$51)))-$N$47*SQRT($N$51)))*$AB$38*EXP(-#REF!*$N$51)-NORMSDIST(-((LN($EO128/$AB$38)+(#REF!+($N$47^2)/2)*$N$51)/($N$47*SQRT($N$51))))*$EO128)*100*$AA$38,0)</f>
        <v>0</v>
      </c>
      <c r="FZ128" s="71">
        <f ca="1">IFERROR((NORMSDIST(-(((LN($EO128/$AB$39)+(#REF!+($N$47^2)/2)*$N$51)/($N$47*SQRT($N$51)))-$N$47*SQRT($N$51)))*$AB$39*EXP(-#REF!*$N$51)-NORMSDIST(-((LN($EO128/$AB$39)+(#REF!+($N$47^2)/2)*$N$51)/($N$47*SQRT($N$51))))*$EO128)*100*$AA$39,0)</f>
        <v>0</v>
      </c>
      <c r="GA128" s="71">
        <f ca="1">IFERROR((NORMSDIST(-(((LN($EO128/$AB$40)+(#REF!+($N$47^2)/2)*$N$51)/($N$47*SQRT($N$51)))-$N$47*SQRT($N$51)))*$AB$40*EXP(-#REF!*$N$51)-NORMSDIST(-((LN($EO128/$AB$40)+(#REF!+($N$47^2)/2)*$N$51)/($N$47*SQRT($N$51))))*$EO128)*100*$AA$40,0)</f>
        <v>0</v>
      </c>
      <c r="GB128" s="71">
        <f ca="1">IFERROR((NORMSDIST(-(((LN($EO128/$AB$41)+(#REF!+($N$47^2)/2)*$N$51)/($N$47*SQRT($N$51)))-$N$47*SQRT($N$51)))*$AB$41*EXP(-#REF!*$N$51)-NORMSDIST(-((LN($EO128/$AB$41)+(#REF!+($N$47^2)/2)*$N$51)/($N$47*SQRT($N$51))))*$EO128)*100*$AA$41,0)</f>
        <v>0</v>
      </c>
      <c r="GC128" s="71">
        <f ca="1">IFERROR((NORMSDIST(-(((LN($EO128/$AB$42)+(#REF!+($N$47^2)/2)*$N$51)/($N$47*SQRT($N$51)))-$N$47*SQRT($N$51)))*$AB$42*EXP(-#REF!*$N$51)-NORMSDIST(-((LN($EO128/$AB$42)+(#REF!+($N$47^2)/2)*$N$51)/($N$47*SQRT($N$51))))*$EO128)*100*$AA$42,0)</f>
        <v>0</v>
      </c>
      <c r="GD128" s="104">
        <f t="shared" ca="1" si="211"/>
        <v>0</v>
      </c>
    </row>
    <row r="129" spans="102:186">
      <c r="CX129" s="70">
        <f t="shared" si="168"/>
        <v>4947.386373102323</v>
      </c>
      <c r="CY129" s="71">
        <f t="shared" si="169"/>
        <v>0</v>
      </c>
      <c r="CZ129" s="71">
        <f t="shared" si="170"/>
        <v>0</v>
      </c>
      <c r="DA129" s="71">
        <f t="shared" si="171"/>
        <v>0</v>
      </c>
      <c r="DB129" s="71">
        <f t="shared" si="172"/>
        <v>0</v>
      </c>
      <c r="DC129" s="71">
        <f t="shared" si="173"/>
        <v>0</v>
      </c>
      <c r="DD129" s="71">
        <f t="shared" si="174"/>
        <v>0</v>
      </c>
      <c r="DE129" s="71">
        <f t="shared" si="175"/>
        <v>0</v>
      </c>
      <c r="DF129" s="71">
        <f t="shared" si="176"/>
        <v>0</v>
      </c>
      <c r="DG129" s="71">
        <f t="shared" si="177"/>
        <v>0</v>
      </c>
      <c r="DH129" s="71">
        <f t="shared" si="178"/>
        <v>0</v>
      </c>
      <c r="DI129" s="71">
        <f t="shared" si="179"/>
        <v>0</v>
      </c>
      <c r="DJ129" s="71">
        <f t="shared" si="180"/>
        <v>0</v>
      </c>
      <c r="DK129" s="71">
        <f t="shared" si="181"/>
        <v>0</v>
      </c>
      <c r="DL129" s="71">
        <f t="shared" si="182"/>
        <v>0</v>
      </c>
      <c r="DM129" s="71">
        <f t="shared" si="183"/>
        <v>0</v>
      </c>
      <c r="DN129" s="71">
        <f t="shared" si="184"/>
        <v>0</v>
      </c>
      <c r="DO129" s="71">
        <f t="shared" si="185"/>
        <v>0</v>
      </c>
      <c r="DP129" s="71">
        <f t="shared" si="186"/>
        <v>0</v>
      </c>
      <c r="DQ129" s="71">
        <f t="shared" si="187"/>
        <v>0</v>
      </c>
      <c r="DR129" s="71">
        <f t="shared" si="188"/>
        <v>0</v>
      </c>
      <c r="DS129" s="71">
        <f t="shared" si="189"/>
        <v>0</v>
      </c>
      <c r="DT129" s="71">
        <f t="shared" si="190"/>
        <v>0</v>
      </c>
      <c r="DU129" s="71">
        <f t="shared" si="191"/>
        <v>0</v>
      </c>
      <c r="DV129" s="71">
        <f t="shared" si="192"/>
        <v>0</v>
      </c>
      <c r="DW129" s="71">
        <f t="shared" si="193"/>
        <v>0</v>
      </c>
      <c r="DX129" s="71">
        <f t="shared" si="194"/>
        <v>0</v>
      </c>
      <c r="DY129" s="71">
        <f t="shared" si="195"/>
        <v>0</v>
      </c>
      <c r="DZ129" s="71">
        <f t="shared" si="196"/>
        <v>0</v>
      </c>
      <c r="EA129" s="71">
        <f t="shared" si="197"/>
        <v>0</v>
      </c>
      <c r="EB129" s="71">
        <f t="shared" si="198"/>
        <v>0</v>
      </c>
      <c r="EC129" s="71">
        <f t="shared" si="199"/>
        <v>0</v>
      </c>
      <c r="ED129" s="71">
        <f t="shared" si="200"/>
        <v>0</v>
      </c>
      <c r="EE129" s="71">
        <f t="shared" si="201"/>
        <v>0</v>
      </c>
      <c r="EF129" s="71">
        <f t="shared" si="202"/>
        <v>0</v>
      </c>
      <c r="EG129" s="71">
        <f t="shared" si="203"/>
        <v>0</v>
      </c>
      <c r="EH129" s="71">
        <f t="shared" si="204"/>
        <v>0</v>
      </c>
      <c r="EI129" s="71">
        <f t="shared" si="205"/>
        <v>0</v>
      </c>
      <c r="EJ129" s="71">
        <f t="shared" si="206"/>
        <v>0</v>
      </c>
      <c r="EK129" s="71">
        <f t="shared" si="207"/>
        <v>0</v>
      </c>
      <c r="EL129" s="71">
        <f t="shared" si="208"/>
        <v>0</v>
      </c>
      <c r="EM129" s="104">
        <f t="shared" si="209"/>
        <v>0</v>
      </c>
      <c r="EN129" s="60"/>
      <c r="EO129" s="70">
        <f t="shared" si="210"/>
        <v>4947.386373102323</v>
      </c>
      <c r="EP129" s="71">
        <f ca="1">IFERROR((NORMSDIST(-(((LN($EO129/$AB$3)+(#REF!+($N$47^2)/2)*$N$51)/($N$47*SQRT($N$51)))-$N$47*SQRT($N$51)))*$AB$3*EXP(-#REF!*$N$51)-NORMSDIST(-((LN($EO129/$AB$3)+(#REF!+($N$47^2)/2)*$N$51)/($N$47*SQRT($N$51))))*$EO129)*100*$AA$3,0)</f>
        <v>0</v>
      </c>
      <c r="EQ129" s="71">
        <f ca="1">IFERROR((NORMSDIST(-(((LN($EO129/$AB$4)+(#REF!+($N$47^2)/2)*$N$51)/($N$47*SQRT($N$51)))-$N$47*SQRT($N$51)))*$AB$4*EXP(-#REF!*$N$51)-NORMSDIST(-((LN($EO129/$AB$4)+(#REF!+($N$47^2)/2)*$N$51)/($N$47*SQRT($N$51))))*$EO129)*100*$AA$4,0)</f>
        <v>0</v>
      </c>
      <c r="ER129" s="71">
        <f ca="1">IFERROR((NORMSDIST(-(((LN($EO129/$AB$5)+(#REF!+($N$47^2)/2)*$N$51)/($N$47*SQRT($N$51)))-$N$47*SQRT($N$51)))*$AB$5*EXP(-#REF!*$N$51)-NORMSDIST(-((LN($EO129/$AB$5)+(#REF!+($N$47^2)/2)*$N$51)/($N$47*SQRT($N$51))))*$EO129)*100*$AA$5,0)</f>
        <v>0</v>
      </c>
      <c r="ES129" s="71">
        <f ca="1">IFERROR((NORMSDIST(-(((LN($EO129/$AB$6)+(#REF!+($N$47^2)/2)*$N$51)/($N$47*SQRT($N$51)))-$N$47*SQRT($N$51)))*$AB$6*EXP(-#REF!*$N$51)-NORMSDIST(-((LN($EO129/$AB$6)+(#REF!+($N$47^2)/2)*$N$51)/($N$47*SQRT($N$51))))*$EO129)*100*$AA$6,0)</f>
        <v>0</v>
      </c>
      <c r="ET129" s="71">
        <f ca="1">IFERROR((NORMSDIST(-(((LN($EO129/$AB$7)+(#REF!+($N$47^2)/2)*$N$51)/($N$47*SQRT($N$51)))-$N$47*SQRT($N$51)))*$AB$7*EXP(-#REF!*$N$51)-NORMSDIST(-((LN($EO129/$AB$7)+(#REF!+($N$47^2)/2)*$N$51)/($N$47*SQRT($N$51))))*$EO129)*100*$AA$7,0)</f>
        <v>0</v>
      </c>
      <c r="EU129" s="71">
        <f ca="1">IFERROR((NORMSDIST(-(((LN($EO129/$AB$8)+(#REF!+($N$47^2)/2)*$N$51)/($N$47*SQRT($N$51)))-$N$47*SQRT($N$51)))*$AB$8*EXP(-#REF!*$N$51)-NORMSDIST(-((LN($EO129/$AB$8)+(#REF!+($N$47^2)/2)*$N$51)/($N$47*SQRT($N$51))))*$EO129)*100*$AA$8,0)</f>
        <v>0</v>
      </c>
      <c r="EV129" s="71">
        <f ca="1">IFERROR((NORMSDIST(-(((LN($EO129/$AB$9)+(#REF!+($N$47^2)/2)*$N$51)/($N$47*SQRT($N$51)))-$N$47*SQRT($N$51)))*$AB$9*EXP(-#REF!*$N$51)-NORMSDIST(-((LN($EO129/$AB$9)+(#REF!+($N$47^2)/2)*$N$51)/($N$47*SQRT($N$51))))*$EO129)*100*$AA$9,0)</f>
        <v>0</v>
      </c>
      <c r="EW129" s="71">
        <f ca="1">IFERROR((NORMSDIST(-(((LN($EO129/$AB$10)+(#REF!+($N$47^2)/2)*$N$51)/($N$47*SQRT($N$51)))-$N$47*SQRT($N$51)))*$AB$10*EXP(-#REF!*$N$51)-NORMSDIST(-((LN($EO129/$AB$10)+(#REF!+($N$47^2)/2)*$N$51)/($N$47*SQRT($N$51))))*$EO129)*100*$AA$10,0)</f>
        <v>0</v>
      </c>
      <c r="EX129" s="71">
        <f ca="1">IFERROR((NORMSDIST(-(((LN($EO129/$AB$11)+(#REF!+($N$47^2)/2)*$N$51)/($N$47*SQRT($N$51)))-$N$47*SQRT($N$51)))*$AB$11*EXP(-#REF!*$N$51)-NORMSDIST(-((LN($EO129/$AB$11)+(#REF!+($N$47^2)/2)*$N$51)/($N$47*SQRT($N$51))))*$EO129)*100*$AA$11,0)</f>
        <v>0</v>
      </c>
      <c r="EY129" s="71">
        <f ca="1">IFERROR((NORMSDIST(-(((LN($EO129/$AB$12)+(#REF!+($N$47^2)/2)*$N$51)/($N$47*SQRT($N$51)))-$N$47*SQRT($N$51)))*$AB$12*EXP(-#REF!*$N$51)-NORMSDIST(-((LN($EO129/$AB$12)+(#REF!+($N$47^2)/2)*$N$51)/($N$47*SQRT($N$51))))*$EO129)*100*$AA$12,0)</f>
        <v>0</v>
      </c>
      <c r="EZ129" s="71">
        <f ca="1">IFERROR((NORMSDIST(-(((LN($EO129/$AB$13)+(#REF!+($N$47^2)/2)*$N$51)/($N$47*SQRT($N$51)))-$N$47*SQRT($N$51)))*$AB$13*EXP(-#REF!*$N$51)-NORMSDIST(-((LN($EO129/$AB$13)+(#REF!+($N$47^2)/2)*$N$51)/($N$47*SQRT($N$51))))*$EO129)*100*$AA$13,0)</f>
        <v>0</v>
      </c>
      <c r="FA129" s="71">
        <f ca="1">IFERROR((NORMSDIST(-(((LN($EO129/$AB$14)+(#REF!+($N$47^2)/2)*$N$51)/($N$47*SQRT($N$51)))-$N$47*SQRT($N$51)))*$AB$14*EXP(-#REF!*$N$51)-NORMSDIST(-((LN($EO129/$AB$14)+(#REF!+($N$47^2)/2)*$N$51)/($N$47*SQRT($N$51))))*$EO129)*100*$AA$14,0)</f>
        <v>0</v>
      </c>
      <c r="FB129" s="71">
        <f ca="1">IFERROR((NORMSDIST(-(((LN($EO129/$AB$15)+(#REF!+($N$47^2)/2)*$N$51)/($N$47*SQRT($N$51)))-$N$47*SQRT($N$51)))*$AB$15*EXP(-#REF!*$N$51)-NORMSDIST(-((LN($EO129/$AB$15)+(#REF!+($N$47^2)/2)*$N$51)/($N$47*SQRT($N$51))))*$EO129)*100*$AA$15,0)</f>
        <v>0</v>
      </c>
      <c r="FC129" s="71">
        <f ca="1">IFERROR((NORMSDIST(-(((LN($EO129/$AB$16)+(#REF!+($N$47^2)/2)*$N$51)/($N$47*SQRT($N$51)))-$N$47*SQRT($N$51)))*$AB$16*EXP(-#REF!*$N$51)-NORMSDIST(-((LN($EO129/$AB$16)+(#REF!+($N$47^2)/2)*$N$51)/($N$47*SQRT($N$51))))*$EO129)*100*$AA$16,0)</f>
        <v>0</v>
      </c>
      <c r="FD129" s="71">
        <f ca="1">IFERROR((NORMSDIST(-(((LN($EO129/$AB$17)+(#REF!+($N$47^2)/2)*$N$51)/($N$47*SQRT($N$51)))-$N$47*SQRT($N$51)))*$AB$17*EXP(-#REF!*$N$51)-NORMSDIST(-((LN($EO129/$AB$17)+(#REF!+($N$47^2)/2)*$N$51)/($N$47*SQRT($N$51))))*$EO129)*100*$AA$17,0)</f>
        <v>0</v>
      </c>
      <c r="FE129" s="71">
        <f ca="1">IFERROR((NORMSDIST(-(((LN($EO129/$AB$18)+(#REF!+($N$47^2)/2)*$N$51)/($N$47*SQRT($N$51)))-$N$47*SQRT($N$51)))*$AB$18*EXP(-#REF!*$N$51)-NORMSDIST(-((LN($EO129/$AB$18)+(#REF!+($N$47^2)/2)*$N$51)/($N$47*SQRT($N$51))))*$EO129)*100*$AA$18,0)</f>
        <v>0</v>
      </c>
      <c r="FF129" s="71">
        <f ca="1">IFERROR((NORMSDIST(-(((LN($EO129/$AB$19)+(#REF!+($N$47^2)/2)*$N$51)/($N$47*SQRT($N$51)))-$N$47*SQRT($N$51)))*$AB$19*EXP(-#REF!*$N$51)-NORMSDIST(-((LN($EO129/$AB$19)+(#REF!+($N$47^2)/2)*$N$51)/($N$47*SQRT($N$51))))*$EO129)*100*$AA$19,0)</f>
        <v>0</v>
      </c>
      <c r="FG129" s="71">
        <f ca="1">IFERROR((NORMSDIST(-(((LN($EO129/$AB$20)+(#REF!+($N$47^2)/2)*$N$51)/($N$47*SQRT($N$51)))-$N$47*SQRT($N$51)))*$AB$20*EXP(-#REF!*$N$51)-NORMSDIST(-((LN($EO129/$AB$20)+(#REF!+($N$47^2)/2)*$N$51)/($N$47*SQRT($N$51))))*$EO129)*100*$AA$20,0)</f>
        <v>0</v>
      </c>
      <c r="FH129" s="71">
        <f ca="1">IFERROR((NORMSDIST(-(((LN($EO129/$AB$21)+(#REF!+($N$47^2)/2)*$N$51)/($N$47*SQRT($N$51)))-$N$47*SQRT($N$51)))*$AB$21*EXP(-#REF!*$N$51)-NORMSDIST(-((LN($EO129/$AB$21)+(#REF!+($N$47^2)/2)*$N$51)/($N$47*SQRT($N$51))))*$EO129)*100*$AA$21,0)</f>
        <v>0</v>
      </c>
      <c r="FI129" s="71">
        <f ca="1">IFERROR((NORMSDIST(-(((LN($EO129/$AB$22)+(#REF!+($N$47^2)/2)*$N$51)/($N$47*SQRT($N$51)))-$N$47*SQRT($N$51)))*$AB$22*EXP(-#REF!*$N$51)-NORMSDIST(-((LN($EO129/$AB$22)+(#REF!+($N$47^2)/2)*$N$51)/($N$47*SQRT($N$51))))*$EO129)*100*$AA$22,0)</f>
        <v>0</v>
      </c>
      <c r="FJ129" s="71">
        <f ca="1">IFERROR((NORMSDIST(-(((LN($EO129/$AB$23)+(#REF!+($N$47^2)/2)*$N$51)/($N$47*SQRT($N$51)))-$N$47*SQRT($N$51)))*$AB$23*EXP(-#REF!*$N$51)-NORMSDIST(-((LN($EO129/$AB$23)+(#REF!+($N$47^2)/2)*$N$51)/($N$47*SQRT($N$51))))*$EO129)*100*$AA$23,0)</f>
        <v>0</v>
      </c>
      <c r="FK129" s="71">
        <f ca="1">IFERROR((NORMSDIST(-(((LN($EO129/$AB$24)+(#REF!+($N$47^2)/2)*$N$51)/($N$47*SQRT($N$51)))-$N$47*SQRT($N$51)))*$AB$24*EXP(-#REF!*$N$51)-NORMSDIST(-((LN($EO129/$AB$24)+(#REF!+($N$47^2)/2)*$N$51)/($N$47*SQRT($N$51))))*$EO129)*100*$AA$24,0)</f>
        <v>0</v>
      </c>
      <c r="FL129" s="71">
        <f ca="1">IFERROR((NORMSDIST(-(((LN($EO129/$AB$25)+(#REF!+($N$47^2)/2)*$N$51)/($N$47*SQRT($N$51)))-$N$47*SQRT($N$51)))*$AB$25*EXP(-#REF!*$N$51)-NORMSDIST(-((LN($EO129/$AB$25)+(#REF!+($N$47^2)/2)*$N$51)/($N$47*SQRT($N$51))))*$EO129)*100*$AA$25,0)</f>
        <v>0</v>
      </c>
      <c r="FM129" s="71">
        <f ca="1">IFERROR((NORMSDIST(-(((LN($EO129/$AB$26)+(#REF!+($N$47^2)/2)*$N$51)/($N$47*SQRT($N$51)))-$N$47*SQRT($N$51)))*$AB$26*EXP(-#REF!*$N$51)-NORMSDIST(-((LN($EO129/$AB$26)+(#REF!+($N$47^2)/2)*$N$51)/($N$47*SQRT($N$51))))*$EO129)*100*$AA$26,0)</f>
        <v>0</v>
      </c>
      <c r="FN129" s="71">
        <f ca="1">IFERROR((NORMSDIST(-(((LN($EO129/$AB$27)+(#REF!+($N$47^2)/2)*$N$51)/($N$47*SQRT($N$51)))-$N$47*SQRT($N$51)))*$AB$27*EXP(-#REF!*$N$51)-NORMSDIST(-((LN($EO129/$AB$27)+(#REF!+($N$47^2)/2)*$N$51)/($N$47*SQRT($N$51))))*$EO129)*100*$AA$27,0)</f>
        <v>0</v>
      </c>
      <c r="FO129" s="71">
        <f ca="1">IFERROR((NORMSDIST(-(((LN($EO129/$AB$28)+(#REF!+($N$47^2)/2)*$N$51)/($N$47*SQRT($N$51)))-$N$47*SQRT($N$51)))*$AB$28*EXP(-#REF!*$N$51)-NORMSDIST(-((LN($EO129/$AB$28)+(#REF!+($N$47^2)/2)*$N$51)/($N$47*SQRT($N$51))))*$EO129)*100*$AA$28,0)</f>
        <v>0</v>
      </c>
      <c r="FP129" s="71">
        <f ca="1">IFERROR((NORMSDIST(-(((LN($EO129/$AB$29)+(#REF!+($N$47^2)/2)*$N$51)/($N$47*SQRT($N$51)))-$N$47*SQRT($N$51)))*$AB$29*EXP(-#REF!*$N$51)-NORMSDIST(-((LN($EO129/$AB$29)+(#REF!+($N$47^2)/2)*$N$51)/($N$47*SQRT($N$51))))*$EO129)*100*$AA$29,0)</f>
        <v>0</v>
      </c>
      <c r="FQ129" s="71">
        <f ca="1">IFERROR((NORMSDIST(-(((LN($EO129/$AB$30)+(#REF!+($N$47^2)/2)*$N$51)/($N$47*SQRT($N$51)))-$N$47*SQRT($N$51)))*$AB$30*EXP(-#REF!*$N$51)-NORMSDIST(-((LN($EO129/$AB$30)+(#REF!+($N$47^2)/2)*$N$51)/($N$47*SQRT($N$51))))*$EO129)*100*$AA$30,0)</f>
        <v>0</v>
      </c>
      <c r="FR129" s="71">
        <f ca="1">IFERROR((NORMSDIST(-(((LN($EO129/$AB$31)+(#REF!+($N$47^2)/2)*$N$51)/($N$47*SQRT($N$51)))-$N$47*SQRT($N$51)))*$AB$31*EXP(-#REF!*$N$51)-NORMSDIST(-((LN($EO129/$AB$31)+(#REF!+($N$47^2)/2)*$N$51)/($N$47*SQRT($N$51))))*$EO129)*100*$AA$31,0)</f>
        <v>0</v>
      </c>
      <c r="FS129" s="71">
        <f ca="1">IFERROR((NORMSDIST(-(((LN($EO129/$AB$32)+(#REF!+($N$47^2)/2)*$N$51)/($N$47*SQRT($N$51)))-$N$47*SQRT($N$51)))*$AB$32*EXP(-#REF!*$N$51)-NORMSDIST(-((LN($EO129/$AB$32)+(#REF!+($N$47^2)/2)*$N$51)/($N$47*SQRT($N$51))))*$EO129)*100*$AA$32,0)</f>
        <v>0</v>
      </c>
      <c r="FT129" s="71">
        <f ca="1">IFERROR((NORMSDIST(-(((LN($EO129/$AB$33)+(#REF!+($N$47^2)/2)*$N$51)/($N$47*SQRT($N$51)))-$N$47*SQRT($N$51)))*$AB$33*EXP(-#REF!*$N$51)-NORMSDIST(-((LN($EO129/$AB$33)+(#REF!+($N$47^2)/2)*$N$51)/($N$47*SQRT($N$51))))*$EO129)*100*$AA$33,0)</f>
        <v>0</v>
      </c>
      <c r="FU129" s="71">
        <f ca="1">IFERROR((NORMSDIST(-(((LN($EO129/$AB$34)+(#REF!+($N$47^2)/2)*$N$51)/($N$47*SQRT($N$51)))-$N$47*SQRT($N$51)))*$AB$34*EXP(-#REF!*$N$51)-NORMSDIST(-((LN($EO129/$AB$34)+(#REF!+($N$47^2)/2)*$N$51)/($N$47*SQRT($N$51))))*$EO129)*100*$AA$34,0)</f>
        <v>0</v>
      </c>
      <c r="FV129" s="71">
        <f ca="1">IFERROR((NORMSDIST(-(((LN($EO129/$AB$35)+(#REF!+($N$47^2)/2)*$N$51)/($N$47*SQRT($N$51)))-$N$47*SQRT($N$51)))*$AB$35*EXP(-#REF!*$N$51)-NORMSDIST(-((LN($EO129/$AB$35)+(#REF!+($N$47^2)/2)*$N$51)/($N$47*SQRT($N$51))))*$EO129)*100*$AA$35,0)</f>
        <v>0</v>
      </c>
      <c r="FW129" s="71">
        <f ca="1">IFERROR((NORMSDIST(-(((LN($EO129/$AB$36)+(#REF!+($N$47^2)/2)*$N$51)/($N$47*SQRT($N$51)))-$N$47*SQRT($N$51)))*$AB$36*EXP(-#REF!*$N$51)-NORMSDIST(-((LN($EO129/$AB$36)+(#REF!+($N$47^2)/2)*$N$51)/($N$47*SQRT($N$51))))*$EO129)*100*$AA$36,0)</f>
        <v>0</v>
      </c>
      <c r="FX129" s="71">
        <f ca="1">IFERROR((NORMSDIST(-(((LN($EO129/$AB$37)+(#REF!+($N$47^2)/2)*$N$51)/($N$47*SQRT($N$51)))-$N$47*SQRT($N$51)))*$AB$37*EXP(-#REF!*$N$51)-NORMSDIST(-((LN($EO129/$AB$37)+(#REF!+($N$47^2)/2)*$N$51)/($N$47*SQRT($N$51))))*$EO129)*100*$AA$37,0)</f>
        <v>0</v>
      </c>
      <c r="FY129" s="71">
        <f ca="1">IFERROR((NORMSDIST(-(((LN($EO129/$AB$38)+(#REF!+($N$47^2)/2)*$N$51)/($N$47*SQRT($N$51)))-$N$47*SQRT($N$51)))*$AB$38*EXP(-#REF!*$N$51)-NORMSDIST(-((LN($EO129/$AB$38)+(#REF!+($N$47^2)/2)*$N$51)/($N$47*SQRT($N$51))))*$EO129)*100*$AA$38,0)</f>
        <v>0</v>
      </c>
      <c r="FZ129" s="71">
        <f ca="1">IFERROR((NORMSDIST(-(((LN($EO129/$AB$39)+(#REF!+($N$47^2)/2)*$N$51)/($N$47*SQRT($N$51)))-$N$47*SQRT($N$51)))*$AB$39*EXP(-#REF!*$N$51)-NORMSDIST(-((LN($EO129/$AB$39)+(#REF!+($N$47^2)/2)*$N$51)/($N$47*SQRT($N$51))))*$EO129)*100*$AA$39,0)</f>
        <v>0</v>
      </c>
      <c r="GA129" s="71">
        <f ca="1">IFERROR((NORMSDIST(-(((LN($EO129/$AB$40)+(#REF!+($N$47^2)/2)*$N$51)/($N$47*SQRT($N$51)))-$N$47*SQRT($N$51)))*$AB$40*EXP(-#REF!*$N$51)-NORMSDIST(-((LN($EO129/$AB$40)+(#REF!+($N$47^2)/2)*$N$51)/($N$47*SQRT($N$51))))*$EO129)*100*$AA$40,0)</f>
        <v>0</v>
      </c>
      <c r="GB129" s="71">
        <f ca="1">IFERROR((NORMSDIST(-(((LN($EO129/$AB$41)+(#REF!+($N$47^2)/2)*$N$51)/($N$47*SQRT($N$51)))-$N$47*SQRT($N$51)))*$AB$41*EXP(-#REF!*$N$51)-NORMSDIST(-((LN($EO129/$AB$41)+(#REF!+($N$47^2)/2)*$N$51)/($N$47*SQRT($N$51))))*$EO129)*100*$AA$41,0)</f>
        <v>0</v>
      </c>
      <c r="GC129" s="71">
        <f ca="1">IFERROR((NORMSDIST(-(((LN($EO129/$AB$42)+(#REF!+($N$47^2)/2)*$N$51)/($N$47*SQRT($N$51)))-$N$47*SQRT($N$51)))*$AB$42*EXP(-#REF!*$N$51)-NORMSDIST(-((LN($EO129/$AB$42)+(#REF!+($N$47^2)/2)*$N$51)/($N$47*SQRT($N$51))))*$EO129)*100*$AA$42,0)</f>
        <v>0</v>
      </c>
      <c r="GD129" s="104">
        <f t="shared" ca="1" si="211"/>
        <v>0</v>
      </c>
    </row>
    <row r="130" spans="102:186">
      <c r="CX130" s="70">
        <f t="shared" si="168"/>
        <v>5046.3341005643697</v>
      </c>
      <c r="CY130" s="71">
        <f t="shared" si="169"/>
        <v>0</v>
      </c>
      <c r="CZ130" s="71">
        <f t="shared" si="170"/>
        <v>0</v>
      </c>
      <c r="DA130" s="71">
        <f t="shared" si="171"/>
        <v>0</v>
      </c>
      <c r="DB130" s="71">
        <f t="shared" si="172"/>
        <v>0</v>
      </c>
      <c r="DC130" s="71">
        <f t="shared" si="173"/>
        <v>0</v>
      </c>
      <c r="DD130" s="71">
        <f t="shared" si="174"/>
        <v>0</v>
      </c>
      <c r="DE130" s="71">
        <f t="shared" si="175"/>
        <v>0</v>
      </c>
      <c r="DF130" s="71">
        <f t="shared" si="176"/>
        <v>0</v>
      </c>
      <c r="DG130" s="71">
        <f t="shared" si="177"/>
        <v>0</v>
      </c>
      <c r="DH130" s="71">
        <f t="shared" si="178"/>
        <v>0</v>
      </c>
      <c r="DI130" s="71">
        <f t="shared" si="179"/>
        <v>0</v>
      </c>
      <c r="DJ130" s="71">
        <f t="shared" si="180"/>
        <v>0</v>
      </c>
      <c r="DK130" s="71">
        <f t="shared" si="181"/>
        <v>0</v>
      </c>
      <c r="DL130" s="71">
        <f t="shared" si="182"/>
        <v>0</v>
      </c>
      <c r="DM130" s="71">
        <f t="shared" si="183"/>
        <v>0</v>
      </c>
      <c r="DN130" s="71">
        <f t="shared" si="184"/>
        <v>0</v>
      </c>
      <c r="DO130" s="71">
        <f t="shared" si="185"/>
        <v>0</v>
      </c>
      <c r="DP130" s="71">
        <f t="shared" si="186"/>
        <v>0</v>
      </c>
      <c r="DQ130" s="71">
        <f t="shared" si="187"/>
        <v>0</v>
      </c>
      <c r="DR130" s="71">
        <f t="shared" si="188"/>
        <v>0</v>
      </c>
      <c r="DS130" s="71">
        <f t="shared" si="189"/>
        <v>0</v>
      </c>
      <c r="DT130" s="71">
        <f t="shared" si="190"/>
        <v>0</v>
      </c>
      <c r="DU130" s="71">
        <f t="shared" si="191"/>
        <v>0</v>
      </c>
      <c r="DV130" s="71">
        <f t="shared" si="192"/>
        <v>0</v>
      </c>
      <c r="DW130" s="71">
        <f t="shared" si="193"/>
        <v>0</v>
      </c>
      <c r="DX130" s="71">
        <f t="shared" si="194"/>
        <v>0</v>
      </c>
      <c r="DY130" s="71">
        <f t="shared" si="195"/>
        <v>0</v>
      </c>
      <c r="DZ130" s="71">
        <f t="shared" si="196"/>
        <v>0</v>
      </c>
      <c r="EA130" s="71">
        <f t="shared" si="197"/>
        <v>0</v>
      </c>
      <c r="EB130" s="71">
        <f t="shared" si="198"/>
        <v>0</v>
      </c>
      <c r="EC130" s="71">
        <f t="shared" si="199"/>
        <v>0</v>
      </c>
      <c r="ED130" s="71">
        <f t="shared" si="200"/>
        <v>0</v>
      </c>
      <c r="EE130" s="71">
        <f t="shared" si="201"/>
        <v>0</v>
      </c>
      <c r="EF130" s="71">
        <f t="shared" si="202"/>
        <v>0</v>
      </c>
      <c r="EG130" s="71">
        <f t="shared" si="203"/>
        <v>0</v>
      </c>
      <c r="EH130" s="71">
        <f t="shared" si="204"/>
        <v>0</v>
      </c>
      <c r="EI130" s="71">
        <f t="shared" si="205"/>
        <v>0</v>
      </c>
      <c r="EJ130" s="71">
        <f t="shared" si="206"/>
        <v>0</v>
      </c>
      <c r="EK130" s="71">
        <f t="shared" si="207"/>
        <v>0</v>
      </c>
      <c r="EL130" s="71">
        <f t="shared" si="208"/>
        <v>0</v>
      </c>
      <c r="EM130" s="104">
        <f t="shared" si="209"/>
        <v>0</v>
      </c>
      <c r="EN130" s="60"/>
      <c r="EO130" s="70">
        <f t="shared" si="210"/>
        <v>5046.3341005643697</v>
      </c>
      <c r="EP130" s="71">
        <f ca="1">IFERROR((NORMSDIST(-(((LN($EO130/$AB$3)+(#REF!+($N$47^2)/2)*$N$51)/($N$47*SQRT($N$51)))-$N$47*SQRT($N$51)))*$AB$3*EXP(-#REF!*$N$51)-NORMSDIST(-((LN($EO130/$AB$3)+(#REF!+($N$47^2)/2)*$N$51)/($N$47*SQRT($N$51))))*$EO130)*100*$AA$3,0)</f>
        <v>0</v>
      </c>
      <c r="EQ130" s="71">
        <f ca="1">IFERROR((NORMSDIST(-(((LN($EO130/$AB$4)+(#REF!+($N$47^2)/2)*$N$51)/($N$47*SQRT($N$51)))-$N$47*SQRT($N$51)))*$AB$4*EXP(-#REF!*$N$51)-NORMSDIST(-((LN($EO130/$AB$4)+(#REF!+($N$47^2)/2)*$N$51)/($N$47*SQRT($N$51))))*$EO130)*100*$AA$4,0)</f>
        <v>0</v>
      </c>
      <c r="ER130" s="71">
        <f ca="1">IFERROR((NORMSDIST(-(((LN($EO130/$AB$5)+(#REF!+($N$47^2)/2)*$N$51)/($N$47*SQRT($N$51)))-$N$47*SQRT($N$51)))*$AB$5*EXP(-#REF!*$N$51)-NORMSDIST(-((LN($EO130/$AB$5)+(#REF!+($N$47^2)/2)*$N$51)/($N$47*SQRT($N$51))))*$EO130)*100*$AA$5,0)</f>
        <v>0</v>
      </c>
      <c r="ES130" s="71">
        <f ca="1">IFERROR((NORMSDIST(-(((LN($EO130/$AB$6)+(#REF!+($N$47^2)/2)*$N$51)/($N$47*SQRT($N$51)))-$N$47*SQRT($N$51)))*$AB$6*EXP(-#REF!*$N$51)-NORMSDIST(-((LN($EO130/$AB$6)+(#REF!+($N$47^2)/2)*$N$51)/($N$47*SQRT($N$51))))*$EO130)*100*$AA$6,0)</f>
        <v>0</v>
      </c>
      <c r="ET130" s="71">
        <f ca="1">IFERROR((NORMSDIST(-(((LN($EO130/$AB$7)+(#REF!+($N$47^2)/2)*$N$51)/($N$47*SQRT($N$51)))-$N$47*SQRT($N$51)))*$AB$7*EXP(-#REF!*$N$51)-NORMSDIST(-((LN($EO130/$AB$7)+(#REF!+($N$47^2)/2)*$N$51)/($N$47*SQRT($N$51))))*$EO130)*100*$AA$7,0)</f>
        <v>0</v>
      </c>
      <c r="EU130" s="71">
        <f ca="1">IFERROR((NORMSDIST(-(((LN($EO130/$AB$8)+(#REF!+($N$47^2)/2)*$N$51)/($N$47*SQRT($N$51)))-$N$47*SQRT($N$51)))*$AB$8*EXP(-#REF!*$N$51)-NORMSDIST(-((LN($EO130/$AB$8)+(#REF!+($N$47^2)/2)*$N$51)/($N$47*SQRT($N$51))))*$EO130)*100*$AA$8,0)</f>
        <v>0</v>
      </c>
      <c r="EV130" s="71">
        <f ca="1">IFERROR((NORMSDIST(-(((LN($EO130/$AB$9)+(#REF!+($N$47^2)/2)*$N$51)/($N$47*SQRT($N$51)))-$N$47*SQRT($N$51)))*$AB$9*EXP(-#REF!*$N$51)-NORMSDIST(-((LN($EO130/$AB$9)+(#REF!+($N$47^2)/2)*$N$51)/($N$47*SQRT($N$51))))*$EO130)*100*$AA$9,0)</f>
        <v>0</v>
      </c>
      <c r="EW130" s="71">
        <f ca="1">IFERROR((NORMSDIST(-(((LN($EO130/$AB$10)+(#REF!+($N$47^2)/2)*$N$51)/($N$47*SQRT($N$51)))-$N$47*SQRT($N$51)))*$AB$10*EXP(-#REF!*$N$51)-NORMSDIST(-((LN($EO130/$AB$10)+(#REF!+($N$47^2)/2)*$N$51)/($N$47*SQRT($N$51))))*$EO130)*100*$AA$10,0)</f>
        <v>0</v>
      </c>
      <c r="EX130" s="71">
        <f ca="1">IFERROR((NORMSDIST(-(((LN($EO130/$AB$11)+(#REF!+($N$47^2)/2)*$N$51)/($N$47*SQRT($N$51)))-$N$47*SQRT($N$51)))*$AB$11*EXP(-#REF!*$N$51)-NORMSDIST(-((LN($EO130/$AB$11)+(#REF!+($N$47^2)/2)*$N$51)/($N$47*SQRT($N$51))))*$EO130)*100*$AA$11,0)</f>
        <v>0</v>
      </c>
      <c r="EY130" s="71">
        <f ca="1">IFERROR((NORMSDIST(-(((LN($EO130/$AB$12)+(#REF!+($N$47^2)/2)*$N$51)/($N$47*SQRT($N$51)))-$N$47*SQRT($N$51)))*$AB$12*EXP(-#REF!*$N$51)-NORMSDIST(-((LN($EO130/$AB$12)+(#REF!+($N$47^2)/2)*$N$51)/($N$47*SQRT($N$51))))*$EO130)*100*$AA$12,0)</f>
        <v>0</v>
      </c>
      <c r="EZ130" s="71">
        <f ca="1">IFERROR((NORMSDIST(-(((LN($EO130/$AB$13)+(#REF!+($N$47^2)/2)*$N$51)/($N$47*SQRT($N$51)))-$N$47*SQRT($N$51)))*$AB$13*EXP(-#REF!*$N$51)-NORMSDIST(-((LN($EO130/$AB$13)+(#REF!+($N$47^2)/2)*$N$51)/($N$47*SQRT($N$51))))*$EO130)*100*$AA$13,0)</f>
        <v>0</v>
      </c>
      <c r="FA130" s="71">
        <f ca="1">IFERROR((NORMSDIST(-(((LN($EO130/$AB$14)+(#REF!+($N$47^2)/2)*$N$51)/($N$47*SQRT($N$51)))-$N$47*SQRT($N$51)))*$AB$14*EXP(-#REF!*$N$51)-NORMSDIST(-((LN($EO130/$AB$14)+(#REF!+($N$47^2)/2)*$N$51)/($N$47*SQRT($N$51))))*$EO130)*100*$AA$14,0)</f>
        <v>0</v>
      </c>
      <c r="FB130" s="71">
        <f ca="1">IFERROR((NORMSDIST(-(((LN($EO130/$AB$15)+(#REF!+($N$47^2)/2)*$N$51)/($N$47*SQRT($N$51)))-$N$47*SQRT($N$51)))*$AB$15*EXP(-#REF!*$N$51)-NORMSDIST(-((LN($EO130/$AB$15)+(#REF!+($N$47^2)/2)*$N$51)/($N$47*SQRT($N$51))))*$EO130)*100*$AA$15,0)</f>
        <v>0</v>
      </c>
      <c r="FC130" s="71">
        <f ca="1">IFERROR((NORMSDIST(-(((LN($EO130/$AB$16)+(#REF!+($N$47^2)/2)*$N$51)/($N$47*SQRT($N$51)))-$N$47*SQRT($N$51)))*$AB$16*EXP(-#REF!*$N$51)-NORMSDIST(-((LN($EO130/$AB$16)+(#REF!+($N$47^2)/2)*$N$51)/($N$47*SQRT($N$51))))*$EO130)*100*$AA$16,0)</f>
        <v>0</v>
      </c>
      <c r="FD130" s="71">
        <f ca="1">IFERROR((NORMSDIST(-(((LN($EO130/$AB$17)+(#REF!+($N$47^2)/2)*$N$51)/($N$47*SQRT($N$51)))-$N$47*SQRT($N$51)))*$AB$17*EXP(-#REF!*$N$51)-NORMSDIST(-((LN($EO130/$AB$17)+(#REF!+($N$47^2)/2)*$N$51)/($N$47*SQRT($N$51))))*$EO130)*100*$AA$17,0)</f>
        <v>0</v>
      </c>
      <c r="FE130" s="71">
        <f ca="1">IFERROR((NORMSDIST(-(((LN($EO130/$AB$18)+(#REF!+($N$47^2)/2)*$N$51)/($N$47*SQRT($N$51)))-$N$47*SQRT($N$51)))*$AB$18*EXP(-#REF!*$N$51)-NORMSDIST(-((LN($EO130/$AB$18)+(#REF!+($N$47^2)/2)*$N$51)/($N$47*SQRT($N$51))))*$EO130)*100*$AA$18,0)</f>
        <v>0</v>
      </c>
      <c r="FF130" s="71">
        <f ca="1">IFERROR((NORMSDIST(-(((LN($EO130/$AB$19)+(#REF!+($N$47^2)/2)*$N$51)/($N$47*SQRT($N$51)))-$N$47*SQRT($N$51)))*$AB$19*EXP(-#REF!*$N$51)-NORMSDIST(-((LN($EO130/$AB$19)+(#REF!+($N$47^2)/2)*$N$51)/($N$47*SQRT($N$51))))*$EO130)*100*$AA$19,0)</f>
        <v>0</v>
      </c>
      <c r="FG130" s="71">
        <f ca="1">IFERROR((NORMSDIST(-(((LN($EO130/$AB$20)+(#REF!+($N$47^2)/2)*$N$51)/($N$47*SQRT($N$51)))-$N$47*SQRT($N$51)))*$AB$20*EXP(-#REF!*$N$51)-NORMSDIST(-((LN($EO130/$AB$20)+(#REF!+($N$47^2)/2)*$N$51)/($N$47*SQRT($N$51))))*$EO130)*100*$AA$20,0)</f>
        <v>0</v>
      </c>
      <c r="FH130" s="71">
        <f ca="1">IFERROR((NORMSDIST(-(((LN($EO130/$AB$21)+(#REF!+($N$47^2)/2)*$N$51)/($N$47*SQRT($N$51)))-$N$47*SQRT($N$51)))*$AB$21*EXP(-#REF!*$N$51)-NORMSDIST(-((LN($EO130/$AB$21)+(#REF!+($N$47^2)/2)*$N$51)/($N$47*SQRT($N$51))))*$EO130)*100*$AA$21,0)</f>
        <v>0</v>
      </c>
      <c r="FI130" s="71">
        <f ca="1">IFERROR((NORMSDIST(-(((LN($EO130/$AB$22)+(#REF!+($N$47^2)/2)*$N$51)/($N$47*SQRT($N$51)))-$N$47*SQRT($N$51)))*$AB$22*EXP(-#REF!*$N$51)-NORMSDIST(-((LN($EO130/$AB$22)+(#REF!+($N$47^2)/2)*$N$51)/($N$47*SQRT($N$51))))*$EO130)*100*$AA$22,0)</f>
        <v>0</v>
      </c>
      <c r="FJ130" s="71">
        <f ca="1">IFERROR((NORMSDIST(-(((LN($EO130/$AB$23)+(#REF!+($N$47^2)/2)*$N$51)/($N$47*SQRT($N$51)))-$N$47*SQRT($N$51)))*$AB$23*EXP(-#REF!*$N$51)-NORMSDIST(-((LN($EO130/$AB$23)+(#REF!+($N$47^2)/2)*$N$51)/($N$47*SQRT($N$51))))*$EO130)*100*$AA$23,0)</f>
        <v>0</v>
      </c>
      <c r="FK130" s="71">
        <f ca="1">IFERROR((NORMSDIST(-(((LN($EO130/$AB$24)+(#REF!+($N$47^2)/2)*$N$51)/($N$47*SQRT($N$51)))-$N$47*SQRT($N$51)))*$AB$24*EXP(-#REF!*$N$51)-NORMSDIST(-((LN($EO130/$AB$24)+(#REF!+($N$47^2)/2)*$N$51)/($N$47*SQRT($N$51))))*$EO130)*100*$AA$24,0)</f>
        <v>0</v>
      </c>
      <c r="FL130" s="71">
        <f ca="1">IFERROR((NORMSDIST(-(((LN($EO130/$AB$25)+(#REF!+($N$47^2)/2)*$N$51)/($N$47*SQRT($N$51)))-$N$47*SQRT($N$51)))*$AB$25*EXP(-#REF!*$N$51)-NORMSDIST(-((LN($EO130/$AB$25)+(#REF!+($N$47^2)/2)*$N$51)/($N$47*SQRT($N$51))))*$EO130)*100*$AA$25,0)</f>
        <v>0</v>
      </c>
      <c r="FM130" s="71">
        <f ca="1">IFERROR((NORMSDIST(-(((LN($EO130/$AB$26)+(#REF!+($N$47^2)/2)*$N$51)/($N$47*SQRT($N$51)))-$N$47*SQRT($N$51)))*$AB$26*EXP(-#REF!*$N$51)-NORMSDIST(-((LN($EO130/$AB$26)+(#REF!+($N$47^2)/2)*$N$51)/($N$47*SQRT($N$51))))*$EO130)*100*$AA$26,0)</f>
        <v>0</v>
      </c>
      <c r="FN130" s="71">
        <f ca="1">IFERROR((NORMSDIST(-(((LN($EO130/$AB$27)+(#REF!+($N$47^2)/2)*$N$51)/($N$47*SQRT($N$51)))-$N$47*SQRT($N$51)))*$AB$27*EXP(-#REF!*$N$51)-NORMSDIST(-((LN($EO130/$AB$27)+(#REF!+($N$47^2)/2)*$N$51)/($N$47*SQRT($N$51))))*$EO130)*100*$AA$27,0)</f>
        <v>0</v>
      </c>
      <c r="FO130" s="71">
        <f ca="1">IFERROR((NORMSDIST(-(((LN($EO130/$AB$28)+(#REF!+($N$47^2)/2)*$N$51)/($N$47*SQRT($N$51)))-$N$47*SQRT($N$51)))*$AB$28*EXP(-#REF!*$N$51)-NORMSDIST(-((LN($EO130/$AB$28)+(#REF!+($N$47^2)/2)*$N$51)/($N$47*SQRT($N$51))))*$EO130)*100*$AA$28,0)</f>
        <v>0</v>
      </c>
      <c r="FP130" s="71">
        <f ca="1">IFERROR((NORMSDIST(-(((LN($EO130/$AB$29)+(#REF!+($N$47^2)/2)*$N$51)/($N$47*SQRT($N$51)))-$N$47*SQRT($N$51)))*$AB$29*EXP(-#REF!*$N$51)-NORMSDIST(-((LN($EO130/$AB$29)+(#REF!+($N$47^2)/2)*$N$51)/($N$47*SQRT($N$51))))*$EO130)*100*$AA$29,0)</f>
        <v>0</v>
      </c>
      <c r="FQ130" s="71">
        <f ca="1">IFERROR((NORMSDIST(-(((LN($EO130/$AB$30)+(#REF!+($N$47^2)/2)*$N$51)/($N$47*SQRT($N$51)))-$N$47*SQRT($N$51)))*$AB$30*EXP(-#REF!*$N$51)-NORMSDIST(-((LN($EO130/$AB$30)+(#REF!+($N$47^2)/2)*$N$51)/($N$47*SQRT($N$51))))*$EO130)*100*$AA$30,0)</f>
        <v>0</v>
      </c>
      <c r="FR130" s="71">
        <f ca="1">IFERROR((NORMSDIST(-(((LN($EO130/$AB$31)+(#REF!+($N$47^2)/2)*$N$51)/($N$47*SQRT($N$51)))-$N$47*SQRT($N$51)))*$AB$31*EXP(-#REF!*$N$51)-NORMSDIST(-((LN($EO130/$AB$31)+(#REF!+($N$47^2)/2)*$N$51)/($N$47*SQRT($N$51))))*$EO130)*100*$AA$31,0)</f>
        <v>0</v>
      </c>
      <c r="FS130" s="71">
        <f ca="1">IFERROR((NORMSDIST(-(((LN($EO130/$AB$32)+(#REF!+($N$47^2)/2)*$N$51)/($N$47*SQRT($N$51)))-$N$47*SQRT($N$51)))*$AB$32*EXP(-#REF!*$N$51)-NORMSDIST(-((LN($EO130/$AB$32)+(#REF!+($N$47^2)/2)*$N$51)/($N$47*SQRT($N$51))))*$EO130)*100*$AA$32,0)</f>
        <v>0</v>
      </c>
      <c r="FT130" s="71">
        <f ca="1">IFERROR((NORMSDIST(-(((LN($EO130/$AB$33)+(#REF!+($N$47^2)/2)*$N$51)/($N$47*SQRT($N$51)))-$N$47*SQRT($N$51)))*$AB$33*EXP(-#REF!*$N$51)-NORMSDIST(-((LN($EO130/$AB$33)+(#REF!+($N$47^2)/2)*$N$51)/($N$47*SQRT($N$51))))*$EO130)*100*$AA$33,0)</f>
        <v>0</v>
      </c>
      <c r="FU130" s="71">
        <f ca="1">IFERROR((NORMSDIST(-(((LN($EO130/$AB$34)+(#REF!+($N$47^2)/2)*$N$51)/($N$47*SQRT($N$51)))-$N$47*SQRT($N$51)))*$AB$34*EXP(-#REF!*$N$51)-NORMSDIST(-((LN($EO130/$AB$34)+(#REF!+($N$47^2)/2)*$N$51)/($N$47*SQRT($N$51))))*$EO130)*100*$AA$34,0)</f>
        <v>0</v>
      </c>
      <c r="FV130" s="71">
        <f ca="1">IFERROR((NORMSDIST(-(((LN($EO130/$AB$35)+(#REF!+($N$47^2)/2)*$N$51)/($N$47*SQRT($N$51)))-$N$47*SQRT($N$51)))*$AB$35*EXP(-#REF!*$N$51)-NORMSDIST(-((LN($EO130/$AB$35)+(#REF!+($N$47^2)/2)*$N$51)/($N$47*SQRT($N$51))))*$EO130)*100*$AA$35,0)</f>
        <v>0</v>
      </c>
      <c r="FW130" s="71">
        <f ca="1">IFERROR((NORMSDIST(-(((LN($EO130/$AB$36)+(#REF!+($N$47^2)/2)*$N$51)/($N$47*SQRT($N$51)))-$N$47*SQRT($N$51)))*$AB$36*EXP(-#REF!*$N$51)-NORMSDIST(-((LN($EO130/$AB$36)+(#REF!+($N$47^2)/2)*$N$51)/($N$47*SQRT($N$51))))*$EO130)*100*$AA$36,0)</f>
        <v>0</v>
      </c>
      <c r="FX130" s="71">
        <f ca="1">IFERROR((NORMSDIST(-(((LN($EO130/$AB$37)+(#REF!+($N$47^2)/2)*$N$51)/($N$47*SQRT($N$51)))-$N$47*SQRT($N$51)))*$AB$37*EXP(-#REF!*$N$51)-NORMSDIST(-((LN($EO130/$AB$37)+(#REF!+($N$47^2)/2)*$N$51)/($N$47*SQRT($N$51))))*$EO130)*100*$AA$37,0)</f>
        <v>0</v>
      </c>
      <c r="FY130" s="71">
        <f ca="1">IFERROR((NORMSDIST(-(((LN($EO130/$AB$38)+(#REF!+($N$47^2)/2)*$N$51)/($N$47*SQRT($N$51)))-$N$47*SQRT($N$51)))*$AB$38*EXP(-#REF!*$N$51)-NORMSDIST(-((LN($EO130/$AB$38)+(#REF!+($N$47^2)/2)*$N$51)/($N$47*SQRT($N$51))))*$EO130)*100*$AA$38,0)</f>
        <v>0</v>
      </c>
      <c r="FZ130" s="71">
        <f ca="1">IFERROR((NORMSDIST(-(((LN($EO130/$AB$39)+(#REF!+($N$47^2)/2)*$N$51)/($N$47*SQRT($N$51)))-$N$47*SQRT($N$51)))*$AB$39*EXP(-#REF!*$N$51)-NORMSDIST(-((LN($EO130/$AB$39)+(#REF!+($N$47^2)/2)*$N$51)/($N$47*SQRT($N$51))))*$EO130)*100*$AA$39,0)</f>
        <v>0</v>
      </c>
      <c r="GA130" s="71">
        <f ca="1">IFERROR((NORMSDIST(-(((LN($EO130/$AB$40)+(#REF!+($N$47^2)/2)*$N$51)/($N$47*SQRT($N$51)))-$N$47*SQRT($N$51)))*$AB$40*EXP(-#REF!*$N$51)-NORMSDIST(-((LN($EO130/$AB$40)+(#REF!+($N$47^2)/2)*$N$51)/($N$47*SQRT($N$51))))*$EO130)*100*$AA$40,0)</f>
        <v>0</v>
      </c>
      <c r="GB130" s="71">
        <f ca="1">IFERROR((NORMSDIST(-(((LN($EO130/$AB$41)+(#REF!+($N$47^2)/2)*$N$51)/($N$47*SQRT($N$51)))-$N$47*SQRT($N$51)))*$AB$41*EXP(-#REF!*$N$51)-NORMSDIST(-((LN($EO130/$AB$41)+(#REF!+($N$47^2)/2)*$N$51)/($N$47*SQRT($N$51))))*$EO130)*100*$AA$41,0)</f>
        <v>0</v>
      </c>
      <c r="GC130" s="71">
        <f ca="1">IFERROR((NORMSDIST(-(((LN($EO130/$AB$42)+(#REF!+($N$47^2)/2)*$N$51)/($N$47*SQRT($N$51)))-$N$47*SQRT($N$51)))*$AB$42*EXP(-#REF!*$N$51)-NORMSDIST(-((LN($EO130/$AB$42)+(#REF!+($N$47^2)/2)*$N$51)/($N$47*SQRT($N$51))))*$EO130)*100*$AA$42,0)</f>
        <v>0</v>
      </c>
      <c r="GD130" s="104">
        <f t="shared" ca="1" si="211"/>
        <v>0</v>
      </c>
    </row>
    <row r="131" spans="102:186">
      <c r="CX131" s="70">
        <f t="shared" si="168"/>
        <v>5147.2607825756568</v>
      </c>
      <c r="CY131" s="71">
        <f t="shared" si="169"/>
        <v>0</v>
      </c>
      <c r="CZ131" s="71">
        <f t="shared" si="170"/>
        <v>0</v>
      </c>
      <c r="DA131" s="71">
        <f t="shared" si="171"/>
        <v>0</v>
      </c>
      <c r="DB131" s="71">
        <f t="shared" si="172"/>
        <v>0</v>
      </c>
      <c r="DC131" s="71">
        <f t="shared" si="173"/>
        <v>0</v>
      </c>
      <c r="DD131" s="71">
        <f t="shared" si="174"/>
        <v>0</v>
      </c>
      <c r="DE131" s="71">
        <f t="shared" si="175"/>
        <v>0</v>
      </c>
      <c r="DF131" s="71">
        <f t="shared" si="176"/>
        <v>0</v>
      </c>
      <c r="DG131" s="71">
        <f t="shared" si="177"/>
        <v>0</v>
      </c>
      <c r="DH131" s="71">
        <f t="shared" si="178"/>
        <v>0</v>
      </c>
      <c r="DI131" s="71">
        <f t="shared" si="179"/>
        <v>0</v>
      </c>
      <c r="DJ131" s="71">
        <f t="shared" si="180"/>
        <v>0</v>
      </c>
      <c r="DK131" s="71">
        <f t="shared" si="181"/>
        <v>0</v>
      </c>
      <c r="DL131" s="71">
        <f t="shared" si="182"/>
        <v>0</v>
      </c>
      <c r="DM131" s="71">
        <f t="shared" si="183"/>
        <v>0</v>
      </c>
      <c r="DN131" s="71">
        <f t="shared" si="184"/>
        <v>0</v>
      </c>
      <c r="DO131" s="71">
        <f t="shared" si="185"/>
        <v>0</v>
      </c>
      <c r="DP131" s="71">
        <f t="shared" si="186"/>
        <v>0</v>
      </c>
      <c r="DQ131" s="71">
        <f t="shared" si="187"/>
        <v>0</v>
      </c>
      <c r="DR131" s="71">
        <f t="shared" si="188"/>
        <v>0</v>
      </c>
      <c r="DS131" s="71">
        <f t="shared" si="189"/>
        <v>0</v>
      </c>
      <c r="DT131" s="71">
        <f t="shared" si="190"/>
        <v>0</v>
      </c>
      <c r="DU131" s="71">
        <f t="shared" si="191"/>
        <v>0</v>
      </c>
      <c r="DV131" s="71">
        <f t="shared" si="192"/>
        <v>0</v>
      </c>
      <c r="DW131" s="71">
        <f t="shared" si="193"/>
        <v>0</v>
      </c>
      <c r="DX131" s="71">
        <f t="shared" si="194"/>
        <v>0</v>
      </c>
      <c r="DY131" s="71">
        <f t="shared" si="195"/>
        <v>0</v>
      </c>
      <c r="DZ131" s="71">
        <f t="shared" si="196"/>
        <v>0</v>
      </c>
      <c r="EA131" s="71">
        <f t="shared" si="197"/>
        <v>0</v>
      </c>
      <c r="EB131" s="71">
        <f t="shared" si="198"/>
        <v>0</v>
      </c>
      <c r="EC131" s="71">
        <f t="shared" si="199"/>
        <v>0</v>
      </c>
      <c r="ED131" s="71">
        <f t="shared" si="200"/>
        <v>0</v>
      </c>
      <c r="EE131" s="71">
        <f t="shared" si="201"/>
        <v>0</v>
      </c>
      <c r="EF131" s="71">
        <f t="shared" si="202"/>
        <v>0</v>
      </c>
      <c r="EG131" s="71">
        <f t="shared" si="203"/>
        <v>0</v>
      </c>
      <c r="EH131" s="71">
        <f t="shared" si="204"/>
        <v>0</v>
      </c>
      <c r="EI131" s="71">
        <f t="shared" si="205"/>
        <v>0</v>
      </c>
      <c r="EJ131" s="71">
        <f t="shared" si="206"/>
        <v>0</v>
      </c>
      <c r="EK131" s="71">
        <f t="shared" si="207"/>
        <v>0</v>
      </c>
      <c r="EL131" s="71">
        <f t="shared" si="208"/>
        <v>0</v>
      </c>
      <c r="EM131" s="104">
        <f t="shared" si="209"/>
        <v>0</v>
      </c>
      <c r="EN131" s="60"/>
      <c r="EO131" s="70">
        <f t="shared" si="210"/>
        <v>5147.2607825756568</v>
      </c>
      <c r="EP131" s="71">
        <f ca="1">IFERROR((NORMSDIST(-(((LN($EO131/$AB$3)+(#REF!+($N$47^2)/2)*$N$51)/($N$47*SQRT($N$51)))-$N$47*SQRT($N$51)))*$AB$3*EXP(-#REF!*$N$51)-NORMSDIST(-((LN($EO131/$AB$3)+(#REF!+($N$47^2)/2)*$N$51)/($N$47*SQRT($N$51))))*$EO131)*100*$AA$3,0)</f>
        <v>0</v>
      </c>
      <c r="EQ131" s="71">
        <f ca="1">IFERROR((NORMSDIST(-(((LN($EO131/$AB$4)+(#REF!+($N$47^2)/2)*$N$51)/($N$47*SQRT($N$51)))-$N$47*SQRT($N$51)))*$AB$4*EXP(-#REF!*$N$51)-NORMSDIST(-((LN($EO131/$AB$4)+(#REF!+($N$47^2)/2)*$N$51)/($N$47*SQRT($N$51))))*$EO131)*100*$AA$4,0)</f>
        <v>0</v>
      </c>
      <c r="ER131" s="71">
        <f ca="1">IFERROR((NORMSDIST(-(((LN($EO131/$AB$5)+(#REF!+($N$47^2)/2)*$N$51)/($N$47*SQRT($N$51)))-$N$47*SQRT($N$51)))*$AB$5*EXP(-#REF!*$N$51)-NORMSDIST(-((LN($EO131/$AB$5)+(#REF!+($N$47^2)/2)*$N$51)/($N$47*SQRT($N$51))))*$EO131)*100*$AA$5,0)</f>
        <v>0</v>
      </c>
      <c r="ES131" s="71">
        <f ca="1">IFERROR((NORMSDIST(-(((LN($EO131/$AB$6)+(#REF!+($N$47^2)/2)*$N$51)/($N$47*SQRT($N$51)))-$N$47*SQRT($N$51)))*$AB$6*EXP(-#REF!*$N$51)-NORMSDIST(-((LN($EO131/$AB$6)+(#REF!+($N$47^2)/2)*$N$51)/($N$47*SQRT($N$51))))*$EO131)*100*$AA$6,0)</f>
        <v>0</v>
      </c>
      <c r="ET131" s="71">
        <f ca="1">IFERROR((NORMSDIST(-(((LN($EO131/$AB$7)+(#REF!+($N$47^2)/2)*$N$51)/($N$47*SQRT($N$51)))-$N$47*SQRT($N$51)))*$AB$7*EXP(-#REF!*$N$51)-NORMSDIST(-((LN($EO131/$AB$7)+(#REF!+($N$47^2)/2)*$N$51)/($N$47*SQRT($N$51))))*$EO131)*100*$AA$7,0)</f>
        <v>0</v>
      </c>
      <c r="EU131" s="71">
        <f ca="1">IFERROR((NORMSDIST(-(((LN($EO131/$AB$8)+(#REF!+($N$47^2)/2)*$N$51)/($N$47*SQRT($N$51)))-$N$47*SQRT($N$51)))*$AB$8*EXP(-#REF!*$N$51)-NORMSDIST(-((LN($EO131/$AB$8)+(#REF!+($N$47^2)/2)*$N$51)/($N$47*SQRT($N$51))))*$EO131)*100*$AA$8,0)</f>
        <v>0</v>
      </c>
      <c r="EV131" s="71">
        <f ca="1">IFERROR((NORMSDIST(-(((LN($EO131/$AB$9)+(#REF!+($N$47^2)/2)*$N$51)/($N$47*SQRT($N$51)))-$N$47*SQRT($N$51)))*$AB$9*EXP(-#REF!*$N$51)-NORMSDIST(-((LN($EO131/$AB$9)+(#REF!+($N$47^2)/2)*$N$51)/($N$47*SQRT($N$51))))*$EO131)*100*$AA$9,0)</f>
        <v>0</v>
      </c>
      <c r="EW131" s="71">
        <f ca="1">IFERROR((NORMSDIST(-(((LN($EO131/$AB$10)+(#REF!+($N$47^2)/2)*$N$51)/($N$47*SQRT($N$51)))-$N$47*SQRT($N$51)))*$AB$10*EXP(-#REF!*$N$51)-NORMSDIST(-((LN($EO131/$AB$10)+(#REF!+($N$47^2)/2)*$N$51)/($N$47*SQRT($N$51))))*$EO131)*100*$AA$10,0)</f>
        <v>0</v>
      </c>
      <c r="EX131" s="71">
        <f ca="1">IFERROR((NORMSDIST(-(((LN($EO131/$AB$11)+(#REF!+($N$47^2)/2)*$N$51)/($N$47*SQRT($N$51)))-$N$47*SQRT($N$51)))*$AB$11*EXP(-#REF!*$N$51)-NORMSDIST(-((LN($EO131/$AB$11)+(#REF!+($N$47^2)/2)*$N$51)/($N$47*SQRT($N$51))))*$EO131)*100*$AA$11,0)</f>
        <v>0</v>
      </c>
      <c r="EY131" s="71">
        <f ca="1">IFERROR((NORMSDIST(-(((LN($EO131/$AB$12)+(#REF!+($N$47^2)/2)*$N$51)/($N$47*SQRT($N$51)))-$N$47*SQRT($N$51)))*$AB$12*EXP(-#REF!*$N$51)-NORMSDIST(-((LN($EO131/$AB$12)+(#REF!+($N$47^2)/2)*$N$51)/($N$47*SQRT($N$51))))*$EO131)*100*$AA$12,0)</f>
        <v>0</v>
      </c>
      <c r="EZ131" s="71">
        <f ca="1">IFERROR((NORMSDIST(-(((LN($EO131/$AB$13)+(#REF!+($N$47^2)/2)*$N$51)/($N$47*SQRT($N$51)))-$N$47*SQRT($N$51)))*$AB$13*EXP(-#REF!*$N$51)-NORMSDIST(-((LN($EO131/$AB$13)+(#REF!+($N$47^2)/2)*$N$51)/($N$47*SQRT($N$51))))*$EO131)*100*$AA$13,0)</f>
        <v>0</v>
      </c>
      <c r="FA131" s="71">
        <f ca="1">IFERROR((NORMSDIST(-(((LN($EO131/$AB$14)+(#REF!+($N$47^2)/2)*$N$51)/($N$47*SQRT($N$51)))-$N$47*SQRT($N$51)))*$AB$14*EXP(-#REF!*$N$51)-NORMSDIST(-((LN($EO131/$AB$14)+(#REF!+($N$47^2)/2)*$N$51)/($N$47*SQRT($N$51))))*$EO131)*100*$AA$14,0)</f>
        <v>0</v>
      </c>
      <c r="FB131" s="71">
        <f ca="1">IFERROR((NORMSDIST(-(((LN($EO131/$AB$15)+(#REF!+($N$47^2)/2)*$N$51)/($N$47*SQRT($N$51)))-$N$47*SQRT($N$51)))*$AB$15*EXP(-#REF!*$N$51)-NORMSDIST(-((LN($EO131/$AB$15)+(#REF!+($N$47^2)/2)*$N$51)/($N$47*SQRT($N$51))))*$EO131)*100*$AA$15,0)</f>
        <v>0</v>
      </c>
      <c r="FC131" s="71">
        <f ca="1">IFERROR((NORMSDIST(-(((LN($EO131/$AB$16)+(#REF!+($N$47^2)/2)*$N$51)/($N$47*SQRT($N$51)))-$N$47*SQRT($N$51)))*$AB$16*EXP(-#REF!*$N$51)-NORMSDIST(-((LN($EO131/$AB$16)+(#REF!+($N$47^2)/2)*$N$51)/($N$47*SQRT($N$51))))*$EO131)*100*$AA$16,0)</f>
        <v>0</v>
      </c>
      <c r="FD131" s="71">
        <f ca="1">IFERROR((NORMSDIST(-(((LN($EO131/$AB$17)+(#REF!+($N$47^2)/2)*$N$51)/($N$47*SQRT($N$51)))-$N$47*SQRT($N$51)))*$AB$17*EXP(-#REF!*$N$51)-NORMSDIST(-((LN($EO131/$AB$17)+(#REF!+($N$47^2)/2)*$N$51)/($N$47*SQRT($N$51))))*$EO131)*100*$AA$17,0)</f>
        <v>0</v>
      </c>
      <c r="FE131" s="71">
        <f ca="1">IFERROR((NORMSDIST(-(((LN($EO131/$AB$18)+(#REF!+($N$47^2)/2)*$N$51)/($N$47*SQRT($N$51)))-$N$47*SQRT($N$51)))*$AB$18*EXP(-#REF!*$N$51)-NORMSDIST(-((LN($EO131/$AB$18)+(#REF!+($N$47^2)/2)*$N$51)/($N$47*SQRT($N$51))))*$EO131)*100*$AA$18,0)</f>
        <v>0</v>
      </c>
      <c r="FF131" s="71">
        <f ca="1">IFERROR((NORMSDIST(-(((LN($EO131/$AB$19)+(#REF!+($N$47^2)/2)*$N$51)/($N$47*SQRT($N$51)))-$N$47*SQRT($N$51)))*$AB$19*EXP(-#REF!*$N$51)-NORMSDIST(-((LN($EO131/$AB$19)+(#REF!+($N$47^2)/2)*$N$51)/($N$47*SQRT($N$51))))*$EO131)*100*$AA$19,0)</f>
        <v>0</v>
      </c>
      <c r="FG131" s="71">
        <f ca="1">IFERROR((NORMSDIST(-(((LN($EO131/$AB$20)+(#REF!+($N$47^2)/2)*$N$51)/($N$47*SQRT($N$51)))-$N$47*SQRT($N$51)))*$AB$20*EXP(-#REF!*$N$51)-NORMSDIST(-((LN($EO131/$AB$20)+(#REF!+($N$47^2)/2)*$N$51)/($N$47*SQRT($N$51))))*$EO131)*100*$AA$20,0)</f>
        <v>0</v>
      </c>
      <c r="FH131" s="71">
        <f ca="1">IFERROR((NORMSDIST(-(((LN($EO131/$AB$21)+(#REF!+($N$47^2)/2)*$N$51)/($N$47*SQRT($N$51)))-$N$47*SQRT($N$51)))*$AB$21*EXP(-#REF!*$N$51)-NORMSDIST(-((LN($EO131/$AB$21)+(#REF!+($N$47^2)/2)*$N$51)/($N$47*SQRT($N$51))))*$EO131)*100*$AA$21,0)</f>
        <v>0</v>
      </c>
      <c r="FI131" s="71">
        <f ca="1">IFERROR((NORMSDIST(-(((LN($EO131/$AB$22)+(#REF!+($N$47^2)/2)*$N$51)/($N$47*SQRT($N$51)))-$N$47*SQRT($N$51)))*$AB$22*EXP(-#REF!*$N$51)-NORMSDIST(-((LN($EO131/$AB$22)+(#REF!+($N$47^2)/2)*$N$51)/($N$47*SQRT($N$51))))*$EO131)*100*$AA$22,0)</f>
        <v>0</v>
      </c>
      <c r="FJ131" s="71">
        <f ca="1">IFERROR((NORMSDIST(-(((LN($EO131/$AB$23)+(#REF!+($N$47^2)/2)*$N$51)/($N$47*SQRT($N$51)))-$N$47*SQRT($N$51)))*$AB$23*EXP(-#REF!*$N$51)-NORMSDIST(-((LN($EO131/$AB$23)+(#REF!+($N$47^2)/2)*$N$51)/($N$47*SQRT($N$51))))*$EO131)*100*$AA$23,0)</f>
        <v>0</v>
      </c>
      <c r="FK131" s="71">
        <f ca="1">IFERROR((NORMSDIST(-(((LN($EO131/$AB$24)+(#REF!+($N$47^2)/2)*$N$51)/($N$47*SQRT($N$51)))-$N$47*SQRT($N$51)))*$AB$24*EXP(-#REF!*$N$51)-NORMSDIST(-((LN($EO131/$AB$24)+(#REF!+($N$47^2)/2)*$N$51)/($N$47*SQRT($N$51))))*$EO131)*100*$AA$24,0)</f>
        <v>0</v>
      </c>
      <c r="FL131" s="71">
        <f ca="1">IFERROR((NORMSDIST(-(((LN($EO131/$AB$25)+(#REF!+($N$47^2)/2)*$N$51)/($N$47*SQRT($N$51)))-$N$47*SQRT($N$51)))*$AB$25*EXP(-#REF!*$N$51)-NORMSDIST(-((LN($EO131/$AB$25)+(#REF!+($N$47^2)/2)*$N$51)/($N$47*SQRT($N$51))))*$EO131)*100*$AA$25,0)</f>
        <v>0</v>
      </c>
      <c r="FM131" s="71">
        <f ca="1">IFERROR((NORMSDIST(-(((LN($EO131/$AB$26)+(#REF!+($N$47^2)/2)*$N$51)/($N$47*SQRT($N$51)))-$N$47*SQRT($N$51)))*$AB$26*EXP(-#REF!*$N$51)-NORMSDIST(-((LN($EO131/$AB$26)+(#REF!+($N$47^2)/2)*$N$51)/($N$47*SQRT($N$51))))*$EO131)*100*$AA$26,0)</f>
        <v>0</v>
      </c>
      <c r="FN131" s="71">
        <f ca="1">IFERROR((NORMSDIST(-(((LN($EO131/$AB$27)+(#REF!+($N$47^2)/2)*$N$51)/($N$47*SQRT($N$51)))-$N$47*SQRT($N$51)))*$AB$27*EXP(-#REF!*$N$51)-NORMSDIST(-((LN($EO131/$AB$27)+(#REF!+($N$47^2)/2)*$N$51)/($N$47*SQRT($N$51))))*$EO131)*100*$AA$27,0)</f>
        <v>0</v>
      </c>
      <c r="FO131" s="71">
        <f ca="1">IFERROR((NORMSDIST(-(((LN($EO131/$AB$28)+(#REF!+($N$47^2)/2)*$N$51)/($N$47*SQRT($N$51)))-$N$47*SQRT($N$51)))*$AB$28*EXP(-#REF!*$N$51)-NORMSDIST(-((LN($EO131/$AB$28)+(#REF!+($N$47^2)/2)*$N$51)/($N$47*SQRT($N$51))))*$EO131)*100*$AA$28,0)</f>
        <v>0</v>
      </c>
      <c r="FP131" s="71">
        <f ca="1">IFERROR((NORMSDIST(-(((LN($EO131/$AB$29)+(#REF!+($N$47^2)/2)*$N$51)/($N$47*SQRT($N$51)))-$N$47*SQRT($N$51)))*$AB$29*EXP(-#REF!*$N$51)-NORMSDIST(-((LN($EO131/$AB$29)+(#REF!+($N$47^2)/2)*$N$51)/($N$47*SQRT($N$51))))*$EO131)*100*$AA$29,0)</f>
        <v>0</v>
      </c>
      <c r="FQ131" s="71">
        <f ca="1">IFERROR((NORMSDIST(-(((LN($EO131/$AB$30)+(#REF!+($N$47^2)/2)*$N$51)/($N$47*SQRT($N$51)))-$N$47*SQRT($N$51)))*$AB$30*EXP(-#REF!*$N$51)-NORMSDIST(-((LN($EO131/$AB$30)+(#REF!+($N$47^2)/2)*$N$51)/($N$47*SQRT($N$51))))*$EO131)*100*$AA$30,0)</f>
        <v>0</v>
      </c>
      <c r="FR131" s="71">
        <f ca="1">IFERROR((NORMSDIST(-(((LN($EO131/$AB$31)+(#REF!+($N$47^2)/2)*$N$51)/($N$47*SQRT($N$51)))-$N$47*SQRT($N$51)))*$AB$31*EXP(-#REF!*$N$51)-NORMSDIST(-((LN($EO131/$AB$31)+(#REF!+($N$47^2)/2)*$N$51)/($N$47*SQRT($N$51))))*$EO131)*100*$AA$31,0)</f>
        <v>0</v>
      </c>
      <c r="FS131" s="71">
        <f ca="1">IFERROR((NORMSDIST(-(((LN($EO131/$AB$32)+(#REF!+($N$47^2)/2)*$N$51)/($N$47*SQRT($N$51)))-$N$47*SQRT($N$51)))*$AB$32*EXP(-#REF!*$N$51)-NORMSDIST(-((LN($EO131/$AB$32)+(#REF!+($N$47^2)/2)*$N$51)/($N$47*SQRT($N$51))))*$EO131)*100*$AA$32,0)</f>
        <v>0</v>
      </c>
      <c r="FT131" s="71">
        <f ca="1">IFERROR((NORMSDIST(-(((LN($EO131/$AB$33)+(#REF!+($N$47^2)/2)*$N$51)/($N$47*SQRT($N$51)))-$N$47*SQRT($N$51)))*$AB$33*EXP(-#REF!*$N$51)-NORMSDIST(-((LN($EO131/$AB$33)+(#REF!+($N$47^2)/2)*$N$51)/($N$47*SQRT($N$51))))*$EO131)*100*$AA$33,0)</f>
        <v>0</v>
      </c>
      <c r="FU131" s="71">
        <f ca="1">IFERROR((NORMSDIST(-(((LN($EO131/$AB$34)+(#REF!+($N$47^2)/2)*$N$51)/($N$47*SQRT($N$51)))-$N$47*SQRT($N$51)))*$AB$34*EXP(-#REF!*$N$51)-NORMSDIST(-((LN($EO131/$AB$34)+(#REF!+($N$47^2)/2)*$N$51)/($N$47*SQRT($N$51))))*$EO131)*100*$AA$34,0)</f>
        <v>0</v>
      </c>
      <c r="FV131" s="71">
        <f ca="1">IFERROR((NORMSDIST(-(((LN($EO131/$AB$35)+(#REF!+($N$47^2)/2)*$N$51)/($N$47*SQRT($N$51)))-$N$47*SQRT($N$51)))*$AB$35*EXP(-#REF!*$N$51)-NORMSDIST(-((LN($EO131/$AB$35)+(#REF!+($N$47^2)/2)*$N$51)/($N$47*SQRT($N$51))))*$EO131)*100*$AA$35,0)</f>
        <v>0</v>
      </c>
      <c r="FW131" s="71">
        <f ca="1">IFERROR((NORMSDIST(-(((LN($EO131/$AB$36)+(#REF!+($N$47^2)/2)*$N$51)/($N$47*SQRT($N$51)))-$N$47*SQRT($N$51)))*$AB$36*EXP(-#REF!*$N$51)-NORMSDIST(-((LN($EO131/$AB$36)+(#REF!+($N$47^2)/2)*$N$51)/($N$47*SQRT($N$51))))*$EO131)*100*$AA$36,0)</f>
        <v>0</v>
      </c>
      <c r="FX131" s="71">
        <f ca="1">IFERROR((NORMSDIST(-(((LN($EO131/$AB$37)+(#REF!+($N$47^2)/2)*$N$51)/($N$47*SQRT($N$51)))-$N$47*SQRT($N$51)))*$AB$37*EXP(-#REF!*$N$51)-NORMSDIST(-((LN($EO131/$AB$37)+(#REF!+($N$47^2)/2)*$N$51)/($N$47*SQRT($N$51))))*$EO131)*100*$AA$37,0)</f>
        <v>0</v>
      </c>
      <c r="FY131" s="71">
        <f ca="1">IFERROR((NORMSDIST(-(((LN($EO131/$AB$38)+(#REF!+($N$47^2)/2)*$N$51)/($N$47*SQRT($N$51)))-$N$47*SQRT($N$51)))*$AB$38*EXP(-#REF!*$N$51)-NORMSDIST(-((LN($EO131/$AB$38)+(#REF!+($N$47^2)/2)*$N$51)/($N$47*SQRT($N$51))))*$EO131)*100*$AA$38,0)</f>
        <v>0</v>
      </c>
      <c r="FZ131" s="71">
        <f ca="1">IFERROR((NORMSDIST(-(((LN($EO131/$AB$39)+(#REF!+($N$47^2)/2)*$N$51)/($N$47*SQRT($N$51)))-$N$47*SQRT($N$51)))*$AB$39*EXP(-#REF!*$N$51)-NORMSDIST(-((LN($EO131/$AB$39)+(#REF!+($N$47^2)/2)*$N$51)/($N$47*SQRT($N$51))))*$EO131)*100*$AA$39,0)</f>
        <v>0</v>
      </c>
      <c r="GA131" s="71">
        <f ca="1">IFERROR((NORMSDIST(-(((LN($EO131/$AB$40)+(#REF!+($N$47^2)/2)*$N$51)/($N$47*SQRT($N$51)))-$N$47*SQRT($N$51)))*$AB$40*EXP(-#REF!*$N$51)-NORMSDIST(-((LN($EO131/$AB$40)+(#REF!+($N$47^2)/2)*$N$51)/($N$47*SQRT($N$51))))*$EO131)*100*$AA$40,0)</f>
        <v>0</v>
      </c>
      <c r="GB131" s="71">
        <f ca="1">IFERROR((NORMSDIST(-(((LN($EO131/$AB$41)+(#REF!+($N$47^2)/2)*$N$51)/($N$47*SQRT($N$51)))-$N$47*SQRT($N$51)))*$AB$41*EXP(-#REF!*$N$51)-NORMSDIST(-((LN($EO131/$AB$41)+(#REF!+($N$47^2)/2)*$N$51)/($N$47*SQRT($N$51))))*$EO131)*100*$AA$41,0)</f>
        <v>0</v>
      </c>
      <c r="GC131" s="71">
        <f ca="1">IFERROR((NORMSDIST(-(((LN($EO131/$AB$42)+(#REF!+($N$47^2)/2)*$N$51)/($N$47*SQRT($N$51)))-$N$47*SQRT($N$51)))*$AB$42*EXP(-#REF!*$N$51)-NORMSDIST(-((LN($EO131/$AB$42)+(#REF!+($N$47^2)/2)*$N$51)/($N$47*SQRT($N$51))))*$EO131)*100*$AA$42,0)</f>
        <v>0</v>
      </c>
      <c r="GD131" s="104">
        <f t="shared" ca="1" si="211"/>
        <v>0</v>
      </c>
    </row>
    <row r="132" spans="102:186">
      <c r="CX132" s="70">
        <f t="shared" si="168"/>
        <v>5250.2059982271703</v>
      </c>
      <c r="CY132" s="71">
        <f t="shared" si="169"/>
        <v>0</v>
      </c>
      <c r="CZ132" s="71">
        <f t="shared" si="170"/>
        <v>0</v>
      </c>
      <c r="DA132" s="71">
        <f t="shared" si="171"/>
        <v>0</v>
      </c>
      <c r="DB132" s="71">
        <f t="shared" si="172"/>
        <v>0</v>
      </c>
      <c r="DC132" s="71">
        <f t="shared" si="173"/>
        <v>0</v>
      </c>
      <c r="DD132" s="71">
        <f t="shared" si="174"/>
        <v>0</v>
      </c>
      <c r="DE132" s="71">
        <f t="shared" si="175"/>
        <v>0</v>
      </c>
      <c r="DF132" s="71">
        <f t="shared" si="176"/>
        <v>0</v>
      </c>
      <c r="DG132" s="71">
        <f t="shared" si="177"/>
        <v>0</v>
      </c>
      <c r="DH132" s="71">
        <f t="shared" si="178"/>
        <v>0</v>
      </c>
      <c r="DI132" s="71">
        <f t="shared" si="179"/>
        <v>0</v>
      </c>
      <c r="DJ132" s="71">
        <f t="shared" si="180"/>
        <v>0</v>
      </c>
      <c r="DK132" s="71">
        <f t="shared" si="181"/>
        <v>0</v>
      </c>
      <c r="DL132" s="71">
        <f t="shared" si="182"/>
        <v>0</v>
      </c>
      <c r="DM132" s="71">
        <f t="shared" si="183"/>
        <v>0</v>
      </c>
      <c r="DN132" s="71">
        <f t="shared" si="184"/>
        <v>0</v>
      </c>
      <c r="DO132" s="71">
        <f t="shared" si="185"/>
        <v>0</v>
      </c>
      <c r="DP132" s="71">
        <f t="shared" si="186"/>
        <v>0</v>
      </c>
      <c r="DQ132" s="71">
        <f t="shared" si="187"/>
        <v>0</v>
      </c>
      <c r="DR132" s="71">
        <f t="shared" si="188"/>
        <v>0</v>
      </c>
      <c r="DS132" s="71">
        <f t="shared" si="189"/>
        <v>0</v>
      </c>
      <c r="DT132" s="71">
        <f t="shared" si="190"/>
        <v>0</v>
      </c>
      <c r="DU132" s="71">
        <f t="shared" si="191"/>
        <v>0</v>
      </c>
      <c r="DV132" s="71">
        <f t="shared" si="192"/>
        <v>0</v>
      </c>
      <c r="DW132" s="71">
        <f t="shared" si="193"/>
        <v>0</v>
      </c>
      <c r="DX132" s="71">
        <f t="shared" si="194"/>
        <v>0</v>
      </c>
      <c r="DY132" s="71">
        <f t="shared" si="195"/>
        <v>0</v>
      </c>
      <c r="DZ132" s="71">
        <f t="shared" si="196"/>
        <v>0</v>
      </c>
      <c r="EA132" s="71">
        <f t="shared" si="197"/>
        <v>0</v>
      </c>
      <c r="EB132" s="71">
        <f t="shared" si="198"/>
        <v>0</v>
      </c>
      <c r="EC132" s="71">
        <f t="shared" si="199"/>
        <v>0</v>
      </c>
      <c r="ED132" s="71">
        <f t="shared" si="200"/>
        <v>0</v>
      </c>
      <c r="EE132" s="71">
        <f t="shared" si="201"/>
        <v>0</v>
      </c>
      <c r="EF132" s="71">
        <f t="shared" si="202"/>
        <v>0</v>
      </c>
      <c r="EG132" s="71">
        <f t="shared" si="203"/>
        <v>0</v>
      </c>
      <c r="EH132" s="71">
        <f t="shared" si="204"/>
        <v>0</v>
      </c>
      <c r="EI132" s="71">
        <f t="shared" si="205"/>
        <v>0</v>
      </c>
      <c r="EJ132" s="71">
        <f t="shared" si="206"/>
        <v>0</v>
      </c>
      <c r="EK132" s="71">
        <f t="shared" si="207"/>
        <v>0</v>
      </c>
      <c r="EL132" s="71">
        <f t="shared" si="208"/>
        <v>0</v>
      </c>
      <c r="EM132" s="104">
        <f t="shared" si="209"/>
        <v>0</v>
      </c>
      <c r="EN132" s="60"/>
      <c r="EO132" s="70">
        <f t="shared" si="210"/>
        <v>5250.2059982271703</v>
      </c>
      <c r="EP132" s="71">
        <f ca="1">IFERROR((NORMSDIST(-(((LN($EO132/$AB$3)+(#REF!+($N$47^2)/2)*$N$51)/($N$47*SQRT($N$51)))-$N$47*SQRT($N$51)))*$AB$3*EXP(-#REF!*$N$51)-NORMSDIST(-((LN($EO132/$AB$3)+(#REF!+($N$47^2)/2)*$N$51)/($N$47*SQRT($N$51))))*$EO132)*100*$AA$3,0)</f>
        <v>0</v>
      </c>
      <c r="EQ132" s="71">
        <f ca="1">IFERROR((NORMSDIST(-(((LN($EO132/$AB$4)+(#REF!+($N$47^2)/2)*$N$51)/($N$47*SQRT($N$51)))-$N$47*SQRT($N$51)))*$AB$4*EXP(-#REF!*$N$51)-NORMSDIST(-((LN($EO132/$AB$4)+(#REF!+($N$47^2)/2)*$N$51)/($N$47*SQRT($N$51))))*$EO132)*100*$AA$4,0)</f>
        <v>0</v>
      </c>
      <c r="ER132" s="71">
        <f ca="1">IFERROR((NORMSDIST(-(((LN($EO132/$AB$5)+(#REF!+($N$47^2)/2)*$N$51)/($N$47*SQRT($N$51)))-$N$47*SQRT($N$51)))*$AB$5*EXP(-#REF!*$N$51)-NORMSDIST(-((LN($EO132/$AB$5)+(#REF!+($N$47^2)/2)*$N$51)/($N$47*SQRT($N$51))))*$EO132)*100*$AA$5,0)</f>
        <v>0</v>
      </c>
      <c r="ES132" s="71">
        <f ca="1">IFERROR((NORMSDIST(-(((LN($EO132/$AB$6)+(#REF!+($N$47^2)/2)*$N$51)/($N$47*SQRT($N$51)))-$N$47*SQRT($N$51)))*$AB$6*EXP(-#REF!*$N$51)-NORMSDIST(-((LN($EO132/$AB$6)+(#REF!+($N$47^2)/2)*$N$51)/($N$47*SQRT($N$51))))*$EO132)*100*$AA$6,0)</f>
        <v>0</v>
      </c>
      <c r="ET132" s="71">
        <f ca="1">IFERROR((NORMSDIST(-(((LN($EO132/$AB$7)+(#REF!+($N$47^2)/2)*$N$51)/($N$47*SQRT($N$51)))-$N$47*SQRT($N$51)))*$AB$7*EXP(-#REF!*$N$51)-NORMSDIST(-((LN($EO132/$AB$7)+(#REF!+($N$47^2)/2)*$N$51)/($N$47*SQRT($N$51))))*$EO132)*100*$AA$7,0)</f>
        <v>0</v>
      </c>
      <c r="EU132" s="71">
        <f ca="1">IFERROR((NORMSDIST(-(((LN($EO132/$AB$8)+(#REF!+($N$47^2)/2)*$N$51)/($N$47*SQRT($N$51)))-$N$47*SQRT($N$51)))*$AB$8*EXP(-#REF!*$N$51)-NORMSDIST(-((LN($EO132/$AB$8)+(#REF!+($N$47^2)/2)*$N$51)/($N$47*SQRT($N$51))))*$EO132)*100*$AA$8,0)</f>
        <v>0</v>
      </c>
      <c r="EV132" s="71">
        <f ca="1">IFERROR((NORMSDIST(-(((LN($EO132/$AB$9)+(#REF!+($N$47^2)/2)*$N$51)/($N$47*SQRT($N$51)))-$N$47*SQRT($N$51)))*$AB$9*EXP(-#REF!*$N$51)-NORMSDIST(-((LN($EO132/$AB$9)+(#REF!+($N$47^2)/2)*$N$51)/($N$47*SQRT($N$51))))*$EO132)*100*$AA$9,0)</f>
        <v>0</v>
      </c>
      <c r="EW132" s="71">
        <f ca="1">IFERROR((NORMSDIST(-(((LN($EO132/$AB$10)+(#REF!+($N$47^2)/2)*$N$51)/($N$47*SQRT($N$51)))-$N$47*SQRT($N$51)))*$AB$10*EXP(-#REF!*$N$51)-NORMSDIST(-((LN($EO132/$AB$10)+(#REF!+($N$47^2)/2)*$N$51)/($N$47*SQRT($N$51))))*$EO132)*100*$AA$10,0)</f>
        <v>0</v>
      </c>
      <c r="EX132" s="71">
        <f ca="1">IFERROR((NORMSDIST(-(((LN($EO132/$AB$11)+(#REF!+($N$47^2)/2)*$N$51)/($N$47*SQRT($N$51)))-$N$47*SQRT($N$51)))*$AB$11*EXP(-#REF!*$N$51)-NORMSDIST(-((LN($EO132/$AB$11)+(#REF!+($N$47^2)/2)*$N$51)/($N$47*SQRT($N$51))))*$EO132)*100*$AA$11,0)</f>
        <v>0</v>
      </c>
      <c r="EY132" s="71">
        <f ca="1">IFERROR((NORMSDIST(-(((LN($EO132/$AB$12)+(#REF!+($N$47^2)/2)*$N$51)/($N$47*SQRT($N$51)))-$N$47*SQRT($N$51)))*$AB$12*EXP(-#REF!*$N$51)-NORMSDIST(-((LN($EO132/$AB$12)+(#REF!+($N$47^2)/2)*$N$51)/($N$47*SQRT($N$51))))*$EO132)*100*$AA$12,0)</f>
        <v>0</v>
      </c>
      <c r="EZ132" s="71">
        <f ca="1">IFERROR((NORMSDIST(-(((LN($EO132/$AB$13)+(#REF!+($N$47^2)/2)*$N$51)/($N$47*SQRT($N$51)))-$N$47*SQRT($N$51)))*$AB$13*EXP(-#REF!*$N$51)-NORMSDIST(-((LN($EO132/$AB$13)+(#REF!+($N$47^2)/2)*$N$51)/($N$47*SQRT($N$51))))*$EO132)*100*$AA$13,0)</f>
        <v>0</v>
      </c>
      <c r="FA132" s="71">
        <f ca="1">IFERROR((NORMSDIST(-(((LN($EO132/$AB$14)+(#REF!+($N$47^2)/2)*$N$51)/($N$47*SQRT($N$51)))-$N$47*SQRT($N$51)))*$AB$14*EXP(-#REF!*$N$51)-NORMSDIST(-((LN($EO132/$AB$14)+(#REF!+($N$47^2)/2)*$N$51)/($N$47*SQRT($N$51))))*$EO132)*100*$AA$14,0)</f>
        <v>0</v>
      </c>
      <c r="FB132" s="71">
        <f ca="1">IFERROR((NORMSDIST(-(((LN($EO132/$AB$15)+(#REF!+($N$47^2)/2)*$N$51)/($N$47*SQRT($N$51)))-$N$47*SQRT($N$51)))*$AB$15*EXP(-#REF!*$N$51)-NORMSDIST(-((LN($EO132/$AB$15)+(#REF!+($N$47^2)/2)*$N$51)/($N$47*SQRT($N$51))))*$EO132)*100*$AA$15,0)</f>
        <v>0</v>
      </c>
      <c r="FC132" s="71">
        <f ca="1">IFERROR((NORMSDIST(-(((LN($EO132/$AB$16)+(#REF!+($N$47^2)/2)*$N$51)/($N$47*SQRT($N$51)))-$N$47*SQRT($N$51)))*$AB$16*EXP(-#REF!*$N$51)-NORMSDIST(-((LN($EO132/$AB$16)+(#REF!+($N$47^2)/2)*$N$51)/($N$47*SQRT($N$51))))*$EO132)*100*$AA$16,0)</f>
        <v>0</v>
      </c>
      <c r="FD132" s="71">
        <f ca="1">IFERROR((NORMSDIST(-(((LN($EO132/$AB$17)+(#REF!+($N$47^2)/2)*$N$51)/($N$47*SQRT($N$51)))-$N$47*SQRT($N$51)))*$AB$17*EXP(-#REF!*$N$51)-NORMSDIST(-((LN($EO132/$AB$17)+(#REF!+($N$47^2)/2)*$N$51)/($N$47*SQRT($N$51))))*$EO132)*100*$AA$17,0)</f>
        <v>0</v>
      </c>
      <c r="FE132" s="71">
        <f ca="1">IFERROR((NORMSDIST(-(((LN($EO132/$AB$18)+(#REF!+($N$47^2)/2)*$N$51)/($N$47*SQRT($N$51)))-$N$47*SQRT($N$51)))*$AB$18*EXP(-#REF!*$N$51)-NORMSDIST(-((LN($EO132/$AB$18)+(#REF!+($N$47^2)/2)*$N$51)/($N$47*SQRT($N$51))))*$EO132)*100*$AA$18,0)</f>
        <v>0</v>
      </c>
      <c r="FF132" s="71">
        <f ca="1">IFERROR((NORMSDIST(-(((LN($EO132/$AB$19)+(#REF!+($N$47^2)/2)*$N$51)/($N$47*SQRT($N$51)))-$N$47*SQRT($N$51)))*$AB$19*EXP(-#REF!*$N$51)-NORMSDIST(-((LN($EO132/$AB$19)+(#REF!+($N$47^2)/2)*$N$51)/($N$47*SQRT($N$51))))*$EO132)*100*$AA$19,0)</f>
        <v>0</v>
      </c>
      <c r="FG132" s="71">
        <f ca="1">IFERROR((NORMSDIST(-(((LN($EO132/$AB$20)+(#REF!+($N$47^2)/2)*$N$51)/($N$47*SQRT($N$51)))-$N$47*SQRT($N$51)))*$AB$20*EXP(-#REF!*$N$51)-NORMSDIST(-((LN($EO132/$AB$20)+(#REF!+($N$47^2)/2)*$N$51)/($N$47*SQRT($N$51))))*$EO132)*100*$AA$20,0)</f>
        <v>0</v>
      </c>
      <c r="FH132" s="71">
        <f ca="1">IFERROR((NORMSDIST(-(((LN($EO132/$AB$21)+(#REF!+($N$47^2)/2)*$N$51)/($N$47*SQRT($N$51)))-$N$47*SQRT($N$51)))*$AB$21*EXP(-#REF!*$N$51)-NORMSDIST(-((LN($EO132/$AB$21)+(#REF!+($N$47^2)/2)*$N$51)/($N$47*SQRT($N$51))))*$EO132)*100*$AA$21,0)</f>
        <v>0</v>
      </c>
      <c r="FI132" s="71">
        <f ca="1">IFERROR((NORMSDIST(-(((LN($EO132/$AB$22)+(#REF!+($N$47^2)/2)*$N$51)/($N$47*SQRT($N$51)))-$N$47*SQRT($N$51)))*$AB$22*EXP(-#REF!*$N$51)-NORMSDIST(-((LN($EO132/$AB$22)+(#REF!+($N$47^2)/2)*$N$51)/($N$47*SQRT($N$51))))*$EO132)*100*$AA$22,0)</f>
        <v>0</v>
      </c>
      <c r="FJ132" s="71">
        <f ca="1">IFERROR((NORMSDIST(-(((LN($EO132/$AB$23)+(#REF!+($N$47^2)/2)*$N$51)/($N$47*SQRT($N$51)))-$N$47*SQRT($N$51)))*$AB$23*EXP(-#REF!*$N$51)-NORMSDIST(-((LN($EO132/$AB$23)+(#REF!+($N$47^2)/2)*$N$51)/($N$47*SQRT($N$51))))*$EO132)*100*$AA$23,0)</f>
        <v>0</v>
      </c>
      <c r="FK132" s="71">
        <f ca="1">IFERROR((NORMSDIST(-(((LN($EO132/$AB$24)+(#REF!+($N$47^2)/2)*$N$51)/($N$47*SQRT($N$51)))-$N$47*SQRT($N$51)))*$AB$24*EXP(-#REF!*$N$51)-NORMSDIST(-((LN($EO132/$AB$24)+(#REF!+($N$47^2)/2)*$N$51)/($N$47*SQRT($N$51))))*$EO132)*100*$AA$24,0)</f>
        <v>0</v>
      </c>
      <c r="FL132" s="71">
        <f ca="1">IFERROR((NORMSDIST(-(((LN($EO132/$AB$25)+(#REF!+($N$47^2)/2)*$N$51)/($N$47*SQRT($N$51)))-$N$47*SQRT($N$51)))*$AB$25*EXP(-#REF!*$N$51)-NORMSDIST(-((LN($EO132/$AB$25)+(#REF!+($N$47^2)/2)*$N$51)/($N$47*SQRT($N$51))))*$EO132)*100*$AA$25,0)</f>
        <v>0</v>
      </c>
      <c r="FM132" s="71">
        <f ca="1">IFERROR((NORMSDIST(-(((LN($EO132/$AB$26)+(#REF!+($N$47^2)/2)*$N$51)/($N$47*SQRT($N$51)))-$N$47*SQRT($N$51)))*$AB$26*EXP(-#REF!*$N$51)-NORMSDIST(-((LN($EO132/$AB$26)+(#REF!+($N$47^2)/2)*$N$51)/($N$47*SQRT($N$51))))*$EO132)*100*$AA$26,0)</f>
        <v>0</v>
      </c>
      <c r="FN132" s="71">
        <f ca="1">IFERROR((NORMSDIST(-(((LN($EO132/$AB$27)+(#REF!+($N$47^2)/2)*$N$51)/($N$47*SQRT($N$51)))-$N$47*SQRT($N$51)))*$AB$27*EXP(-#REF!*$N$51)-NORMSDIST(-((LN($EO132/$AB$27)+(#REF!+($N$47^2)/2)*$N$51)/($N$47*SQRT($N$51))))*$EO132)*100*$AA$27,0)</f>
        <v>0</v>
      </c>
      <c r="FO132" s="71">
        <f ca="1">IFERROR((NORMSDIST(-(((LN($EO132/$AB$28)+(#REF!+($N$47^2)/2)*$N$51)/($N$47*SQRT($N$51)))-$N$47*SQRT($N$51)))*$AB$28*EXP(-#REF!*$N$51)-NORMSDIST(-((LN($EO132/$AB$28)+(#REF!+($N$47^2)/2)*$N$51)/($N$47*SQRT($N$51))))*$EO132)*100*$AA$28,0)</f>
        <v>0</v>
      </c>
      <c r="FP132" s="71">
        <f ca="1">IFERROR((NORMSDIST(-(((LN($EO132/$AB$29)+(#REF!+($N$47^2)/2)*$N$51)/($N$47*SQRT($N$51)))-$N$47*SQRT($N$51)))*$AB$29*EXP(-#REF!*$N$51)-NORMSDIST(-((LN($EO132/$AB$29)+(#REF!+($N$47^2)/2)*$N$51)/($N$47*SQRT($N$51))))*$EO132)*100*$AA$29,0)</f>
        <v>0</v>
      </c>
      <c r="FQ132" s="71">
        <f ca="1">IFERROR((NORMSDIST(-(((LN($EO132/$AB$30)+(#REF!+($N$47^2)/2)*$N$51)/($N$47*SQRT($N$51)))-$N$47*SQRT($N$51)))*$AB$30*EXP(-#REF!*$N$51)-NORMSDIST(-((LN($EO132/$AB$30)+(#REF!+($N$47^2)/2)*$N$51)/($N$47*SQRT($N$51))))*$EO132)*100*$AA$30,0)</f>
        <v>0</v>
      </c>
      <c r="FR132" s="71">
        <f ca="1">IFERROR((NORMSDIST(-(((LN($EO132/$AB$31)+(#REF!+($N$47^2)/2)*$N$51)/($N$47*SQRT($N$51)))-$N$47*SQRT($N$51)))*$AB$31*EXP(-#REF!*$N$51)-NORMSDIST(-((LN($EO132/$AB$31)+(#REF!+($N$47^2)/2)*$N$51)/($N$47*SQRT($N$51))))*$EO132)*100*$AA$31,0)</f>
        <v>0</v>
      </c>
      <c r="FS132" s="71">
        <f ca="1">IFERROR((NORMSDIST(-(((LN($EO132/$AB$32)+(#REF!+($N$47^2)/2)*$N$51)/($N$47*SQRT($N$51)))-$N$47*SQRT($N$51)))*$AB$32*EXP(-#REF!*$N$51)-NORMSDIST(-((LN($EO132/$AB$32)+(#REF!+($N$47^2)/2)*$N$51)/($N$47*SQRT($N$51))))*$EO132)*100*$AA$32,0)</f>
        <v>0</v>
      </c>
      <c r="FT132" s="71">
        <f ca="1">IFERROR((NORMSDIST(-(((LN($EO132/$AB$33)+(#REF!+($N$47^2)/2)*$N$51)/($N$47*SQRT($N$51)))-$N$47*SQRT($N$51)))*$AB$33*EXP(-#REF!*$N$51)-NORMSDIST(-((LN($EO132/$AB$33)+(#REF!+($N$47^2)/2)*$N$51)/($N$47*SQRT($N$51))))*$EO132)*100*$AA$33,0)</f>
        <v>0</v>
      </c>
      <c r="FU132" s="71">
        <f ca="1">IFERROR((NORMSDIST(-(((LN($EO132/$AB$34)+(#REF!+($N$47^2)/2)*$N$51)/($N$47*SQRT($N$51)))-$N$47*SQRT($N$51)))*$AB$34*EXP(-#REF!*$N$51)-NORMSDIST(-((LN($EO132/$AB$34)+(#REF!+($N$47^2)/2)*$N$51)/($N$47*SQRT($N$51))))*$EO132)*100*$AA$34,0)</f>
        <v>0</v>
      </c>
      <c r="FV132" s="71">
        <f ca="1">IFERROR((NORMSDIST(-(((LN($EO132/$AB$35)+(#REF!+($N$47^2)/2)*$N$51)/($N$47*SQRT($N$51)))-$N$47*SQRT($N$51)))*$AB$35*EXP(-#REF!*$N$51)-NORMSDIST(-((LN($EO132/$AB$35)+(#REF!+($N$47^2)/2)*$N$51)/($N$47*SQRT($N$51))))*$EO132)*100*$AA$35,0)</f>
        <v>0</v>
      </c>
      <c r="FW132" s="71">
        <f ca="1">IFERROR((NORMSDIST(-(((LN($EO132/$AB$36)+(#REF!+($N$47^2)/2)*$N$51)/($N$47*SQRT($N$51)))-$N$47*SQRT($N$51)))*$AB$36*EXP(-#REF!*$N$51)-NORMSDIST(-((LN($EO132/$AB$36)+(#REF!+($N$47^2)/2)*$N$51)/($N$47*SQRT($N$51))))*$EO132)*100*$AA$36,0)</f>
        <v>0</v>
      </c>
      <c r="FX132" s="71">
        <f ca="1">IFERROR((NORMSDIST(-(((LN($EO132/$AB$37)+(#REF!+($N$47^2)/2)*$N$51)/($N$47*SQRT($N$51)))-$N$47*SQRT($N$51)))*$AB$37*EXP(-#REF!*$N$51)-NORMSDIST(-((LN($EO132/$AB$37)+(#REF!+($N$47^2)/2)*$N$51)/($N$47*SQRT($N$51))))*$EO132)*100*$AA$37,0)</f>
        <v>0</v>
      </c>
      <c r="FY132" s="71">
        <f ca="1">IFERROR((NORMSDIST(-(((LN($EO132/$AB$38)+(#REF!+($N$47^2)/2)*$N$51)/($N$47*SQRT($N$51)))-$N$47*SQRT($N$51)))*$AB$38*EXP(-#REF!*$N$51)-NORMSDIST(-((LN($EO132/$AB$38)+(#REF!+($N$47^2)/2)*$N$51)/($N$47*SQRT($N$51))))*$EO132)*100*$AA$38,0)</f>
        <v>0</v>
      </c>
      <c r="FZ132" s="71">
        <f ca="1">IFERROR((NORMSDIST(-(((LN($EO132/$AB$39)+(#REF!+($N$47^2)/2)*$N$51)/($N$47*SQRT($N$51)))-$N$47*SQRT($N$51)))*$AB$39*EXP(-#REF!*$N$51)-NORMSDIST(-((LN($EO132/$AB$39)+(#REF!+($N$47^2)/2)*$N$51)/($N$47*SQRT($N$51))))*$EO132)*100*$AA$39,0)</f>
        <v>0</v>
      </c>
      <c r="GA132" s="71">
        <f ca="1">IFERROR((NORMSDIST(-(((LN($EO132/$AB$40)+(#REF!+($N$47^2)/2)*$N$51)/($N$47*SQRT($N$51)))-$N$47*SQRT($N$51)))*$AB$40*EXP(-#REF!*$N$51)-NORMSDIST(-((LN($EO132/$AB$40)+(#REF!+($N$47^2)/2)*$N$51)/($N$47*SQRT($N$51))))*$EO132)*100*$AA$40,0)</f>
        <v>0</v>
      </c>
      <c r="GB132" s="71">
        <f ca="1">IFERROR((NORMSDIST(-(((LN($EO132/$AB$41)+(#REF!+($N$47^2)/2)*$N$51)/($N$47*SQRT($N$51)))-$N$47*SQRT($N$51)))*$AB$41*EXP(-#REF!*$N$51)-NORMSDIST(-((LN($EO132/$AB$41)+(#REF!+($N$47^2)/2)*$N$51)/($N$47*SQRT($N$51))))*$EO132)*100*$AA$41,0)</f>
        <v>0</v>
      </c>
      <c r="GC132" s="71">
        <f ca="1">IFERROR((NORMSDIST(-(((LN($EO132/$AB$42)+(#REF!+($N$47^2)/2)*$N$51)/($N$47*SQRT($N$51)))-$N$47*SQRT($N$51)))*$AB$42*EXP(-#REF!*$N$51)-NORMSDIST(-((LN($EO132/$AB$42)+(#REF!+($N$47^2)/2)*$N$51)/($N$47*SQRT($N$51))))*$EO132)*100*$AA$42,0)</f>
        <v>0</v>
      </c>
      <c r="GD132" s="104">
        <f t="shared" ca="1" si="211"/>
        <v>0</v>
      </c>
    </row>
    <row r="133" spans="102:186">
      <c r="CX133" s="70">
        <f t="shared" si="168"/>
        <v>5355.2101181917142</v>
      </c>
      <c r="CY133" s="71">
        <f t="shared" si="169"/>
        <v>0</v>
      </c>
      <c r="CZ133" s="71">
        <f t="shared" si="170"/>
        <v>0</v>
      </c>
      <c r="DA133" s="71">
        <f t="shared" si="171"/>
        <v>0</v>
      </c>
      <c r="DB133" s="71">
        <f t="shared" si="172"/>
        <v>0</v>
      </c>
      <c r="DC133" s="71">
        <f t="shared" si="173"/>
        <v>0</v>
      </c>
      <c r="DD133" s="71">
        <f t="shared" si="174"/>
        <v>0</v>
      </c>
      <c r="DE133" s="71">
        <f t="shared" si="175"/>
        <v>0</v>
      </c>
      <c r="DF133" s="71">
        <f t="shared" si="176"/>
        <v>0</v>
      </c>
      <c r="DG133" s="71">
        <f t="shared" si="177"/>
        <v>0</v>
      </c>
      <c r="DH133" s="71">
        <f t="shared" si="178"/>
        <v>0</v>
      </c>
      <c r="DI133" s="71">
        <f t="shared" si="179"/>
        <v>0</v>
      </c>
      <c r="DJ133" s="71">
        <f t="shared" si="180"/>
        <v>0</v>
      </c>
      <c r="DK133" s="71">
        <f t="shared" si="181"/>
        <v>0</v>
      </c>
      <c r="DL133" s="71">
        <f t="shared" si="182"/>
        <v>0</v>
      </c>
      <c r="DM133" s="71">
        <f t="shared" si="183"/>
        <v>0</v>
      </c>
      <c r="DN133" s="71">
        <f t="shared" si="184"/>
        <v>0</v>
      </c>
      <c r="DO133" s="71">
        <f t="shared" si="185"/>
        <v>0</v>
      </c>
      <c r="DP133" s="71">
        <f t="shared" si="186"/>
        <v>0</v>
      </c>
      <c r="DQ133" s="71">
        <f t="shared" si="187"/>
        <v>0</v>
      </c>
      <c r="DR133" s="71">
        <f t="shared" si="188"/>
        <v>0</v>
      </c>
      <c r="DS133" s="71">
        <f t="shared" si="189"/>
        <v>0</v>
      </c>
      <c r="DT133" s="71">
        <f t="shared" si="190"/>
        <v>0</v>
      </c>
      <c r="DU133" s="71">
        <f t="shared" si="191"/>
        <v>0</v>
      </c>
      <c r="DV133" s="71">
        <f t="shared" si="192"/>
        <v>0</v>
      </c>
      <c r="DW133" s="71">
        <f t="shared" si="193"/>
        <v>0</v>
      </c>
      <c r="DX133" s="71">
        <f t="shared" si="194"/>
        <v>0</v>
      </c>
      <c r="DY133" s="71">
        <f t="shared" si="195"/>
        <v>0</v>
      </c>
      <c r="DZ133" s="71">
        <f t="shared" si="196"/>
        <v>0</v>
      </c>
      <c r="EA133" s="71">
        <f t="shared" si="197"/>
        <v>0</v>
      </c>
      <c r="EB133" s="71">
        <f t="shared" si="198"/>
        <v>0</v>
      </c>
      <c r="EC133" s="71">
        <f t="shared" si="199"/>
        <v>0</v>
      </c>
      <c r="ED133" s="71">
        <f t="shared" si="200"/>
        <v>0</v>
      </c>
      <c r="EE133" s="71">
        <f t="shared" si="201"/>
        <v>0</v>
      </c>
      <c r="EF133" s="71">
        <f t="shared" si="202"/>
        <v>0</v>
      </c>
      <c r="EG133" s="71">
        <f t="shared" si="203"/>
        <v>0</v>
      </c>
      <c r="EH133" s="71">
        <f t="shared" si="204"/>
        <v>0</v>
      </c>
      <c r="EI133" s="71">
        <f t="shared" si="205"/>
        <v>0</v>
      </c>
      <c r="EJ133" s="71">
        <f t="shared" si="206"/>
        <v>0</v>
      </c>
      <c r="EK133" s="71">
        <f t="shared" si="207"/>
        <v>0</v>
      </c>
      <c r="EL133" s="71">
        <f t="shared" si="208"/>
        <v>0</v>
      </c>
      <c r="EM133" s="104">
        <f t="shared" si="209"/>
        <v>0</v>
      </c>
      <c r="EN133" s="60"/>
      <c r="EO133" s="70">
        <f t="shared" si="210"/>
        <v>5355.2101181917142</v>
      </c>
      <c r="EP133" s="71">
        <f ca="1">IFERROR((NORMSDIST(-(((LN($EO133/$AB$3)+(#REF!+($N$47^2)/2)*$N$51)/($N$47*SQRT($N$51)))-$N$47*SQRT($N$51)))*$AB$3*EXP(-#REF!*$N$51)-NORMSDIST(-((LN($EO133/$AB$3)+(#REF!+($N$47^2)/2)*$N$51)/($N$47*SQRT($N$51))))*$EO133)*100*$AA$3,0)</f>
        <v>0</v>
      </c>
      <c r="EQ133" s="71">
        <f ca="1">IFERROR((NORMSDIST(-(((LN($EO133/$AB$4)+(#REF!+($N$47^2)/2)*$N$51)/($N$47*SQRT($N$51)))-$N$47*SQRT($N$51)))*$AB$4*EXP(-#REF!*$N$51)-NORMSDIST(-((LN($EO133/$AB$4)+(#REF!+($N$47^2)/2)*$N$51)/($N$47*SQRT($N$51))))*$EO133)*100*$AA$4,0)</f>
        <v>0</v>
      </c>
      <c r="ER133" s="71">
        <f ca="1">IFERROR((NORMSDIST(-(((LN($EO133/$AB$5)+(#REF!+($N$47^2)/2)*$N$51)/($N$47*SQRT($N$51)))-$N$47*SQRT($N$51)))*$AB$5*EXP(-#REF!*$N$51)-NORMSDIST(-((LN($EO133/$AB$5)+(#REF!+($N$47^2)/2)*$N$51)/($N$47*SQRT($N$51))))*$EO133)*100*$AA$5,0)</f>
        <v>0</v>
      </c>
      <c r="ES133" s="71">
        <f ca="1">IFERROR((NORMSDIST(-(((LN($EO133/$AB$6)+(#REF!+($N$47^2)/2)*$N$51)/($N$47*SQRT($N$51)))-$N$47*SQRT($N$51)))*$AB$6*EXP(-#REF!*$N$51)-NORMSDIST(-((LN($EO133/$AB$6)+(#REF!+($N$47^2)/2)*$N$51)/($N$47*SQRT($N$51))))*$EO133)*100*$AA$6,0)</f>
        <v>0</v>
      </c>
      <c r="ET133" s="71">
        <f ca="1">IFERROR((NORMSDIST(-(((LN($EO133/$AB$7)+(#REF!+($N$47^2)/2)*$N$51)/($N$47*SQRT($N$51)))-$N$47*SQRT($N$51)))*$AB$7*EXP(-#REF!*$N$51)-NORMSDIST(-((LN($EO133/$AB$7)+(#REF!+($N$47^2)/2)*$N$51)/($N$47*SQRT($N$51))))*$EO133)*100*$AA$7,0)</f>
        <v>0</v>
      </c>
      <c r="EU133" s="71">
        <f ca="1">IFERROR((NORMSDIST(-(((LN($EO133/$AB$8)+(#REF!+($N$47^2)/2)*$N$51)/($N$47*SQRT($N$51)))-$N$47*SQRT($N$51)))*$AB$8*EXP(-#REF!*$N$51)-NORMSDIST(-((LN($EO133/$AB$8)+(#REF!+($N$47^2)/2)*$N$51)/($N$47*SQRT($N$51))))*$EO133)*100*$AA$8,0)</f>
        <v>0</v>
      </c>
      <c r="EV133" s="71">
        <f ca="1">IFERROR((NORMSDIST(-(((LN($EO133/$AB$9)+(#REF!+($N$47^2)/2)*$N$51)/($N$47*SQRT($N$51)))-$N$47*SQRT($N$51)))*$AB$9*EXP(-#REF!*$N$51)-NORMSDIST(-((LN($EO133/$AB$9)+(#REF!+($N$47^2)/2)*$N$51)/($N$47*SQRT($N$51))))*$EO133)*100*$AA$9,0)</f>
        <v>0</v>
      </c>
      <c r="EW133" s="71">
        <f ca="1">IFERROR((NORMSDIST(-(((LN($EO133/$AB$10)+(#REF!+($N$47^2)/2)*$N$51)/($N$47*SQRT($N$51)))-$N$47*SQRT($N$51)))*$AB$10*EXP(-#REF!*$N$51)-NORMSDIST(-((LN($EO133/$AB$10)+(#REF!+($N$47^2)/2)*$N$51)/($N$47*SQRT($N$51))))*$EO133)*100*$AA$10,0)</f>
        <v>0</v>
      </c>
      <c r="EX133" s="71">
        <f ca="1">IFERROR((NORMSDIST(-(((LN($EO133/$AB$11)+(#REF!+($N$47^2)/2)*$N$51)/($N$47*SQRT($N$51)))-$N$47*SQRT($N$51)))*$AB$11*EXP(-#REF!*$N$51)-NORMSDIST(-((LN($EO133/$AB$11)+(#REF!+($N$47^2)/2)*$N$51)/($N$47*SQRT($N$51))))*$EO133)*100*$AA$11,0)</f>
        <v>0</v>
      </c>
      <c r="EY133" s="71">
        <f ca="1">IFERROR((NORMSDIST(-(((LN($EO133/$AB$12)+(#REF!+($N$47^2)/2)*$N$51)/($N$47*SQRT($N$51)))-$N$47*SQRT($N$51)))*$AB$12*EXP(-#REF!*$N$51)-NORMSDIST(-((LN($EO133/$AB$12)+(#REF!+($N$47^2)/2)*$N$51)/($N$47*SQRT($N$51))))*$EO133)*100*$AA$12,0)</f>
        <v>0</v>
      </c>
      <c r="EZ133" s="71">
        <f ca="1">IFERROR((NORMSDIST(-(((LN($EO133/$AB$13)+(#REF!+($N$47^2)/2)*$N$51)/($N$47*SQRT($N$51)))-$N$47*SQRT($N$51)))*$AB$13*EXP(-#REF!*$N$51)-NORMSDIST(-((LN($EO133/$AB$13)+(#REF!+($N$47^2)/2)*$N$51)/($N$47*SQRT($N$51))))*$EO133)*100*$AA$13,0)</f>
        <v>0</v>
      </c>
      <c r="FA133" s="71">
        <f ca="1">IFERROR((NORMSDIST(-(((LN($EO133/$AB$14)+(#REF!+($N$47^2)/2)*$N$51)/($N$47*SQRT($N$51)))-$N$47*SQRT($N$51)))*$AB$14*EXP(-#REF!*$N$51)-NORMSDIST(-((LN($EO133/$AB$14)+(#REF!+($N$47^2)/2)*$N$51)/($N$47*SQRT($N$51))))*$EO133)*100*$AA$14,0)</f>
        <v>0</v>
      </c>
      <c r="FB133" s="71">
        <f ca="1">IFERROR((NORMSDIST(-(((LN($EO133/$AB$15)+(#REF!+($N$47^2)/2)*$N$51)/($N$47*SQRT($N$51)))-$N$47*SQRT($N$51)))*$AB$15*EXP(-#REF!*$N$51)-NORMSDIST(-((LN($EO133/$AB$15)+(#REF!+($N$47^2)/2)*$N$51)/($N$47*SQRT($N$51))))*$EO133)*100*$AA$15,0)</f>
        <v>0</v>
      </c>
      <c r="FC133" s="71">
        <f ca="1">IFERROR((NORMSDIST(-(((LN($EO133/$AB$16)+(#REF!+($N$47^2)/2)*$N$51)/($N$47*SQRT($N$51)))-$N$47*SQRT($N$51)))*$AB$16*EXP(-#REF!*$N$51)-NORMSDIST(-((LN($EO133/$AB$16)+(#REF!+($N$47^2)/2)*$N$51)/($N$47*SQRT($N$51))))*$EO133)*100*$AA$16,0)</f>
        <v>0</v>
      </c>
      <c r="FD133" s="71">
        <f ca="1">IFERROR((NORMSDIST(-(((LN($EO133/$AB$17)+(#REF!+($N$47^2)/2)*$N$51)/($N$47*SQRT($N$51)))-$N$47*SQRT($N$51)))*$AB$17*EXP(-#REF!*$N$51)-NORMSDIST(-((LN($EO133/$AB$17)+(#REF!+($N$47^2)/2)*$N$51)/($N$47*SQRT($N$51))))*$EO133)*100*$AA$17,0)</f>
        <v>0</v>
      </c>
      <c r="FE133" s="71">
        <f ca="1">IFERROR((NORMSDIST(-(((LN($EO133/$AB$18)+(#REF!+($N$47^2)/2)*$N$51)/($N$47*SQRT($N$51)))-$N$47*SQRT($N$51)))*$AB$18*EXP(-#REF!*$N$51)-NORMSDIST(-((LN($EO133/$AB$18)+(#REF!+($N$47^2)/2)*$N$51)/($N$47*SQRT($N$51))))*$EO133)*100*$AA$18,0)</f>
        <v>0</v>
      </c>
      <c r="FF133" s="71">
        <f ca="1">IFERROR((NORMSDIST(-(((LN($EO133/$AB$19)+(#REF!+($N$47^2)/2)*$N$51)/($N$47*SQRT($N$51)))-$N$47*SQRT($N$51)))*$AB$19*EXP(-#REF!*$N$51)-NORMSDIST(-((LN($EO133/$AB$19)+(#REF!+($N$47^2)/2)*$N$51)/($N$47*SQRT($N$51))))*$EO133)*100*$AA$19,0)</f>
        <v>0</v>
      </c>
      <c r="FG133" s="71">
        <f ca="1">IFERROR((NORMSDIST(-(((LN($EO133/$AB$20)+(#REF!+($N$47^2)/2)*$N$51)/($N$47*SQRT($N$51)))-$N$47*SQRT($N$51)))*$AB$20*EXP(-#REF!*$N$51)-NORMSDIST(-((LN($EO133/$AB$20)+(#REF!+($N$47^2)/2)*$N$51)/($N$47*SQRT($N$51))))*$EO133)*100*$AA$20,0)</f>
        <v>0</v>
      </c>
      <c r="FH133" s="71">
        <f ca="1">IFERROR((NORMSDIST(-(((LN($EO133/$AB$21)+(#REF!+($N$47^2)/2)*$N$51)/($N$47*SQRT($N$51)))-$N$47*SQRT($N$51)))*$AB$21*EXP(-#REF!*$N$51)-NORMSDIST(-((LN($EO133/$AB$21)+(#REF!+($N$47^2)/2)*$N$51)/($N$47*SQRT($N$51))))*$EO133)*100*$AA$21,0)</f>
        <v>0</v>
      </c>
      <c r="FI133" s="71">
        <f ca="1">IFERROR((NORMSDIST(-(((LN($EO133/$AB$22)+(#REF!+($N$47^2)/2)*$N$51)/($N$47*SQRT($N$51)))-$N$47*SQRT($N$51)))*$AB$22*EXP(-#REF!*$N$51)-NORMSDIST(-((LN($EO133/$AB$22)+(#REF!+($N$47^2)/2)*$N$51)/($N$47*SQRT($N$51))))*$EO133)*100*$AA$22,0)</f>
        <v>0</v>
      </c>
      <c r="FJ133" s="71">
        <f ca="1">IFERROR((NORMSDIST(-(((LN($EO133/$AB$23)+(#REF!+($N$47^2)/2)*$N$51)/($N$47*SQRT($N$51)))-$N$47*SQRT($N$51)))*$AB$23*EXP(-#REF!*$N$51)-NORMSDIST(-((LN($EO133/$AB$23)+(#REF!+($N$47^2)/2)*$N$51)/($N$47*SQRT($N$51))))*$EO133)*100*$AA$23,0)</f>
        <v>0</v>
      </c>
      <c r="FK133" s="71">
        <f ca="1">IFERROR((NORMSDIST(-(((LN($EO133/$AB$24)+(#REF!+($N$47^2)/2)*$N$51)/($N$47*SQRT($N$51)))-$N$47*SQRT($N$51)))*$AB$24*EXP(-#REF!*$N$51)-NORMSDIST(-((LN($EO133/$AB$24)+(#REF!+($N$47^2)/2)*$N$51)/($N$47*SQRT($N$51))))*$EO133)*100*$AA$24,0)</f>
        <v>0</v>
      </c>
      <c r="FL133" s="71">
        <f ca="1">IFERROR((NORMSDIST(-(((LN($EO133/$AB$25)+(#REF!+($N$47^2)/2)*$N$51)/($N$47*SQRT($N$51)))-$N$47*SQRT($N$51)))*$AB$25*EXP(-#REF!*$N$51)-NORMSDIST(-((LN($EO133/$AB$25)+(#REF!+($N$47^2)/2)*$N$51)/($N$47*SQRT($N$51))))*$EO133)*100*$AA$25,0)</f>
        <v>0</v>
      </c>
      <c r="FM133" s="71">
        <f ca="1">IFERROR((NORMSDIST(-(((LN($EO133/$AB$26)+(#REF!+($N$47^2)/2)*$N$51)/($N$47*SQRT($N$51)))-$N$47*SQRT($N$51)))*$AB$26*EXP(-#REF!*$N$51)-NORMSDIST(-((LN($EO133/$AB$26)+(#REF!+($N$47^2)/2)*$N$51)/($N$47*SQRT($N$51))))*$EO133)*100*$AA$26,0)</f>
        <v>0</v>
      </c>
      <c r="FN133" s="71">
        <f ca="1">IFERROR((NORMSDIST(-(((LN($EO133/$AB$27)+(#REF!+($N$47^2)/2)*$N$51)/($N$47*SQRT($N$51)))-$N$47*SQRT($N$51)))*$AB$27*EXP(-#REF!*$N$51)-NORMSDIST(-((LN($EO133/$AB$27)+(#REF!+($N$47^2)/2)*$N$51)/($N$47*SQRT($N$51))))*$EO133)*100*$AA$27,0)</f>
        <v>0</v>
      </c>
      <c r="FO133" s="71">
        <f ca="1">IFERROR((NORMSDIST(-(((LN($EO133/$AB$28)+(#REF!+($N$47^2)/2)*$N$51)/($N$47*SQRT($N$51)))-$N$47*SQRT($N$51)))*$AB$28*EXP(-#REF!*$N$51)-NORMSDIST(-((LN($EO133/$AB$28)+(#REF!+($N$47^2)/2)*$N$51)/($N$47*SQRT($N$51))))*$EO133)*100*$AA$28,0)</f>
        <v>0</v>
      </c>
      <c r="FP133" s="71">
        <f ca="1">IFERROR((NORMSDIST(-(((LN($EO133/$AB$29)+(#REF!+($N$47^2)/2)*$N$51)/($N$47*SQRT($N$51)))-$N$47*SQRT($N$51)))*$AB$29*EXP(-#REF!*$N$51)-NORMSDIST(-((LN($EO133/$AB$29)+(#REF!+($N$47^2)/2)*$N$51)/($N$47*SQRT($N$51))))*$EO133)*100*$AA$29,0)</f>
        <v>0</v>
      </c>
      <c r="FQ133" s="71">
        <f ca="1">IFERROR((NORMSDIST(-(((LN($EO133/$AB$30)+(#REF!+($N$47^2)/2)*$N$51)/($N$47*SQRT($N$51)))-$N$47*SQRT($N$51)))*$AB$30*EXP(-#REF!*$N$51)-NORMSDIST(-((LN($EO133/$AB$30)+(#REF!+($N$47^2)/2)*$N$51)/($N$47*SQRT($N$51))))*$EO133)*100*$AA$30,0)</f>
        <v>0</v>
      </c>
      <c r="FR133" s="71">
        <f ca="1">IFERROR((NORMSDIST(-(((LN($EO133/$AB$31)+(#REF!+($N$47^2)/2)*$N$51)/($N$47*SQRT($N$51)))-$N$47*SQRT($N$51)))*$AB$31*EXP(-#REF!*$N$51)-NORMSDIST(-((LN($EO133/$AB$31)+(#REF!+($N$47^2)/2)*$N$51)/($N$47*SQRT($N$51))))*$EO133)*100*$AA$31,0)</f>
        <v>0</v>
      </c>
      <c r="FS133" s="71">
        <f ca="1">IFERROR((NORMSDIST(-(((LN($EO133/$AB$32)+(#REF!+($N$47^2)/2)*$N$51)/($N$47*SQRT($N$51)))-$N$47*SQRT($N$51)))*$AB$32*EXP(-#REF!*$N$51)-NORMSDIST(-((LN($EO133/$AB$32)+(#REF!+($N$47^2)/2)*$N$51)/($N$47*SQRT($N$51))))*$EO133)*100*$AA$32,0)</f>
        <v>0</v>
      </c>
      <c r="FT133" s="71">
        <f ca="1">IFERROR((NORMSDIST(-(((LN($EO133/$AB$33)+(#REF!+($N$47^2)/2)*$N$51)/($N$47*SQRT($N$51)))-$N$47*SQRT($N$51)))*$AB$33*EXP(-#REF!*$N$51)-NORMSDIST(-((LN($EO133/$AB$33)+(#REF!+($N$47^2)/2)*$N$51)/($N$47*SQRT($N$51))))*$EO133)*100*$AA$33,0)</f>
        <v>0</v>
      </c>
      <c r="FU133" s="71">
        <f ca="1">IFERROR((NORMSDIST(-(((LN($EO133/$AB$34)+(#REF!+($N$47^2)/2)*$N$51)/($N$47*SQRT($N$51)))-$N$47*SQRT($N$51)))*$AB$34*EXP(-#REF!*$N$51)-NORMSDIST(-((LN($EO133/$AB$34)+(#REF!+($N$47^2)/2)*$N$51)/($N$47*SQRT($N$51))))*$EO133)*100*$AA$34,0)</f>
        <v>0</v>
      </c>
      <c r="FV133" s="71">
        <f ca="1">IFERROR((NORMSDIST(-(((LN($EO133/$AB$35)+(#REF!+($N$47^2)/2)*$N$51)/($N$47*SQRT($N$51)))-$N$47*SQRT($N$51)))*$AB$35*EXP(-#REF!*$N$51)-NORMSDIST(-((LN($EO133/$AB$35)+(#REF!+($N$47^2)/2)*$N$51)/($N$47*SQRT($N$51))))*$EO133)*100*$AA$35,0)</f>
        <v>0</v>
      </c>
      <c r="FW133" s="71">
        <f ca="1">IFERROR((NORMSDIST(-(((LN($EO133/$AB$36)+(#REF!+($N$47^2)/2)*$N$51)/($N$47*SQRT($N$51)))-$N$47*SQRT($N$51)))*$AB$36*EXP(-#REF!*$N$51)-NORMSDIST(-((LN($EO133/$AB$36)+(#REF!+($N$47^2)/2)*$N$51)/($N$47*SQRT($N$51))))*$EO133)*100*$AA$36,0)</f>
        <v>0</v>
      </c>
      <c r="FX133" s="71">
        <f ca="1">IFERROR((NORMSDIST(-(((LN($EO133/$AB$37)+(#REF!+($N$47^2)/2)*$N$51)/($N$47*SQRT($N$51)))-$N$47*SQRT($N$51)))*$AB$37*EXP(-#REF!*$N$51)-NORMSDIST(-((LN($EO133/$AB$37)+(#REF!+($N$47^2)/2)*$N$51)/($N$47*SQRT($N$51))))*$EO133)*100*$AA$37,0)</f>
        <v>0</v>
      </c>
      <c r="FY133" s="71">
        <f ca="1">IFERROR((NORMSDIST(-(((LN($EO133/$AB$38)+(#REF!+($N$47^2)/2)*$N$51)/($N$47*SQRT($N$51)))-$N$47*SQRT($N$51)))*$AB$38*EXP(-#REF!*$N$51)-NORMSDIST(-((LN($EO133/$AB$38)+(#REF!+($N$47^2)/2)*$N$51)/($N$47*SQRT($N$51))))*$EO133)*100*$AA$38,0)</f>
        <v>0</v>
      </c>
      <c r="FZ133" s="71">
        <f ca="1">IFERROR((NORMSDIST(-(((LN($EO133/$AB$39)+(#REF!+($N$47^2)/2)*$N$51)/($N$47*SQRT($N$51)))-$N$47*SQRT($N$51)))*$AB$39*EXP(-#REF!*$N$51)-NORMSDIST(-((LN($EO133/$AB$39)+(#REF!+($N$47^2)/2)*$N$51)/($N$47*SQRT($N$51))))*$EO133)*100*$AA$39,0)</f>
        <v>0</v>
      </c>
      <c r="GA133" s="71">
        <f ca="1">IFERROR((NORMSDIST(-(((LN($EO133/$AB$40)+(#REF!+($N$47^2)/2)*$N$51)/($N$47*SQRT($N$51)))-$N$47*SQRT($N$51)))*$AB$40*EXP(-#REF!*$N$51)-NORMSDIST(-((LN($EO133/$AB$40)+(#REF!+($N$47^2)/2)*$N$51)/($N$47*SQRT($N$51))))*$EO133)*100*$AA$40,0)</f>
        <v>0</v>
      </c>
      <c r="GB133" s="71">
        <f ca="1">IFERROR((NORMSDIST(-(((LN($EO133/$AB$41)+(#REF!+($N$47^2)/2)*$N$51)/($N$47*SQRT($N$51)))-$N$47*SQRT($N$51)))*$AB$41*EXP(-#REF!*$N$51)-NORMSDIST(-((LN($EO133/$AB$41)+(#REF!+($N$47^2)/2)*$N$51)/($N$47*SQRT($N$51))))*$EO133)*100*$AA$41,0)</f>
        <v>0</v>
      </c>
      <c r="GC133" s="71">
        <f ca="1">IFERROR((NORMSDIST(-(((LN($EO133/$AB$42)+(#REF!+($N$47^2)/2)*$N$51)/($N$47*SQRT($N$51)))-$N$47*SQRT($N$51)))*$AB$42*EXP(-#REF!*$N$51)-NORMSDIST(-((LN($EO133/$AB$42)+(#REF!+($N$47^2)/2)*$N$51)/($N$47*SQRT($N$51))))*$EO133)*100*$AA$42,0)</f>
        <v>0</v>
      </c>
      <c r="GD133" s="104">
        <f t="shared" ca="1" si="211"/>
        <v>0</v>
      </c>
    </row>
    <row r="134" spans="102:186">
      <c r="CX134" s="94">
        <f t="shared" si="168"/>
        <v>5462.3143205555489</v>
      </c>
      <c r="CY134" s="95">
        <f t="shared" si="169"/>
        <v>0</v>
      </c>
      <c r="CZ134" s="95">
        <f t="shared" si="170"/>
        <v>0</v>
      </c>
      <c r="DA134" s="95">
        <f t="shared" si="171"/>
        <v>0</v>
      </c>
      <c r="DB134" s="95">
        <f t="shared" si="172"/>
        <v>0</v>
      </c>
      <c r="DC134" s="95">
        <f t="shared" si="173"/>
        <v>0</v>
      </c>
      <c r="DD134" s="95">
        <f t="shared" si="174"/>
        <v>0</v>
      </c>
      <c r="DE134" s="95">
        <f t="shared" si="175"/>
        <v>0</v>
      </c>
      <c r="DF134" s="95">
        <f t="shared" si="176"/>
        <v>0</v>
      </c>
      <c r="DG134" s="95">
        <f t="shared" si="177"/>
        <v>0</v>
      </c>
      <c r="DH134" s="95">
        <f t="shared" si="178"/>
        <v>0</v>
      </c>
      <c r="DI134" s="95">
        <f t="shared" si="179"/>
        <v>0</v>
      </c>
      <c r="DJ134" s="95">
        <f t="shared" si="180"/>
        <v>0</v>
      </c>
      <c r="DK134" s="95">
        <f t="shared" si="181"/>
        <v>0</v>
      </c>
      <c r="DL134" s="95">
        <f t="shared" si="182"/>
        <v>0</v>
      </c>
      <c r="DM134" s="95">
        <f t="shared" si="183"/>
        <v>0</v>
      </c>
      <c r="DN134" s="95">
        <f t="shared" si="184"/>
        <v>0</v>
      </c>
      <c r="DO134" s="95">
        <f t="shared" si="185"/>
        <v>0</v>
      </c>
      <c r="DP134" s="95">
        <f t="shared" si="186"/>
        <v>0</v>
      </c>
      <c r="DQ134" s="95">
        <f t="shared" si="187"/>
        <v>0</v>
      </c>
      <c r="DR134" s="95">
        <f t="shared" si="188"/>
        <v>0</v>
      </c>
      <c r="DS134" s="95">
        <f t="shared" si="189"/>
        <v>0</v>
      </c>
      <c r="DT134" s="95">
        <f t="shared" si="190"/>
        <v>0</v>
      </c>
      <c r="DU134" s="95">
        <f t="shared" si="191"/>
        <v>0</v>
      </c>
      <c r="DV134" s="95">
        <f t="shared" si="192"/>
        <v>0</v>
      </c>
      <c r="DW134" s="95">
        <f t="shared" si="193"/>
        <v>0</v>
      </c>
      <c r="DX134" s="95">
        <f t="shared" si="194"/>
        <v>0</v>
      </c>
      <c r="DY134" s="95">
        <f t="shared" si="195"/>
        <v>0</v>
      </c>
      <c r="DZ134" s="95">
        <f t="shared" si="196"/>
        <v>0</v>
      </c>
      <c r="EA134" s="95">
        <f t="shared" si="197"/>
        <v>0</v>
      </c>
      <c r="EB134" s="95">
        <f t="shared" si="198"/>
        <v>0</v>
      </c>
      <c r="EC134" s="95">
        <f t="shared" si="199"/>
        <v>0</v>
      </c>
      <c r="ED134" s="95">
        <f t="shared" si="200"/>
        <v>0</v>
      </c>
      <c r="EE134" s="95">
        <f t="shared" si="201"/>
        <v>0</v>
      </c>
      <c r="EF134" s="95">
        <f t="shared" si="202"/>
        <v>0</v>
      </c>
      <c r="EG134" s="95">
        <f t="shared" si="203"/>
        <v>0</v>
      </c>
      <c r="EH134" s="95">
        <f t="shared" si="204"/>
        <v>0</v>
      </c>
      <c r="EI134" s="95">
        <f t="shared" si="205"/>
        <v>0</v>
      </c>
      <c r="EJ134" s="95">
        <f t="shared" si="206"/>
        <v>0</v>
      </c>
      <c r="EK134" s="95">
        <f t="shared" si="207"/>
        <v>0</v>
      </c>
      <c r="EL134" s="95">
        <f t="shared" si="208"/>
        <v>0</v>
      </c>
      <c r="EM134" s="106">
        <f t="shared" si="209"/>
        <v>0</v>
      </c>
      <c r="EN134" s="60"/>
      <c r="EO134" s="94">
        <f t="shared" si="210"/>
        <v>5462.3143205555489</v>
      </c>
      <c r="EP134" s="95">
        <f ca="1">IFERROR((NORMSDIST(-(((LN($EO134/$AB$3)+(#REF!+($N$47^2)/2)*$N$51)/($N$47*SQRT($N$51)))-$N$47*SQRT($N$51)))*$AB$3*EXP(-#REF!*$N$51)-NORMSDIST(-((LN($EO134/$AB$3)+(#REF!+($N$47^2)/2)*$N$51)/($N$47*SQRT($N$51))))*$EO134)*100*$AA$3,0)</f>
        <v>0</v>
      </c>
      <c r="EQ134" s="95">
        <f ca="1">IFERROR((NORMSDIST(-(((LN($EO134/$AB$4)+(#REF!+($N$47^2)/2)*$N$51)/($N$47*SQRT($N$51)))-$N$47*SQRT($N$51)))*$AB$4*EXP(-#REF!*$N$51)-NORMSDIST(-((LN($EO134/$AB$4)+(#REF!+($N$47^2)/2)*$N$51)/($N$47*SQRT($N$51))))*$EO134)*100*$AA$4,0)</f>
        <v>0</v>
      </c>
      <c r="ER134" s="95">
        <f ca="1">IFERROR((NORMSDIST(-(((LN($EO134/$AB$5)+(#REF!+($N$47^2)/2)*$N$51)/($N$47*SQRT($N$51)))-$N$47*SQRT($N$51)))*$AB$5*EXP(-#REF!*$N$51)-NORMSDIST(-((LN($EO134/$AB$5)+(#REF!+($N$47^2)/2)*$N$51)/($N$47*SQRT($N$51))))*$EO134)*100*$AA$5,0)</f>
        <v>0</v>
      </c>
      <c r="ES134" s="95">
        <f ca="1">IFERROR((NORMSDIST(-(((LN($EO134/$AB$6)+(#REF!+($N$47^2)/2)*$N$51)/($N$47*SQRT($N$51)))-$N$47*SQRT($N$51)))*$AB$6*EXP(-#REF!*$N$51)-NORMSDIST(-((LN($EO134/$AB$6)+(#REF!+($N$47^2)/2)*$N$51)/($N$47*SQRT($N$51))))*$EO134)*100*$AA$6,0)</f>
        <v>0</v>
      </c>
      <c r="ET134" s="95">
        <f ca="1">IFERROR((NORMSDIST(-(((LN($EO134/$AB$7)+(#REF!+($N$47^2)/2)*$N$51)/($N$47*SQRT($N$51)))-$N$47*SQRT($N$51)))*$AB$7*EXP(-#REF!*$N$51)-NORMSDIST(-((LN($EO134/$AB$7)+(#REF!+($N$47^2)/2)*$N$51)/($N$47*SQRT($N$51))))*$EO134)*100*$AA$7,0)</f>
        <v>0</v>
      </c>
      <c r="EU134" s="95">
        <f ca="1">IFERROR((NORMSDIST(-(((LN($EO134/$AB$8)+(#REF!+($N$47^2)/2)*$N$51)/($N$47*SQRT($N$51)))-$N$47*SQRT($N$51)))*$AB$8*EXP(-#REF!*$N$51)-NORMSDIST(-((LN($EO134/$AB$8)+(#REF!+($N$47^2)/2)*$N$51)/($N$47*SQRT($N$51))))*$EO134)*100*$AA$8,0)</f>
        <v>0</v>
      </c>
      <c r="EV134" s="95">
        <f ca="1">IFERROR((NORMSDIST(-(((LN($EO134/$AB$9)+(#REF!+($N$47^2)/2)*$N$51)/($N$47*SQRT($N$51)))-$N$47*SQRT($N$51)))*$AB$9*EXP(-#REF!*$N$51)-NORMSDIST(-((LN($EO134/$AB$9)+(#REF!+($N$47^2)/2)*$N$51)/($N$47*SQRT($N$51))))*$EO134)*100*$AA$9,0)</f>
        <v>0</v>
      </c>
      <c r="EW134" s="95">
        <f ca="1">IFERROR((NORMSDIST(-(((LN($EO134/$AB$10)+(#REF!+($N$47^2)/2)*$N$51)/($N$47*SQRT($N$51)))-$N$47*SQRT($N$51)))*$AB$10*EXP(-#REF!*$N$51)-NORMSDIST(-((LN($EO134/$AB$10)+(#REF!+($N$47^2)/2)*$N$51)/($N$47*SQRT($N$51))))*$EO134)*100*$AA$10,0)</f>
        <v>0</v>
      </c>
      <c r="EX134" s="95">
        <f ca="1">IFERROR((NORMSDIST(-(((LN($EO134/$AB$11)+(#REF!+($N$47^2)/2)*$N$51)/($N$47*SQRT($N$51)))-$N$47*SQRT($N$51)))*$AB$11*EXP(-#REF!*$N$51)-NORMSDIST(-((LN($EO134/$AB$11)+(#REF!+($N$47^2)/2)*$N$51)/($N$47*SQRT($N$51))))*$EO134)*100*$AA$11,0)</f>
        <v>0</v>
      </c>
      <c r="EY134" s="95">
        <f ca="1">IFERROR((NORMSDIST(-(((LN($EO134/$AB$12)+(#REF!+($N$47^2)/2)*$N$51)/($N$47*SQRT($N$51)))-$N$47*SQRT($N$51)))*$AB$12*EXP(-#REF!*$N$51)-NORMSDIST(-((LN($EO134/$AB$12)+(#REF!+($N$47^2)/2)*$N$51)/($N$47*SQRT($N$51))))*$EO134)*100*$AA$12,0)</f>
        <v>0</v>
      </c>
      <c r="EZ134" s="95">
        <f ca="1">IFERROR((NORMSDIST(-(((LN($EO134/$AB$13)+(#REF!+($N$47^2)/2)*$N$51)/($N$47*SQRT($N$51)))-$N$47*SQRT($N$51)))*$AB$13*EXP(-#REF!*$N$51)-NORMSDIST(-((LN($EO134/$AB$13)+(#REF!+($N$47^2)/2)*$N$51)/($N$47*SQRT($N$51))))*$EO134)*100*$AA$13,0)</f>
        <v>0</v>
      </c>
      <c r="FA134" s="95">
        <f ca="1">IFERROR((NORMSDIST(-(((LN($EO134/$AB$14)+(#REF!+($N$47^2)/2)*$N$51)/($N$47*SQRT($N$51)))-$N$47*SQRT($N$51)))*$AB$14*EXP(-#REF!*$N$51)-NORMSDIST(-((LN($EO134/$AB$14)+(#REF!+($N$47^2)/2)*$N$51)/($N$47*SQRT($N$51))))*$EO134)*100*$AA$14,0)</f>
        <v>0</v>
      </c>
      <c r="FB134" s="95">
        <f ca="1">IFERROR((NORMSDIST(-(((LN($EO134/$AB$15)+(#REF!+($N$47^2)/2)*$N$51)/($N$47*SQRT($N$51)))-$N$47*SQRT($N$51)))*$AB$15*EXP(-#REF!*$N$51)-NORMSDIST(-((LN($EO134/$AB$15)+(#REF!+($N$47^2)/2)*$N$51)/($N$47*SQRT($N$51))))*$EO134)*100*$AA$15,0)</f>
        <v>0</v>
      </c>
      <c r="FC134" s="95">
        <f ca="1">IFERROR((NORMSDIST(-(((LN($EO134/$AB$16)+(#REF!+($N$47^2)/2)*$N$51)/($N$47*SQRT($N$51)))-$N$47*SQRT($N$51)))*$AB$16*EXP(-#REF!*$N$51)-NORMSDIST(-((LN($EO134/$AB$16)+(#REF!+($N$47^2)/2)*$N$51)/($N$47*SQRT($N$51))))*$EO134)*100*$AA$16,0)</f>
        <v>0</v>
      </c>
      <c r="FD134" s="95">
        <f ca="1">IFERROR((NORMSDIST(-(((LN($EO134/$AB$17)+(#REF!+($N$47^2)/2)*$N$51)/($N$47*SQRT($N$51)))-$N$47*SQRT($N$51)))*$AB$17*EXP(-#REF!*$N$51)-NORMSDIST(-((LN($EO134/$AB$17)+(#REF!+($N$47^2)/2)*$N$51)/($N$47*SQRT($N$51))))*$EO134)*100*$AA$17,0)</f>
        <v>0</v>
      </c>
      <c r="FE134" s="95">
        <f ca="1">IFERROR((NORMSDIST(-(((LN($EO134/$AB$18)+(#REF!+($N$47^2)/2)*$N$51)/($N$47*SQRT($N$51)))-$N$47*SQRT($N$51)))*$AB$18*EXP(-#REF!*$N$51)-NORMSDIST(-((LN($EO134/$AB$18)+(#REF!+($N$47^2)/2)*$N$51)/($N$47*SQRT($N$51))))*$EO134)*100*$AA$18,0)</f>
        <v>0</v>
      </c>
      <c r="FF134" s="95">
        <f ca="1">IFERROR((NORMSDIST(-(((LN($EO134/$AB$19)+(#REF!+($N$47^2)/2)*$N$51)/($N$47*SQRT($N$51)))-$N$47*SQRT($N$51)))*$AB$19*EXP(-#REF!*$N$51)-NORMSDIST(-((LN($EO134/$AB$19)+(#REF!+($N$47^2)/2)*$N$51)/($N$47*SQRT($N$51))))*$EO134)*100*$AA$19,0)</f>
        <v>0</v>
      </c>
      <c r="FG134" s="95">
        <f ca="1">IFERROR((NORMSDIST(-(((LN($EO134/$AB$20)+(#REF!+($N$47^2)/2)*$N$51)/($N$47*SQRT($N$51)))-$N$47*SQRT($N$51)))*$AB$20*EXP(-#REF!*$N$51)-NORMSDIST(-((LN($EO134/$AB$20)+(#REF!+($N$47^2)/2)*$N$51)/($N$47*SQRT($N$51))))*$EO134)*100*$AA$20,0)</f>
        <v>0</v>
      </c>
      <c r="FH134" s="95">
        <f ca="1">IFERROR((NORMSDIST(-(((LN($EO134/$AB$21)+(#REF!+($N$47^2)/2)*$N$51)/($N$47*SQRT($N$51)))-$N$47*SQRT($N$51)))*$AB$21*EXP(-#REF!*$N$51)-NORMSDIST(-((LN($EO134/$AB$21)+(#REF!+($N$47^2)/2)*$N$51)/($N$47*SQRT($N$51))))*$EO134)*100*$AA$21,0)</f>
        <v>0</v>
      </c>
      <c r="FI134" s="95">
        <f ca="1">IFERROR((NORMSDIST(-(((LN($EO134/$AB$22)+(#REF!+($N$47^2)/2)*$N$51)/($N$47*SQRT($N$51)))-$N$47*SQRT($N$51)))*$AB$22*EXP(-#REF!*$N$51)-NORMSDIST(-((LN($EO134/$AB$22)+(#REF!+($N$47^2)/2)*$N$51)/($N$47*SQRT($N$51))))*$EO134)*100*$AA$22,0)</f>
        <v>0</v>
      </c>
      <c r="FJ134" s="95">
        <f ca="1">IFERROR((NORMSDIST(-(((LN($EO134/$AB$23)+(#REF!+($N$47^2)/2)*$N$51)/($N$47*SQRT($N$51)))-$N$47*SQRT($N$51)))*$AB$23*EXP(-#REF!*$N$51)-NORMSDIST(-((LN($EO134/$AB$23)+(#REF!+($N$47^2)/2)*$N$51)/($N$47*SQRT($N$51))))*$EO134)*100*$AA$23,0)</f>
        <v>0</v>
      </c>
      <c r="FK134" s="95">
        <f ca="1">IFERROR((NORMSDIST(-(((LN($EO134/$AB$24)+(#REF!+($N$47^2)/2)*$N$51)/($N$47*SQRT($N$51)))-$N$47*SQRT($N$51)))*$AB$24*EXP(-#REF!*$N$51)-NORMSDIST(-((LN($EO134/$AB$24)+(#REF!+($N$47^2)/2)*$N$51)/($N$47*SQRT($N$51))))*$EO134)*100*$AA$24,0)</f>
        <v>0</v>
      </c>
      <c r="FL134" s="95">
        <f ca="1">IFERROR((NORMSDIST(-(((LN($EO134/$AB$25)+(#REF!+($N$47^2)/2)*$N$51)/($N$47*SQRT($N$51)))-$N$47*SQRT($N$51)))*$AB$25*EXP(-#REF!*$N$51)-NORMSDIST(-((LN($EO134/$AB$25)+(#REF!+($N$47^2)/2)*$N$51)/($N$47*SQRT($N$51))))*$EO134)*100*$AA$25,0)</f>
        <v>0</v>
      </c>
      <c r="FM134" s="95">
        <f ca="1">IFERROR((NORMSDIST(-(((LN($EO134/$AB$26)+(#REF!+($N$47^2)/2)*$N$51)/($N$47*SQRT($N$51)))-$N$47*SQRT($N$51)))*$AB$26*EXP(-#REF!*$N$51)-NORMSDIST(-((LN($EO134/$AB$26)+(#REF!+($N$47^2)/2)*$N$51)/($N$47*SQRT($N$51))))*$EO134)*100*$AA$26,0)</f>
        <v>0</v>
      </c>
      <c r="FN134" s="95">
        <f ca="1">IFERROR((NORMSDIST(-(((LN($EO134/$AB$27)+(#REF!+($N$47^2)/2)*$N$51)/($N$47*SQRT($N$51)))-$N$47*SQRT($N$51)))*$AB$27*EXP(-#REF!*$N$51)-NORMSDIST(-((LN($EO134/$AB$27)+(#REF!+($N$47^2)/2)*$N$51)/($N$47*SQRT($N$51))))*$EO134)*100*$AA$27,0)</f>
        <v>0</v>
      </c>
      <c r="FO134" s="95">
        <f ca="1">IFERROR((NORMSDIST(-(((LN($EO134/$AB$28)+(#REF!+($N$47^2)/2)*$N$51)/($N$47*SQRT($N$51)))-$N$47*SQRT($N$51)))*$AB$28*EXP(-#REF!*$N$51)-NORMSDIST(-((LN($EO134/$AB$28)+(#REF!+($N$47^2)/2)*$N$51)/($N$47*SQRT($N$51))))*$EO134)*100*$AA$28,0)</f>
        <v>0</v>
      </c>
      <c r="FP134" s="95">
        <f ca="1">IFERROR((NORMSDIST(-(((LN($EO134/$AB$29)+(#REF!+($N$47^2)/2)*$N$51)/($N$47*SQRT($N$51)))-$N$47*SQRT($N$51)))*$AB$29*EXP(-#REF!*$N$51)-NORMSDIST(-((LN($EO134/$AB$29)+(#REF!+($N$47^2)/2)*$N$51)/($N$47*SQRT($N$51))))*$EO134)*100*$AA$29,0)</f>
        <v>0</v>
      </c>
      <c r="FQ134" s="95">
        <f ca="1">IFERROR((NORMSDIST(-(((LN($EO134/$AB$30)+(#REF!+($N$47^2)/2)*$N$51)/($N$47*SQRT($N$51)))-$N$47*SQRT($N$51)))*$AB$30*EXP(-#REF!*$N$51)-NORMSDIST(-((LN($EO134/$AB$30)+(#REF!+($N$47^2)/2)*$N$51)/($N$47*SQRT($N$51))))*$EO134)*100*$AA$30,0)</f>
        <v>0</v>
      </c>
      <c r="FR134" s="95">
        <f ca="1">IFERROR((NORMSDIST(-(((LN($EO134/$AB$31)+(#REF!+($N$47^2)/2)*$N$51)/($N$47*SQRT($N$51)))-$N$47*SQRT($N$51)))*$AB$31*EXP(-#REF!*$N$51)-NORMSDIST(-((LN($EO134/$AB$31)+(#REF!+($N$47^2)/2)*$N$51)/($N$47*SQRT($N$51))))*$EO134)*100*$AA$31,0)</f>
        <v>0</v>
      </c>
      <c r="FS134" s="95">
        <f ca="1">IFERROR((NORMSDIST(-(((LN($EO134/$AB$32)+(#REF!+($N$47^2)/2)*$N$51)/($N$47*SQRT($N$51)))-$N$47*SQRT($N$51)))*$AB$32*EXP(-#REF!*$N$51)-NORMSDIST(-((LN($EO134/$AB$32)+(#REF!+($N$47^2)/2)*$N$51)/($N$47*SQRT($N$51))))*$EO134)*100*$AA$32,0)</f>
        <v>0</v>
      </c>
      <c r="FT134" s="95">
        <f ca="1">IFERROR((NORMSDIST(-(((LN($EO134/$AB$33)+(#REF!+($N$47^2)/2)*$N$51)/($N$47*SQRT($N$51)))-$N$47*SQRT($N$51)))*$AB$33*EXP(-#REF!*$N$51)-NORMSDIST(-((LN($EO134/$AB$33)+(#REF!+($N$47^2)/2)*$N$51)/($N$47*SQRT($N$51))))*$EO134)*100*$AA$33,0)</f>
        <v>0</v>
      </c>
      <c r="FU134" s="95">
        <f ca="1">IFERROR((NORMSDIST(-(((LN($EO134/$AB$34)+(#REF!+($N$47^2)/2)*$N$51)/($N$47*SQRT($N$51)))-$N$47*SQRT($N$51)))*$AB$34*EXP(-#REF!*$N$51)-NORMSDIST(-((LN($EO134/$AB$34)+(#REF!+($N$47^2)/2)*$N$51)/($N$47*SQRT($N$51))))*$EO134)*100*$AA$34,0)</f>
        <v>0</v>
      </c>
      <c r="FV134" s="95">
        <f ca="1">IFERROR((NORMSDIST(-(((LN($EO134/$AB$35)+(#REF!+($N$47^2)/2)*$N$51)/($N$47*SQRT($N$51)))-$N$47*SQRT($N$51)))*$AB$35*EXP(-#REF!*$N$51)-NORMSDIST(-((LN($EO134/$AB$35)+(#REF!+($N$47^2)/2)*$N$51)/($N$47*SQRT($N$51))))*$EO134)*100*$AA$35,0)</f>
        <v>0</v>
      </c>
      <c r="FW134" s="95">
        <f ca="1">IFERROR((NORMSDIST(-(((LN($EO134/$AB$36)+(#REF!+($N$47^2)/2)*$N$51)/($N$47*SQRT($N$51)))-$N$47*SQRT($N$51)))*$AB$36*EXP(-#REF!*$N$51)-NORMSDIST(-((LN($EO134/$AB$36)+(#REF!+($N$47^2)/2)*$N$51)/($N$47*SQRT($N$51))))*$EO134)*100*$AA$36,0)</f>
        <v>0</v>
      </c>
      <c r="FX134" s="95">
        <f ca="1">IFERROR((NORMSDIST(-(((LN($EO134/$AB$37)+(#REF!+($N$47^2)/2)*$N$51)/($N$47*SQRT($N$51)))-$N$47*SQRT($N$51)))*$AB$37*EXP(-#REF!*$N$51)-NORMSDIST(-((LN($EO134/$AB$37)+(#REF!+($N$47^2)/2)*$N$51)/($N$47*SQRT($N$51))))*$EO134)*100*$AA$37,0)</f>
        <v>0</v>
      </c>
      <c r="FY134" s="95">
        <f ca="1">IFERROR((NORMSDIST(-(((LN($EO134/$AB$38)+(#REF!+($N$47^2)/2)*$N$51)/($N$47*SQRT($N$51)))-$N$47*SQRT($N$51)))*$AB$38*EXP(-#REF!*$N$51)-NORMSDIST(-((LN($EO134/$AB$38)+(#REF!+($N$47^2)/2)*$N$51)/($N$47*SQRT($N$51))))*$EO134)*100*$AA$38,0)</f>
        <v>0</v>
      </c>
      <c r="FZ134" s="95">
        <f ca="1">IFERROR((NORMSDIST(-(((LN($EO134/$AB$39)+(#REF!+($N$47^2)/2)*$N$51)/($N$47*SQRT($N$51)))-$N$47*SQRT($N$51)))*$AB$39*EXP(-#REF!*$N$51)-NORMSDIST(-((LN($EO134/$AB$39)+(#REF!+($N$47^2)/2)*$N$51)/($N$47*SQRT($N$51))))*$EO134)*100*$AA$39,0)</f>
        <v>0</v>
      </c>
      <c r="GA134" s="95">
        <f ca="1">IFERROR((NORMSDIST(-(((LN($EO134/$AB$40)+(#REF!+($N$47^2)/2)*$N$51)/($N$47*SQRT($N$51)))-$N$47*SQRT($N$51)))*$AB$40*EXP(-#REF!*$N$51)-NORMSDIST(-((LN($EO134/$AB$40)+(#REF!+($N$47^2)/2)*$N$51)/($N$47*SQRT($N$51))))*$EO134)*100*$AA$40,0)</f>
        <v>0</v>
      </c>
      <c r="GB134" s="95">
        <f ca="1">IFERROR((NORMSDIST(-(((LN($EO134/$AB$41)+(#REF!+($N$47^2)/2)*$N$51)/($N$47*SQRT($N$51)))-$N$47*SQRT($N$51)))*$AB$41*EXP(-#REF!*$N$51)-NORMSDIST(-((LN($EO134/$AB$41)+(#REF!+($N$47^2)/2)*$N$51)/($N$47*SQRT($N$51))))*$EO134)*100*$AA$41,0)</f>
        <v>0</v>
      </c>
      <c r="GC134" s="95">
        <f ca="1">IFERROR((NORMSDIST(-(((LN($EO134/$AB$42)+(#REF!+($N$47^2)/2)*$N$51)/($N$47*SQRT($N$51)))-$N$47*SQRT($N$51)))*$AB$42*EXP(-#REF!*$N$51)-NORMSDIST(-((LN($EO134/$AB$42)+(#REF!+($N$47^2)/2)*$N$51)/($N$47*SQRT($N$51))))*$EO134)*100*$AA$42,0)</f>
        <v>0</v>
      </c>
      <c r="GD134" s="106">
        <f t="shared" ca="1" si="211"/>
        <v>0</v>
      </c>
    </row>
  </sheetData>
  <sortState xmlns:xlrd2="http://schemas.microsoft.com/office/spreadsheetml/2017/richdata2" ref="R3:R14">
    <sortCondition ref="R3:R14"/>
  </sortState>
  <mergeCells count="17">
    <mergeCell ref="A73:A75"/>
    <mergeCell ref="K47:M47"/>
    <mergeCell ref="K48:M48"/>
    <mergeCell ref="K49:M49"/>
    <mergeCell ref="K50:M50"/>
    <mergeCell ref="K51:M51"/>
    <mergeCell ref="K52:M52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  <mergeCell ref="K44:M44"/>
  </mergeCells>
  <conditionalFormatting sqref="M3:N34">
    <cfRule type="cellIs" dxfId="2401" priority="764" operator="greaterThan">
      <formula>0</formula>
    </cfRule>
  </conditionalFormatting>
  <conditionalFormatting sqref="M3:N34">
    <cfRule type="cellIs" dxfId="2400" priority="765" operator="lessThan">
      <formula>0</formula>
    </cfRule>
  </conditionalFormatting>
  <conditionalFormatting sqref="B73:B74">
    <cfRule type="cellIs" dxfId="2399" priority="766" operator="greaterThan">
      <formula>0</formula>
    </cfRule>
  </conditionalFormatting>
  <conditionalFormatting sqref="B73:B74">
    <cfRule type="cellIs" dxfId="2398" priority="767" operator="lessThan">
      <formula>0</formula>
    </cfRule>
  </conditionalFormatting>
  <conditionalFormatting sqref="Q3">
    <cfRule type="cellIs" dxfId="2397" priority="772" operator="greaterThan">
      <formula>0</formula>
    </cfRule>
  </conditionalFormatting>
  <conditionalFormatting sqref="Q3">
    <cfRule type="cellIs" dxfId="2396" priority="773" operator="lessThan">
      <formula>0</formula>
    </cfRule>
  </conditionalFormatting>
  <conditionalFormatting sqref="B75">
    <cfRule type="cellIs" dxfId="2395" priority="776" operator="greaterThan">
      <formula>0</formula>
    </cfRule>
  </conditionalFormatting>
  <conditionalFormatting sqref="B75">
    <cfRule type="cellIs" dxfId="2394" priority="777" operator="lessThan">
      <formula>0</formula>
    </cfRule>
  </conditionalFormatting>
  <conditionalFormatting sqref="Q3">
    <cfRule type="cellIs" dxfId="2393" priority="890" operator="greaterThan">
      <formula>0</formula>
    </cfRule>
  </conditionalFormatting>
  <conditionalFormatting sqref="Q3">
    <cfRule type="cellIs" dxfId="2392" priority="891" operator="lessThan">
      <formula>0</formula>
    </cfRule>
  </conditionalFormatting>
  <conditionalFormatting sqref="N37">
    <cfRule type="cellIs" dxfId="2391" priority="892" operator="lessThan">
      <formula>0</formula>
    </cfRule>
  </conditionalFormatting>
  <conditionalFormatting sqref="N37">
    <cfRule type="cellIs" dxfId="2390" priority="893" operator="greaterThan">
      <formula>0</formula>
    </cfRule>
  </conditionalFormatting>
  <conditionalFormatting sqref="I3:I5">
    <cfRule type="cellIs" dxfId="2389" priority="760" operator="lessThan">
      <formula>0</formula>
    </cfRule>
    <cfRule type="cellIs" dxfId="2388" priority="761" operator="greaterThan">
      <formula>0</formula>
    </cfRule>
  </conditionalFormatting>
  <conditionalFormatting sqref="I76">
    <cfRule type="cellIs" dxfId="2387" priority="756" operator="lessThan">
      <formula>0</formula>
    </cfRule>
    <cfRule type="cellIs" dxfId="2386" priority="757" operator="greaterThan">
      <formula>0</formula>
    </cfRule>
  </conditionalFormatting>
  <conditionalFormatting sqref="Z43">
    <cfRule type="cellIs" dxfId="2385" priority="747" operator="greaterThan">
      <formula>0</formula>
    </cfRule>
  </conditionalFormatting>
  <conditionalFormatting sqref="Z43">
    <cfRule type="cellIs" dxfId="2384" priority="748" operator="lessThan">
      <formula>0</formula>
    </cfRule>
  </conditionalFormatting>
  <conditionalFormatting sqref="N38">
    <cfRule type="cellIs" dxfId="2383" priority="746" operator="lessThan">
      <formula>0</formula>
    </cfRule>
  </conditionalFormatting>
  <conditionalFormatting sqref="N39">
    <cfRule type="cellIs" dxfId="2382" priority="745" operator="lessThan">
      <formula>0</formula>
    </cfRule>
  </conditionalFormatting>
  <conditionalFormatting sqref="P3:P42">
    <cfRule type="expression" dxfId="2381" priority="734">
      <formula>$L$18-$R3&lt;0</formula>
    </cfRule>
  </conditionalFormatting>
  <conditionalFormatting sqref="P3:P42">
    <cfRule type="expression" dxfId="2380" priority="732">
      <formula>$L$18-$R3&gt;0</formula>
    </cfRule>
  </conditionalFormatting>
  <conditionalFormatting sqref="M3:M34">
    <cfRule type="dataBar" priority="7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I38:I40">
    <cfRule type="cellIs" dxfId="2379" priority="617" operator="lessThan">
      <formula>0</formula>
    </cfRule>
    <cfRule type="cellIs" dxfId="2378" priority="618" operator="greaterThan">
      <formula>0</formula>
    </cfRule>
  </conditionalFormatting>
  <conditionalFormatting sqref="Q3">
    <cfRule type="cellIs" dxfId="2377" priority="420" operator="equal">
      <formula>0</formula>
    </cfRule>
  </conditionalFormatting>
  <conditionalFormatting sqref="R3">
    <cfRule type="expression" dxfId="2376" priority="369">
      <formula>Q3&gt;0</formula>
    </cfRule>
  </conditionalFormatting>
  <conditionalFormatting sqref="R3">
    <cfRule type="expression" dxfId="2375" priority="370">
      <formula>Q3&lt;0</formula>
    </cfRule>
  </conditionalFormatting>
  <conditionalFormatting sqref="N36">
    <cfRule type="cellIs" dxfId="2374" priority="368" operator="lessThan">
      <formula>0</formula>
    </cfRule>
  </conditionalFormatting>
  <conditionalFormatting sqref="Q4:Q5">
    <cfRule type="cellIs" dxfId="2373" priority="355" operator="greaterThan">
      <formula>0</formula>
    </cfRule>
  </conditionalFormatting>
  <conditionalFormatting sqref="Q4:Q5">
    <cfRule type="cellIs" dxfId="2372" priority="356" operator="lessThan">
      <formula>0</formula>
    </cfRule>
  </conditionalFormatting>
  <conditionalFormatting sqref="Q4:Q5">
    <cfRule type="cellIs" dxfId="2371" priority="357" operator="greaterThan">
      <formula>0</formula>
    </cfRule>
  </conditionalFormatting>
  <conditionalFormatting sqref="Q4:Q5">
    <cfRule type="cellIs" dxfId="2370" priority="358" operator="lessThan">
      <formula>0</formula>
    </cfRule>
  </conditionalFormatting>
  <conditionalFormatting sqref="Q4:Q5">
    <cfRule type="cellIs" dxfId="2369" priority="347" operator="equal">
      <formula>0</formula>
    </cfRule>
  </conditionalFormatting>
  <conditionalFormatting sqref="R3:R5">
    <cfRule type="expression" dxfId="2368" priority="343">
      <formula>Q3&gt;0</formula>
    </cfRule>
  </conditionalFormatting>
  <conditionalFormatting sqref="R3:R5">
    <cfRule type="expression" dxfId="2367" priority="344">
      <formula>Q3&lt;0</formula>
    </cfRule>
  </conditionalFormatting>
  <conditionalFormatting sqref="Z3:Z42">
    <cfRule type="expression" dxfId="2366" priority="22749">
      <formula>$L$18-$AB3&gt;0</formula>
    </cfRule>
  </conditionalFormatting>
  <conditionalFormatting sqref="Z3:Z42">
    <cfRule type="expression" dxfId="2365" priority="22750">
      <formula>$L$18-$AB3&lt;0</formula>
    </cfRule>
  </conditionalFormatting>
  <conditionalFormatting sqref="S3:S4">
    <cfRule type="cellIs" dxfId="2364" priority="284" operator="equal">
      <formula>0</formula>
    </cfRule>
  </conditionalFormatting>
  <conditionalFormatting sqref="T3:U3">
    <cfRule type="cellIs" dxfId="2363" priority="219" operator="equal">
      <formula>0</formula>
    </cfRule>
  </conditionalFormatting>
  <conditionalFormatting sqref="T4:U4">
    <cfRule type="cellIs" dxfId="2362" priority="218" operator="equal">
      <formula>0</formula>
    </cfRule>
  </conditionalFormatting>
  <conditionalFormatting sqref="T5:U5">
    <cfRule type="cellIs" dxfId="2361" priority="217" operator="equal">
      <formula>0</formula>
    </cfRule>
  </conditionalFormatting>
  <conditionalFormatting sqref="Q6:Q42">
    <cfRule type="cellIs" dxfId="2360" priority="200" operator="greaterThan">
      <formula>0</formula>
    </cfRule>
  </conditionalFormatting>
  <conditionalFormatting sqref="Q6:Q42">
    <cfRule type="cellIs" dxfId="2359" priority="201" operator="lessThan">
      <formula>0</formula>
    </cfRule>
  </conditionalFormatting>
  <conditionalFormatting sqref="Q6:Q42">
    <cfRule type="cellIs" dxfId="2358" priority="202" operator="greaterThan">
      <formula>0</formula>
    </cfRule>
  </conditionalFormatting>
  <conditionalFormatting sqref="Q6:Q42">
    <cfRule type="cellIs" dxfId="2357" priority="203" operator="lessThan">
      <formula>0</formula>
    </cfRule>
  </conditionalFormatting>
  <conditionalFormatting sqref="Q6:Q42">
    <cfRule type="cellIs" dxfId="2356" priority="199" operator="equal">
      <formula>0</formula>
    </cfRule>
  </conditionalFormatting>
  <conditionalFormatting sqref="R6:R42">
    <cfRule type="expression" dxfId="2355" priority="197">
      <formula>Q6&gt;0</formula>
    </cfRule>
  </conditionalFormatting>
  <conditionalFormatting sqref="R6:R42">
    <cfRule type="expression" dxfId="2354" priority="198">
      <formula>Q6&lt;0</formula>
    </cfRule>
  </conditionalFormatting>
  <conditionalFormatting sqref="T6:U6 T8:U8 T10:U10 T12:U12 T14:U14 T16:U16 T18:U18 T20:U20 T22:U22 T24:U24 T26:U26 T28:U28 T30:U30 T32:U32 T34:U34 T36:U36 T38:U38 T40:U40 T42:U42">
    <cfRule type="cellIs" dxfId="2353" priority="193" operator="equal">
      <formula>0</formula>
    </cfRule>
  </conditionalFormatting>
  <conditionalFormatting sqref="T7:U7 T9:U9 T11:U11 T13:U13 T15:U15 T17:U17 T19:U19 T21:U21 T23:U23 T25:U25 T27:U27 T29:U29 T31:U31 T33:U33 T35:U35 T37:U37 T39:U39 T41:U41">
    <cfRule type="cellIs" dxfId="2352" priority="192" operator="equal">
      <formula>0</formula>
    </cfRule>
  </conditionalFormatting>
  <conditionalFormatting sqref="C3:D3">
    <cfRule type="cellIs" dxfId="2351" priority="157" operator="equal">
      <formula>0</formula>
    </cfRule>
  </conditionalFormatting>
  <conditionalFormatting sqref="C4:D4">
    <cfRule type="cellIs" dxfId="2350" priority="156" operator="equal">
      <formula>0</formula>
    </cfRule>
  </conditionalFormatting>
  <conditionalFormatting sqref="C5:D5">
    <cfRule type="cellIs" dxfId="2349" priority="155" operator="equal">
      <formula>0</formula>
    </cfRule>
  </conditionalFormatting>
  <conditionalFormatting sqref="C6:D6 C8:D8 C10:D10 C12:D12 C14:D14 C16:D16 C18:D18 C20:D20 C22:D22 C24:D24 C26:D26 C28:D28 C30:D30 C32:D32 C34:D34 C36:D36">
    <cfRule type="cellIs" dxfId="2348" priority="153" operator="equal">
      <formula>0</formula>
    </cfRule>
  </conditionalFormatting>
  <conditionalFormatting sqref="C7:D7 C9:D9 C11:D11 C13:D13 C15:D15 C17:D17 C19:D19 C21:D21 C23:D23 C25:D25 C27:D27 C29:D29 C31:D31 C33:D33 C35:D35 C37:D37">
    <cfRule type="cellIs" dxfId="2347" priority="152" operator="equal">
      <formula>0</formula>
    </cfRule>
  </conditionalFormatting>
  <conditionalFormatting sqref="G3">
    <cfRule type="cellIs" dxfId="2346" priority="151" operator="equal">
      <formula>0</formula>
    </cfRule>
  </conditionalFormatting>
  <conditionalFormatting sqref="G4">
    <cfRule type="cellIs" dxfId="2345" priority="150" operator="equal">
      <formula>0</formula>
    </cfRule>
  </conditionalFormatting>
  <conditionalFormatting sqref="G5">
    <cfRule type="cellIs" dxfId="2344" priority="149" operator="equal">
      <formula>0</formula>
    </cfRule>
  </conditionalFormatting>
  <conditionalFormatting sqref="G6 G8 G10 G12 G14 G16 G18 G20 G22 G24 G26 G28 G30 G32 G34 G36">
    <cfRule type="cellIs" dxfId="2343" priority="148" operator="equal">
      <formula>0</formula>
    </cfRule>
  </conditionalFormatting>
  <conditionalFormatting sqref="G7 G9 G11 G13 G15 G17 G19 G21 G23 G25 G27 G29 G31 G33 G35 G37">
    <cfRule type="cellIs" dxfId="2342" priority="147" operator="equal">
      <formula>0</formula>
    </cfRule>
  </conditionalFormatting>
  <conditionalFormatting sqref="B3:B37">
    <cfRule type="cellIs" dxfId="2341" priority="145" operator="lessThan">
      <formula>0</formula>
    </cfRule>
    <cfRule type="cellIs" dxfId="2340" priority="146" operator="greaterThan">
      <formula>0</formula>
    </cfRule>
  </conditionalFormatting>
  <conditionalFormatting sqref="E3:F37">
    <cfRule type="cellIs" dxfId="2339" priority="135" operator="lessThan">
      <formula>0</formula>
    </cfRule>
    <cfRule type="cellIs" dxfId="2338" priority="136" operator="greaterThan">
      <formula>0</formula>
    </cfRule>
    <cfRule type="cellIs" dxfId="2337" priority="137" operator="equal">
      <formula>0</formula>
    </cfRule>
  </conditionalFormatting>
  <conditionalFormatting sqref="C38:D38">
    <cfRule type="cellIs" dxfId="2336" priority="134" operator="equal">
      <formula>0</formula>
    </cfRule>
  </conditionalFormatting>
  <conditionalFormatting sqref="C39:D39">
    <cfRule type="cellIs" dxfId="2335" priority="133" operator="equal">
      <formula>0</formula>
    </cfRule>
  </conditionalFormatting>
  <conditionalFormatting sqref="C40:D40">
    <cfRule type="cellIs" dxfId="2334" priority="132" operator="equal">
      <formula>0</formula>
    </cfRule>
  </conditionalFormatting>
  <conditionalFormatting sqref="G38">
    <cfRule type="cellIs" dxfId="2333" priority="131" operator="equal">
      <formula>0</formula>
    </cfRule>
  </conditionalFormatting>
  <conditionalFormatting sqref="G39">
    <cfRule type="cellIs" dxfId="2332" priority="130" operator="equal">
      <formula>0</formula>
    </cfRule>
  </conditionalFormatting>
  <conditionalFormatting sqref="G40">
    <cfRule type="cellIs" dxfId="2331" priority="129" operator="equal">
      <formula>0</formula>
    </cfRule>
  </conditionalFormatting>
  <conditionalFormatting sqref="B38:B40">
    <cfRule type="cellIs" dxfId="2330" priority="127" operator="lessThan">
      <formula>0</formula>
    </cfRule>
    <cfRule type="cellIs" dxfId="2329" priority="128" operator="greaterThan">
      <formula>0</formula>
    </cfRule>
  </conditionalFormatting>
  <conditionalFormatting sqref="E38:F40">
    <cfRule type="cellIs" dxfId="2328" priority="124" operator="lessThan">
      <formula>0</formula>
    </cfRule>
    <cfRule type="cellIs" dxfId="2327" priority="125" operator="greaterThan">
      <formula>0</formula>
    </cfRule>
    <cfRule type="cellIs" dxfId="2326" priority="126" operator="equal">
      <formula>0</formula>
    </cfRule>
  </conditionalFormatting>
  <conditionalFormatting sqref="C41:D41 C43:D43 C45:D45 C47:D47 C49:D49 C51:D51 C53:D53 C55:D55 C57:D57 C59:D59 C61:D61 C63:D63 C65:D65 C67:D67 C69:D69 C71:D71">
    <cfRule type="cellIs" dxfId="2325" priority="123" operator="equal">
      <formula>0</formula>
    </cfRule>
  </conditionalFormatting>
  <conditionalFormatting sqref="C42:D42 C44:D44 C46:D46 C48:D48 C50:D50 C52:D52 C54:D54 C56:D56 C58:D58 C60:D60 C62:D62 C64:D64 C66:D66 C68:D68 C70:D70 C72:D72">
    <cfRule type="cellIs" dxfId="2324" priority="122" operator="equal">
      <formula>0</formula>
    </cfRule>
  </conditionalFormatting>
  <conditionalFormatting sqref="G41 G43 G45 G47 G49 G51 G53 G55 G57 G59 G61 G63 G65 G67 G69 G71">
    <cfRule type="cellIs" dxfId="2323" priority="121" operator="equal">
      <formula>0</formula>
    </cfRule>
  </conditionalFormatting>
  <conditionalFormatting sqref="G42 G44 G46 G48 G50 G52 G54 G56 G58 G60 G62 G64 G66 G68 G70 G72">
    <cfRule type="cellIs" dxfId="2322" priority="120" operator="equal">
      <formula>0</formula>
    </cfRule>
  </conditionalFormatting>
  <conditionalFormatting sqref="B41:B72">
    <cfRule type="cellIs" dxfId="2321" priority="118" operator="lessThan">
      <formula>0</formula>
    </cfRule>
    <cfRule type="cellIs" dxfId="2320" priority="119" operator="greaterThan">
      <formula>0</formula>
    </cfRule>
  </conditionalFormatting>
  <conditionalFormatting sqref="E41:F72">
    <cfRule type="cellIs" dxfId="2319" priority="115" operator="lessThan">
      <formula>0</formula>
    </cfRule>
    <cfRule type="cellIs" dxfId="2318" priority="116" operator="greaterThan">
      <formula>0</formula>
    </cfRule>
    <cfRule type="cellIs" dxfId="2317" priority="117" operator="equal">
      <formula>0</formula>
    </cfRule>
  </conditionalFormatting>
  <conditionalFormatting sqref="I6:I37">
    <cfRule type="cellIs" dxfId="2316" priority="113" operator="lessThan">
      <formula>0</formula>
    </cfRule>
    <cfRule type="cellIs" dxfId="2315" priority="114" operator="greaterThan">
      <formula>0</formula>
    </cfRule>
  </conditionalFormatting>
  <conditionalFormatting sqref="I41:I72">
    <cfRule type="cellIs" dxfId="2314" priority="111" operator="lessThan">
      <formula>0</formula>
    </cfRule>
    <cfRule type="cellIs" dxfId="2313" priority="112" operator="greaterThan">
      <formula>0</formula>
    </cfRule>
  </conditionalFormatting>
  <conditionalFormatting sqref="W3:W42">
    <cfRule type="cellIs" dxfId="2312" priority="110" operator="lessThan">
      <formula>0</formula>
    </cfRule>
  </conditionalFormatting>
  <conditionalFormatting sqref="AM6:AN6 AM8:AN8 AM10:AN10 AM12:AN12 AM14:AN14 AM16:AN16 AM18:AN18 AM20:AN20 AM22:AN22 AM24:AN24 AM26:AN26 AM28:AN28 AM30:AN30 AM32:AN32 AM34:AN34 AM36:AN36 AM38:AN38 AM40:AN40 AM42:AN42 AM44:AN44 AM46:AN46 AM48:AN48 AM50:AN50 AM52:AN52 AM54:AN54 AM56:AN56 AM58:AN58 AM60:AN60 AM62:AN62 AM64:AN64 AM66:AN66 AM68:AN68 AM70:AN70 AM72:AN72 AM74:AN74 AM76:AN76 AM78:AN78">
    <cfRule type="cellIs" dxfId="2311" priority="65" operator="equal">
      <formula>0</formula>
    </cfRule>
  </conditionalFormatting>
  <conditionalFormatting sqref="AM7:AN7 AM9:AN9 AM13:AN13 AM15:AN15 AM17:AN17 AM19:AN19 AM21:AN21 AM23:AN23 AM25:AN25 AM27:AN27 AM29:AN29 AM31:AN31 AM33:AN33 AM35:AN35 AM37:AN37 AM39:AN39 AM41:AN41 AM43:AN43 AM45:AN45 AM47:AN47 AM49:AN49 AM51:AN51 AM53:AN53 AM55:AN55 AM57:AN57 AM59:AN59 AM61:AN61 AM63:AN63 AM65:AN65 AM67:AN67 AM69:AN69 AM71:AN71 AM73:AN73 AM75:AN75 AM77:AN77">
    <cfRule type="cellIs" dxfId="2310" priority="64" operator="equal">
      <formula>0</formula>
    </cfRule>
  </conditionalFormatting>
  <conditionalFormatting sqref="AL6:AL10 AL12:AL78">
    <cfRule type="cellIs" dxfId="2309" priority="62" operator="lessThan">
      <formula>0</formula>
    </cfRule>
    <cfRule type="cellIs" dxfId="2308" priority="63" operator="greaterThan">
      <formula>0</formula>
    </cfRule>
  </conditionalFormatting>
  <conditionalFormatting sqref="AJ3:AJ5">
    <cfRule type="cellIs" dxfId="2307" priority="90" operator="lessThan">
      <formula>0</formula>
    </cfRule>
    <cfRule type="cellIs" dxfId="2306" priority="91" operator="greaterThan">
      <formula>0</formula>
    </cfRule>
  </conditionalFormatting>
  <conditionalFormatting sqref="AM3:AN3">
    <cfRule type="cellIs" dxfId="2305" priority="89" operator="equal">
      <formula>0</formula>
    </cfRule>
  </conditionalFormatting>
  <conditionalFormatting sqref="AM4:AN4">
    <cfRule type="cellIs" dxfId="2304" priority="88" operator="equal">
      <formula>0</formula>
    </cfRule>
  </conditionalFormatting>
  <conditionalFormatting sqref="AM5:AN5">
    <cfRule type="cellIs" dxfId="2303" priority="87" operator="equal">
      <formula>0</formula>
    </cfRule>
  </conditionalFormatting>
  <conditionalFormatting sqref="AL3:AL5">
    <cfRule type="cellIs" dxfId="2302" priority="85" operator="lessThan">
      <formula>0</formula>
    </cfRule>
    <cfRule type="cellIs" dxfId="2301" priority="86" operator="greaterThan">
      <formula>0</formula>
    </cfRule>
  </conditionalFormatting>
  <conditionalFormatting sqref="AO3:AP5">
    <cfRule type="cellIs" dxfId="2300" priority="82" operator="lessThan">
      <formula>0</formula>
    </cfRule>
    <cfRule type="cellIs" dxfId="2299" priority="83" operator="greaterThan">
      <formula>0</formula>
    </cfRule>
    <cfRule type="cellIs" dxfId="2298" priority="84" operator="equal">
      <formula>0</formula>
    </cfRule>
  </conditionalFormatting>
  <conditionalFormatting sqref="AS3:AT3">
    <cfRule type="cellIs" dxfId="2297" priority="81" operator="equal">
      <formula>0</formula>
    </cfRule>
  </conditionalFormatting>
  <conditionalFormatting sqref="AS4:AT4">
    <cfRule type="cellIs" dxfId="2296" priority="80" operator="equal">
      <formula>0</formula>
    </cfRule>
  </conditionalFormatting>
  <conditionalFormatting sqref="AS5:AT5">
    <cfRule type="cellIs" dxfId="2295" priority="79" operator="equal">
      <formula>0</formula>
    </cfRule>
  </conditionalFormatting>
  <conditionalFormatting sqref="AR3:AR5">
    <cfRule type="cellIs" dxfId="2294" priority="77" operator="lessThan">
      <formula>0</formula>
    </cfRule>
    <cfRule type="cellIs" dxfId="2293" priority="78" operator="greaterThan">
      <formula>0</formula>
    </cfRule>
  </conditionalFormatting>
  <conditionalFormatting sqref="AU3:AV5">
    <cfRule type="cellIs" dxfId="2292" priority="74" operator="lessThan">
      <formula>0</formula>
    </cfRule>
    <cfRule type="cellIs" dxfId="2291" priority="75" operator="greaterThan">
      <formula>0</formula>
    </cfRule>
    <cfRule type="cellIs" dxfId="2290" priority="76" operator="equal">
      <formula>0</formula>
    </cfRule>
  </conditionalFormatting>
  <conditionalFormatting sqref="AZ6:BA78">
    <cfRule type="cellIs" dxfId="2289" priority="47" operator="lessThan">
      <formula>0</formula>
    </cfRule>
    <cfRule type="cellIs" dxfId="2288" priority="48" operator="greaterThan">
      <formula>0</formula>
    </cfRule>
    <cfRule type="cellIs" dxfId="2287" priority="49" operator="equal">
      <formula>0</formula>
    </cfRule>
  </conditionalFormatting>
  <conditionalFormatting sqref="AX3:AY3">
    <cfRule type="cellIs" dxfId="2286" priority="73" operator="equal">
      <formula>0</formula>
    </cfRule>
  </conditionalFormatting>
  <conditionalFormatting sqref="AX4:AY4">
    <cfRule type="cellIs" dxfId="2285" priority="72" operator="equal">
      <formula>0</formula>
    </cfRule>
  </conditionalFormatting>
  <conditionalFormatting sqref="AX5:AY5">
    <cfRule type="cellIs" dxfId="2284" priority="71" operator="equal">
      <formula>0</formula>
    </cfRule>
  </conditionalFormatting>
  <conditionalFormatting sqref="AZ3:BA5">
    <cfRule type="cellIs" dxfId="2283" priority="68" operator="lessThan">
      <formula>0</formula>
    </cfRule>
    <cfRule type="cellIs" dxfId="2282" priority="69" operator="greaterThan">
      <formula>0</formula>
    </cfRule>
    <cfRule type="cellIs" dxfId="2281" priority="70" operator="equal">
      <formula>0</formula>
    </cfRule>
  </conditionalFormatting>
  <conditionalFormatting sqref="AJ6:AJ78">
    <cfRule type="cellIs" dxfId="2280" priority="66" operator="lessThan">
      <formula>0</formula>
    </cfRule>
    <cfRule type="cellIs" dxfId="2279" priority="67" operator="greaterThan">
      <formula>0</formula>
    </cfRule>
  </conditionalFormatting>
  <conditionalFormatting sqref="AO6:AP78">
    <cfRule type="cellIs" dxfId="2278" priority="59" operator="lessThan">
      <formula>0</formula>
    </cfRule>
    <cfRule type="cellIs" dxfId="2277" priority="60" operator="greaterThan">
      <formula>0</formula>
    </cfRule>
    <cfRule type="cellIs" dxfId="2276" priority="61" operator="equal">
      <formula>0</formula>
    </cfRule>
  </conditionalFormatting>
  <conditionalFormatting sqref="AS6:AT6 AS8:AT8 AS10:AT10 AS12:AT12 AS14:AT14 AS16:AT16 AS18:AT18 AS20:AT20 AS22:AT22 AS24:AT24 AS26:AT26 AS28:AT28 AS30:AT30 AS32:AT32 AS34:AT34 AS36:AT36 AS38:AT38 AS40:AT40 AS42:AT42 AS44:AT44 AS46:AT46 AS48:AT48 AS50:AT50 AS52:AT52 AS54:AT54 AS56:AT56 AS58:AT58 AS60:AT60 AS62:AT62 AS64:AT64 AS66:AT66 AS68:AT68 AS70:AT70 AS72:AT72 AS74:AT74 AS76:AT76 AS78:AT78">
    <cfRule type="cellIs" dxfId="2275" priority="58" operator="equal">
      <formula>0</formula>
    </cfRule>
  </conditionalFormatting>
  <conditionalFormatting sqref="AS7:AT7 AS9:AT9 AS11:AT11 AS13:AT13 AS15:AT15 AS17:AT17 AS19:AT19 AS21:AT21 AS23:AT23 AS25:AT25 AS27:AT27 AS29:AT29 AS31:AT31 AS33:AT33 AS35:AT35 AS37:AT37 AS39:AT39 AS41:AT41 AS43:AT43 AS45:AT45 AS47:AT47 AS49:AT49 AS51:AT51 AS53:AT53 AS55:AT55 AS57:AT57 AS59:AT59 AS61:AT61 AS63:AT63 AS65:AT65 AS67:AT67 AS69:AT69 AS71:AT71 AS73:AT73 AS75:AT75 AS77:AT77">
    <cfRule type="cellIs" dxfId="2274" priority="57" operator="equal">
      <formula>0</formula>
    </cfRule>
  </conditionalFormatting>
  <conditionalFormatting sqref="AR6:AR78">
    <cfRule type="cellIs" dxfId="2273" priority="55" operator="lessThan">
      <formula>0</formula>
    </cfRule>
    <cfRule type="cellIs" dxfId="2272" priority="56" operator="greaterThan">
      <formula>0</formula>
    </cfRule>
  </conditionalFormatting>
  <conditionalFormatting sqref="AU6:AV78">
    <cfRule type="cellIs" dxfId="2271" priority="52" operator="lessThan">
      <formula>0</formula>
    </cfRule>
    <cfRule type="cellIs" dxfId="2270" priority="53" operator="greaterThan">
      <formula>0</formula>
    </cfRule>
    <cfRule type="cellIs" dxfId="2269" priority="54" operator="equal">
      <formula>0</formula>
    </cfRule>
  </conditionalFormatting>
  <conditionalFormatting sqref="AX6:AY6 AX8:AY8 AX10:AY10 AX12:AY12 AX14:AY14 AX16:AY16 AX18:AY18 AX20:AY20 AX22:AY22 AX24:AY24 AX26:AY26 AX28:AY28 AX30:AY30 AX32:AY32 AX34:AY34 AX36:AY36 AX38:AY38 AX40:AY40 AX42:AY42 AX44:AY44 AX46:AY46 AX48:AY48 AX50:AY50 AX52:AY52 AX54:AY54 AX56:AY56 AX58:AY58 AX60:AY60 AX62:AY62 AX64:AY64 AX66:AY66 AX68:AY68 AX70:AY70 AX72:AY72 AX74:AY74 AX76:AY76 AX78:AY78">
    <cfRule type="cellIs" dxfId="2268" priority="51" operator="equal">
      <formula>0</formula>
    </cfRule>
  </conditionalFormatting>
  <conditionalFormatting sqref="AX7:AY7 AX9:AY9 AX11:AY11 AX13:AY13 AX15:AY15 AX17:AY17 AX19:AY19 AX21:AY21 AX23:AY23 AX25:AY25 AX27:AY27 AX29:AY29 AX31:AY31 AX33:AY33 AX35:AY35 AX37:AY37 AX39:AY39 AX41:AY41 AX43:AY43 AX45:AY45 AX47:AY47 AX49:AY49 AX51:AY51 AX53:AY53 AX55:AY55 AX57:AY57 AX59:AY59 AX61:AY61 AX63:AY63 AX65:AY65 AX67:AY67 AX69:AY69 AX71:AY71 AX73:AY73 AX75:AY75 AX77:AY77">
    <cfRule type="cellIs" dxfId="2267" priority="50" operator="equal">
      <formula>0</formula>
    </cfRule>
  </conditionalFormatting>
  <conditionalFormatting sqref="X3:X42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{A9564BEC-F261-47D7-B039-DE7352DABE2E}</x14:id>
        </ext>
      </extLst>
    </cfRule>
  </conditionalFormatting>
  <conditionalFormatting sqref="V3:V42">
    <cfRule type="cellIs" dxfId="2266" priority="43" operator="equal">
      <formula>0</formula>
    </cfRule>
  </conditionalFormatting>
  <conditionalFormatting sqref="H3:H37">
    <cfRule type="cellIs" dxfId="2265" priority="42" operator="equal">
      <formula>0</formula>
    </cfRule>
  </conditionalFormatting>
  <conditionalFormatting sqref="H38:H72">
    <cfRule type="cellIs" dxfId="2264" priority="41" operator="equal">
      <formula>0</formula>
    </cfRule>
  </conditionalFormatting>
  <conditionalFormatting sqref="AA3">
    <cfRule type="cellIs" dxfId="2263" priority="37" operator="greaterThan">
      <formula>0</formula>
    </cfRule>
  </conditionalFormatting>
  <conditionalFormatting sqref="AA3">
    <cfRule type="cellIs" dxfId="2262" priority="38" operator="lessThan">
      <formula>0</formula>
    </cfRule>
  </conditionalFormatting>
  <conditionalFormatting sqref="AA3">
    <cfRule type="cellIs" dxfId="2261" priority="39" operator="greaterThan">
      <formula>0</formula>
    </cfRule>
  </conditionalFormatting>
  <conditionalFormatting sqref="AA3">
    <cfRule type="cellIs" dxfId="2260" priority="40" operator="lessThan">
      <formula>0</formula>
    </cfRule>
  </conditionalFormatting>
  <conditionalFormatting sqref="AA3">
    <cfRule type="cellIs" dxfId="2259" priority="36" operator="equal">
      <formula>0</formula>
    </cfRule>
  </conditionalFormatting>
  <conditionalFormatting sqref="AB3">
    <cfRule type="expression" dxfId="2258" priority="34">
      <formula>AA3&gt;0</formula>
    </cfRule>
  </conditionalFormatting>
  <conditionalFormatting sqref="AB3">
    <cfRule type="expression" dxfId="2257" priority="35">
      <formula>AA3&lt;0</formula>
    </cfRule>
  </conditionalFormatting>
  <conditionalFormatting sqref="AA4:AA5">
    <cfRule type="cellIs" dxfId="2256" priority="30" operator="greaterThan">
      <formula>0</formula>
    </cfRule>
  </conditionalFormatting>
  <conditionalFormatting sqref="AA4:AA5">
    <cfRule type="cellIs" dxfId="2255" priority="31" operator="lessThan">
      <formula>0</formula>
    </cfRule>
  </conditionalFormatting>
  <conditionalFormatting sqref="AA4:AA5">
    <cfRule type="cellIs" dxfId="2254" priority="32" operator="greaterThan">
      <formula>0</formula>
    </cfRule>
  </conditionalFormatting>
  <conditionalFormatting sqref="AA4:AA5">
    <cfRule type="cellIs" dxfId="2253" priority="33" operator="lessThan">
      <formula>0</formula>
    </cfRule>
  </conditionalFormatting>
  <conditionalFormatting sqref="AA4:AA5">
    <cfRule type="cellIs" dxfId="2252" priority="29" operator="equal">
      <formula>0</formula>
    </cfRule>
  </conditionalFormatting>
  <conditionalFormatting sqref="AB3:AB5">
    <cfRule type="expression" dxfId="2251" priority="27">
      <formula>AA3&gt;0</formula>
    </cfRule>
  </conditionalFormatting>
  <conditionalFormatting sqref="AB3:AB5">
    <cfRule type="expression" dxfId="2250" priority="28">
      <formula>AA3&lt;0</formula>
    </cfRule>
  </conditionalFormatting>
  <conditionalFormatting sqref="AC3:AC5">
    <cfRule type="cellIs" dxfId="2249" priority="26" operator="equal">
      <formula>0</formula>
    </cfRule>
  </conditionalFormatting>
  <conditionalFormatting sqref="AD3:AE3">
    <cfRule type="cellIs" dxfId="2248" priority="25" operator="equal">
      <formula>0</formula>
    </cfRule>
  </conditionalFormatting>
  <conditionalFormatting sqref="AD4:AE4">
    <cfRule type="cellIs" dxfId="2247" priority="24" operator="equal">
      <formula>0</formula>
    </cfRule>
  </conditionalFormatting>
  <conditionalFormatting sqref="AD5:AE5">
    <cfRule type="cellIs" dxfId="2246" priority="23" operator="equal">
      <formula>0</formula>
    </cfRule>
  </conditionalFormatting>
  <conditionalFormatting sqref="AA6:AA42">
    <cfRule type="cellIs" dxfId="2245" priority="19" operator="greaterThan">
      <formula>0</formula>
    </cfRule>
  </conditionalFormatting>
  <conditionalFormatting sqref="AA6:AA42">
    <cfRule type="cellIs" dxfId="2244" priority="20" operator="lessThan">
      <formula>0</formula>
    </cfRule>
  </conditionalFormatting>
  <conditionalFormatting sqref="AA6:AA42">
    <cfRule type="cellIs" dxfId="2243" priority="21" operator="greaterThan">
      <formula>0</formula>
    </cfRule>
  </conditionalFormatting>
  <conditionalFormatting sqref="AA6:AA42">
    <cfRule type="cellIs" dxfId="2242" priority="22" operator="lessThan">
      <formula>0</formula>
    </cfRule>
  </conditionalFormatting>
  <conditionalFormatting sqref="AA6:AA42">
    <cfRule type="cellIs" dxfId="2241" priority="18" operator="equal">
      <formula>0</formula>
    </cfRule>
  </conditionalFormatting>
  <conditionalFormatting sqref="AB6:AB42">
    <cfRule type="expression" dxfId="2240" priority="16">
      <formula>AA6&gt;0</formula>
    </cfRule>
  </conditionalFormatting>
  <conditionalFormatting sqref="AB6:AB42">
    <cfRule type="expression" dxfId="2239" priority="17">
      <formula>AA6&lt;0</formula>
    </cfRule>
  </conditionalFormatting>
  <conditionalFormatting sqref="AC6:AC42">
    <cfRule type="cellIs" dxfId="2238" priority="15" operator="equal">
      <formula>0</formula>
    </cfRule>
  </conditionalFormatting>
  <conditionalFormatting sqref="AD6:AE6 AD8:AE8 AD10:AE10 AD12:AE12 AD14:AE14 AD16:AE16 AD18:AE18 AD20:AE20 AD22:AE22 AD24:AE24 AD26:AE26 AD28:AE28 AD30:AE30 AD32:AE32 AD34:AE34 AD36:AE36 AD38:AE38 AD40:AE40 AD42:AE42">
    <cfRule type="cellIs" dxfId="2237" priority="14" operator="equal">
      <formula>0</formula>
    </cfRule>
  </conditionalFormatting>
  <conditionalFormatting sqref="AD7:AE7 AD9:AE9 AD11:AE11 AD13:AE13 AD15:AE15 AD17:AE17 AD19:AE19 AD21:AE21 AD23:AE23 AD25:AE25 AD27:AE27 AD29:AE29 AD31:AE31 AD33:AE33 AD35:AE35 AD37:AE37 AD39:AE39 AD41:AE41">
    <cfRule type="cellIs" dxfId="2236" priority="13" operator="equal">
      <formula>0</formula>
    </cfRule>
  </conditionalFormatting>
  <conditionalFormatting sqref="AG3:AG42">
    <cfRule type="cellIs" dxfId="2235" priority="12" operator="lessThan">
      <formula>0</formula>
    </cfRule>
  </conditionalFormatting>
  <conditionalFormatting sqref="AF3:AF42">
    <cfRule type="cellIs" dxfId="2234" priority="10" operator="equal">
      <formula>0</formula>
    </cfRule>
  </conditionalFormatting>
  <conditionalFormatting sqref="AH3:AH4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{967559BE-04E2-4048-8504-E37D05B8327E}</x14:id>
        </ext>
      </extLst>
    </cfRule>
  </conditionalFormatting>
  <conditionalFormatting sqref="S3">
    <cfRule type="cellIs" dxfId="2233" priority="8" operator="greaterThan">
      <formula>V3</formula>
    </cfRule>
  </conditionalFormatting>
  <conditionalFormatting sqref="S4">
    <cfRule type="cellIs" dxfId="2232" priority="7" operator="greaterThan">
      <formula>V4</formula>
    </cfRule>
  </conditionalFormatting>
  <conditionalFormatting sqref="S5:S42">
    <cfRule type="cellIs" dxfId="2231" priority="6" operator="equal">
      <formula>0</formula>
    </cfRule>
  </conditionalFormatting>
  <conditionalFormatting sqref="S5 S7 S9 S11 S13 S15 S17 S19 S21 S23 S25 S27 S29 S31 S33 S35 S37 S39 S41">
    <cfRule type="cellIs" dxfId="2230" priority="5" operator="greaterThan">
      <formula>V5</formula>
    </cfRule>
  </conditionalFormatting>
  <conditionalFormatting sqref="S6 S8 S10 S12 S14 S16 S18 S20 S22 S24 S26 S28 S30 S32 S34 S36 S38 S40 S42">
    <cfRule type="cellIs" dxfId="2229" priority="4" operator="greaterThan">
      <formula>V6</formula>
    </cfRule>
  </conditionalFormatting>
  <conditionalFormatting sqref="AM11:AN11">
    <cfRule type="cellIs" dxfId="2" priority="3" operator="equal">
      <formula>0</formula>
    </cfRule>
  </conditionalFormatting>
  <conditionalFormatting sqref="AL1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A9564BEC-F261-47D7-B039-DE7352DAB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X3:X42</xm:sqref>
        </x14:conditionalFormatting>
        <x14:conditionalFormatting xmlns:xm="http://schemas.microsoft.com/office/excel/2006/main">
          <x14:cfRule type="dataBar" id="{967559BE-04E2-4048-8504-E37D05B83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AH3:AH42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1" sqref="A21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615" t="s">
        <v>685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615" t="s">
        <v>697</v>
      </c>
      <c r="B3" s="19"/>
      <c r="C3" s="18"/>
      <c r="D3" s="19"/>
      <c r="E3" s="18" t="s">
        <v>588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615" t="s">
        <v>686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615" t="s">
        <v>687</v>
      </c>
      <c r="B5" s="19"/>
      <c r="C5" s="18"/>
      <c r="D5" s="19"/>
      <c r="E5" s="18" t="s">
        <v>589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615" t="s">
        <v>688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615" t="s">
        <v>689</v>
      </c>
      <c r="B7" s="19"/>
      <c r="C7" s="18"/>
      <c r="D7" s="19"/>
      <c r="E7" s="18" t="s">
        <v>590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615" t="s">
        <v>683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615" t="s">
        <v>675</v>
      </c>
      <c r="B9" s="19"/>
      <c r="C9" s="18"/>
      <c r="D9" s="19"/>
      <c r="E9" s="18" t="s">
        <v>591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615" t="s">
        <v>676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616" t="s">
        <v>677</v>
      </c>
      <c r="B11" s="19"/>
      <c r="C11" s="18"/>
      <c r="D11" s="19"/>
      <c r="E11" s="18" t="s">
        <v>592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20" t="s">
        <v>678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20" t="s">
        <v>679</v>
      </c>
      <c r="B13" s="19"/>
      <c r="C13" s="18"/>
      <c r="D13" s="19"/>
      <c r="E13" s="18" t="s">
        <v>593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20" t="s">
        <v>680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20" t="s">
        <v>681</v>
      </c>
      <c r="B15" s="19"/>
      <c r="C15" s="18"/>
      <c r="D15" s="19"/>
      <c r="E15" s="18" t="s">
        <v>594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561" t="s">
        <v>682</v>
      </c>
      <c r="B16" s="19"/>
      <c r="C16" s="18"/>
      <c r="D16" s="19"/>
      <c r="E16" s="18" t="s">
        <v>654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20" t="s">
        <v>672</v>
      </c>
      <c r="B17" s="19"/>
      <c r="C17" s="18"/>
      <c r="D17" s="19"/>
      <c r="E17" s="18" t="s">
        <v>655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20" t="s">
        <v>673</v>
      </c>
      <c r="B18" s="19"/>
      <c r="C18" s="18"/>
      <c r="D18" s="19"/>
      <c r="E18" s="18" t="s">
        <v>656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20" t="s">
        <v>674</v>
      </c>
      <c r="B19" s="19"/>
      <c r="C19" s="18"/>
      <c r="D19" s="19"/>
      <c r="E19" s="18" t="s">
        <v>657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20" t="s">
        <v>663</v>
      </c>
      <c r="B20" s="19"/>
      <c r="C20" s="18"/>
      <c r="D20" s="19"/>
      <c r="E20" s="18" t="s">
        <v>658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293" t="s">
        <v>664</v>
      </c>
      <c r="B21" s="19"/>
      <c r="C21" s="18"/>
      <c r="D21" s="19"/>
      <c r="E21" s="18" t="s">
        <v>659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615" t="s">
        <v>665</v>
      </c>
      <c r="B22" s="19"/>
      <c r="C22" s="18"/>
      <c r="D22" s="19"/>
      <c r="E22" s="18" t="s">
        <v>698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615" t="s">
        <v>666</v>
      </c>
      <c r="B23" s="19"/>
      <c r="C23" s="18"/>
      <c r="D23" s="19"/>
      <c r="E23" s="18" t="s">
        <v>699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615" t="s">
        <v>667</v>
      </c>
      <c r="B24" s="19"/>
      <c r="C24" s="18"/>
      <c r="D24" s="19"/>
      <c r="E24" s="18" t="s">
        <v>700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615" t="s">
        <v>668</v>
      </c>
      <c r="B25" s="19"/>
      <c r="C25" s="18"/>
      <c r="D25" s="19"/>
      <c r="E25" s="18" t="s">
        <v>701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615" t="s">
        <v>669</v>
      </c>
      <c r="B26" s="19"/>
      <c r="C26" s="18"/>
      <c r="D26" s="19"/>
      <c r="E26" s="18" t="s">
        <v>702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615" t="s">
        <v>670</v>
      </c>
      <c r="B27" s="19"/>
      <c r="C27" s="18"/>
      <c r="D27" s="19"/>
      <c r="E27" s="18" t="s">
        <v>703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615" t="s">
        <v>671</v>
      </c>
      <c r="B28" s="19"/>
      <c r="C28" s="18"/>
      <c r="D28" s="19"/>
      <c r="E28" s="18" t="s">
        <v>537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615" t="s">
        <v>690</v>
      </c>
      <c r="B29" s="19"/>
      <c r="C29" s="18"/>
      <c r="D29" s="19"/>
      <c r="E29" s="18" t="s">
        <v>595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615" t="s">
        <v>691</v>
      </c>
      <c r="B30" s="19"/>
      <c r="C30" s="18"/>
      <c r="D30" s="19"/>
      <c r="E30" s="18" t="s">
        <v>538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616" t="s">
        <v>662</v>
      </c>
      <c r="B31" s="19"/>
      <c r="C31" s="18"/>
      <c r="D31" s="19"/>
      <c r="E31" s="18" t="s">
        <v>596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539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597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531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598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532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599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533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600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534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601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535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602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536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603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540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604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541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605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542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606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543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607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544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608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545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609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546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610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547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611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548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612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552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613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553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614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554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615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549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616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550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617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551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618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555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619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556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620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557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621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558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622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559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623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560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624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528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625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529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626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530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627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561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628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562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629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563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630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564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631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565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632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566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633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570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634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571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635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572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636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573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637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574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638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575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639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576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640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577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641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578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642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579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643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580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644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581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645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582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646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583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647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584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648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585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649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587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650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586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651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474</v>
      </c>
      <c r="E2" s="31" t="s">
        <v>455</v>
      </c>
      <c r="F2" s="109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475</v>
      </c>
      <c r="E3" s="31" t="s">
        <v>457</v>
      </c>
      <c r="F3" s="109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476</v>
      </c>
      <c r="E4" s="31" t="s">
        <v>458</v>
      </c>
      <c r="F4" s="109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477</v>
      </c>
      <c r="E5" s="31" t="s">
        <v>459</v>
      </c>
      <c r="F5" s="109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478</v>
      </c>
      <c r="E6" s="31" t="s">
        <v>460</v>
      </c>
      <c r="F6" s="109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479</v>
      </c>
      <c r="E7" s="31" t="s">
        <v>461</v>
      </c>
      <c r="F7" s="109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504</v>
      </c>
      <c r="E8" s="31" t="s">
        <v>495</v>
      </c>
      <c r="F8" s="109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505</v>
      </c>
      <c r="E9" s="31" t="s">
        <v>496</v>
      </c>
      <c r="F9" s="109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506</v>
      </c>
      <c r="E10" s="31" t="s">
        <v>497</v>
      </c>
      <c r="F10" s="109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507</v>
      </c>
      <c r="E11" s="31" t="s">
        <v>498</v>
      </c>
      <c r="F11" s="109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508</v>
      </c>
      <c r="E12" s="31" t="s">
        <v>499</v>
      </c>
      <c r="F12" s="109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509</v>
      </c>
      <c r="E13" s="31" t="s">
        <v>500</v>
      </c>
      <c r="F13" s="109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510</v>
      </c>
      <c r="E14" s="31" t="s">
        <v>501</v>
      </c>
      <c r="F14" s="109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511</v>
      </c>
      <c r="E15" s="31" t="s">
        <v>502</v>
      </c>
      <c r="F15" s="109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07" t="s">
        <v>512</v>
      </c>
      <c r="E16" s="108" t="s">
        <v>503</v>
      </c>
      <c r="F16" s="110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480</v>
      </c>
      <c r="E17" s="31" t="s">
        <v>462</v>
      </c>
      <c r="F17" s="109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481</v>
      </c>
      <c r="E18" s="31" t="s">
        <v>463</v>
      </c>
      <c r="F18" s="109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482</v>
      </c>
      <c r="E19" s="31" t="s">
        <v>464</v>
      </c>
      <c r="F19" s="109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519</v>
      </c>
      <c r="B20" s="31" t="s">
        <v>521</v>
      </c>
      <c r="C20" s="25"/>
      <c r="D20" s="25" t="s">
        <v>483</v>
      </c>
      <c r="E20" s="31" t="s">
        <v>465</v>
      </c>
      <c r="F20" s="109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520</v>
      </c>
      <c r="B21" s="31" t="s">
        <v>516</v>
      </c>
      <c r="C21" s="25"/>
      <c r="D21" s="25" t="s">
        <v>484</v>
      </c>
      <c r="E21" s="31" t="s">
        <v>466</v>
      </c>
      <c r="F21" s="109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522</v>
      </c>
      <c r="B22" s="31" t="s">
        <v>524</v>
      </c>
      <c r="C22" s="25"/>
      <c r="D22" s="25" t="s">
        <v>485</v>
      </c>
      <c r="E22" s="31" t="s">
        <v>467</v>
      </c>
      <c r="F22" s="109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523</v>
      </c>
      <c r="B23" s="31" t="s">
        <v>517</v>
      </c>
      <c r="C23" s="25"/>
      <c r="D23" s="25" t="s">
        <v>486</v>
      </c>
      <c r="E23" s="31" t="s">
        <v>468</v>
      </c>
      <c r="F23" s="109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526</v>
      </c>
      <c r="B24" s="31" t="s">
        <v>525</v>
      </c>
      <c r="C24" s="25"/>
      <c r="D24" s="25" t="s">
        <v>487</v>
      </c>
      <c r="E24" s="31" t="s">
        <v>469</v>
      </c>
      <c r="F24" s="109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527</v>
      </c>
      <c r="B25" s="35" t="s">
        <v>518</v>
      </c>
      <c r="C25" s="25"/>
      <c r="D25" s="25" t="s">
        <v>488</v>
      </c>
      <c r="E25" s="31" t="s">
        <v>470</v>
      </c>
      <c r="F25" s="109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514</v>
      </c>
      <c r="B26" s="31" t="s">
        <v>513</v>
      </c>
      <c r="C26" s="25"/>
      <c r="D26" s="25" t="s">
        <v>489</v>
      </c>
      <c r="E26" s="31" t="s">
        <v>471</v>
      </c>
      <c r="F26" s="109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515</v>
      </c>
      <c r="B27" s="35" t="s">
        <v>335</v>
      </c>
      <c r="C27" s="25"/>
      <c r="D27" s="25" t="s">
        <v>490</v>
      </c>
      <c r="E27" s="31" t="s">
        <v>472</v>
      </c>
      <c r="F27" s="109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491</v>
      </c>
      <c r="E28" s="31" t="s">
        <v>473</v>
      </c>
      <c r="F28" s="109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492</v>
      </c>
      <c r="E29" s="31" t="s">
        <v>453</v>
      </c>
      <c r="F29" s="109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493</v>
      </c>
      <c r="E30" s="31" t="s">
        <v>454</v>
      </c>
      <c r="F30" s="109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494</v>
      </c>
      <c r="E31" s="31" t="s">
        <v>456</v>
      </c>
      <c r="F31" s="109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2024-07-08T20:21:25Z</dcterms:modified>
</cp:coreProperties>
</file>