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pyHomeBroker\"/>
    </mc:Choice>
  </mc:AlternateContent>
  <xr:revisionPtr revIDLastSave="0" documentId="13_ncr:1_{537CD797-D57F-4562-A65C-CC84E1BB3E4D}" xr6:coauthVersionLast="47" xr6:coauthVersionMax="47" xr10:uidLastSave="{00000000-0000-0000-0000-000000000000}"/>
  <bookViews>
    <workbookView xWindow="7200" yWindow="1980" windowWidth="21600" windowHeight="13500" tabRatio="542" xr2:uid="{00000000-000D-0000-FFFF-FFFF00000000}"/>
  </bookViews>
  <sheets>
    <sheet name="HomeBroker" sheetId="38" r:id="rId1"/>
    <sheet name="Tickers" sheetId="3" r:id="rId2"/>
    <sheet name="pyRofex" sheetId="45" r:id="rId3"/>
  </sheets>
  <definedNames>
    <definedName name="PrecioGGAL">#REF!</definedName>
    <definedName name="RangoGGALCalls">#REF!</definedName>
    <definedName name="RangoGGALPut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54" i="38" l="1"/>
  <c r="Z54" i="38" s="1"/>
  <c r="AA53" i="38"/>
  <c r="AA52" i="38"/>
  <c r="AA51" i="38"/>
  <c r="AA50" i="38"/>
  <c r="AA59" i="38"/>
  <c r="Z59" i="38" s="1"/>
  <c r="AA58" i="38"/>
  <c r="Z58" i="38" s="1"/>
  <c r="AA57" i="38"/>
  <c r="Z57" i="38" s="1"/>
  <c r="AA56" i="38"/>
  <c r="Z56" i="38" s="1"/>
  <c r="AA55" i="38"/>
  <c r="Z55" i="38" s="1"/>
  <c r="AA49" i="38"/>
  <c r="Z49" i="38" s="1"/>
  <c r="AA48" i="38"/>
  <c r="Z48" i="38" s="1"/>
  <c r="AA47" i="38"/>
  <c r="Z47" i="38" s="1"/>
  <c r="AA46" i="38"/>
  <c r="Z46" i="38" s="1"/>
  <c r="AA45" i="38"/>
  <c r="Z45" i="38" s="1"/>
  <c r="AA44" i="38"/>
  <c r="Z44" i="38" s="1"/>
  <c r="AA43" i="38"/>
  <c r="Z43" i="38" s="1"/>
  <c r="AA42" i="38"/>
  <c r="Z42" i="38" s="1"/>
  <c r="AA41" i="38"/>
  <c r="Z41" i="38" s="1"/>
  <c r="AA40" i="38"/>
  <c r="Z40" i="38" s="1"/>
  <c r="AA39" i="38"/>
  <c r="Z39" i="38" s="1"/>
  <c r="AA38" i="38"/>
  <c r="Z38" i="38" s="1"/>
  <c r="AA37" i="38"/>
  <c r="Z37" i="38" s="1"/>
  <c r="AA36" i="38"/>
  <c r="Z36" i="38" s="1"/>
  <c r="AA35" i="38"/>
  <c r="Z35" i="38" s="1"/>
  <c r="AA34" i="38"/>
  <c r="Z34" i="38" s="1"/>
  <c r="AA33" i="38"/>
  <c r="Z33" i="38" s="1"/>
  <c r="AA32" i="38"/>
  <c r="Z32" i="38" s="1"/>
  <c r="AA31" i="38"/>
  <c r="Z31" i="38" s="1"/>
  <c r="AA30" i="38"/>
  <c r="Z30" i="38" s="1"/>
  <c r="AA61" i="38"/>
  <c r="Y62" i="38"/>
  <c r="AA163" i="38"/>
  <c r="AA162" i="38"/>
  <c r="AA161" i="38"/>
  <c r="AA160" i="38"/>
  <c r="AA157" i="38"/>
  <c r="AA156" i="38"/>
  <c r="AA155" i="38"/>
  <c r="Z155" i="38"/>
  <c r="AA154" i="38"/>
  <c r="Z154" i="38"/>
  <c r="AA151" i="38"/>
  <c r="AA150" i="38"/>
  <c r="AA149" i="38"/>
  <c r="Z149" i="38"/>
  <c r="AA148" i="38"/>
  <c r="Z148" i="38"/>
  <c r="AA145" i="38"/>
  <c r="AA144" i="38"/>
  <c r="AA143" i="38"/>
  <c r="AA142" i="38"/>
  <c r="AA139" i="38"/>
  <c r="AA138" i="38"/>
  <c r="AA137" i="38"/>
  <c r="Z137" i="38"/>
  <c r="AA136" i="38"/>
  <c r="Z136" i="38"/>
  <c r="AA133" i="38"/>
  <c r="AA132" i="38"/>
  <c r="AA131" i="38"/>
  <c r="Z131" i="38"/>
  <c r="AA130" i="38"/>
  <c r="Z130" i="38"/>
  <c r="AA127" i="38"/>
  <c r="AA126" i="38"/>
  <c r="AA125" i="38"/>
  <c r="Z125" i="38"/>
  <c r="AA124" i="38"/>
  <c r="Z124" i="38"/>
  <c r="AA121" i="38"/>
  <c r="AA120" i="38"/>
  <c r="AA119" i="38"/>
  <c r="AA118" i="38"/>
  <c r="AA115" i="38"/>
  <c r="AA114" i="38"/>
  <c r="AA113" i="38"/>
  <c r="Z113" i="38"/>
  <c r="AA112" i="38"/>
  <c r="Z112" i="38"/>
  <c r="AA109" i="38"/>
  <c r="AA108" i="38"/>
  <c r="AA107" i="38"/>
  <c r="AA106" i="38"/>
  <c r="AA103" i="38"/>
  <c r="AA102" i="38"/>
  <c r="AA101" i="38"/>
  <c r="AA100" i="38"/>
  <c r="Z100" i="38"/>
  <c r="AA97" i="38"/>
  <c r="AA96" i="38"/>
  <c r="AA95" i="38"/>
  <c r="AA94" i="38"/>
  <c r="Z94" i="38"/>
  <c r="AA91" i="38"/>
  <c r="AA90" i="38"/>
  <c r="AA89" i="38"/>
  <c r="AA88" i="38"/>
  <c r="AA85" i="38"/>
  <c r="AA84" i="38"/>
  <c r="AA83" i="38"/>
  <c r="Z83" i="38"/>
  <c r="AA82" i="38"/>
  <c r="Z82" i="38"/>
  <c r="AA73" i="38"/>
  <c r="AA72" i="38"/>
  <c r="AA71" i="38"/>
  <c r="AA70" i="38"/>
  <c r="AA79" i="38"/>
  <c r="AA78" i="38"/>
  <c r="AA77" i="38"/>
  <c r="AA76" i="38"/>
  <c r="AA64" i="38"/>
  <c r="AA66" i="38"/>
  <c r="AA67" i="38"/>
  <c r="L29" i="38"/>
  <c r="K29" i="38"/>
  <c r="H29" i="38"/>
  <c r="D29" i="38"/>
  <c r="M28" i="38"/>
  <c r="L28" i="38"/>
  <c r="K28" i="38"/>
  <c r="J28" i="38"/>
  <c r="I28" i="38"/>
  <c r="H28" i="38"/>
  <c r="G28" i="38"/>
  <c r="F28" i="38"/>
  <c r="E28" i="38"/>
  <c r="D28" i="38"/>
  <c r="C28" i="38"/>
  <c r="M27" i="38"/>
  <c r="L27" i="38"/>
  <c r="K27" i="38"/>
  <c r="J27" i="38"/>
  <c r="I27" i="38"/>
  <c r="H27" i="38"/>
  <c r="G27" i="38"/>
  <c r="F27" i="38"/>
  <c r="E27" i="38"/>
  <c r="D27" i="38"/>
  <c r="C27" i="38"/>
  <c r="AA27" i="38" s="1"/>
  <c r="M26" i="38"/>
  <c r="L26" i="38"/>
  <c r="K26" i="38"/>
  <c r="J26" i="38"/>
  <c r="I26" i="38"/>
  <c r="H26" i="38"/>
  <c r="G26" i="38"/>
  <c r="F26" i="38"/>
  <c r="E26" i="38"/>
  <c r="D26" i="38"/>
  <c r="C26" i="38"/>
  <c r="AA26" i="38" s="1"/>
  <c r="W63" i="38"/>
  <c r="W62" i="38"/>
  <c r="M29" i="38"/>
  <c r="J29" i="38"/>
  <c r="I29" i="38"/>
  <c r="G29" i="38"/>
  <c r="F29" i="38"/>
  <c r="E29" i="38"/>
  <c r="C29" i="38"/>
  <c r="AA29" i="38" s="1"/>
  <c r="Y163" i="38"/>
  <c r="W163" i="38"/>
  <c r="Y162" i="38"/>
  <c r="W162" i="38"/>
  <c r="Y63" i="38"/>
  <c r="B29" i="38"/>
  <c r="B28" i="38"/>
  <c r="B27" i="38"/>
  <c r="B26" i="38"/>
  <c r="B25" i="38"/>
  <c r="B24" i="38"/>
  <c r="B23" i="38"/>
  <c r="B22" i="38"/>
  <c r="B21" i="38"/>
  <c r="B20" i="38"/>
  <c r="B19" i="38"/>
  <c r="B18" i="38"/>
  <c r="B17" i="38"/>
  <c r="B16" i="38"/>
  <c r="B15" i="38"/>
  <c r="B14" i="38"/>
  <c r="B13" i="38"/>
  <c r="B12" i="38"/>
  <c r="B11" i="38"/>
  <c r="B10" i="38"/>
  <c r="B9" i="38"/>
  <c r="B8" i="38"/>
  <c r="B7" i="38"/>
  <c r="B6" i="38"/>
  <c r="B5" i="38"/>
  <c r="B4" i="38"/>
  <c r="B3" i="38"/>
  <c r="B2" i="38"/>
  <c r="AA199" i="38"/>
  <c r="AA198" i="38"/>
  <c r="AA197" i="38"/>
  <c r="Z197" i="38"/>
  <c r="AA196" i="38"/>
  <c r="Z196" i="38"/>
  <c r="AA193" i="38"/>
  <c r="AA192" i="38"/>
  <c r="AA191" i="38"/>
  <c r="Z191" i="38"/>
  <c r="AA190" i="38"/>
  <c r="Z190" i="38"/>
  <c r="AA187" i="38"/>
  <c r="AA186" i="38"/>
  <c r="AA185" i="38"/>
  <c r="Z185" i="38"/>
  <c r="AA184" i="38"/>
  <c r="Z184" i="38"/>
  <c r="AA181" i="38"/>
  <c r="AA180" i="38"/>
  <c r="AA179" i="38"/>
  <c r="Z179" i="38"/>
  <c r="AA178" i="38"/>
  <c r="Z178" i="38"/>
  <c r="AA175" i="38"/>
  <c r="AA174" i="38"/>
  <c r="AA173" i="38"/>
  <c r="Z173" i="38"/>
  <c r="AA172" i="38"/>
  <c r="Z172" i="38"/>
  <c r="AA169" i="38"/>
  <c r="AA168" i="38"/>
  <c r="AA167" i="38"/>
  <c r="Z167" i="38"/>
  <c r="AA166" i="38"/>
  <c r="Z166" i="38"/>
  <c r="AA65" i="38"/>
  <c r="U1" i="38"/>
  <c r="AI1" i="38"/>
  <c r="AJ1" i="38"/>
  <c r="Y199" i="38"/>
  <c r="Y198" i="38"/>
  <c r="Y197" i="38"/>
  <c r="Y196" i="38"/>
  <c r="Y194" i="38"/>
  <c r="Y193" i="38"/>
  <c r="Y192" i="38"/>
  <c r="Y191" i="38"/>
  <c r="Y190" i="38"/>
  <c r="Y188" i="38"/>
  <c r="Y187" i="38"/>
  <c r="Y186" i="38"/>
  <c r="Y185" i="38"/>
  <c r="Y184" i="38"/>
  <c r="Y182" i="38"/>
  <c r="Y181" i="38"/>
  <c r="Y180" i="38"/>
  <c r="Y179" i="38"/>
  <c r="Y178" i="38"/>
  <c r="Y176" i="38"/>
  <c r="Y175" i="38"/>
  <c r="Y174" i="38"/>
  <c r="Y173" i="38"/>
  <c r="Y172" i="38"/>
  <c r="Y170" i="38"/>
  <c r="Y169" i="38"/>
  <c r="N18" i="38"/>
  <c r="O29" i="38"/>
  <c r="N29" i="38"/>
  <c r="O28" i="38"/>
  <c r="N28" i="38"/>
  <c r="O27" i="38"/>
  <c r="N27" i="38"/>
  <c r="O26" i="38"/>
  <c r="N26" i="38"/>
  <c r="O25" i="38"/>
  <c r="N25" i="38"/>
  <c r="M25" i="38"/>
  <c r="L25" i="38"/>
  <c r="K25" i="38"/>
  <c r="J25" i="38"/>
  <c r="I25" i="38"/>
  <c r="H25" i="38"/>
  <c r="G25" i="38"/>
  <c r="F25" i="38"/>
  <c r="E25" i="38"/>
  <c r="D25" i="38"/>
  <c r="C25" i="38"/>
  <c r="O24" i="38"/>
  <c r="N24" i="38"/>
  <c r="M24" i="38"/>
  <c r="L24" i="38"/>
  <c r="K24" i="38"/>
  <c r="J24" i="38"/>
  <c r="I24" i="38"/>
  <c r="H24" i="38"/>
  <c r="G24" i="38"/>
  <c r="F24" i="38"/>
  <c r="E24" i="38"/>
  <c r="D24" i="38"/>
  <c r="C24" i="38"/>
  <c r="O23" i="38"/>
  <c r="N23" i="38"/>
  <c r="M23" i="38"/>
  <c r="L23" i="38"/>
  <c r="K23" i="38"/>
  <c r="J23" i="38"/>
  <c r="I23" i="38"/>
  <c r="H23" i="38"/>
  <c r="G23" i="38"/>
  <c r="F23" i="38"/>
  <c r="E23" i="38"/>
  <c r="D23" i="38"/>
  <c r="C23" i="38"/>
  <c r="O22" i="38"/>
  <c r="N22" i="38"/>
  <c r="M22" i="38"/>
  <c r="L22" i="38"/>
  <c r="K22" i="38"/>
  <c r="J22" i="38"/>
  <c r="I22" i="38"/>
  <c r="H22" i="38"/>
  <c r="G22" i="38"/>
  <c r="F22" i="38"/>
  <c r="E22" i="38"/>
  <c r="D22" i="38"/>
  <c r="C22" i="38"/>
  <c r="O21" i="38"/>
  <c r="N21" i="38"/>
  <c r="M21" i="38"/>
  <c r="L21" i="38"/>
  <c r="K21" i="38"/>
  <c r="J21" i="38"/>
  <c r="I21" i="38"/>
  <c r="H21" i="38"/>
  <c r="G21" i="38"/>
  <c r="F21" i="38"/>
  <c r="E21" i="38"/>
  <c r="D21" i="38"/>
  <c r="C21" i="38"/>
  <c r="O20" i="38"/>
  <c r="N20" i="38"/>
  <c r="M20" i="38"/>
  <c r="L20" i="38"/>
  <c r="K20" i="38"/>
  <c r="J20" i="38"/>
  <c r="I20" i="38"/>
  <c r="H20" i="38"/>
  <c r="G20" i="38"/>
  <c r="F20" i="38"/>
  <c r="E20" i="38"/>
  <c r="D20" i="38"/>
  <c r="C20" i="38"/>
  <c r="O19" i="38"/>
  <c r="N19" i="38"/>
  <c r="M19" i="38"/>
  <c r="L19" i="38"/>
  <c r="K19" i="38"/>
  <c r="J19" i="38"/>
  <c r="I19" i="38"/>
  <c r="H19" i="38"/>
  <c r="G19" i="38"/>
  <c r="F19" i="38"/>
  <c r="E19" i="38"/>
  <c r="D19" i="38"/>
  <c r="C19" i="38"/>
  <c r="M18" i="38"/>
  <c r="L18" i="38"/>
  <c r="K18" i="38"/>
  <c r="J18" i="38"/>
  <c r="I18" i="38"/>
  <c r="H18" i="38"/>
  <c r="G18" i="38"/>
  <c r="F18" i="38"/>
  <c r="E18" i="38"/>
  <c r="D18" i="38"/>
  <c r="C18" i="38"/>
  <c r="O17" i="38"/>
  <c r="N17" i="38"/>
  <c r="M17" i="38"/>
  <c r="L17" i="38"/>
  <c r="K17" i="38"/>
  <c r="J17" i="38"/>
  <c r="I17" i="38"/>
  <c r="H17" i="38"/>
  <c r="G17" i="38"/>
  <c r="F17" i="38"/>
  <c r="E17" i="38"/>
  <c r="D17" i="38"/>
  <c r="C17" i="38"/>
  <c r="O16" i="38"/>
  <c r="N16" i="38"/>
  <c r="M16" i="38"/>
  <c r="L16" i="38"/>
  <c r="K16" i="38"/>
  <c r="J16" i="38"/>
  <c r="I16" i="38"/>
  <c r="H16" i="38"/>
  <c r="G16" i="38"/>
  <c r="F16" i="38"/>
  <c r="E16" i="38"/>
  <c r="D16" i="38"/>
  <c r="C16" i="38"/>
  <c r="O15" i="38"/>
  <c r="N15" i="38"/>
  <c r="M15" i="38"/>
  <c r="L15" i="38"/>
  <c r="K15" i="38"/>
  <c r="J15" i="38"/>
  <c r="I15" i="38"/>
  <c r="H15" i="38"/>
  <c r="G15" i="38"/>
  <c r="F15" i="38"/>
  <c r="E15" i="38"/>
  <c r="D15" i="38"/>
  <c r="C15" i="38"/>
  <c r="O14" i="38"/>
  <c r="N14" i="38"/>
  <c r="M14" i="38"/>
  <c r="L14" i="38"/>
  <c r="K14" i="38"/>
  <c r="J14" i="38"/>
  <c r="I14" i="38"/>
  <c r="H14" i="38"/>
  <c r="G14" i="38"/>
  <c r="F14" i="38"/>
  <c r="E14" i="38"/>
  <c r="D14" i="38"/>
  <c r="C14" i="38"/>
  <c r="O13" i="38"/>
  <c r="N13" i="38"/>
  <c r="M13" i="38"/>
  <c r="L13" i="38"/>
  <c r="K13" i="38"/>
  <c r="J13" i="38"/>
  <c r="I13" i="38"/>
  <c r="H13" i="38"/>
  <c r="G13" i="38"/>
  <c r="F13" i="38"/>
  <c r="E13" i="38"/>
  <c r="D13" i="38"/>
  <c r="C13" i="38"/>
  <c r="O12" i="38"/>
  <c r="N12" i="38"/>
  <c r="M12" i="38"/>
  <c r="L12" i="38"/>
  <c r="K12" i="38"/>
  <c r="J12" i="38"/>
  <c r="I12" i="38"/>
  <c r="H12" i="38"/>
  <c r="G12" i="38"/>
  <c r="F12" i="38"/>
  <c r="E12" i="38"/>
  <c r="D12" i="38"/>
  <c r="C12" i="38"/>
  <c r="O11" i="38"/>
  <c r="N11" i="38"/>
  <c r="M11" i="38"/>
  <c r="L11" i="38"/>
  <c r="K11" i="38"/>
  <c r="J11" i="38"/>
  <c r="I11" i="38"/>
  <c r="H11" i="38"/>
  <c r="G11" i="38"/>
  <c r="F11" i="38"/>
  <c r="E11" i="38"/>
  <c r="D11" i="38"/>
  <c r="C11" i="38"/>
  <c r="O10" i="38"/>
  <c r="N10" i="38"/>
  <c r="M10" i="38"/>
  <c r="L10" i="38"/>
  <c r="K10" i="38"/>
  <c r="J10" i="38"/>
  <c r="I10" i="38"/>
  <c r="H10" i="38"/>
  <c r="G10" i="38"/>
  <c r="F10" i="38"/>
  <c r="E10" i="38"/>
  <c r="D10" i="38"/>
  <c r="C10" i="38"/>
  <c r="O9" i="38"/>
  <c r="N9" i="38"/>
  <c r="M9" i="38"/>
  <c r="L9" i="38"/>
  <c r="K9" i="38"/>
  <c r="J9" i="38"/>
  <c r="I9" i="38"/>
  <c r="H9" i="38"/>
  <c r="G9" i="38"/>
  <c r="F9" i="38"/>
  <c r="E9" i="38"/>
  <c r="D9" i="38"/>
  <c r="C9" i="38"/>
  <c r="O8" i="38"/>
  <c r="N8" i="38"/>
  <c r="M8" i="38"/>
  <c r="L8" i="38"/>
  <c r="K8" i="38"/>
  <c r="J8" i="38"/>
  <c r="I8" i="38"/>
  <c r="H8" i="38"/>
  <c r="G8" i="38"/>
  <c r="F8" i="38"/>
  <c r="E8" i="38"/>
  <c r="D8" i="38"/>
  <c r="C8" i="38"/>
  <c r="O7" i="38"/>
  <c r="N7" i="38"/>
  <c r="M7" i="38"/>
  <c r="L7" i="38"/>
  <c r="K7" i="38"/>
  <c r="J7" i="38"/>
  <c r="I7" i="38"/>
  <c r="H7" i="38"/>
  <c r="G7" i="38"/>
  <c r="F7" i="38"/>
  <c r="E7" i="38"/>
  <c r="D7" i="38"/>
  <c r="C7" i="38"/>
  <c r="O6" i="38"/>
  <c r="N6" i="38"/>
  <c r="M6" i="38"/>
  <c r="L6" i="38"/>
  <c r="K6" i="38"/>
  <c r="J6" i="38"/>
  <c r="I6" i="38"/>
  <c r="H6" i="38"/>
  <c r="G6" i="38"/>
  <c r="F6" i="38"/>
  <c r="E6" i="38"/>
  <c r="D6" i="38"/>
  <c r="C6" i="38"/>
  <c r="O5" i="38"/>
  <c r="N5" i="38"/>
  <c r="M5" i="38"/>
  <c r="L5" i="38"/>
  <c r="K5" i="38"/>
  <c r="J5" i="38"/>
  <c r="I5" i="38"/>
  <c r="H5" i="38"/>
  <c r="G5" i="38"/>
  <c r="F5" i="38"/>
  <c r="E5" i="38"/>
  <c r="D5" i="38"/>
  <c r="C5" i="38"/>
  <c r="O4" i="38"/>
  <c r="N4" i="38"/>
  <c r="M4" i="38"/>
  <c r="L4" i="38"/>
  <c r="K4" i="38"/>
  <c r="J4" i="38"/>
  <c r="I4" i="38"/>
  <c r="H4" i="38"/>
  <c r="G4" i="38"/>
  <c r="F4" i="38"/>
  <c r="E4" i="38"/>
  <c r="D4" i="38"/>
  <c r="C4" i="38"/>
  <c r="O3" i="38"/>
  <c r="N3" i="38"/>
  <c r="M3" i="38"/>
  <c r="L3" i="38"/>
  <c r="K3" i="38"/>
  <c r="J3" i="38"/>
  <c r="I3" i="38"/>
  <c r="H3" i="38"/>
  <c r="G3" i="38"/>
  <c r="F3" i="38"/>
  <c r="E3" i="38"/>
  <c r="D3" i="38"/>
  <c r="C3" i="38"/>
  <c r="O2" i="38"/>
  <c r="N2" i="38"/>
  <c r="M2" i="38"/>
  <c r="L2" i="38"/>
  <c r="K2" i="38"/>
  <c r="J2" i="38"/>
  <c r="I2" i="38"/>
  <c r="H2" i="38"/>
  <c r="G2" i="38"/>
  <c r="F2" i="38"/>
  <c r="E2" i="38"/>
  <c r="D2" i="38"/>
  <c r="C2" i="38"/>
  <c r="W170" i="38"/>
  <c r="W171" i="38"/>
  <c r="W172" i="38"/>
  <c r="W173" i="38"/>
  <c r="W174" i="38"/>
  <c r="W175" i="38"/>
  <c r="W176" i="38"/>
  <c r="W177" i="38"/>
  <c r="W178" i="38"/>
  <c r="W179" i="38"/>
  <c r="W180" i="38"/>
  <c r="W181" i="38"/>
  <c r="W182" i="38"/>
  <c r="W183" i="38"/>
  <c r="W184" i="38"/>
  <c r="W185" i="38"/>
  <c r="W186" i="38"/>
  <c r="W187" i="38"/>
  <c r="W188" i="38"/>
  <c r="W189" i="38"/>
  <c r="W190" i="38"/>
  <c r="W191" i="38"/>
  <c r="W192" i="38"/>
  <c r="W193" i="38"/>
  <c r="W194" i="38"/>
  <c r="W195" i="38"/>
  <c r="W196" i="38"/>
  <c r="W197" i="38"/>
  <c r="W198" i="38"/>
  <c r="W199" i="38"/>
  <c r="Y168" i="38"/>
  <c r="Y167" i="38"/>
  <c r="Y166" i="38"/>
  <c r="Y164" i="38"/>
  <c r="Y161" i="38"/>
  <c r="Y160" i="38"/>
  <c r="Y158" i="38"/>
  <c r="Y157" i="38"/>
  <c r="Y156" i="38"/>
  <c r="Y155" i="38"/>
  <c r="Y154" i="38"/>
  <c r="Y152" i="38"/>
  <c r="Y151" i="38"/>
  <c r="Y150" i="38"/>
  <c r="Y149" i="38"/>
  <c r="Y148" i="38"/>
  <c r="Y146" i="38"/>
  <c r="Y145" i="38"/>
  <c r="Y144" i="38"/>
  <c r="Y143" i="38"/>
  <c r="Y142" i="38"/>
  <c r="Y140" i="38"/>
  <c r="Y139" i="38"/>
  <c r="Y138" i="38"/>
  <c r="Y137" i="38"/>
  <c r="Y136" i="38"/>
  <c r="Y134" i="38"/>
  <c r="Y133" i="38"/>
  <c r="Y132" i="38"/>
  <c r="Y131" i="38"/>
  <c r="Y130" i="38"/>
  <c r="Y128" i="38"/>
  <c r="Y127" i="38"/>
  <c r="Y126" i="38"/>
  <c r="Y125" i="38"/>
  <c r="Y124" i="38"/>
  <c r="Y122" i="38"/>
  <c r="Y121" i="38"/>
  <c r="Y120" i="38"/>
  <c r="Y119" i="38"/>
  <c r="Y118" i="38"/>
  <c r="Y116" i="38"/>
  <c r="Y115" i="38"/>
  <c r="Y114" i="38"/>
  <c r="Y113" i="38"/>
  <c r="Y112" i="38"/>
  <c r="Y110" i="38"/>
  <c r="Y109" i="38"/>
  <c r="Y108" i="38"/>
  <c r="Y107" i="38"/>
  <c r="Y106" i="38"/>
  <c r="Y104" i="38"/>
  <c r="Y103" i="38"/>
  <c r="Y102" i="38"/>
  <c r="Y101" i="38"/>
  <c r="Y100" i="38"/>
  <c r="Y98" i="38"/>
  <c r="Y97" i="38"/>
  <c r="Y96" i="38"/>
  <c r="Y95" i="38"/>
  <c r="Y94" i="38"/>
  <c r="Y92" i="38"/>
  <c r="Y91" i="38"/>
  <c r="Y90" i="38"/>
  <c r="Y89" i="38"/>
  <c r="Y88" i="38"/>
  <c r="Y86" i="38"/>
  <c r="Y85" i="38"/>
  <c r="Y84" i="38"/>
  <c r="Y83" i="38"/>
  <c r="Y82" i="38"/>
  <c r="Y80" i="38"/>
  <c r="Y79" i="38"/>
  <c r="Y78" i="38"/>
  <c r="Y77" i="38"/>
  <c r="Y76" i="38"/>
  <c r="Y74" i="38"/>
  <c r="Y73" i="38"/>
  <c r="Y72" i="38"/>
  <c r="Y71" i="38"/>
  <c r="Y70" i="38"/>
  <c r="Y68" i="38"/>
  <c r="W169" i="38"/>
  <c r="W165" i="38"/>
  <c r="W81" i="38"/>
  <c r="W69" i="38"/>
  <c r="W67" i="38"/>
  <c r="Y60" i="38"/>
  <c r="Y66" i="38"/>
  <c r="Y64" i="38"/>
  <c r="W74" i="38"/>
  <c r="W79" i="38"/>
  <c r="Y65" i="38"/>
  <c r="Y67" i="38"/>
  <c r="W168" i="38"/>
  <c r="W167" i="38"/>
  <c r="W166" i="38"/>
  <c r="W164" i="38"/>
  <c r="W161" i="38"/>
  <c r="W160" i="38"/>
  <c r="W159" i="38"/>
  <c r="W158" i="38"/>
  <c r="W157" i="38"/>
  <c r="W156" i="38"/>
  <c r="W155" i="38"/>
  <c r="W154" i="38"/>
  <c r="W153" i="38"/>
  <c r="W152" i="38"/>
  <c r="W151" i="38"/>
  <c r="W150" i="38"/>
  <c r="W149" i="38"/>
  <c r="W148" i="38"/>
  <c r="W147" i="38"/>
  <c r="W146" i="38"/>
  <c r="W145" i="38"/>
  <c r="W144" i="38"/>
  <c r="W143" i="38"/>
  <c r="W142" i="38"/>
  <c r="W141" i="38"/>
  <c r="W140" i="38"/>
  <c r="W139" i="38"/>
  <c r="W138" i="38"/>
  <c r="W137" i="38"/>
  <c r="W136" i="38"/>
  <c r="W135" i="38"/>
  <c r="W134" i="38"/>
  <c r="W133" i="38"/>
  <c r="W132" i="38"/>
  <c r="W131" i="38"/>
  <c r="W130" i="38"/>
  <c r="W129" i="38"/>
  <c r="W128" i="38"/>
  <c r="W127" i="38"/>
  <c r="W126" i="38"/>
  <c r="W125" i="38"/>
  <c r="W124" i="38"/>
  <c r="W123" i="38"/>
  <c r="W122" i="38"/>
  <c r="W121" i="38"/>
  <c r="W120" i="38"/>
  <c r="W119" i="38"/>
  <c r="W118" i="38"/>
  <c r="W117" i="38"/>
  <c r="W116" i="38"/>
  <c r="W115" i="38"/>
  <c r="W114" i="38"/>
  <c r="W113" i="38"/>
  <c r="W112" i="38"/>
  <c r="W111" i="38"/>
  <c r="W110" i="38"/>
  <c r="W109" i="38"/>
  <c r="W108" i="38"/>
  <c r="W107" i="38"/>
  <c r="W106" i="38"/>
  <c r="W105" i="38"/>
  <c r="W104" i="38"/>
  <c r="W103" i="38"/>
  <c r="W102" i="38"/>
  <c r="W101" i="38"/>
  <c r="W100" i="38"/>
  <c r="W99" i="38"/>
  <c r="W98" i="38"/>
  <c r="W97" i="38"/>
  <c r="W96" i="38"/>
  <c r="W95" i="38"/>
  <c r="W94" i="38"/>
  <c r="W93" i="38"/>
  <c r="W92" i="38"/>
  <c r="W91" i="38"/>
  <c r="W90" i="38"/>
  <c r="W89" i="38"/>
  <c r="W88" i="38"/>
  <c r="W87" i="38"/>
  <c r="W86" i="38"/>
  <c r="W83" i="38"/>
  <c r="W82" i="38"/>
  <c r="W77" i="38"/>
  <c r="W76" i="38"/>
  <c r="W71" i="38"/>
  <c r="W70" i="38"/>
  <c r="W65" i="38"/>
  <c r="W64" i="38"/>
  <c r="W85" i="38"/>
  <c r="W75" i="38"/>
  <c r="W73" i="38"/>
  <c r="W84" i="38"/>
  <c r="W72" i="38"/>
  <c r="W78" i="38"/>
  <c r="W80" i="38"/>
  <c r="W68" i="38"/>
  <c r="W66" i="38"/>
  <c r="AA28" i="38" l="1"/>
  <c r="AA1" i="38"/>
  <c r="Z77" i="38" s="1"/>
  <c r="Z28" i="38"/>
  <c r="Z89" i="38"/>
  <c r="Z88" i="38"/>
  <c r="Z101" i="38"/>
  <c r="Z26" i="38"/>
  <c r="Z95" i="38"/>
  <c r="Z118" i="38"/>
  <c r="Z85" i="38"/>
  <c r="Z142" i="38"/>
  <c r="Z106" i="38"/>
  <c r="Z107" i="38"/>
  <c r="Z143" i="38"/>
  <c r="Z84" i="38"/>
  <c r="Z156" i="38"/>
  <c r="Z144" i="38"/>
  <c r="Z145" i="38"/>
  <c r="Z157" i="38"/>
  <c r="Y165" i="38"/>
  <c r="Y177" i="38"/>
  <c r="Y189" i="38"/>
  <c r="Y171" i="38"/>
  <c r="Y183" i="38"/>
  <c r="Y195" i="38"/>
  <c r="Y75" i="38"/>
  <c r="Y87" i="38"/>
  <c r="Y99" i="38"/>
  <c r="Y111" i="38"/>
  <c r="Y123" i="38"/>
  <c r="Y135" i="38"/>
  <c r="Y147" i="38"/>
  <c r="Y159" i="38"/>
  <c r="Y69" i="38"/>
  <c r="Y81" i="38"/>
  <c r="Y93" i="38"/>
  <c r="Y105" i="38"/>
  <c r="Y117" i="38"/>
  <c r="Y129" i="38"/>
  <c r="Y141" i="38"/>
  <c r="Y153" i="38"/>
  <c r="Y61" i="38"/>
  <c r="Z138" i="38" l="1"/>
  <c r="Z199" i="38"/>
  <c r="Z193" i="38"/>
  <c r="Z187" i="38"/>
  <c r="Z181" i="38"/>
  <c r="Z175" i="38"/>
  <c r="Z169" i="38"/>
  <c r="Z198" i="38"/>
  <c r="Z192" i="38"/>
  <c r="Z186" i="38"/>
  <c r="Z180" i="38"/>
  <c r="Z174" i="38"/>
  <c r="Z168" i="38"/>
  <c r="Z79" i="38"/>
  <c r="Z162" i="38"/>
  <c r="Z161" i="38"/>
  <c r="Z160" i="38"/>
  <c r="Z132" i="38"/>
  <c r="Z133" i="38"/>
  <c r="Z109" i="38"/>
  <c r="Z64" i="38"/>
  <c r="Z73" i="38"/>
  <c r="Z102" i="38"/>
  <c r="Z78" i="38"/>
  <c r="Z71" i="38"/>
  <c r="Z65" i="38"/>
  <c r="Z151" i="38"/>
  <c r="Z127" i="38"/>
  <c r="Z103" i="38"/>
  <c r="Z126" i="38"/>
  <c r="Z90" i="38"/>
  <c r="Z76" i="38"/>
  <c r="Z66" i="38"/>
  <c r="Z121" i="38"/>
  <c r="Z97" i="38"/>
  <c r="Z150" i="38"/>
  <c r="Z120" i="38"/>
  <c r="Z72" i="38"/>
  <c r="Z163" i="38"/>
  <c r="Z139" i="38"/>
  <c r="Z115" i="38"/>
  <c r="Z91" i="38"/>
  <c r="Z114" i="38"/>
  <c r="Z70" i="38"/>
  <c r="Z96" i="38"/>
  <c r="Z108" i="38"/>
  <c r="Z67" i="38"/>
  <c r="Y22" i="38"/>
  <c r="Z22" i="38" s="1"/>
  <c r="Y23" i="38" s="1"/>
  <c r="Y24" i="38" s="1"/>
  <c r="Z24" i="38" s="1"/>
  <c r="Y25" i="38" s="1"/>
  <c r="Y6" i="38"/>
  <c r="Y18" i="38"/>
  <c r="Z18" i="38" s="1"/>
  <c r="Y19" i="38" s="1"/>
  <c r="Y20" i="38" s="1"/>
  <c r="Z20" i="38" s="1"/>
  <c r="Y2" i="38"/>
  <c r="Y14" i="38"/>
  <c r="Y10" i="38"/>
  <c r="Z119" i="38"/>
  <c r="Z19" i="38" l="1"/>
  <c r="AA18" i="38" s="1"/>
  <c r="Z23" i="38"/>
  <c r="AA22" i="38" s="1"/>
  <c r="Y21" i="38"/>
  <c r="Z21" i="38" s="1"/>
  <c r="AA20" i="38" s="1"/>
  <c r="Z25" i="38"/>
  <c r="AA24" i="38" s="1"/>
  <c r="Z2" i="38" l="1"/>
  <c r="Y3" i="38" s="1"/>
  <c r="Y4" i="38" l="1"/>
  <c r="Z4" i="38" s="1"/>
  <c r="Z3" i="38"/>
  <c r="AA2" i="38" s="1"/>
  <c r="Y5" i="38" l="1"/>
  <c r="Z5" i="38" s="1"/>
  <c r="AA4" i="38" s="1"/>
  <c r="Z6" i="38" l="1"/>
  <c r="Y7" i="38" s="1"/>
  <c r="Y8" i="38" s="1"/>
  <c r="Z10" i="38"/>
  <c r="Y11" i="38" s="1"/>
  <c r="Y12" i="38" s="1"/>
  <c r="Z8" i="38" l="1"/>
  <c r="Y9" i="38" s="1"/>
  <c r="Z7" i="38"/>
  <c r="AA6" i="38" s="1"/>
  <c r="Z12" i="38"/>
  <c r="Y13" i="38" s="1"/>
  <c r="Z11" i="38"/>
  <c r="AA10" i="38" s="1"/>
  <c r="Z14" i="38"/>
  <c r="Y15" i="38" s="1"/>
  <c r="Y16" i="38" s="1"/>
  <c r="Z13" i="38" l="1"/>
  <c r="AA12" i="38" s="1"/>
  <c r="Z9" i="38"/>
  <c r="AA8" i="38" s="1"/>
  <c r="Z16" i="38"/>
  <c r="Y17" i="38" s="1"/>
  <c r="Z15" i="38"/>
  <c r="AA14" i="38" s="1"/>
  <c r="Z17" i="38" l="1"/>
  <c r="AA16" i="38" s="1"/>
</calcChain>
</file>

<file path=xl/sharedStrings.xml><?xml version="1.0" encoding="utf-8"?>
<sst xmlns="http://schemas.openxmlformats.org/spreadsheetml/2006/main" count="834" uniqueCount="583">
  <si>
    <t>Acciones</t>
  </si>
  <si>
    <t>Opciones</t>
  </si>
  <si>
    <t>AL30 - 48hs</t>
  </si>
  <si>
    <t>AL30C - 48hs</t>
  </si>
  <si>
    <t>AL30D - 48hs</t>
  </si>
  <si>
    <t>GD30 - 48hs</t>
  </si>
  <si>
    <t>GD30C - 48hs</t>
  </si>
  <si>
    <t>GD30D - 48hs</t>
  </si>
  <si>
    <t>Bonos</t>
  </si>
  <si>
    <t>Letras</t>
  </si>
  <si>
    <t>CEDEARS</t>
  </si>
  <si>
    <t>ONs.</t>
  </si>
  <si>
    <t>Panel General</t>
  </si>
  <si>
    <t>AL30 - spot</t>
  </si>
  <si>
    <t>AL30D - spot</t>
  </si>
  <si>
    <t>AL30C - spot</t>
  </si>
  <si>
    <t>GD30 - spot</t>
  </si>
  <si>
    <t>GD30C - spot</t>
  </si>
  <si>
    <t>GD30D - spot</t>
  </si>
  <si>
    <t>S31E3 - 48hs</t>
  </si>
  <si>
    <t>SE3D - 48hs</t>
  </si>
  <si>
    <t>SE3C - 48hs</t>
  </si>
  <si>
    <t>CAUCION</t>
  </si>
  <si>
    <t>S28F3 - 48hs</t>
  </si>
  <si>
    <t>Tickers</t>
  </si>
  <si>
    <t>Base</t>
  </si>
  <si>
    <t>Symbol</t>
  </si>
  <si>
    <t>Cedears</t>
  </si>
  <si>
    <t>MERV - XMEV - AL30 - 48hs</t>
  </si>
  <si>
    <t>MERV - XMEV - PESOS - 1D</t>
  </si>
  <si>
    <t>1D Pesos</t>
  </si>
  <si>
    <t>MERV - XMEV - PESOS - 2D</t>
  </si>
  <si>
    <t>2D Pesos</t>
  </si>
  <si>
    <t>MERV - XMEV - AL30 - CI</t>
  </si>
  <si>
    <t>AL30 - CI</t>
  </si>
  <si>
    <t>MERV - XMEV - PESOS - 3D</t>
  </si>
  <si>
    <t>3D Pesos</t>
  </si>
  <si>
    <t>MERV - XMEV - AL30C - 48hs</t>
  </si>
  <si>
    <t>MERV - XMEV - PESOS - 4D</t>
  </si>
  <si>
    <t>4D Pesos</t>
  </si>
  <si>
    <t>MERV - XMEV - PESOS - 5D</t>
  </si>
  <si>
    <t>5D Pesos</t>
  </si>
  <si>
    <t>MERV - XMEV - AL30C - CI</t>
  </si>
  <si>
    <t>AL30C - CI</t>
  </si>
  <si>
    <t>MERV - XMEV - PESOS - 6D</t>
  </si>
  <si>
    <t>6D Pesos</t>
  </si>
  <si>
    <t>MERV - XMEV - AL30D - 48hs</t>
  </si>
  <si>
    <t>MERV - XMEV - PESOS - 7D</t>
  </si>
  <si>
    <t>7D Pesos</t>
  </si>
  <si>
    <t>MERV - XMEV - PESOS - 8D</t>
  </si>
  <si>
    <t>8D Pesos</t>
  </si>
  <si>
    <t>MERV - XMEV - AL30D - CI</t>
  </si>
  <si>
    <t>AL30D - CI</t>
  </si>
  <si>
    <t>MERV - XMEV - PESOS - 9D</t>
  </si>
  <si>
    <t>9D Pesos</t>
  </si>
  <si>
    <t>MERV - XMEV - GD30 - 48hs</t>
  </si>
  <si>
    <t>MERV - XMEV - PESOS - 10D</t>
  </si>
  <si>
    <t>10D Pesos</t>
  </si>
  <si>
    <t>MERV - XMEV - PESOS - 11D</t>
  </si>
  <si>
    <t>11D Pesos</t>
  </si>
  <si>
    <t>MERV - XMEV - GD30 - CI</t>
  </si>
  <si>
    <t>GD30 - CI</t>
  </si>
  <si>
    <t>MERV - XMEV - PESOS - 12D</t>
  </si>
  <si>
    <t>12D Pesos</t>
  </si>
  <si>
    <t>MERV - XMEV - GD30C - 48hs</t>
  </si>
  <si>
    <t>MERV - XMEV - PESOS - 13D</t>
  </si>
  <si>
    <t>13D Pesos</t>
  </si>
  <si>
    <t>MERV - XMEV - PESOS - 14D</t>
  </si>
  <si>
    <t>14D Pesos</t>
  </si>
  <si>
    <t>MERV - XMEV - GD30C - CI</t>
  </si>
  <si>
    <t>GD30C - CI</t>
  </si>
  <si>
    <t>MERV - XMEV - PESOS - 15D</t>
  </si>
  <si>
    <t>15D Pesos</t>
  </si>
  <si>
    <t>MERV - XMEV - GD30D - 48hs</t>
  </si>
  <si>
    <t>MERV - XMEV - PESOS - 16D</t>
  </si>
  <si>
    <t>16D Pesos</t>
  </si>
  <si>
    <t>MERV - XMEV - PESOS - 17D</t>
  </si>
  <si>
    <t>17D Pesos</t>
  </si>
  <si>
    <t>MERV - XMEV - GD30D - CI</t>
  </si>
  <si>
    <t>GD30D - CI</t>
  </si>
  <si>
    <t>MERV - XMEV - PESOS - 18D</t>
  </si>
  <si>
    <t>18D Pesos</t>
  </si>
  <si>
    <t>MERV - XMEV - PESOS - 19D</t>
  </si>
  <si>
    <t>19D Pesos</t>
  </si>
  <si>
    <t>MERV - XMEV - PESOS - 20D</t>
  </si>
  <si>
    <t>20D Pesos</t>
  </si>
  <si>
    <t>MERV - XMEV - PESOS - 21D</t>
  </si>
  <si>
    <t>21D Pesos</t>
  </si>
  <si>
    <t>MERV - XMEV - PESOS - 22D</t>
  </si>
  <si>
    <t>22D Pesos</t>
  </si>
  <si>
    <t>MERV - XMEV - PESOS - 23D</t>
  </si>
  <si>
    <t>23D Pesos</t>
  </si>
  <si>
    <t>MERV - XMEV - PESOS - 24D</t>
  </si>
  <si>
    <t>24D Pesos</t>
  </si>
  <si>
    <t>MERV - XMEV - PESOS - 25D</t>
  </si>
  <si>
    <t>25D Pesos</t>
  </si>
  <si>
    <t>MERV - XMEV - PESOS - 26D</t>
  </si>
  <si>
    <t>26D Pesos</t>
  </si>
  <si>
    <t>MERV - XMEV - PESOS - 27D</t>
  </si>
  <si>
    <t>27D Pesos</t>
  </si>
  <si>
    <t>MERV - XMEV - PESOS - 28D</t>
  </si>
  <si>
    <t>28D Pesos</t>
  </si>
  <si>
    <t>MERV - XMEV - PESOS - 29D</t>
  </si>
  <si>
    <t>29D Pesos</t>
  </si>
  <si>
    <t>MERV - XMEV - PESOS - 30D</t>
  </si>
  <si>
    <t>30D Pesos</t>
  </si>
  <si>
    <t>MERV - XMEV - PESOS - 45D</t>
  </si>
  <si>
    <t>45D Pesos</t>
  </si>
  <si>
    <t>MERV - XMEV - PESOS - 60D</t>
  </si>
  <si>
    <t>60D Pesos</t>
  </si>
  <si>
    <t>OPCIONES</t>
  </si>
  <si>
    <t>ACCIONES</t>
  </si>
  <si>
    <t>BONOS</t>
  </si>
  <si>
    <t>LETRAS</t>
  </si>
  <si>
    <t>MERV - XMEV - S31E3 - CI</t>
  </si>
  <si>
    <t>MERV - XMEV - S31E3 - 48hs</t>
  </si>
  <si>
    <t>MERV - XMEV - SE3C - CI</t>
  </si>
  <si>
    <t>MERV - XMEV - SE3C - 48hs</t>
  </si>
  <si>
    <t>MERV - XMEV - SE3D - CI</t>
  </si>
  <si>
    <t>MERV - XMEV - SE3D - 48hs</t>
  </si>
  <si>
    <t>MERV - XMEV - S28F3 - CI</t>
  </si>
  <si>
    <t>MERV - XMEV - S28F3 - 48hs</t>
  </si>
  <si>
    <t>S31E3 - CI</t>
  </si>
  <si>
    <t>SE3C - CI</t>
  </si>
  <si>
    <t>SE3D - CI</t>
  </si>
  <si>
    <t>S28F3 - CI</t>
  </si>
  <si>
    <t>symbol</t>
  </si>
  <si>
    <t>last</t>
  </si>
  <si>
    <t>open</t>
  </si>
  <si>
    <t>high</t>
  </si>
  <si>
    <t>low</t>
  </si>
  <si>
    <t>operations</t>
  </si>
  <si>
    <t>datetime</t>
  </si>
  <si>
    <t>GFGV34729A</t>
  </si>
  <si>
    <t>GFGV36729A</t>
  </si>
  <si>
    <t>GFGV39729A</t>
  </si>
  <si>
    <t>GFGV460.AB</t>
  </si>
  <si>
    <t>GFGV480.AB</t>
  </si>
  <si>
    <t>GFGV500.AB</t>
  </si>
  <si>
    <t>GFGV520.AB</t>
  </si>
  <si>
    <t>GFGC600.AB</t>
  </si>
  <si>
    <t>MERV - XMEV - GFGC600.AB - 24hs</t>
  </si>
  <si>
    <t>MERV - XMEV - GFGV34729A - 24hs</t>
  </si>
  <si>
    <t>MERV - XMEV - GFGV36729A - 24hs</t>
  </si>
  <si>
    <t>MERV - XMEV - GFGV39729A - 24hs</t>
  </si>
  <si>
    <t>MERV - XMEV - GFGV460.AB - 24hs</t>
  </si>
  <si>
    <t>MERV - XMEV - GFGV480.AB - 24hs</t>
  </si>
  <si>
    <t>MERV - XMEV - GFGV500.AB - 24hs</t>
  </si>
  <si>
    <t>MERV - XMEV - GFGV520.AB - 24hs</t>
  </si>
  <si>
    <t>GFGC620.AB</t>
  </si>
  <si>
    <t>GFGC640.AB</t>
  </si>
  <si>
    <t>GFGC660.AB</t>
  </si>
  <si>
    <t>GFGC680.AB</t>
  </si>
  <si>
    <t>GFGC700.AB</t>
  </si>
  <si>
    <t>GFGC720.AB</t>
  </si>
  <si>
    <t>GFGC740.AB</t>
  </si>
  <si>
    <t>GFGC760.AB</t>
  </si>
  <si>
    <t>GFGC780.AB</t>
  </si>
  <si>
    <t>GFGV440.AB</t>
  </si>
  <si>
    <t>GFGV420.AB</t>
  </si>
  <si>
    <t>GFGV390.AB</t>
  </si>
  <si>
    <t>GFGV380.AB</t>
  </si>
  <si>
    <t>GFGV35729A</t>
  </si>
  <si>
    <t>GD35 - 48hs</t>
  </si>
  <si>
    <t>MERV - XMEV - GFGV440.AB - 24hs</t>
  </si>
  <si>
    <t>MERV - XMEV - GFGV420.AB - 24hs</t>
  </si>
  <si>
    <t>MERV - XMEV - GFGV390.AB - 24hs</t>
  </si>
  <si>
    <t>MERV - XMEV - GFGV380.AB - 24hs</t>
  </si>
  <si>
    <t>MERV - XMEV - GFGV35729A - 24hs</t>
  </si>
  <si>
    <t>MERV - XMEV - GFGC620.AB - 24hs</t>
  </si>
  <si>
    <t>MERV - XMEV - GFGC640.AB - 24hs</t>
  </si>
  <si>
    <t>MERV - XMEV - GFGC660.AB - 24hs</t>
  </si>
  <si>
    <t>MERV - XMEV - GFGC680.AB - 24hs</t>
  </si>
  <si>
    <t>MERV - XMEV - GFGC700.AB - 24hs</t>
  </si>
  <si>
    <t>MERV - XMEV - GFGC720.AB - 24hs</t>
  </si>
  <si>
    <t>MERV - XMEV - GFGC740.AB - 24hs</t>
  </si>
  <si>
    <t>MERV - XMEV - GFGC760.AB - 24hs</t>
  </si>
  <si>
    <t>MERV - XMEV - GFGC780.AB - 24hs</t>
  </si>
  <si>
    <t>MERV - XMEV - GD35 - CI</t>
  </si>
  <si>
    <t>MERV - XMEV - GFGC580.AB - 24hs</t>
  </si>
  <si>
    <t>MERV - XMEV - GFGC560.AB - 24hs</t>
  </si>
  <si>
    <t>MERV - XMEV - GFGC540.AB - 24hs</t>
  </si>
  <si>
    <t>AE38 - 48hs</t>
  </si>
  <si>
    <t>AL35 - 48hs</t>
  </si>
  <si>
    <t>AL41 - 48hs</t>
  </si>
  <si>
    <t>AL29 - 48hs</t>
  </si>
  <si>
    <t>GD29 - 48hs</t>
  </si>
  <si>
    <t>GD41 - 48hs</t>
  </si>
  <si>
    <t>GD46 - 48hs</t>
  </si>
  <si>
    <t>GD38 - 48hs</t>
  </si>
  <si>
    <t>GD29 - CI</t>
  </si>
  <si>
    <t>GD38 - CI</t>
  </si>
  <si>
    <t>GD41 - CI</t>
  </si>
  <si>
    <t>GD46 - CI</t>
  </si>
  <si>
    <t>AL29 - CI</t>
  </si>
  <si>
    <t>AE38 - CI</t>
  </si>
  <si>
    <t>AL35 - CI</t>
  </si>
  <si>
    <t>AL41 - CI</t>
  </si>
  <si>
    <t>MERV - XMEV - AL29 - CI</t>
  </si>
  <si>
    <t>MERV - XMEV - AE38 - CI</t>
  </si>
  <si>
    <t>MERV - XMEV - AL35 - CI</t>
  </si>
  <si>
    <t>MERV - XMEV - AL41 - CI</t>
  </si>
  <si>
    <t>MERV - XMEV - GD29 - CI</t>
  </si>
  <si>
    <t>MERV - XMEV - GD38 - CI</t>
  </si>
  <si>
    <t>MERV - XMEV - GD41 - CI</t>
  </si>
  <si>
    <t>MERV - XMEV - GD46 - CI</t>
  </si>
  <si>
    <t>GFGC540.AB</t>
  </si>
  <si>
    <t>GFGC560.AB</t>
  </si>
  <si>
    <t>GFGC580.AB</t>
  </si>
  <si>
    <t>MERV - XMEV - GFGC500.AB - 24hs</t>
  </si>
  <si>
    <t>MERV - XMEV - GFGC520.AB - 24hs</t>
  </si>
  <si>
    <t>GFGC500.AB</t>
  </si>
  <si>
    <t>GFGC520.AB</t>
  </si>
  <si>
    <t>MERV - XMEV - GD35C - CI</t>
  </si>
  <si>
    <t>GD35C - CI</t>
  </si>
  <si>
    <t>MERV - XMEV - GD35D - CI</t>
  </si>
  <si>
    <t>GD35D - CI</t>
  </si>
  <si>
    <t>MERV - XMEV - GD35C - 48hs</t>
  </si>
  <si>
    <t>MERV - XMEV - GD35D - 48hs</t>
  </si>
  <si>
    <t>GD35C - 48hs</t>
  </si>
  <si>
    <t>GD35D - 48hs</t>
  </si>
  <si>
    <t>MERV - XMEV - SM3C - 48hs</t>
  </si>
  <si>
    <t>MERV - XMEV - SM3D - 48hs</t>
  </si>
  <si>
    <t>MERV - XMEV - SM3C - CI</t>
  </si>
  <si>
    <t>MERV - XMEV - SM3D - CI</t>
  </si>
  <si>
    <t>SM3C - CI</t>
  </si>
  <si>
    <t>SM3D - CI</t>
  </si>
  <si>
    <t>SM3C - 48hs</t>
  </si>
  <si>
    <t>SM3D - 48hs</t>
  </si>
  <si>
    <t>AE38C - 48hs</t>
  </si>
  <si>
    <t>AE38D - 48hs</t>
  </si>
  <si>
    <t>GD29C - 48hs</t>
  </si>
  <si>
    <t>GD29D - 48hs</t>
  </si>
  <si>
    <t>GD38C - 48hs</t>
  </si>
  <si>
    <t>GD38D - 48hs</t>
  </si>
  <si>
    <t>GD41C - 48hs</t>
  </si>
  <si>
    <t>GD41D - 48hs</t>
  </si>
  <si>
    <t>AL29C - 48hs</t>
  </si>
  <si>
    <t>AL29D - 48hs</t>
  </si>
  <si>
    <t>AL35C - 48hs</t>
  </si>
  <si>
    <t>AL35D - 48hs</t>
  </si>
  <si>
    <t>AL41C - 48hs</t>
  </si>
  <si>
    <t>AL41D - 48hs</t>
  </si>
  <si>
    <t>MERV - XMEV - AL29C - CI</t>
  </si>
  <si>
    <t>MERV - XMEV - AE38D - CI</t>
  </si>
  <si>
    <t>MERV - XMEV - AE38C - CI</t>
  </si>
  <si>
    <t>MERV - XMEV - AL35C - CI</t>
  </si>
  <si>
    <t>MERV - XMEV - AL35D - CI</t>
  </si>
  <si>
    <t>MERV - XMEV - AL41C - CI</t>
  </si>
  <si>
    <t>MERV - XMEV - AL41D - CI</t>
  </si>
  <si>
    <t>MERV - XMEV - GD29C - CI</t>
  </si>
  <si>
    <t>MERV - XMEV - GD29D - CI</t>
  </si>
  <si>
    <t>MERV - XMEV - GD38C - CI</t>
  </si>
  <si>
    <t>MERV - XMEV - GD38D - CI</t>
  </si>
  <si>
    <t>MERV - XMEV - GD41C - CI</t>
  </si>
  <si>
    <t>MERV - XMEV - GD41D - CI</t>
  </si>
  <si>
    <t>MERV - XMEV - GD46C - CI</t>
  </si>
  <si>
    <t>MERV - XMEV - GD46D - CI</t>
  </si>
  <si>
    <t>AL29C - CI</t>
  </si>
  <si>
    <t>AL29D - CI</t>
  </si>
  <si>
    <t>AE38D - CI</t>
  </si>
  <si>
    <t>AE38C - CI</t>
  </si>
  <si>
    <t>AL35C - CI</t>
  </si>
  <si>
    <t>AL35D - CI</t>
  </si>
  <si>
    <t>AL41C - CI</t>
  </si>
  <si>
    <t>AL41D - CI</t>
  </si>
  <si>
    <t>GD29C - CI</t>
  </si>
  <si>
    <t>GD29D - CI</t>
  </si>
  <si>
    <t>GD38C - CI</t>
  </si>
  <si>
    <t>GD38D - CI</t>
  </si>
  <si>
    <t>GD41C - CI</t>
  </si>
  <si>
    <t>GD41D - CI</t>
  </si>
  <si>
    <t>GD46C - CI</t>
  </si>
  <si>
    <t>GD46D - CI</t>
  </si>
  <si>
    <t>MERV - XMEV - GD35 - 48hs</t>
  </si>
  <si>
    <t>GD46C - 48hs</t>
  </si>
  <si>
    <t>GD46D - 48hs</t>
  </si>
  <si>
    <t>GD35 - CI</t>
  </si>
  <si>
    <t>MERV - XMEV - AL35 - 48hs</t>
  </si>
  <si>
    <t>MERV - XMEV - AL35C - 48hs</t>
  </si>
  <si>
    <t>MERV - XMEV - AL35D - 48hs</t>
  </si>
  <si>
    <t>MERV - XMEV - AL29C - 48hs</t>
  </si>
  <si>
    <t>MERV - XMEV - AL29D - CI</t>
  </si>
  <si>
    <t>MERV - XMEV - AL29 - 48hs</t>
  </si>
  <si>
    <t>MERV - XMEV - AL29D - 48hs</t>
  </si>
  <si>
    <t>MERV - XMEV - AE38 - 48hs</t>
  </si>
  <si>
    <t>MERV - XMEV - AE38C - 48hs</t>
  </si>
  <si>
    <t>MERV - XMEV - AE38D - 48hs</t>
  </si>
  <si>
    <t>MERV - XMEV - AL41 - 48hs</t>
  </si>
  <si>
    <t>MERV - XMEV - AL41C - 48hs</t>
  </si>
  <si>
    <t>MERV - XMEV - AL41D - 48hs</t>
  </si>
  <si>
    <t>MERV - XMEV - GD29 - 48hs</t>
  </si>
  <si>
    <t>MERV - XMEV - GD29C - 48hs</t>
  </si>
  <si>
    <t>MERV - XMEV - GD29D - 48hs</t>
  </si>
  <si>
    <t>MERV - XMEV - GD38 - 48hs</t>
  </si>
  <si>
    <t>MERV - XMEV - GD38C - 48hs</t>
  </si>
  <si>
    <t>MERV - XMEV - GD38D - 48hs</t>
  </si>
  <si>
    <t>MERV - XMEV - GD41 - 48hs</t>
  </si>
  <si>
    <t>MERV - XMEV - GD41C - 48hs</t>
  </si>
  <si>
    <t>MERV - XMEV - GD41D - 48hs</t>
  </si>
  <si>
    <t>MERV - XMEV - GD46 - 48hs</t>
  </si>
  <si>
    <t>MERV - XMEV - GD46C - 48hs</t>
  </si>
  <si>
    <t>MERV - XMEV - GD46D - 48hs</t>
  </si>
  <si>
    <t>change</t>
  </si>
  <si>
    <t>turnover</t>
  </si>
  <si>
    <t>bid</t>
  </si>
  <si>
    <t>ask</t>
  </si>
  <si>
    <t>previous_close</t>
  </si>
  <si>
    <t>S31L3 - 48hs</t>
  </si>
  <si>
    <t>SL3C - 48hs</t>
  </si>
  <si>
    <t>SL3D - 48hs</t>
  </si>
  <si>
    <t>&lt;&gt;</t>
  </si>
  <si>
    <t>Tasa</t>
  </si>
  <si>
    <t>Monto $</t>
  </si>
  <si>
    <t>M Tomador</t>
  </si>
  <si>
    <t>T Toma</t>
  </si>
  <si>
    <t>T Coloc</t>
  </si>
  <si>
    <t>M Colocad</t>
  </si>
  <si>
    <t>1 días</t>
  </si>
  <si>
    <t>2 días</t>
  </si>
  <si>
    <t>3 días</t>
  </si>
  <si>
    <t>4 días</t>
  </si>
  <si>
    <t>5 días</t>
  </si>
  <si>
    <t>6 días</t>
  </si>
  <si>
    <t>7 días</t>
  </si>
  <si>
    <t>S31L3 - CI</t>
  </si>
  <si>
    <t>SL3C - CI</t>
  </si>
  <si>
    <t>SL3D - CI</t>
  </si>
  <si>
    <t>MERV - XMEV - S31L3 - CI</t>
  </si>
  <si>
    <t>MERV - XMEV - S31L3 - 48hs</t>
  </si>
  <si>
    <t>MERV - XMEV - SL3C - CI</t>
  </si>
  <si>
    <t>MERV - XMEV - SL3C - 48hs</t>
  </si>
  <si>
    <t>MERV - XMEV - SL3D - CI</t>
  </si>
  <si>
    <t>MERV - XMEV - SL3D - 48hs</t>
  </si>
  <si>
    <t>GGAL - spot</t>
  </si>
  <si>
    <t>GGAL - 48hs</t>
  </si>
  <si>
    <t>bid_size</t>
  </si>
  <si>
    <t>ask_size</t>
  </si>
  <si>
    <t>GFGV72304G</t>
  </si>
  <si>
    <t>GFGV75304G</t>
  </si>
  <si>
    <t>GFGC75931G</t>
  </si>
  <si>
    <t>GFGV75931G</t>
  </si>
  <si>
    <t>GFGC77931G</t>
  </si>
  <si>
    <t>GFGC85304G</t>
  </si>
  <si>
    <t>GFGC89304G</t>
  </si>
  <si>
    <t>GFGC93304G</t>
  </si>
  <si>
    <t>GFGC97304G</t>
  </si>
  <si>
    <t>GFGV43931G</t>
  </si>
  <si>
    <t>GFGV45931G</t>
  </si>
  <si>
    <t>GFGV47931G</t>
  </si>
  <si>
    <t>GFGV49931G</t>
  </si>
  <si>
    <t>GFGV51931G</t>
  </si>
  <si>
    <t>GFGV55931G</t>
  </si>
  <si>
    <t>GFGV56304G</t>
  </si>
  <si>
    <t>GFGV57931G</t>
  </si>
  <si>
    <t>GFGV59931G</t>
  </si>
  <si>
    <t>GFGV64304G</t>
  </si>
  <si>
    <t>GFGV65931G</t>
  </si>
  <si>
    <t>GFGV66304G</t>
  </si>
  <si>
    <t>MERV - XMEV - GFGC75931G - 24hs</t>
  </si>
  <si>
    <t>MERV - XMEV - GFGC77931G - 24hs</t>
  </si>
  <si>
    <t>MERV - XMEV - GFGC85304G - 24hs</t>
  </si>
  <si>
    <t>MERV - XMEV - GFGC89304G - 24hs</t>
  </si>
  <si>
    <t>MERV - XMEV - GFGC93304G - 24hs</t>
  </si>
  <si>
    <t>MERV - XMEV - GFGC97304G - 24hs</t>
  </si>
  <si>
    <t>MERV - XMEV - GFGV43931G - 24hs</t>
  </si>
  <si>
    <t>MERV - XMEV - GFGV45931G - 24hs</t>
  </si>
  <si>
    <t>MERV - XMEV - GFGV47931G - 24hs</t>
  </si>
  <si>
    <t>MERV - XMEV - GFGV49931G - 24hs</t>
  </si>
  <si>
    <t>MERV - XMEV - GFGV51931G - 24hs</t>
  </si>
  <si>
    <t>MERV - XMEV - GFGV55931G - 24hs</t>
  </si>
  <si>
    <t>MERV - XMEV - GFGV56304G - 24hs</t>
  </si>
  <si>
    <t>MERV - XMEV - GFGV57931G - 24hs</t>
  </si>
  <si>
    <t>MERV - XMEV - GFGV59931G - 24hs</t>
  </si>
  <si>
    <t>MERV - XMEV - GFGV64304G - 24hs</t>
  </si>
  <si>
    <t>MERV - XMEV - GFGV65931G - 24hs</t>
  </si>
  <si>
    <t>MERV - XMEV - GFGV66304G - 24hs</t>
  </si>
  <si>
    <t>MERV - XMEV - GFGV72304G - 24hs</t>
  </si>
  <si>
    <t>MERV - XMEV - GFGV75304G - 24hs</t>
  </si>
  <si>
    <t>MERV - XMEV - GFGV75931G - 24hs</t>
  </si>
  <si>
    <t>GFGC10415G</t>
  </si>
  <si>
    <t>GFGC10915G</t>
  </si>
  <si>
    <t>GFGC11415G</t>
  </si>
  <si>
    <t>GFGC11915G</t>
  </si>
  <si>
    <t>GFGC12415G</t>
  </si>
  <si>
    <t>GFGC12915G</t>
  </si>
  <si>
    <t>GFGC13915G</t>
  </si>
  <si>
    <t>GFGC14415G</t>
  </si>
  <si>
    <t>GFGC14915G</t>
  </si>
  <si>
    <t>MERV - XMEV - GFGC10415G - 24hs</t>
  </si>
  <si>
    <t>MERV - XMEV - GFGC10915G - 24hs</t>
  </si>
  <si>
    <t>MERV - XMEV - GFGC11415G - 24hs</t>
  </si>
  <si>
    <t>MERV - XMEV - GFGC11915G - 24hs</t>
  </si>
  <si>
    <t>MERV - XMEV - GFGC12415G - 24hs</t>
  </si>
  <si>
    <t>MERV - XMEV - GFGC12915G - 24hs</t>
  </si>
  <si>
    <t>MERV - XMEV - GFGC13915G - 24hs</t>
  </si>
  <si>
    <t>MERV - XMEV - GFGC14415G - 24hs</t>
  </si>
  <si>
    <t>MERV - XMEV - GFGC14915G - 24hs</t>
  </si>
  <si>
    <t>GGAL - CI</t>
  </si>
  <si>
    <t>MERV - XMEV - GGAL - CI</t>
  </si>
  <si>
    <t>MERV - XMEV - GGAL - 48hs</t>
  </si>
  <si>
    <t>X18O3 - 48hs</t>
  </si>
  <si>
    <t>XO3C - 48hs</t>
  </si>
  <si>
    <t>XO3D - 48hs</t>
  </si>
  <si>
    <t>MERV - XMEV - X18O3 - CI</t>
  </si>
  <si>
    <t>MERV - XMEV - X18O3 - 48hs</t>
  </si>
  <si>
    <t>X18O3 - CI</t>
  </si>
  <si>
    <t>MERV - XMEV - XO3C - CI</t>
  </si>
  <si>
    <t>MERV - XMEV - XO3C - 48hs</t>
  </si>
  <si>
    <t>XO3C - CI</t>
  </si>
  <si>
    <t>XO3D - CI</t>
  </si>
  <si>
    <t>MERV - XMEV - XO3D - CI</t>
  </si>
  <si>
    <t>MERV - XMEV - XO3D - 48hs</t>
  </si>
  <si>
    <t>BA37D - spot</t>
  </si>
  <si>
    <t>BA7DC - spot</t>
  </si>
  <si>
    <t>BA7DD - spot</t>
  </si>
  <si>
    <t>AL29 - spot</t>
  </si>
  <si>
    <t>AL29C - spot</t>
  </si>
  <si>
    <t>AL29D - spot</t>
  </si>
  <si>
    <t>AL35 - spot</t>
  </si>
  <si>
    <t>AL35C - spot</t>
  </si>
  <si>
    <t>AL35D - spot</t>
  </si>
  <si>
    <t>AE38 - spot</t>
  </si>
  <si>
    <t>AE38C - spot</t>
  </si>
  <si>
    <t>AE38D - spot</t>
  </si>
  <si>
    <t>AL41 - spot</t>
  </si>
  <si>
    <t>AL41C - spot</t>
  </si>
  <si>
    <t>AL41D - spot</t>
  </si>
  <si>
    <t>GD29 - spot</t>
  </si>
  <si>
    <t>GD29C - spot</t>
  </si>
  <si>
    <t>GD29D - spot</t>
  </si>
  <si>
    <t>GD35 - spot</t>
  </si>
  <si>
    <t>GD35C - spot</t>
  </si>
  <si>
    <t>GD35D - spot</t>
  </si>
  <si>
    <t>GD41 - spot</t>
  </si>
  <si>
    <t>GD41C - spot</t>
  </si>
  <si>
    <t>GD41D - spot</t>
  </si>
  <si>
    <t>GD38 - spot</t>
  </si>
  <si>
    <t>GD38C - spot</t>
  </si>
  <si>
    <t>GD38D - spot</t>
  </si>
  <si>
    <t>GD46 - spot</t>
  </si>
  <si>
    <t>GD46C - spot</t>
  </si>
  <si>
    <t>GD46D - spot</t>
  </si>
  <si>
    <t>MRCAO - spot</t>
  </si>
  <si>
    <t>MRCAC - spot</t>
  </si>
  <si>
    <t>MRCAD - spot</t>
  </si>
  <si>
    <t>CLSIO - spot</t>
  </si>
  <si>
    <t>CLSIC - spot</t>
  </si>
  <si>
    <t>CLSID - spot</t>
  </si>
  <si>
    <t>BPOA7 - spot</t>
  </si>
  <si>
    <t>BPA7C - spot</t>
  </si>
  <si>
    <t>BPA7D - spot</t>
  </si>
  <si>
    <t>8 días</t>
  </si>
  <si>
    <t>9 días</t>
  </si>
  <si>
    <t>10 días</t>
  </si>
  <si>
    <t>AAPL - spot</t>
  </si>
  <si>
    <t>AAPLC - spot</t>
  </si>
  <si>
    <t>AAPLD - spot</t>
  </si>
  <si>
    <t>AMZN - spot</t>
  </si>
  <si>
    <t>AMZNC - spot</t>
  </si>
  <si>
    <t>AMZND - spot</t>
  </si>
  <si>
    <t>KO - spot</t>
  </si>
  <si>
    <t>KOC - spot</t>
  </si>
  <si>
    <t>KOD - spot</t>
  </si>
  <si>
    <t>GOOGL - spot</t>
  </si>
  <si>
    <t>GOGLC - spot</t>
  </si>
  <si>
    <t>GOGLD - spot</t>
  </si>
  <si>
    <t>MELI - spot</t>
  </si>
  <si>
    <t>MELIC - spot</t>
  </si>
  <si>
    <t>MELID - spot</t>
  </si>
  <si>
    <t>TSLA - spot</t>
  </si>
  <si>
    <t>TSLAD - spot</t>
  </si>
  <si>
    <t>TSLAC - spot</t>
  </si>
  <si>
    <t>volume</t>
  </si>
  <si>
    <t>GFGV27608J</t>
  </si>
  <si>
    <t>GFGV28608J</t>
  </si>
  <si>
    <t>GFGV30108J</t>
  </si>
  <si>
    <t>GFGV31608J</t>
  </si>
  <si>
    <t>GFGV33108J</t>
  </si>
  <si>
    <t>GFGV34608J</t>
  </si>
  <si>
    <t>GFGV36108J</t>
  </si>
  <si>
    <t>GFGV37608J</t>
  </si>
  <si>
    <t>GFGV39108J</t>
  </si>
  <si>
    <t>GFGV40608J</t>
  </si>
  <si>
    <t>GFGC36108J</t>
  </si>
  <si>
    <t>GFGC37608J</t>
  </si>
  <si>
    <t>GFGC39108J</t>
  </si>
  <si>
    <t>GFGC40608J</t>
  </si>
  <si>
    <t>GFGC42608J</t>
  </si>
  <si>
    <t>GFGC44608J</t>
  </si>
  <si>
    <t>GFGC46608J</t>
  </si>
  <si>
    <t>GFGC48608J</t>
  </si>
  <si>
    <t>GFGC50608J</t>
  </si>
  <si>
    <t>GFGC52608J</t>
  </si>
  <si>
    <t>GFGC40608G</t>
  </si>
  <si>
    <t>GFGC42608G</t>
  </si>
  <si>
    <t>GFGC44608G</t>
  </si>
  <si>
    <t>GFGC51049G</t>
  </si>
  <si>
    <t>GFGC53049G</t>
  </si>
  <si>
    <t>GFGV30108G</t>
  </si>
  <si>
    <t>GFGV31608G</t>
  </si>
  <si>
    <t>GFGV33108G</t>
  </si>
  <si>
    <t>GFGV34608G</t>
  </si>
  <si>
    <t>GFGV36108G</t>
  </si>
  <si>
    <t>S14J4 - spot</t>
  </si>
  <si>
    <t>SJ4C - spot</t>
  </si>
  <si>
    <t>SJ4D - spot</t>
  </si>
  <si>
    <t>S26L4 - spot</t>
  </si>
  <si>
    <t>SL4C - spot</t>
  </si>
  <si>
    <t>SL4D - spot</t>
  </si>
  <si>
    <t>GGAL - 24hs</t>
  </si>
  <si>
    <t>AL30 - 24hs</t>
  </si>
  <si>
    <t>AL30C - 24hs</t>
  </si>
  <si>
    <t>AL30D - 24hs</t>
  </si>
  <si>
    <t>GD30 - 24hs</t>
  </si>
  <si>
    <t>GD30C - 24hs</t>
  </si>
  <si>
    <t>GD30D - 24hs</t>
  </si>
  <si>
    <t>S14J4 - 24hs</t>
  </si>
  <si>
    <t>SJ4C - 24hs</t>
  </si>
  <si>
    <t>SJ4D - 24hs</t>
  </si>
  <si>
    <t>S26L4 - 24hs</t>
  </si>
  <si>
    <t>SL4C - 24hs</t>
  </si>
  <si>
    <t>SL4D - 24hs</t>
  </si>
  <si>
    <t>AE38 - 24hs</t>
  </si>
  <si>
    <t>AE38C - 24hs</t>
  </si>
  <si>
    <t>AE38D - 24hs</t>
  </si>
  <si>
    <t>AL29 - 24hs</t>
  </si>
  <si>
    <t>AL29C - 24hs</t>
  </si>
  <si>
    <t>AL29D - 24hs</t>
  </si>
  <si>
    <t>AL35 - 24hs</t>
  </si>
  <si>
    <t>AL35C - 24hs</t>
  </si>
  <si>
    <t>AL35D - 24hs</t>
  </si>
  <si>
    <t>AL41 - 24hs</t>
  </si>
  <si>
    <t>AL41C - 24hs</t>
  </si>
  <si>
    <t>AL41D - 24hs</t>
  </si>
  <si>
    <t>GD29 - 24hs</t>
  </si>
  <si>
    <t>GD29C - 24hs</t>
  </si>
  <si>
    <t>GD29D - 24hs</t>
  </si>
  <si>
    <t>GD35 - 24hs</t>
  </si>
  <si>
    <t>GD35C - 24hs</t>
  </si>
  <si>
    <t>GD35D - 24hs</t>
  </si>
  <si>
    <t>GD38 - 24hs</t>
  </si>
  <si>
    <t>GD38C - 24hs</t>
  </si>
  <si>
    <t>GD38D - 24hs</t>
  </si>
  <si>
    <t>GD41 - 24hs</t>
  </si>
  <si>
    <t>GD41C - 24hs</t>
  </si>
  <si>
    <t>GD41D - 24hs</t>
  </si>
  <si>
    <t>GD46 - 24hs</t>
  </si>
  <si>
    <t>GD46C - 24hs</t>
  </si>
  <si>
    <t>GD46D - 24hs</t>
  </si>
  <si>
    <t>MRCAO - 24hs</t>
  </si>
  <si>
    <t>MRCAC - 24hs</t>
  </si>
  <si>
    <t>MRCAD - 24hs</t>
  </si>
  <si>
    <t>BA37D - 24hs</t>
  </si>
  <si>
    <t>BA7DC - 24hs</t>
  </si>
  <si>
    <t>BA7DD - 24hs</t>
  </si>
  <si>
    <t>CLSIO - 24hs</t>
  </si>
  <si>
    <t>CLSIC - 24hs</t>
  </si>
  <si>
    <t>CLSID - 24hs</t>
  </si>
  <si>
    <t>BPOA7 - 24hs</t>
  </si>
  <si>
    <t>BPA7C - 24hs</t>
  </si>
  <si>
    <t>BPA7D - 24hs</t>
  </si>
  <si>
    <t>AAPL - 24hs</t>
  </si>
  <si>
    <t>AAPLC - 24hs</t>
  </si>
  <si>
    <t>AAPLD - 24hs</t>
  </si>
  <si>
    <t>AMZN - 24hs</t>
  </si>
  <si>
    <t>AMZNC - 24hs</t>
  </si>
  <si>
    <t>AMZND - 24hs</t>
  </si>
  <si>
    <t>KO - 24hs</t>
  </si>
  <si>
    <t>KOC - 24hs</t>
  </si>
  <si>
    <t>KOD - 24hs</t>
  </si>
  <si>
    <t>GOOGL - 24hs</t>
  </si>
  <si>
    <t>GOGLC - 24hs</t>
  </si>
  <si>
    <t>GOGLD - 24hs</t>
  </si>
  <si>
    <t>MELI - 24hs</t>
  </si>
  <si>
    <t>MELIC - 24hs</t>
  </si>
  <si>
    <t>MELID - 24hs</t>
  </si>
  <si>
    <t>TSLA - 24hs</t>
  </si>
  <si>
    <t>TSLAC - 24hs</t>
  </si>
  <si>
    <t>TSLAD - 24hs</t>
  </si>
  <si>
    <t>D - spot</t>
  </si>
  <si>
    <t>TRAILING</t>
  </si>
  <si>
    <t>STOP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</si>
</sst>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0.0"/>
    <numFmt numFmtId="165" formatCode="[$-F400]h:mm:ss\ AM/PM"/>
    <numFmt numFmtId="166" formatCode="_-* #,##0_-;\-* #,##0_-;_-* &quot;-&quot;??_-;_-@_-"/>
    <numFmt numFmtId="167" formatCode="0.0000%"/>
    <numFmt numFmtId="168" formatCode="0.000"/>
  </numFmts>
  <fonts count="84">
    <font>
      <sz val="10"/>
      <color rgb="FF000000"/>
      <name val="Arial"/>
    </font>
    <font>
      <sz val="10"/>
      <name val="Arial"/>
      <family val="2"/>
    </font>
    <font>
      <sz val="10"/>
      <color rgb="FF000000"/>
      <name val="Arial"/>
      <family val="2"/>
    </font>
    <font>
      <sz val="8"/>
      <color rgb="FF000000"/>
      <name val="Arial"/>
      <family val="2"/>
    </font>
    <font>
      <sz val="10"/>
      <color rgb="FF000000"/>
      <name val="Arial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2"/>
      <name val="Calibri"/>
      <family val="2"/>
      <scheme val="minor"/>
    </font>
    <font>
      <sz val="10"/>
      <color rgb="FF000000"/>
      <name val="Arial"/>
      <family val="2"/>
    </font>
    <font>
      <sz val="8"/>
      <color theme="0"/>
      <name val="Calibri"/>
      <family val="2"/>
      <scheme val="minor"/>
    </font>
    <font>
      <u/>
      <sz val="8"/>
      <color rgb="FF000000"/>
      <name val="Arial"/>
      <family val="2"/>
    </font>
    <font>
      <sz val="10"/>
      <color theme="0"/>
      <name val="Calibri"/>
      <family val="2"/>
      <scheme val="minor"/>
    </font>
    <font>
      <sz val="8"/>
      <name val="Arial"/>
      <family val="2"/>
    </font>
    <font>
      <sz val="10"/>
      <color rgb="FF000000"/>
      <name val="Arial"/>
      <family val="2"/>
    </font>
    <font>
      <sz val="10"/>
      <color rgb="FF006100"/>
      <name val="Calibri"/>
      <family val="2"/>
      <scheme val="minor"/>
    </font>
    <font>
      <sz val="7"/>
      <color theme="0"/>
      <name val="Calibri"/>
      <family val="2"/>
      <scheme val="minor"/>
    </font>
    <font>
      <sz val="11"/>
      <color theme="1"/>
      <name val="Arial"/>
      <family val="2"/>
    </font>
    <font>
      <sz val="8"/>
      <color rgb="FF000000"/>
      <name val="&quot;Quattrocento Sans&quot;"/>
    </font>
    <font>
      <b/>
      <sz val="7"/>
      <color rgb="FF000000"/>
      <name val="Arial"/>
      <family val="2"/>
    </font>
    <font>
      <sz val="8"/>
      <color rgb="FF00B050"/>
      <name val="Arial"/>
      <family val="2"/>
    </font>
    <font>
      <sz val="10"/>
      <color rgb="FF000000"/>
      <name val="Arial"/>
      <family val="2"/>
    </font>
    <font>
      <sz val="8"/>
      <color rgb="FFFF0000"/>
      <name val="Arial"/>
      <family val="2"/>
    </font>
    <font>
      <sz val="7"/>
      <color theme="0"/>
      <name val="Arial"/>
      <family val="2"/>
    </font>
    <font>
      <u/>
      <sz val="11"/>
      <name val="Calibri"/>
      <family val="2"/>
      <scheme val="minor"/>
    </font>
    <font>
      <sz val="10"/>
      <color rgb="FF000000"/>
      <name val="Arial"/>
      <family val="2"/>
    </font>
    <font>
      <sz val="8"/>
      <color theme="1" tint="0.34998626667073579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9C0006"/>
      <name val="Calibri"/>
      <family val="2"/>
      <scheme val="minor"/>
    </font>
    <font>
      <sz val="7"/>
      <color theme="1" tint="0.14999847407452621"/>
      <name val="Calibri"/>
      <family val="2"/>
      <scheme val="minor"/>
    </font>
    <font>
      <sz val="7"/>
      <color theme="3" tint="0.14999847407452621"/>
      <name val="Calibri"/>
      <family val="2"/>
      <scheme val="minor"/>
    </font>
    <font>
      <sz val="8"/>
      <name val="Calibri"/>
      <family val="2"/>
      <scheme val="minor"/>
    </font>
    <font>
      <b/>
      <sz val="8"/>
      <color theme="8"/>
      <name val="Calibri"/>
      <family val="2"/>
      <scheme val="minor"/>
    </font>
    <font>
      <sz val="8"/>
      <color theme="8"/>
      <name val="Calibri"/>
      <family val="2"/>
      <scheme val="minor"/>
    </font>
    <font>
      <sz val="8"/>
      <color theme="1" tint="0.249977111117893"/>
      <name val="Calibri"/>
      <family val="2"/>
      <scheme val="minor"/>
    </font>
    <font>
      <sz val="7"/>
      <color theme="1" tint="0.249977111117893"/>
      <name val="Calibri"/>
      <family val="2"/>
      <scheme val="minor"/>
    </font>
    <font>
      <sz val="8"/>
      <color theme="1" tint="0.249977111117893"/>
      <name val="Arial"/>
      <family val="2"/>
    </font>
    <font>
      <b/>
      <sz val="8"/>
      <color rgb="FF00B0F0"/>
      <name val="Calibri"/>
      <family val="2"/>
      <scheme val="minor"/>
    </font>
    <font>
      <sz val="7"/>
      <color rgb="FF00B0F0"/>
      <name val="Calibri"/>
      <family val="2"/>
      <scheme val="minor"/>
    </font>
    <font>
      <sz val="8"/>
      <color rgb="FF00B0F0"/>
      <name val="Calibri"/>
      <family val="2"/>
      <scheme val="minor"/>
    </font>
    <font>
      <sz val="8"/>
      <color theme="1" tint="0.34998626667073579"/>
      <name val="Arial"/>
      <family val="2"/>
    </font>
    <font>
      <sz val="7"/>
      <color theme="1" tint="0.249977111117893"/>
      <name val="Arial"/>
      <family val="2"/>
    </font>
    <font>
      <sz val="7"/>
      <color theme="1" tint="0.34998626667073579"/>
      <name val="Arial"/>
      <family val="2"/>
    </font>
    <font>
      <sz val="7"/>
      <color theme="0" tint="-0.249977111117893"/>
      <name val="Arial"/>
      <family val="2"/>
    </font>
    <font>
      <sz val="7"/>
      <color rgb="FF000000"/>
      <name val="Arial"/>
      <family val="2"/>
    </font>
    <font>
      <sz val="7"/>
      <color theme="3" tint="0.14999847407452621"/>
      <name val="Bookman Old Style"/>
      <family val="1"/>
    </font>
    <font>
      <sz val="7"/>
      <color theme="1" tint="0.14999847407452621"/>
      <name val="Bookman Old Style"/>
      <family val="1"/>
    </font>
    <font>
      <sz val="7"/>
      <color rgb="FF12782D"/>
      <name val="Arial"/>
      <family val="2"/>
    </font>
    <font>
      <sz val="7"/>
      <color theme="4" tint="-0.249977111117893"/>
      <name val="Arial"/>
      <family val="2"/>
    </font>
    <font>
      <b/>
      <sz val="8"/>
      <color theme="0" tint="-0.249977111117893"/>
      <name val="Arial"/>
      <family val="2"/>
    </font>
    <font>
      <sz val="10"/>
      <color rgb="FF12782D"/>
      <name val="Arial"/>
      <family val="2"/>
    </font>
    <font>
      <sz val="7"/>
      <color theme="0" tint="-0.499984740745262"/>
      <name val="Arial"/>
      <family val="2"/>
    </font>
    <font>
      <sz val="7"/>
      <color theme="1" tint="0.14999847407452621"/>
      <name val="Arial"/>
      <family val="2"/>
    </font>
    <font>
      <b/>
      <sz val="8"/>
      <color theme="4" tint="-0.499984740745262"/>
      <name val="Arial"/>
      <family val="2"/>
    </font>
    <font>
      <b/>
      <sz val="7"/>
      <color theme="0"/>
      <name val="Calibri"/>
      <family val="2"/>
      <scheme val="minor"/>
    </font>
    <font>
      <sz val="6"/>
      <color theme="0" tint="-0.249977111117893"/>
      <name val="Arial"/>
      <family val="2"/>
    </font>
    <font>
      <sz val="6"/>
      <color theme="1" tint="0.14999847407452621"/>
      <name val="Calibri"/>
      <family val="2"/>
      <scheme val="minor"/>
    </font>
    <font>
      <sz val="11"/>
      <color rgb="FF222222"/>
      <name val="Arial"/>
      <family val="2"/>
    </font>
    <font>
      <sz val="12"/>
      <color rgb="FF222222"/>
      <name val="Arial"/>
      <family val="2"/>
    </font>
    <font>
      <b/>
      <sz val="8"/>
      <color theme="1" tint="0.249977111117893"/>
      <name val="Calibri"/>
      <family val="2"/>
      <scheme val="minor"/>
    </font>
    <font>
      <sz val="7"/>
      <color theme="1" tint="0.34998626667073579"/>
      <name val="Calibri"/>
      <family val="2"/>
      <scheme val="minor"/>
    </font>
    <font>
      <sz val="7"/>
      <color theme="9" tint="-0.499984740745262"/>
      <name val="Arial"/>
      <family val="2"/>
    </font>
    <font>
      <vertAlign val="superscript"/>
      <sz val="7"/>
      <color theme="9" tint="-0.499984740745262"/>
      <name val="Arial"/>
      <family val="2"/>
    </font>
    <font>
      <vertAlign val="superscript"/>
      <sz val="7"/>
      <color theme="1" tint="0.249977111117893"/>
      <name val="Arial"/>
      <family val="2"/>
    </font>
    <font>
      <b/>
      <sz val="6"/>
      <color rgb="FF970E03"/>
      <name val="Calibri"/>
      <family val="2"/>
      <scheme val="minor"/>
    </font>
    <font>
      <sz val="8"/>
      <color theme="1" tint="0.14999847407452621"/>
      <name val="Calibri"/>
      <family val="2"/>
      <scheme val="minor"/>
    </font>
    <font>
      <sz val="7"/>
      <color rgb="FF970E03"/>
      <name val="Arial"/>
      <family val="2"/>
    </font>
    <font>
      <b/>
      <sz val="7"/>
      <color rgb="FF970E03"/>
      <name val="Calibri"/>
      <family val="2"/>
      <scheme val="minor"/>
    </font>
    <font>
      <b/>
      <sz val="8"/>
      <color rgb="FF0A4219"/>
      <name val="Arial"/>
      <family val="2"/>
    </font>
    <font>
      <b/>
      <sz val="7"/>
      <color theme="1" tint="0.499984740745262"/>
      <name val="Arial"/>
      <family val="2"/>
    </font>
    <font>
      <b/>
      <sz val="7"/>
      <color rgb="FF00B050"/>
      <name val="Arial"/>
      <family val="2"/>
    </font>
    <font>
      <sz val="9"/>
      <color theme="1" tint="0.249977111117893"/>
      <name val="Calibri"/>
      <family val="2"/>
      <scheme val="minor"/>
    </font>
    <font>
      <sz val="9"/>
      <color theme="1" tint="0.14999847407452621"/>
      <name val="Calibri"/>
      <family val="2"/>
      <scheme val="minor"/>
    </font>
    <font>
      <b/>
      <sz val="7"/>
      <color rgb="FF0A4219"/>
      <name val="Calibri"/>
      <family val="2"/>
      <scheme val="minor"/>
    </font>
    <font>
      <sz val="7"/>
      <color theme="9" tint="-0.499984740745262"/>
      <name val="Calibri"/>
      <family val="2"/>
      <scheme val="minor"/>
    </font>
    <font>
      <b/>
      <sz val="8"/>
      <color rgb="FF002060"/>
      <name val="Arial"/>
      <family val="2"/>
    </font>
    <font>
      <sz val="8"/>
      <color theme="4" tint="-0.499984740745262"/>
      <name val="Arial"/>
      <family val="2"/>
    </font>
    <font>
      <sz val="7"/>
      <color rgb="FF0A4219"/>
      <name val="Arial"/>
      <family val="2"/>
    </font>
    <font>
      <sz val="7"/>
      <color rgb="FF600000"/>
      <name val="Arial"/>
      <family val="2"/>
    </font>
    <font>
      <b/>
      <sz val="11"/>
      <color theme="0"/>
      <name val="Consolas"/>
      <family val="3"/>
    </font>
  </fonts>
  <fills count="1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EB9C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1"/>
        <bgColor theme="9" tint="0.59999389629810485"/>
      </patternFill>
    </fill>
    <fill>
      <patternFill patternType="solid">
        <fgColor theme="7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 tint="4.9989318521683403E-2"/>
        <bgColor theme="9" tint="0.59999389629810485"/>
      </patternFill>
    </fill>
    <fill>
      <patternFill patternType="solid">
        <fgColor theme="1" tint="4.9989318521683403E-2"/>
        <bgColor theme="9"/>
      </patternFill>
    </fill>
    <fill>
      <patternFill patternType="solid">
        <fgColor theme="1" tint="0.14999847407452621"/>
        <bgColor theme="9" tint="0.79998168889431442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1C324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15263B"/>
        <bgColor indexed="64"/>
      </patternFill>
    </fill>
    <fill>
      <patternFill patternType="solid">
        <fgColor theme="1" tint="0.499984740745262"/>
        <bgColor indexed="64"/>
      </patternFill>
    </fill>
  </fills>
  <borders count="192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1" tint="0.14999847407452621"/>
      </left>
      <right style="thin">
        <color theme="1" tint="0.14999847407452621"/>
      </right>
      <top style="thin">
        <color theme="1" tint="0.14999847407452621"/>
      </top>
      <bottom style="double">
        <color rgb="FFFFFF9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FF0000"/>
      </bottom>
      <diagonal/>
    </border>
    <border>
      <left/>
      <right/>
      <top/>
      <bottom style="thin">
        <color theme="1" tint="0.14999847407452621"/>
      </bottom>
      <diagonal/>
    </border>
    <border>
      <left style="thin">
        <color theme="1" tint="4.9989318521683403E-2"/>
      </left>
      <right/>
      <top/>
      <bottom style="thin">
        <color theme="1" tint="0.14999847407452621"/>
      </bottom>
      <diagonal/>
    </border>
    <border>
      <left style="thin">
        <color theme="1" tint="4.9989318521683403E-2"/>
      </left>
      <right/>
      <top/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 tint="0.14999847407452621"/>
      </top>
      <bottom style="thin">
        <color indexed="64"/>
      </bottom>
      <diagonal/>
    </border>
    <border>
      <left style="thin">
        <color theme="1" tint="4.9989318521683403E-2"/>
      </left>
      <right/>
      <top style="thin">
        <color theme="1" tint="0.14999847407452621"/>
      </top>
      <bottom style="thin">
        <color indexed="64"/>
      </bottom>
      <diagonal/>
    </border>
    <border>
      <left/>
      <right/>
      <top style="thin">
        <color theme="1" tint="0.14999847407452621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/>
      </top>
      <bottom style="thin">
        <color theme="1" tint="0.14999847407452621"/>
      </bottom>
      <diagonal/>
    </border>
    <border>
      <left/>
      <right/>
      <top style="thin">
        <color indexed="64"/>
      </top>
      <bottom style="thin">
        <color theme="3" tint="0.14999847407452621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0.249977111117893"/>
      </bottom>
      <diagonal/>
    </border>
    <border>
      <left/>
      <right/>
      <top/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1" tint="0.249977111117893"/>
      </bottom>
      <diagonal/>
    </border>
    <border>
      <left style="thin">
        <color theme="1" tint="4.9989318521683403E-2"/>
      </left>
      <right/>
      <top/>
      <bottom style="thin">
        <color theme="1" tint="0.249977111117893"/>
      </bottom>
      <diagonal/>
    </border>
    <border>
      <left style="thin">
        <color theme="0" tint="-0.499984740745262"/>
      </left>
      <right style="thin">
        <color theme="1" tint="4.9989318521683403E-2"/>
      </right>
      <top/>
      <bottom style="thin">
        <color indexed="64"/>
      </bottom>
      <diagonal/>
    </border>
    <border>
      <left style="thin">
        <color theme="0" tint="-0.499984740745262"/>
      </left>
      <right style="thin">
        <color theme="1" tint="4.9989318521683403E-2"/>
      </right>
      <top style="thin">
        <color indexed="64"/>
      </top>
      <bottom style="thin">
        <color theme="1" tint="0.14999847407452621"/>
      </bottom>
      <diagonal/>
    </border>
    <border>
      <left/>
      <right style="thin">
        <color theme="1" tint="4.9989318521683403E-2"/>
      </right>
      <top/>
      <bottom style="thin">
        <color indexed="64"/>
      </bottom>
      <diagonal/>
    </border>
    <border>
      <left style="thin">
        <color theme="1" tint="4.9989318521683403E-2"/>
      </left>
      <right/>
      <top/>
      <bottom style="thin">
        <color theme="1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1" tint="0.249977111117893"/>
      </bottom>
      <diagonal/>
    </border>
    <border>
      <left/>
      <right style="thin">
        <color indexed="64"/>
      </right>
      <top style="thin">
        <color indexed="64"/>
      </top>
      <bottom style="thin">
        <color theme="1" tint="0.249977111117893"/>
      </bottom>
      <diagonal/>
    </border>
    <border>
      <left style="thin">
        <color indexed="64"/>
      </left>
      <right style="thin">
        <color indexed="64"/>
      </right>
      <top/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/>
      </top>
      <bottom style="thin">
        <color theme="1" tint="0.249977111117893"/>
      </bottom>
      <diagonal/>
    </border>
    <border>
      <left style="thin">
        <color theme="0" tint="-0.499984740745262"/>
      </left>
      <right style="thin">
        <color theme="1" tint="4.9989318521683403E-2"/>
      </right>
      <top style="thin">
        <color indexed="64"/>
      </top>
      <bottom style="thin">
        <color theme="1" tint="0.249977111117893"/>
      </bottom>
      <diagonal/>
    </border>
    <border>
      <left/>
      <right style="thin">
        <color theme="1" tint="4.9989318521683403E-2"/>
      </right>
      <top/>
      <bottom style="thin">
        <color theme="1" tint="0.14999847407452621"/>
      </bottom>
      <diagonal/>
    </border>
    <border>
      <left style="thin">
        <color theme="7" tint="0.39997558519241921"/>
      </left>
      <right style="thin">
        <color theme="7" tint="0.39997558519241921"/>
      </right>
      <top/>
      <bottom/>
      <diagonal/>
    </border>
    <border>
      <left style="thin">
        <color theme="7" tint="0.39997558519241921"/>
      </left>
      <right/>
      <top/>
      <bottom/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4.9989318521683403E-2"/>
      </bottom>
      <diagonal/>
    </border>
    <border>
      <left style="thin">
        <color indexed="64"/>
      </left>
      <right style="thin">
        <color theme="1" tint="4.9989318521683403E-2"/>
      </right>
      <top style="thin">
        <color indexed="64"/>
      </top>
      <bottom style="thin">
        <color theme="1" tint="0.14999847407452621"/>
      </bottom>
      <diagonal/>
    </border>
    <border>
      <left/>
      <right style="thin">
        <color theme="1" tint="0.249977111117893"/>
      </right>
      <top/>
      <bottom/>
      <diagonal/>
    </border>
    <border>
      <left/>
      <right style="thin">
        <color theme="1" tint="4.9989318521683403E-2"/>
      </right>
      <top style="thin">
        <color theme="1" tint="0.14999847407452621"/>
      </top>
      <bottom style="thin">
        <color indexed="64"/>
      </bottom>
      <diagonal/>
    </border>
    <border>
      <left/>
      <right style="thin">
        <color theme="1" tint="4.9989318521683403E-2"/>
      </right>
      <top/>
      <bottom style="thin">
        <color theme="1"/>
      </bottom>
      <diagonal/>
    </border>
    <border>
      <left/>
      <right style="thin">
        <color theme="1" tint="4.9989318521683403E-2"/>
      </right>
      <top style="thin">
        <color theme="1" tint="0.14999847407452621"/>
      </top>
      <bottom/>
      <diagonal/>
    </border>
    <border>
      <left/>
      <right style="thin">
        <color theme="1" tint="4.9989318521683403E-2"/>
      </right>
      <top style="thin">
        <color indexed="64"/>
      </top>
      <bottom style="thin">
        <color theme="1" tint="0.14999847407452621"/>
      </bottom>
      <diagonal/>
    </border>
    <border>
      <left style="thin">
        <color indexed="64"/>
      </left>
      <right style="thin">
        <color theme="1" tint="4.9989318521683403E-2"/>
      </right>
      <top/>
      <bottom style="thin">
        <color theme="1" tint="0.14999847407452621"/>
      </bottom>
      <diagonal/>
    </border>
    <border>
      <left/>
      <right/>
      <top style="thin">
        <color indexed="64"/>
      </top>
      <bottom style="thin">
        <color theme="1" tint="0.14999847407452621"/>
      </bottom>
      <diagonal/>
    </border>
    <border>
      <left style="thin">
        <color theme="1" tint="4.9989318521683403E-2"/>
      </left>
      <right/>
      <top style="thin">
        <color indexed="64"/>
      </top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1" tint="4.9989318521683403E-2"/>
      </right>
      <top style="medium">
        <color rgb="FFFF0000"/>
      </top>
      <bottom style="thin">
        <color rgb="FFFF0000"/>
      </bottom>
      <diagonal/>
    </border>
    <border>
      <left style="thin">
        <color theme="0" tint="-0.499984740745262"/>
      </left>
      <right style="thin">
        <color theme="1" tint="4.9989318521683403E-2"/>
      </right>
      <top/>
      <bottom style="thin">
        <color theme="1" tint="0.14999847407452621"/>
      </bottom>
      <diagonal/>
    </border>
    <border>
      <left style="thin">
        <color theme="1" tint="4.9989318521683403E-2"/>
      </left>
      <right/>
      <top/>
      <bottom style="thin">
        <color theme="1" tint="0.499984740745262"/>
      </bottom>
      <diagonal/>
    </border>
    <border>
      <left/>
      <right style="thin">
        <color theme="1" tint="4.9989318521683403E-2"/>
      </right>
      <top/>
      <bottom style="thin">
        <color theme="1" tint="0.499984740745262"/>
      </bottom>
      <diagonal/>
    </border>
    <border>
      <left/>
      <right style="thin">
        <color theme="1" tint="4.9989318521683403E-2"/>
      </right>
      <top/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1" tint="0.14999847407452621"/>
      </right>
      <top/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1" tint="0.14999847407452621"/>
      </right>
      <top/>
      <bottom style="thin">
        <color indexed="64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1" tint="0.14999847407452621"/>
      </right>
      <top/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theme="1" tint="0.14999847407452621"/>
      </top>
      <bottom style="thin">
        <color indexed="64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theme="0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 tint="0.14999847407452621"/>
      </top>
      <bottom/>
      <diagonal/>
    </border>
    <border>
      <left/>
      <right style="thin">
        <color theme="1" tint="4.9989318521683403E-2"/>
      </right>
      <top style="thin">
        <color indexed="64"/>
      </top>
      <bottom style="thin">
        <color theme="1" tint="0.249977111117893"/>
      </bottom>
      <diagonal/>
    </border>
    <border>
      <left style="thin">
        <color theme="1" tint="0.14999847407452621"/>
      </left>
      <right style="thin">
        <color theme="1" tint="4.9989318521683403E-2"/>
      </right>
      <top style="thin">
        <color indexed="64"/>
      </top>
      <bottom style="thin">
        <color theme="1" tint="0.249977111117893"/>
      </bottom>
      <diagonal/>
    </border>
    <border>
      <left/>
      <right/>
      <top/>
      <bottom style="thin">
        <color rgb="FFFFC000"/>
      </bottom>
      <diagonal/>
    </border>
    <border>
      <left style="thin">
        <color theme="1" tint="4.9989318521683403E-2"/>
      </left>
      <right/>
      <top/>
      <bottom style="thin">
        <color rgb="FFFFC000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rgb="FFFFC000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rgb="FFFFC000"/>
      </top>
      <bottom style="thin">
        <color indexed="64"/>
      </bottom>
      <diagonal/>
    </border>
    <border>
      <left style="thin">
        <color indexed="64"/>
      </left>
      <right style="thin">
        <color theme="1" tint="4.9989318521683403E-2"/>
      </right>
      <top/>
      <bottom style="thin">
        <color theme="1" tint="0.499984740745262"/>
      </bottom>
      <diagonal/>
    </border>
    <border>
      <left style="thin">
        <color indexed="64"/>
      </left>
      <right style="thin">
        <color theme="1" tint="4.9989318521683403E-2"/>
      </right>
      <top style="thin">
        <color indexed="64"/>
      </top>
      <bottom style="thin">
        <color theme="1" tint="0.34998626667073579"/>
      </bottom>
      <diagonal/>
    </border>
    <border>
      <left style="thin">
        <color theme="1" tint="4.9989318521683403E-2"/>
      </left>
      <right/>
      <top/>
      <bottom style="thin">
        <color theme="1" tint="0.34998626667073579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0.34998626667073579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1" tint="0.34998626667073579"/>
      </bottom>
      <diagonal/>
    </border>
    <border>
      <left/>
      <right/>
      <top/>
      <bottom style="thin">
        <color theme="1" tint="0.34998626667073579"/>
      </bottom>
      <diagonal/>
    </border>
    <border>
      <left style="thin">
        <color theme="1" tint="4.9989318521683403E-2"/>
      </left>
      <right style="thin">
        <color theme="1" tint="0.14999847407452621"/>
      </right>
      <top/>
      <bottom style="thin">
        <color theme="1" tint="0.34998626667073579"/>
      </bottom>
      <diagonal/>
    </border>
    <border>
      <left/>
      <right style="thin">
        <color theme="1" tint="4.9989318521683403E-2"/>
      </right>
      <top/>
      <bottom style="thin">
        <color theme="1" tint="0.34998626667073579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theme="1" tint="0.34998626667073579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theme="1" tint="0.34998626667073579"/>
      </bottom>
      <diagonal/>
    </border>
    <border>
      <left style="thin">
        <color theme="4" tint="-0.499984740745262"/>
      </left>
      <right/>
      <top style="thin">
        <color theme="0"/>
      </top>
      <bottom style="thin">
        <color theme="1" tint="0.249977111117893"/>
      </bottom>
      <diagonal/>
    </border>
    <border>
      <left style="thin">
        <color theme="4" tint="-0.499984740745262"/>
      </left>
      <right/>
      <top style="thin">
        <color theme="1" tint="0.249977111117893"/>
      </top>
      <bottom style="thin">
        <color theme="0" tint="-0.34998626667073579"/>
      </bottom>
      <diagonal/>
    </border>
    <border>
      <left style="thin">
        <color theme="4" tint="-0.499984740745262"/>
      </left>
      <right/>
      <top/>
      <bottom style="thin">
        <color theme="0" tint="-0.34998626667073579"/>
      </bottom>
      <diagonal/>
    </border>
    <border>
      <left style="thin">
        <color theme="4" tint="-0.499984740745262"/>
      </left>
      <right/>
      <top style="thin">
        <color theme="0" tint="-0.34998626667073579"/>
      </top>
      <bottom style="thin">
        <color theme="1" tint="0.34998626667073579"/>
      </bottom>
      <diagonal/>
    </border>
    <border>
      <left/>
      <right style="thin">
        <color theme="4" tint="-0.499984740745262"/>
      </right>
      <top/>
      <bottom style="thin">
        <color theme="3" tint="0.14999847407452621"/>
      </bottom>
      <diagonal/>
    </border>
    <border>
      <left style="thin">
        <color theme="1" tint="4.9989318521683403E-2"/>
      </left>
      <right style="thin">
        <color theme="0" tint="-0.499984740745262"/>
      </right>
      <top/>
      <bottom style="thin">
        <color rgb="FFFFC000"/>
      </bottom>
      <diagonal/>
    </border>
    <border>
      <left style="thin">
        <color theme="1" tint="4.9989318521683403E-2"/>
      </left>
      <right style="thin">
        <color theme="0" tint="-0.499984740745262"/>
      </right>
      <top/>
      <bottom style="thin">
        <color indexed="64"/>
      </bottom>
      <diagonal/>
    </border>
    <border>
      <left style="thin">
        <color theme="1" tint="4.9989318521683403E-2"/>
      </left>
      <right style="thin">
        <color theme="0" tint="-0.499984740745262"/>
      </right>
      <top/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0" tint="-0.499984740745262"/>
      </right>
      <top style="thin">
        <color indexed="64"/>
      </top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0" tint="-0.499984740745262"/>
      </right>
      <top/>
      <bottom style="thin">
        <color theme="1"/>
      </bottom>
      <diagonal/>
    </border>
    <border>
      <left style="thin">
        <color theme="1" tint="4.9989318521683403E-2"/>
      </left>
      <right style="thin">
        <color theme="0" tint="-0.499984740745262"/>
      </right>
      <top/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0" tint="-0.499984740745262"/>
      </right>
      <top style="thin">
        <color indexed="64"/>
      </top>
      <bottom style="thin">
        <color theme="3" tint="0.14999847407452621"/>
      </bottom>
      <diagonal/>
    </border>
    <border>
      <left style="thin">
        <color theme="1" tint="4.9989318521683403E-2"/>
      </left>
      <right style="thin">
        <color theme="0" tint="-0.499984740745262"/>
      </right>
      <top style="thin">
        <color indexed="64"/>
      </top>
      <bottom style="thin">
        <color theme="1" tint="0.14999847407452621"/>
      </bottom>
      <diagonal/>
    </border>
    <border>
      <left/>
      <right style="thin">
        <color theme="4" tint="-0.499984740745262"/>
      </right>
      <top style="thin">
        <color theme="3" tint="0.14999847407452621"/>
      </top>
      <bottom style="thin">
        <color theme="4" tint="-0.499984740745262"/>
      </bottom>
      <diagonal/>
    </border>
    <border>
      <left style="thin">
        <color theme="3" tint="0.14999847407452621"/>
      </left>
      <right style="thin">
        <color rgb="FF1C324C"/>
      </right>
      <top style="thin">
        <color theme="3" tint="0.14999847407452621"/>
      </top>
      <bottom style="thin">
        <color theme="4" tint="-0.499984740745262"/>
      </bottom>
      <diagonal/>
    </border>
    <border>
      <left style="thin">
        <color theme="3" tint="0.14999847407452621"/>
      </left>
      <right style="thin">
        <color rgb="FF1C324C"/>
      </right>
      <top/>
      <bottom style="thin">
        <color theme="3" tint="0.14999847407452621"/>
      </bottom>
      <diagonal/>
    </border>
    <border>
      <left style="thin">
        <color theme="1" tint="4.9989318521683403E-2"/>
      </left>
      <right style="thin">
        <color rgb="FF1C324C"/>
      </right>
      <top style="thin">
        <color theme="3" tint="0.14999847407452621"/>
      </top>
      <bottom style="thin">
        <color theme="4" tint="-0.499984740745262"/>
      </bottom>
      <diagonal/>
    </border>
    <border>
      <left style="thin">
        <color rgb="FF1C324C"/>
      </left>
      <right style="thin">
        <color theme="4" tint="-0.499984740745262"/>
      </right>
      <top style="thin">
        <color rgb="FFFFC000"/>
      </top>
      <bottom style="thin">
        <color theme="3" tint="0.14999847407452621"/>
      </bottom>
      <diagonal/>
    </border>
    <border>
      <left style="thin">
        <color rgb="FF1C324C"/>
      </left>
      <right style="thin">
        <color theme="4" tint="-0.499984740745262"/>
      </right>
      <top style="thin">
        <color theme="3" tint="0.14999847407452621"/>
      </top>
      <bottom style="thin">
        <color theme="4" tint="-0.499984740745262"/>
      </bottom>
      <diagonal/>
    </border>
    <border>
      <left style="thin">
        <color rgb="FF1C324C"/>
      </left>
      <right style="thin">
        <color theme="4" tint="-0.499984740745262"/>
      </right>
      <top/>
      <bottom style="thin">
        <color theme="3" tint="0.14999847407452621"/>
      </bottom>
      <diagonal/>
    </border>
    <border>
      <left style="thin">
        <color theme="1" tint="4.9989318521683403E-2"/>
      </left>
      <right style="thin">
        <color theme="4" tint="-0.499984740745262"/>
      </right>
      <top/>
      <bottom style="thin">
        <color indexed="64"/>
      </bottom>
      <diagonal/>
    </border>
    <border>
      <left style="thin">
        <color theme="1" tint="4.9989318521683403E-2"/>
      </left>
      <right style="thin">
        <color theme="4" tint="-0.499984740745262"/>
      </right>
      <top/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4" tint="-0.499984740745262"/>
      </right>
      <top style="thin">
        <color theme="1" tint="0.14999847407452621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4" tint="-0.499984740745262"/>
      </right>
      <top/>
      <bottom style="thin">
        <color theme="1" tint="0.34998626667073579"/>
      </bottom>
      <diagonal/>
    </border>
    <border>
      <left style="thin">
        <color theme="1" tint="4.9989318521683403E-2"/>
      </left>
      <right style="thin">
        <color theme="4" tint="-0.499984740745262"/>
      </right>
      <top/>
      <bottom style="thin">
        <color theme="1" tint="0.249977111117893"/>
      </bottom>
      <diagonal/>
    </border>
    <border>
      <left style="thin">
        <color theme="4" tint="-0.499984740745262"/>
      </left>
      <right/>
      <top/>
      <bottom style="thin">
        <color theme="1" tint="0.34998626667073579"/>
      </bottom>
      <diagonal/>
    </border>
    <border>
      <left style="thin">
        <color theme="4" tint="-0.499984740745262"/>
      </left>
      <right/>
      <top style="thin">
        <color theme="1" tint="0.34998626667073579"/>
      </top>
      <bottom style="thin">
        <color theme="2" tint="-0.34998626667073579"/>
      </bottom>
      <diagonal/>
    </border>
    <border>
      <left/>
      <right style="thin">
        <color rgb="FF1C324C"/>
      </right>
      <top/>
      <bottom style="thin">
        <color theme="3" tint="0.14999847407452621"/>
      </bottom>
      <diagonal/>
    </border>
    <border>
      <left/>
      <right style="thin">
        <color rgb="FF1C324C"/>
      </right>
      <top style="thin">
        <color theme="3" tint="0.14999847407452621"/>
      </top>
      <bottom style="thin">
        <color theme="4" tint="-0.499984740745262"/>
      </bottom>
      <diagonal/>
    </border>
    <border>
      <left style="thin">
        <color rgb="FF1C324C"/>
      </left>
      <right style="thin">
        <color theme="4" tint="-0.249977111117893"/>
      </right>
      <top style="thin">
        <color theme="3" tint="0.14999847407452621"/>
      </top>
      <bottom style="thin">
        <color theme="4" tint="-0.499984740745262"/>
      </bottom>
      <diagonal/>
    </border>
    <border>
      <left style="thin">
        <color rgb="FF1C324C"/>
      </left>
      <right style="thin">
        <color theme="4" tint="-0.249977111117893"/>
      </right>
      <top/>
      <bottom style="thin">
        <color theme="3" tint="0.14999847407452621"/>
      </bottom>
      <diagonal/>
    </border>
    <border>
      <left style="thin">
        <color rgb="FF1C324C"/>
      </left>
      <right style="thin">
        <color theme="4" tint="-0.249977111117893"/>
      </right>
      <top style="thin">
        <color rgb="FFFFC000"/>
      </top>
      <bottom style="thin">
        <color theme="3" tint="0.14999847407452621"/>
      </bottom>
      <diagonal/>
    </border>
    <border>
      <left style="thin">
        <color indexed="64"/>
      </left>
      <right style="thin">
        <color theme="1" tint="4.9989318521683403E-2"/>
      </right>
      <top/>
      <bottom style="thin">
        <color indexed="64"/>
      </bottom>
      <diagonal/>
    </border>
    <border>
      <left/>
      <right style="thin">
        <color theme="1" tint="4.9989318521683403E-2"/>
      </right>
      <top/>
      <bottom/>
      <diagonal/>
    </border>
    <border>
      <left style="thin">
        <color theme="1" tint="4.9989318521683403E-2"/>
      </left>
      <right/>
      <top/>
      <bottom style="thin">
        <color rgb="FF00B050"/>
      </bottom>
      <diagonal/>
    </border>
    <border>
      <left/>
      <right style="thin">
        <color theme="1" tint="4.9989318521683403E-2"/>
      </right>
      <top/>
      <bottom style="thin">
        <color rgb="FF00B050"/>
      </bottom>
      <diagonal/>
    </border>
    <border>
      <left style="thin">
        <color theme="1" tint="4.9989318521683403E-2"/>
      </left>
      <right/>
      <top style="medium">
        <color rgb="FFFF0000"/>
      </top>
      <bottom style="thin">
        <color rgb="FFFF0000"/>
      </bottom>
      <diagonal/>
    </border>
    <border>
      <left/>
      <right style="thin">
        <color theme="1" tint="4.9989318521683403E-2"/>
      </right>
      <top style="medium">
        <color rgb="FFFF0000"/>
      </top>
      <bottom style="thin">
        <color rgb="FFFF0000"/>
      </bottom>
      <diagonal/>
    </border>
    <border>
      <left style="thin">
        <color rgb="FF1C324C"/>
      </left>
      <right style="thin">
        <color theme="4" tint="-0.499984740745262"/>
      </right>
      <top style="thin">
        <color rgb="FFFF0000"/>
      </top>
      <bottom style="thin">
        <color theme="3" tint="0.14999847407452621"/>
      </bottom>
      <diagonal/>
    </border>
    <border>
      <left/>
      <right style="medium">
        <color indexed="64"/>
      </right>
      <top/>
      <bottom style="thin">
        <color theme="4" tint="-0.499984740745262"/>
      </bottom>
      <diagonal/>
    </border>
    <border>
      <left/>
      <right/>
      <top/>
      <bottom style="thin">
        <color rgb="FF600000"/>
      </bottom>
      <diagonal/>
    </border>
    <border>
      <left style="thin">
        <color theme="1" tint="4.9989318521683403E-2"/>
      </left>
      <right/>
      <top/>
      <bottom style="thin">
        <color rgb="FF600000"/>
      </bottom>
      <diagonal/>
    </border>
    <border>
      <left/>
      <right style="thin">
        <color theme="1" tint="4.9989318521683403E-2"/>
      </right>
      <top/>
      <bottom style="thin">
        <color rgb="FF600000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rgb="FF0A4219"/>
      </bottom>
      <diagonal/>
    </border>
    <border>
      <left/>
      <right/>
      <top/>
      <bottom style="thin">
        <color rgb="FF0A4219"/>
      </bottom>
      <diagonal/>
    </border>
    <border>
      <left style="thin">
        <color indexed="64"/>
      </left>
      <right style="thin">
        <color theme="1" tint="4.9989318521683403E-2"/>
      </right>
      <top style="thin">
        <color indexed="64"/>
      </top>
      <bottom style="thin">
        <color rgb="FFC00000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rgb="FFC00000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rgb="FFC00000"/>
      </bottom>
      <diagonal/>
    </border>
    <border>
      <left/>
      <right/>
      <top/>
      <bottom style="thin">
        <color rgb="FFC00000"/>
      </bottom>
      <diagonal/>
    </border>
    <border>
      <left style="thin">
        <color theme="1" tint="4.9989318521683403E-2"/>
      </left>
      <right/>
      <top/>
      <bottom style="thin">
        <color rgb="FFC00000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rgb="FFC00000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rgb="FFC00000"/>
      </bottom>
      <diagonal/>
    </border>
    <border>
      <left style="thin">
        <color theme="1" tint="4.9989318521683403E-2"/>
      </left>
      <right/>
      <top style="thin">
        <color indexed="64"/>
      </top>
      <bottom style="thin">
        <color rgb="FFC00000"/>
      </bottom>
      <diagonal/>
    </border>
    <border>
      <left style="thin">
        <color indexed="64"/>
      </left>
      <right style="thin">
        <color theme="1" tint="4.9989318521683403E-2"/>
      </right>
      <top style="thin">
        <color indexed="64"/>
      </top>
      <bottom style="thin">
        <color rgb="FF007E39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rgb="FF007E39"/>
      </bottom>
      <diagonal/>
    </border>
    <border>
      <left/>
      <right/>
      <top style="thin">
        <color indexed="64"/>
      </top>
      <bottom style="thin">
        <color rgb="FF007E39"/>
      </bottom>
      <diagonal/>
    </border>
    <border>
      <left style="thin">
        <color theme="1" tint="4.9989318521683403E-2"/>
      </left>
      <right/>
      <top style="thin">
        <color indexed="64"/>
      </top>
      <bottom style="thin">
        <color rgb="FF007E39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rgb="FF007E39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rgb="FF007E39"/>
      </bottom>
      <diagonal/>
    </border>
    <border>
      <left style="thin">
        <color theme="0" tint="-0.499984740745262"/>
      </left>
      <right style="thin">
        <color theme="1" tint="4.9989318521683403E-2"/>
      </right>
      <top/>
      <bottom style="thin">
        <color theme="1"/>
      </bottom>
      <diagonal/>
    </border>
    <border>
      <left style="thin">
        <color indexed="64"/>
      </left>
      <right style="thin">
        <color theme="1" tint="4.9989318521683403E-2"/>
      </right>
      <top style="thin">
        <color indexed="64"/>
      </top>
      <bottom style="thin">
        <color rgb="FFD2A000"/>
      </bottom>
      <diagonal/>
    </border>
    <border>
      <left style="thin">
        <color theme="1" tint="4.9989318521683403E-2"/>
      </left>
      <right/>
      <top style="thin">
        <color indexed="64"/>
      </top>
      <bottom style="thin">
        <color rgb="FFD2A000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rgb="FFD2A000"/>
      </bottom>
      <diagonal/>
    </border>
    <border>
      <left/>
      <right/>
      <top/>
      <bottom style="thin">
        <color rgb="FFD2A000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rgb="FFD2A000"/>
      </bottom>
      <diagonal/>
    </border>
    <border>
      <left style="thin">
        <color theme="1" tint="4.9989318521683403E-2"/>
      </left>
      <right/>
      <top/>
      <bottom style="thin">
        <color rgb="FFD2A000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rgb="FFD2A000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rgb="FFD2A000"/>
      </bottom>
      <diagonal/>
    </border>
    <border>
      <left style="thin">
        <color theme="1" tint="0.14999847407452621"/>
      </left>
      <right style="thin">
        <color theme="1" tint="4.9989318521683403E-2"/>
      </right>
      <top style="thin">
        <color indexed="64"/>
      </top>
      <bottom style="thin">
        <color rgb="FFD2A000"/>
      </bottom>
      <diagonal/>
    </border>
    <border>
      <left style="thin">
        <color theme="0" tint="-0.499984740745262"/>
      </left>
      <right style="thin">
        <color theme="1" tint="4.9989318521683403E-2"/>
      </right>
      <top style="thin">
        <color indexed="64"/>
      </top>
      <bottom style="thin">
        <color rgb="FFD2A000"/>
      </bottom>
      <diagonal/>
    </border>
    <border>
      <left style="thin">
        <color indexed="64"/>
      </left>
      <right style="thin">
        <color theme="1" tint="4.9989318521683403E-2"/>
      </right>
      <top style="thin">
        <color indexed="64"/>
      </top>
      <bottom style="thin">
        <color theme="1" tint="0.499984740745262"/>
      </bottom>
      <diagonal/>
    </border>
    <border>
      <left style="thin">
        <color theme="1" tint="4.9989318521683403E-2"/>
      </left>
      <right/>
      <top style="thin">
        <color indexed="64"/>
      </top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1" tint="0.14999847407452621"/>
      </right>
      <top/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4" tint="-0.499984740745262"/>
      </right>
      <top/>
      <bottom style="thin">
        <color theme="1" tint="0.499984740745262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theme="1" tint="0.499984740745262"/>
      </bottom>
      <diagonal/>
    </border>
    <border>
      <left/>
      <right/>
      <top style="thin">
        <color theme="1"/>
      </top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/>
      </top>
      <bottom style="thin">
        <color rgb="FFD2A000"/>
      </bottom>
      <diagonal/>
    </border>
    <border>
      <left/>
      <right style="thin">
        <color theme="1" tint="4.9989318521683403E-2"/>
      </right>
      <top style="thin">
        <color theme="1" tint="0.14999847407452621"/>
      </top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1" tint="0.14999847407452621"/>
      </right>
      <top/>
      <bottom style="thin">
        <color rgb="FFD2A000"/>
      </bottom>
      <diagonal/>
    </border>
    <border>
      <left style="thin">
        <color theme="1" tint="4.9989318521683403E-2"/>
      </left>
      <right style="thin">
        <color theme="4" tint="-0.499984740745262"/>
      </right>
      <top/>
      <bottom style="thin">
        <color rgb="FFD2A000"/>
      </bottom>
      <diagonal/>
    </border>
    <border>
      <left/>
      <right style="thin">
        <color theme="1" tint="4.9989318521683403E-2"/>
      </right>
      <top/>
      <bottom style="thin">
        <color rgb="FFD2A000"/>
      </bottom>
      <diagonal/>
    </border>
    <border>
      <left/>
      <right style="thin">
        <color theme="1" tint="4.9989318521683403E-2"/>
      </right>
      <top style="thin">
        <color theme="1" tint="0.249977111117893"/>
      </top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theme="1" tint="0.249977111117893"/>
      </top>
      <bottom style="thin">
        <color indexed="64"/>
      </bottom>
      <diagonal/>
    </border>
    <border>
      <left/>
      <right style="thin">
        <color theme="1" tint="4.9989318521683403E-2"/>
      </right>
      <top style="thin">
        <color theme="1" tint="0.249977111117893"/>
      </top>
      <bottom style="thin">
        <color indexed="64"/>
      </bottom>
      <diagonal/>
    </border>
    <border>
      <left/>
      <right/>
      <top style="thin">
        <color indexed="64"/>
      </top>
      <bottom style="thin">
        <color rgb="FFC00000"/>
      </bottom>
      <diagonal/>
    </border>
    <border>
      <left/>
      <right/>
      <top style="thin">
        <color indexed="64"/>
      </top>
      <bottom style="thin">
        <color rgb="FFD2A000"/>
      </bottom>
      <diagonal/>
    </border>
    <border>
      <left style="thin">
        <color theme="1" tint="4.9989318521683403E-2"/>
      </left>
      <right style="thin">
        <color theme="3" tint="0.14999847407452621"/>
      </right>
      <top style="thin">
        <color rgb="FFD2A000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3" tint="0.14999847407452621"/>
      </right>
      <top style="thin">
        <color indexed="64"/>
      </top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3" tint="0.14999847407452621"/>
      </right>
      <top/>
      <bottom style="thin">
        <color indexed="64"/>
      </bottom>
      <diagonal/>
    </border>
    <border>
      <left style="thin">
        <color theme="1" tint="4.9989318521683403E-2"/>
      </left>
      <right style="thin">
        <color theme="3" tint="0.14999847407452621"/>
      </right>
      <top style="thin">
        <color indexed="64"/>
      </top>
      <bottom style="thin">
        <color rgb="FFC00000"/>
      </bottom>
      <diagonal/>
    </border>
    <border>
      <left style="thin">
        <color theme="1" tint="4.9989318521683403E-2"/>
      </left>
      <right style="thin">
        <color theme="3" tint="0.14999847407452621"/>
      </right>
      <top style="thin">
        <color indexed="64"/>
      </top>
      <bottom style="thin">
        <color rgb="FF007E39"/>
      </bottom>
      <diagonal/>
    </border>
    <border>
      <left style="thin">
        <color theme="1" tint="4.9989318521683403E-2"/>
      </left>
      <right style="thin">
        <color theme="3" tint="0.14999847407452621"/>
      </right>
      <top style="thin">
        <color theme="1" tint="0.14999847407452621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3" tint="0.14999847407452621"/>
      </right>
      <top/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3" tint="0.14999847407452621"/>
      </right>
      <top style="thin">
        <color indexed="64"/>
      </top>
      <bottom style="thin">
        <color rgb="FFD2A000"/>
      </bottom>
      <diagonal/>
    </border>
    <border>
      <left style="thin">
        <color theme="1" tint="4.9989318521683403E-2"/>
      </left>
      <right style="thin">
        <color theme="3" tint="0.14999847407452621"/>
      </right>
      <top style="thin">
        <color rgb="FFD2A000"/>
      </top>
      <bottom/>
      <diagonal/>
    </border>
    <border>
      <left style="thin">
        <color theme="1" tint="4.9989318521683403E-2"/>
      </left>
      <right style="thin">
        <color theme="3" tint="0.14999847407452621"/>
      </right>
      <top/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3" tint="0.14999847407452621"/>
      </right>
      <top/>
      <bottom/>
      <diagonal/>
    </border>
    <border>
      <left style="thin">
        <color theme="1" tint="4.9989318521683403E-2"/>
      </left>
      <right style="thin">
        <color theme="3" tint="0.14999847407452621"/>
      </right>
      <top style="thin">
        <color indexed="64"/>
      </top>
      <bottom style="thin">
        <color theme="1" tint="0.34998626667073579"/>
      </bottom>
      <diagonal/>
    </border>
    <border>
      <left style="thin">
        <color theme="1" tint="4.9989318521683403E-2"/>
      </left>
      <right style="thin">
        <color theme="3" tint="0.14999847407452621"/>
      </right>
      <top style="thin">
        <color indexed="64"/>
      </top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3" tint="0.14999847407452621"/>
      </right>
      <top style="thin">
        <color indexed="64"/>
      </top>
      <bottom/>
      <diagonal/>
    </border>
    <border>
      <left style="thin">
        <color theme="1" tint="4.9989318521683403E-2"/>
      </left>
      <right style="thin">
        <color theme="3" tint="0.14999847407452621"/>
      </right>
      <top style="thin">
        <color theme="1" tint="0.14999847407452621"/>
      </top>
      <bottom/>
      <diagonal/>
    </border>
    <border>
      <left style="thin">
        <color theme="1" tint="4.9989318521683403E-2"/>
      </left>
      <right style="thin">
        <color theme="3" tint="0.14999847407452621"/>
      </right>
      <top/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3" tint="0.14999847407452621"/>
      </right>
      <top style="thin">
        <color theme="1" tint="0.249977111117893"/>
      </top>
      <bottom/>
      <diagonal/>
    </border>
    <border>
      <left style="thin">
        <color theme="1" tint="4.9989318521683403E-2"/>
      </left>
      <right style="thin">
        <color theme="3" tint="0.14999847407452621"/>
      </right>
      <top/>
      <bottom style="thin">
        <color rgb="FFD2A000"/>
      </bottom>
      <diagonal/>
    </border>
    <border>
      <left style="thin">
        <color theme="3" tint="0.14999847407452621"/>
      </left>
      <right/>
      <top style="thin">
        <color indexed="64"/>
      </top>
      <bottom style="thin">
        <color rgb="FFD2A000"/>
      </bottom>
      <diagonal/>
    </border>
  </borders>
  <cellStyleXfs count="183">
    <xf numFmtId="0" fontId="0" fillId="0" borderId="0"/>
    <xf numFmtId="0" fontId="2" fillId="0" borderId="2"/>
    <xf numFmtId="9" fontId="2" fillId="0" borderId="2" applyFont="0" applyFill="0" applyBorder="0" applyAlignment="0" applyProtection="0"/>
    <xf numFmtId="0" fontId="7" fillId="0" borderId="2"/>
    <xf numFmtId="0" fontId="5" fillId="2" borderId="2" applyNumberFormat="0" applyBorder="0" applyAlignment="0" applyProtection="0"/>
    <xf numFmtId="0" fontId="6" fillId="3" borderId="2" applyNumberFormat="0" applyBorder="0" applyAlignment="0" applyProtection="0"/>
    <xf numFmtId="44" fontId="7" fillId="0" borderId="2" applyFont="0" applyFill="0" applyBorder="0" applyAlignment="0" applyProtection="0"/>
    <xf numFmtId="0" fontId="2" fillId="0" borderId="2"/>
    <xf numFmtId="0" fontId="4" fillId="0" borderId="2"/>
    <xf numFmtId="9" fontId="4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12" fillId="0" borderId="2"/>
    <xf numFmtId="9" fontId="12" fillId="0" borderId="2" applyFont="0" applyFill="0" applyBorder="0" applyAlignment="0" applyProtection="0"/>
    <xf numFmtId="0" fontId="12" fillId="0" borderId="2"/>
    <xf numFmtId="9" fontId="12" fillId="0" borderId="2" applyFont="0" applyFill="0" applyBorder="0" applyAlignment="0" applyProtection="0"/>
    <xf numFmtId="0" fontId="1" fillId="0" borderId="2"/>
    <xf numFmtId="0" fontId="12" fillId="0" borderId="2"/>
    <xf numFmtId="44" fontId="1" fillId="0" borderId="2" applyFont="0" applyFill="0" applyBorder="0" applyAlignment="0" applyProtection="0"/>
    <xf numFmtId="0" fontId="12" fillId="0" borderId="2"/>
    <xf numFmtId="0" fontId="2" fillId="0" borderId="2"/>
    <xf numFmtId="9" fontId="2" fillId="0" borderId="2" applyFont="0" applyFill="0" applyBorder="0" applyAlignment="0" applyProtection="0"/>
    <xf numFmtId="0" fontId="10" fillId="5" borderId="2" applyNumberFormat="0" applyBorder="0" applyAlignment="0" applyProtection="0"/>
    <xf numFmtId="43" fontId="12" fillId="0" borderId="2" applyFont="0" applyFill="0" applyBorder="0" applyAlignment="0" applyProtection="0"/>
    <xf numFmtId="0" fontId="12" fillId="0" borderId="2"/>
    <xf numFmtId="0" fontId="12" fillId="0" borderId="2"/>
    <xf numFmtId="0" fontId="12" fillId="0" borderId="2"/>
    <xf numFmtId="0" fontId="12" fillId="0" borderId="2"/>
    <xf numFmtId="0" fontId="12" fillId="0" borderId="2"/>
    <xf numFmtId="43" fontId="2" fillId="0" borderId="2" applyFont="0" applyFill="0" applyBorder="0" applyAlignment="0" applyProtection="0"/>
    <xf numFmtId="0" fontId="17" fillId="0" borderId="2"/>
    <xf numFmtId="44" fontId="1" fillId="0" borderId="2" applyFont="0" applyFill="0" applyBorder="0" applyAlignment="0" applyProtection="0"/>
    <xf numFmtId="0" fontId="17" fillId="0" borderId="2"/>
    <xf numFmtId="43" fontId="1" fillId="0" borderId="2" applyFont="0" applyFill="0" applyBorder="0" applyAlignment="0" applyProtection="0"/>
    <xf numFmtId="0" fontId="2" fillId="0" borderId="2"/>
    <xf numFmtId="9" fontId="2" fillId="0" borderId="2" applyFont="0" applyFill="0" applyBorder="0" applyAlignment="0" applyProtection="0"/>
    <xf numFmtId="0" fontId="2" fillId="0" borderId="2"/>
    <xf numFmtId="9" fontId="2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0" fontId="2" fillId="0" borderId="2"/>
    <xf numFmtId="43" fontId="2" fillId="0" borderId="2" applyFont="0" applyFill="0" applyBorder="0" applyAlignment="0" applyProtection="0"/>
    <xf numFmtId="0" fontId="2" fillId="0" borderId="2"/>
    <xf numFmtId="0" fontId="2" fillId="0" borderId="2"/>
    <xf numFmtId="0" fontId="2" fillId="0" borderId="2"/>
    <xf numFmtId="0" fontId="2" fillId="0" borderId="2"/>
    <xf numFmtId="0" fontId="2" fillId="0" borderId="2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18" fillId="2" borderId="2" applyNumberFormat="0" applyBorder="0" applyAlignment="0" applyProtection="0"/>
    <xf numFmtId="0" fontId="15" fillId="8" borderId="2" applyNumberFormat="0" applyBorder="0" applyAlignment="0" applyProtection="0"/>
    <xf numFmtId="0" fontId="20" fillId="0" borderId="2"/>
    <xf numFmtId="0" fontId="17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17" fillId="0" borderId="0" applyFont="0" applyFill="0" applyBorder="0" applyAlignment="0" applyProtection="0"/>
    <xf numFmtId="0" fontId="24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0" fontId="2" fillId="0" borderId="2"/>
    <xf numFmtId="43" fontId="1" fillId="0" borderId="2" applyFont="0" applyFill="0" applyBorder="0" applyAlignment="0" applyProtection="0"/>
    <xf numFmtId="0" fontId="24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18" fillId="2" borderId="0" applyNumberFormat="0" applyBorder="0" applyAlignment="0" applyProtection="0"/>
    <xf numFmtId="0" fontId="28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28" fillId="0" borderId="2"/>
    <xf numFmtId="0" fontId="28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9" fontId="30" fillId="0" borderId="0" applyFont="0" applyFill="0" applyBorder="0" applyAlignment="0" applyProtection="0"/>
    <xf numFmtId="0" fontId="31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31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32" fillId="3" borderId="2" applyNumberFormat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2" fillId="0" borderId="2"/>
    <xf numFmtId="0" fontId="2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</cellStyleXfs>
  <cellXfs count="573">
    <xf numFmtId="0" fontId="0" fillId="0" borderId="0" xfId="0"/>
    <xf numFmtId="0" fontId="3" fillId="0" borderId="0" xfId="0" applyFont="1"/>
    <xf numFmtId="0" fontId="11" fillId="6" borderId="4" xfId="3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0" xfId="0" applyFont="1"/>
    <xf numFmtId="0" fontId="8" fillId="4" borderId="0" xfId="0" applyFont="1" applyFill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0" fontId="3" fillId="0" borderId="0" xfId="0" applyFont="1" applyAlignment="1">
      <alignment horizontal="right"/>
    </xf>
    <xf numFmtId="0" fontId="17" fillId="0" borderId="2" xfId="31"/>
    <xf numFmtId="0" fontId="11" fillId="6" borderId="4" xfId="15" applyFont="1" applyFill="1" applyBorder="1" applyAlignment="1">
      <alignment horizontal="center" vertical="center"/>
    </xf>
    <xf numFmtId="0" fontId="11" fillId="0" borderId="5" xfId="15" applyFont="1" applyBorder="1" applyAlignment="1">
      <alignment horizontal="center" vertical="center"/>
    </xf>
    <xf numFmtId="0" fontId="9" fillId="0" borderId="2" xfId="31" applyFont="1" applyAlignment="1">
      <alignment horizontal="center" vertical="center"/>
    </xf>
    <xf numFmtId="0" fontId="8" fillId="0" borderId="2" xfId="31" applyFont="1"/>
    <xf numFmtId="0" fontId="8" fillId="4" borderId="2" xfId="31" applyFont="1" applyFill="1" applyAlignment="1">
      <alignment horizontal="center"/>
    </xf>
    <xf numFmtId="0" fontId="8" fillId="0" borderId="5" xfId="31" applyFont="1" applyBorder="1" applyAlignment="1">
      <alignment horizontal="center"/>
    </xf>
    <xf numFmtId="0" fontId="8" fillId="4" borderId="4" xfId="31" applyFont="1" applyFill="1" applyBorder="1" applyAlignment="1">
      <alignment horizontal="center"/>
    </xf>
    <xf numFmtId="0" fontId="8" fillId="4" borderId="6" xfId="31" applyFont="1" applyFill="1" applyBorder="1" applyAlignment="1">
      <alignment horizontal="center"/>
    </xf>
    <xf numFmtId="0" fontId="8" fillId="0" borderId="2" xfId="31" applyFont="1" applyAlignment="1">
      <alignment horizontal="center"/>
    </xf>
    <xf numFmtId="0" fontId="9" fillId="0" borderId="2" xfId="31" applyFont="1" applyAlignment="1">
      <alignment horizontal="center"/>
    </xf>
    <xf numFmtId="0" fontId="13" fillId="7" borderId="7" xfId="0" applyFont="1" applyFill="1" applyBorder="1" applyAlignment="1">
      <alignment horizontal="right" vertical="center"/>
    </xf>
    <xf numFmtId="0" fontId="3" fillId="0" borderId="2" xfId="52" applyFont="1"/>
    <xf numFmtId="0" fontId="21" fillId="0" borderId="2" xfId="52" applyFont="1"/>
    <xf numFmtId="0" fontId="17" fillId="0" borderId="2" xfId="52"/>
    <xf numFmtId="0" fontId="3" fillId="0" borderId="1" xfId="52" applyFont="1" applyBorder="1"/>
    <xf numFmtId="0" fontId="2" fillId="0" borderId="2" xfId="52" applyFont="1"/>
    <xf numFmtId="0" fontId="14" fillId="0" borderId="2" xfId="52" applyFont="1"/>
    <xf numFmtId="0" fontId="22" fillId="0" borderId="2" xfId="52" applyFont="1" applyAlignment="1">
      <alignment horizontal="center"/>
    </xf>
    <xf numFmtId="164" fontId="0" fillId="0" borderId="0" xfId="0" applyNumberFormat="1" applyAlignment="1">
      <alignment horizontal="center" vertical="center"/>
    </xf>
    <xf numFmtId="2" fontId="3" fillId="0" borderId="2" xfId="52" applyNumberFormat="1" applyFont="1" applyAlignment="1">
      <alignment horizontal="center" vertical="center"/>
    </xf>
    <xf numFmtId="1" fontId="3" fillId="0" borderId="2" xfId="52" applyNumberFormat="1" applyFont="1" applyAlignment="1">
      <alignment horizontal="center" vertical="center"/>
    </xf>
    <xf numFmtId="0" fontId="22" fillId="0" borderId="3" xfId="52" applyFont="1" applyBorder="1" applyAlignment="1">
      <alignment horizontal="center"/>
    </xf>
    <xf numFmtId="0" fontId="3" fillId="0" borderId="0" xfId="0" applyFont="1" applyAlignment="1">
      <alignment horizontal="center"/>
    </xf>
    <xf numFmtId="1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8" fillId="4" borderId="4" xfId="65" applyFont="1" applyFill="1" applyBorder="1" applyAlignment="1">
      <alignment horizontal="center"/>
    </xf>
    <xf numFmtId="0" fontId="21" fillId="0" borderId="2" xfId="73" applyFont="1"/>
    <xf numFmtId="0" fontId="22" fillId="0" borderId="2" xfId="73" applyFont="1" applyAlignment="1">
      <alignment horizontal="center"/>
    </xf>
    <xf numFmtId="0" fontId="26" fillId="0" borderId="0" xfId="0" applyFont="1" applyAlignment="1">
      <alignment horizontal="right"/>
    </xf>
    <xf numFmtId="0" fontId="27" fillId="4" borderId="4" xfId="65" applyFont="1" applyFill="1" applyBorder="1" applyAlignment="1">
      <alignment horizontal="center"/>
    </xf>
    <xf numFmtId="0" fontId="21" fillId="0" borderId="3" xfId="52" applyFont="1" applyBorder="1"/>
    <xf numFmtId="0" fontId="0" fillId="0" borderId="0" xfId="0" applyAlignment="1">
      <alignment horizontal="center"/>
    </xf>
    <xf numFmtId="166" fontId="33" fillId="10" borderId="9" xfId="55" applyNumberFormat="1" applyFont="1" applyFill="1" applyBorder="1" applyAlignment="1">
      <alignment horizontal="right" vertical="center"/>
    </xf>
    <xf numFmtId="0" fontId="13" fillId="12" borderId="10" xfId="15" applyFont="1" applyFill="1" applyBorder="1" applyAlignment="1">
      <alignment horizontal="center" vertical="center"/>
    </xf>
    <xf numFmtId="0" fontId="35" fillId="0" borderId="5" xfId="0" applyFont="1" applyBorder="1" applyAlignment="1">
      <alignment horizontal="center"/>
    </xf>
    <xf numFmtId="0" fontId="35" fillId="0" borderId="5" xfId="3" applyFont="1" applyBorder="1" applyAlignment="1">
      <alignment horizontal="center" vertical="center"/>
    </xf>
    <xf numFmtId="10" fontId="29" fillId="10" borderId="9" xfId="114" applyNumberFormat="1" applyFont="1" applyFill="1" applyBorder="1" applyAlignment="1">
      <alignment horizontal="right" vertical="center"/>
    </xf>
    <xf numFmtId="0" fontId="37" fillId="11" borderId="8" xfId="15" applyFont="1" applyFill="1" applyBorder="1" applyAlignment="1">
      <alignment horizontal="center" vertical="center"/>
    </xf>
    <xf numFmtId="0" fontId="3" fillId="0" borderId="11" xfId="52" applyFont="1" applyBorder="1"/>
    <xf numFmtId="0" fontId="22" fillId="0" borderId="11" xfId="52" applyFont="1" applyBorder="1" applyAlignment="1">
      <alignment horizontal="center"/>
    </xf>
    <xf numFmtId="0" fontId="3" fillId="0" borderId="2" xfId="52" applyFont="1" applyAlignment="1">
      <alignment horizontal="center" vertical="center"/>
    </xf>
    <xf numFmtId="0" fontId="3" fillId="0" borderId="11" xfId="52" applyFont="1" applyBorder="1" applyAlignment="1">
      <alignment horizontal="center" vertical="center"/>
    </xf>
    <xf numFmtId="0" fontId="34" fillId="10" borderId="19" xfId="0" applyFont="1" applyFill="1" applyBorder="1" applyAlignment="1">
      <alignment horizontal="right" vertical="center"/>
    </xf>
    <xf numFmtId="0" fontId="34" fillId="10" borderId="20" xfId="0" applyFont="1" applyFill="1" applyBorder="1" applyAlignment="1">
      <alignment horizontal="right" vertical="center"/>
    </xf>
    <xf numFmtId="0" fontId="34" fillId="10" borderId="18" xfId="0" applyFont="1" applyFill="1" applyBorder="1" applyAlignment="1">
      <alignment horizontal="right" vertical="center"/>
    </xf>
    <xf numFmtId="0" fontId="33" fillId="10" borderId="15" xfId="0" applyFont="1" applyFill="1" applyBorder="1" applyAlignment="1">
      <alignment horizontal="right" vertical="center"/>
    </xf>
    <xf numFmtId="0" fontId="33" fillId="10" borderId="19" xfId="0" applyFont="1" applyFill="1" applyBorder="1" applyAlignment="1">
      <alignment horizontal="right" vertical="center"/>
    </xf>
    <xf numFmtId="0" fontId="33" fillId="10" borderId="20" xfId="0" applyFont="1" applyFill="1" applyBorder="1" applyAlignment="1">
      <alignment horizontal="right" vertical="center"/>
    </xf>
    <xf numFmtId="0" fontId="33" fillId="10" borderId="18" xfId="0" applyFont="1" applyFill="1" applyBorder="1" applyAlignment="1">
      <alignment horizontal="right" vertical="center"/>
    </xf>
    <xf numFmtId="3" fontId="33" fillId="10" borderId="19" xfId="0" applyNumberFormat="1" applyFont="1" applyFill="1" applyBorder="1" applyAlignment="1">
      <alignment horizontal="right" vertical="center"/>
    </xf>
    <xf numFmtId="0" fontId="34" fillId="10" borderId="16" xfId="0" applyFont="1" applyFill="1" applyBorder="1" applyAlignment="1">
      <alignment horizontal="right" vertical="center"/>
    </xf>
    <xf numFmtId="0" fontId="34" fillId="10" borderId="12" xfId="0" applyFont="1" applyFill="1" applyBorder="1" applyAlignment="1">
      <alignment horizontal="right" vertical="center"/>
    </xf>
    <xf numFmtId="0" fontId="34" fillId="10" borderId="3" xfId="0" applyFont="1" applyFill="1" applyBorder="1" applyAlignment="1">
      <alignment horizontal="right" vertical="center"/>
    </xf>
    <xf numFmtId="0" fontId="34" fillId="10" borderId="22" xfId="0" applyFont="1" applyFill="1" applyBorder="1" applyAlignment="1">
      <alignment horizontal="right" vertical="center"/>
    </xf>
    <xf numFmtId="3" fontId="33" fillId="10" borderId="20" xfId="0" applyNumberFormat="1" applyFont="1" applyFill="1" applyBorder="1" applyAlignment="1">
      <alignment horizontal="right" vertical="center"/>
    </xf>
    <xf numFmtId="3" fontId="33" fillId="10" borderId="18" xfId="0" applyNumberFormat="1" applyFont="1" applyFill="1" applyBorder="1" applyAlignment="1">
      <alignment horizontal="right" vertical="center"/>
    </xf>
    <xf numFmtId="0" fontId="34" fillId="10" borderId="26" xfId="0" applyFont="1" applyFill="1" applyBorder="1" applyAlignment="1">
      <alignment horizontal="right" vertical="center"/>
    </xf>
    <xf numFmtId="0" fontId="34" fillId="10" borderId="25" xfId="0" applyFont="1" applyFill="1" applyBorder="1" applyAlignment="1">
      <alignment horizontal="right" vertical="center"/>
    </xf>
    <xf numFmtId="0" fontId="33" fillId="10" borderId="25" xfId="0" applyFont="1" applyFill="1" applyBorder="1" applyAlignment="1">
      <alignment horizontal="right" vertical="center"/>
    </xf>
    <xf numFmtId="3" fontId="33" fillId="10" borderId="25" xfId="0" applyNumberFormat="1" applyFont="1" applyFill="1" applyBorder="1" applyAlignment="1">
      <alignment horizontal="right" vertical="center"/>
    </xf>
    <xf numFmtId="0" fontId="33" fillId="10" borderId="12" xfId="0" applyFont="1" applyFill="1" applyBorder="1" applyAlignment="1">
      <alignment horizontal="right" vertical="center"/>
    </xf>
    <xf numFmtId="3" fontId="33" fillId="10" borderId="15" xfId="0" applyNumberFormat="1" applyFont="1" applyFill="1" applyBorder="1" applyAlignment="1">
      <alignment horizontal="right" vertical="center"/>
    </xf>
    <xf numFmtId="0" fontId="33" fillId="10" borderId="3" xfId="0" applyFont="1" applyFill="1" applyBorder="1" applyAlignment="1">
      <alignment horizontal="right" vertical="center"/>
    </xf>
    <xf numFmtId="0" fontId="33" fillId="10" borderId="22" xfId="0" applyFont="1" applyFill="1" applyBorder="1" applyAlignment="1">
      <alignment horizontal="right" vertical="center"/>
    </xf>
    <xf numFmtId="0" fontId="23" fillId="9" borderId="19" xfId="0" applyFont="1" applyFill="1" applyBorder="1" applyAlignment="1">
      <alignment horizontal="center" vertical="center"/>
    </xf>
    <xf numFmtId="0" fontId="23" fillId="9" borderId="20" xfId="0" applyFont="1" applyFill="1" applyBorder="1" applyAlignment="1">
      <alignment horizontal="center" vertical="center"/>
    </xf>
    <xf numFmtId="0" fontId="23" fillId="9" borderId="18" xfId="0" applyFont="1" applyFill="1" applyBorder="1" applyAlignment="1">
      <alignment horizontal="center" vertical="center"/>
    </xf>
    <xf numFmtId="0" fontId="41" fillId="11" borderId="8" xfId="15" applyFont="1" applyFill="1" applyBorder="1" applyAlignment="1">
      <alignment horizontal="center" vertical="center"/>
    </xf>
    <xf numFmtId="0" fontId="42" fillId="11" borderId="8" xfId="15" applyFont="1" applyFill="1" applyBorder="1" applyAlignment="1">
      <alignment horizontal="center" vertical="center"/>
    </xf>
    <xf numFmtId="0" fontId="43" fillId="11" borderId="8" xfId="15" applyFont="1" applyFill="1" applyBorder="1" applyAlignment="1">
      <alignment horizontal="center" vertical="center"/>
    </xf>
    <xf numFmtId="165" fontId="33" fillId="10" borderId="3" xfId="0" applyNumberFormat="1" applyFont="1" applyFill="1" applyBorder="1" applyAlignment="1">
      <alignment horizontal="center" vertical="center"/>
    </xf>
    <xf numFmtId="165" fontId="33" fillId="10" borderId="12" xfId="0" applyNumberFormat="1" applyFont="1" applyFill="1" applyBorder="1" applyAlignment="1">
      <alignment horizontal="center" vertical="center"/>
    </xf>
    <xf numFmtId="165" fontId="33" fillId="10" borderId="22" xfId="0" applyNumberFormat="1" applyFont="1" applyFill="1" applyBorder="1" applyAlignment="1">
      <alignment horizontal="center" vertical="center"/>
    </xf>
    <xf numFmtId="165" fontId="33" fillId="10" borderId="26" xfId="0" applyNumberFormat="1" applyFont="1" applyFill="1" applyBorder="1" applyAlignment="1">
      <alignment horizontal="center" vertical="center"/>
    </xf>
    <xf numFmtId="0" fontId="34" fillId="10" borderId="13" xfId="0" applyFont="1" applyFill="1" applyBorder="1" applyAlignment="1">
      <alignment horizontal="right" vertical="center"/>
    </xf>
    <xf numFmtId="0" fontId="34" fillId="10" borderId="14" xfId="0" applyFont="1" applyFill="1" applyBorder="1" applyAlignment="1">
      <alignment horizontal="right" vertical="center"/>
    </xf>
    <xf numFmtId="0" fontId="34" fillId="10" borderId="21" xfId="0" applyFont="1" applyFill="1" applyBorder="1" applyAlignment="1">
      <alignment horizontal="right" vertical="center"/>
    </xf>
    <xf numFmtId="0" fontId="26" fillId="9" borderId="13" xfId="0" applyFont="1" applyFill="1" applyBorder="1" applyAlignment="1">
      <alignment horizontal="center" vertical="center"/>
    </xf>
    <xf numFmtId="0" fontId="26" fillId="9" borderId="32" xfId="0" applyFont="1" applyFill="1" applyBorder="1" applyAlignment="1">
      <alignment horizontal="center" vertical="center"/>
    </xf>
    <xf numFmtId="166" fontId="33" fillId="10" borderId="34" xfId="55" applyNumberFormat="1" applyFont="1" applyFill="1" applyBorder="1" applyAlignment="1">
      <alignment horizontal="right" vertical="center"/>
    </xf>
    <xf numFmtId="10" fontId="29" fillId="10" borderId="34" xfId="114" applyNumberFormat="1" applyFont="1" applyFill="1" applyBorder="1" applyAlignment="1">
      <alignment horizontal="right" vertical="center"/>
    </xf>
    <xf numFmtId="0" fontId="13" fillId="12" borderId="35" xfId="15" applyFont="1" applyFill="1" applyBorder="1" applyAlignment="1">
      <alignment horizontal="center" vertical="center"/>
    </xf>
    <xf numFmtId="166" fontId="33" fillId="10" borderId="36" xfId="55" applyNumberFormat="1" applyFont="1" applyFill="1" applyBorder="1" applyAlignment="1">
      <alignment horizontal="right" vertical="center"/>
    </xf>
    <xf numFmtId="10" fontId="29" fillId="10" borderId="36" xfId="114" applyNumberFormat="1" applyFont="1" applyFill="1" applyBorder="1" applyAlignment="1">
      <alignment horizontal="right" vertical="center"/>
    </xf>
    <xf numFmtId="10" fontId="41" fillId="10" borderId="34" xfId="114" applyNumberFormat="1" applyFont="1" applyFill="1" applyBorder="1" applyAlignment="1">
      <alignment horizontal="right" vertical="center"/>
    </xf>
    <xf numFmtId="10" fontId="41" fillId="10" borderId="9" xfId="114" applyNumberFormat="1" applyFont="1" applyFill="1" applyBorder="1" applyAlignment="1">
      <alignment horizontal="right" vertical="center"/>
    </xf>
    <xf numFmtId="10" fontId="41" fillId="10" borderId="36" xfId="114" applyNumberFormat="1" applyFont="1" applyFill="1" applyBorder="1" applyAlignment="1">
      <alignment horizontal="right" vertical="center"/>
    </xf>
    <xf numFmtId="14" fontId="19" fillId="7" borderId="9" xfId="15" applyNumberFormat="1" applyFont="1" applyFill="1" applyBorder="1" applyAlignment="1">
      <alignment horizontal="center" vertical="center"/>
    </xf>
    <xf numFmtId="14" fontId="19" fillId="7" borderId="8" xfId="15" applyNumberFormat="1" applyFont="1" applyFill="1" applyBorder="1" applyAlignment="1">
      <alignment horizontal="center" vertical="center"/>
    </xf>
    <xf numFmtId="0" fontId="48" fillId="0" borderId="0" xfId="0" applyFont="1" applyAlignment="1">
      <alignment vertical="top"/>
    </xf>
    <xf numFmtId="2" fontId="44" fillId="9" borderId="29" xfId="55" applyNumberFormat="1" applyFont="1" applyFill="1" applyBorder="1" applyAlignment="1">
      <alignment horizontal="right" vertical="center"/>
    </xf>
    <xf numFmtId="2" fontId="44" fillId="9" borderId="30" xfId="55" applyNumberFormat="1" applyFont="1" applyFill="1" applyBorder="1" applyAlignment="1">
      <alignment horizontal="right" vertical="center"/>
    </xf>
    <xf numFmtId="0" fontId="49" fillId="10" borderId="3" xfId="0" applyFont="1" applyFill="1" applyBorder="1" applyAlignment="1">
      <alignment horizontal="right" vertical="center"/>
    </xf>
    <xf numFmtId="0" fontId="50" fillId="10" borderId="18" xfId="0" applyFont="1" applyFill="1" applyBorder="1" applyAlignment="1">
      <alignment horizontal="right" vertical="center"/>
    </xf>
    <xf numFmtId="3" fontId="50" fillId="10" borderId="18" xfId="0" applyNumberFormat="1" applyFont="1" applyFill="1" applyBorder="1" applyAlignment="1">
      <alignment horizontal="right" vertical="center"/>
    </xf>
    <xf numFmtId="0" fontId="49" fillId="10" borderId="16" xfId="0" applyFont="1" applyFill="1" applyBorder="1" applyAlignment="1">
      <alignment horizontal="right" vertical="center"/>
    </xf>
    <xf numFmtId="0" fontId="50" fillId="10" borderId="15" xfId="0" applyFont="1" applyFill="1" applyBorder="1" applyAlignment="1">
      <alignment horizontal="right" vertical="center"/>
    </xf>
    <xf numFmtId="3" fontId="50" fillId="10" borderId="15" xfId="0" applyNumberFormat="1" applyFont="1" applyFill="1" applyBorder="1" applyAlignment="1">
      <alignment horizontal="right" vertical="center"/>
    </xf>
    <xf numFmtId="3" fontId="53" fillId="7" borderId="40" xfId="0" applyNumberFormat="1" applyFont="1" applyFill="1" applyBorder="1" applyAlignment="1">
      <alignment horizontal="center" vertical="center"/>
    </xf>
    <xf numFmtId="3" fontId="47" fillId="7" borderId="40" xfId="0" applyNumberFormat="1" applyFont="1" applyFill="1" applyBorder="1" applyAlignment="1">
      <alignment horizontal="center" vertical="center"/>
    </xf>
    <xf numFmtId="3" fontId="47" fillId="7" borderId="41" xfId="0" applyNumberFormat="1" applyFont="1" applyFill="1" applyBorder="1" applyAlignment="1">
      <alignment horizontal="center" vertical="center"/>
    </xf>
    <xf numFmtId="0" fontId="52" fillId="9" borderId="39" xfId="0" applyNumberFormat="1" applyFont="1" applyFill="1" applyBorder="1" applyAlignment="1">
      <alignment vertical="top"/>
    </xf>
    <xf numFmtId="0" fontId="38" fillId="10" borderId="43" xfId="0" applyFont="1" applyFill="1" applyBorder="1" applyAlignment="1">
      <alignment horizontal="left" vertical="center"/>
    </xf>
    <xf numFmtId="3" fontId="33" fillId="10" borderId="31" xfId="0" applyNumberFormat="1" applyFont="1" applyFill="1" applyBorder="1" applyAlignment="1">
      <alignment horizontal="right" vertical="center"/>
    </xf>
    <xf numFmtId="3" fontId="33" fillId="10" borderId="39" xfId="0" applyNumberFormat="1" applyFont="1" applyFill="1" applyBorder="1" applyAlignment="1">
      <alignment horizontal="right" vertical="center"/>
    </xf>
    <xf numFmtId="3" fontId="33" fillId="10" borderId="45" xfId="0" applyNumberFormat="1" applyFont="1" applyFill="1" applyBorder="1" applyAlignment="1">
      <alignment horizontal="right" vertical="center"/>
    </xf>
    <xf numFmtId="0" fontId="34" fillId="10" borderId="50" xfId="0" applyFont="1" applyFill="1" applyBorder="1" applyAlignment="1">
      <alignment horizontal="right" vertical="center"/>
    </xf>
    <xf numFmtId="0" fontId="33" fillId="10" borderId="17" xfId="0" applyFont="1" applyFill="1" applyBorder="1" applyAlignment="1">
      <alignment horizontal="right" vertical="center"/>
    </xf>
    <xf numFmtId="3" fontId="33" fillId="10" borderId="17" xfId="0" applyNumberFormat="1" applyFont="1" applyFill="1" applyBorder="1" applyAlignment="1">
      <alignment horizontal="right" vertical="center"/>
    </xf>
    <xf numFmtId="0" fontId="56" fillId="9" borderId="12" xfId="55" applyNumberFormat="1" applyFont="1" applyFill="1" applyBorder="1" applyAlignment="1">
      <alignment horizontal="center" vertical="center"/>
    </xf>
    <xf numFmtId="0" fontId="56" fillId="9" borderId="39" xfId="55" applyNumberFormat="1" applyFont="1" applyFill="1" applyBorder="1" applyAlignment="1">
      <alignment horizontal="center" vertical="center"/>
    </xf>
    <xf numFmtId="0" fontId="52" fillId="9" borderId="48" xfId="0" applyNumberFormat="1" applyFont="1" applyFill="1" applyBorder="1" applyAlignment="1">
      <alignment horizontal="center" vertical="center"/>
    </xf>
    <xf numFmtId="0" fontId="52" fillId="9" borderId="39" xfId="0" applyNumberFormat="1" applyFont="1" applyFill="1" applyBorder="1" applyAlignment="1">
      <alignment horizontal="center" vertical="center"/>
    </xf>
    <xf numFmtId="0" fontId="55" fillId="9" borderId="48" xfId="0" applyNumberFormat="1" applyFont="1" applyFill="1" applyBorder="1" applyAlignment="1">
      <alignment horizontal="center" vertical="center"/>
    </xf>
    <xf numFmtId="0" fontId="26" fillId="9" borderId="23" xfId="0" applyFont="1" applyFill="1" applyBorder="1" applyAlignment="1">
      <alignment horizontal="center" vertical="center"/>
    </xf>
    <xf numFmtId="0" fontId="26" fillId="9" borderId="15" xfId="0" applyFont="1" applyFill="1" applyBorder="1" applyAlignment="1">
      <alignment horizontal="center" vertical="center"/>
    </xf>
    <xf numFmtId="0" fontId="26" fillId="9" borderId="19" xfId="0" applyFont="1" applyFill="1" applyBorder="1" applyAlignment="1">
      <alignment horizontal="center" vertical="center"/>
    </xf>
    <xf numFmtId="0" fontId="23" fillId="9" borderId="25" xfId="0" applyFont="1" applyFill="1" applyBorder="1" applyAlignment="1">
      <alignment horizontal="center" vertical="center"/>
    </xf>
    <xf numFmtId="2" fontId="44" fillId="9" borderId="38" xfId="55" applyNumberFormat="1" applyFont="1" applyFill="1" applyBorder="1" applyAlignment="1">
      <alignment horizontal="left" vertical="center"/>
    </xf>
    <xf numFmtId="2" fontId="44" fillId="9" borderId="53" xfId="55" applyNumberFormat="1" applyFont="1" applyFill="1" applyBorder="1" applyAlignment="1">
      <alignment horizontal="left" vertical="center"/>
    </xf>
    <xf numFmtId="0" fontId="46" fillId="9" borderId="46" xfId="55" applyNumberFormat="1" applyFont="1" applyFill="1" applyBorder="1" applyAlignment="1">
      <alignment horizontal="center" vertical="center"/>
    </xf>
    <xf numFmtId="2" fontId="46" fillId="9" borderId="42" xfId="55" applyNumberFormat="1" applyFont="1" applyFill="1" applyBorder="1" applyAlignment="1">
      <alignment horizontal="center" vertical="center"/>
    </xf>
    <xf numFmtId="0" fontId="58" fillId="9" borderId="33" xfId="0" applyFont="1" applyFill="1" applyBorder="1" applyAlignment="1">
      <alignment vertical="center"/>
    </xf>
    <xf numFmtId="1" fontId="46" fillId="9" borderId="39" xfId="55" applyNumberFormat="1" applyFont="1" applyFill="1" applyBorder="1" applyAlignment="1">
      <alignment vertical="center"/>
    </xf>
    <xf numFmtId="0" fontId="58" fillId="9" borderId="19" xfId="0" applyFont="1" applyFill="1" applyBorder="1" applyAlignment="1">
      <alignment vertical="center"/>
    </xf>
    <xf numFmtId="0" fontId="56" fillId="9" borderId="47" xfId="55" applyNumberFormat="1" applyFont="1" applyFill="1" applyBorder="1" applyAlignment="1">
      <alignment vertical="center"/>
    </xf>
    <xf numFmtId="2" fontId="45" fillId="9" borderId="20" xfId="55" applyNumberFormat="1" applyFont="1" applyFill="1" applyBorder="1" applyAlignment="1">
      <alignment horizontal="center" vertical="center"/>
    </xf>
    <xf numFmtId="2" fontId="39" fillId="9" borderId="20" xfId="0" applyNumberFormat="1" applyFont="1" applyFill="1" applyBorder="1" applyAlignment="1">
      <alignment horizontal="center" vertical="center"/>
    </xf>
    <xf numFmtId="2" fontId="45" fillId="9" borderId="17" xfId="55" applyNumberFormat="1" applyFont="1" applyFill="1" applyBorder="1" applyAlignment="1">
      <alignment horizontal="center" vertical="center"/>
    </xf>
    <xf numFmtId="2" fontId="39" fillId="9" borderId="17" xfId="0" applyNumberFormat="1" applyFont="1" applyFill="1" applyBorder="1" applyAlignment="1">
      <alignment horizontal="center" vertical="center"/>
    </xf>
    <xf numFmtId="0" fontId="56" fillId="9" borderId="47" xfId="55" applyNumberFormat="1" applyFont="1" applyFill="1" applyBorder="1" applyAlignment="1">
      <alignment horizontal="center" vertical="center"/>
    </xf>
    <xf numFmtId="2" fontId="45" fillId="9" borderId="18" xfId="55" applyNumberFormat="1" applyFont="1" applyFill="1" applyBorder="1" applyAlignment="1">
      <alignment horizontal="center" vertical="center"/>
    </xf>
    <xf numFmtId="2" fontId="39" fillId="9" borderId="18" xfId="0" applyNumberFormat="1" applyFont="1" applyFill="1" applyBorder="1" applyAlignment="1">
      <alignment horizontal="center" vertical="center"/>
    </xf>
    <xf numFmtId="1" fontId="23" fillId="9" borderId="57" xfId="0" applyNumberFormat="1" applyFont="1" applyFill="1" applyBorder="1" applyAlignment="1">
      <alignment horizontal="center" vertical="center"/>
    </xf>
    <xf numFmtId="1" fontId="23" fillId="9" borderId="58" xfId="0" applyNumberFormat="1" applyFont="1" applyFill="1" applyBorder="1" applyAlignment="1">
      <alignment horizontal="center" vertical="center"/>
    </xf>
    <xf numFmtId="1" fontId="23" fillId="9" borderId="60" xfId="0" applyNumberFormat="1" applyFont="1" applyFill="1" applyBorder="1" applyAlignment="1">
      <alignment horizontal="center" vertical="center"/>
    </xf>
    <xf numFmtId="1" fontId="23" fillId="9" borderId="62" xfId="0" applyNumberFormat="1" applyFont="1" applyFill="1" applyBorder="1" applyAlignment="1">
      <alignment horizontal="center" vertical="center"/>
    </xf>
    <xf numFmtId="0" fontId="46" fillId="9" borderId="63" xfId="55" applyNumberFormat="1" applyFont="1" applyFill="1" applyBorder="1" applyAlignment="1">
      <alignment horizontal="center" vertical="center"/>
    </xf>
    <xf numFmtId="0" fontId="46" fillId="9" borderId="39" xfId="0" applyNumberFormat="1" applyFont="1" applyFill="1" applyBorder="1" applyAlignment="1">
      <alignment horizontal="center" vertical="center"/>
    </xf>
    <xf numFmtId="0" fontId="46" fillId="9" borderId="45" xfId="0" applyNumberFormat="1" applyFont="1" applyFill="1" applyBorder="1" applyAlignment="1">
      <alignment horizontal="center" vertical="center"/>
    </xf>
    <xf numFmtId="0" fontId="46" fillId="9" borderId="31" xfId="55" applyNumberFormat="1" applyFont="1" applyFill="1" applyBorder="1" applyAlignment="1">
      <alignment horizontal="center" vertical="center"/>
    </xf>
    <xf numFmtId="0" fontId="46" fillId="9" borderId="64" xfId="0" applyNumberFormat="1" applyFont="1" applyFill="1" applyBorder="1" applyAlignment="1">
      <alignment horizontal="center" vertical="center"/>
    </xf>
    <xf numFmtId="0" fontId="46" fillId="9" borderId="61" xfId="0" applyNumberFormat="1" applyFont="1" applyFill="1" applyBorder="1" applyAlignment="1">
      <alignment horizontal="center" vertical="center"/>
    </xf>
    <xf numFmtId="0" fontId="46" fillId="9" borderId="58" xfId="0" applyNumberFormat="1" applyFont="1" applyFill="1" applyBorder="1" applyAlignment="1">
      <alignment horizontal="center" vertical="center"/>
    </xf>
    <xf numFmtId="0" fontId="46" fillId="9" borderId="62" xfId="0" applyNumberFormat="1" applyFont="1" applyFill="1" applyBorder="1" applyAlignment="1">
      <alignment horizontal="center" vertical="center"/>
    </xf>
    <xf numFmtId="0" fontId="46" fillId="9" borderId="65" xfId="0" applyNumberFormat="1" applyFont="1" applyFill="1" applyBorder="1" applyAlignment="1">
      <alignment horizontal="center" vertical="center"/>
    </xf>
    <xf numFmtId="1" fontId="25" fillId="9" borderId="3" xfId="0" applyNumberFormat="1" applyFont="1" applyFill="1" applyBorder="1" applyAlignment="1">
      <alignment horizontal="center" vertical="center"/>
    </xf>
    <xf numFmtId="1" fontId="25" fillId="9" borderId="12" xfId="0" applyNumberFormat="1" applyFont="1" applyFill="1" applyBorder="1" applyAlignment="1">
      <alignment horizontal="center" vertical="center"/>
    </xf>
    <xf numFmtId="1" fontId="25" fillId="9" borderId="22" xfId="0" applyNumberFormat="1" applyFont="1" applyFill="1" applyBorder="1" applyAlignment="1">
      <alignment horizontal="center" vertical="center"/>
    </xf>
    <xf numFmtId="0" fontId="49" fillId="10" borderId="26" xfId="0" applyFont="1" applyFill="1" applyBorder="1" applyAlignment="1">
      <alignment horizontal="right" vertical="center"/>
    </xf>
    <xf numFmtId="0" fontId="50" fillId="10" borderId="25" xfId="0" applyFont="1" applyFill="1" applyBorder="1" applyAlignment="1">
      <alignment horizontal="right" vertical="center"/>
    </xf>
    <xf numFmtId="3" fontId="50" fillId="10" borderId="25" xfId="0" applyNumberFormat="1" applyFont="1" applyFill="1" applyBorder="1" applyAlignment="1">
      <alignment horizontal="right" vertical="center"/>
    </xf>
    <xf numFmtId="0" fontId="26" fillId="9" borderId="28" xfId="0" applyFont="1" applyFill="1" applyBorder="1" applyAlignment="1">
      <alignment horizontal="center" vertical="center"/>
    </xf>
    <xf numFmtId="0" fontId="55" fillId="9" borderId="67" xfId="0" applyNumberFormat="1" applyFont="1" applyFill="1" applyBorder="1" applyAlignment="1">
      <alignment horizontal="center" vertical="center"/>
    </xf>
    <xf numFmtId="0" fontId="46" fillId="9" borderId="59" xfId="0" applyNumberFormat="1" applyFont="1" applyFill="1" applyBorder="1" applyAlignment="1">
      <alignment horizontal="center" vertical="center"/>
    </xf>
    <xf numFmtId="3" fontId="59" fillId="7" borderId="40" xfId="0" applyNumberFormat="1" applyFont="1" applyFill="1" applyBorder="1" applyAlignment="1">
      <alignment horizontal="center" vertical="center"/>
    </xf>
    <xf numFmtId="0" fontId="61" fillId="0" borderId="0" xfId="0" applyFont="1"/>
    <xf numFmtId="0" fontId="62" fillId="0" borderId="0" xfId="0" applyFont="1" applyAlignment="1">
      <alignment vertical="center" wrapText="1"/>
    </xf>
    <xf numFmtId="0" fontId="45" fillId="9" borderId="39" xfId="0" applyNumberFormat="1" applyFont="1" applyFill="1" applyBorder="1" applyAlignment="1">
      <alignment horizontal="center" vertical="center"/>
    </xf>
    <xf numFmtId="0" fontId="45" fillId="9" borderId="45" xfId="0" applyNumberFormat="1" applyFont="1" applyFill="1" applyBorder="1" applyAlignment="1">
      <alignment horizontal="center" vertical="center"/>
    </xf>
    <xf numFmtId="0" fontId="46" fillId="9" borderId="31" xfId="0" applyNumberFormat="1" applyFont="1" applyFill="1" applyBorder="1" applyAlignment="1">
      <alignment horizontal="center" vertical="center"/>
    </xf>
    <xf numFmtId="165" fontId="33" fillId="10" borderId="69" xfId="0" applyNumberFormat="1" applyFont="1" applyFill="1" applyBorder="1" applyAlignment="1">
      <alignment horizontal="center" vertical="center"/>
    </xf>
    <xf numFmtId="0" fontId="26" fillId="9" borderId="70" xfId="0" applyFont="1" applyFill="1" applyBorder="1" applyAlignment="1">
      <alignment horizontal="center" vertical="center"/>
    </xf>
    <xf numFmtId="1" fontId="25" fillId="9" borderId="26" xfId="0" applyNumberFormat="1" applyFont="1" applyFill="1" applyBorder="1" applyAlignment="1">
      <alignment horizontal="center" vertical="center"/>
    </xf>
    <xf numFmtId="0" fontId="46" fillId="9" borderId="71" xfId="0" applyNumberFormat="1" applyFont="1" applyFill="1" applyBorder="1" applyAlignment="1">
      <alignment horizontal="center" vertical="center"/>
    </xf>
    <xf numFmtId="0" fontId="46" fillId="9" borderId="57" xfId="0" applyNumberFormat="1" applyFont="1" applyFill="1" applyBorder="1" applyAlignment="1">
      <alignment horizontal="center" vertical="center"/>
    </xf>
    <xf numFmtId="0" fontId="56" fillId="9" borderId="56" xfId="55" applyNumberFormat="1" applyFont="1" applyFill="1" applyBorder="1" applyAlignment="1">
      <alignment horizontal="center" vertical="center"/>
    </xf>
    <xf numFmtId="2" fontId="45" fillId="9" borderId="27" xfId="55" applyNumberFormat="1" applyFont="1" applyFill="1" applyBorder="1" applyAlignment="1">
      <alignment horizontal="center" vertical="center"/>
    </xf>
    <xf numFmtId="2" fontId="39" fillId="9" borderId="27" xfId="0" applyNumberFormat="1" applyFont="1" applyFill="1" applyBorder="1" applyAlignment="1">
      <alignment horizontal="center" vertical="center"/>
    </xf>
    <xf numFmtId="0" fontId="33" fillId="10" borderId="26" xfId="0" applyFont="1" applyFill="1" applyBorder="1" applyAlignment="1">
      <alignment horizontal="right" vertical="center"/>
    </xf>
    <xf numFmtId="167" fontId="36" fillId="11" borderId="8" xfId="114" applyNumberFormat="1" applyFont="1" applyFill="1" applyBorder="1" applyAlignment="1">
      <alignment horizontal="center" vertical="center"/>
    </xf>
    <xf numFmtId="0" fontId="38" fillId="10" borderId="74" xfId="0" applyFont="1" applyFill="1" applyBorder="1" applyAlignment="1">
      <alignment horizontal="left" vertical="center"/>
    </xf>
    <xf numFmtId="0" fontId="34" fillId="10" borderId="78" xfId="0" applyFont="1" applyFill="1" applyBorder="1" applyAlignment="1">
      <alignment horizontal="right" vertical="center"/>
    </xf>
    <xf numFmtId="0" fontId="34" fillId="10" borderId="76" xfId="0" applyFont="1" applyFill="1" applyBorder="1" applyAlignment="1">
      <alignment horizontal="right" vertical="center"/>
    </xf>
    <xf numFmtId="0" fontId="34" fillId="10" borderId="75" xfId="0" applyFont="1" applyFill="1" applyBorder="1" applyAlignment="1">
      <alignment horizontal="right" vertical="center"/>
    </xf>
    <xf numFmtId="0" fontId="33" fillId="10" borderId="76" xfId="0" applyFont="1" applyFill="1" applyBorder="1" applyAlignment="1">
      <alignment horizontal="right" vertical="center"/>
    </xf>
    <xf numFmtId="3" fontId="33" fillId="10" borderId="76" xfId="0" applyNumberFormat="1" applyFont="1" applyFill="1" applyBorder="1" applyAlignment="1">
      <alignment horizontal="right" vertical="center"/>
    </xf>
    <xf numFmtId="165" fontId="33" fillId="10" borderId="78" xfId="0" applyNumberFormat="1" applyFont="1" applyFill="1" applyBorder="1" applyAlignment="1">
      <alignment horizontal="center" vertical="center"/>
    </xf>
    <xf numFmtId="0" fontId="23" fillId="9" borderId="76" xfId="0" applyFont="1" applyFill="1" applyBorder="1" applyAlignment="1">
      <alignment horizontal="center" vertical="center"/>
    </xf>
    <xf numFmtId="1" fontId="23" fillId="9" borderId="79" xfId="0" applyNumberFormat="1" applyFont="1" applyFill="1" applyBorder="1" applyAlignment="1">
      <alignment horizontal="center" vertical="center"/>
    </xf>
    <xf numFmtId="1" fontId="25" fillId="9" borderId="78" xfId="0" applyNumberFormat="1" applyFont="1" applyFill="1" applyBorder="1" applyAlignment="1">
      <alignment horizontal="center" vertical="center"/>
    </xf>
    <xf numFmtId="0" fontId="46" fillId="9" borderId="82" xfId="0" applyNumberFormat="1" applyFont="1" applyFill="1" applyBorder="1" applyAlignment="1">
      <alignment horizontal="center" vertical="center"/>
    </xf>
    <xf numFmtId="0" fontId="56" fillId="9" borderId="80" xfId="55" applyNumberFormat="1" applyFont="1" applyFill="1" applyBorder="1" applyAlignment="1">
      <alignment horizontal="center" vertical="center"/>
    </xf>
    <xf numFmtId="2" fontId="45" fillId="9" borderId="77" xfId="55" applyNumberFormat="1" applyFont="1" applyFill="1" applyBorder="1" applyAlignment="1">
      <alignment horizontal="center" vertical="center"/>
    </xf>
    <xf numFmtId="3" fontId="33" fillId="10" borderId="77" xfId="0" applyNumberFormat="1" applyFont="1" applyFill="1" applyBorder="1" applyAlignment="1">
      <alignment horizontal="right" vertical="center"/>
    </xf>
    <xf numFmtId="0" fontId="33" fillId="10" borderId="78" xfId="0" applyFont="1" applyFill="1" applyBorder="1" applyAlignment="1">
      <alignment horizontal="right" vertical="center"/>
    </xf>
    <xf numFmtId="0" fontId="38" fillId="10" borderId="73" xfId="0" applyFont="1" applyFill="1" applyBorder="1" applyAlignment="1">
      <alignment horizontal="right" vertical="center"/>
    </xf>
    <xf numFmtId="0" fontId="63" fillId="10" borderId="73" xfId="0" applyFont="1" applyFill="1" applyBorder="1" applyAlignment="1">
      <alignment horizontal="right" vertical="center"/>
    </xf>
    <xf numFmtId="0" fontId="63" fillId="10" borderId="43" xfId="0" applyFont="1" applyFill="1" applyBorder="1" applyAlignment="1">
      <alignment horizontal="left" vertical="center"/>
    </xf>
    <xf numFmtId="0" fontId="26" fillId="9" borderId="20" xfId="0" applyFont="1" applyFill="1" applyBorder="1" applyAlignment="1">
      <alignment horizontal="center" vertical="center"/>
    </xf>
    <xf numFmtId="1" fontId="57" fillId="13" borderId="83" xfId="77" applyNumberFormat="1" applyFont="1" applyFill="1" applyBorder="1" applyAlignment="1">
      <alignment horizontal="center" vertical="center"/>
    </xf>
    <xf numFmtId="1" fontId="57" fillId="13" borderId="84" xfId="77" applyNumberFormat="1" applyFont="1" applyFill="1" applyBorder="1" applyAlignment="1">
      <alignment horizontal="center" vertical="center"/>
    </xf>
    <xf numFmtId="0" fontId="38" fillId="9" borderId="17" xfId="0" applyFont="1" applyFill="1" applyBorder="1" applyAlignment="1">
      <alignment horizontal="center" vertical="center"/>
    </xf>
    <xf numFmtId="0" fontId="38" fillId="9" borderId="77" xfId="0" applyFont="1" applyFill="1" applyBorder="1" applyAlignment="1">
      <alignment horizontal="center" vertical="center"/>
    </xf>
    <xf numFmtId="0" fontId="55" fillId="9" borderId="55" xfId="0" applyNumberFormat="1" applyFont="1" applyFill="1" applyBorder="1" applyAlignment="1">
      <alignment horizontal="center" vertical="center"/>
    </xf>
    <xf numFmtId="1" fontId="57" fillId="13" borderId="85" xfId="77" applyNumberFormat="1" applyFont="1" applyFill="1" applyBorder="1" applyAlignment="1">
      <alignment horizontal="center" vertical="center"/>
    </xf>
    <xf numFmtId="1" fontId="57" fillId="13" borderId="86" xfId="77" applyNumberFormat="1" applyFont="1" applyFill="1" applyBorder="1" applyAlignment="1">
      <alignment horizontal="center" vertical="center"/>
    </xf>
    <xf numFmtId="10" fontId="64" fillId="10" borderId="18" xfId="114" applyNumberFormat="1" applyFont="1" applyFill="1" applyBorder="1" applyAlignment="1">
      <alignment horizontal="center" vertical="center"/>
    </xf>
    <xf numFmtId="10" fontId="64" fillId="10" borderId="19" xfId="114" applyNumberFormat="1" applyFont="1" applyFill="1" applyBorder="1" applyAlignment="1">
      <alignment horizontal="center" vertical="center"/>
    </xf>
    <xf numFmtId="10" fontId="64" fillId="10" borderId="27" xfId="114" applyNumberFormat="1" applyFont="1" applyFill="1" applyBorder="1" applyAlignment="1">
      <alignment horizontal="center" vertical="center"/>
    </xf>
    <xf numFmtId="10" fontId="64" fillId="10" borderId="77" xfId="114" applyNumberFormat="1" applyFont="1" applyFill="1" applyBorder="1" applyAlignment="1">
      <alignment horizontal="center" vertical="center"/>
    </xf>
    <xf numFmtId="0" fontId="48" fillId="0" borderId="0" xfId="0" applyFont="1" applyAlignment="1">
      <alignment horizontal="center"/>
    </xf>
    <xf numFmtId="2" fontId="46" fillId="9" borderId="68" xfId="55" applyNumberFormat="1" applyFont="1" applyFill="1" applyBorder="1" applyAlignment="1">
      <alignment horizontal="center" vertical="center"/>
    </xf>
    <xf numFmtId="0" fontId="48" fillId="0" borderId="0" xfId="0" applyNumberFormat="1" applyFont="1" applyAlignment="1">
      <alignment horizontal="center"/>
    </xf>
    <xf numFmtId="2" fontId="48" fillId="0" borderId="0" xfId="0" applyNumberFormat="1" applyFont="1" applyAlignment="1">
      <alignment horizontal="center" vertical="center"/>
    </xf>
    <xf numFmtId="0" fontId="48" fillId="0" borderId="0" xfId="0" applyFont="1" applyAlignment="1">
      <alignment horizontal="center" vertical="center"/>
    </xf>
    <xf numFmtId="0" fontId="48" fillId="0" borderId="0" xfId="0" applyFont="1" applyAlignment="1">
      <alignment horizontal="right"/>
    </xf>
    <xf numFmtId="0" fontId="52" fillId="9" borderId="31" xfId="0" applyNumberFormat="1" applyFont="1" applyFill="1" applyBorder="1" applyAlignment="1">
      <alignment horizontal="center" vertical="center"/>
    </xf>
    <xf numFmtId="0" fontId="65" fillId="9" borderId="31" xfId="0" applyNumberFormat="1" applyFont="1" applyFill="1" applyBorder="1" applyAlignment="1">
      <alignment horizontal="center" vertical="center"/>
    </xf>
    <xf numFmtId="2" fontId="66" fillId="9" borderId="39" xfId="0" applyNumberFormat="1" applyFont="1" applyFill="1" applyBorder="1" applyAlignment="1">
      <alignment horizontal="center" vertical="center"/>
    </xf>
    <xf numFmtId="0" fontId="51" fillId="9" borderId="31" xfId="0" applyNumberFormat="1" applyFont="1" applyFill="1" applyBorder="1" applyAlignment="1">
      <alignment horizontal="center" vertical="center"/>
    </xf>
    <xf numFmtId="2" fontId="45" fillId="9" borderId="81" xfId="0" applyNumberFormat="1" applyFont="1" applyFill="1" applyBorder="1" applyAlignment="1">
      <alignment horizontal="center" vertical="center"/>
    </xf>
    <xf numFmtId="2" fontId="45" fillId="9" borderId="67" xfId="0" applyNumberFormat="1" applyFont="1" applyFill="1" applyBorder="1" applyAlignment="1">
      <alignment horizontal="center" vertical="center"/>
    </xf>
    <xf numFmtId="0" fontId="52" fillId="9" borderId="31" xfId="0" applyNumberFormat="1" applyFont="1" applyFill="1" applyBorder="1" applyAlignment="1">
      <alignment vertical="center"/>
    </xf>
    <xf numFmtId="0" fontId="65" fillId="9" borderId="31" xfId="0" applyNumberFormat="1" applyFont="1" applyFill="1" applyBorder="1" applyAlignment="1">
      <alignment vertical="center"/>
    </xf>
    <xf numFmtId="2" fontId="66" fillId="9" borderId="39" xfId="0" applyNumberFormat="1" applyFont="1" applyFill="1" applyBorder="1" applyAlignment="1">
      <alignment vertical="center"/>
    </xf>
    <xf numFmtId="0" fontId="51" fillId="9" borderId="31" xfId="0" applyNumberFormat="1" applyFont="1" applyFill="1" applyBorder="1" applyAlignment="1">
      <alignment vertical="center"/>
    </xf>
    <xf numFmtId="2" fontId="45" fillId="9" borderId="67" xfId="0" applyNumberFormat="1" applyFont="1" applyFill="1" applyBorder="1" applyAlignment="1">
      <alignment horizontal="center" vertical="top"/>
    </xf>
    <xf numFmtId="2" fontId="67" fillId="9" borderId="67" xfId="0" applyNumberFormat="1" applyFont="1" applyFill="1" applyBorder="1" applyAlignment="1">
      <alignment vertical="center"/>
    </xf>
    <xf numFmtId="2" fontId="45" fillId="9" borderId="67" xfId="0" applyNumberFormat="1" applyFont="1" applyFill="1" applyBorder="1" applyAlignment="1">
      <alignment vertical="center"/>
    </xf>
    <xf numFmtId="0" fontId="48" fillId="0" borderId="0" xfId="0" applyFont="1"/>
    <xf numFmtId="165" fontId="33" fillId="10" borderId="16" xfId="0" applyNumberFormat="1" applyFont="1" applyFill="1" applyBorder="1" applyAlignment="1">
      <alignment horizontal="center" vertical="center"/>
    </xf>
    <xf numFmtId="165" fontId="33" fillId="10" borderId="24" xfId="0" applyNumberFormat="1" applyFont="1" applyFill="1" applyBorder="1" applyAlignment="1">
      <alignment horizontal="center" vertical="center"/>
    </xf>
    <xf numFmtId="165" fontId="33" fillId="10" borderId="50" xfId="0" applyNumberFormat="1" applyFont="1" applyFill="1" applyBorder="1" applyAlignment="1">
      <alignment horizontal="center" vertical="center"/>
    </xf>
    <xf numFmtId="3" fontId="60" fillId="10" borderId="89" xfId="0" applyNumberFormat="1" applyFont="1" applyFill="1" applyBorder="1" applyAlignment="1">
      <alignment horizontal="right" vertical="center"/>
    </xf>
    <xf numFmtId="3" fontId="60" fillId="10" borderId="90" xfId="0" applyNumberFormat="1" applyFont="1" applyFill="1" applyBorder="1" applyAlignment="1">
      <alignment horizontal="right" vertical="center"/>
    </xf>
    <xf numFmtId="3" fontId="60" fillId="10" borderId="91" xfId="0" applyNumberFormat="1" applyFont="1" applyFill="1" applyBorder="1" applyAlignment="1">
      <alignment horizontal="right" vertical="center"/>
    </xf>
    <xf numFmtId="3" fontId="60" fillId="10" borderId="92" xfId="0" applyNumberFormat="1" applyFont="1" applyFill="1" applyBorder="1" applyAlignment="1">
      <alignment horizontal="right" vertical="center"/>
    </xf>
    <xf numFmtId="3" fontId="60" fillId="10" borderId="93" xfId="0" applyNumberFormat="1" applyFont="1" applyFill="1" applyBorder="1" applyAlignment="1">
      <alignment horizontal="right" vertical="center"/>
    </xf>
    <xf numFmtId="3" fontId="60" fillId="10" borderId="94" xfId="0" applyNumberFormat="1" applyFont="1" applyFill="1" applyBorder="1" applyAlignment="1">
      <alignment horizontal="right" vertical="center"/>
    </xf>
    <xf numFmtId="3" fontId="60" fillId="10" borderId="88" xfId="0" applyNumberFormat="1" applyFont="1" applyFill="1" applyBorder="1" applyAlignment="1">
      <alignment horizontal="right" vertical="center"/>
    </xf>
    <xf numFmtId="3" fontId="60" fillId="10" borderId="95" xfId="0" applyNumberFormat="1" applyFont="1" applyFill="1" applyBorder="1" applyAlignment="1">
      <alignment horizontal="right" vertical="center"/>
    </xf>
    <xf numFmtId="0" fontId="15" fillId="14" borderId="87" xfId="55" applyNumberFormat="1" applyFont="1" applyFill="1" applyBorder="1" applyAlignment="1">
      <alignment horizontal="center" vertical="center"/>
    </xf>
    <xf numFmtId="0" fontId="15" fillId="14" borderId="96" xfId="55" applyNumberFormat="1" applyFont="1" applyFill="1" applyBorder="1" applyAlignment="1">
      <alignment horizontal="center" vertical="center"/>
    </xf>
    <xf numFmtId="0" fontId="15" fillId="14" borderId="97" xfId="55" applyNumberFormat="1" applyFont="1" applyFill="1" applyBorder="1" applyAlignment="1">
      <alignment horizontal="center" vertical="center"/>
    </xf>
    <xf numFmtId="0" fontId="15" fillId="14" borderId="98" xfId="55" applyNumberFormat="1" applyFont="1" applyFill="1" applyBorder="1" applyAlignment="1">
      <alignment horizontal="center" vertical="center"/>
    </xf>
    <xf numFmtId="0" fontId="15" fillId="14" borderId="99" xfId="55" applyNumberFormat="1" applyFont="1" applyFill="1" applyBorder="1" applyAlignment="1">
      <alignment horizontal="center" vertical="center"/>
    </xf>
    <xf numFmtId="1" fontId="25" fillId="9" borderId="103" xfId="0" applyNumberFormat="1" applyFont="1" applyFill="1" applyBorder="1" applyAlignment="1">
      <alignment horizontal="center" vertical="center"/>
    </xf>
    <xf numFmtId="1" fontId="25" fillId="9" borderId="104" xfId="0" applyNumberFormat="1" applyFont="1" applyFill="1" applyBorder="1" applyAlignment="1">
      <alignment horizontal="center" vertical="center"/>
    </xf>
    <xf numFmtId="1" fontId="25" fillId="9" borderId="105" xfId="0" applyNumberFormat="1" applyFont="1" applyFill="1" applyBorder="1" applyAlignment="1">
      <alignment horizontal="center" vertical="center"/>
    </xf>
    <xf numFmtId="1" fontId="25" fillId="9" borderId="106" xfId="0" applyNumberFormat="1" applyFont="1" applyFill="1" applyBorder="1" applyAlignment="1">
      <alignment horizontal="center" vertical="center"/>
    </xf>
    <xf numFmtId="1" fontId="25" fillId="9" borderId="107" xfId="0" applyNumberFormat="1" applyFont="1" applyFill="1" applyBorder="1" applyAlignment="1">
      <alignment horizontal="center" vertical="center"/>
    </xf>
    <xf numFmtId="0" fontId="15" fillId="14" borderId="110" xfId="55" applyNumberFormat="1" applyFont="1" applyFill="1" applyBorder="1" applyAlignment="1">
      <alignment horizontal="center" vertical="center"/>
    </xf>
    <xf numFmtId="0" fontId="15" fillId="14" borderId="111" xfId="55" applyNumberFormat="1" applyFont="1" applyFill="1" applyBorder="1" applyAlignment="1">
      <alignment horizontal="center" vertical="center"/>
    </xf>
    <xf numFmtId="3" fontId="68" fillId="10" borderId="52" xfId="0" applyNumberFormat="1" applyFont="1" applyFill="1" applyBorder="1" applyAlignment="1">
      <alignment horizontal="center" vertical="center"/>
    </xf>
    <xf numFmtId="0" fontId="45" fillId="9" borderId="31" xfId="55" applyNumberFormat="1" applyFont="1" applyFill="1" applyBorder="1" applyAlignment="1">
      <alignment horizontal="center" vertical="center"/>
    </xf>
    <xf numFmtId="0" fontId="45" fillId="9" borderId="48" xfId="55" applyNumberFormat="1" applyFont="1" applyFill="1" applyBorder="1" applyAlignment="1">
      <alignment horizontal="center" vertical="center"/>
    </xf>
    <xf numFmtId="0" fontId="45" fillId="9" borderId="45" xfId="55" applyNumberFormat="1" applyFont="1" applyFill="1" applyBorder="1" applyAlignment="1">
      <alignment horizontal="center" vertical="center"/>
    </xf>
    <xf numFmtId="0" fontId="45" fillId="9" borderId="67" xfId="55" applyNumberFormat="1" applyFont="1" applyFill="1" applyBorder="1" applyAlignment="1">
      <alignment horizontal="center" vertical="center"/>
    </xf>
    <xf numFmtId="0" fontId="38" fillId="10" borderId="115" xfId="0" applyFont="1" applyFill="1" applyBorder="1" applyAlignment="1">
      <alignment horizontal="right" vertical="center"/>
    </xf>
    <xf numFmtId="0" fontId="26" fillId="9" borderId="76" xfId="0" applyFont="1" applyFill="1" applyBorder="1" applyAlignment="1">
      <alignment horizontal="center" vertical="center"/>
    </xf>
    <xf numFmtId="0" fontId="38" fillId="10" borderId="49" xfId="0" applyFont="1" applyFill="1" applyBorder="1" applyAlignment="1">
      <alignment horizontal="left" vertical="center"/>
    </xf>
    <xf numFmtId="0" fontId="70" fillId="9" borderId="18" xfId="55" applyNumberFormat="1" applyFont="1" applyFill="1" applyBorder="1" applyAlignment="1">
      <alignment horizontal="center" vertical="center" wrapText="1"/>
    </xf>
    <xf numFmtId="0" fontId="27" fillId="0" borderId="5" xfId="31" applyFont="1" applyBorder="1" applyAlignment="1">
      <alignment horizontal="center"/>
    </xf>
    <xf numFmtId="0" fontId="33" fillId="10" borderId="17" xfId="55" applyNumberFormat="1" applyFont="1" applyFill="1" applyBorder="1" applyAlignment="1">
      <alignment horizontal="center" vertical="center"/>
    </xf>
    <xf numFmtId="0" fontId="33" fillId="10" borderId="14" xfId="55" applyNumberFormat="1" applyFont="1" applyFill="1" applyBorder="1" applyAlignment="1">
      <alignment horizontal="center" vertical="center"/>
    </xf>
    <xf numFmtId="0" fontId="69" fillId="10" borderId="14" xfId="55" applyNumberFormat="1" applyFont="1" applyFill="1" applyBorder="1" applyAlignment="1">
      <alignment horizontal="center" vertical="center"/>
    </xf>
    <xf numFmtId="0" fontId="33" fillId="10" borderId="19" xfId="55" applyNumberFormat="1" applyFont="1" applyFill="1" applyBorder="1" applyAlignment="1">
      <alignment horizontal="center" vertical="center"/>
    </xf>
    <xf numFmtId="0" fontId="33" fillId="10" borderId="20" xfId="55" applyNumberFormat="1" applyFont="1" applyFill="1" applyBorder="1" applyAlignment="1">
      <alignment horizontal="center" vertical="center"/>
    </xf>
    <xf numFmtId="0" fontId="33" fillId="10" borderId="18" xfId="55" applyNumberFormat="1" applyFont="1" applyFill="1" applyBorder="1" applyAlignment="1">
      <alignment horizontal="center" vertical="center"/>
    </xf>
    <xf numFmtId="0" fontId="33" fillId="10" borderId="13" xfId="55" applyNumberFormat="1" applyFont="1" applyFill="1" applyBorder="1" applyAlignment="1">
      <alignment horizontal="center" vertical="center"/>
    </xf>
    <xf numFmtId="0" fontId="33" fillId="10" borderId="21" xfId="55" applyNumberFormat="1" applyFont="1" applyFill="1" applyBorder="1" applyAlignment="1">
      <alignment horizontal="center" vertical="center"/>
    </xf>
    <xf numFmtId="0" fontId="15" fillId="17" borderId="112" xfId="55" applyNumberFormat="1" applyFont="1" applyFill="1" applyBorder="1" applyAlignment="1">
      <alignment horizontal="center" vertical="center"/>
    </xf>
    <xf numFmtId="0" fontId="15" fillId="17" borderId="113" xfId="55" applyNumberFormat="1" applyFont="1" applyFill="1" applyBorder="1" applyAlignment="1">
      <alignment horizontal="center" vertical="center"/>
    </xf>
    <xf numFmtId="0" fontId="15" fillId="17" borderId="100" xfId="55" applyNumberFormat="1" applyFont="1" applyFill="1" applyBorder="1" applyAlignment="1">
      <alignment horizontal="center" vertical="center"/>
    </xf>
    <xf numFmtId="0" fontId="15" fillId="17" borderId="101" xfId="55" applyNumberFormat="1" applyFont="1" applyFill="1" applyBorder="1" applyAlignment="1">
      <alignment horizontal="center" vertical="center"/>
    </xf>
    <xf numFmtId="0" fontId="15" fillId="17" borderId="102" xfId="55" applyNumberFormat="1" applyFont="1" applyFill="1" applyBorder="1" applyAlignment="1">
      <alignment horizontal="center" vertical="center"/>
    </xf>
    <xf numFmtId="0" fontId="15" fillId="17" borderId="114" xfId="55" applyNumberFormat="1" applyFont="1" applyFill="1" applyBorder="1" applyAlignment="1">
      <alignment horizontal="center" vertical="center"/>
    </xf>
    <xf numFmtId="0" fontId="15" fillId="17" borderId="121" xfId="55" applyNumberFormat="1" applyFont="1" applyFill="1" applyBorder="1" applyAlignment="1">
      <alignment horizontal="center" vertical="center"/>
    </xf>
    <xf numFmtId="0" fontId="73" fillId="9" borderId="31" xfId="0" applyNumberFormat="1" applyFont="1" applyFill="1" applyBorder="1" applyAlignment="1">
      <alignment horizontal="center" vertical="center"/>
    </xf>
    <xf numFmtId="0" fontId="73" fillId="9" borderId="39" xfId="0" applyNumberFormat="1" applyFont="1" applyFill="1" applyBorder="1" applyAlignment="1">
      <alignment horizontal="center" vertical="center"/>
    </xf>
    <xf numFmtId="0" fontId="73" fillId="9" borderId="45" xfId="0" applyNumberFormat="1" applyFont="1" applyFill="1" applyBorder="1" applyAlignment="1">
      <alignment horizontal="center" vertical="center"/>
    </xf>
    <xf numFmtId="0" fontId="73" fillId="9" borderId="48" xfId="0" applyNumberFormat="1" applyFont="1" applyFill="1" applyBorder="1" applyAlignment="1">
      <alignment horizontal="center" vertical="center"/>
    </xf>
    <xf numFmtId="0" fontId="74" fillId="10" borderId="44" xfId="0" applyNumberFormat="1" applyFont="1" applyFill="1" applyBorder="1" applyAlignment="1">
      <alignment horizontal="center" vertical="center"/>
    </xf>
    <xf numFmtId="0" fontId="8" fillId="4" borderId="122" xfId="65" applyFont="1" applyFill="1" applyBorder="1" applyAlignment="1">
      <alignment horizontal="center"/>
    </xf>
    <xf numFmtId="0" fontId="8" fillId="4" borderId="122" xfId="31" applyFont="1" applyFill="1" applyBorder="1" applyAlignment="1">
      <alignment horizontal="center"/>
    </xf>
    <xf numFmtId="0" fontId="38" fillId="10" borderId="49" xfId="0" applyFont="1" applyFill="1" applyBorder="1" applyAlignment="1">
      <alignment horizontal="right" vertical="center"/>
    </xf>
    <xf numFmtId="0" fontId="38" fillId="9" borderId="72" xfId="0" applyFont="1" applyFill="1" applyBorder="1" applyAlignment="1">
      <alignment horizontal="center" vertical="center"/>
    </xf>
    <xf numFmtId="0" fontId="38" fillId="9" borderId="18" xfId="0" applyFont="1" applyFill="1" applyBorder="1" applyAlignment="1">
      <alignment horizontal="center" vertical="center"/>
    </xf>
    <xf numFmtId="10" fontId="64" fillId="10" borderId="17" xfId="114" applyNumberFormat="1" applyFont="1" applyFill="1" applyBorder="1" applyAlignment="1">
      <alignment horizontal="center" vertical="center"/>
    </xf>
    <xf numFmtId="0" fontId="38" fillId="10" borderId="115" xfId="0" applyFont="1" applyFill="1" applyBorder="1" applyAlignment="1">
      <alignment horizontal="left" vertical="center"/>
    </xf>
    <xf numFmtId="0" fontId="56" fillId="9" borderId="29" xfId="55" applyNumberFormat="1" applyFont="1" applyFill="1" applyBorder="1" applyAlignment="1">
      <alignment horizontal="center" vertical="center"/>
    </xf>
    <xf numFmtId="0" fontId="40" fillId="9" borderId="29" xfId="55" applyNumberFormat="1" applyFont="1" applyFill="1" applyBorder="1" applyAlignment="1">
      <alignment horizontal="center" vertical="center"/>
    </xf>
    <xf numFmtId="0" fontId="40" fillId="9" borderId="17" xfId="55" applyNumberFormat="1" applyFont="1" applyFill="1" applyBorder="1" applyAlignment="1">
      <alignment horizontal="center" vertical="center"/>
    </xf>
    <xf numFmtId="0" fontId="56" fillId="9" borderId="17" xfId="55" applyNumberFormat="1" applyFont="1" applyFill="1" applyBorder="1" applyAlignment="1">
      <alignment horizontal="center" vertical="center"/>
    </xf>
    <xf numFmtId="0" fontId="33" fillId="10" borderId="15" xfId="55" applyNumberFormat="1" applyFont="1" applyFill="1" applyBorder="1" applyAlignment="1">
      <alignment horizontal="center" vertical="center"/>
    </xf>
    <xf numFmtId="0" fontId="33" fillId="10" borderId="25" xfId="55" applyNumberFormat="1" applyFont="1" applyFill="1" applyBorder="1" applyAlignment="1">
      <alignment horizontal="center" vertical="center"/>
    </xf>
    <xf numFmtId="0" fontId="40" fillId="9" borderId="37" xfId="55" applyNumberFormat="1" applyFont="1" applyFill="1" applyBorder="1" applyAlignment="1">
      <alignment horizontal="center" vertical="center"/>
    </xf>
    <xf numFmtId="0" fontId="56" fillId="9" borderId="37" xfId="55" applyNumberFormat="1" applyFont="1" applyFill="1" applyBorder="1" applyAlignment="1">
      <alignment horizontal="center" vertical="center"/>
    </xf>
    <xf numFmtId="0" fontId="40" fillId="9" borderId="30" xfId="55" applyNumberFormat="1" applyFont="1" applyFill="1" applyBorder="1" applyAlignment="1">
      <alignment horizontal="center" vertical="center"/>
    </xf>
    <xf numFmtId="0" fontId="69" fillId="10" borderId="15" xfId="0" applyNumberFormat="1" applyFont="1" applyFill="1" applyBorder="1" applyAlignment="1">
      <alignment horizontal="center" vertical="center"/>
    </xf>
    <xf numFmtId="0" fontId="69" fillId="10" borderId="14" xfId="0" applyNumberFormat="1" applyFont="1" applyFill="1" applyBorder="1" applyAlignment="1">
      <alignment horizontal="center" vertical="center"/>
    </xf>
    <xf numFmtId="0" fontId="69" fillId="10" borderId="19" xfId="0" applyNumberFormat="1" applyFont="1" applyFill="1" applyBorder="1" applyAlignment="1">
      <alignment horizontal="center" vertical="center"/>
    </xf>
    <xf numFmtId="0" fontId="33" fillId="10" borderId="77" xfId="55" applyNumberFormat="1" applyFont="1" applyFill="1" applyBorder="1" applyAlignment="1">
      <alignment horizontal="center" vertical="center"/>
    </xf>
    <xf numFmtId="0" fontId="69" fillId="10" borderId="76" xfId="0" applyNumberFormat="1" applyFont="1" applyFill="1" applyBorder="1" applyAlignment="1">
      <alignment horizontal="center" vertical="center"/>
    </xf>
    <xf numFmtId="166" fontId="48" fillId="0" borderId="0" xfId="55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3" fontId="33" fillId="10" borderId="125" xfId="0" applyNumberFormat="1" applyFont="1" applyFill="1" applyBorder="1" applyAlignment="1">
      <alignment horizontal="right" vertical="center"/>
    </xf>
    <xf numFmtId="165" fontId="33" fillId="10" borderId="123" xfId="0" applyNumberFormat="1" applyFont="1" applyFill="1" applyBorder="1" applyAlignment="1">
      <alignment horizontal="center" vertical="center"/>
    </xf>
    <xf numFmtId="0" fontId="26" fillId="9" borderId="124" xfId="0" applyFont="1" applyFill="1" applyBorder="1" applyAlignment="1">
      <alignment horizontal="center" vertical="center"/>
    </xf>
    <xf numFmtId="3" fontId="33" fillId="10" borderId="126" xfId="0" applyNumberFormat="1" applyFont="1" applyFill="1" applyBorder="1" applyAlignment="1">
      <alignment horizontal="right" vertical="center"/>
    </xf>
    <xf numFmtId="165" fontId="33" fillId="10" borderId="127" xfId="0" applyNumberFormat="1" applyFont="1" applyFill="1" applyBorder="1" applyAlignment="1">
      <alignment horizontal="center" vertical="center"/>
    </xf>
    <xf numFmtId="0" fontId="26" fillId="9" borderId="126" xfId="0" applyFont="1" applyFill="1" applyBorder="1" applyAlignment="1">
      <alignment horizontal="center" vertical="center"/>
    </xf>
    <xf numFmtId="0" fontId="45" fillId="9" borderId="31" xfId="0" applyNumberFormat="1" applyFont="1" applyFill="1" applyBorder="1" applyAlignment="1">
      <alignment horizontal="center" vertical="center"/>
    </xf>
    <xf numFmtId="0" fontId="39" fillId="10" borderId="115" xfId="0" applyFont="1" applyFill="1" applyBorder="1" applyAlignment="1">
      <alignment horizontal="left" vertical="center"/>
    </xf>
    <xf numFmtId="0" fontId="39" fillId="10" borderId="49" xfId="0" applyFont="1" applyFill="1" applyBorder="1" applyAlignment="1">
      <alignment horizontal="left" vertical="center"/>
    </xf>
    <xf numFmtId="0" fontId="39" fillId="10" borderId="49" xfId="0" applyFont="1" applyFill="1" applyBorder="1" applyAlignment="1">
      <alignment horizontal="right" vertical="center"/>
    </xf>
    <xf numFmtId="0" fontId="39" fillId="10" borderId="115" xfId="0" applyFont="1" applyFill="1" applyBorder="1" applyAlignment="1">
      <alignment horizontal="right" vertical="center"/>
    </xf>
    <xf numFmtId="1" fontId="46" fillId="9" borderId="48" xfId="55" applyNumberFormat="1" applyFont="1" applyFill="1" applyBorder="1" applyAlignment="1">
      <alignment horizontal="center" vertical="center"/>
    </xf>
    <xf numFmtId="1" fontId="46" fillId="9" borderId="31" xfId="55" applyNumberFormat="1" applyFont="1" applyFill="1" applyBorder="1" applyAlignment="1">
      <alignment horizontal="center" vertical="center"/>
    </xf>
    <xf numFmtId="1" fontId="73" fillId="9" borderId="31" xfId="0" applyNumberFormat="1" applyFont="1" applyFill="1" applyBorder="1" applyAlignment="1">
      <alignment horizontal="center" vertical="center"/>
    </xf>
    <xf numFmtId="0" fontId="38" fillId="10" borderId="49" xfId="0" applyFont="1" applyFill="1" applyBorder="1" applyAlignment="1">
      <alignment vertical="center"/>
    </xf>
    <xf numFmtId="0" fontId="38" fillId="10" borderId="115" xfId="0" applyFont="1" applyFill="1" applyBorder="1" applyAlignment="1">
      <alignment vertical="center"/>
    </xf>
    <xf numFmtId="0" fontId="38" fillId="10" borderId="128" xfId="0" applyFont="1" applyFill="1" applyBorder="1" applyAlignment="1">
      <alignment horizontal="left" vertical="center"/>
    </xf>
    <xf numFmtId="0" fontId="33" fillId="10" borderId="129" xfId="55" applyNumberFormat="1" applyFont="1" applyFill="1" applyBorder="1" applyAlignment="1">
      <alignment horizontal="center" vertical="center"/>
    </xf>
    <xf numFmtId="0" fontId="38" fillId="9" borderId="129" xfId="0" applyFont="1" applyFill="1" applyBorder="1" applyAlignment="1">
      <alignment horizontal="center" vertical="center"/>
    </xf>
    <xf numFmtId="10" fontId="64" fillId="10" borderId="130" xfId="114" applyNumberFormat="1" applyFont="1" applyFill="1" applyBorder="1" applyAlignment="1">
      <alignment horizontal="center" vertical="center"/>
    </xf>
    <xf numFmtId="0" fontId="34" fillId="10" borderId="131" xfId="0" applyFont="1" applyFill="1" applyBorder="1" applyAlignment="1">
      <alignment horizontal="right" vertical="center"/>
    </xf>
    <xf numFmtId="0" fontId="34" fillId="10" borderId="130" xfId="0" applyFont="1" applyFill="1" applyBorder="1" applyAlignment="1">
      <alignment horizontal="right" vertical="center"/>
    </xf>
    <xf numFmtId="0" fontId="34" fillId="10" borderId="132" xfId="0" applyFont="1" applyFill="1" applyBorder="1" applyAlignment="1">
      <alignment horizontal="right" vertical="center"/>
    </xf>
    <xf numFmtId="0" fontId="33" fillId="10" borderId="130" xfId="0" applyFont="1" applyFill="1" applyBorder="1" applyAlignment="1">
      <alignment horizontal="right" vertical="center"/>
    </xf>
    <xf numFmtId="3" fontId="33" fillId="10" borderId="130" xfId="0" applyNumberFormat="1" applyFont="1" applyFill="1" applyBorder="1" applyAlignment="1">
      <alignment horizontal="right" vertical="center"/>
    </xf>
    <xf numFmtId="0" fontId="55" fillId="9" borderId="133" xfId="0" applyNumberFormat="1" applyFont="1" applyFill="1" applyBorder="1" applyAlignment="1">
      <alignment horizontal="center" vertical="center"/>
    </xf>
    <xf numFmtId="0" fontId="46" fillId="9" borderId="134" xfId="0" applyNumberFormat="1" applyFont="1" applyFill="1" applyBorder="1" applyAlignment="1">
      <alignment horizontal="center" vertical="center"/>
    </xf>
    <xf numFmtId="0" fontId="73" fillId="9" borderId="133" xfId="0" applyNumberFormat="1" applyFont="1" applyFill="1" applyBorder="1" applyAlignment="1">
      <alignment horizontal="center" vertical="center"/>
    </xf>
    <xf numFmtId="0" fontId="38" fillId="10" borderId="136" xfId="0" applyFont="1" applyFill="1" applyBorder="1" applyAlignment="1">
      <alignment horizontal="right" vertical="center"/>
    </xf>
    <xf numFmtId="0" fontId="33" fillId="10" borderId="137" xfId="55" applyNumberFormat="1" applyFont="1" applyFill="1" applyBorder="1" applyAlignment="1">
      <alignment horizontal="center" vertical="center"/>
    </xf>
    <xf numFmtId="0" fontId="38" fillId="9" borderId="137" xfId="0" applyFont="1" applyFill="1" applyBorder="1" applyAlignment="1">
      <alignment horizontal="center" vertical="center"/>
    </xf>
    <xf numFmtId="10" fontId="64" fillId="10" borderId="137" xfId="114" applyNumberFormat="1" applyFont="1" applyFill="1" applyBorder="1" applyAlignment="1">
      <alignment horizontal="center" vertical="center"/>
    </xf>
    <xf numFmtId="0" fontId="34" fillId="10" borderId="138" xfId="0" applyFont="1" applyFill="1" applyBorder="1" applyAlignment="1">
      <alignment horizontal="right" vertical="center"/>
    </xf>
    <xf numFmtId="0" fontId="34" fillId="10" borderId="137" xfId="0" applyFont="1" applyFill="1" applyBorder="1" applyAlignment="1">
      <alignment horizontal="right" vertical="center"/>
    </xf>
    <xf numFmtId="0" fontId="34" fillId="10" borderId="139" xfId="0" applyFont="1" applyFill="1" applyBorder="1" applyAlignment="1">
      <alignment horizontal="right" vertical="center"/>
    </xf>
    <xf numFmtId="0" fontId="33" fillId="10" borderId="137" xfId="0" applyFont="1" applyFill="1" applyBorder="1" applyAlignment="1">
      <alignment horizontal="right" vertical="center"/>
    </xf>
    <xf numFmtId="3" fontId="33" fillId="10" borderId="137" xfId="0" applyNumberFormat="1" applyFont="1" applyFill="1" applyBorder="1" applyAlignment="1">
      <alignment horizontal="right" vertical="center"/>
    </xf>
    <xf numFmtId="0" fontId="55" fillId="9" borderId="140" xfId="0" applyNumberFormat="1" applyFont="1" applyFill="1" applyBorder="1" applyAlignment="1">
      <alignment horizontal="center" vertical="center"/>
    </xf>
    <xf numFmtId="0" fontId="46" fillId="9" borderId="141" xfId="0" applyNumberFormat="1" applyFont="1" applyFill="1" applyBorder="1" applyAlignment="1">
      <alignment horizontal="center" vertical="center"/>
    </xf>
    <xf numFmtId="0" fontId="73" fillId="9" borderId="140" xfId="0" applyNumberFormat="1" applyFont="1" applyFill="1" applyBorder="1" applyAlignment="1">
      <alignment horizontal="center" vertical="center"/>
    </xf>
    <xf numFmtId="0" fontId="55" fillId="9" borderId="31" xfId="0" applyNumberFormat="1" applyFont="1" applyFill="1" applyBorder="1" applyAlignment="1">
      <alignment horizontal="center" vertical="center"/>
    </xf>
    <xf numFmtId="0" fontId="46" fillId="9" borderId="58" xfId="0" applyNumberFormat="1" applyFont="1" applyFill="1" applyBorder="1" applyAlignment="1">
      <alignment horizontal="center" vertical="top"/>
    </xf>
    <xf numFmtId="2" fontId="46" fillId="9" borderId="142" xfId="55" applyNumberFormat="1" applyFont="1" applyFill="1" applyBorder="1" applyAlignment="1">
      <alignment horizontal="center" vertical="center"/>
    </xf>
    <xf numFmtId="0" fontId="39" fillId="10" borderId="143" xfId="0" applyFont="1" applyFill="1" applyBorder="1" applyAlignment="1">
      <alignment horizontal="right" vertical="center"/>
    </xf>
    <xf numFmtId="0" fontId="33" fillId="10" borderId="144" xfId="55" applyNumberFormat="1" applyFont="1" applyFill="1" applyBorder="1" applyAlignment="1">
      <alignment horizontal="center" vertical="center"/>
    </xf>
    <xf numFmtId="0" fontId="33" fillId="10" borderId="145" xfId="55" applyNumberFormat="1" applyFont="1" applyFill="1" applyBorder="1" applyAlignment="1">
      <alignment horizontal="center" vertical="center"/>
    </xf>
    <xf numFmtId="0" fontId="38" fillId="9" borderId="145" xfId="0" applyFont="1" applyFill="1" applyBorder="1" applyAlignment="1">
      <alignment horizontal="center" vertical="center"/>
    </xf>
    <xf numFmtId="10" fontId="64" fillId="10" borderId="145" xfId="114" applyNumberFormat="1" applyFont="1" applyFill="1" applyBorder="1" applyAlignment="1">
      <alignment horizontal="center" vertical="center"/>
    </xf>
    <xf numFmtId="0" fontId="34" fillId="10" borderId="146" xfId="0" applyFont="1" applyFill="1" applyBorder="1" applyAlignment="1">
      <alignment horizontal="right" vertical="center"/>
    </xf>
    <xf numFmtId="0" fontId="34" fillId="10" borderId="147" xfId="0" applyFont="1" applyFill="1" applyBorder="1" applyAlignment="1">
      <alignment horizontal="right" vertical="center"/>
    </xf>
    <xf numFmtId="0" fontId="34" fillId="10" borderId="148" xfId="0" applyFont="1" applyFill="1" applyBorder="1" applyAlignment="1">
      <alignment horizontal="right" vertical="center"/>
    </xf>
    <xf numFmtId="0" fontId="33" fillId="10" borderId="147" xfId="0" applyFont="1" applyFill="1" applyBorder="1" applyAlignment="1">
      <alignment horizontal="right" vertical="center"/>
    </xf>
    <xf numFmtId="3" fontId="33" fillId="10" borderId="147" xfId="0" applyNumberFormat="1" applyFont="1" applyFill="1" applyBorder="1" applyAlignment="1">
      <alignment horizontal="right" vertical="center"/>
    </xf>
    <xf numFmtId="165" fontId="33" fillId="10" borderId="146" xfId="0" applyNumberFormat="1" applyFont="1" applyFill="1" applyBorder="1" applyAlignment="1">
      <alignment horizontal="center" vertical="center"/>
    </xf>
    <xf numFmtId="0" fontId="26" fillId="9" borderId="147" xfId="0" applyFont="1" applyFill="1" applyBorder="1" applyAlignment="1">
      <alignment horizontal="center" vertical="center"/>
    </xf>
    <xf numFmtId="0" fontId="55" fillId="9" borderId="149" xfId="0" applyNumberFormat="1" applyFont="1" applyFill="1" applyBorder="1" applyAlignment="1">
      <alignment horizontal="center" vertical="center"/>
    </xf>
    <xf numFmtId="0" fontId="46" fillId="9" borderId="150" xfId="0" applyNumberFormat="1" applyFont="1" applyFill="1" applyBorder="1" applyAlignment="1">
      <alignment horizontal="center" vertical="center"/>
    </xf>
    <xf numFmtId="0" fontId="45" fillId="9" borderId="151" xfId="0" applyNumberFormat="1" applyFont="1" applyFill="1" applyBorder="1" applyAlignment="1">
      <alignment horizontal="center" vertical="center"/>
    </xf>
    <xf numFmtId="0" fontId="63" fillId="10" borderId="143" xfId="0" applyFont="1" applyFill="1" applyBorder="1" applyAlignment="1">
      <alignment horizontal="right" vertical="center"/>
    </xf>
    <xf numFmtId="0" fontId="40" fillId="9" borderId="145" xfId="55" applyNumberFormat="1" applyFont="1" applyFill="1" applyBorder="1" applyAlignment="1">
      <alignment horizontal="center" vertical="center"/>
    </xf>
    <xf numFmtId="0" fontId="40" fillId="9" borderId="152" xfId="55" applyNumberFormat="1" applyFont="1" applyFill="1" applyBorder="1" applyAlignment="1">
      <alignment horizontal="center" vertical="center"/>
    </xf>
    <xf numFmtId="0" fontId="46" fillId="9" borderId="149" xfId="55" applyNumberFormat="1" applyFont="1" applyFill="1" applyBorder="1" applyAlignment="1">
      <alignment horizontal="center" vertical="center"/>
    </xf>
    <xf numFmtId="0" fontId="75" fillId="10" borderId="153" xfId="0" applyFont="1" applyFill="1" applyBorder="1" applyAlignment="1">
      <alignment horizontal="left" vertical="center"/>
    </xf>
    <xf numFmtId="0" fontId="33" fillId="10" borderId="154" xfId="55" applyNumberFormat="1" applyFont="1" applyFill="1" applyBorder="1" applyAlignment="1">
      <alignment horizontal="center" vertical="center"/>
    </xf>
    <xf numFmtId="0" fontId="33" fillId="10" borderId="155" xfId="55" applyNumberFormat="1" applyFont="1" applyFill="1" applyBorder="1" applyAlignment="1">
      <alignment horizontal="center" vertical="center"/>
    </xf>
    <xf numFmtId="10" fontId="64" fillId="10" borderId="155" xfId="114" applyNumberFormat="1" applyFont="1" applyFill="1" applyBorder="1" applyAlignment="1">
      <alignment horizontal="center" vertical="center"/>
    </xf>
    <xf numFmtId="0" fontId="34" fillId="10" borderId="156" xfId="0" applyFont="1" applyFill="1" applyBorder="1" applyAlignment="1">
      <alignment horizontal="right" vertical="center"/>
    </xf>
    <xf numFmtId="0" fontId="34" fillId="10" borderId="157" xfId="0" applyFont="1" applyFill="1" applyBorder="1" applyAlignment="1">
      <alignment horizontal="right" vertical="center"/>
    </xf>
    <xf numFmtId="0" fontId="34" fillId="10" borderId="54" xfId="0" applyFont="1" applyFill="1" applyBorder="1" applyAlignment="1">
      <alignment horizontal="right" vertical="center"/>
    </xf>
    <xf numFmtId="0" fontId="33" fillId="10" borderId="157" xfId="0" applyFont="1" applyFill="1" applyBorder="1" applyAlignment="1">
      <alignment horizontal="right" vertical="center"/>
    </xf>
    <xf numFmtId="3" fontId="33" fillId="10" borderId="157" xfId="0" applyNumberFormat="1" applyFont="1" applyFill="1" applyBorder="1" applyAlignment="1">
      <alignment horizontal="right" vertical="center"/>
    </xf>
    <xf numFmtId="165" fontId="33" fillId="10" borderId="156" xfId="0" applyNumberFormat="1" applyFont="1" applyFill="1" applyBorder="1" applyAlignment="1">
      <alignment horizontal="center" vertical="center"/>
    </xf>
    <xf numFmtId="0" fontId="26" fillId="9" borderId="157" xfId="0" applyFont="1" applyFill="1" applyBorder="1" applyAlignment="1">
      <alignment horizontal="center" vertical="center"/>
    </xf>
    <xf numFmtId="0" fontId="23" fillId="9" borderId="157" xfId="0" applyFont="1" applyFill="1" applyBorder="1" applyAlignment="1">
      <alignment horizontal="center" vertical="center"/>
    </xf>
    <xf numFmtId="1" fontId="23" fillId="9" borderId="158" xfId="0" applyNumberFormat="1" applyFont="1" applyFill="1" applyBorder="1" applyAlignment="1">
      <alignment horizontal="center" vertical="center"/>
    </xf>
    <xf numFmtId="1" fontId="25" fillId="9" borderId="156" xfId="0" applyNumberFormat="1" applyFont="1" applyFill="1" applyBorder="1" applyAlignment="1">
      <alignment horizontal="center" vertical="center"/>
    </xf>
    <xf numFmtId="1" fontId="25" fillId="9" borderId="159" xfId="0" applyNumberFormat="1" applyFont="1" applyFill="1" applyBorder="1" applyAlignment="1">
      <alignment horizontal="center" vertical="center"/>
    </xf>
    <xf numFmtId="0" fontId="55" fillId="9" borderId="160" xfId="0" applyNumberFormat="1" applyFont="1" applyFill="1" applyBorder="1" applyAlignment="1">
      <alignment horizontal="center" vertical="center"/>
    </xf>
    <xf numFmtId="0" fontId="46" fillId="9" borderId="161" xfId="0" applyNumberFormat="1" applyFont="1" applyFill="1" applyBorder="1" applyAlignment="1">
      <alignment horizontal="center" vertical="top"/>
    </xf>
    <xf numFmtId="0" fontId="56" fillId="9" borderId="162" xfId="55" applyNumberFormat="1" applyFont="1" applyFill="1" applyBorder="1" applyAlignment="1">
      <alignment horizontal="center" vertical="center"/>
    </xf>
    <xf numFmtId="1" fontId="46" fillId="9" borderId="55" xfId="55" applyNumberFormat="1" applyFont="1" applyFill="1" applyBorder="1" applyAlignment="1">
      <alignment vertical="center"/>
    </xf>
    <xf numFmtId="2" fontId="44" fillId="9" borderId="152" xfId="55" applyNumberFormat="1" applyFont="1" applyFill="1" applyBorder="1" applyAlignment="1">
      <alignment horizontal="left" vertical="center"/>
    </xf>
    <xf numFmtId="0" fontId="33" fillId="10" borderId="147" xfId="55" applyNumberFormat="1" applyFont="1" applyFill="1" applyBorder="1" applyAlignment="1">
      <alignment horizontal="center" vertical="center"/>
    </xf>
    <xf numFmtId="0" fontId="40" fillId="9" borderId="163" xfId="55" applyNumberFormat="1" applyFont="1" applyFill="1" applyBorder="1" applyAlignment="1">
      <alignment horizontal="center" vertical="center"/>
    </xf>
    <xf numFmtId="0" fontId="56" fillId="9" borderId="163" xfId="55" applyNumberFormat="1" applyFont="1" applyFill="1" applyBorder="1" applyAlignment="1">
      <alignment horizontal="center" vertical="center"/>
    </xf>
    <xf numFmtId="0" fontId="49" fillId="10" borderId="146" xfId="0" applyFont="1" applyFill="1" applyBorder="1" applyAlignment="1">
      <alignment horizontal="right" vertical="center"/>
    </xf>
    <xf numFmtId="0" fontId="50" fillId="10" borderId="147" xfId="0" applyFont="1" applyFill="1" applyBorder="1" applyAlignment="1">
      <alignment horizontal="right" vertical="center"/>
    </xf>
    <xf numFmtId="3" fontId="50" fillId="10" borderId="147" xfId="0" applyNumberFormat="1" applyFont="1" applyFill="1" applyBorder="1" applyAlignment="1">
      <alignment horizontal="right" vertical="center"/>
    </xf>
    <xf numFmtId="0" fontId="55" fillId="9" borderId="164" xfId="0" applyNumberFormat="1" applyFont="1" applyFill="1" applyBorder="1" applyAlignment="1">
      <alignment horizontal="center" vertical="center"/>
    </xf>
    <xf numFmtId="2" fontId="46" fillId="9" borderId="151" xfId="55" applyNumberFormat="1" applyFont="1" applyFill="1" applyBorder="1" applyAlignment="1">
      <alignment horizontal="center" vertical="center"/>
    </xf>
    <xf numFmtId="0" fontId="45" fillId="9" borderId="149" xfId="55" applyNumberFormat="1" applyFont="1" applyFill="1" applyBorder="1" applyAlignment="1">
      <alignment horizontal="center" vertical="center"/>
    </xf>
    <xf numFmtId="0" fontId="38" fillId="10" borderId="143" xfId="0" applyFont="1" applyFill="1" applyBorder="1" applyAlignment="1">
      <alignment horizontal="left" vertical="center"/>
    </xf>
    <xf numFmtId="0" fontId="69" fillId="10" borderId="147" xfId="0" applyNumberFormat="1" applyFont="1" applyFill="1" applyBorder="1" applyAlignment="1">
      <alignment horizontal="center" vertical="center"/>
    </xf>
    <xf numFmtId="0" fontId="33" fillId="10" borderId="146" xfId="0" applyFont="1" applyFill="1" applyBorder="1" applyAlignment="1">
      <alignment horizontal="right" vertical="center"/>
    </xf>
    <xf numFmtId="0" fontId="23" fillId="9" borderId="147" xfId="0" applyFont="1" applyFill="1" applyBorder="1" applyAlignment="1">
      <alignment horizontal="center" vertical="center"/>
    </xf>
    <xf numFmtId="1" fontId="23" fillId="9" borderId="165" xfId="0" applyNumberFormat="1" applyFont="1" applyFill="1" applyBorder="1" applyAlignment="1">
      <alignment horizontal="center" vertical="center"/>
    </xf>
    <xf numFmtId="1" fontId="25" fillId="9" borderId="146" xfId="0" applyNumberFormat="1" applyFont="1" applyFill="1" applyBorder="1" applyAlignment="1">
      <alignment horizontal="center" vertical="center"/>
    </xf>
    <xf numFmtId="1" fontId="25" fillId="9" borderId="166" xfId="0" applyNumberFormat="1" applyFont="1" applyFill="1" applyBorder="1" applyAlignment="1">
      <alignment horizontal="center" vertical="center"/>
    </xf>
    <xf numFmtId="2" fontId="45" fillId="9" borderId="149" xfId="0" applyNumberFormat="1" applyFont="1" applyFill="1" applyBorder="1" applyAlignment="1">
      <alignment vertical="center"/>
    </xf>
    <xf numFmtId="0" fontId="56" fillId="9" borderId="167" xfId="55" applyNumberFormat="1" applyFont="1" applyFill="1" applyBorder="1" applyAlignment="1">
      <alignment horizontal="center" vertical="center"/>
    </xf>
    <xf numFmtId="2" fontId="45" fillId="9" borderId="145" xfId="55" applyNumberFormat="1" applyFont="1" applyFill="1" applyBorder="1" applyAlignment="1">
      <alignment horizontal="center" vertical="center"/>
    </xf>
    <xf numFmtId="0" fontId="63" fillId="10" borderId="73" xfId="0" applyFont="1" applyFill="1" applyBorder="1" applyAlignment="1">
      <alignment horizontal="left" vertical="center"/>
    </xf>
    <xf numFmtId="0" fontId="55" fillId="9" borderId="168" xfId="0" applyNumberFormat="1" applyFont="1" applyFill="1" applyBorder="1" applyAlignment="1">
      <alignment horizontal="center" vertical="center"/>
    </xf>
    <xf numFmtId="0" fontId="46" fillId="9" borderId="169" xfId="0" applyNumberFormat="1" applyFont="1" applyFill="1" applyBorder="1" applyAlignment="1">
      <alignment horizontal="center" vertical="center"/>
    </xf>
    <xf numFmtId="0" fontId="46" fillId="9" borderId="170" xfId="55" applyNumberFormat="1" applyFont="1" applyFill="1" applyBorder="1" applyAlignment="1">
      <alignment horizontal="center" vertical="center"/>
    </xf>
    <xf numFmtId="0" fontId="45" fillId="9" borderId="170" xfId="55" applyNumberFormat="1" applyFont="1" applyFill="1" applyBorder="1" applyAlignment="1">
      <alignment horizontal="center" vertical="center"/>
    </xf>
    <xf numFmtId="0" fontId="49" fillId="10" borderId="50" xfId="0" applyFont="1" applyFill="1" applyBorder="1" applyAlignment="1">
      <alignment horizontal="right" vertical="center"/>
    </xf>
    <xf numFmtId="0" fontId="50" fillId="10" borderId="17" xfId="0" applyFont="1" applyFill="1" applyBorder="1" applyAlignment="1">
      <alignment horizontal="right" vertical="center"/>
    </xf>
    <xf numFmtId="3" fontId="50" fillId="10" borderId="17" xfId="0" applyNumberFormat="1" applyFont="1" applyFill="1" applyBorder="1" applyAlignment="1">
      <alignment horizontal="right" vertical="center"/>
    </xf>
    <xf numFmtId="0" fontId="33" fillId="10" borderId="18" xfId="0" applyNumberFormat="1" applyFont="1" applyFill="1" applyBorder="1" applyAlignment="1">
      <alignment horizontal="right" vertical="center"/>
    </xf>
    <xf numFmtId="0" fontId="33" fillId="10" borderId="17" xfId="0" applyNumberFormat="1" applyFont="1" applyFill="1" applyBorder="1" applyAlignment="1">
      <alignment horizontal="right" vertical="center"/>
    </xf>
    <xf numFmtId="0" fontId="33" fillId="10" borderId="25" xfId="0" applyNumberFormat="1" applyFont="1" applyFill="1" applyBorder="1" applyAlignment="1">
      <alignment horizontal="right" vertical="center"/>
    </xf>
    <xf numFmtId="0" fontId="33" fillId="10" borderId="15" xfId="0" applyNumberFormat="1" applyFont="1" applyFill="1" applyBorder="1" applyAlignment="1">
      <alignment horizontal="right" vertical="center"/>
    </xf>
    <xf numFmtId="0" fontId="33" fillId="10" borderId="23" xfId="0" applyNumberFormat="1" applyFont="1" applyFill="1" applyBorder="1" applyAlignment="1">
      <alignment horizontal="right" vertical="center"/>
    </xf>
    <xf numFmtId="0" fontId="33" fillId="10" borderId="19" xfId="0" applyNumberFormat="1" applyFont="1" applyFill="1" applyBorder="1" applyAlignment="1">
      <alignment horizontal="right" vertical="center"/>
    </xf>
    <xf numFmtId="0" fontId="50" fillId="10" borderId="18" xfId="0" applyNumberFormat="1" applyFont="1" applyFill="1" applyBorder="1" applyAlignment="1">
      <alignment horizontal="right" vertical="center"/>
    </xf>
    <xf numFmtId="0" fontId="50" fillId="10" borderId="17" xfId="0" applyNumberFormat="1" applyFont="1" applyFill="1" applyBorder="1" applyAlignment="1">
      <alignment horizontal="right" vertical="center"/>
    </xf>
    <xf numFmtId="0" fontId="50" fillId="10" borderId="15" xfId="0" applyNumberFormat="1" applyFont="1" applyFill="1" applyBorder="1" applyAlignment="1">
      <alignment horizontal="right" vertical="center"/>
    </xf>
    <xf numFmtId="0" fontId="50" fillId="10" borderId="25" xfId="0" applyNumberFormat="1" applyFont="1" applyFill="1" applyBorder="1" applyAlignment="1">
      <alignment horizontal="right" vertical="center"/>
    </xf>
    <xf numFmtId="0" fontId="33" fillId="10" borderId="18" xfId="55" applyNumberFormat="1" applyFont="1" applyFill="1" applyBorder="1" applyAlignment="1">
      <alignment horizontal="right" vertical="center"/>
    </xf>
    <xf numFmtId="0" fontId="33" fillId="10" borderId="17" xfId="55" applyNumberFormat="1" applyFont="1" applyFill="1" applyBorder="1" applyAlignment="1">
      <alignment horizontal="right" vertical="center"/>
    </xf>
    <xf numFmtId="0" fontId="33" fillId="10" borderId="15" xfId="55" applyNumberFormat="1" applyFont="1" applyFill="1" applyBorder="1" applyAlignment="1">
      <alignment horizontal="right" vertical="center"/>
    </xf>
    <xf numFmtId="0" fontId="33" fillId="10" borderId="147" xfId="55" applyNumberFormat="1" applyFont="1" applyFill="1" applyBorder="1" applyAlignment="1">
      <alignment horizontal="right" vertical="center"/>
    </xf>
    <xf numFmtId="0" fontId="33" fillId="10" borderId="20" xfId="0" applyNumberFormat="1" applyFont="1" applyFill="1" applyBorder="1" applyAlignment="1">
      <alignment horizontal="right" vertical="center"/>
    </xf>
    <xf numFmtId="0" fontId="33" fillId="10" borderId="130" xfId="0" applyNumberFormat="1" applyFont="1" applyFill="1" applyBorder="1" applyAlignment="1">
      <alignment horizontal="right" vertical="center"/>
    </xf>
    <xf numFmtId="0" fontId="33" fillId="10" borderId="137" xfId="0" applyNumberFormat="1" applyFont="1" applyFill="1" applyBorder="1" applyAlignment="1">
      <alignment horizontal="right" vertical="center"/>
    </xf>
    <xf numFmtId="0" fontId="33" fillId="10" borderId="147" xfId="0" applyNumberFormat="1" applyFont="1" applyFill="1" applyBorder="1" applyAlignment="1">
      <alignment horizontal="right" vertical="center"/>
    </xf>
    <xf numFmtId="0" fontId="38" fillId="10" borderId="18" xfId="0" applyNumberFormat="1" applyFont="1" applyFill="1" applyBorder="1" applyAlignment="1">
      <alignment horizontal="center" vertical="center"/>
    </xf>
    <xf numFmtId="0" fontId="38" fillId="9" borderId="72" xfId="0" applyNumberFormat="1" applyFont="1" applyFill="1" applyBorder="1" applyAlignment="1">
      <alignment horizontal="center" vertical="center"/>
    </xf>
    <xf numFmtId="0" fontId="34" fillId="10" borderId="18" xfId="0" applyNumberFormat="1" applyFont="1" applyFill="1" applyBorder="1" applyAlignment="1">
      <alignment horizontal="right" vertical="center"/>
    </xf>
    <xf numFmtId="0" fontId="34" fillId="10" borderId="14" xfId="0" applyNumberFormat="1" applyFont="1" applyFill="1" applyBorder="1" applyAlignment="1">
      <alignment horizontal="right" vertical="center"/>
    </xf>
    <xf numFmtId="0" fontId="38" fillId="10" borderId="17" xfId="0" applyNumberFormat="1" applyFont="1" applyFill="1" applyBorder="1" applyAlignment="1">
      <alignment horizontal="center" vertical="center"/>
    </xf>
    <xf numFmtId="0" fontId="38" fillId="9" borderId="17" xfId="0" applyNumberFormat="1" applyFont="1" applyFill="1" applyBorder="1" applyAlignment="1">
      <alignment horizontal="center" vertical="center"/>
    </xf>
    <xf numFmtId="0" fontId="34" fillId="10" borderId="17" xfId="0" applyNumberFormat="1" applyFont="1" applyFill="1" applyBorder="1" applyAlignment="1">
      <alignment horizontal="right" vertical="center"/>
    </xf>
    <xf numFmtId="0" fontId="34" fillId="10" borderId="51" xfId="0" applyNumberFormat="1" applyFont="1" applyFill="1" applyBorder="1" applyAlignment="1">
      <alignment horizontal="right" vertical="center"/>
    </xf>
    <xf numFmtId="0" fontId="38" fillId="10" borderId="15" xfId="0" applyNumberFormat="1" applyFont="1" applyFill="1" applyBorder="1" applyAlignment="1">
      <alignment horizontal="center" vertical="center"/>
    </xf>
    <xf numFmtId="0" fontId="38" fillId="9" borderId="18" xfId="0" applyNumberFormat="1" applyFont="1" applyFill="1" applyBorder="1" applyAlignment="1">
      <alignment horizontal="center" vertical="center"/>
    </xf>
    <xf numFmtId="0" fontId="38" fillId="10" borderId="25" xfId="0" applyNumberFormat="1" applyFont="1" applyFill="1" applyBorder="1" applyAlignment="1">
      <alignment horizontal="center" vertical="center"/>
    </xf>
    <xf numFmtId="0" fontId="38" fillId="9" borderId="27" xfId="0" applyNumberFormat="1" applyFont="1" applyFill="1" applyBorder="1" applyAlignment="1">
      <alignment horizontal="center" vertical="center"/>
    </xf>
    <xf numFmtId="0" fontId="34" fillId="10" borderId="25" xfId="0" applyNumberFormat="1" applyFont="1" applyFill="1" applyBorder="1" applyAlignment="1">
      <alignment horizontal="right" vertical="center"/>
    </xf>
    <xf numFmtId="0" fontId="34" fillId="10" borderId="28" xfId="0" applyNumberFormat="1" applyFont="1" applyFill="1" applyBorder="1" applyAlignment="1">
      <alignment horizontal="right" vertical="center"/>
    </xf>
    <xf numFmtId="0" fontId="34" fillId="10" borderId="15" xfId="0" applyNumberFormat="1" applyFont="1" applyFill="1" applyBorder="1" applyAlignment="1">
      <alignment horizontal="right" vertical="center"/>
    </xf>
    <xf numFmtId="0" fontId="34" fillId="10" borderId="32" xfId="0" applyNumberFormat="1" applyFont="1" applyFill="1" applyBorder="1" applyAlignment="1">
      <alignment horizontal="right" vertical="center"/>
    </xf>
    <xf numFmtId="0" fontId="34" fillId="10" borderId="19" xfId="0" applyNumberFormat="1" applyFont="1" applyFill="1" applyBorder="1" applyAlignment="1">
      <alignment horizontal="right" vertical="center"/>
    </xf>
    <xf numFmtId="0" fontId="34" fillId="10" borderId="13" xfId="0" applyNumberFormat="1" applyFont="1" applyFill="1" applyBorder="1" applyAlignment="1">
      <alignment horizontal="right" vertical="center"/>
    </xf>
    <xf numFmtId="0" fontId="49" fillId="10" borderId="18" xfId="0" applyNumberFormat="1" applyFont="1" applyFill="1" applyBorder="1" applyAlignment="1">
      <alignment horizontal="right" vertical="center"/>
    </xf>
    <xf numFmtId="0" fontId="49" fillId="10" borderId="14" xfId="0" applyNumberFormat="1" applyFont="1" applyFill="1" applyBorder="1" applyAlignment="1">
      <alignment horizontal="right" vertical="center"/>
    </xf>
    <xf numFmtId="0" fontId="49" fillId="10" borderId="17" xfId="0" applyNumberFormat="1" applyFont="1" applyFill="1" applyBorder="1" applyAlignment="1">
      <alignment horizontal="right" vertical="center"/>
    </xf>
    <xf numFmtId="0" fontId="49" fillId="10" borderId="51" xfId="0" applyNumberFormat="1" applyFont="1" applyFill="1" applyBorder="1" applyAlignment="1">
      <alignment horizontal="right" vertical="center"/>
    </xf>
    <xf numFmtId="0" fontId="49" fillId="10" borderId="15" xfId="0" applyNumberFormat="1" applyFont="1" applyFill="1" applyBorder="1" applyAlignment="1">
      <alignment horizontal="right" vertical="center"/>
    </xf>
    <xf numFmtId="0" fontId="49" fillId="10" borderId="32" xfId="0" applyNumberFormat="1" applyFont="1" applyFill="1" applyBorder="1" applyAlignment="1">
      <alignment horizontal="right" vertical="center"/>
    </xf>
    <xf numFmtId="0" fontId="49" fillId="10" borderId="25" xfId="0" applyNumberFormat="1" applyFont="1" applyFill="1" applyBorder="1" applyAlignment="1">
      <alignment horizontal="right" vertical="center"/>
    </xf>
    <xf numFmtId="0" fontId="49" fillId="10" borderId="28" xfId="0" applyNumberFormat="1" applyFont="1" applyFill="1" applyBorder="1" applyAlignment="1">
      <alignment horizontal="right" vertical="center"/>
    </xf>
    <xf numFmtId="0" fontId="38" fillId="10" borderId="147" xfId="0" applyNumberFormat="1" applyFont="1" applyFill="1" applyBorder="1" applyAlignment="1">
      <alignment horizontal="center" vertical="center"/>
    </xf>
    <xf numFmtId="0" fontId="38" fillId="9" borderId="145" xfId="0" applyNumberFormat="1" applyFont="1" applyFill="1" applyBorder="1" applyAlignment="1">
      <alignment horizontal="center" vertical="center"/>
    </xf>
    <xf numFmtId="0" fontId="49" fillId="10" borderId="147" xfId="0" applyNumberFormat="1" applyFont="1" applyFill="1" applyBorder="1" applyAlignment="1">
      <alignment horizontal="right" vertical="center"/>
    </xf>
    <xf numFmtId="0" fontId="49" fillId="10" borderId="148" xfId="0" applyNumberFormat="1" applyFont="1" applyFill="1" applyBorder="1" applyAlignment="1">
      <alignment horizontal="right" vertical="center"/>
    </xf>
    <xf numFmtId="0" fontId="56" fillId="9" borderId="30" xfId="55" applyNumberFormat="1" applyFont="1" applyFill="1" applyBorder="1" applyAlignment="1">
      <alignment horizontal="center" vertical="center"/>
    </xf>
    <xf numFmtId="0" fontId="56" fillId="9" borderId="152" xfId="55" applyNumberFormat="1" applyFont="1" applyFill="1" applyBorder="1" applyAlignment="1">
      <alignment horizontal="center" vertical="center"/>
    </xf>
    <xf numFmtId="0" fontId="34" fillId="10" borderId="147" xfId="0" applyNumberFormat="1" applyFont="1" applyFill="1" applyBorder="1" applyAlignment="1">
      <alignment horizontal="right" vertical="center"/>
    </xf>
    <xf numFmtId="0" fontId="34" fillId="10" borderId="148" xfId="0" applyNumberFormat="1" applyFont="1" applyFill="1" applyBorder="1" applyAlignment="1">
      <alignment horizontal="right" vertical="center"/>
    </xf>
    <xf numFmtId="0" fontId="72" fillId="15" borderId="0" xfId="0" applyFont="1" applyFill="1" applyAlignment="1">
      <alignment horizontal="center" vertical="center"/>
    </xf>
    <xf numFmtId="2" fontId="79" fillId="16" borderId="3" xfId="0" applyNumberFormat="1" applyFont="1" applyFill="1" applyBorder="1" applyAlignment="1">
      <alignment horizontal="center" vertical="center"/>
    </xf>
    <xf numFmtId="1" fontId="80" fillId="13" borderId="108" xfId="77" applyNumberFormat="1" applyFont="1" applyFill="1" applyBorder="1" applyAlignment="1">
      <alignment horizontal="center" vertical="center"/>
    </xf>
    <xf numFmtId="1" fontId="80" fillId="13" borderId="85" xfId="77" applyNumberFormat="1" applyFont="1" applyFill="1" applyBorder="1" applyAlignment="1">
      <alignment horizontal="center" vertical="center"/>
    </xf>
    <xf numFmtId="1" fontId="80" fillId="13" borderId="86" xfId="77" applyNumberFormat="1" applyFont="1" applyFill="1" applyBorder="1" applyAlignment="1">
      <alignment horizontal="center" vertical="center"/>
    </xf>
    <xf numFmtId="1" fontId="80" fillId="13" borderId="109" xfId="77" applyNumberFormat="1" applyFont="1" applyFill="1" applyBorder="1" applyAlignment="1">
      <alignment horizontal="center" vertical="center"/>
    </xf>
    <xf numFmtId="0" fontId="81" fillId="9" borderId="14" xfId="55" applyNumberFormat="1" applyFont="1" applyFill="1" applyBorder="1" applyAlignment="1">
      <alignment horizontal="center" vertical="center"/>
    </xf>
    <xf numFmtId="0" fontId="82" fillId="9" borderId="14" xfId="55" applyNumberFormat="1" applyFont="1" applyFill="1" applyBorder="1" applyAlignment="1">
      <alignment horizontal="center" vertical="center"/>
    </xf>
    <xf numFmtId="0" fontId="81" fillId="9" borderId="13" xfId="55" applyNumberFormat="1" applyFont="1" applyFill="1" applyBorder="1" applyAlignment="1">
      <alignment horizontal="center" vertical="center"/>
    </xf>
    <xf numFmtId="0" fontId="82" fillId="9" borderId="13" xfId="55" applyNumberFormat="1" applyFont="1" applyFill="1" applyBorder="1" applyAlignment="1">
      <alignment horizontal="center" vertical="center"/>
    </xf>
    <xf numFmtId="0" fontId="56" fillId="9" borderId="13" xfId="55" applyNumberFormat="1" applyFont="1" applyFill="1" applyBorder="1" applyAlignment="1">
      <alignment horizontal="center" vertical="center"/>
    </xf>
    <xf numFmtId="0" fontId="81" fillId="9" borderId="21" xfId="55" applyNumberFormat="1" applyFont="1" applyFill="1" applyBorder="1" applyAlignment="1">
      <alignment horizontal="center" vertical="center"/>
    </xf>
    <xf numFmtId="0" fontId="82" fillId="9" borderId="21" xfId="55" applyNumberFormat="1" applyFont="1" applyFill="1" applyBorder="1" applyAlignment="1">
      <alignment horizontal="center" vertical="center"/>
    </xf>
    <xf numFmtId="0" fontId="56" fillId="9" borderId="21" xfId="55" applyNumberFormat="1" applyFont="1" applyFill="1" applyBorder="1" applyAlignment="1">
      <alignment horizontal="center" vertical="center"/>
    </xf>
    <xf numFmtId="0" fontId="81" fillId="9" borderId="135" xfId="55" applyNumberFormat="1" applyFont="1" applyFill="1" applyBorder="1" applyAlignment="1">
      <alignment horizontal="center" vertical="center"/>
    </xf>
    <xf numFmtId="0" fontId="82" fillId="9" borderId="135" xfId="55" applyNumberFormat="1" applyFont="1" applyFill="1" applyBorder="1" applyAlignment="1">
      <alignment horizontal="center" vertical="center"/>
    </xf>
    <xf numFmtId="0" fontId="81" fillId="9" borderId="139" xfId="55" applyNumberFormat="1" applyFont="1" applyFill="1" applyBorder="1" applyAlignment="1">
      <alignment horizontal="center" vertical="center"/>
    </xf>
    <xf numFmtId="0" fontId="82" fillId="9" borderId="139" xfId="55" applyNumberFormat="1" applyFont="1" applyFill="1" applyBorder="1" applyAlignment="1">
      <alignment horizontal="center" vertical="center"/>
    </xf>
    <xf numFmtId="0" fontId="81" fillId="9" borderId="144" xfId="55" applyNumberFormat="1" applyFont="1" applyFill="1" applyBorder="1" applyAlignment="1">
      <alignment horizontal="center" vertical="center"/>
    </xf>
    <xf numFmtId="0" fontId="82" fillId="9" borderId="144" xfId="55" applyNumberFormat="1" applyFont="1" applyFill="1" applyBorder="1" applyAlignment="1">
      <alignment horizontal="center" vertical="center"/>
    </xf>
    <xf numFmtId="0" fontId="81" fillId="9" borderId="3" xfId="55" applyNumberFormat="1" applyFont="1" applyFill="1" applyBorder="1" applyAlignment="1">
      <alignment horizontal="center" vertical="center"/>
    </xf>
    <xf numFmtId="0" fontId="81" fillId="9" borderId="12" xfId="55" applyNumberFormat="1" applyFont="1" applyFill="1" applyBorder="1" applyAlignment="1">
      <alignment horizontal="center" vertical="center"/>
    </xf>
    <xf numFmtId="0" fontId="81" fillId="9" borderId="22" xfId="55" applyNumberFormat="1" applyFont="1" applyFill="1" applyBorder="1" applyAlignment="1">
      <alignment horizontal="center" vertical="center"/>
    </xf>
    <xf numFmtId="0" fontId="81" fillId="9" borderId="171" xfId="55" applyNumberFormat="1" applyFont="1" applyFill="1" applyBorder="1" applyAlignment="1">
      <alignment horizontal="center" vertical="center"/>
    </xf>
    <xf numFmtId="0" fontId="81" fillId="9" borderId="138" xfId="55" applyNumberFormat="1" applyFont="1" applyFill="1" applyBorder="1" applyAlignment="1">
      <alignment horizontal="center" vertical="center"/>
    </xf>
    <xf numFmtId="0" fontId="81" fillId="9" borderId="172" xfId="55" applyNumberFormat="1" applyFont="1" applyFill="1" applyBorder="1" applyAlignment="1">
      <alignment horizontal="center" vertical="center"/>
    </xf>
    <xf numFmtId="0" fontId="77" fillId="9" borderId="181" xfId="0" applyFont="1" applyFill="1" applyBorder="1" applyAlignment="1">
      <alignment horizontal="center" vertical="center"/>
    </xf>
    <xf numFmtId="2" fontId="78" fillId="9" borderId="182" xfId="0" applyNumberFormat="1" applyFont="1" applyFill="1" applyBorder="1" applyAlignment="1">
      <alignment horizontal="center" vertical="center"/>
    </xf>
    <xf numFmtId="0" fontId="58" fillId="9" borderId="183" xfId="0" applyFont="1" applyFill="1" applyBorder="1" applyAlignment="1">
      <alignment vertical="center"/>
    </xf>
    <xf numFmtId="0" fontId="58" fillId="9" borderId="179" xfId="0" applyFont="1" applyFill="1" applyBorder="1" applyAlignment="1">
      <alignment vertical="center"/>
    </xf>
    <xf numFmtId="2" fontId="39" fillId="9" borderId="178" xfId="0" applyNumberFormat="1" applyFont="1" applyFill="1" applyBorder="1" applyAlignment="1">
      <alignment horizontal="center" vertical="center"/>
    </xf>
    <xf numFmtId="2" fontId="39" fillId="9" borderId="174" xfId="0" applyNumberFormat="1" applyFont="1" applyFill="1" applyBorder="1" applyAlignment="1">
      <alignment horizontal="center" vertical="center"/>
    </xf>
    <xf numFmtId="2" fontId="39" fillId="9" borderId="175" xfId="0" applyNumberFormat="1" applyFont="1" applyFill="1" applyBorder="1" applyAlignment="1">
      <alignment horizontal="center" vertical="center"/>
    </xf>
    <xf numFmtId="2" fontId="39" fillId="9" borderId="184" xfId="0" applyNumberFormat="1" applyFont="1" applyFill="1" applyBorder="1" applyAlignment="1">
      <alignment horizontal="center" vertical="center"/>
    </xf>
    <xf numFmtId="2" fontId="39" fillId="9" borderId="185" xfId="0" applyNumberFormat="1" applyFont="1" applyFill="1" applyBorder="1" applyAlignment="1">
      <alignment horizontal="center" vertical="center"/>
    </xf>
    <xf numFmtId="168" fontId="45" fillId="9" borderId="183" xfId="114" applyNumberFormat="1" applyFont="1" applyFill="1" applyBorder="1" applyAlignment="1">
      <alignment horizontal="center" vertical="center"/>
    </xf>
    <xf numFmtId="168" fontId="45" fillId="9" borderId="179" xfId="114" applyNumberFormat="1" applyFont="1" applyFill="1" applyBorder="1" applyAlignment="1">
      <alignment horizontal="center" vertical="center"/>
    </xf>
    <xf numFmtId="168" fontId="45" fillId="9" borderId="187" xfId="114" applyNumberFormat="1" applyFont="1" applyFill="1" applyBorder="1" applyAlignment="1">
      <alignment horizontal="center" vertical="center"/>
    </xf>
    <xf numFmtId="168" fontId="45" fillId="9" borderId="190" xfId="114" applyNumberFormat="1" applyFont="1" applyFill="1" applyBorder="1" applyAlignment="1">
      <alignment horizontal="center" vertical="center"/>
    </xf>
    <xf numFmtId="2" fontId="39" fillId="9" borderId="180" xfId="0" applyNumberFormat="1" applyFont="1" applyFill="1" applyBorder="1" applyAlignment="1">
      <alignment horizontal="center" vertical="center"/>
    </xf>
    <xf numFmtId="0" fontId="81" fillId="9" borderId="191" xfId="55" applyNumberFormat="1" applyFont="1" applyFill="1" applyBorder="1" applyAlignment="1">
      <alignment horizontal="center" vertical="center"/>
    </xf>
    <xf numFmtId="0" fontId="0" fillId="18" borderId="0" xfId="0" applyFill="1" applyAlignment="1">
      <alignment horizontal="center"/>
    </xf>
    <xf numFmtId="0" fontId="0" fillId="18" borderId="0" xfId="0" applyFill="1"/>
    <xf numFmtId="0" fontId="0" fillId="18" borderId="0" xfId="0" applyFill="1" applyAlignment="1">
      <alignment horizontal="centerContinuous"/>
    </xf>
    <xf numFmtId="0" fontId="54" fillId="18" borderId="0" xfId="0" applyFont="1" applyFill="1"/>
    <xf numFmtId="0" fontId="3" fillId="18" borderId="0" xfId="0" applyFont="1" applyFill="1"/>
    <xf numFmtId="0" fontId="2" fillId="18" borderId="0" xfId="0" applyFont="1" applyFill="1"/>
    <xf numFmtId="0" fontId="83" fillId="18" borderId="3" xfId="0" applyFont="1" applyFill="1" applyBorder="1" applyAlignment="1">
      <alignment horizontal="center" vertical="center"/>
    </xf>
    <xf numFmtId="0" fontId="3" fillId="18" borderId="0" xfId="0" applyFont="1" applyFill="1" applyAlignment="1">
      <alignment horizontal="center"/>
    </xf>
    <xf numFmtId="21" fontId="3" fillId="18" borderId="0" xfId="0" applyNumberFormat="1" applyFont="1" applyFill="1" applyAlignment="1">
      <alignment horizontal="center"/>
    </xf>
    <xf numFmtId="0" fontId="3" fillId="18" borderId="0" xfId="0" applyFont="1" applyFill="1" applyAlignment="1">
      <alignment horizontal="centerContinuous"/>
    </xf>
    <xf numFmtId="0" fontId="56" fillId="9" borderId="173" xfId="55" applyNumberFormat="1" applyFont="1" applyFill="1" applyBorder="1" applyAlignment="1">
      <alignment horizontal="center" vertical="center"/>
    </xf>
    <xf numFmtId="0" fontId="56" fillId="9" borderId="174" xfId="55" applyNumberFormat="1" applyFont="1" applyFill="1" applyBorder="1" applyAlignment="1">
      <alignment horizontal="center" vertical="center"/>
    </xf>
    <xf numFmtId="0" fontId="56" fillId="9" borderId="175" xfId="55" applyNumberFormat="1" applyFont="1" applyFill="1" applyBorder="1" applyAlignment="1">
      <alignment horizontal="center" vertical="center"/>
    </xf>
    <xf numFmtId="0" fontId="56" fillId="9" borderId="176" xfId="55" applyNumberFormat="1" applyFont="1" applyFill="1" applyBorder="1" applyAlignment="1">
      <alignment horizontal="center" vertical="center"/>
    </xf>
    <xf numFmtId="0" fontId="56" fillId="9" borderId="177" xfId="55" applyNumberFormat="1" applyFont="1" applyFill="1" applyBorder="1" applyAlignment="1">
      <alignment horizontal="center" vertical="center"/>
    </xf>
    <xf numFmtId="0" fontId="56" fillId="9" borderId="178" xfId="55" applyNumberFormat="1" applyFont="1" applyFill="1" applyBorder="1" applyAlignment="1">
      <alignment horizontal="center" vertical="center"/>
    </xf>
    <xf numFmtId="0" fontId="56" fillId="9" borderId="179" xfId="55" applyNumberFormat="1" applyFont="1" applyFill="1" applyBorder="1" applyAlignment="1">
      <alignment horizontal="center" vertical="center"/>
    </xf>
    <xf numFmtId="0" fontId="56" fillId="9" borderId="180" xfId="55" applyNumberFormat="1" applyFont="1" applyFill="1" applyBorder="1" applyAlignment="1">
      <alignment horizontal="center" vertical="center"/>
    </xf>
    <xf numFmtId="10" fontId="56" fillId="9" borderId="18" xfId="114" applyNumberFormat="1" applyFont="1" applyFill="1" applyBorder="1" applyAlignment="1">
      <alignment horizontal="center" vertical="center"/>
    </xf>
    <xf numFmtId="10" fontId="56" fillId="9" borderId="19" xfId="114" applyNumberFormat="1" applyFont="1" applyFill="1" applyBorder="1" applyAlignment="1">
      <alignment horizontal="center" vertical="center"/>
    </xf>
    <xf numFmtId="10" fontId="56" fillId="9" borderId="20" xfId="114" applyNumberFormat="1" applyFont="1" applyFill="1" applyBorder="1" applyAlignment="1">
      <alignment horizontal="center" vertical="center"/>
    </xf>
    <xf numFmtId="10" fontId="56" fillId="9" borderId="17" xfId="114" applyNumberFormat="1" applyFont="1" applyFill="1" applyBorder="1" applyAlignment="1">
      <alignment horizontal="center" vertical="center"/>
    </xf>
    <xf numFmtId="10" fontId="56" fillId="9" borderId="129" xfId="114" applyNumberFormat="1" applyFont="1" applyFill="1" applyBorder="1" applyAlignment="1">
      <alignment horizontal="center" vertical="center"/>
    </xf>
    <xf numFmtId="10" fontId="56" fillId="9" borderId="137" xfId="114" applyNumberFormat="1" applyFont="1" applyFill="1" applyBorder="1" applyAlignment="1">
      <alignment horizontal="center" vertical="center"/>
    </xf>
    <xf numFmtId="10" fontId="56" fillId="9" borderId="145" xfId="114" applyNumberFormat="1" applyFont="1" applyFill="1" applyBorder="1" applyAlignment="1">
      <alignment horizontal="center" vertical="center"/>
    </xf>
    <xf numFmtId="2" fontId="46" fillId="9" borderId="187" xfId="55" applyNumberFormat="1" applyFont="1" applyFill="1" applyBorder="1" applyAlignment="1">
      <alignment horizontal="center" vertical="center"/>
    </xf>
    <xf numFmtId="2" fontId="46" fillId="9" borderId="188" xfId="55" applyNumberFormat="1" applyFont="1" applyFill="1" applyBorder="1" applyAlignment="1">
      <alignment horizontal="center" vertical="center"/>
    </xf>
    <xf numFmtId="2" fontId="46" fillId="9" borderId="189" xfId="55" applyNumberFormat="1" applyFont="1" applyFill="1" applyBorder="1" applyAlignment="1">
      <alignment horizontal="center" vertical="center"/>
    </xf>
    <xf numFmtId="2" fontId="46" fillId="9" borderId="179" xfId="55" applyNumberFormat="1" applyFont="1" applyFill="1" applyBorder="1" applyAlignment="1">
      <alignment horizontal="center" vertical="center"/>
    </xf>
    <xf numFmtId="3" fontId="70" fillId="10" borderId="41" xfId="0" applyNumberFormat="1" applyFont="1" applyFill="1" applyBorder="1" applyAlignment="1">
      <alignment horizontal="center" vertical="center"/>
    </xf>
    <xf numFmtId="3" fontId="70" fillId="10" borderId="116" xfId="0" applyNumberFormat="1" applyFont="1" applyFill="1" applyBorder="1" applyAlignment="1">
      <alignment horizontal="center" vertical="center"/>
    </xf>
    <xf numFmtId="2" fontId="46" fillId="9" borderId="186" xfId="55" applyNumberFormat="1" applyFont="1" applyFill="1" applyBorder="1" applyAlignment="1">
      <alignment horizontal="center" vertical="center"/>
    </xf>
    <xf numFmtId="165" fontId="71" fillId="10" borderId="119" xfId="0" applyNumberFormat="1" applyFont="1" applyFill="1" applyBorder="1" applyAlignment="1">
      <alignment horizontal="center" vertical="center"/>
    </xf>
    <xf numFmtId="165" fontId="71" fillId="10" borderId="120" xfId="0" applyNumberFormat="1" applyFont="1" applyFill="1" applyBorder="1" applyAlignment="1">
      <alignment horizontal="center" vertical="center"/>
    </xf>
    <xf numFmtId="3" fontId="70" fillId="10" borderId="117" xfId="0" applyNumberFormat="1" applyFont="1" applyFill="1" applyBorder="1" applyAlignment="1">
      <alignment horizontal="center" vertical="center"/>
    </xf>
    <xf numFmtId="3" fontId="70" fillId="10" borderId="118" xfId="0" applyNumberFormat="1" applyFont="1" applyFill="1" applyBorder="1" applyAlignment="1">
      <alignment horizontal="center" vertical="center"/>
    </xf>
    <xf numFmtId="2" fontId="46" fillId="9" borderId="183" xfId="55" applyNumberFormat="1" applyFont="1" applyFill="1" applyBorder="1" applyAlignment="1">
      <alignment horizontal="center" vertical="center"/>
    </xf>
    <xf numFmtId="2" fontId="46" fillId="9" borderId="190" xfId="55" applyNumberFormat="1" applyFont="1" applyFill="1" applyBorder="1" applyAlignment="1">
      <alignment horizontal="center" vertical="center"/>
    </xf>
    <xf numFmtId="167" fontId="46" fillId="9" borderId="66" xfId="114" applyNumberFormat="1" applyFont="1" applyFill="1" applyBorder="1" applyAlignment="1">
      <alignment horizontal="center" vertical="center"/>
    </xf>
    <xf numFmtId="167" fontId="46" fillId="9" borderId="147" xfId="114" applyNumberFormat="1" applyFont="1" applyFill="1" applyBorder="1" applyAlignment="1">
      <alignment horizontal="center" vertical="center"/>
    </xf>
    <xf numFmtId="167" fontId="46" fillId="9" borderId="33" xfId="114" applyNumberFormat="1" applyFont="1" applyFill="1" applyBorder="1" applyAlignment="1">
      <alignment horizontal="center" vertical="center"/>
    </xf>
    <xf numFmtId="167" fontId="46" fillId="9" borderId="19" xfId="114" applyNumberFormat="1" applyFont="1" applyFill="1" applyBorder="1" applyAlignment="1">
      <alignment horizontal="center" vertical="center"/>
    </xf>
    <xf numFmtId="0" fontId="3" fillId="18" borderId="0" xfId="0" applyFont="1" applyFill="1" applyAlignment="1">
      <alignment horizontal="center" vertical="center"/>
    </xf>
    <xf numFmtId="0" fontId="0" fillId="18" borderId="0" xfId="0" applyFill="1" applyAlignment="1">
      <alignment horizontal="center" vertical="center"/>
    </xf>
    <xf numFmtId="21" fontId="3" fillId="18" borderId="0" xfId="0" applyNumberFormat="1" applyFont="1" applyFill="1" applyAlignment="1">
      <alignment horizontal="center" vertical="center"/>
    </xf>
    <xf numFmtId="168" fontId="69" fillId="10" borderId="18" xfId="0" applyNumberFormat="1" applyFont="1" applyFill="1" applyBorder="1" applyAlignment="1">
      <alignment horizontal="center" vertical="center"/>
    </xf>
    <xf numFmtId="2" fontId="69" fillId="10" borderId="18" xfId="0" applyNumberFormat="1" applyFont="1" applyFill="1" applyBorder="1" applyAlignment="1">
      <alignment horizontal="center" vertical="center"/>
    </xf>
    <xf numFmtId="2" fontId="76" fillId="10" borderId="155" xfId="0" applyNumberFormat="1" applyFont="1" applyFill="1" applyBorder="1" applyAlignment="1">
      <alignment horizontal="center" vertical="center"/>
    </xf>
    <xf numFmtId="2" fontId="76" fillId="10" borderId="154" xfId="0" applyNumberFormat="1" applyFont="1" applyFill="1" applyBorder="1" applyAlignment="1">
      <alignment horizontal="center" vertical="center"/>
    </xf>
    <xf numFmtId="2" fontId="75" fillId="9" borderId="155" xfId="0" applyNumberFormat="1" applyFont="1" applyFill="1" applyBorder="1" applyAlignment="1">
      <alignment horizontal="center" vertical="center"/>
    </xf>
    <xf numFmtId="168" fontId="69" fillId="10" borderId="15" xfId="0" applyNumberFormat="1" applyFont="1" applyFill="1" applyBorder="1" applyAlignment="1">
      <alignment horizontal="center" vertical="center"/>
    </xf>
    <xf numFmtId="168" fontId="69" fillId="10" borderId="14" xfId="0" applyNumberFormat="1" applyFont="1" applyFill="1" applyBorder="1" applyAlignment="1">
      <alignment horizontal="center" vertical="center"/>
    </xf>
    <xf numFmtId="168" fontId="69" fillId="10" borderId="19" xfId="0" applyNumberFormat="1" applyFont="1" applyFill="1" applyBorder="1" applyAlignment="1">
      <alignment horizontal="center" vertical="center"/>
    </xf>
    <xf numFmtId="168" fontId="69" fillId="10" borderId="130" xfId="0" applyNumberFormat="1" applyFont="1" applyFill="1" applyBorder="1" applyAlignment="1">
      <alignment horizontal="center" vertical="center"/>
    </xf>
    <xf numFmtId="168" fontId="69" fillId="10" borderId="13" xfId="0" applyNumberFormat="1" applyFont="1" applyFill="1" applyBorder="1" applyAlignment="1">
      <alignment horizontal="center" vertical="center"/>
    </xf>
    <xf numFmtId="168" fontId="69" fillId="10" borderId="20" xfId="0" applyNumberFormat="1" applyFont="1" applyFill="1" applyBorder="1" applyAlignment="1">
      <alignment horizontal="center" vertical="center"/>
    </xf>
    <xf numFmtId="168" fontId="69" fillId="10" borderId="21" xfId="0" applyNumberFormat="1" applyFont="1" applyFill="1" applyBorder="1" applyAlignment="1">
      <alignment horizontal="center" vertical="center"/>
    </xf>
    <xf numFmtId="168" fontId="69" fillId="10" borderId="137" xfId="0" applyNumberFormat="1" applyFont="1" applyFill="1" applyBorder="1" applyAlignment="1">
      <alignment horizontal="center" vertical="center"/>
    </xf>
    <xf numFmtId="168" fontId="69" fillId="10" borderId="145" xfId="0" applyNumberFormat="1" applyFont="1" applyFill="1" applyBorder="1" applyAlignment="1">
      <alignment horizontal="center" vertical="center"/>
    </xf>
    <xf numFmtId="168" fontId="69" fillId="10" borderId="144" xfId="0" applyNumberFormat="1" applyFont="1" applyFill="1" applyBorder="1" applyAlignment="1">
      <alignment horizontal="center" vertical="center"/>
    </xf>
  </cellXfs>
  <cellStyles count="183">
    <cellStyle name="Bueno" xfId="77" builtinId="26"/>
    <cellStyle name="Bueno 2" xfId="4" xr:uid="{2B65DC3D-1600-486B-824E-C83A09601FA4}"/>
    <cellStyle name="Bueno 3" xfId="49" xr:uid="{F7B6B3B2-A40D-42F3-B8C2-525EF764364A}"/>
    <cellStyle name="Énfasis4 2" xfId="50" xr:uid="{D6B53603-268E-47C5-AD40-8F0B87492632}"/>
    <cellStyle name="Incorrecto 2" xfId="5" xr:uid="{704B59EE-A786-4E06-BD25-699DF6E6EEA1}"/>
    <cellStyle name="Incorrecto 3" xfId="148" xr:uid="{C5E36C5A-E2A6-45C6-98EA-98D0C485F5E2}"/>
    <cellStyle name="Millares" xfId="55" builtinId="3"/>
    <cellStyle name="Millares 2" xfId="10" xr:uid="{6C137F61-6213-4313-B380-4B4CDA0E3AD1}"/>
    <cellStyle name="Millares 2 2" xfId="32" xr:uid="{DBB230A9-6F02-4E0B-9A90-727ED9DC8427}"/>
    <cellStyle name="Millares 2 2 2" xfId="66" xr:uid="{70D27F9E-28AE-4856-8A46-40210E38FDB3}"/>
    <cellStyle name="Millares 2 2 2 2" xfId="104" xr:uid="{E7669291-70CD-462B-A8D3-72F6E9CEBAFF}"/>
    <cellStyle name="Millares 2 2 2 2 2" xfId="174" xr:uid="{266890A4-A4F7-45B9-93FD-54C47DCA14F4}"/>
    <cellStyle name="Millares 2 2 2 3" xfId="139" xr:uid="{778C933B-F321-4A8E-894D-415E495FDA67}"/>
    <cellStyle name="Millares 2 2 3" xfId="85" xr:uid="{1746641C-571E-43DB-8814-FD3BAA9403B6}"/>
    <cellStyle name="Millares 2 2 3 2" xfId="156" xr:uid="{1FAAA342-DA11-4876-8E20-4B97FDCA2D25}"/>
    <cellStyle name="Millares 2 2 4" xfId="122" xr:uid="{2B2801AA-8655-4B8E-9A02-F488C3BE4021}"/>
    <cellStyle name="Millares 2 3" xfId="58" xr:uid="{CCFB3122-F4A4-44E3-9DE9-F83953D33824}"/>
    <cellStyle name="Millares 2 3 2" xfId="98" xr:uid="{8383ADC1-4469-4C7E-98D2-2AC2D58D7C16}"/>
    <cellStyle name="Millares 2 3 2 2" xfId="168" xr:uid="{5AFA013D-A23E-4E9E-BF4D-BCFD2C0EB823}"/>
    <cellStyle name="Millares 2 3 3" xfId="133" xr:uid="{4B0E1D14-1EF1-415F-B86F-CA8DE3857705}"/>
    <cellStyle name="Millares 2 4" xfId="80" xr:uid="{73C0C8CA-9EC6-4204-B6BF-74D4587C2587}"/>
    <cellStyle name="Millares 2 4 2" xfId="151" xr:uid="{0409A0A9-0524-4B35-83D8-4C05B65D0D07}"/>
    <cellStyle name="Millares 2 5" xfId="117" xr:uid="{1219EA88-E02D-4E4D-89B9-2244B8090CB5}"/>
    <cellStyle name="Millares 3" xfId="22" xr:uid="{1D3FB1B4-C159-42C3-B1B4-9105DA7FF8D0}"/>
    <cellStyle name="Millares 3 2" xfId="40" xr:uid="{D8778001-FF8D-4606-AB23-0EF5B7B15CC8}"/>
    <cellStyle name="Millares 3 2 2" xfId="69" xr:uid="{EF8470D8-4A40-4735-85A8-ABA53901F83C}"/>
    <cellStyle name="Millares 3 2 2 2" xfId="107" xr:uid="{997AECAC-4E69-4B87-9BAB-7C40A7A8F644}"/>
    <cellStyle name="Millares 3 2 2 2 2" xfId="176" xr:uid="{75F84785-C7C8-4C02-81E2-618E253C81EB}"/>
    <cellStyle name="Millares 3 2 2 3" xfId="141" xr:uid="{F8153219-C6E3-435A-AE5A-8F670175F538}"/>
    <cellStyle name="Millares 3 2 3" xfId="89" xr:uid="{5926A48B-50F3-4C39-8D4F-513BDF5EFC5E}"/>
    <cellStyle name="Millares 3 2 3 2" xfId="160" xr:uid="{A56A7674-0A96-4BCA-B04F-EE714F113FC8}"/>
    <cellStyle name="Millares 3 2 4" xfId="125" xr:uid="{A1D157A8-42AF-4F6A-89BE-70C6A0FFC788}"/>
    <cellStyle name="Millares 3 3" xfId="60" xr:uid="{B341322E-4F6B-4746-91EA-FA226F0E0B41}"/>
    <cellStyle name="Millares 3 3 2" xfId="100" xr:uid="{91702771-F35E-4445-A4A9-62A39BA44A20}"/>
    <cellStyle name="Millares 3 3 2 2" xfId="170" xr:uid="{F9E82949-B008-432E-888E-00CA329D5A56}"/>
    <cellStyle name="Millares 3 3 3" xfId="135" xr:uid="{A87760C8-E348-4F60-8052-8075569EFBA2}"/>
    <cellStyle name="Millares 3 4" xfId="82" xr:uid="{48BD8EA9-E13C-41E1-8F63-057B1EE74196}"/>
    <cellStyle name="Millares 3 4 2" xfId="153" xr:uid="{5C436D72-C86C-46F4-8664-D680B4D2B89C}"/>
    <cellStyle name="Millares 3 5" xfId="119" xr:uid="{0C7C47C4-DE58-42F4-B028-87060EBE018D}"/>
    <cellStyle name="Millares 4" xfId="28" xr:uid="{4F2A0AF3-F6DA-4619-97BC-71771A8F189D}"/>
    <cellStyle name="Millares 4 2" xfId="46" xr:uid="{6BD31686-E22C-4734-98BC-E7F412B6180A}"/>
    <cellStyle name="Millares 4 2 2" xfId="70" xr:uid="{7DB8727F-89F5-4A91-83DD-8C5245F0BE56}"/>
    <cellStyle name="Millares 4 2 2 2" xfId="108" xr:uid="{9604AD50-2CDF-41C4-9B85-6A3D3B25D443}"/>
    <cellStyle name="Millares 4 2 2 2 2" xfId="177" xr:uid="{E1BC58FE-DE02-419C-B419-B7A3292F60B4}"/>
    <cellStyle name="Millares 4 2 2 3" xfId="142" xr:uid="{FBD57D45-08D6-4205-88E8-4D04B6BC9BB0}"/>
    <cellStyle name="Millares 4 2 3" xfId="90" xr:uid="{0FAA7193-DAFA-450F-8F9E-7AAE6E84F02D}"/>
    <cellStyle name="Millares 4 2 3 2" xfId="161" xr:uid="{65951660-2C4E-4092-BEE0-EE215E31D821}"/>
    <cellStyle name="Millares 4 2 4" xfId="126" xr:uid="{57E49342-1B72-428E-9EF5-F17A97265AD7}"/>
    <cellStyle name="Millares 4 3" xfId="61" xr:uid="{EE5B43D6-0066-4274-826B-27CAEE07FE19}"/>
    <cellStyle name="Millares 4 3 2" xfId="101" xr:uid="{E069BE63-32AF-46A7-9C3B-FAB816B9B16B}"/>
    <cellStyle name="Millares 4 3 2 2" xfId="171" xr:uid="{14F1764D-F33B-4B87-870A-F0C9B47BC0B6}"/>
    <cellStyle name="Millares 4 3 3" xfId="136" xr:uid="{4ED2BD60-C2E3-473D-B392-B13E25AECD2B}"/>
    <cellStyle name="Millares 4 4" xfId="83" xr:uid="{FE4F1C32-4295-4E9B-81FB-090F53CCF182}"/>
    <cellStyle name="Millares 4 4 2" xfId="154" xr:uid="{A336F041-E3E9-4DD3-863F-7F7177DC8081}"/>
    <cellStyle name="Millares 4 5" xfId="120" xr:uid="{8E1A9F62-A522-492B-B685-648112B645C1}"/>
    <cellStyle name="Millares 5" xfId="48" xr:uid="{2A4F5FFC-ABD6-4A3B-9439-E8510F98538D}"/>
    <cellStyle name="Millares 5 2" xfId="72" xr:uid="{582858D1-0164-4F78-A0AD-3784C3277DB6}"/>
    <cellStyle name="Millares 5 2 2" xfId="110" xr:uid="{0AF1030A-46CB-449D-B259-7E48E8041ED9}"/>
    <cellStyle name="Millares 5 2 2 2" xfId="179" xr:uid="{E1B65BFB-F886-40F4-B993-670360A76EF8}"/>
    <cellStyle name="Millares 5 2 3" xfId="144" xr:uid="{797B187F-A16B-410D-8148-615F75E6D2BD}"/>
    <cellStyle name="Millares 5 3" xfId="92" xr:uid="{24C2ACA8-CDD5-4CB0-9D95-F3F54426AE67}"/>
    <cellStyle name="Millares 5 3 2" xfId="163" xr:uid="{5467B47C-B503-4F52-9AA1-E94CC59FAB62}"/>
    <cellStyle name="Millares 5 4" xfId="128" xr:uid="{C270B275-ADDD-4E8E-B344-8AE6B3F15318}"/>
    <cellStyle name="Millares 6" xfId="54" xr:uid="{66A60959-F8FB-4B10-B3E0-3C42F6F539B5}"/>
    <cellStyle name="Millares 6 2" xfId="75" xr:uid="{600AA441-F65B-4290-9EC6-6BD4451ECA11}"/>
    <cellStyle name="Millares 6 2 2" xfId="112" xr:uid="{F3F9FDFD-030F-4C72-8DE8-9333EA01E21A}"/>
    <cellStyle name="Millares 6 2 2 2" xfId="181" xr:uid="{147EDFE0-9B34-4C31-9515-79882DC1965B}"/>
    <cellStyle name="Millares 6 2 3" xfId="146" xr:uid="{3AA3C97E-CE72-43A3-87C1-DEDB696AAABD}"/>
    <cellStyle name="Millares 6 3" xfId="94" xr:uid="{9FEBAECA-E3F1-4C2E-9346-0C90DC9938C1}"/>
    <cellStyle name="Millares 6 3 2" xfId="165" xr:uid="{F8FB4FD2-149A-4317-95A8-F20E8CBE22BA}"/>
    <cellStyle name="Millares 6 4" xfId="130" xr:uid="{5235D719-6E54-43B8-A3F5-AC01E8C6ECD2}"/>
    <cellStyle name="Millares 7" xfId="76" xr:uid="{E33A0DD6-7803-4BCF-9801-FC91CB745E73}"/>
    <cellStyle name="Millares 7 2" xfId="113" xr:uid="{F0F51954-43FD-47F1-AB38-F839F92B5E4F}"/>
    <cellStyle name="Millares 7 2 2" xfId="182" xr:uid="{CD8E415D-DCFA-4A22-8161-F9AE68836B45}"/>
    <cellStyle name="Millares 7 3" xfId="147" xr:uid="{C24750FF-F2F3-4DF0-B85C-A1146103BF56}"/>
    <cellStyle name="Millares 8" xfId="95" xr:uid="{CDC92DCC-E929-442D-9407-FDFAD2AB5641}"/>
    <cellStyle name="Millares 8 2" xfId="166" xr:uid="{F8973376-D97D-478E-B261-B798FD47C4B9}"/>
    <cellStyle name="Millares 9" xfId="131" xr:uid="{E6C96540-8F1F-4D11-879F-24E5BD45D8BD}"/>
    <cellStyle name="Moneda 2" xfId="6" xr:uid="{A89266AC-9FD1-4C12-AFF6-2E59CDD16E04}"/>
    <cellStyle name="Moneda 2 2" xfId="17" xr:uid="{CC7E24C2-BCB8-4286-B38E-C7166037A439}"/>
    <cellStyle name="Moneda 2 2 2" xfId="38" xr:uid="{D2E8B38C-7B8E-487A-87EE-DBD6E0921391}"/>
    <cellStyle name="Moneda 2 2 2 2" xfId="68" xr:uid="{0F30B122-5E7D-4560-B9F8-6739724A333C}"/>
    <cellStyle name="Moneda 2 2 2 2 2" xfId="106" xr:uid="{22D87736-EDAA-414D-9DA0-D01ED2FA8FB5}"/>
    <cellStyle name="Moneda 2 2 2 2 2 2" xfId="175" xr:uid="{279F5D10-5922-44B4-BC26-6B837DC897A5}"/>
    <cellStyle name="Moneda 2 2 2 2 3" xfId="140" xr:uid="{ABA81C2E-20E3-40B6-92F7-E41F2B164C4B}"/>
    <cellStyle name="Moneda 2 2 2 3" xfId="88" xr:uid="{C6D85DC3-38E4-44F8-A3DA-47CC5C0292B8}"/>
    <cellStyle name="Moneda 2 2 2 3 2" xfId="159" xr:uid="{CA9989D8-158D-4076-81C7-71E12825EAC1}"/>
    <cellStyle name="Moneda 2 2 2 4" xfId="124" xr:uid="{16EA5C8D-5CCF-46C8-94BD-85274780441D}"/>
    <cellStyle name="Moneda 2 2 3" xfId="59" xr:uid="{EECD7C2B-186F-4976-9D5B-CADB8CBC462B}"/>
    <cellStyle name="Moneda 2 2 3 2" xfId="99" xr:uid="{59276F40-BCA8-4A3B-B110-B498CEEF2FD9}"/>
    <cellStyle name="Moneda 2 2 3 2 2" xfId="169" xr:uid="{53EEA7A1-BFF0-4272-8D2F-409E182D01A3}"/>
    <cellStyle name="Moneda 2 2 3 3" xfId="134" xr:uid="{777875B5-2B38-45E0-A5DB-329DF407B65B}"/>
    <cellStyle name="Moneda 2 2 4" xfId="81" xr:uid="{01CADFC8-58BD-4E03-966A-DDC42A13118C}"/>
    <cellStyle name="Moneda 2 2 4 2" xfId="152" xr:uid="{A240B4D9-16C1-49F4-A729-55EBED5E2238}"/>
    <cellStyle name="Moneda 2 2 5" xfId="118" xr:uid="{D687CB61-14E7-4582-B312-F18555F40FD2}"/>
    <cellStyle name="Moneda 2 3" xfId="30" xr:uid="{CE4823EF-9808-4678-B481-B50C787BE838}"/>
    <cellStyle name="Moneda 2 3 2" xfId="64" xr:uid="{96C7DA18-A642-48C9-A686-7D8F32000C74}"/>
    <cellStyle name="Moneda 2 3 2 2" xfId="103" xr:uid="{266C10AB-7F47-468C-8523-5AAD2FC60225}"/>
    <cellStyle name="Moneda 2 3 2 2 2" xfId="173" xr:uid="{2561C98E-B1CC-4BAA-9EE6-3D69892B2C49}"/>
    <cellStyle name="Moneda 2 3 2 3" xfId="138" xr:uid="{0F3A7F77-6418-4FB8-8761-3866D6D5A5CA}"/>
    <cellStyle name="Moneda 2 3 3" xfId="84" xr:uid="{2537F074-A020-4E41-9B1B-C6C210205010}"/>
    <cellStyle name="Moneda 2 3 3 2" xfId="155" xr:uid="{2CD8695D-D5CC-40A7-BE88-F2505CC63890}"/>
    <cellStyle name="Moneda 2 3 4" xfId="121" xr:uid="{9984E97B-54EF-4465-BAFD-8027BA0E6AA3}"/>
    <cellStyle name="Moneda 2 4" xfId="53" xr:uid="{0EA41270-EFFA-4189-A484-2B44D1B603C4}"/>
    <cellStyle name="Moneda 2 4 2" xfId="74" xr:uid="{6FB92DB7-8DE3-4B4D-8983-D85C4A206E20}"/>
    <cellStyle name="Moneda 2 4 2 2" xfId="111" xr:uid="{55545DBD-FAB6-4471-9BEA-32B7E069030F}"/>
    <cellStyle name="Moneda 2 4 2 2 2" xfId="180" xr:uid="{39207965-1111-4784-9713-9EC7F391F03F}"/>
    <cellStyle name="Moneda 2 4 2 3" xfId="145" xr:uid="{6651926B-947B-4462-BF58-7F7C80EEC711}"/>
    <cellStyle name="Moneda 2 4 3" xfId="93" xr:uid="{BBFD1B90-E4D0-47DA-B44D-F98E7D0165BC}"/>
    <cellStyle name="Moneda 2 4 3 2" xfId="164" xr:uid="{D4552717-8A66-4ED2-BC3D-CC479CC162A7}"/>
    <cellStyle name="Moneda 2 4 4" xfId="129" xr:uid="{40AE5FF2-7FAF-41F7-B401-F084B23EEAB8}"/>
    <cellStyle name="Moneda 2 5" xfId="57" xr:uid="{F45A8ED0-D990-421E-9BA9-71146C4034C3}"/>
    <cellStyle name="Moneda 2 5 2" xfId="97" xr:uid="{299F6405-DE1A-4BB9-89EC-FFCB8E97F6DF}"/>
    <cellStyle name="Moneda 2 5 2 2" xfId="167" xr:uid="{92B622EC-ADC1-42A1-BF12-4A01AB61F4A8}"/>
    <cellStyle name="Moneda 2 5 3" xfId="132" xr:uid="{7D2C4BEA-859C-4811-A54F-366DA7344266}"/>
    <cellStyle name="Moneda 2 6" xfId="79" xr:uid="{CC394547-838A-4402-AE5B-95C589BF1468}"/>
    <cellStyle name="Moneda 2 6 2" xfId="150" xr:uid="{CD5713FC-6C8F-4194-9306-456768573649}"/>
    <cellStyle name="Moneda 2 7" xfId="116" xr:uid="{96FC9FD7-93A8-4906-BE8B-5D1B5731796B}"/>
    <cellStyle name="Moneda 3" xfId="47" xr:uid="{93E3EF3F-272D-4CA3-A081-AEB5D722AD5D}"/>
    <cellStyle name="Moneda 3 2" xfId="71" xr:uid="{AF6BF8AD-5DAB-4B41-8995-3687E5FDF4BE}"/>
    <cellStyle name="Moneda 3 2 2" xfId="109" xr:uid="{8B3ADC4B-F5AB-4AA9-BB08-18B6177DA331}"/>
    <cellStyle name="Moneda 3 2 2 2" xfId="178" xr:uid="{5240EE9F-0FF8-4A77-BCDE-4CF683911509}"/>
    <cellStyle name="Moneda 3 2 3" xfId="143" xr:uid="{08BF1735-851F-4FA6-B269-EA84C3804B64}"/>
    <cellStyle name="Moneda 3 3" xfId="91" xr:uid="{D4CEA2AA-BDC3-434C-8C02-AE9A000E08A6}"/>
    <cellStyle name="Moneda 3 3 2" xfId="162" xr:uid="{FBDA76D0-E116-4673-97D8-C421279F9136}"/>
    <cellStyle name="Moneda 3 4" xfId="127" xr:uid="{0B9F08C1-B0DD-451E-82EF-5F69743DCE78}"/>
    <cellStyle name="Moneda 4" xfId="62" xr:uid="{8DEE80D9-505F-482E-B45C-E9B0AE87F205}"/>
    <cellStyle name="Moneda 4 2" xfId="102" xr:uid="{900DFE3B-A964-4C5C-8C22-2F365310C512}"/>
    <cellStyle name="Moneda 4 2 2" xfId="172" xr:uid="{60723DA2-07AF-4F1B-9441-356814C99DAD}"/>
    <cellStyle name="Moneda 4 3" xfId="137" xr:uid="{ED1662E5-FAB1-4F89-842F-609D4CD48159}"/>
    <cellStyle name="Neutral 2" xfId="21" xr:uid="{A7AB0555-A273-4882-8975-13567BC27645}"/>
    <cellStyle name="Normal" xfId="0" builtinId="0"/>
    <cellStyle name="Normal 10" xfId="23" xr:uid="{BDD5AB4E-3A6C-4B47-8679-29C53EB0132B}"/>
    <cellStyle name="Normal 10 2" xfId="41" xr:uid="{513B6EC1-AD37-497A-96A3-F463A44EA813}"/>
    <cellStyle name="Normal 11" xfId="25" xr:uid="{03E83100-5FDD-4647-8F4A-B1302F5FDF77}"/>
    <cellStyle name="Normal 11 2" xfId="43" xr:uid="{79E3E9FD-DEFD-4BD5-AC36-27678B60160B}"/>
    <cellStyle name="Normal 12" xfId="27" xr:uid="{E364BC21-9ED0-4C36-8B25-AD154DE65FD3}"/>
    <cellStyle name="Normal 12 2" xfId="45" xr:uid="{0027EC75-D742-47D6-A83D-570CE26400C3}"/>
    <cellStyle name="Normal 13" xfId="29" xr:uid="{D9D82AC1-9E8C-46E2-84ED-8C65481FF1E8}"/>
    <cellStyle name="Normal 13 2" xfId="63" xr:uid="{07D849B4-9F58-46C7-98F2-422C255BB7EA}"/>
    <cellStyle name="Normal 14" xfId="31" xr:uid="{1A8692F6-1CEB-4D88-92AB-619156E08EBE}"/>
    <cellStyle name="Normal 14 2" xfId="65" xr:uid="{03AF6C27-6A32-4B0E-9A57-2C15408A027A}"/>
    <cellStyle name="Normal 15" xfId="51" xr:uid="{59FC7AB5-BEBC-476B-BE9D-99D8FC059004}"/>
    <cellStyle name="Normal 16" xfId="52" xr:uid="{C8B7FBCB-987A-4FCF-83B5-17DEB505FA1A}"/>
    <cellStyle name="Normal 16 2" xfId="73" xr:uid="{0E5B6F1C-803A-470D-AFD3-FA7A967964F6}"/>
    <cellStyle name="Normal 17" xfId="56" xr:uid="{121183D0-0B83-4517-B2C4-DB08DA501DFA}"/>
    <cellStyle name="Normal 17 2" xfId="96" xr:uid="{610C9B9F-B8CD-4012-B1B4-69338C13F337}"/>
    <cellStyle name="Normal 18" xfId="67" xr:uid="{3D60E4FF-A1D7-4A08-A627-84E16EC7EE6F}"/>
    <cellStyle name="Normal 18 2" xfId="105" xr:uid="{AC2A860F-5DBD-4161-A163-B193D2F304DA}"/>
    <cellStyle name="Normal 19" xfId="78" xr:uid="{83292A5D-7EDE-4AF6-8299-07063B172BE4}"/>
    <cellStyle name="Normal 19 2" xfId="149" xr:uid="{4E234908-49F1-42E7-8ECC-6E87C4A363E7}"/>
    <cellStyle name="Normal 2" xfId="3" xr:uid="{5DD3F173-8D8D-484C-A176-C08EC8830C24}"/>
    <cellStyle name="Normal 2 2" xfId="15" xr:uid="{20120C42-5744-4CDA-9012-6F23DDC837AA}"/>
    <cellStyle name="Normal 20" xfId="87" xr:uid="{8CF02EAF-93B6-4F04-8433-1CCE730C2B5A}"/>
    <cellStyle name="Normal 20 2" xfId="158" xr:uid="{F13BF418-8F39-4460-80C8-C4F08E3656DD}"/>
    <cellStyle name="Normal 21" xfId="86" xr:uid="{DE426C78-DA76-4908-8E3C-15BE39D2CE3C}"/>
    <cellStyle name="Normal 21 2" xfId="157" xr:uid="{C7A03AC5-AFF9-4F75-89FF-57B3EC7AE927}"/>
    <cellStyle name="Normal 22" xfId="115" xr:uid="{406DB856-02F5-41E7-BACD-36BCF3D4526A}"/>
    <cellStyle name="Normal 23" xfId="123" xr:uid="{2B625EF8-3535-4DD3-9F25-110424EFAC4B}"/>
    <cellStyle name="Normal 3" xfId="1" xr:uid="{48A66009-8AB1-4BF3-9454-466434396EE1}"/>
    <cellStyle name="Normal 3 2" xfId="13" xr:uid="{9E085DEE-4AE6-4369-932F-81A46BB4E50A}"/>
    <cellStyle name="Normal 3 2 2" xfId="35" xr:uid="{26C05C47-6759-427E-8486-BDB1C14FA9D1}"/>
    <cellStyle name="Normal 4" xfId="7" xr:uid="{F74805CB-BA41-4F13-B1C0-93C4502FCE8A}"/>
    <cellStyle name="Normal 4 2" xfId="18" xr:uid="{08F8A5A3-D967-46B2-BEDC-6D89398B799A}"/>
    <cellStyle name="Normal 4 2 2" xfId="39" xr:uid="{6EF8ACE2-D213-4F0E-A88C-F04BEF249E13}"/>
    <cellStyle name="Normal 5" xfId="8" xr:uid="{0EA1D05C-2344-42F1-969E-A1D3A95B3B9F}"/>
    <cellStyle name="Normal 5 2" xfId="19" xr:uid="{B4E95C3F-BE4F-4B1F-8814-768BE98BC2E6}"/>
    <cellStyle name="Normal 6" xfId="11" xr:uid="{B4418576-5BFA-450D-86A4-0D8B4C1F9DBE}"/>
    <cellStyle name="Normal 6 2" xfId="33" xr:uid="{2A076588-1EF9-44AF-981A-F5940AD20927}"/>
    <cellStyle name="Normal 7" xfId="16" xr:uid="{1CA5800A-4064-4194-878B-9B73B9C7CA71}"/>
    <cellStyle name="Normal 7 2" xfId="37" xr:uid="{0F0F6B3F-7110-4538-A399-C8F440CA6A4A}"/>
    <cellStyle name="Normal 8" xfId="26" xr:uid="{D14F266A-DD0D-4B70-BD72-7A8C231ED49E}"/>
    <cellStyle name="Normal 8 2" xfId="44" xr:uid="{854E6104-FDE0-4E9B-B346-8A3AA7C25523}"/>
    <cellStyle name="Normal 9" xfId="24" xr:uid="{C073325F-15D2-48A1-83C4-21C5616F1EBF}"/>
    <cellStyle name="Normal 9 2" xfId="42" xr:uid="{4D89EE2A-8D24-46E8-B04B-9F25C59A17E7}"/>
    <cellStyle name="Porcentaje" xfId="114" builtinId="5"/>
    <cellStyle name="Porcentaje 2" xfId="2" xr:uid="{4249F98B-21BF-4AD5-8025-0884568BC0FB}"/>
    <cellStyle name="Porcentaje 2 2" xfId="14" xr:uid="{E2569DD0-9027-4992-A433-055965B49184}"/>
    <cellStyle name="Porcentaje 2 2 2" xfId="36" xr:uid="{1AF43084-3B0B-4107-871F-89AD584D20FE}"/>
    <cellStyle name="Porcentaje 3" xfId="9" xr:uid="{D3276AD5-866C-4F96-B433-95862FEDF89A}"/>
    <cellStyle name="Porcentaje 3 2" xfId="20" xr:uid="{526801E6-463D-4D7E-91A6-DE8585B8FC4F}"/>
    <cellStyle name="Porcentaje 4" xfId="12" xr:uid="{13441256-D90E-4F1E-924E-6343AB6D781D}"/>
    <cellStyle name="Porcentaje 4 2" xfId="34" xr:uid="{5BA5FF74-1A50-46DE-BDDC-76CD91AB8035}"/>
  </cellStyles>
  <dxfs count="2394"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0D531F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0D531F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0D531F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0D531F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0D531F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0D531F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0D531F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0D531F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0D531F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0D531F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0D531F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0D531F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0D531F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0D531F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0D531F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0D531F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0D531F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0D531F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0D531F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 tint="4.9989318521683403E-2"/>
      </font>
    </dxf>
    <dxf>
      <font>
        <color theme="1" tint="4.9989318521683403E-2"/>
      </font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color theme="1" tint="4.9989318521683403E-2"/>
      </font>
    </dxf>
    <dxf>
      <font>
        <color theme="1" tint="4.9989318521683403E-2"/>
      </font>
    </dxf>
    <dxf>
      <font>
        <b val="0"/>
        <i val="0"/>
        <color rgb="FF0D531F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</dxf>
  </dxfs>
  <tableStyles count="0" defaultTableStyle="TableStyleMedium2" defaultPivotStyle="PivotStyleLight16"/>
  <colors>
    <mruColors>
      <color rgb="FF0A4219"/>
      <color rgb="FF600000"/>
      <color rgb="FFD2A000"/>
      <color rgb="FF007E39"/>
      <color rgb="FF0D531F"/>
      <color rgb="FF740000"/>
      <color rgb="FF15263B"/>
      <color rgb="FF1C324C"/>
      <color rgb="FFE2DD00"/>
      <color rgb="FF6F6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BDC0E-30DB-46EE-91C7-B00F52827960}">
  <sheetPr>
    <tabColor theme="3"/>
  </sheetPr>
  <dimension ref="A1:AS207"/>
  <sheetViews>
    <sheetView tabSelected="1" zoomScale="85" zoomScaleNormal="85" workbookViewId="0">
      <pane ySplit="1" topLeftCell="A2" activePane="bottomLeft" state="frozen"/>
      <selection pane="bottomLeft" activeCell="M1" sqref="M1"/>
    </sheetView>
  </sheetViews>
  <sheetFormatPr baseColWidth="10" defaultRowHeight="12.75" customHeight="1" outlineLevelRow="1"/>
  <cols>
    <col min="1" max="1" width="14.28515625" style="36" bestFit="1" customWidth="1"/>
    <col min="2" max="2" width="7.85546875" style="309" bestFit="1" customWidth="1"/>
    <col min="3" max="4" width="9.28515625" style="310" bestFit="1" customWidth="1"/>
    <col min="5" max="5" width="8.7109375" style="309" bestFit="1" customWidth="1"/>
    <col min="6" max="6" width="7.7109375" style="38" bestFit="1" customWidth="1"/>
    <col min="7" max="7" width="6.28515625" style="215" customWidth="1"/>
    <col min="8" max="8" width="5.28515625" style="12" hidden="1" customWidth="1"/>
    <col min="9" max="9" width="5.28515625" style="12" customWidth="1"/>
    <col min="10" max="10" width="5.42578125" style="12" customWidth="1"/>
    <col min="11" max="11" width="6.85546875" style="12" hidden="1" customWidth="1"/>
    <col min="12" max="12" width="9.140625" style="12" hidden="1" customWidth="1"/>
    <col min="13" max="13" width="9.7109375" style="220" customWidth="1"/>
    <col min="14" max="14" width="6.7109375" style="12" hidden="1" customWidth="1"/>
    <col min="15" max="15" width="7.7109375" style="36" hidden="1" customWidth="1"/>
    <col min="16" max="16" width="3.7109375" style="42" hidden="1" customWidth="1"/>
    <col min="17" max="17" width="4.28515625" style="10" customWidth="1"/>
    <col min="18" max="18" width="4.28515625" style="37" customWidth="1"/>
    <col min="19" max="19" width="4.28515625" style="32" customWidth="1"/>
    <col min="20" max="20" width="4.28515625" style="11" customWidth="1"/>
    <col min="21" max="21" width="4.42578125" style="11" customWidth="1"/>
    <col min="22" max="22" width="4.85546875" style="11" customWidth="1"/>
    <col min="23" max="23" width="9.140625" style="234" bestFit="1" customWidth="1"/>
    <col min="24" max="24" width="7.5703125" style="103" bestFit="1" customWidth="1"/>
    <col min="25" max="25" width="7.42578125" style="217" bestFit="1" customWidth="1"/>
    <col min="26" max="26" width="8.7109375" style="218" bestFit="1" customWidth="1"/>
    <col min="27" max="27" width="7.7109375" style="219" bestFit="1" customWidth="1"/>
    <col min="28" max="31" width="7" style="45" bestFit="1" customWidth="1"/>
    <col min="32" max="32" width="8.140625" style="45" customWidth="1"/>
    <col min="33" max="33" width="7" style="45" customWidth="1"/>
    <col min="34" max="34" width="8" style="45" bestFit="1" customWidth="1"/>
    <col min="35" max="35" width="10.85546875" style="45" bestFit="1" customWidth="1"/>
    <col min="36" max="36" width="8.5703125" bestFit="1" customWidth="1"/>
    <col min="37" max="37" width="12.7109375" bestFit="1" customWidth="1"/>
    <col min="38" max="38" width="10.85546875" bestFit="1" customWidth="1"/>
    <col min="40" max="40" width="12.140625" bestFit="1" customWidth="1"/>
  </cols>
  <sheetData>
    <row r="1" spans="1:45" s="1" customFormat="1" ht="9" customHeight="1">
      <c r="A1" s="112" t="s">
        <v>126</v>
      </c>
      <c r="B1" s="113" t="s">
        <v>336</v>
      </c>
      <c r="C1" s="112" t="s">
        <v>305</v>
      </c>
      <c r="D1" s="112" t="s">
        <v>306</v>
      </c>
      <c r="E1" s="113" t="s">
        <v>337</v>
      </c>
      <c r="F1" s="112" t="s">
        <v>127</v>
      </c>
      <c r="G1" s="113" t="s">
        <v>303</v>
      </c>
      <c r="H1" s="113" t="s">
        <v>128</v>
      </c>
      <c r="I1" s="113" t="s">
        <v>129</v>
      </c>
      <c r="J1" s="113" t="s">
        <v>130</v>
      </c>
      <c r="K1" s="113" t="s">
        <v>307</v>
      </c>
      <c r="L1" s="113" t="s">
        <v>304</v>
      </c>
      <c r="M1" s="113" t="s">
        <v>473</v>
      </c>
      <c r="N1" s="169" t="s">
        <v>131</v>
      </c>
      <c r="O1" s="113" t="s">
        <v>132</v>
      </c>
      <c r="P1" s="114"/>
      <c r="Q1" s="542" t="s">
        <v>112</v>
      </c>
      <c r="R1" s="543"/>
      <c r="S1" s="547" t="s">
        <v>110</v>
      </c>
      <c r="T1" s="548"/>
      <c r="U1" s="545">
        <f>IF(O63&lt;&gt;"",O63,O38)</f>
        <v>45439.708437499998</v>
      </c>
      <c r="V1" s="546"/>
      <c r="W1" s="258" t="s">
        <v>581</v>
      </c>
      <c r="X1" s="258" t="s">
        <v>582</v>
      </c>
      <c r="Y1" s="287">
        <v>-10</v>
      </c>
      <c r="Z1" s="266">
        <v>5.0000000000000001E-4</v>
      </c>
      <c r="AA1" s="473">
        <f>$AA$66</f>
        <v>1222.1214868540344</v>
      </c>
      <c r="AB1" s="266">
        <v>1E-4</v>
      </c>
      <c r="AC1" s="472">
        <v>1</v>
      </c>
      <c r="AD1" s="519" t="s">
        <v>311</v>
      </c>
      <c r="AE1" s="517"/>
      <c r="AF1" s="519"/>
      <c r="AG1" s="517"/>
      <c r="AH1" s="517"/>
      <c r="AI1" s="51">
        <f>IF(AO3&lt;&gt;0,2,IF(AO4&lt;&gt;0,3,IF(AO5&lt;&gt;0,4,IF(AO6&lt;&gt;0,5,IF(AO7&lt;&gt;0,6,IF(AO8&lt;&gt;0,7,IF(AO9&lt;&gt;0,8,IF(AO10&lt;&gt;0,9,IF(AO11&lt;&gt;0,10,1)))))))))</f>
        <v>2</v>
      </c>
      <c r="AJ1" s="184">
        <f>IF(AO3&lt;&gt;0,AO3/365,IF(AO4&lt;&gt;0,AO5/365,IF(AO5&lt;&gt;0,AO6/365,IF(AO6&lt;&gt;0,AO7/365,IF(AO7&lt;&gt;0,AO8/365,IF(AO8&lt;&gt;0,AO9/365,IF(AO9&lt;&gt;0,AO10/365,IF(AO10&lt;&gt;0,AO11/365,IF(AO11&lt;&gt;0,AJ12/365,60/365)))))))))</f>
        <v>8.0876712328767125E-4</v>
      </c>
      <c r="AK1" s="82" t="s">
        <v>314</v>
      </c>
      <c r="AL1" s="82" t="s">
        <v>315</v>
      </c>
      <c r="AM1" s="82" t="s">
        <v>316</v>
      </c>
      <c r="AN1" s="82" t="s">
        <v>317</v>
      </c>
      <c r="AO1" s="83" t="s">
        <v>312</v>
      </c>
      <c r="AP1" s="81" t="s">
        <v>313</v>
      </c>
      <c r="AQ1" s="517"/>
      <c r="AR1" s="517"/>
      <c r="AS1" s="517"/>
    </row>
    <row r="2" spans="1:45" ht="12.75" hidden="1" customHeight="1" outlineLevel="1">
      <c r="A2" s="133" t="s">
        <v>460</v>
      </c>
      <c r="B2" s="295">
        <f t="shared" ref="B2:B29" si="0">IF(A2&lt;&gt;"",VLOOKUP($A2,$A$30:$N$199,2,0),"")</f>
        <v>505</v>
      </c>
      <c r="C2" s="296">
        <f t="shared" ref="C2:C25" si="1">IF(A2&lt;&gt;"",VLOOKUP($A2,$A$60:$N$199,3,0),"")</f>
        <v>1.29</v>
      </c>
      <c r="D2" s="438">
        <f t="shared" ref="D2:D25" si="2">IF(A2&lt;&gt;"",VLOOKUP($A2,$A$60:$N$199,4,0),"")</f>
        <v>1.32</v>
      </c>
      <c r="E2" s="273">
        <f t="shared" ref="E2:E25" si="3">IF(A2&lt;&gt;"",VLOOKUP($A2,$A$60:$N$199,5,0),"")</f>
        <v>724</v>
      </c>
      <c r="F2" s="439">
        <f t="shared" ref="F2:F25" si="4">IF($A2&lt;&gt;"",VLOOKUP($A2,$A$60:$N$199,6,0),"")</f>
        <v>1.3</v>
      </c>
      <c r="G2" s="211">
        <f t="shared" ref="G2:G25" si="5">IF($A2&lt;&gt;"",VLOOKUP($A2,$A$60:$N$199,7,0),"")</f>
        <v>0</v>
      </c>
      <c r="H2" s="66">
        <f t="shared" ref="H2:H25" si="6">IF($A2&lt;&gt;"",VLOOKUP($A2,$A$60:$N$199,8,0),"")</f>
        <v>1.32</v>
      </c>
      <c r="I2" s="440">
        <f t="shared" ref="I2:I25" si="7">IF($A2&lt;&gt;"",VLOOKUP($A2,$A$60:$N$199,9,0),"")</f>
        <v>1.34</v>
      </c>
      <c r="J2" s="441">
        <f t="shared" ref="J2:J25" si="8">IF($A2&lt;&gt;"",VLOOKUP($A2,$A$60:$N$199,10,0),"")</f>
        <v>1.27</v>
      </c>
      <c r="K2" s="62">
        <f t="shared" ref="K2:K25" si="9">IF($A2&lt;&gt;"",VLOOKUP($A2,$A$60:$N$199,11,0),"")</f>
        <v>1.3</v>
      </c>
      <c r="L2" s="69">
        <f t="shared" ref="L2:L25" si="10">IF($A2&lt;&gt;"",VLOOKUP($A2,$A$60:$N$199,12,0),"")</f>
        <v>10538</v>
      </c>
      <c r="M2" s="420">
        <f t="shared" ref="M2:M25" si="11">IF($A2&lt;&gt;"",VLOOKUP($A2,$A$60:$N$199,13,0),"")</f>
        <v>8142</v>
      </c>
      <c r="N2" s="238">
        <f t="shared" ref="N2:N29" si="12">IF($A2&lt;&gt;"",VLOOKUP($A2,$A$60:$N$199,14,0),"")</f>
        <v>137</v>
      </c>
      <c r="O2" s="84">
        <f t="shared" ref="O2:O17" si="13">IF($A2&lt;&gt;"",VLOOKUP($A2,$A$60:$O$199,15,0),"")</f>
        <v>45439.675254629627</v>
      </c>
      <c r="P2" s="92">
        <v>1</v>
      </c>
      <c r="Q2" s="249"/>
      <c r="R2" s="282"/>
      <c r="S2" s="256"/>
      <c r="T2" s="277"/>
      <c r="U2" s="246"/>
      <c r="V2" s="204"/>
      <c r="W2" s="208"/>
      <c r="X2" s="155"/>
      <c r="Y2" s="151">
        <f>IFERROR(IF($AA$1&lt;1000,INT($AA$1/(D5/100)),100),100)</f>
        <v>100</v>
      </c>
      <c r="Z2" s="259">
        <f>IFERROR($C2*(1-$AB$1)/100*$Y2,"")</f>
        <v>1.289871</v>
      </c>
      <c r="AA2" s="544">
        <f>IFERROR($Z2-$Z3,"")</f>
        <v>0.18687100000000001</v>
      </c>
      <c r="AB2" s="494"/>
      <c r="AC2" s="483"/>
      <c r="AD2" s="483"/>
      <c r="AE2" s="484"/>
      <c r="AF2" s="484"/>
      <c r="AG2" s="484"/>
      <c r="AH2" s="520"/>
      <c r="AI2" s="95" t="s">
        <v>318</v>
      </c>
      <c r="AJ2" s="101">
        <v>45440</v>
      </c>
      <c r="AK2" s="93">
        <v>2819917617.0500002</v>
      </c>
      <c r="AL2" s="94">
        <v>0.30249999999999999</v>
      </c>
      <c r="AM2" s="94">
        <v>0.30299999999999999</v>
      </c>
      <c r="AN2" s="93">
        <v>438558553.27999997</v>
      </c>
      <c r="AO2" s="98">
        <v>0.30249999999999999</v>
      </c>
      <c r="AP2" s="93"/>
      <c r="AQ2" s="514"/>
      <c r="AR2" s="514"/>
      <c r="AS2" s="514"/>
    </row>
    <row r="3" spans="1:45" ht="12.75" hidden="1" customHeight="1" outlineLevel="1">
      <c r="A3" s="105" t="s">
        <v>14</v>
      </c>
      <c r="B3" s="268">
        <f t="shared" si="0"/>
        <v>1818</v>
      </c>
      <c r="C3" s="442">
        <f t="shared" si="1"/>
        <v>55.05</v>
      </c>
      <c r="D3" s="297">
        <f t="shared" si="2"/>
        <v>55.15</v>
      </c>
      <c r="E3" s="298">
        <f t="shared" si="3"/>
        <v>93695</v>
      </c>
      <c r="F3" s="443">
        <f t="shared" si="4"/>
        <v>55.15</v>
      </c>
      <c r="G3" s="293">
        <f t="shared" si="5"/>
        <v>1.1899999999999999E-2</v>
      </c>
      <c r="H3" s="120">
        <f t="shared" si="6"/>
        <v>53.5</v>
      </c>
      <c r="I3" s="444">
        <f t="shared" si="7"/>
        <v>55.6</v>
      </c>
      <c r="J3" s="445">
        <f t="shared" si="8"/>
        <v>53.5</v>
      </c>
      <c r="K3" s="121">
        <f t="shared" si="9"/>
        <v>54.5</v>
      </c>
      <c r="L3" s="122">
        <f t="shared" si="10"/>
        <v>72387086</v>
      </c>
      <c r="M3" s="421">
        <f t="shared" si="11"/>
        <v>132186446</v>
      </c>
      <c r="N3" s="239">
        <f t="shared" si="12"/>
        <v>60602</v>
      </c>
      <c r="O3" s="85">
        <f t="shared" si="13"/>
        <v>45439.687789351854</v>
      </c>
      <c r="P3" s="91">
        <v>2</v>
      </c>
      <c r="Q3" s="248"/>
      <c r="R3" s="279"/>
      <c r="S3" s="257"/>
      <c r="T3" s="276"/>
      <c r="U3" s="247"/>
      <c r="V3" s="205"/>
      <c r="W3" s="127"/>
      <c r="X3" s="156"/>
      <c r="Y3" s="152">
        <f>IFERROR(INT($Z2/($D3*(1+$AB$1)/100)),0)</f>
        <v>2</v>
      </c>
      <c r="Z3" s="260">
        <f>IFERROR($D3/100*INT($Y3),"")</f>
        <v>1.103</v>
      </c>
      <c r="AA3" s="541"/>
      <c r="AB3" s="493"/>
      <c r="AC3" s="480"/>
      <c r="AD3" s="480"/>
      <c r="AE3" s="481"/>
      <c r="AF3" s="481"/>
      <c r="AG3" s="481"/>
      <c r="AH3" s="520"/>
      <c r="AI3" s="47" t="s">
        <v>319</v>
      </c>
      <c r="AJ3" s="102">
        <v>45441</v>
      </c>
      <c r="AK3" s="46">
        <v>1515201.85</v>
      </c>
      <c r="AL3" s="50">
        <v>0.29520000000000002</v>
      </c>
      <c r="AM3" s="50">
        <v>0.30630000000000002</v>
      </c>
      <c r="AN3" s="46">
        <v>1636254.56</v>
      </c>
      <c r="AO3" s="99">
        <v>0.29520000000000002</v>
      </c>
      <c r="AP3" s="46">
        <v>9165488275</v>
      </c>
      <c r="AQ3" s="514"/>
      <c r="AR3" s="514"/>
      <c r="AS3" s="514"/>
    </row>
    <row r="4" spans="1:45" ht="12.75" hidden="1" customHeight="1" outlineLevel="1">
      <c r="A4" s="104" t="s">
        <v>13</v>
      </c>
      <c r="B4" s="295">
        <f t="shared" si="0"/>
        <v>1229</v>
      </c>
      <c r="C4" s="296">
        <f t="shared" si="1"/>
        <v>67400</v>
      </c>
      <c r="D4" s="446">
        <f t="shared" si="2"/>
        <v>67450</v>
      </c>
      <c r="E4" s="299">
        <f t="shared" si="3"/>
        <v>125</v>
      </c>
      <c r="F4" s="447">
        <f t="shared" si="4"/>
        <v>67400</v>
      </c>
      <c r="G4" s="211">
        <f t="shared" si="5"/>
        <v>3.1600000000000003E-2</v>
      </c>
      <c r="H4" s="66">
        <f t="shared" si="6"/>
        <v>67080</v>
      </c>
      <c r="I4" s="440">
        <f t="shared" si="7"/>
        <v>67980</v>
      </c>
      <c r="J4" s="441">
        <f t="shared" si="8"/>
        <v>65230</v>
      </c>
      <c r="K4" s="62">
        <f t="shared" si="9"/>
        <v>65330</v>
      </c>
      <c r="L4" s="69">
        <f t="shared" si="10"/>
        <v>119952919312</v>
      </c>
      <c r="M4" s="420">
        <f t="shared" si="11"/>
        <v>180602565</v>
      </c>
      <c r="N4" s="238">
        <f t="shared" si="12"/>
        <v>72012</v>
      </c>
      <c r="O4" s="84">
        <f t="shared" si="13"/>
        <v>45439.687673611108</v>
      </c>
      <c r="P4" s="92">
        <v>3</v>
      </c>
      <c r="Q4" s="249"/>
      <c r="R4" s="280"/>
      <c r="S4" s="256"/>
      <c r="T4" s="277"/>
      <c r="U4" s="246"/>
      <c r="V4" s="204"/>
      <c r="W4" s="208"/>
      <c r="X4" s="158"/>
      <c r="Y4" s="153">
        <f t="shared" ref="Y4:Y24" si="14">Y3</f>
        <v>2</v>
      </c>
      <c r="Z4" s="261">
        <f>IFERROR($C4*(1-$AB$1)/100*INT($Y4),"")</f>
        <v>1347.8652</v>
      </c>
      <c r="AA4" s="538">
        <f>IFERROR($Z4-$Z5,"")</f>
        <v>5.7152000000000953</v>
      </c>
      <c r="AB4" s="494"/>
      <c r="AC4" s="483"/>
      <c r="AD4" s="483"/>
      <c r="AE4" s="484"/>
      <c r="AF4" s="484"/>
      <c r="AG4" s="484"/>
      <c r="AH4" s="520"/>
      <c r="AI4" s="95" t="s">
        <v>320</v>
      </c>
      <c r="AJ4" s="102">
        <v>45442</v>
      </c>
      <c r="AK4" s="93">
        <v>5902629.1799999997</v>
      </c>
      <c r="AL4" s="94">
        <v>0.315</v>
      </c>
      <c r="AM4" s="94">
        <v>0.32799999999999996</v>
      </c>
      <c r="AN4" s="93">
        <v>882464.86</v>
      </c>
      <c r="AO4" s="98">
        <v>0.315</v>
      </c>
      <c r="AP4" s="93">
        <v>2038866749</v>
      </c>
      <c r="AQ4" s="514"/>
      <c r="AR4" s="514"/>
      <c r="AS4" s="514"/>
    </row>
    <row r="5" spans="1:45" ht="12.75" hidden="1" customHeight="1" outlineLevel="1">
      <c r="A5" s="132" t="s">
        <v>458</v>
      </c>
      <c r="B5" s="300">
        <f t="shared" si="0"/>
        <v>45</v>
      </c>
      <c r="C5" s="448">
        <f t="shared" si="1"/>
        <v>1565</v>
      </c>
      <c r="D5" s="301">
        <f t="shared" si="2"/>
        <v>1579</v>
      </c>
      <c r="E5" s="302">
        <f t="shared" si="3"/>
        <v>1</v>
      </c>
      <c r="F5" s="449">
        <f t="shared" si="4"/>
        <v>1579</v>
      </c>
      <c r="G5" s="213">
        <f t="shared" si="5"/>
        <v>2.7300000000000001E-2</v>
      </c>
      <c r="H5" s="70">
        <f t="shared" si="6"/>
        <v>1584</v>
      </c>
      <c r="I5" s="450">
        <f t="shared" si="7"/>
        <v>1584</v>
      </c>
      <c r="J5" s="451">
        <f t="shared" si="8"/>
        <v>1501</v>
      </c>
      <c r="K5" s="72">
        <f t="shared" si="9"/>
        <v>1537</v>
      </c>
      <c r="L5" s="73">
        <f t="shared" si="10"/>
        <v>36691280</v>
      </c>
      <c r="M5" s="422">
        <f t="shared" si="11"/>
        <v>23669</v>
      </c>
      <c r="N5" s="240">
        <f t="shared" si="12"/>
        <v>777</v>
      </c>
      <c r="O5" s="87">
        <f t="shared" si="13"/>
        <v>45439.686354166668</v>
      </c>
      <c r="P5" s="166">
        <v>4</v>
      </c>
      <c r="Q5" s="248"/>
      <c r="R5" s="279"/>
      <c r="S5" s="257"/>
      <c r="T5" s="276"/>
      <c r="U5" s="247"/>
      <c r="V5" s="205"/>
      <c r="W5" s="167"/>
      <c r="X5" s="168"/>
      <c r="Y5" s="216">
        <f>IFERROR($Z4/($D5*(1+$AB$1)/100),0)</f>
        <v>85.353415260120599</v>
      </c>
      <c r="Z5" s="262">
        <f>IFERROR($D5/100*INT($Y5),"")</f>
        <v>1342.1499999999999</v>
      </c>
      <c r="AA5" s="539"/>
      <c r="AB5" s="493"/>
      <c r="AC5" s="480"/>
      <c r="AD5" s="480"/>
      <c r="AE5" s="481"/>
      <c r="AF5" s="481"/>
      <c r="AG5" s="481"/>
      <c r="AH5" s="520"/>
      <c r="AI5" s="47" t="s">
        <v>321</v>
      </c>
      <c r="AJ5" s="102">
        <v>45443</v>
      </c>
      <c r="AK5" s="46">
        <v>41240263.719999999</v>
      </c>
      <c r="AL5" s="50">
        <v>0.2802</v>
      </c>
      <c r="AM5" s="50">
        <v>0.32</v>
      </c>
      <c r="AN5" s="46">
        <v>78747895.280000001</v>
      </c>
      <c r="AO5" s="99">
        <v>0.2802</v>
      </c>
      <c r="AP5" s="46">
        <v>2760378046</v>
      </c>
      <c r="AQ5" s="514"/>
      <c r="AR5" s="514"/>
      <c r="AS5" s="514"/>
    </row>
    <row r="6" spans="1:45" ht="12.75" hidden="1" customHeight="1" outlineLevel="1">
      <c r="A6" s="133" t="s">
        <v>549</v>
      </c>
      <c r="B6" s="295">
        <f t="shared" si="0"/>
        <v>50</v>
      </c>
      <c r="C6" s="296">
        <f t="shared" si="1"/>
        <v>46.5</v>
      </c>
      <c r="D6" s="438">
        <f t="shared" si="2"/>
        <v>47.49</v>
      </c>
      <c r="E6" s="273">
        <f t="shared" si="3"/>
        <v>3138</v>
      </c>
      <c r="F6" s="439">
        <f t="shared" si="4"/>
        <v>46.3</v>
      </c>
      <c r="G6" s="211">
        <f t="shared" si="5"/>
        <v>-1.4800000000000001E-2</v>
      </c>
      <c r="H6" s="64">
        <f t="shared" si="6"/>
        <v>47.99</v>
      </c>
      <c r="I6" s="452">
        <f t="shared" si="7"/>
        <v>47.99</v>
      </c>
      <c r="J6" s="453">
        <f t="shared" si="8"/>
        <v>45.15</v>
      </c>
      <c r="K6" s="59">
        <f t="shared" si="9"/>
        <v>47</v>
      </c>
      <c r="L6" s="75">
        <f t="shared" si="10"/>
        <v>2555</v>
      </c>
      <c r="M6" s="423">
        <f t="shared" si="11"/>
        <v>5480</v>
      </c>
      <c r="N6" s="241">
        <f t="shared" si="12"/>
        <v>32</v>
      </c>
      <c r="O6" s="235">
        <f t="shared" si="13"/>
        <v>45439.698622685188</v>
      </c>
      <c r="P6" s="92">
        <v>5</v>
      </c>
      <c r="Q6" s="249"/>
      <c r="R6" s="280"/>
      <c r="S6" s="256"/>
      <c r="T6" s="277"/>
      <c r="U6" s="246"/>
      <c r="V6" s="204"/>
      <c r="W6" s="413"/>
      <c r="X6" s="414"/>
      <c r="Y6" s="415">
        <f t="shared" ref="Y6" si="15">IFERROR(IF($AA$1&lt;1000,INT($AA$1/(D9/100)),100),100)</f>
        <v>100</v>
      </c>
      <c r="Z6" s="416">
        <f>IFERROR($C6*(1-$AB$1)/100*$Y6,"")</f>
        <v>46.495350000000002</v>
      </c>
      <c r="AA6" s="540">
        <f>IFERROR($Z6-$Z7,"")</f>
        <v>0.21974999999999767</v>
      </c>
      <c r="AB6" s="494"/>
      <c r="AC6" s="483"/>
      <c r="AD6" s="483"/>
      <c r="AE6" s="484"/>
      <c r="AF6" s="484"/>
      <c r="AG6" s="484"/>
      <c r="AH6" s="520"/>
      <c r="AI6" s="95" t="s">
        <v>322</v>
      </c>
      <c r="AJ6" s="102">
        <v>45444</v>
      </c>
      <c r="AK6" s="93"/>
      <c r="AL6" s="94"/>
      <c r="AM6" s="94"/>
      <c r="AN6" s="93"/>
      <c r="AO6" s="98"/>
      <c r="AP6" s="93"/>
      <c r="AQ6" s="514"/>
      <c r="AR6" s="514"/>
      <c r="AS6" s="514"/>
    </row>
    <row r="7" spans="1:45" ht="12.75" hidden="1" customHeight="1" outlineLevel="1">
      <c r="A7" s="105" t="s">
        <v>513</v>
      </c>
      <c r="B7" s="268">
        <f t="shared" si="0"/>
        <v>134032</v>
      </c>
      <c r="C7" s="442">
        <f t="shared" si="1"/>
        <v>55</v>
      </c>
      <c r="D7" s="297">
        <f t="shared" si="2"/>
        <v>55.09</v>
      </c>
      <c r="E7" s="298">
        <f t="shared" si="3"/>
        <v>1262</v>
      </c>
      <c r="F7" s="443">
        <f t="shared" si="4"/>
        <v>55</v>
      </c>
      <c r="G7" s="212">
        <f t="shared" si="5"/>
        <v>1.0200000000000001E-2</v>
      </c>
      <c r="H7" s="65">
        <f t="shared" si="6"/>
        <v>54.65</v>
      </c>
      <c r="I7" s="454">
        <f t="shared" si="7"/>
        <v>55.6</v>
      </c>
      <c r="J7" s="455">
        <f t="shared" si="8"/>
        <v>53.77</v>
      </c>
      <c r="K7" s="60">
        <f t="shared" si="9"/>
        <v>54.44</v>
      </c>
      <c r="L7" s="63">
        <f t="shared" si="10"/>
        <v>16877710</v>
      </c>
      <c r="M7" s="424">
        <f t="shared" si="11"/>
        <v>30799229</v>
      </c>
      <c r="N7" s="239">
        <f t="shared" si="12"/>
        <v>13227</v>
      </c>
      <c r="O7" s="85">
        <f t="shared" si="13"/>
        <v>45439.708611111113</v>
      </c>
      <c r="P7" s="91">
        <v>6</v>
      </c>
      <c r="Q7" s="248"/>
      <c r="R7" s="279"/>
      <c r="S7" s="257"/>
      <c r="T7" s="276"/>
      <c r="U7" s="247"/>
      <c r="V7" s="205"/>
      <c r="W7" s="127"/>
      <c r="X7" s="156"/>
      <c r="Y7" s="152">
        <f t="shared" ref="Y7" si="16">IFERROR(INT($Z6/($D7*(1+$AB$1)/100)),0)</f>
        <v>84</v>
      </c>
      <c r="Z7" s="260">
        <f>IFERROR($D7/100*INT($Y7),"")</f>
        <v>46.275600000000004</v>
      </c>
      <c r="AA7" s="541"/>
      <c r="AB7" s="493"/>
      <c r="AC7" s="480"/>
      <c r="AD7" s="480"/>
      <c r="AE7" s="481"/>
      <c r="AF7" s="481"/>
      <c r="AG7" s="481"/>
      <c r="AH7" s="520"/>
      <c r="AI7" s="47" t="s">
        <v>323</v>
      </c>
      <c r="AJ7" s="102">
        <v>45445</v>
      </c>
      <c r="AK7" s="46"/>
      <c r="AL7" s="50"/>
      <c r="AM7" s="50"/>
      <c r="AN7" s="46"/>
      <c r="AO7" s="99"/>
      <c r="AP7" s="46"/>
      <c r="AQ7" s="514"/>
      <c r="AR7" s="514"/>
      <c r="AS7" s="514"/>
    </row>
    <row r="8" spans="1:45" hidden="1" outlineLevel="1">
      <c r="A8" s="104" t="s">
        <v>511</v>
      </c>
      <c r="B8" s="295">
        <f t="shared" si="0"/>
        <v>192502</v>
      </c>
      <c r="C8" s="296">
        <f t="shared" si="1"/>
        <v>67550</v>
      </c>
      <c r="D8" s="446">
        <f t="shared" si="2"/>
        <v>67560</v>
      </c>
      <c r="E8" s="299">
        <f t="shared" si="3"/>
        <v>20395</v>
      </c>
      <c r="F8" s="447">
        <f t="shared" si="4"/>
        <v>67550</v>
      </c>
      <c r="G8" s="211">
        <f t="shared" si="5"/>
        <v>2.8999999999999998E-2</v>
      </c>
      <c r="H8" s="64">
        <f t="shared" si="6"/>
        <v>65900</v>
      </c>
      <c r="I8" s="452">
        <f t="shared" si="7"/>
        <v>67990</v>
      </c>
      <c r="J8" s="453">
        <f t="shared" si="8"/>
        <v>65290</v>
      </c>
      <c r="K8" s="59">
        <f t="shared" si="9"/>
        <v>65640</v>
      </c>
      <c r="L8" s="75">
        <f t="shared" si="10"/>
        <v>90542555934</v>
      </c>
      <c r="M8" s="423">
        <f t="shared" si="11"/>
        <v>135749360</v>
      </c>
      <c r="N8" s="241">
        <f t="shared" si="12"/>
        <v>33422</v>
      </c>
      <c r="O8" s="235">
        <f t="shared" si="13"/>
        <v>45439.708437499998</v>
      </c>
      <c r="P8" s="92">
        <v>7</v>
      </c>
      <c r="Q8" s="249"/>
      <c r="R8" s="280"/>
      <c r="S8" s="256"/>
      <c r="T8" s="277"/>
      <c r="U8" s="246"/>
      <c r="V8" s="204"/>
      <c r="W8" s="208"/>
      <c r="X8" s="158"/>
      <c r="Y8" s="153">
        <f t="shared" si="14"/>
        <v>84</v>
      </c>
      <c r="Z8" s="261">
        <f>IFERROR($C8*(1-$AB$1)/100*INT($Y8),"")</f>
        <v>56736.325799999991</v>
      </c>
      <c r="AA8" s="538">
        <f>IFERROR($Z8-$Z9,"")</f>
        <v>379.32579999999143</v>
      </c>
      <c r="AB8" s="494"/>
      <c r="AC8" s="483"/>
      <c r="AD8" s="483"/>
      <c r="AE8" s="484"/>
      <c r="AF8" s="484"/>
      <c r="AG8" s="484"/>
      <c r="AH8" s="520"/>
      <c r="AI8" s="95" t="s">
        <v>324</v>
      </c>
      <c r="AJ8" s="102">
        <v>45446</v>
      </c>
      <c r="AK8" s="93">
        <v>207681831.91999999</v>
      </c>
      <c r="AL8" s="94">
        <v>0.32</v>
      </c>
      <c r="AM8" s="94">
        <v>0.33</v>
      </c>
      <c r="AN8" s="93">
        <v>4166140.18</v>
      </c>
      <c r="AO8" s="98">
        <v>0.32</v>
      </c>
      <c r="AP8" s="93">
        <v>30735523618</v>
      </c>
      <c r="AQ8" s="514"/>
      <c r="AR8" s="514"/>
      <c r="AS8" s="514"/>
    </row>
    <row r="9" spans="1:45" ht="12.75" hidden="1" customHeight="1" outlineLevel="1">
      <c r="A9" s="132" t="s">
        <v>547</v>
      </c>
      <c r="B9" s="300">
        <f t="shared" si="0"/>
        <v>4</v>
      </c>
      <c r="C9" s="448">
        <f t="shared" si="1"/>
        <v>57670</v>
      </c>
      <c r="D9" s="301">
        <f t="shared" si="2"/>
        <v>58100</v>
      </c>
      <c r="E9" s="302">
        <f t="shared" si="3"/>
        <v>585</v>
      </c>
      <c r="F9" s="449">
        <f t="shared" si="4"/>
        <v>58100</v>
      </c>
      <c r="G9" s="213">
        <f t="shared" si="5"/>
        <v>3.2099999999999997E-2</v>
      </c>
      <c r="H9" s="70">
        <f t="shared" si="6"/>
        <v>56500</v>
      </c>
      <c r="I9" s="450">
        <f t="shared" si="7"/>
        <v>58200</v>
      </c>
      <c r="J9" s="451">
        <f t="shared" si="8"/>
        <v>54620</v>
      </c>
      <c r="K9" s="72">
        <f t="shared" si="9"/>
        <v>56290</v>
      </c>
      <c r="L9" s="73">
        <f t="shared" si="10"/>
        <v>196884828</v>
      </c>
      <c r="M9" s="422">
        <f t="shared" si="11"/>
        <v>341956</v>
      </c>
      <c r="N9" s="242">
        <f t="shared" si="12"/>
        <v>271</v>
      </c>
      <c r="O9" s="87">
        <f t="shared" si="13"/>
        <v>45439.708495370367</v>
      </c>
      <c r="P9" s="166">
        <v>8</v>
      </c>
      <c r="Q9" s="248"/>
      <c r="R9" s="279"/>
      <c r="S9" s="257"/>
      <c r="T9" s="276"/>
      <c r="U9" s="247"/>
      <c r="V9" s="205"/>
      <c r="W9" s="167"/>
      <c r="X9" s="168"/>
      <c r="Y9" s="216">
        <f t="shared" ref="Y9" si="17">IFERROR($Z8/($D9*(1+$AB$1)/100),0)</f>
        <v>97.64312002534686</v>
      </c>
      <c r="Z9" s="262">
        <f>IFERROR($D9/100*INT($Y9),"")</f>
        <v>56357</v>
      </c>
      <c r="AA9" s="539"/>
      <c r="AB9" s="493"/>
      <c r="AC9" s="480"/>
      <c r="AD9" s="480"/>
      <c r="AE9" s="481"/>
      <c r="AF9" s="481"/>
      <c r="AG9" s="481"/>
      <c r="AH9" s="520"/>
      <c r="AI9" s="47" t="s">
        <v>452</v>
      </c>
      <c r="AJ9" s="102">
        <v>45447</v>
      </c>
      <c r="AK9" s="96">
        <v>10000000</v>
      </c>
      <c r="AL9" s="97">
        <v>0.3</v>
      </c>
      <c r="AM9" s="97"/>
      <c r="AN9" s="96"/>
      <c r="AO9" s="100">
        <v>0.26</v>
      </c>
      <c r="AP9" s="96">
        <v>461725744</v>
      </c>
      <c r="AQ9" s="514"/>
      <c r="AR9" s="514"/>
      <c r="AS9" s="514"/>
    </row>
    <row r="10" spans="1:45" ht="12.75" hidden="1" customHeight="1" outlineLevel="1">
      <c r="A10" s="133" t="s">
        <v>460</v>
      </c>
      <c r="B10" s="295">
        <f t="shared" si="0"/>
        <v>505</v>
      </c>
      <c r="C10" s="296">
        <f t="shared" si="1"/>
        <v>1.29</v>
      </c>
      <c r="D10" s="438">
        <f t="shared" si="2"/>
        <v>1.32</v>
      </c>
      <c r="E10" s="273">
        <f t="shared" si="3"/>
        <v>724</v>
      </c>
      <c r="F10" s="439">
        <f t="shared" si="4"/>
        <v>1.3</v>
      </c>
      <c r="G10" s="211">
        <f t="shared" si="5"/>
        <v>0</v>
      </c>
      <c r="H10" s="64">
        <f t="shared" si="6"/>
        <v>1.32</v>
      </c>
      <c r="I10" s="452">
        <f t="shared" si="7"/>
        <v>1.34</v>
      </c>
      <c r="J10" s="453">
        <f t="shared" si="8"/>
        <v>1.27</v>
      </c>
      <c r="K10" s="59">
        <f t="shared" si="9"/>
        <v>1.3</v>
      </c>
      <c r="L10" s="75">
        <f t="shared" si="10"/>
        <v>10538</v>
      </c>
      <c r="M10" s="423">
        <f t="shared" si="11"/>
        <v>8142</v>
      </c>
      <c r="N10" s="241">
        <f t="shared" si="12"/>
        <v>137</v>
      </c>
      <c r="O10" s="235">
        <f t="shared" si="13"/>
        <v>45439.675254629627</v>
      </c>
      <c r="P10" s="92">
        <v>9</v>
      </c>
      <c r="Q10" s="249"/>
      <c r="R10" s="280"/>
      <c r="S10" s="256"/>
      <c r="T10" s="277"/>
      <c r="U10" s="246"/>
      <c r="V10" s="204"/>
      <c r="W10" s="413"/>
      <c r="X10" s="414"/>
      <c r="Y10" s="415">
        <f t="shared" ref="Y10" si="18">IFERROR(IF($AA$1&lt;1000,INT($AA$1/(D13/100)),100),100)</f>
        <v>100</v>
      </c>
      <c r="Z10" s="416">
        <f>IFERROR($C10*(1-$AB$1)/100*$Y10,"")</f>
        <v>1.289871</v>
      </c>
      <c r="AA10" s="540">
        <f>IFERROR($Z10-$Z11,"")</f>
        <v>0.18687100000000001</v>
      </c>
      <c r="AB10" s="494"/>
      <c r="AC10" s="483"/>
      <c r="AD10" s="483"/>
      <c r="AE10" s="484"/>
      <c r="AF10" s="484"/>
      <c r="AG10" s="484"/>
      <c r="AH10" s="520"/>
      <c r="AI10" s="47" t="s">
        <v>453</v>
      </c>
      <c r="AJ10" s="102">
        <v>45448</v>
      </c>
      <c r="AK10" s="96">
        <v>40000000</v>
      </c>
      <c r="AL10" s="97">
        <v>0.28000000000000003</v>
      </c>
      <c r="AM10" s="97"/>
      <c r="AN10" s="96"/>
      <c r="AO10" s="100">
        <v>0.3</v>
      </c>
      <c r="AP10" s="96">
        <v>144588181</v>
      </c>
      <c r="AQ10" s="514"/>
      <c r="AR10" s="514"/>
      <c r="AS10" s="514"/>
    </row>
    <row r="11" spans="1:45" ht="12.75" hidden="1" customHeight="1" outlineLevel="1">
      <c r="A11" s="105" t="s">
        <v>14</v>
      </c>
      <c r="B11" s="268">
        <f t="shared" si="0"/>
        <v>1818</v>
      </c>
      <c r="C11" s="442">
        <f t="shared" si="1"/>
        <v>55.05</v>
      </c>
      <c r="D11" s="297">
        <f t="shared" si="2"/>
        <v>55.15</v>
      </c>
      <c r="E11" s="298">
        <f t="shared" si="3"/>
        <v>93695</v>
      </c>
      <c r="F11" s="443">
        <f t="shared" si="4"/>
        <v>55.15</v>
      </c>
      <c r="G11" s="212">
        <f t="shared" si="5"/>
        <v>1.1899999999999999E-2</v>
      </c>
      <c r="H11" s="65">
        <f t="shared" si="6"/>
        <v>53.5</v>
      </c>
      <c r="I11" s="454">
        <f t="shared" si="7"/>
        <v>55.6</v>
      </c>
      <c r="J11" s="455">
        <f t="shared" si="8"/>
        <v>53.5</v>
      </c>
      <c r="K11" s="60">
        <f t="shared" si="9"/>
        <v>54.5</v>
      </c>
      <c r="L11" s="63">
        <f t="shared" si="10"/>
        <v>72387086</v>
      </c>
      <c r="M11" s="425">
        <f t="shared" si="11"/>
        <v>132186446</v>
      </c>
      <c r="N11" s="239">
        <f t="shared" si="12"/>
        <v>60602</v>
      </c>
      <c r="O11" s="85">
        <f t="shared" si="13"/>
        <v>45439.687789351854</v>
      </c>
      <c r="P11" s="91">
        <v>10</v>
      </c>
      <c r="Q11" s="248"/>
      <c r="R11" s="279"/>
      <c r="S11" s="257"/>
      <c r="T11" s="276"/>
      <c r="U11" s="247"/>
      <c r="V11" s="205"/>
      <c r="W11" s="127"/>
      <c r="X11" s="156"/>
      <c r="Y11" s="152">
        <f t="shared" ref="Y11" si="19">IFERROR(INT($Z10/($D11*(1+$AB$1)/100)),0)</f>
        <v>2</v>
      </c>
      <c r="Z11" s="260">
        <f>IFERROR($D11/100*INT($Y11),"")</f>
        <v>1.103</v>
      </c>
      <c r="AA11" s="541"/>
      <c r="AB11" s="493"/>
      <c r="AC11" s="480"/>
      <c r="AD11" s="480"/>
      <c r="AE11" s="481"/>
      <c r="AF11" s="481"/>
      <c r="AG11" s="481"/>
      <c r="AH11" s="520"/>
      <c r="AI11" s="47" t="s">
        <v>454</v>
      </c>
      <c r="AJ11" s="102">
        <v>45449</v>
      </c>
      <c r="AK11" s="96">
        <v>40000000</v>
      </c>
      <c r="AL11" s="97">
        <v>0.28000000000000003</v>
      </c>
      <c r="AM11" s="97">
        <v>0.31</v>
      </c>
      <c r="AN11" s="96">
        <v>18260000</v>
      </c>
      <c r="AO11" s="100">
        <v>0.31159999999999999</v>
      </c>
      <c r="AP11" s="96">
        <v>222984811</v>
      </c>
      <c r="AQ11" s="514"/>
      <c r="AR11" s="514"/>
      <c r="AS11" s="514"/>
    </row>
    <row r="12" spans="1:45" ht="12.75" hidden="1" customHeight="1" outlineLevel="1">
      <c r="A12" s="104" t="s">
        <v>13</v>
      </c>
      <c r="B12" s="295">
        <f t="shared" si="0"/>
        <v>1229</v>
      </c>
      <c r="C12" s="296">
        <f t="shared" si="1"/>
        <v>67400</v>
      </c>
      <c r="D12" s="446">
        <f t="shared" si="2"/>
        <v>67450</v>
      </c>
      <c r="E12" s="299">
        <f t="shared" si="3"/>
        <v>125</v>
      </c>
      <c r="F12" s="447">
        <f t="shared" si="4"/>
        <v>67400</v>
      </c>
      <c r="G12" s="211">
        <f t="shared" si="5"/>
        <v>3.1600000000000003E-2</v>
      </c>
      <c r="H12" s="64">
        <f t="shared" si="6"/>
        <v>67080</v>
      </c>
      <c r="I12" s="452">
        <f t="shared" si="7"/>
        <v>67980</v>
      </c>
      <c r="J12" s="453">
        <f t="shared" si="8"/>
        <v>65230</v>
      </c>
      <c r="K12" s="59">
        <f t="shared" si="9"/>
        <v>65330</v>
      </c>
      <c r="L12" s="75">
        <f t="shared" si="10"/>
        <v>119952919312</v>
      </c>
      <c r="M12" s="423">
        <f t="shared" si="11"/>
        <v>180602565</v>
      </c>
      <c r="N12" s="241">
        <f t="shared" si="12"/>
        <v>72012</v>
      </c>
      <c r="O12" s="235">
        <f t="shared" si="13"/>
        <v>45439.687673611108</v>
      </c>
      <c r="P12" s="92">
        <v>11</v>
      </c>
      <c r="Q12" s="249"/>
      <c r="R12" s="280"/>
      <c r="S12" s="256"/>
      <c r="T12" s="277"/>
      <c r="U12" s="246"/>
      <c r="V12" s="204"/>
      <c r="W12" s="208"/>
      <c r="X12" s="158"/>
      <c r="Y12" s="153">
        <f t="shared" si="14"/>
        <v>2</v>
      </c>
      <c r="Z12" s="261">
        <f>IFERROR($C12*(1-$AB$1)/100*INT($Y12),"")</f>
        <v>1347.8652</v>
      </c>
      <c r="AA12" s="538">
        <f>IFERROR($Z12-$Z13,"")</f>
        <v>5.7152000000000953</v>
      </c>
      <c r="AB12" s="494"/>
      <c r="AC12" s="483"/>
      <c r="AD12" s="483"/>
      <c r="AE12" s="484"/>
      <c r="AF12" s="484"/>
      <c r="AG12" s="484"/>
      <c r="AH12" s="520"/>
      <c r="AI12" s="513"/>
      <c r="AJ12" s="514"/>
      <c r="AK12" s="514"/>
      <c r="AL12" s="514"/>
      <c r="AM12" s="514"/>
      <c r="AN12" s="514"/>
      <c r="AO12" s="514"/>
      <c r="AP12" s="514"/>
      <c r="AQ12" s="514"/>
      <c r="AR12" s="514"/>
      <c r="AS12" s="514"/>
    </row>
    <row r="13" spans="1:45" ht="12.75" hidden="1" customHeight="1" outlineLevel="1">
      <c r="A13" s="132" t="s">
        <v>458</v>
      </c>
      <c r="B13" s="300">
        <f t="shared" si="0"/>
        <v>45</v>
      </c>
      <c r="C13" s="448">
        <f t="shared" si="1"/>
        <v>1565</v>
      </c>
      <c r="D13" s="301">
        <f t="shared" si="2"/>
        <v>1579</v>
      </c>
      <c r="E13" s="302">
        <f t="shared" si="3"/>
        <v>1</v>
      </c>
      <c r="F13" s="449">
        <f t="shared" si="4"/>
        <v>1579</v>
      </c>
      <c r="G13" s="213">
        <f t="shared" si="5"/>
        <v>2.7300000000000001E-2</v>
      </c>
      <c r="H13" s="70">
        <f t="shared" si="6"/>
        <v>1584</v>
      </c>
      <c r="I13" s="450">
        <f t="shared" si="7"/>
        <v>1584</v>
      </c>
      <c r="J13" s="451">
        <f t="shared" si="8"/>
        <v>1501</v>
      </c>
      <c r="K13" s="72">
        <f t="shared" si="9"/>
        <v>1537</v>
      </c>
      <c r="L13" s="73">
        <f t="shared" si="10"/>
        <v>36691280</v>
      </c>
      <c r="M13" s="422">
        <f t="shared" si="11"/>
        <v>23669</v>
      </c>
      <c r="N13" s="242">
        <f t="shared" si="12"/>
        <v>777</v>
      </c>
      <c r="O13" s="87">
        <f t="shared" si="13"/>
        <v>45439.686354166668</v>
      </c>
      <c r="P13" s="91">
        <v>12</v>
      </c>
      <c r="Q13" s="248"/>
      <c r="R13" s="279"/>
      <c r="S13" s="257"/>
      <c r="T13" s="276"/>
      <c r="U13" s="247"/>
      <c r="V13" s="205"/>
      <c r="W13" s="167"/>
      <c r="X13" s="168"/>
      <c r="Y13" s="216">
        <f t="shared" ref="Y13" si="20">IFERROR($Z12/($D13*(1+$AB$1)/100),0)</f>
        <v>85.353415260120599</v>
      </c>
      <c r="Z13" s="262">
        <f>IFERROR($D13/100*INT($Y13),"")</f>
        <v>1342.1499999999999</v>
      </c>
      <c r="AA13" s="539"/>
      <c r="AB13" s="493"/>
      <c r="AC13" s="480"/>
      <c r="AD13" s="480"/>
      <c r="AE13" s="481"/>
      <c r="AF13" s="481"/>
      <c r="AG13" s="481"/>
      <c r="AH13" s="520"/>
      <c r="AI13" s="513"/>
      <c r="AJ13" s="514"/>
      <c r="AK13" s="514"/>
      <c r="AL13" s="514"/>
      <c r="AM13" s="514"/>
      <c r="AN13" s="514"/>
      <c r="AO13" s="514"/>
      <c r="AP13" s="514"/>
      <c r="AQ13" s="514"/>
      <c r="AR13" s="514"/>
      <c r="AS13" s="514"/>
    </row>
    <row r="14" spans="1:45" ht="12.75" hidden="1" customHeight="1" outlineLevel="1">
      <c r="A14" s="133" t="s">
        <v>549</v>
      </c>
      <c r="B14" s="295">
        <f t="shared" si="0"/>
        <v>50</v>
      </c>
      <c r="C14" s="296">
        <f t="shared" si="1"/>
        <v>46.5</v>
      </c>
      <c r="D14" s="438">
        <f t="shared" si="2"/>
        <v>47.49</v>
      </c>
      <c r="E14" s="273">
        <f t="shared" si="3"/>
        <v>3138</v>
      </c>
      <c r="F14" s="439">
        <f t="shared" si="4"/>
        <v>46.3</v>
      </c>
      <c r="G14" s="211">
        <f t="shared" si="5"/>
        <v>-1.4800000000000001E-2</v>
      </c>
      <c r="H14" s="66">
        <f t="shared" si="6"/>
        <v>47.99</v>
      </c>
      <c r="I14" s="440">
        <f t="shared" si="7"/>
        <v>47.99</v>
      </c>
      <c r="J14" s="441">
        <f t="shared" si="8"/>
        <v>45.15</v>
      </c>
      <c r="K14" s="62">
        <f t="shared" si="9"/>
        <v>47</v>
      </c>
      <c r="L14" s="69">
        <f t="shared" si="10"/>
        <v>2555</v>
      </c>
      <c r="M14" s="420">
        <f t="shared" si="11"/>
        <v>5480</v>
      </c>
      <c r="N14" s="238">
        <f t="shared" si="12"/>
        <v>32</v>
      </c>
      <c r="O14" s="84">
        <f t="shared" si="13"/>
        <v>45439.698622685188</v>
      </c>
      <c r="P14" s="92">
        <v>13</v>
      </c>
      <c r="Q14" s="249"/>
      <c r="R14" s="280"/>
      <c r="S14" s="256"/>
      <c r="T14" s="277"/>
      <c r="U14" s="246"/>
      <c r="V14" s="204"/>
      <c r="W14" s="413"/>
      <c r="X14" s="414"/>
      <c r="Y14" s="415">
        <f t="shared" ref="Y14" si="21">IFERROR(IF($AA$1&lt;1000,INT($AA$1/(D17/100)),100),100)</f>
        <v>100</v>
      </c>
      <c r="Z14" s="416">
        <f>IFERROR($C14*(1-$AB$1)/100*$Y14,"")</f>
        <v>46.495350000000002</v>
      </c>
      <c r="AA14" s="540">
        <f>IFERROR($Z14-$Z15,"")</f>
        <v>0.21974999999999767</v>
      </c>
      <c r="AB14" s="494"/>
      <c r="AC14" s="483"/>
      <c r="AD14" s="483"/>
      <c r="AE14" s="484"/>
      <c r="AF14" s="484"/>
      <c r="AG14" s="484"/>
      <c r="AH14" s="520"/>
      <c r="AI14" s="513"/>
      <c r="AJ14" s="514"/>
      <c r="AK14" s="514"/>
      <c r="AL14" s="514"/>
      <c r="AM14" s="514"/>
      <c r="AN14" s="513"/>
      <c r="AO14" s="513"/>
      <c r="AP14" s="513"/>
      <c r="AQ14" s="514"/>
      <c r="AR14" s="514"/>
      <c r="AS14" s="514"/>
    </row>
    <row r="15" spans="1:45" ht="12.75" hidden="1" customHeight="1" outlineLevel="1">
      <c r="A15" s="105" t="s">
        <v>513</v>
      </c>
      <c r="B15" s="268">
        <f t="shared" si="0"/>
        <v>134032</v>
      </c>
      <c r="C15" s="442">
        <f t="shared" si="1"/>
        <v>55</v>
      </c>
      <c r="D15" s="297">
        <f t="shared" si="2"/>
        <v>55.09</v>
      </c>
      <c r="E15" s="298">
        <f t="shared" si="3"/>
        <v>1262</v>
      </c>
      <c r="F15" s="443">
        <f t="shared" si="4"/>
        <v>55</v>
      </c>
      <c r="G15" s="293">
        <f t="shared" si="5"/>
        <v>1.0200000000000001E-2</v>
      </c>
      <c r="H15" s="120">
        <f t="shared" si="6"/>
        <v>54.65</v>
      </c>
      <c r="I15" s="444">
        <f t="shared" si="7"/>
        <v>55.6</v>
      </c>
      <c r="J15" s="445">
        <f t="shared" si="8"/>
        <v>53.77</v>
      </c>
      <c r="K15" s="121">
        <f t="shared" si="9"/>
        <v>54.44</v>
      </c>
      <c r="L15" s="122">
        <f t="shared" si="10"/>
        <v>16877710</v>
      </c>
      <c r="M15" s="421">
        <f t="shared" si="11"/>
        <v>30799229</v>
      </c>
      <c r="N15" s="243">
        <f t="shared" si="12"/>
        <v>13227</v>
      </c>
      <c r="O15" s="236">
        <f t="shared" si="13"/>
        <v>45439.708611111113</v>
      </c>
      <c r="P15" s="91">
        <v>14</v>
      </c>
      <c r="Q15" s="248"/>
      <c r="R15" s="279"/>
      <c r="S15" s="257"/>
      <c r="T15" s="276"/>
      <c r="U15" s="247"/>
      <c r="V15" s="205"/>
      <c r="W15" s="127"/>
      <c r="X15" s="156"/>
      <c r="Y15" s="152">
        <f t="shared" ref="Y15" si="22">IFERROR(INT($Z14/($D15*(1+$AB$1)/100)),0)</f>
        <v>84</v>
      </c>
      <c r="Z15" s="260">
        <f>IFERROR($D15/100*INT($Y15),"")</f>
        <v>46.275600000000004</v>
      </c>
      <c r="AA15" s="541"/>
      <c r="AB15" s="493"/>
      <c r="AC15" s="480"/>
      <c r="AD15" s="480"/>
      <c r="AE15" s="481"/>
      <c r="AF15" s="481"/>
      <c r="AG15" s="481"/>
      <c r="AH15" s="520"/>
      <c r="AI15" s="513"/>
      <c r="AJ15" s="514"/>
      <c r="AK15" s="514"/>
      <c r="AL15" s="514"/>
      <c r="AM15" s="514"/>
      <c r="AN15" s="514"/>
      <c r="AO15" s="514"/>
      <c r="AP15" s="514"/>
      <c r="AQ15" s="514"/>
      <c r="AR15" s="514"/>
      <c r="AS15" s="514"/>
    </row>
    <row r="16" spans="1:45" ht="12.75" hidden="1" customHeight="1" outlineLevel="1">
      <c r="A16" s="104" t="s">
        <v>511</v>
      </c>
      <c r="B16" s="295">
        <f t="shared" si="0"/>
        <v>192502</v>
      </c>
      <c r="C16" s="296">
        <f t="shared" si="1"/>
        <v>67550</v>
      </c>
      <c r="D16" s="446">
        <f t="shared" si="2"/>
        <v>67560</v>
      </c>
      <c r="E16" s="299">
        <f t="shared" si="3"/>
        <v>20395</v>
      </c>
      <c r="F16" s="447">
        <f t="shared" si="4"/>
        <v>67550</v>
      </c>
      <c r="G16" s="211">
        <f t="shared" si="5"/>
        <v>2.8999999999999998E-2</v>
      </c>
      <c r="H16" s="64">
        <f t="shared" si="6"/>
        <v>65900</v>
      </c>
      <c r="I16" s="452">
        <f t="shared" si="7"/>
        <v>67990</v>
      </c>
      <c r="J16" s="452">
        <f t="shared" si="8"/>
        <v>65290</v>
      </c>
      <c r="K16" s="59">
        <f t="shared" si="9"/>
        <v>65640</v>
      </c>
      <c r="L16" s="75">
        <f t="shared" si="10"/>
        <v>90542555934</v>
      </c>
      <c r="M16" s="423">
        <f t="shared" si="11"/>
        <v>135749360</v>
      </c>
      <c r="N16" s="241">
        <f t="shared" si="12"/>
        <v>33422</v>
      </c>
      <c r="O16" s="235">
        <f t="shared" si="13"/>
        <v>45439.708437499998</v>
      </c>
      <c r="P16" s="92">
        <v>15</v>
      </c>
      <c r="Q16" s="249"/>
      <c r="R16" s="280"/>
      <c r="S16" s="256"/>
      <c r="T16" s="277"/>
      <c r="U16" s="246"/>
      <c r="V16" s="204"/>
      <c r="W16" s="208"/>
      <c r="X16" s="158"/>
      <c r="Y16" s="153">
        <f t="shared" si="14"/>
        <v>84</v>
      </c>
      <c r="Z16" s="261">
        <f>IFERROR($C16*(1-$AB$1)/100*INT($Y16),"")</f>
        <v>56736.325799999991</v>
      </c>
      <c r="AA16" s="538">
        <f>IFERROR($Z16-$Z17,"")</f>
        <v>379.32579999999143</v>
      </c>
      <c r="AB16" s="494"/>
      <c r="AC16" s="483"/>
      <c r="AD16" s="483"/>
      <c r="AE16" s="484"/>
      <c r="AF16" s="484"/>
      <c r="AG16" s="484"/>
      <c r="AH16" s="520"/>
      <c r="AI16" s="513"/>
      <c r="AJ16" s="514"/>
      <c r="AK16" s="514"/>
      <c r="AL16" s="514"/>
      <c r="AM16" s="514"/>
      <c r="AN16" s="514"/>
      <c r="AO16" s="514"/>
      <c r="AP16" s="514"/>
      <c r="AQ16" s="514"/>
      <c r="AR16" s="514"/>
      <c r="AS16" s="514"/>
    </row>
    <row r="17" spans="1:45" ht="12.75" hidden="1" customHeight="1" outlineLevel="1">
      <c r="A17" s="132" t="s">
        <v>547</v>
      </c>
      <c r="B17" s="300">
        <f t="shared" si="0"/>
        <v>4</v>
      </c>
      <c r="C17" s="448">
        <f t="shared" si="1"/>
        <v>57670</v>
      </c>
      <c r="D17" s="301">
        <f t="shared" si="2"/>
        <v>58100</v>
      </c>
      <c r="E17" s="302">
        <f t="shared" si="3"/>
        <v>585</v>
      </c>
      <c r="F17" s="449">
        <f t="shared" si="4"/>
        <v>58100</v>
      </c>
      <c r="G17" s="213">
        <f t="shared" si="5"/>
        <v>3.2099999999999997E-2</v>
      </c>
      <c r="H17" s="70">
        <f t="shared" si="6"/>
        <v>56500</v>
      </c>
      <c r="I17" s="450">
        <f t="shared" si="7"/>
        <v>58200</v>
      </c>
      <c r="J17" s="451">
        <f t="shared" si="8"/>
        <v>54620</v>
      </c>
      <c r="K17" s="72">
        <f t="shared" si="9"/>
        <v>56290</v>
      </c>
      <c r="L17" s="73">
        <f t="shared" si="10"/>
        <v>196884828</v>
      </c>
      <c r="M17" s="422">
        <f t="shared" si="11"/>
        <v>341956</v>
      </c>
      <c r="N17" s="242">
        <f t="shared" si="12"/>
        <v>271</v>
      </c>
      <c r="O17" s="87">
        <f t="shared" si="13"/>
        <v>45439.708495370367</v>
      </c>
      <c r="P17" s="166">
        <v>16</v>
      </c>
      <c r="Q17" s="248"/>
      <c r="R17" s="279"/>
      <c r="S17" s="257"/>
      <c r="T17" s="276"/>
      <c r="U17" s="247"/>
      <c r="V17" s="205"/>
      <c r="W17" s="167"/>
      <c r="X17" s="168"/>
      <c r="Y17" s="216">
        <f t="shared" ref="Y17" si="23">IFERROR($Z16/($D17*(1+$AB$1)/100),0)</f>
        <v>97.64312002534686</v>
      </c>
      <c r="Z17" s="262">
        <f>IFERROR($D17/100*INT($Y17),"")</f>
        <v>56357</v>
      </c>
      <c r="AA17" s="539"/>
      <c r="AB17" s="493"/>
      <c r="AC17" s="480"/>
      <c r="AD17" s="480"/>
      <c r="AE17" s="481"/>
      <c r="AF17" s="481"/>
      <c r="AG17" s="481"/>
      <c r="AH17" s="520"/>
      <c r="AI17" s="513"/>
      <c r="AJ17" s="514"/>
      <c r="AK17" s="514"/>
      <c r="AL17" s="514"/>
      <c r="AM17" s="514"/>
      <c r="AN17" s="514"/>
      <c r="AO17" s="518"/>
      <c r="AP17" s="514"/>
      <c r="AQ17" s="514"/>
      <c r="AR17" s="514"/>
      <c r="AS17" s="514"/>
    </row>
    <row r="18" spans="1:45" ht="12.75" hidden="1" customHeight="1" outlineLevel="1">
      <c r="A18" s="133" t="s">
        <v>460</v>
      </c>
      <c r="B18" s="295">
        <f t="shared" si="0"/>
        <v>505</v>
      </c>
      <c r="C18" s="296">
        <f t="shared" si="1"/>
        <v>1.29</v>
      </c>
      <c r="D18" s="438">
        <f t="shared" si="2"/>
        <v>1.32</v>
      </c>
      <c r="E18" s="273">
        <f t="shared" si="3"/>
        <v>724</v>
      </c>
      <c r="F18" s="439">
        <f t="shared" si="4"/>
        <v>1.3</v>
      </c>
      <c r="G18" s="211">
        <f t="shared" si="5"/>
        <v>0</v>
      </c>
      <c r="H18" s="106">
        <f t="shared" si="6"/>
        <v>1.32</v>
      </c>
      <c r="I18" s="456">
        <f t="shared" si="7"/>
        <v>1.34</v>
      </c>
      <c r="J18" s="457">
        <f t="shared" si="8"/>
        <v>1.27</v>
      </c>
      <c r="K18" s="107">
        <f t="shared" si="9"/>
        <v>1.3</v>
      </c>
      <c r="L18" s="108">
        <f t="shared" si="10"/>
        <v>10538</v>
      </c>
      <c r="M18" s="426">
        <f t="shared" si="11"/>
        <v>8142</v>
      </c>
      <c r="N18" s="238">
        <f t="shared" si="12"/>
        <v>137</v>
      </c>
      <c r="O18" s="84"/>
      <c r="P18" s="92">
        <v>17</v>
      </c>
      <c r="Q18" s="249"/>
      <c r="R18" s="280"/>
      <c r="S18" s="256"/>
      <c r="T18" s="277"/>
      <c r="U18" s="246"/>
      <c r="V18" s="204"/>
      <c r="W18" s="413"/>
      <c r="X18" s="414"/>
      <c r="Y18" s="415">
        <f t="shared" ref="Y18" si="24">IFERROR(IF($AA$1&lt;1000,INT($AA$1/(D21/100)),100),100)</f>
        <v>100</v>
      </c>
      <c r="Z18" s="416">
        <f>IFERROR($C18*(1-$AB$1)/100*$Y18,"")</f>
        <v>1.289871</v>
      </c>
      <c r="AA18" s="540" t="str">
        <f>IFERROR($Z18-$Z19,"")</f>
        <v/>
      </c>
      <c r="AB18" s="494"/>
      <c r="AC18" s="483"/>
      <c r="AD18" s="483"/>
      <c r="AE18" s="484"/>
      <c r="AF18" s="484"/>
      <c r="AG18" s="484"/>
      <c r="AH18" s="520"/>
      <c r="AI18" s="513"/>
      <c r="AJ18" s="514"/>
      <c r="AK18" s="514"/>
      <c r="AL18" s="514"/>
      <c r="AM18" s="514"/>
      <c r="AN18" s="514"/>
      <c r="AO18" s="514"/>
      <c r="AP18" s="514"/>
      <c r="AQ18" s="514"/>
      <c r="AR18" s="514"/>
      <c r="AS18" s="514"/>
    </row>
    <row r="19" spans="1:45" ht="12.75" hidden="1" customHeight="1" outlineLevel="1">
      <c r="A19" s="105" t="s">
        <v>580</v>
      </c>
      <c r="B19" s="268" t="e">
        <f t="shared" si="0"/>
        <v>#N/A</v>
      </c>
      <c r="C19" s="442" t="e">
        <f t="shared" si="1"/>
        <v>#N/A</v>
      </c>
      <c r="D19" s="297" t="e">
        <f t="shared" si="2"/>
        <v>#N/A</v>
      </c>
      <c r="E19" s="298" t="e">
        <f t="shared" si="3"/>
        <v>#N/A</v>
      </c>
      <c r="F19" s="443" t="e">
        <f t="shared" si="4"/>
        <v>#N/A</v>
      </c>
      <c r="G19" s="293" t="e">
        <f t="shared" si="5"/>
        <v>#N/A</v>
      </c>
      <c r="H19" s="417" t="e">
        <f t="shared" si="6"/>
        <v>#N/A</v>
      </c>
      <c r="I19" s="458" t="e">
        <f t="shared" si="7"/>
        <v>#N/A</v>
      </c>
      <c r="J19" s="459" t="e">
        <f t="shared" si="8"/>
        <v>#N/A</v>
      </c>
      <c r="K19" s="418" t="e">
        <f t="shared" si="9"/>
        <v>#N/A</v>
      </c>
      <c r="L19" s="419" t="e">
        <f t="shared" si="10"/>
        <v>#N/A</v>
      </c>
      <c r="M19" s="427" t="e">
        <f t="shared" si="11"/>
        <v>#N/A</v>
      </c>
      <c r="N19" s="243" t="e">
        <f t="shared" si="12"/>
        <v>#N/A</v>
      </c>
      <c r="O19" s="236" t="e">
        <f t="shared" ref="O19:O29" si="25">IF($A19&lt;&gt;"",VLOOKUP($A19,$A$60:$O$199,15,0),"")</f>
        <v>#N/A</v>
      </c>
      <c r="P19" s="91">
        <v>18</v>
      </c>
      <c r="Q19" s="248"/>
      <c r="R19" s="279"/>
      <c r="S19" s="257"/>
      <c r="T19" s="276"/>
      <c r="U19" s="247"/>
      <c r="V19" s="205"/>
      <c r="W19" s="127"/>
      <c r="X19" s="156"/>
      <c r="Y19" s="152">
        <f t="shared" ref="Y19" si="26">IFERROR(INT($Z18/($D19*(1+$AB$1)/100)),0)</f>
        <v>0</v>
      </c>
      <c r="Z19" s="260" t="str">
        <f>IFERROR($D19/100*INT($Y19),"")</f>
        <v/>
      </c>
      <c r="AA19" s="541"/>
      <c r="AB19" s="493"/>
      <c r="AC19" s="480"/>
      <c r="AD19" s="480"/>
      <c r="AE19" s="481"/>
      <c r="AF19" s="481"/>
      <c r="AG19" s="481"/>
      <c r="AH19" s="520"/>
      <c r="AI19" s="513"/>
      <c r="AJ19" s="514"/>
      <c r="AK19" s="514"/>
      <c r="AL19" s="514"/>
      <c r="AM19" s="514"/>
      <c r="AN19" s="514"/>
      <c r="AO19" s="514"/>
      <c r="AP19" s="514"/>
      <c r="AQ19" s="514"/>
      <c r="AR19" s="514"/>
      <c r="AS19" s="514"/>
    </row>
    <row r="20" spans="1:45" ht="12.75" hidden="1" customHeight="1" outlineLevel="1">
      <c r="A20" s="104"/>
      <c r="B20" s="295" t="str">
        <f t="shared" si="0"/>
        <v/>
      </c>
      <c r="C20" s="296" t="str">
        <f t="shared" si="1"/>
        <v/>
      </c>
      <c r="D20" s="446" t="str">
        <f t="shared" si="2"/>
        <v/>
      </c>
      <c r="E20" s="299" t="str">
        <f t="shared" si="3"/>
        <v/>
      </c>
      <c r="F20" s="447" t="str">
        <f t="shared" si="4"/>
        <v/>
      </c>
      <c r="G20" s="211" t="str">
        <f t="shared" si="5"/>
        <v/>
      </c>
      <c r="H20" s="109" t="str">
        <f t="shared" si="6"/>
        <v/>
      </c>
      <c r="I20" s="460" t="str">
        <f t="shared" si="7"/>
        <v/>
      </c>
      <c r="J20" s="461" t="str">
        <f t="shared" si="8"/>
        <v/>
      </c>
      <c r="K20" s="110" t="str">
        <f t="shared" si="9"/>
        <v/>
      </c>
      <c r="L20" s="111" t="str">
        <f t="shared" si="10"/>
        <v/>
      </c>
      <c r="M20" s="428" t="str">
        <f t="shared" si="11"/>
        <v/>
      </c>
      <c r="N20" s="241" t="str">
        <f t="shared" si="12"/>
        <v/>
      </c>
      <c r="O20" s="235" t="str">
        <f t="shared" si="25"/>
        <v/>
      </c>
      <c r="P20" s="92">
        <v>19</v>
      </c>
      <c r="Q20" s="249"/>
      <c r="R20" s="280"/>
      <c r="S20" s="256"/>
      <c r="T20" s="277"/>
      <c r="U20" s="246"/>
      <c r="V20" s="204"/>
      <c r="W20" s="208"/>
      <c r="X20" s="157"/>
      <c r="Y20" s="153">
        <f t="shared" si="14"/>
        <v>0</v>
      </c>
      <c r="Z20" s="261" t="str">
        <f>IFERROR($C20*(1-$AB$1)/100*INT($Y20),"")</f>
        <v/>
      </c>
      <c r="AA20" s="538" t="str">
        <f>IFERROR($Z20-$Z21,"")</f>
        <v/>
      </c>
      <c r="AB20" s="494"/>
      <c r="AC20" s="483"/>
      <c r="AD20" s="483"/>
      <c r="AE20" s="484"/>
      <c r="AF20" s="484"/>
      <c r="AG20" s="484"/>
      <c r="AH20" s="520"/>
      <c r="AI20" s="513"/>
      <c r="AJ20" s="514"/>
      <c r="AK20" s="514"/>
      <c r="AL20" s="514"/>
      <c r="AM20" s="514"/>
      <c r="AN20" s="514"/>
      <c r="AO20" s="514"/>
      <c r="AP20" s="514"/>
      <c r="AQ20" s="514"/>
      <c r="AR20" s="514"/>
      <c r="AS20" s="514"/>
    </row>
    <row r="21" spans="1:45" ht="12.75" hidden="1" customHeight="1" outlineLevel="1">
      <c r="A21" s="132" t="s">
        <v>459</v>
      </c>
      <c r="B21" s="300">
        <f t="shared" si="0"/>
        <v>0</v>
      </c>
      <c r="C21" s="448">
        <f t="shared" si="1"/>
        <v>0</v>
      </c>
      <c r="D21" s="301">
        <f t="shared" si="2"/>
        <v>0</v>
      </c>
      <c r="E21" s="302">
        <f t="shared" si="3"/>
        <v>0</v>
      </c>
      <c r="F21" s="449">
        <f t="shared" si="4"/>
        <v>0</v>
      </c>
      <c r="G21" s="213">
        <f t="shared" si="5"/>
        <v>0</v>
      </c>
      <c r="H21" s="163">
        <f t="shared" si="6"/>
        <v>0</v>
      </c>
      <c r="I21" s="462">
        <f t="shared" si="7"/>
        <v>0</v>
      </c>
      <c r="J21" s="463">
        <f t="shared" si="8"/>
        <v>0</v>
      </c>
      <c r="K21" s="164">
        <f t="shared" si="9"/>
        <v>0</v>
      </c>
      <c r="L21" s="165">
        <f t="shared" si="10"/>
        <v>0</v>
      </c>
      <c r="M21" s="429">
        <f t="shared" si="11"/>
        <v>0</v>
      </c>
      <c r="N21" s="242">
        <f t="shared" si="12"/>
        <v>0</v>
      </c>
      <c r="O21" s="87">
        <f t="shared" si="25"/>
        <v>0</v>
      </c>
      <c r="P21" s="166">
        <v>20</v>
      </c>
      <c r="Q21" s="248"/>
      <c r="R21" s="279"/>
      <c r="S21" s="257"/>
      <c r="T21" s="276"/>
      <c r="U21" s="247"/>
      <c r="V21" s="205"/>
      <c r="W21" s="167"/>
      <c r="X21" s="168"/>
      <c r="Y21" s="216">
        <f t="shared" ref="Y21" si="27">IFERROR($Z20/($D21*(1+$AB$1)/100),0)</f>
        <v>0</v>
      </c>
      <c r="Z21" s="262">
        <f>IFERROR($D21/100*INT($Y21),"")</f>
        <v>0</v>
      </c>
      <c r="AA21" s="539"/>
      <c r="AB21" s="493"/>
      <c r="AC21" s="480"/>
      <c r="AD21" s="480"/>
      <c r="AE21" s="481"/>
      <c r="AF21" s="481"/>
      <c r="AG21" s="481"/>
      <c r="AH21" s="520"/>
      <c r="AI21" s="513"/>
      <c r="AJ21" s="514"/>
      <c r="AK21" s="514"/>
      <c r="AL21" s="514"/>
      <c r="AM21" s="514"/>
      <c r="AN21" s="514"/>
      <c r="AO21" s="514"/>
      <c r="AP21" s="514"/>
      <c r="AQ21" s="514"/>
      <c r="AR21" s="514"/>
      <c r="AS21" s="514"/>
    </row>
    <row r="22" spans="1:45" ht="12.75" hidden="1" customHeight="1" outlineLevel="1">
      <c r="A22" s="133" t="s">
        <v>549</v>
      </c>
      <c r="B22" s="295">
        <f t="shared" si="0"/>
        <v>50</v>
      </c>
      <c r="C22" s="296">
        <f t="shared" si="1"/>
        <v>46.5</v>
      </c>
      <c r="D22" s="438">
        <f t="shared" si="2"/>
        <v>47.49</v>
      </c>
      <c r="E22" s="273">
        <f t="shared" si="3"/>
        <v>3138</v>
      </c>
      <c r="F22" s="439">
        <f t="shared" si="4"/>
        <v>46.3</v>
      </c>
      <c r="G22" s="211">
        <f t="shared" si="5"/>
        <v>-1.4800000000000001E-2</v>
      </c>
      <c r="H22" s="106">
        <f t="shared" si="6"/>
        <v>47.99</v>
      </c>
      <c r="I22" s="456">
        <f t="shared" si="7"/>
        <v>47.99</v>
      </c>
      <c r="J22" s="457">
        <f t="shared" si="8"/>
        <v>45.15</v>
      </c>
      <c r="K22" s="107">
        <f t="shared" si="9"/>
        <v>47</v>
      </c>
      <c r="L22" s="108">
        <f t="shared" si="10"/>
        <v>2555</v>
      </c>
      <c r="M22" s="430">
        <f t="shared" si="11"/>
        <v>5480</v>
      </c>
      <c r="N22" s="238">
        <f t="shared" si="12"/>
        <v>32</v>
      </c>
      <c r="O22" s="84">
        <f t="shared" si="25"/>
        <v>45439.698622685188</v>
      </c>
      <c r="P22" s="92">
        <v>21</v>
      </c>
      <c r="Q22" s="249"/>
      <c r="R22" s="280"/>
      <c r="S22" s="256"/>
      <c r="T22" s="277"/>
      <c r="U22" s="246"/>
      <c r="V22" s="204"/>
      <c r="W22" s="208"/>
      <c r="X22" s="157"/>
      <c r="Y22" s="154">
        <f t="shared" ref="Y22" si="28">IFERROR(IF($AA$1&lt;1000,INT($AA$1/(D25/100)),100),100)</f>
        <v>100</v>
      </c>
      <c r="Z22" s="259">
        <f>IFERROR($C22*(1-$AB$1)/100*$Y22,"")</f>
        <v>46.495350000000002</v>
      </c>
      <c r="AA22" s="549">
        <f>IFERROR($Z22-$Z23,"")</f>
        <v>0.21974999999999767</v>
      </c>
      <c r="AB22" s="494"/>
      <c r="AC22" s="483"/>
      <c r="AD22" s="483"/>
      <c r="AE22" s="484"/>
      <c r="AF22" s="484"/>
      <c r="AG22" s="484"/>
      <c r="AH22" s="520"/>
      <c r="AI22" s="513"/>
      <c r="AJ22" s="514"/>
      <c r="AK22" s="514"/>
      <c r="AL22" s="514"/>
      <c r="AM22" s="514"/>
      <c r="AN22" s="514"/>
      <c r="AO22" s="514"/>
      <c r="AP22" s="514"/>
      <c r="AQ22" s="514"/>
      <c r="AR22" s="514"/>
      <c r="AS22" s="514"/>
    </row>
    <row r="23" spans="1:45" ht="12.75" hidden="1" customHeight="1" outlineLevel="1">
      <c r="A23" s="105" t="s">
        <v>513</v>
      </c>
      <c r="B23" s="268">
        <f t="shared" si="0"/>
        <v>134032</v>
      </c>
      <c r="C23" s="442">
        <f t="shared" si="1"/>
        <v>55</v>
      </c>
      <c r="D23" s="297">
        <f t="shared" si="2"/>
        <v>55.09</v>
      </c>
      <c r="E23" s="298">
        <f t="shared" si="3"/>
        <v>1262</v>
      </c>
      <c r="F23" s="443">
        <f t="shared" si="4"/>
        <v>55</v>
      </c>
      <c r="G23" s="293">
        <f t="shared" si="5"/>
        <v>1.0200000000000001E-2</v>
      </c>
      <c r="H23" s="417">
        <f t="shared" si="6"/>
        <v>54.65</v>
      </c>
      <c r="I23" s="458">
        <f t="shared" si="7"/>
        <v>55.6</v>
      </c>
      <c r="J23" s="459">
        <f t="shared" si="8"/>
        <v>53.77</v>
      </c>
      <c r="K23" s="418">
        <f t="shared" si="9"/>
        <v>54.44</v>
      </c>
      <c r="L23" s="419">
        <f t="shared" si="10"/>
        <v>16877710</v>
      </c>
      <c r="M23" s="431">
        <f t="shared" si="11"/>
        <v>30799229</v>
      </c>
      <c r="N23" s="239">
        <f t="shared" si="12"/>
        <v>13227</v>
      </c>
      <c r="O23" s="85">
        <f t="shared" si="25"/>
        <v>45439.708611111113</v>
      </c>
      <c r="P23" s="91">
        <v>22</v>
      </c>
      <c r="Q23" s="248"/>
      <c r="R23" s="279"/>
      <c r="S23" s="257"/>
      <c r="T23" s="276"/>
      <c r="U23" s="247"/>
      <c r="V23" s="205"/>
      <c r="W23" s="127"/>
      <c r="X23" s="156"/>
      <c r="Y23" s="152">
        <f t="shared" ref="Y23" si="29">IFERROR(INT($Z22/($D23*(1+$AB$1)/100)),0)</f>
        <v>84</v>
      </c>
      <c r="Z23" s="260">
        <f>IFERROR($D23/100*INT($Y23),"")</f>
        <v>46.275600000000004</v>
      </c>
      <c r="AA23" s="541"/>
      <c r="AB23" s="493"/>
      <c r="AC23" s="480"/>
      <c r="AD23" s="480"/>
      <c r="AE23" s="481"/>
      <c r="AF23" s="481"/>
      <c r="AG23" s="481"/>
      <c r="AH23" s="520"/>
      <c r="AI23" s="513"/>
      <c r="AJ23" s="514"/>
      <c r="AK23" s="514"/>
      <c r="AL23" s="514"/>
      <c r="AM23" s="514"/>
      <c r="AN23" s="514"/>
      <c r="AO23" s="514"/>
      <c r="AP23" s="514"/>
      <c r="AQ23" s="514"/>
      <c r="AR23" s="514"/>
      <c r="AS23" s="514"/>
    </row>
    <row r="24" spans="1:45" ht="12.75" hidden="1" customHeight="1" outlineLevel="1">
      <c r="A24" s="104" t="s">
        <v>512</v>
      </c>
      <c r="B24" s="295">
        <f t="shared" si="0"/>
        <v>422015</v>
      </c>
      <c r="C24" s="296">
        <f t="shared" si="1"/>
        <v>53.81</v>
      </c>
      <c r="D24" s="446">
        <f t="shared" si="2"/>
        <v>54.05</v>
      </c>
      <c r="E24" s="299">
        <f t="shared" si="3"/>
        <v>21693</v>
      </c>
      <c r="F24" s="447">
        <f t="shared" si="4"/>
        <v>53.93</v>
      </c>
      <c r="G24" s="211">
        <f t="shared" si="5"/>
        <v>1.21E-2</v>
      </c>
      <c r="H24" s="106">
        <f t="shared" si="6"/>
        <v>52.75</v>
      </c>
      <c r="I24" s="452">
        <f t="shared" si="7"/>
        <v>54.59</v>
      </c>
      <c r="J24" s="457">
        <f t="shared" si="8"/>
        <v>52.75</v>
      </c>
      <c r="K24" s="107">
        <f t="shared" si="9"/>
        <v>53.28</v>
      </c>
      <c r="L24" s="108">
        <f t="shared" si="10"/>
        <v>11867860</v>
      </c>
      <c r="M24" s="432">
        <f t="shared" si="11"/>
        <v>22019920</v>
      </c>
      <c r="N24" s="238">
        <f t="shared" si="12"/>
        <v>3328</v>
      </c>
      <c r="O24" s="84">
        <f t="shared" si="25"/>
        <v>45439.70621527778</v>
      </c>
      <c r="P24" s="92">
        <v>23</v>
      </c>
      <c r="Q24" s="249"/>
      <c r="R24" s="280"/>
      <c r="S24" s="256"/>
      <c r="T24" s="277"/>
      <c r="U24" s="246"/>
      <c r="V24" s="204"/>
      <c r="W24" s="399"/>
      <c r="X24" s="158"/>
      <c r="Y24" s="153">
        <f t="shared" si="14"/>
        <v>84</v>
      </c>
      <c r="Z24" s="261">
        <f>IFERROR($C24*(1-$AB$1)/100*INT($Y24),"")</f>
        <v>45.195879959999999</v>
      </c>
      <c r="AA24" s="538">
        <f>IFERROR($Z24-$Z25,"")</f>
        <v>45.195879959999999</v>
      </c>
      <c r="AB24" s="494"/>
      <c r="AC24" s="483"/>
      <c r="AD24" s="483"/>
      <c r="AE24" s="484"/>
      <c r="AF24" s="484"/>
      <c r="AG24" s="484"/>
      <c r="AH24" s="520"/>
      <c r="AI24" s="513"/>
      <c r="AJ24" s="514"/>
      <c r="AK24" s="514"/>
      <c r="AL24" s="514"/>
      <c r="AM24" s="514"/>
      <c r="AN24" s="514"/>
      <c r="AO24" s="514"/>
      <c r="AP24" s="514"/>
      <c r="AQ24" s="514"/>
      <c r="AR24" s="514"/>
      <c r="AS24" s="514"/>
    </row>
    <row r="25" spans="1:45" ht="12.75" hidden="1" customHeight="1" outlineLevel="1">
      <c r="A25" s="392" t="s">
        <v>548</v>
      </c>
      <c r="B25" s="393">
        <f t="shared" si="0"/>
        <v>0</v>
      </c>
      <c r="C25" s="464">
        <f t="shared" si="1"/>
        <v>0</v>
      </c>
      <c r="D25" s="394">
        <f t="shared" si="2"/>
        <v>0</v>
      </c>
      <c r="E25" s="395">
        <f t="shared" si="3"/>
        <v>0</v>
      </c>
      <c r="F25" s="465">
        <f t="shared" si="4"/>
        <v>0</v>
      </c>
      <c r="G25" s="358">
        <f t="shared" si="5"/>
        <v>0</v>
      </c>
      <c r="H25" s="396">
        <f t="shared" si="6"/>
        <v>0</v>
      </c>
      <c r="I25" s="466">
        <f t="shared" si="7"/>
        <v>0</v>
      </c>
      <c r="J25" s="467">
        <f t="shared" si="8"/>
        <v>0</v>
      </c>
      <c r="K25" s="397">
        <f t="shared" si="9"/>
        <v>25.27</v>
      </c>
      <c r="L25" s="398">
        <f t="shared" si="10"/>
        <v>0</v>
      </c>
      <c r="M25" s="433">
        <f t="shared" si="11"/>
        <v>0</v>
      </c>
      <c r="N25" s="244">
        <f t="shared" si="12"/>
        <v>0</v>
      </c>
      <c r="O25" s="175">
        <f t="shared" si="25"/>
        <v>0</v>
      </c>
      <c r="P25" s="176">
        <v>24</v>
      </c>
      <c r="Q25" s="248"/>
      <c r="R25" s="279"/>
      <c r="S25" s="257"/>
      <c r="T25" s="276"/>
      <c r="U25" s="247"/>
      <c r="V25" s="205"/>
      <c r="W25" s="366"/>
      <c r="X25" s="367"/>
      <c r="Y25" s="400">
        <f t="shared" ref="Y25" si="30">IFERROR($Z24/($D25*(1+$AB$1)/100),0)</f>
        <v>0</v>
      </c>
      <c r="Z25" s="401">
        <f>IFERROR($D25/100*INT($Y25),"")</f>
        <v>0</v>
      </c>
      <c r="AA25" s="550"/>
      <c r="AB25" s="512"/>
      <c r="AC25" s="490"/>
      <c r="AD25" s="490"/>
      <c r="AE25" s="491"/>
      <c r="AF25" s="491"/>
      <c r="AG25" s="491"/>
      <c r="AH25" s="520"/>
      <c r="AI25" s="513"/>
      <c r="AJ25" s="514"/>
      <c r="AK25" s="514"/>
      <c r="AL25" s="514"/>
      <c r="AM25" s="514"/>
      <c r="AN25" s="514"/>
      <c r="AO25" s="514"/>
      <c r="AP25" s="514"/>
      <c r="AQ25" s="514"/>
      <c r="AR25" s="514"/>
      <c r="AS25" s="514"/>
    </row>
    <row r="26" spans="1:45" ht="12.75" customHeight="1" collapsed="1">
      <c r="A26" s="412" t="s">
        <v>14</v>
      </c>
      <c r="B26" s="295">
        <f t="shared" si="0"/>
        <v>1818</v>
      </c>
      <c r="C26" s="296">
        <f>IF(A26&lt;&gt;"",VLOOKUP($A26,$A$30:$N$199,3,0),"")</f>
        <v>55.05</v>
      </c>
      <c r="D26" s="296">
        <f>IF(A26&lt;&gt;"",VLOOKUP($A26,$A$30:$N$199,4,0),"")</f>
        <v>55.15</v>
      </c>
      <c r="E26" s="295">
        <f>IF(A26&lt;&gt;"",VLOOKUP($A26,$A$30:$N$199,5,0),"")</f>
        <v>93695</v>
      </c>
      <c r="F26" s="447">
        <f>IF($A26&lt;&gt;"",VLOOKUP($A26,$A$30:$N$199,6,0),"")</f>
        <v>55.15</v>
      </c>
      <c r="G26" s="211">
        <f>IF($A26&lt;&gt;"",VLOOKUP($A26,$A$30:$N$199,7,0),"")</f>
        <v>1.1899999999999999E-2</v>
      </c>
      <c r="H26" s="66">
        <f>IF($A26&lt;&gt;"",VLOOKUP($A26,$A$30:$N$199,8,0),"")</f>
        <v>53.5</v>
      </c>
      <c r="I26" s="440">
        <f>IF($A26&lt;&gt;"",VLOOKUP($A26,$A$30:$N$199,9,0),"")</f>
        <v>55.6</v>
      </c>
      <c r="J26" s="441">
        <f>IF($A26&lt;&gt;"",VLOOKUP($A26,$A$30:$N$199,10,0),"")</f>
        <v>53.5</v>
      </c>
      <c r="K26" s="62">
        <f>IF($A26&lt;&gt;"",VLOOKUP($A26,$A$30:$N$199,11,0),"")</f>
        <v>54.5</v>
      </c>
      <c r="L26" s="69">
        <f>IF($A26&lt;&gt;"",VLOOKUP($A26,$A$30:$N$199,12,0),"")</f>
        <v>72387086</v>
      </c>
      <c r="M26" s="430">
        <f>IF($A26&lt;&gt;"",VLOOKUP($A26,$A$30:$N$199,13,0),"")</f>
        <v>132186446</v>
      </c>
      <c r="N26" s="238">
        <f t="shared" si="12"/>
        <v>60602</v>
      </c>
      <c r="O26" s="84">
        <f t="shared" si="25"/>
        <v>45439.687789351854</v>
      </c>
      <c r="P26" s="92">
        <v>25</v>
      </c>
      <c r="Q26" s="249"/>
      <c r="R26" s="278"/>
      <c r="S26" s="256"/>
      <c r="T26" s="281"/>
      <c r="U26" s="246"/>
      <c r="V26" s="476"/>
      <c r="W26" s="208"/>
      <c r="X26" s="157"/>
      <c r="Y26" s="323">
        <v>30</v>
      </c>
      <c r="Z26" s="553">
        <f>F27/F26/100</f>
        <v>1.02973708068903E-2</v>
      </c>
      <c r="AA26" s="507" t="str">
        <f>IF(V26&lt;&gt;"",($C26*$V26/100)/($D27/100),"")</f>
        <v/>
      </c>
      <c r="AB26" s="492"/>
      <c r="AC26" s="478"/>
      <c r="AD26" s="478"/>
      <c r="AE26" s="479"/>
      <c r="AF26" s="479"/>
      <c r="AG26" s="479"/>
      <c r="AH26" s="520"/>
      <c r="AI26" s="513"/>
      <c r="AJ26" s="514"/>
      <c r="AK26" s="514"/>
      <c r="AL26" s="514"/>
      <c r="AM26" s="514"/>
      <c r="AN26" s="514"/>
      <c r="AO26" s="514"/>
      <c r="AP26" s="514"/>
      <c r="AQ26" s="514"/>
      <c r="AR26" s="514"/>
      <c r="AS26" s="514"/>
    </row>
    <row r="27" spans="1:45" ht="12.75" customHeight="1">
      <c r="A27" s="202" t="s">
        <v>18</v>
      </c>
      <c r="B27" s="468">
        <f t="shared" si="0"/>
        <v>1500</v>
      </c>
      <c r="C27" s="297">
        <f>IF(A27&lt;&gt;"",VLOOKUP($A27,$A$30:$N$199,3,0),"")</f>
        <v>56.22</v>
      </c>
      <c r="D27" s="303">
        <f>IF(A27&lt;&gt;"",VLOOKUP($A27,$A$30:$N$199,4,0),"")</f>
        <v>56.8</v>
      </c>
      <c r="E27" s="468">
        <f>IF(A27&lt;&gt;"",VLOOKUP($A27,$A$30:$N$199,5,0),"")</f>
        <v>11102</v>
      </c>
      <c r="F27" s="443">
        <f>IF($A27&lt;&gt;"",VLOOKUP($A27,$A$30:$N$199,6,0),"")</f>
        <v>56.79</v>
      </c>
      <c r="G27" s="212">
        <f>IF($A27&lt;&gt;"",VLOOKUP($A27,$A$30:$N$199,7,0),"")</f>
        <v>1.5900000000000001E-2</v>
      </c>
      <c r="H27" s="120">
        <f>IF($A27&lt;&gt;"",VLOOKUP($A27,$A$30:$N$199,8,0),"")</f>
        <v>56.33</v>
      </c>
      <c r="I27" s="444">
        <f>IF($A27&lt;&gt;"",VLOOKUP($A27,$A$30:$N$199,9,0),"")</f>
        <v>57.5</v>
      </c>
      <c r="J27" s="445">
        <f>IF($A27&lt;&gt;"",VLOOKUP($A27,$A$30:$N$199,10,0),"")</f>
        <v>55.22</v>
      </c>
      <c r="K27" s="121">
        <f>IF($A27&lt;&gt;"",VLOOKUP($A27,$A$30:$N$199,11,0),"")</f>
        <v>55.9</v>
      </c>
      <c r="L27" s="122">
        <f>IF($A27&lt;&gt;"",VLOOKUP($A27,$A$30:$N$199,12,0),"")</f>
        <v>2007094</v>
      </c>
      <c r="M27" s="431">
        <f>IF($A27&lt;&gt;"",VLOOKUP($A27,$A$30:$N$199,13,0),"")</f>
        <v>3561180</v>
      </c>
      <c r="N27" s="245">
        <f t="shared" si="12"/>
        <v>2034</v>
      </c>
      <c r="O27" s="237">
        <f t="shared" si="25"/>
        <v>45439.6877662037</v>
      </c>
      <c r="P27" s="91">
        <v>26</v>
      </c>
      <c r="Q27" s="248"/>
      <c r="R27" s="279"/>
      <c r="S27" s="257"/>
      <c r="T27" s="276"/>
      <c r="U27" s="247"/>
      <c r="V27" s="477"/>
      <c r="W27" s="127"/>
      <c r="X27" s="156"/>
      <c r="Y27" s="322">
        <v>30</v>
      </c>
      <c r="Z27" s="554"/>
      <c r="AA27" s="508" t="str">
        <f t="shared" ref="AA27:AA29" si="31">IF(V27&lt;&gt;"",($C27*$V27/100)/($D28/100),"")</f>
        <v/>
      </c>
      <c r="AB27" s="493"/>
      <c r="AC27" s="480"/>
      <c r="AD27" s="480"/>
      <c r="AE27" s="481"/>
      <c r="AF27" s="481"/>
      <c r="AG27" s="481"/>
      <c r="AH27" s="520"/>
      <c r="AI27" s="513"/>
      <c r="AJ27" s="514"/>
      <c r="AK27" s="514"/>
      <c r="AL27" s="514"/>
      <c r="AM27" s="514"/>
      <c r="AN27" s="514"/>
      <c r="AO27" s="514"/>
      <c r="AP27" s="514"/>
      <c r="AQ27" s="514"/>
      <c r="AR27" s="514"/>
      <c r="AS27" s="514"/>
    </row>
    <row r="28" spans="1:45" ht="12.75" customHeight="1">
      <c r="A28" s="201" t="s">
        <v>13</v>
      </c>
      <c r="B28" s="295">
        <f t="shared" si="0"/>
        <v>1229</v>
      </c>
      <c r="C28" s="296">
        <f>IF(A28&lt;&gt;"",VLOOKUP($A28,$A$30:$N$199,3,0),"")</f>
        <v>67400</v>
      </c>
      <c r="D28" s="296">
        <f>IF(A28&lt;&gt;"",VLOOKUP($A28,$A$30:$N$199,4,0),"")</f>
        <v>67450</v>
      </c>
      <c r="E28" s="295">
        <f>IF(A28&lt;&gt;"",VLOOKUP($A28,$A$30:$N$199,5,0),"")</f>
        <v>125</v>
      </c>
      <c r="F28" s="439">
        <f>IF($A28&lt;&gt;"",VLOOKUP($A28,$A$30:$N$199,6,0),"")</f>
        <v>67400</v>
      </c>
      <c r="G28" s="211">
        <f>IF($A28&lt;&gt;"",VLOOKUP($A28,$A$30:$N$199,7,0),"")</f>
        <v>3.1600000000000003E-2</v>
      </c>
      <c r="H28" s="64">
        <f>IF($A28&lt;&gt;"",VLOOKUP($A28,$A$30:$N$199,8,0),"")</f>
        <v>67080</v>
      </c>
      <c r="I28" s="452">
        <f>IF($A28&lt;&gt;"",VLOOKUP($A28,$A$30:$N$199,9,0),"")</f>
        <v>67980</v>
      </c>
      <c r="J28" s="452">
        <f>IF($A28&lt;&gt;"",VLOOKUP($A28,$A$30:$N$199,10,0),"")</f>
        <v>65230</v>
      </c>
      <c r="K28" s="59">
        <f>IF($A28&lt;&gt;"",VLOOKUP($A28,$A$30:$N$199,11,0),"")</f>
        <v>65330</v>
      </c>
      <c r="L28" s="75">
        <f>IF($A28&lt;&gt;"",VLOOKUP($A28,$A$30:$N$199,12,0),"")</f>
        <v>119952919312</v>
      </c>
      <c r="M28" s="432">
        <f>IF($A28&lt;&gt;"",VLOOKUP($A28,$A$30:$N$199,13,0),"")</f>
        <v>180602565</v>
      </c>
      <c r="N28" s="241">
        <f t="shared" si="12"/>
        <v>72012</v>
      </c>
      <c r="O28" s="235">
        <f t="shared" si="25"/>
        <v>45439.687673611108</v>
      </c>
      <c r="P28" s="92">
        <v>27</v>
      </c>
      <c r="Q28" s="249"/>
      <c r="R28" s="278"/>
      <c r="S28" s="256"/>
      <c r="T28" s="281"/>
      <c r="U28" s="246"/>
      <c r="V28" s="474"/>
      <c r="W28" s="208"/>
      <c r="X28" s="157"/>
      <c r="Y28" s="154"/>
      <c r="Z28" s="551">
        <f>F29/F28/100</f>
        <v>1.0293768545994064E-2</v>
      </c>
      <c r="AA28" s="509" t="str">
        <f t="shared" si="31"/>
        <v/>
      </c>
      <c r="AB28" s="494"/>
      <c r="AC28" s="483"/>
      <c r="AD28" s="483"/>
      <c r="AE28" s="484"/>
      <c r="AF28" s="484"/>
      <c r="AG28" s="484"/>
      <c r="AH28" s="521"/>
      <c r="AI28" s="513"/>
      <c r="AJ28" s="514"/>
      <c r="AK28" s="514"/>
      <c r="AL28" s="514"/>
      <c r="AM28" s="514"/>
      <c r="AN28" s="514"/>
      <c r="AO28" s="514"/>
      <c r="AP28" s="514"/>
      <c r="AQ28" s="514"/>
      <c r="AR28" s="514"/>
      <c r="AS28" s="514"/>
    </row>
    <row r="29" spans="1:45" ht="12.75" customHeight="1">
      <c r="A29" s="369" t="s">
        <v>16</v>
      </c>
      <c r="B29" s="469">
        <f t="shared" si="0"/>
        <v>2211</v>
      </c>
      <c r="C29" s="370">
        <f>IF(A29&lt;&gt;"",VLOOKUP($A29,$A$30:$N$199,3,0),"")</f>
        <v>69100</v>
      </c>
      <c r="D29" s="371">
        <f>IF(A29&lt;&gt;"",VLOOKUP($A29,$A$30:$N$199,4,0),"")</f>
        <v>69320</v>
      </c>
      <c r="E29" s="469">
        <f>IF(A29&lt;&gt;"",VLOOKUP($A29,$A$30:$N$199,5,0),"")</f>
        <v>31</v>
      </c>
      <c r="F29" s="465">
        <f>IF($A29&lt;&gt;"",VLOOKUP($A29,$A$30:$N$199,6,0),"")</f>
        <v>69380</v>
      </c>
      <c r="G29" s="358">
        <f>IF($A29&lt;&gt;"",VLOOKUP($A29,$A$30:$N$199,7,0),"")</f>
        <v>3.39E-2</v>
      </c>
      <c r="H29" s="359">
        <f>IF($A29&lt;&gt;"",VLOOKUP($A29,$A$30:$N$199,8,0),"")</f>
        <v>66550</v>
      </c>
      <c r="I29" s="470">
        <f>IF($A29&lt;&gt;"",VLOOKUP($A29,$A$30:$N$199,9,0),"")</f>
        <v>69660</v>
      </c>
      <c r="J29" s="471">
        <f>IF($A29&lt;&gt;"",VLOOKUP($A29,$A$30:$N$199,10,0),"")</f>
        <v>66550</v>
      </c>
      <c r="K29" s="362">
        <f>IF($A29&lt;&gt;"",VLOOKUP($A29,$A$30:$N$199,11,0),"")</f>
        <v>67100</v>
      </c>
      <c r="L29" s="363">
        <f>IF($A29&lt;&gt;"",VLOOKUP($A29,$A$30:$N$199,12,0),"")</f>
        <v>5945063809</v>
      </c>
      <c r="M29" s="433">
        <f>IF($A29&lt;&gt;"",VLOOKUP($A29,$A$30:$N$199,13,0),"")</f>
        <v>8731098</v>
      </c>
      <c r="N29" s="244">
        <f t="shared" si="12"/>
        <v>3266</v>
      </c>
      <c r="O29" s="175">
        <f t="shared" si="25"/>
        <v>45439.685173611113</v>
      </c>
      <c r="P29" s="176">
        <v>28</v>
      </c>
      <c r="Q29" s="248"/>
      <c r="R29" s="279"/>
      <c r="S29" s="257"/>
      <c r="T29" s="276"/>
      <c r="U29" s="247"/>
      <c r="V29" s="475"/>
      <c r="W29" s="366"/>
      <c r="X29" s="367"/>
      <c r="Y29" s="372">
        <v>50</v>
      </c>
      <c r="Z29" s="552"/>
      <c r="AA29" s="510" t="str">
        <f t="shared" si="31"/>
        <v/>
      </c>
      <c r="AB29" s="512"/>
      <c r="AC29" s="490"/>
      <c r="AD29" s="490"/>
      <c r="AE29" s="491"/>
      <c r="AF29" s="491"/>
      <c r="AG29" s="491"/>
      <c r="AH29" s="521"/>
      <c r="AI29" s="513"/>
      <c r="AJ29" s="514"/>
      <c r="AK29" s="514"/>
      <c r="AL29" s="514"/>
      <c r="AM29" s="514"/>
      <c r="AN29" s="514"/>
      <c r="AO29" s="514"/>
      <c r="AP29" s="514"/>
      <c r="AQ29" s="514"/>
      <c r="AR29" s="514"/>
      <c r="AS29" s="514"/>
    </row>
    <row r="30" spans="1:45" ht="12.75" customHeight="1">
      <c r="A30" s="294" t="s">
        <v>474</v>
      </c>
      <c r="B30" s="269">
        <v>10</v>
      </c>
      <c r="C30" s="563">
        <v>0.47</v>
      </c>
      <c r="D30" s="564">
        <v>0.57999999999999996</v>
      </c>
      <c r="E30" s="273">
        <v>8</v>
      </c>
      <c r="F30" s="292">
        <v>0.57999999999999996</v>
      </c>
      <c r="G30" s="211">
        <v>-0.27949999999999997</v>
      </c>
      <c r="H30" s="66">
        <v>0.85</v>
      </c>
      <c r="I30" s="58">
        <v>1.27</v>
      </c>
      <c r="J30" s="89">
        <v>0.41099999999999998</v>
      </c>
      <c r="K30" s="62">
        <v>0.80500000000000005</v>
      </c>
      <c r="L30" s="69">
        <v>45624</v>
      </c>
      <c r="M30" s="420">
        <v>611</v>
      </c>
      <c r="N30" s="117">
        <v>123</v>
      </c>
      <c r="O30" s="84">
        <v>45439.708275462966</v>
      </c>
      <c r="P30" s="92">
        <v>29</v>
      </c>
      <c r="Q30" s="249"/>
      <c r="R30" s="278"/>
      <c r="S30" s="256"/>
      <c r="T30" s="277"/>
      <c r="U30" s="246"/>
      <c r="V30" s="210"/>
      <c r="W30" s="208"/>
      <c r="X30" s="157"/>
      <c r="Y30" s="283"/>
      <c r="Z30" s="531">
        <f>IF($F$61&lt;&gt;"",($F$61-AA30)/$F$61,"")</f>
        <v>0.3318595641646489</v>
      </c>
      <c r="AA30" s="523">
        <f>IF($D30&lt;&gt;"",(MID($A30,5,4))-$F30,"")</f>
        <v>2759.42</v>
      </c>
      <c r="AB30" s="492"/>
      <c r="AC30" s="478"/>
      <c r="AD30" s="478"/>
      <c r="AE30" s="479"/>
      <c r="AF30" s="479"/>
      <c r="AG30" s="479"/>
      <c r="AH30" s="520"/>
      <c r="AI30" s="513"/>
      <c r="AJ30" s="514"/>
      <c r="AK30" s="514"/>
      <c r="AL30" s="514"/>
      <c r="AM30" s="514"/>
      <c r="AN30" s="514"/>
      <c r="AO30" s="514"/>
      <c r="AP30" s="514"/>
      <c r="AQ30" s="514"/>
      <c r="AR30" s="514"/>
      <c r="AS30" s="514"/>
    </row>
    <row r="31" spans="1:45" ht="12.75" customHeight="1">
      <c r="A31" s="116" t="s">
        <v>475</v>
      </c>
      <c r="B31" s="268">
        <v>4</v>
      </c>
      <c r="C31" s="565">
        <v>0.89</v>
      </c>
      <c r="D31" s="565">
        <v>0.95</v>
      </c>
      <c r="E31" s="268">
        <v>36</v>
      </c>
      <c r="F31" s="206">
        <v>0.89</v>
      </c>
      <c r="G31" s="212">
        <v>-0.31850000000000001</v>
      </c>
      <c r="H31" s="65">
        <v>1.45</v>
      </c>
      <c r="I31" s="56">
        <v>2</v>
      </c>
      <c r="J31" s="88">
        <v>0.65</v>
      </c>
      <c r="K31" s="60">
        <v>1.306</v>
      </c>
      <c r="L31" s="63">
        <v>92293</v>
      </c>
      <c r="M31" s="425">
        <v>859</v>
      </c>
      <c r="N31" s="118">
        <v>133</v>
      </c>
      <c r="O31" s="85">
        <v>45439.706793981481</v>
      </c>
      <c r="P31" s="91">
        <v>30</v>
      </c>
      <c r="Q31" s="248"/>
      <c r="R31" s="279"/>
      <c r="S31" s="257"/>
      <c r="T31" s="276"/>
      <c r="U31" s="247"/>
      <c r="V31" s="209"/>
      <c r="W31" s="127"/>
      <c r="X31" s="156"/>
      <c r="Y31" s="284"/>
      <c r="Z31" s="532">
        <f t="shared" ref="Z31:Z39" si="32">IF($F$61&lt;&gt;"",($F$61-AA31)/$F$61,"")</f>
        <v>0.30772154963680387</v>
      </c>
      <c r="AA31" s="524">
        <f t="shared" ref="AA31:AA39" si="33">IF($D31&lt;&gt;"",(MID($A31,5,4))-$F31,"")</f>
        <v>2859.11</v>
      </c>
      <c r="AB31" s="493"/>
      <c r="AC31" s="480"/>
      <c r="AD31" s="480"/>
      <c r="AE31" s="481"/>
      <c r="AF31" s="481"/>
      <c r="AG31" s="481"/>
      <c r="AH31" s="520"/>
      <c r="AI31" s="513"/>
      <c r="AJ31" s="514"/>
      <c r="AK31" s="514"/>
      <c r="AL31" s="514"/>
      <c r="AM31" s="514"/>
      <c r="AN31" s="514"/>
      <c r="AO31" s="514"/>
      <c r="AP31" s="514"/>
      <c r="AQ31" s="514"/>
      <c r="AR31" s="514"/>
      <c r="AS31" s="514"/>
    </row>
    <row r="32" spans="1:45" ht="12.75" customHeight="1">
      <c r="A32" s="294" t="s">
        <v>476</v>
      </c>
      <c r="B32" s="269">
        <v>8</v>
      </c>
      <c r="C32" s="563">
        <v>1.53</v>
      </c>
      <c r="D32" s="564">
        <v>1.68</v>
      </c>
      <c r="E32" s="269">
        <v>13</v>
      </c>
      <c r="F32" s="291">
        <v>1.53</v>
      </c>
      <c r="G32" s="211">
        <v>-0.25290000000000001</v>
      </c>
      <c r="H32" s="67">
        <v>1.52</v>
      </c>
      <c r="I32" s="57">
        <v>2.9</v>
      </c>
      <c r="J32" s="90">
        <v>1</v>
      </c>
      <c r="K32" s="61">
        <v>2.048</v>
      </c>
      <c r="L32" s="68">
        <v>366372</v>
      </c>
      <c r="M32" s="434">
        <v>2102</v>
      </c>
      <c r="N32" s="119">
        <v>431</v>
      </c>
      <c r="O32" s="86">
        <v>45439.708148148151</v>
      </c>
      <c r="P32" s="92">
        <v>31</v>
      </c>
      <c r="Q32" s="249"/>
      <c r="R32" s="280"/>
      <c r="S32" s="256"/>
      <c r="T32" s="277"/>
      <c r="U32" s="246"/>
      <c r="V32" s="210"/>
      <c r="W32" s="208"/>
      <c r="X32" s="178"/>
      <c r="Y32" s="285"/>
      <c r="Z32" s="533">
        <f t="shared" si="32"/>
        <v>0.27155690072639233</v>
      </c>
      <c r="AA32" s="525">
        <f t="shared" si="33"/>
        <v>3008.47</v>
      </c>
      <c r="AB32" s="494"/>
      <c r="AC32" s="483"/>
      <c r="AD32" s="483"/>
      <c r="AE32" s="484"/>
      <c r="AF32" s="484"/>
      <c r="AG32" s="484"/>
      <c r="AH32" s="520"/>
      <c r="AI32" s="513"/>
      <c r="AJ32" s="514"/>
      <c r="AK32" s="514"/>
      <c r="AL32" s="514"/>
      <c r="AM32" s="514"/>
      <c r="AN32" s="514"/>
      <c r="AO32" s="514"/>
      <c r="AP32" s="514"/>
      <c r="AQ32" s="514"/>
      <c r="AR32" s="514"/>
      <c r="AS32" s="514"/>
    </row>
    <row r="33" spans="1:45" ht="12.75" customHeight="1">
      <c r="A33" s="265" t="s">
        <v>477</v>
      </c>
      <c r="B33" s="268">
        <v>28</v>
      </c>
      <c r="C33" s="565">
        <v>2.5</v>
      </c>
      <c r="D33" s="565">
        <v>2.9</v>
      </c>
      <c r="E33" s="268">
        <v>18</v>
      </c>
      <c r="F33" s="206">
        <v>2.5</v>
      </c>
      <c r="G33" s="212">
        <v>-0.3095</v>
      </c>
      <c r="H33" s="65">
        <v>5</v>
      </c>
      <c r="I33" s="56">
        <v>5</v>
      </c>
      <c r="J33" s="88">
        <v>1.87</v>
      </c>
      <c r="K33" s="60">
        <v>3.621</v>
      </c>
      <c r="L33" s="63">
        <v>1041993</v>
      </c>
      <c r="M33" s="425">
        <v>3819</v>
      </c>
      <c r="N33" s="118">
        <v>422</v>
      </c>
      <c r="O33" s="85">
        <v>45439.708043981482</v>
      </c>
      <c r="P33" s="91">
        <v>32</v>
      </c>
      <c r="Q33" s="248"/>
      <c r="R33" s="279"/>
      <c r="S33" s="257"/>
      <c r="T33" s="276"/>
      <c r="U33" s="247"/>
      <c r="V33" s="209"/>
      <c r="W33" s="127"/>
      <c r="X33" s="156"/>
      <c r="Y33" s="284"/>
      <c r="Z33" s="532">
        <f t="shared" si="32"/>
        <v>0.23547215496368037</v>
      </c>
      <c r="AA33" s="524">
        <f t="shared" si="33"/>
        <v>3157.5</v>
      </c>
      <c r="AB33" s="493"/>
      <c r="AC33" s="480"/>
      <c r="AD33" s="480"/>
      <c r="AE33" s="481"/>
      <c r="AF33" s="481"/>
      <c r="AG33" s="481"/>
      <c r="AH33" s="520"/>
      <c r="AI33" s="513"/>
      <c r="AJ33" s="514"/>
      <c r="AK33" s="514"/>
      <c r="AL33" s="514"/>
      <c r="AM33" s="514"/>
      <c r="AN33" s="514"/>
      <c r="AO33" s="514"/>
      <c r="AP33" s="514"/>
      <c r="AQ33" s="514"/>
      <c r="AR33" s="514"/>
      <c r="AS33" s="514"/>
    </row>
    <row r="34" spans="1:45" ht="12.75" customHeight="1">
      <c r="A34" s="294" t="s">
        <v>478</v>
      </c>
      <c r="B34" s="269">
        <v>6</v>
      </c>
      <c r="C34" s="563">
        <v>4.5010000000000003</v>
      </c>
      <c r="D34" s="564">
        <v>5</v>
      </c>
      <c r="E34" s="269">
        <v>47</v>
      </c>
      <c r="F34" s="291">
        <v>5</v>
      </c>
      <c r="G34" s="211">
        <v>-0.35600000000000004</v>
      </c>
      <c r="H34" s="67">
        <v>10</v>
      </c>
      <c r="I34" s="57">
        <v>10</v>
      </c>
      <c r="J34" s="90">
        <v>3.8</v>
      </c>
      <c r="K34" s="61">
        <v>7.7640000000000002</v>
      </c>
      <c r="L34" s="68">
        <v>978919</v>
      </c>
      <c r="M34" s="434">
        <v>1920</v>
      </c>
      <c r="N34" s="119">
        <v>293</v>
      </c>
      <c r="O34" s="86">
        <v>45439.70815972222</v>
      </c>
      <c r="P34" s="92">
        <v>33</v>
      </c>
      <c r="Q34" s="249"/>
      <c r="R34" s="280"/>
      <c r="S34" s="256"/>
      <c r="T34" s="277"/>
      <c r="U34" s="246"/>
      <c r="V34" s="210"/>
      <c r="W34" s="208"/>
      <c r="X34" s="178"/>
      <c r="Y34" s="285"/>
      <c r="Z34" s="533">
        <f t="shared" si="32"/>
        <v>0.19975786924939468</v>
      </c>
      <c r="AA34" s="525">
        <f t="shared" si="33"/>
        <v>3305</v>
      </c>
      <c r="AB34" s="494"/>
      <c r="AC34" s="483"/>
      <c r="AD34" s="483"/>
      <c r="AE34" s="484"/>
      <c r="AF34" s="484"/>
      <c r="AG34" s="484"/>
      <c r="AH34" s="520"/>
      <c r="AI34" s="513"/>
      <c r="AJ34" s="514"/>
      <c r="AK34" s="514"/>
      <c r="AL34" s="514"/>
      <c r="AM34" s="514"/>
      <c r="AN34" s="514"/>
      <c r="AO34" s="514"/>
      <c r="AP34" s="514"/>
      <c r="AQ34" s="514"/>
      <c r="AR34" s="514"/>
      <c r="AS34" s="514"/>
    </row>
    <row r="35" spans="1:45" ht="12.75" customHeight="1">
      <c r="A35" s="265" t="s">
        <v>479</v>
      </c>
      <c r="B35" s="268">
        <v>5</v>
      </c>
      <c r="C35" s="565">
        <v>10.271000000000001</v>
      </c>
      <c r="D35" s="565">
        <v>11.5</v>
      </c>
      <c r="E35" s="268">
        <v>1</v>
      </c>
      <c r="F35" s="206">
        <v>10.77</v>
      </c>
      <c r="G35" s="212">
        <v>-0.36570000000000003</v>
      </c>
      <c r="H35" s="65">
        <v>11.000999999999999</v>
      </c>
      <c r="I35" s="56">
        <v>18.899000000000001</v>
      </c>
      <c r="J35" s="88">
        <v>9</v>
      </c>
      <c r="K35" s="60">
        <v>16.981000000000002</v>
      </c>
      <c r="L35" s="63">
        <v>2457113</v>
      </c>
      <c r="M35" s="425">
        <v>2232</v>
      </c>
      <c r="N35" s="118">
        <v>304</v>
      </c>
      <c r="O35" s="85">
        <v>45439.705046296294</v>
      </c>
      <c r="P35" s="91">
        <v>34</v>
      </c>
      <c r="Q35" s="248"/>
      <c r="R35" s="279"/>
      <c r="S35" s="257"/>
      <c r="T35" s="276"/>
      <c r="U35" s="247"/>
      <c r="V35" s="209"/>
      <c r="W35" s="127"/>
      <c r="X35" s="156"/>
      <c r="Y35" s="286"/>
      <c r="Z35" s="534">
        <f t="shared" si="32"/>
        <v>0.16483535108958838</v>
      </c>
      <c r="AA35" s="524">
        <f t="shared" si="33"/>
        <v>3449.23</v>
      </c>
      <c r="AB35" s="493"/>
      <c r="AC35" s="480"/>
      <c r="AD35" s="480"/>
      <c r="AE35" s="481"/>
      <c r="AF35" s="481"/>
      <c r="AG35" s="481"/>
      <c r="AH35" s="520"/>
      <c r="AI35" s="513"/>
      <c r="AJ35" s="514"/>
      <c r="AK35" s="514"/>
      <c r="AL35" s="514"/>
      <c r="AM35" s="514"/>
      <c r="AN35" s="514"/>
      <c r="AO35" s="514"/>
      <c r="AP35" s="514"/>
      <c r="AQ35" s="514"/>
      <c r="AR35" s="514"/>
      <c r="AS35" s="514"/>
    </row>
    <row r="36" spans="1:45" ht="12.75" customHeight="1">
      <c r="A36" s="294" t="s">
        <v>480</v>
      </c>
      <c r="B36" s="270">
        <v>5</v>
      </c>
      <c r="C36" s="563">
        <v>21.510999999999999</v>
      </c>
      <c r="D36" s="564">
        <v>22.959</v>
      </c>
      <c r="E36" s="270">
        <v>44</v>
      </c>
      <c r="F36" s="291">
        <v>22.959</v>
      </c>
      <c r="G36" s="211">
        <v>-0.37060000000000004</v>
      </c>
      <c r="H36" s="67">
        <v>37.99</v>
      </c>
      <c r="I36" s="57">
        <v>37.99</v>
      </c>
      <c r="J36" s="90">
        <v>21</v>
      </c>
      <c r="K36" s="61">
        <v>36.479999999999997</v>
      </c>
      <c r="L36" s="68">
        <v>5735607</v>
      </c>
      <c r="M36" s="434">
        <v>2297</v>
      </c>
      <c r="N36" s="119">
        <v>385</v>
      </c>
      <c r="O36" s="86">
        <v>45439.708275462966</v>
      </c>
      <c r="P36" s="92">
        <v>35</v>
      </c>
      <c r="Q36" s="249"/>
      <c r="R36" s="280"/>
      <c r="S36" s="256"/>
      <c r="T36" s="277"/>
      <c r="U36" s="246"/>
      <c r="V36" s="210"/>
      <c r="W36" s="208"/>
      <c r="X36" s="178"/>
      <c r="Y36" s="283"/>
      <c r="Z36" s="531">
        <f t="shared" si="32"/>
        <v>0.13146707021791765</v>
      </c>
      <c r="AA36" s="525">
        <f t="shared" si="33"/>
        <v>3587.0410000000002</v>
      </c>
      <c r="AB36" s="494"/>
      <c r="AC36" s="483"/>
      <c r="AD36" s="483"/>
      <c r="AE36" s="484"/>
      <c r="AF36" s="484"/>
      <c r="AG36" s="484"/>
      <c r="AH36" s="520"/>
      <c r="AI36" s="513"/>
      <c r="AJ36" s="514"/>
      <c r="AK36" s="514"/>
      <c r="AL36" s="514"/>
      <c r="AM36" s="514"/>
      <c r="AN36" s="514"/>
      <c r="AO36" s="514"/>
      <c r="AP36" s="514"/>
      <c r="AQ36" s="514"/>
      <c r="AR36" s="514"/>
      <c r="AS36" s="514"/>
    </row>
    <row r="37" spans="1:45" ht="12.75" customHeight="1">
      <c r="A37" s="265" t="s">
        <v>481</v>
      </c>
      <c r="B37" s="268">
        <v>175</v>
      </c>
      <c r="C37" s="565">
        <v>45</v>
      </c>
      <c r="D37" s="565">
        <v>46</v>
      </c>
      <c r="E37" s="268">
        <v>85</v>
      </c>
      <c r="F37" s="206">
        <v>45</v>
      </c>
      <c r="G37" s="212">
        <v>-0.34820000000000001</v>
      </c>
      <c r="H37" s="65">
        <v>51</v>
      </c>
      <c r="I37" s="56">
        <v>69</v>
      </c>
      <c r="J37" s="88">
        <v>42</v>
      </c>
      <c r="K37" s="60">
        <v>69.048000000000002</v>
      </c>
      <c r="L37" s="63">
        <v>24977968</v>
      </c>
      <c r="M37" s="425">
        <v>5063</v>
      </c>
      <c r="N37" s="118">
        <v>708</v>
      </c>
      <c r="O37" s="85">
        <v>45439.708275462966</v>
      </c>
      <c r="P37" s="91">
        <v>36</v>
      </c>
      <c r="Q37" s="248"/>
      <c r="R37" s="279"/>
      <c r="S37" s="257"/>
      <c r="T37" s="276"/>
      <c r="U37" s="247"/>
      <c r="V37" s="209"/>
      <c r="W37" s="127"/>
      <c r="X37" s="156"/>
      <c r="Y37" s="284"/>
      <c r="Z37" s="532">
        <f t="shared" si="32"/>
        <v>0.10048426150121065</v>
      </c>
      <c r="AA37" s="524">
        <f t="shared" si="33"/>
        <v>3715</v>
      </c>
      <c r="AB37" s="493"/>
      <c r="AC37" s="480"/>
      <c r="AD37" s="480"/>
      <c r="AE37" s="481"/>
      <c r="AF37" s="481"/>
      <c r="AG37" s="481"/>
      <c r="AH37" s="520"/>
      <c r="AI37" s="513"/>
      <c r="AJ37" s="514"/>
      <c r="AK37" s="514"/>
      <c r="AL37" s="514"/>
      <c r="AM37" s="514"/>
      <c r="AN37" s="514"/>
      <c r="AO37" s="514"/>
      <c r="AP37" s="514"/>
      <c r="AQ37" s="514"/>
      <c r="AR37" s="514"/>
      <c r="AS37" s="514"/>
    </row>
    <row r="38" spans="1:45" ht="12.75" customHeight="1">
      <c r="A38" s="294" t="s">
        <v>482</v>
      </c>
      <c r="B38" s="269">
        <v>1</v>
      </c>
      <c r="C38" s="563">
        <v>82.5</v>
      </c>
      <c r="D38" s="564">
        <v>82.998999999999995</v>
      </c>
      <c r="E38" s="269">
        <v>4</v>
      </c>
      <c r="F38" s="291">
        <v>82.001000000000005</v>
      </c>
      <c r="G38" s="211">
        <v>-0.31790000000000002</v>
      </c>
      <c r="H38" s="67">
        <v>121.999</v>
      </c>
      <c r="I38" s="57">
        <v>121.999</v>
      </c>
      <c r="J38" s="90">
        <v>80</v>
      </c>
      <c r="K38" s="61">
        <v>120.226</v>
      </c>
      <c r="L38" s="68">
        <v>39518636</v>
      </c>
      <c r="M38" s="434">
        <v>4438</v>
      </c>
      <c r="N38" s="119">
        <v>453</v>
      </c>
      <c r="O38" s="86">
        <v>45439.708090277774</v>
      </c>
      <c r="P38" s="92">
        <v>37</v>
      </c>
      <c r="Q38" s="249"/>
      <c r="R38" s="280"/>
      <c r="S38" s="256"/>
      <c r="T38" s="277"/>
      <c r="U38" s="246"/>
      <c r="V38" s="210"/>
      <c r="W38" s="208"/>
      <c r="X38" s="178"/>
      <c r="Y38" s="285"/>
      <c r="Z38" s="533">
        <f t="shared" si="32"/>
        <v>7.3123728813559372E-2</v>
      </c>
      <c r="AA38" s="525">
        <f t="shared" si="33"/>
        <v>3827.9989999999998</v>
      </c>
      <c r="AB38" s="494"/>
      <c r="AC38" s="483"/>
      <c r="AD38" s="483"/>
      <c r="AE38" s="484"/>
      <c r="AF38" s="484"/>
      <c r="AG38" s="484"/>
      <c r="AH38" s="555"/>
      <c r="AI38" s="556"/>
      <c r="AJ38" s="556"/>
      <c r="AK38" s="556"/>
      <c r="AL38" s="556"/>
      <c r="AM38" s="514"/>
      <c r="AN38" s="514"/>
      <c r="AO38" s="514"/>
      <c r="AP38" s="514"/>
      <c r="AQ38" s="514"/>
      <c r="AR38" s="514"/>
      <c r="AS38" s="514"/>
    </row>
    <row r="39" spans="1:45" ht="12.75" customHeight="1">
      <c r="A39" s="327" t="s">
        <v>483</v>
      </c>
      <c r="B39" s="328">
        <v>33</v>
      </c>
      <c r="C39" s="566">
        <v>133</v>
      </c>
      <c r="D39" s="566">
        <v>139.999</v>
      </c>
      <c r="E39" s="328">
        <v>8</v>
      </c>
      <c r="F39" s="329">
        <v>133</v>
      </c>
      <c r="G39" s="330">
        <v>-0.32079999999999997</v>
      </c>
      <c r="H39" s="331">
        <v>160</v>
      </c>
      <c r="I39" s="332">
        <v>189</v>
      </c>
      <c r="J39" s="333">
        <v>132</v>
      </c>
      <c r="K39" s="334">
        <v>195.833</v>
      </c>
      <c r="L39" s="335">
        <v>22520666</v>
      </c>
      <c r="M39" s="435">
        <v>1515</v>
      </c>
      <c r="N39" s="311">
        <v>211</v>
      </c>
      <c r="O39" s="312">
        <v>45439.708321759259</v>
      </c>
      <c r="P39" s="313">
        <v>38</v>
      </c>
      <c r="Q39" s="248"/>
      <c r="R39" s="279"/>
      <c r="S39" s="257"/>
      <c r="T39" s="276"/>
      <c r="U39" s="247"/>
      <c r="V39" s="209"/>
      <c r="W39" s="336"/>
      <c r="X39" s="337"/>
      <c r="Y39" s="338"/>
      <c r="Z39" s="535">
        <f t="shared" si="32"/>
        <v>4.9152542372881358E-2</v>
      </c>
      <c r="AA39" s="526">
        <f t="shared" si="33"/>
        <v>3927</v>
      </c>
      <c r="AB39" s="495"/>
      <c r="AC39" s="486"/>
      <c r="AD39" s="486"/>
      <c r="AE39" s="487"/>
      <c r="AF39" s="487"/>
      <c r="AG39" s="487"/>
      <c r="AH39" s="555"/>
      <c r="AI39" s="556"/>
      <c r="AJ39" s="556"/>
      <c r="AK39" s="556"/>
      <c r="AL39" s="556"/>
      <c r="AM39" s="514"/>
      <c r="AN39" s="514"/>
      <c r="AO39" s="514"/>
      <c r="AP39" s="514"/>
      <c r="AQ39" s="514"/>
      <c r="AR39" s="514"/>
      <c r="AS39" s="514"/>
    </row>
    <row r="40" spans="1:45" ht="12.75" customHeight="1">
      <c r="A40" s="263" t="s">
        <v>484</v>
      </c>
      <c r="B40" s="273">
        <v>1</v>
      </c>
      <c r="C40" s="558">
        <v>582.89</v>
      </c>
      <c r="D40" s="558">
        <v>601</v>
      </c>
      <c r="E40" s="273">
        <v>9</v>
      </c>
      <c r="F40" s="292">
        <v>585</v>
      </c>
      <c r="G40" s="211">
        <v>0.18659999999999999</v>
      </c>
      <c r="H40" s="66">
        <v>665.14700000000005</v>
      </c>
      <c r="I40" s="58">
        <v>665.14700000000005</v>
      </c>
      <c r="J40" s="89">
        <v>515</v>
      </c>
      <c r="K40" s="62">
        <v>493</v>
      </c>
      <c r="L40" s="69">
        <v>9199477</v>
      </c>
      <c r="M40" s="420">
        <v>165</v>
      </c>
      <c r="N40" s="117">
        <v>51</v>
      </c>
      <c r="O40" s="84">
        <v>45439.701215277775</v>
      </c>
      <c r="P40" s="92">
        <v>39</v>
      </c>
      <c r="Q40" s="249"/>
      <c r="R40" s="280"/>
      <c r="S40" s="256"/>
      <c r="T40" s="277"/>
      <c r="U40" s="246"/>
      <c r="V40" s="210"/>
      <c r="W40" s="208"/>
      <c r="X40" s="157"/>
      <c r="Y40" s="283"/>
      <c r="Z40" s="531">
        <f>IF($F$61&lt;&gt;"",(AA40-$F$61)/$F$61,"")</f>
        <v>1.5738498789346248E-2</v>
      </c>
      <c r="AA40" s="525">
        <f>IF($D40&lt;&gt;"",(MID($A40,5,4))+$F40,"")</f>
        <v>4195</v>
      </c>
      <c r="AB40" s="492"/>
      <c r="AC40" s="478"/>
      <c r="AD40" s="478"/>
      <c r="AE40" s="479"/>
      <c r="AF40" s="479"/>
      <c r="AG40" s="479"/>
      <c r="AH40" s="557"/>
      <c r="AI40" s="556"/>
      <c r="AJ40" s="556"/>
      <c r="AK40" s="556"/>
      <c r="AL40" s="556"/>
      <c r="AM40" s="514"/>
      <c r="AN40" s="514"/>
      <c r="AO40" s="514"/>
      <c r="AP40" s="514"/>
      <c r="AQ40" s="514"/>
      <c r="AR40" s="514"/>
      <c r="AS40" s="514"/>
    </row>
    <row r="41" spans="1:45" ht="12.75" customHeight="1">
      <c r="A41" s="290" t="s">
        <v>485</v>
      </c>
      <c r="B41" s="274">
        <v>1</v>
      </c>
      <c r="C41" s="565">
        <v>460</v>
      </c>
      <c r="D41" s="567">
        <v>464</v>
      </c>
      <c r="E41" s="271">
        <v>25</v>
      </c>
      <c r="F41" s="206">
        <v>460.00799999999998</v>
      </c>
      <c r="G41" s="212">
        <v>0.191</v>
      </c>
      <c r="H41" s="65">
        <v>400</v>
      </c>
      <c r="I41" s="56">
        <v>475</v>
      </c>
      <c r="J41" s="88">
        <v>400</v>
      </c>
      <c r="K41" s="60">
        <v>386.20600000000002</v>
      </c>
      <c r="L41" s="63">
        <v>77550225</v>
      </c>
      <c r="M41" s="425">
        <v>1747</v>
      </c>
      <c r="N41" s="118">
        <v>313</v>
      </c>
      <c r="O41" s="85">
        <v>45439.701840277776</v>
      </c>
      <c r="P41" s="91">
        <v>40</v>
      </c>
      <c r="Q41" s="248"/>
      <c r="R41" s="279"/>
      <c r="S41" s="257"/>
      <c r="T41" s="276"/>
      <c r="U41" s="247"/>
      <c r="V41" s="209"/>
      <c r="W41" s="127"/>
      <c r="X41" s="156"/>
      <c r="Y41" s="284"/>
      <c r="Z41" s="532">
        <f t="shared" ref="Z41:Z49" si="34">IF($F$61&lt;&gt;"",(AA41-$F$61)/$F$61,"")</f>
        <v>2.1793704600484215E-2</v>
      </c>
      <c r="AA41" s="524">
        <f t="shared" ref="AA41:AA49" si="35">IF($D41&lt;&gt;"",(MID($A41,5,4))+$F41,"")</f>
        <v>4220.0079999999998</v>
      </c>
      <c r="AB41" s="493"/>
      <c r="AC41" s="480"/>
      <c r="AD41" s="480"/>
      <c r="AE41" s="481"/>
      <c r="AF41" s="481"/>
      <c r="AG41" s="481"/>
      <c r="AH41" s="557"/>
      <c r="AI41" s="556"/>
      <c r="AJ41" s="556"/>
      <c r="AK41" s="556"/>
      <c r="AL41" s="556"/>
      <c r="AM41" s="514"/>
      <c r="AN41" s="514"/>
      <c r="AO41" s="514"/>
      <c r="AP41" s="514"/>
      <c r="AQ41" s="514"/>
      <c r="AR41" s="514"/>
      <c r="AS41" s="514"/>
    </row>
    <row r="42" spans="1:45" ht="12.75" customHeight="1">
      <c r="A42" s="294" t="s">
        <v>486</v>
      </c>
      <c r="B42" s="272">
        <v>1</v>
      </c>
      <c r="C42" s="568">
        <v>347</v>
      </c>
      <c r="D42" s="568">
        <v>350</v>
      </c>
      <c r="E42" s="272">
        <v>71</v>
      </c>
      <c r="F42" s="291">
        <v>350</v>
      </c>
      <c r="G42" s="211">
        <v>0.22260000000000002</v>
      </c>
      <c r="H42" s="67">
        <v>310</v>
      </c>
      <c r="I42" s="57">
        <v>365</v>
      </c>
      <c r="J42" s="90">
        <v>295</v>
      </c>
      <c r="K42" s="61">
        <v>286.26</v>
      </c>
      <c r="L42" s="68">
        <v>125025133</v>
      </c>
      <c r="M42" s="434">
        <v>3664</v>
      </c>
      <c r="N42" s="119">
        <v>517</v>
      </c>
      <c r="O42" s="86">
        <v>45439.708275462966</v>
      </c>
      <c r="P42" s="92">
        <v>41</v>
      </c>
      <c r="Q42" s="249"/>
      <c r="R42" s="280"/>
      <c r="S42" s="256"/>
      <c r="T42" s="277"/>
      <c r="U42" s="246"/>
      <c r="V42" s="210"/>
      <c r="W42" s="208"/>
      <c r="X42" s="178"/>
      <c r="Y42" s="285"/>
      <c r="Z42" s="533">
        <f t="shared" si="34"/>
        <v>3.1476997578692496E-2</v>
      </c>
      <c r="AA42" s="525">
        <f t="shared" si="35"/>
        <v>4260</v>
      </c>
      <c r="AB42" s="494"/>
      <c r="AC42" s="483"/>
      <c r="AD42" s="483"/>
      <c r="AE42" s="484"/>
      <c r="AF42" s="484"/>
      <c r="AG42" s="484"/>
      <c r="AH42" s="557"/>
      <c r="AI42" s="556"/>
      <c r="AJ42" s="556"/>
      <c r="AK42" s="556"/>
      <c r="AL42" s="556"/>
      <c r="AM42" s="514"/>
      <c r="AN42" s="514"/>
      <c r="AO42" s="514"/>
      <c r="AP42" s="514"/>
      <c r="AQ42" s="514"/>
      <c r="AR42" s="514"/>
      <c r="AS42" s="514"/>
    </row>
    <row r="43" spans="1:45" ht="12.75" customHeight="1">
      <c r="A43" s="325" t="s">
        <v>487</v>
      </c>
      <c r="B43" s="274">
        <v>1</v>
      </c>
      <c r="C43" s="565">
        <v>245</v>
      </c>
      <c r="D43" s="567">
        <v>250.1</v>
      </c>
      <c r="E43" s="271">
        <v>23</v>
      </c>
      <c r="F43" s="206">
        <v>250.1</v>
      </c>
      <c r="G43" s="212">
        <v>0.22190000000000001</v>
      </c>
      <c r="H43" s="65">
        <v>206</v>
      </c>
      <c r="I43" s="56">
        <v>263.8</v>
      </c>
      <c r="J43" s="88">
        <v>206</v>
      </c>
      <c r="K43" s="60">
        <v>204.67099999999999</v>
      </c>
      <c r="L43" s="63">
        <v>326120374</v>
      </c>
      <c r="M43" s="425">
        <v>13556</v>
      </c>
      <c r="N43" s="118">
        <v>1305</v>
      </c>
      <c r="O43" s="85">
        <v>45439.708275462966</v>
      </c>
      <c r="P43" s="91">
        <v>42</v>
      </c>
      <c r="Q43" s="248"/>
      <c r="R43" s="279"/>
      <c r="S43" s="257"/>
      <c r="T43" s="276"/>
      <c r="U43" s="247"/>
      <c r="V43" s="209">
        <v>1</v>
      </c>
      <c r="W43" s="127" t="s">
        <v>581</v>
      </c>
      <c r="X43" s="156">
        <v>24500</v>
      </c>
      <c r="Y43" s="284"/>
      <c r="Z43" s="532">
        <f t="shared" si="34"/>
        <v>4.3607748184019461E-2</v>
      </c>
      <c r="AA43" s="524">
        <f t="shared" si="35"/>
        <v>4310.1000000000004</v>
      </c>
      <c r="AB43" s="493"/>
      <c r="AC43" s="480"/>
      <c r="AD43" s="480"/>
      <c r="AE43" s="481"/>
      <c r="AF43" s="481"/>
      <c r="AG43" s="481"/>
      <c r="AH43" s="557"/>
      <c r="AI43" s="556"/>
      <c r="AJ43" s="556"/>
      <c r="AK43" s="556"/>
      <c r="AL43" s="556"/>
      <c r="AM43" s="514"/>
      <c r="AN43" s="514"/>
      <c r="AO43" s="514"/>
      <c r="AP43" s="514"/>
      <c r="AQ43" s="514"/>
      <c r="AR43" s="514"/>
      <c r="AS43" s="514"/>
    </row>
    <row r="44" spans="1:45" ht="12.75" customHeight="1">
      <c r="A44" s="326" t="s">
        <v>488</v>
      </c>
      <c r="B44" s="272">
        <v>20</v>
      </c>
      <c r="C44" s="568">
        <v>152</v>
      </c>
      <c r="D44" s="568">
        <v>152.97999999999999</v>
      </c>
      <c r="E44" s="272">
        <v>5</v>
      </c>
      <c r="F44" s="291">
        <v>152.5</v>
      </c>
      <c r="G44" s="211">
        <v>0.20670000000000002</v>
      </c>
      <c r="H44" s="67">
        <v>149</v>
      </c>
      <c r="I44" s="57">
        <v>165</v>
      </c>
      <c r="J44" s="90">
        <v>131</v>
      </c>
      <c r="K44" s="61">
        <v>126.375</v>
      </c>
      <c r="L44" s="68">
        <v>138055180</v>
      </c>
      <c r="M44" s="434">
        <v>9039</v>
      </c>
      <c r="N44" s="119">
        <v>1217</v>
      </c>
      <c r="O44" s="86">
        <v>45439.708275462966</v>
      </c>
      <c r="P44" s="92">
        <v>43</v>
      </c>
      <c r="Q44" s="249"/>
      <c r="R44" s="280"/>
      <c r="S44" s="256"/>
      <c r="T44" s="277"/>
      <c r="U44" s="246"/>
      <c r="V44" s="210"/>
      <c r="W44" s="208"/>
      <c r="X44" s="178"/>
      <c r="Y44" s="285"/>
      <c r="Z44" s="533">
        <f t="shared" si="34"/>
        <v>6.8401937046004849E-2</v>
      </c>
      <c r="AA44" s="525">
        <f t="shared" si="35"/>
        <v>4412.5</v>
      </c>
      <c r="AB44" s="494"/>
      <c r="AC44" s="483"/>
      <c r="AD44" s="483"/>
      <c r="AE44" s="484"/>
      <c r="AF44" s="484"/>
      <c r="AG44" s="484"/>
      <c r="AH44" s="557"/>
      <c r="AI44" s="556"/>
      <c r="AJ44" s="556"/>
      <c r="AK44" s="556"/>
      <c r="AL44" s="556"/>
      <c r="AM44" s="514"/>
      <c r="AN44" s="514"/>
      <c r="AO44" s="514"/>
      <c r="AP44" s="514"/>
      <c r="AQ44" s="514"/>
      <c r="AR44" s="514"/>
      <c r="AS44" s="514"/>
    </row>
    <row r="45" spans="1:45" ht="12.75" customHeight="1">
      <c r="A45" s="325" t="s">
        <v>489</v>
      </c>
      <c r="B45" s="274">
        <v>3</v>
      </c>
      <c r="C45" s="565">
        <v>90.603999999999999</v>
      </c>
      <c r="D45" s="567">
        <v>92.888000000000005</v>
      </c>
      <c r="E45" s="271">
        <v>2</v>
      </c>
      <c r="F45" s="206">
        <v>92.888000000000005</v>
      </c>
      <c r="G45" s="212">
        <v>0.26419999999999999</v>
      </c>
      <c r="H45" s="65">
        <v>78</v>
      </c>
      <c r="I45" s="56">
        <v>98.819000000000003</v>
      </c>
      <c r="J45" s="88">
        <v>78</v>
      </c>
      <c r="K45" s="60">
        <v>73.471999999999994</v>
      </c>
      <c r="L45" s="63">
        <v>132485529</v>
      </c>
      <c r="M45" s="425">
        <v>14699</v>
      </c>
      <c r="N45" s="63">
        <v>1304</v>
      </c>
      <c r="O45" s="85">
        <v>45439.708310185182</v>
      </c>
      <c r="P45" s="128">
        <v>44</v>
      </c>
      <c r="Q45" s="250"/>
      <c r="R45" s="279"/>
      <c r="S45" s="257"/>
      <c r="T45" s="276"/>
      <c r="U45" s="247"/>
      <c r="V45" s="209"/>
      <c r="W45" s="127"/>
      <c r="X45" s="156"/>
      <c r="Y45" s="286"/>
      <c r="Z45" s="534">
        <f t="shared" si="34"/>
        <v>0.10239418886198545</v>
      </c>
      <c r="AA45" s="524">
        <f t="shared" si="35"/>
        <v>4552.8879999999999</v>
      </c>
      <c r="AB45" s="493"/>
      <c r="AC45" s="480"/>
      <c r="AD45" s="480"/>
      <c r="AE45" s="481"/>
      <c r="AF45" s="481"/>
      <c r="AG45" s="481"/>
      <c r="AH45" s="557"/>
      <c r="AI45" s="556"/>
      <c r="AJ45" s="556"/>
      <c r="AK45" s="556"/>
      <c r="AL45" s="556"/>
      <c r="AM45" s="514"/>
      <c r="AN45" s="514"/>
      <c r="AO45" s="514"/>
      <c r="AP45" s="514"/>
      <c r="AQ45" s="514"/>
      <c r="AR45" s="514"/>
      <c r="AS45" s="514"/>
    </row>
    <row r="46" spans="1:45" ht="12.75" customHeight="1">
      <c r="A46" s="326" t="s">
        <v>490</v>
      </c>
      <c r="B46" s="272">
        <v>1</v>
      </c>
      <c r="C46" s="568">
        <v>52.99</v>
      </c>
      <c r="D46" s="568">
        <v>53</v>
      </c>
      <c r="E46" s="272">
        <v>2007</v>
      </c>
      <c r="F46" s="291">
        <v>52</v>
      </c>
      <c r="G46" s="211">
        <v>0.18079999999999999</v>
      </c>
      <c r="H46" s="67">
        <v>48</v>
      </c>
      <c r="I46" s="57">
        <v>57</v>
      </c>
      <c r="J46" s="90">
        <v>46.061</v>
      </c>
      <c r="K46" s="61">
        <v>44.036999999999999</v>
      </c>
      <c r="L46" s="68">
        <v>71730667</v>
      </c>
      <c r="M46" s="434">
        <v>13396</v>
      </c>
      <c r="N46" s="68">
        <v>795</v>
      </c>
      <c r="O46" s="86">
        <v>45439.707777777781</v>
      </c>
      <c r="P46" s="129">
        <v>45</v>
      </c>
      <c r="Q46" s="249"/>
      <c r="R46" s="280"/>
      <c r="S46" s="256"/>
      <c r="T46" s="277"/>
      <c r="U46" s="246"/>
      <c r="V46" s="210"/>
      <c r="W46" s="208"/>
      <c r="X46" s="178"/>
      <c r="Y46" s="324"/>
      <c r="Z46" s="531">
        <f t="shared" si="34"/>
        <v>0.14092009685230025</v>
      </c>
      <c r="AA46" s="525">
        <f t="shared" si="35"/>
        <v>4712</v>
      </c>
      <c r="AB46" s="494"/>
      <c r="AC46" s="483"/>
      <c r="AD46" s="483"/>
      <c r="AE46" s="484"/>
      <c r="AF46" s="484"/>
      <c r="AG46" s="484"/>
      <c r="AH46" s="557"/>
      <c r="AI46" s="556"/>
      <c r="AJ46" s="556"/>
      <c r="AK46" s="556"/>
      <c r="AL46" s="556"/>
      <c r="AM46" s="514"/>
      <c r="AN46" s="514"/>
      <c r="AO46" s="514"/>
      <c r="AP46" s="514"/>
      <c r="AQ46" s="514"/>
      <c r="AR46" s="514"/>
      <c r="AS46" s="514"/>
    </row>
    <row r="47" spans="1:45" ht="12.75" customHeight="1">
      <c r="A47" s="290" t="s">
        <v>491</v>
      </c>
      <c r="B47" s="274">
        <v>46</v>
      </c>
      <c r="C47" s="565">
        <v>27</v>
      </c>
      <c r="D47" s="565">
        <v>27.9</v>
      </c>
      <c r="E47" s="271">
        <v>2</v>
      </c>
      <c r="F47" s="206">
        <v>27</v>
      </c>
      <c r="G47" s="212">
        <v>5.1799999999999999E-2</v>
      </c>
      <c r="H47" s="65">
        <v>28</v>
      </c>
      <c r="I47" s="56">
        <v>32</v>
      </c>
      <c r="J47" s="88">
        <v>26.35</v>
      </c>
      <c r="K47" s="60">
        <v>25.667999999999999</v>
      </c>
      <c r="L47" s="63">
        <v>16620996</v>
      </c>
      <c r="M47" s="425">
        <v>5531</v>
      </c>
      <c r="N47" s="63">
        <v>509</v>
      </c>
      <c r="O47" s="85">
        <v>45439.708287037036</v>
      </c>
      <c r="P47" s="130">
        <v>46</v>
      </c>
      <c r="Q47" s="250"/>
      <c r="R47" s="279"/>
      <c r="S47" s="257"/>
      <c r="T47" s="276"/>
      <c r="U47" s="247"/>
      <c r="V47" s="209"/>
      <c r="W47" s="127"/>
      <c r="X47" s="156"/>
      <c r="Y47" s="284"/>
      <c r="Z47" s="532">
        <f t="shared" si="34"/>
        <v>0.18329297820823245</v>
      </c>
      <c r="AA47" s="524">
        <f t="shared" si="35"/>
        <v>4887</v>
      </c>
      <c r="AB47" s="493"/>
      <c r="AC47" s="480"/>
      <c r="AD47" s="480"/>
      <c r="AE47" s="481"/>
      <c r="AF47" s="481"/>
      <c r="AG47" s="481"/>
      <c r="AH47" s="557"/>
      <c r="AI47" s="556"/>
      <c r="AJ47" s="556"/>
      <c r="AK47" s="556"/>
      <c r="AL47" s="556"/>
      <c r="AM47" s="514"/>
      <c r="AN47" s="514"/>
      <c r="AO47" s="514"/>
      <c r="AP47" s="514"/>
      <c r="AQ47" s="514"/>
      <c r="AR47" s="514"/>
      <c r="AS47" s="514"/>
    </row>
    <row r="48" spans="1:45" ht="12.75" customHeight="1">
      <c r="A48" s="263" t="s">
        <v>492</v>
      </c>
      <c r="B48" s="272">
        <v>2</v>
      </c>
      <c r="C48" s="568">
        <v>16.2</v>
      </c>
      <c r="D48" s="569">
        <v>18</v>
      </c>
      <c r="E48" s="272">
        <v>44</v>
      </c>
      <c r="F48" s="291">
        <v>17.399999999999999</v>
      </c>
      <c r="G48" s="211">
        <v>8.8800000000000004E-2</v>
      </c>
      <c r="H48" s="67">
        <v>16.998999999999999</v>
      </c>
      <c r="I48" s="57">
        <v>19.7</v>
      </c>
      <c r="J48" s="90">
        <v>15.5</v>
      </c>
      <c r="K48" s="61">
        <v>15.98</v>
      </c>
      <c r="L48" s="68">
        <v>4214151</v>
      </c>
      <c r="M48" s="434">
        <v>2339</v>
      </c>
      <c r="N48" s="68">
        <v>380</v>
      </c>
      <c r="O48" s="86">
        <v>45439.708113425928</v>
      </c>
      <c r="P48" s="129">
        <v>47</v>
      </c>
      <c r="Q48" s="249"/>
      <c r="R48" s="280"/>
      <c r="S48" s="256"/>
      <c r="T48" s="277"/>
      <c r="U48" s="246"/>
      <c r="V48" s="210"/>
      <c r="W48" s="208"/>
      <c r="X48" s="178"/>
      <c r="Y48" s="285"/>
      <c r="Z48" s="533">
        <f t="shared" si="34"/>
        <v>0.2293946731234866</v>
      </c>
      <c r="AA48" s="525">
        <f t="shared" si="35"/>
        <v>5077.3999999999996</v>
      </c>
      <c r="AB48" s="494"/>
      <c r="AC48" s="483"/>
      <c r="AD48" s="483"/>
      <c r="AE48" s="484"/>
      <c r="AF48" s="484"/>
      <c r="AG48" s="484"/>
      <c r="AH48" s="555"/>
      <c r="AI48" s="556"/>
      <c r="AJ48" s="556"/>
      <c r="AK48" s="556"/>
      <c r="AL48" s="556"/>
      <c r="AM48" s="514"/>
      <c r="AN48" s="514"/>
      <c r="AO48" s="514"/>
      <c r="AP48" s="514"/>
      <c r="AQ48" s="514"/>
      <c r="AR48" s="514"/>
      <c r="AS48" s="514"/>
    </row>
    <row r="49" spans="1:45" ht="12.75" customHeight="1">
      <c r="A49" s="339" t="s">
        <v>493</v>
      </c>
      <c r="B49" s="340">
        <v>40</v>
      </c>
      <c r="C49" s="570">
        <v>11.21</v>
      </c>
      <c r="D49" s="570">
        <v>11.93</v>
      </c>
      <c r="E49" s="340">
        <v>22</v>
      </c>
      <c r="F49" s="341">
        <v>11.93</v>
      </c>
      <c r="G49" s="342">
        <v>9.0800000000000006E-2</v>
      </c>
      <c r="H49" s="343">
        <v>11</v>
      </c>
      <c r="I49" s="344">
        <v>14</v>
      </c>
      <c r="J49" s="345">
        <v>10</v>
      </c>
      <c r="K49" s="346">
        <v>10.936</v>
      </c>
      <c r="L49" s="347">
        <v>3315593</v>
      </c>
      <c r="M49" s="436">
        <v>2682</v>
      </c>
      <c r="N49" s="314">
        <v>489</v>
      </c>
      <c r="O49" s="315">
        <v>45439.70826388889</v>
      </c>
      <c r="P49" s="316">
        <v>48</v>
      </c>
      <c r="Q49" s="248"/>
      <c r="R49" s="279"/>
      <c r="S49" s="257"/>
      <c r="T49" s="276"/>
      <c r="U49" s="247"/>
      <c r="V49" s="209"/>
      <c r="W49" s="348"/>
      <c r="X49" s="349"/>
      <c r="Y49" s="350"/>
      <c r="Z49" s="536">
        <f t="shared" si="34"/>
        <v>0.276496368038741</v>
      </c>
      <c r="AA49" s="527">
        <f t="shared" si="35"/>
        <v>5271.93</v>
      </c>
      <c r="AB49" s="496"/>
      <c r="AC49" s="488"/>
      <c r="AD49" s="488"/>
      <c r="AE49" s="489"/>
      <c r="AF49" s="489"/>
      <c r="AG49" s="489"/>
      <c r="AH49" s="555"/>
      <c r="AI49" s="556"/>
      <c r="AJ49" s="556"/>
      <c r="AK49" s="556"/>
      <c r="AL49" s="556"/>
      <c r="AM49" s="514"/>
      <c r="AN49" s="514"/>
      <c r="AO49" s="514"/>
      <c r="AP49" s="514"/>
      <c r="AQ49" s="514"/>
      <c r="AR49" s="514"/>
      <c r="AS49" s="514"/>
    </row>
    <row r="50" spans="1:45" ht="12.75" customHeight="1">
      <c r="A50" s="318" t="s">
        <v>499</v>
      </c>
      <c r="B50" s="269"/>
      <c r="C50" s="563"/>
      <c r="D50" s="564"/>
      <c r="E50" s="273"/>
      <c r="F50" s="292"/>
      <c r="G50" s="211"/>
      <c r="H50" s="66"/>
      <c r="I50" s="58"/>
      <c r="J50" s="89"/>
      <c r="K50" s="62"/>
      <c r="L50" s="69"/>
      <c r="M50" s="420"/>
      <c r="N50" s="69"/>
      <c r="O50" s="84"/>
      <c r="P50" s="129">
        <v>49</v>
      </c>
      <c r="Q50" s="249"/>
      <c r="R50" s="280"/>
      <c r="S50" s="256"/>
      <c r="T50" s="277"/>
      <c r="U50" s="246"/>
      <c r="V50" s="210"/>
      <c r="W50" s="208"/>
      <c r="X50" s="157"/>
      <c r="Y50" s="317"/>
      <c r="Z50" s="531"/>
      <c r="AA50" s="525" t="str">
        <f t="shared" ref="AA50:AA54" si="36">IF($D50&lt;&gt;"",(MID($A50,5,4))-$F50,"")</f>
        <v/>
      </c>
      <c r="AB50" s="492"/>
      <c r="AC50" s="478"/>
      <c r="AD50" s="478"/>
      <c r="AE50" s="479"/>
      <c r="AF50" s="479"/>
      <c r="AG50" s="479"/>
      <c r="AH50" s="522"/>
      <c r="AI50" s="515"/>
      <c r="AJ50" s="515"/>
      <c r="AK50" s="515"/>
      <c r="AL50" s="514"/>
      <c r="AM50" s="514"/>
      <c r="AN50" s="514"/>
      <c r="AO50" s="514"/>
      <c r="AP50" s="514"/>
      <c r="AQ50" s="514"/>
      <c r="AR50" s="514"/>
      <c r="AS50" s="514"/>
    </row>
    <row r="51" spans="1:45" ht="12.75" customHeight="1">
      <c r="A51" s="319" t="s">
        <v>500</v>
      </c>
      <c r="B51" s="268"/>
      <c r="C51" s="565"/>
      <c r="D51" s="565"/>
      <c r="E51" s="268"/>
      <c r="F51" s="206"/>
      <c r="G51" s="212"/>
      <c r="H51" s="65"/>
      <c r="I51" s="56"/>
      <c r="J51" s="88"/>
      <c r="K51" s="60">
        <v>30</v>
      </c>
      <c r="L51" s="63"/>
      <c r="M51" s="425"/>
      <c r="N51" s="63"/>
      <c r="O51" s="85"/>
      <c r="P51" s="130">
        <v>50</v>
      </c>
      <c r="Q51" s="250"/>
      <c r="R51" s="279"/>
      <c r="S51" s="257"/>
      <c r="T51" s="276"/>
      <c r="U51" s="247"/>
      <c r="V51" s="209"/>
      <c r="W51" s="127"/>
      <c r="X51" s="156"/>
      <c r="Y51" s="172"/>
      <c r="Z51" s="532"/>
      <c r="AA51" s="524" t="str">
        <f t="shared" si="36"/>
        <v/>
      </c>
      <c r="AB51" s="493"/>
      <c r="AC51" s="480"/>
      <c r="AD51" s="480"/>
      <c r="AE51" s="481"/>
      <c r="AF51" s="481"/>
      <c r="AG51" s="481"/>
      <c r="AH51" s="522"/>
      <c r="AI51" s="515"/>
      <c r="AJ51" s="515"/>
      <c r="AK51" s="515"/>
      <c r="AL51" s="514"/>
      <c r="AM51" s="514"/>
      <c r="AN51" s="514"/>
      <c r="AO51" s="514"/>
      <c r="AP51" s="514"/>
      <c r="AQ51" s="514"/>
      <c r="AR51" s="514"/>
      <c r="AS51" s="514"/>
    </row>
    <row r="52" spans="1:45" ht="12.75" customHeight="1">
      <c r="A52" s="318" t="s">
        <v>501</v>
      </c>
      <c r="B52" s="269"/>
      <c r="C52" s="568"/>
      <c r="D52" s="568"/>
      <c r="E52" s="273"/>
      <c r="F52" s="291"/>
      <c r="G52" s="211"/>
      <c r="H52" s="67"/>
      <c r="I52" s="57"/>
      <c r="J52" s="90"/>
      <c r="K52" s="61"/>
      <c r="L52" s="68"/>
      <c r="M52" s="434"/>
      <c r="N52" s="68"/>
      <c r="O52" s="86"/>
      <c r="P52" s="129">
        <v>51</v>
      </c>
      <c r="Q52" s="249"/>
      <c r="R52" s="280"/>
      <c r="S52" s="256"/>
      <c r="T52" s="277"/>
      <c r="U52" s="246"/>
      <c r="V52" s="210"/>
      <c r="W52" s="208"/>
      <c r="X52" s="178"/>
      <c r="Y52" s="173"/>
      <c r="Z52" s="533"/>
      <c r="AA52" s="525" t="str">
        <f t="shared" si="36"/>
        <v/>
      </c>
      <c r="AB52" s="494"/>
      <c r="AC52" s="483"/>
      <c r="AD52" s="483"/>
      <c r="AE52" s="484"/>
      <c r="AF52" s="484"/>
      <c r="AG52" s="484"/>
      <c r="AH52" s="522"/>
      <c r="AI52" s="515"/>
      <c r="AJ52" s="515"/>
      <c r="AK52" s="515"/>
      <c r="AL52" s="514"/>
      <c r="AM52" s="514"/>
      <c r="AN52" s="514"/>
      <c r="AO52" s="514"/>
      <c r="AP52" s="514"/>
      <c r="AQ52" s="514"/>
      <c r="AR52" s="514"/>
      <c r="AS52" s="514"/>
    </row>
    <row r="53" spans="1:45" ht="12.75" customHeight="1">
      <c r="A53" s="319" t="s">
        <v>502</v>
      </c>
      <c r="B53" s="268"/>
      <c r="C53" s="565"/>
      <c r="D53" s="567"/>
      <c r="E53" s="268"/>
      <c r="F53" s="206"/>
      <c r="G53" s="212"/>
      <c r="H53" s="65"/>
      <c r="I53" s="56"/>
      <c r="J53" s="88"/>
      <c r="K53" s="60"/>
      <c r="L53" s="63"/>
      <c r="M53" s="425"/>
      <c r="N53" s="63"/>
      <c r="O53" s="85"/>
      <c r="P53" s="130">
        <v>52</v>
      </c>
      <c r="Q53" s="250"/>
      <c r="R53" s="279"/>
      <c r="S53" s="257"/>
      <c r="T53" s="276"/>
      <c r="U53" s="247"/>
      <c r="V53" s="209"/>
      <c r="W53" s="127"/>
      <c r="X53" s="156"/>
      <c r="Y53" s="172"/>
      <c r="Z53" s="532"/>
      <c r="AA53" s="524" t="str">
        <f t="shared" si="36"/>
        <v/>
      </c>
      <c r="AB53" s="493"/>
      <c r="AC53" s="480"/>
      <c r="AD53" s="480"/>
      <c r="AE53" s="481"/>
      <c r="AF53" s="481"/>
      <c r="AG53" s="481"/>
      <c r="AH53" s="522"/>
      <c r="AI53" s="515"/>
      <c r="AJ53" s="515"/>
      <c r="AK53" s="515"/>
      <c r="AL53" s="514"/>
      <c r="AM53" s="514"/>
      <c r="AN53" s="514"/>
      <c r="AO53" s="514"/>
      <c r="AP53" s="514"/>
      <c r="AQ53" s="514"/>
      <c r="AR53" s="514"/>
      <c r="AS53" s="514"/>
    </row>
    <row r="54" spans="1:45" ht="12.75" customHeight="1">
      <c r="A54" s="318" t="s">
        <v>503</v>
      </c>
      <c r="B54" s="275">
        <v>20</v>
      </c>
      <c r="C54" s="568">
        <v>25.01</v>
      </c>
      <c r="D54" s="568">
        <v>140</v>
      </c>
      <c r="E54" s="272">
        <v>8</v>
      </c>
      <c r="F54" s="291">
        <v>76.5</v>
      </c>
      <c r="G54" s="211">
        <v>3.9399999999999998E-2</v>
      </c>
      <c r="H54" s="67">
        <v>59.6</v>
      </c>
      <c r="I54" s="57">
        <v>79</v>
      </c>
      <c r="J54" s="90">
        <v>56.9</v>
      </c>
      <c r="K54" s="61">
        <v>73.599999999999994</v>
      </c>
      <c r="L54" s="68">
        <v>680860</v>
      </c>
      <c r="M54" s="434">
        <v>100</v>
      </c>
      <c r="N54" s="68">
        <v>8</v>
      </c>
      <c r="O54" s="86">
        <v>45439.631909722222</v>
      </c>
      <c r="P54" s="203">
        <v>53</v>
      </c>
      <c r="Q54" s="249"/>
      <c r="R54" s="280"/>
      <c r="S54" s="256"/>
      <c r="T54" s="277"/>
      <c r="U54" s="246"/>
      <c r="V54" s="210"/>
      <c r="W54" s="208"/>
      <c r="X54" s="158"/>
      <c r="Y54" s="173"/>
      <c r="Z54" s="533">
        <f t="shared" ref="Z50:Z54" si="37">IF($F$61&lt;&gt;"",($F$61-AA54)/$F$61,"")</f>
        <v>0.14443099273607748</v>
      </c>
      <c r="AA54" s="528">
        <f t="shared" si="36"/>
        <v>3533.5</v>
      </c>
      <c r="AB54" s="494"/>
      <c r="AC54" s="483"/>
      <c r="AD54" s="483"/>
      <c r="AE54" s="484"/>
      <c r="AF54" s="484"/>
      <c r="AG54" s="484"/>
      <c r="AH54" s="522"/>
      <c r="AI54" s="515"/>
      <c r="AJ54" s="515"/>
      <c r="AK54" s="515"/>
      <c r="AL54" s="514"/>
      <c r="AM54" s="514"/>
      <c r="AN54" s="514"/>
      <c r="AO54" s="514"/>
      <c r="AP54" s="514"/>
      <c r="AQ54" s="514"/>
      <c r="AR54" s="514"/>
      <c r="AS54" s="514"/>
    </row>
    <row r="55" spans="1:45" ht="12.75" customHeight="1">
      <c r="A55" s="320" t="s">
        <v>494</v>
      </c>
      <c r="B55" s="274">
        <v>25</v>
      </c>
      <c r="C55" s="565">
        <v>521</v>
      </c>
      <c r="D55" s="567">
        <v>540</v>
      </c>
      <c r="E55" s="271">
        <v>1</v>
      </c>
      <c r="F55" s="206">
        <v>520.00099999999998</v>
      </c>
      <c r="G55" s="212">
        <v>6.7000000000000004E-2</v>
      </c>
      <c r="H55" s="65">
        <v>516</v>
      </c>
      <c r="I55" s="56">
        <v>540</v>
      </c>
      <c r="J55" s="88">
        <v>516</v>
      </c>
      <c r="K55" s="60">
        <v>487.334</v>
      </c>
      <c r="L55" s="63">
        <v>3902000</v>
      </c>
      <c r="M55" s="425">
        <v>75</v>
      </c>
      <c r="N55" s="63">
        <v>17</v>
      </c>
      <c r="O55" s="85">
        <v>45439.703703703701</v>
      </c>
      <c r="P55" s="130">
        <v>54</v>
      </c>
      <c r="Q55" s="250"/>
      <c r="R55" s="279"/>
      <c r="S55" s="257"/>
      <c r="T55" s="276"/>
      <c r="U55" s="247"/>
      <c r="V55" s="209"/>
      <c r="W55" s="127"/>
      <c r="X55" s="179"/>
      <c r="Y55" s="152"/>
      <c r="Z55" s="532">
        <f t="shared" ref="Z55:Z59" si="38">IF($F$61&lt;&gt;"",(AA55-$F$61)/$F$61,"")</f>
        <v>0.10895907990314775</v>
      </c>
      <c r="AA55" s="529">
        <f t="shared" ref="AA55:AA59" si="39">IF($D55&lt;&gt;"",(MID($A55,5,4))+$F55,"")</f>
        <v>4580.0010000000002</v>
      </c>
      <c r="AB55" s="493"/>
      <c r="AC55" s="480"/>
      <c r="AD55" s="480"/>
      <c r="AE55" s="481"/>
      <c r="AF55" s="481"/>
      <c r="AG55" s="481"/>
      <c r="AH55" s="522"/>
      <c r="AI55" s="515"/>
      <c r="AJ55" s="515"/>
      <c r="AK55" s="515"/>
      <c r="AL55" s="514"/>
      <c r="AM55" s="514"/>
      <c r="AN55" s="514"/>
      <c r="AO55" s="514"/>
      <c r="AP55" s="514"/>
      <c r="AQ55" s="514"/>
      <c r="AR55" s="514"/>
      <c r="AS55" s="514"/>
    </row>
    <row r="56" spans="1:45" ht="12.75" customHeight="1">
      <c r="A56" s="321" t="s">
        <v>495</v>
      </c>
      <c r="B56" s="272">
        <v>1</v>
      </c>
      <c r="C56" s="568">
        <v>400</v>
      </c>
      <c r="D56" s="568">
        <v>414</v>
      </c>
      <c r="E56" s="272">
        <v>2</v>
      </c>
      <c r="F56" s="291">
        <v>414</v>
      </c>
      <c r="G56" s="211">
        <v>0.1079</v>
      </c>
      <c r="H56" s="67">
        <v>384</v>
      </c>
      <c r="I56" s="57">
        <v>414</v>
      </c>
      <c r="J56" s="90">
        <v>384</v>
      </c>
      <c r="K56" s="61">
        <v>373.66699999999997</v>
      </c>
      <c r="L56" s="68">
        <v>11882850</v>
      </c>
      <c r="M56" s="434">
        <v>299</v>
      </c>
      <c r="N56" s="68">
        <v>30</v>
      </c>
      <c r="O56" s="86">
        <v>45439.708020833335</v>
      </c>
      <c r="P56" s="129">
        <v>55</v>
      </c>
      <c r="Q56" s="249"/>
      <c r="R56" s="280"/>
      <c r="S56" s="256"/>
      <c r="T56" s="277"/>
      <c r="U56" s="246"/>
      <c r="V56" s="210"/>
      <c r="W56" s="208"/>
      <c r="X56" s="178"/>
      <c r="Y56" s="174"/>
      <c r="Z56" s="531">
        <f t="shared" si="38"/>
        <v>0.13171912832929783</v>
      </c>
      <c r="AA56" s="525">
        <f t="shared" si="39"/>
        <v>4674</v>
      </c>
      <c r="AB56" s="494"/>
      <c r="AC56" s="483"/>
      <c r="AD56" s="483"/>
      <c r="AE56" s="484"/>
      <c r="AF56" s="484"/>
      <c r="AG56" s="484"/>
      <c r="AH56" s="520"/>
      <c r="AI56" s="513"/>
      <c r="AJ56" s="514"/>
      <c r="AK56" s="514"/>
      <c r="AL56" s="514"/>
      <c r="AM56" s="514"/>
      <c r="AN56" s="514"/>
      <c r="AO56" s="514"/>
      <c r="AP56" s="514"/>
      <c r="AQ56" s="514"/>
      <c r="AR56" s="514"/>
      <c r="AS56" s="514"/>
    </row>
    <row r="57" spans="1:45" ht="12.75" customHeight="1">
      <c r="A57" s="320" t="s">
        <v>496</v>
      </c>
      <c r="B57" s="274">
        <v>2</v>
      </c>
      <c r="C57" s="565">
        <v>305.00099999999998</v>
      </c>
      <c r="D57" s="567">
        <v>348</v>
      </c>
      <c r="E57" s="271">
        <v>11</v>
      </c>
      <c r="F57" s="206">
        <v>325</v>
      </c>
      <c r="G57" s="212">
        <v>1.5600000000000001E-2</v>
      </c>
      <c r="H57" s="65">
        <v>350</v>
      </c>
      <c r="I57" s="56">
        <v>350</v>
      </c>
      <c r="J57" s="88">
        <v>325</v>
      </c>
      <c r="K57" s="60">
        <v>320</v>
      </c>
      <c r="L57" s="63">
        <v>298400</v>
      </c>
      <c r="M57" s="425">
        <v>9</v>
      </c>
      <c r="N57" s="63">
        <v>4</v>
      </c>
      <c r="O57" s="85">
        <v>45439.700289351851</v>
      </c>
      <c r="P57" s="130">
        <v>56</v>
      </c>
      <c r="Q57" s="250"/>
      <c r="R57" s="279"/>
      <c r="S57" s="257"/>
      <c r="T57" s="276"/>
      <c r="U57" s="247"/>
      <c r="V57" s="209"/>
      <c r="W57" s="127"/>
      <c r="X57" s="156"/>
      <c r="Y57" s="172"/>
      <c r="Z57" s="532">
        <f t="shared" si="38"/>
        <v>0.15859564164648909</v>
      </c>
      <c r="AA57" s="524">
        <f t="shared" si="39"/>
        <v>4785</v>
      </c>
      <c r="AB57" s="493"/>
      <c r="AC57" s="480"/>
      <c r="AD57" s="480"/>
      <c r="AE57" s="481"/>
      <c r="AF57" s="481"/>
      <c r="AG57" s="481"/>
      <c r="AH57" s="520"/>
      <c r="AI57" s="513"/>
      <c r="AJ57" s="514"/>
      <c r="AK57" s="514"/>
      <c r="AL57" s="514"/>
      <c r="AM57" s="514"/>
      <c r="AN57" s="514"/>
      <c r="AO57" s="514"/>
      <c r="AP57" s="514"/>
      <c r="AQ57" s="514"/>
      <c r="AR57" s="514"/>
      <c r="AS57" s="514"/>
    </row>
    <row r="58" spans="1:45" ht="12.75" customHeight="1">
      <c r="A58" s="321" t="s">
        <v>497</v>
      </c>
      <c r="B58" s="272">
        <v>7</v>
      </c>
      <c r="C58" s="568">
        <v>101.001</v>
      </c>
      <c r="D58" s="568">
        <v>179.999</v>
      </c>
      <c r="E58" s="272">
        <v>10</v>
      </c>
      <c r="F58" s="291">
        <v>150</v>
      </c>
      <c r="G58" s="211">
        <v>0.30430000000000001</v>
      </c>
      <c r="H58" s="67">
        <v>134.999</v>
      </c>
      <c r="I58" s="57">
        <v>150</v>
      </c>
      <c r="J58" s="90">
        <v>134.999</v>
      </c>
      <c r="K58" s="61">
        <v>115</v>
      </c>
      <c r="L58" s="68">
        <v>162500</v>
      </c>
      <c r="M58" s="434">
        <v>11</v>
      </c>
      <c r="N58" s="68">
        <v>7</v>
      </c>
      <c r="O58" s="86">
        <v>45439.699224537035</v>
      </c>
      <c r="P58" s="129">
        <v>57</v>
      </c>
      <c r="Q58" s="249"/>
      <c r="R58" s="280"/>
      <c r="S58" s="256"/>
      <c r="T58" s="277"/>
      <c r="U58" s="246"/>
      <c r="V58" s="210"/>
      <c r="W58" s="208"/>
      <c r="X58" s="178"/>
      <c r="Y58" s="173"/>
      <c r="Z58" s="533">
        <f t="shared" si="38"/>
        <v>0.27215496368038739</v>
      </c>
      <c r="AA58" s="525">
        <f t="shared" si="39"/>
        <v>5254</v>
      </c>
      <c r="AB58" s="494"/>
      <c r="AC58" s="483"/>
      <c r="AD58" s="483"/>
      <c r="AE58" s="484"/>
      <c r="AF58" s="484"/>
      <c r="AG58" s="484"/>
      <c r="AH58" s="520"/>
      <c r="AI58" s="513"/>
      <c r="AJ58" s="514"/>
      <c r="AK58" s="514"/>
      <c r="AL58" s="514"/>
      <c r="AM58" s="514"/>
      <c r="AN58" s="514"/>
      <c r="AO58" s="514"/>
      <c r="AP58" s="514"/>
      <c r="AQ58" s="514"/>
      <c r="AR58" s="514"/>
      <c r="AS58" s="514"/>
    </row>
    <row r="59" spans="1:45" ht="12.75" customHeight="1">
      <c r="A59" s="354" t="s">
        <v>498</v>
      </c>
      <c r="B59" s="355">
        <v>7</v>
      </c>
      <c r="C59" s="571">
        <v>95</v>
      </c>
      <c r="D59" s="572">
        <v>97.99</v>
      </c>
      <c r="E59" s="356">
        <v>50</v>
      </c>
      <c r="F59" s="357">
        <v>95</v>
      </c>
      <c r="G59" s="358">
        <v>0.21789999999999998</v>
      </c>
      <c r="H59" s="359">
        <v>90</v>
      </c>
      <c r="I59" s="360">
        <v>96</v>
      </c>
      <c r="J59" s="361">
        <v>85</v>
      </c>
      <c r="K59" s="362">
        <v>78</v>
      </c>
      <c r="L59" s="363">
        <v>3571299</v>
      </c>
      <c r="M59" s="437">
        <v>387</v>
      </c>
      <c r="N59" s="363">
        <v>39</v>
      </c>
      <c r="O59" s="364">
        <v>45439.700312499997</v>
      </c>
      <c r="P59" s="365">
        <v>58</v>
      </c>
      <c r="Q59" s="250"/>
      <c r="R59" s="279"/>
      <c r="S59" s="257"/>
      <c r="T59" s="276"/>
      <c r="U59" s="247"/>
      <c r="V59" s="209"/>
      <c r="W59" s="366"/>
      <c r="X59" s="367"/>
      <c r="Y59" s="368"/>
      <c r="Z59" s="537">
        <f t="shared" si="38"/>
        <v>0.30726392251815982</v>
      </c>
      <c r="AA59" s="530">
        <f t="shared" si="39"/>
        <v>5399</v>
      </c>
      <c r="AB59" s="497"/>
      <c r="AC59" s="490"/>
      <c r="AD59" s="490"/>
      <c r="AE59" s="491"/>
      <c r="AF59" s="491"/>
      <c r="AG59" s="491"/>
      <c r="AH59" s="520"/>
      <c r="AI59" s="513"/>
      <c r="AJ59" s="514"/>
      <c r="AK59" s="514"/>
      <c r="AL59" s="514"/>
      <c r="AM59" s="514"/>
      <c r="AN59" s="514"/>
      <c r="AO59" s="514"/>
      <c r="AP59" s="514"/>
      <c r="AQ59" s="514"/>
      <c r="AR59" s="514"/>
      <c r="AS59" s="514"/>
    </row>
    <row r="60" spans="1:45">
      <c r="A60" s="263" t="s">
        <v>334</v>
      </c>
      <c r="B60" s="273">
        <v>16</v>
      </c>
      <c r="C60" s="559">
        <v>4126</v>
      </c>
      <c r="D60" s="559">
        <v>4140</v>
      </c>
      <c r="E60" s="273">
        <v>1131</v>
      </c>
      <c r="F60" s="292">
        <v>4139</v>
      </c>
      <c r="G60" s="211">
        <v>4.3499999999999997E-2</v>
      </c>
      <c r="H60" s="66">
        <v>4055.05</v>
      </c>
      <c r="I60" s="58">
        <v>4139</v>
      </c>
      <c r="J60" s="89">
        <v>3969</v>
      </c>
      <c r="K60" s="62">
        <v>3966.2</v>
      </c>
      <c r="L60" s="69">
        <v>228368023</v>
      </c>
      <c r="M60" s="62">
        <v>55855</v>
      </c>
      <c r="N60" s="69">
        <v>1002</v>
      </c>
      <c r="O60" s="84">
        <v>45439.687106481484</v>
      </c>
      <c r="P60" s="129">
        <v>59</v>
      </c>
      <c r="Q60" s="80"/>
      <c r="R60" s="148">
        <v>0</v>
      </c>
      <c r="S60" s="160">
        <v>0</v>
      </c>
      <c r="T60" s="251">
        <v>0</v>
      </c>
      <c r="U60" s="251"/>
      <c r="V60" s="251"/>
      <c r="W60" s="351"/>
      <c r="X60" s="352"/>
      <c r="Y60" s="134">
        <f>IF(D60&lt;&gt;0,($C61*(1-$AB$1))-$D60,0)</f>
        <v>-10.412999999999556</v>
      </c>
      <c r="Z60" s="353"/>
      <c r="AA60" s="498">
        <v>33.840000000000003</v>
      </c>
      <c r="AB60" s="492"/>
      <c r="AC60" s="478"/>
      <c r="AD60" s="478"/>
      <c r="AE60" s="479"/>
      <c r="AF60" s="479"/>
      <c r="AG60" s="479"/>
      <c r="AH60" s="513"/>
      <c r="AI60" s="513"/>
      <c r="AJ60" s="514"/>
      <c r="AK60" s="514"/>
      <c r="AL60" s="514"/>
      <c r="AM60" s="514"/>
      <c r="AN60" s="514"/>
      <c r="AO60" s="514"/>
      <c r="AP60" s="514"/>
      <c r="AQ60" s="514"/>
      <c r="AR60" s="514"/>
      <c r="AS60" s="514"/>
    </row>
    <row r="61" spans="1:45" ht="12.75" customHeight="1">
      <c r="A61" s="373" t="s">
        <v>510</v>
      </c>
      <c r="B61" s="374">
        <v>3883</v>
      </c>
      <c r="C61" s="560">
        <v>4130</v>
      </c>
      <c r="D61" s="561">
        <v>4139</v>
      </c>
      <c r="E61" s="375">
        <v>1977</v>
      </c>
      <c r="F61" s="562">
        <v>4130</v>
      </c>
      <c r="G61" s="376">
        <v>3.0200000000000001E-2</v>
      </c>
      <c r="H61" s="377">
        <v>4099</v>
      </c>
      <c r="I61" s="378">
        <v>4147.95</v>
      </c>
      <c r="J61" s="379">
        <v>4040.15</v>
      </c>
      <c r="K61" s="380">
        <v>4008.85</v>
      </c>
      <c r="L61" s="381">
        <v>3934231756</v>
      </c>
      <c r="M61" s="380">
        <v>958958</v>
      </c>
      <c r="N61" s="381">
        <v>4765</v>
      </c>
      <c r="O61" s="382">
        <v>45439.708275462966</v>
      </c>
      <c r="P61" s="383">
        <v>60</v>
      </c>
      <c r="Q61" s="384">
        <v>0</v>
      </c>
      <c r="R61" s="385">
        <v>0</v>
      </c>
      <c r="S61" s="386">
        <v>0</v>
      </c>
      <c r="T61" s="387">
        <v>0</v>
      </c>
      <c r="U61" s="387"/>
      <c r="V61" s="387"/>
      <c r="W61" s="388">
        <v>0</v>
      </c>
      <c r="X61" s="389">
        <v>0</v>
      </c>
      <c r="Y61" s="390" t="str">
        <f>IFERROR(INT(#REF!/(F60)),"")</f>
        <v/>
      </c>
      <c r="Z61" s="391"/>
      <c r="AA61" s="499">
        <f>F61/AA60*10</f>
        <v>1220.4491725768321</v>
      </c>
      <c r="AB61" s="493"/>
      <c r="AC61" s="480"/>
      <c r="AD61" s="480"/>
      <c r="AE61" s="481"/>
      <c r="AF61" s="481"/>
      <c r="AG61" s="481"/>
      <c r="AH61" s="513"/>
      <c r="AI61" s="513"/>
      <c r="AJ61" s="514"/>
      <c r="AK61" s="514"/>
      <c r="AL61" s="514"/>
      <c r="AM61" s="514"/>
      <c r="AN61" s="514"/>
      <c r="AO61" s="514"/>
      <c r="AP61" s="514"/>
      <c r="AQ61" s="514"/>
      <c r="AR61" s="514"/>
      <c r="AS61" s="514"/>
    </row>
    <row r="62" spans="1:45" ht="12.75" customHeight="1">
      <c r="A62" s="201" t="s">
        <v>13</v>
      </c>
      <c r="B62" s="269">
        <v>1229</v>
      </c>
      <c r="C62" s="304">
        <v>67400</v>
      </c>
      <c r="D62" s="305">
        <v>67450</v>
      </c>
      <c r="E62" s="273">
        <v>125</v>
      </c>
      <c r="F62" s="292">
        <v>67400</v>
      </c>
      <c r="G62" s="211">
        <v>3.1600000000000003E-2</v>
      </c>
      <c r="H62" s="66">
        <v>67080</v>
      </c>
      <c r="I62" s="58">
        <v>67980</v>
      </c>
      <c r="J62" s="89">
        <v>65230</v>
      </c>
      <c r="K62" s="62">
        <v>65330</v>
      </c>
      <c r="L62" s="69">
        <v>119952919312</v>
      </c>
      <c r="M62" s="62">
        <v>180602565</v>
      </c>
      <c r="N62" s="69">
        <v>72012</v>
      </c>
      <c r="O62" s="84">
        <v>45439.687673611108</v>
      </c>
      <c r="P62" s="129">
        <v>61</v>
      </c>
      <c r="Q62" s="80">
        <v>0</v>
      </c>
      <c r="R62" s="148">
        <v>0</v>
      </c>
      <c r="S62" s="160">
        <v>0</v>
      </c>
      <c r="T62" s="251">
        <v>0</v>
      </c>
      <c r="U62" s="251"/>
      <c r="V62" s="251"/>
      <c r="W62" s="221">
        <f t="shared" ref="W62" si="40">(V62*X62)</f>
        <v>0</v>
      </c>
      <c r="X62" s="157"/>
      <c r="Y62" s="134">
        <f>IF(D62&lt;&gt;0,($C63*(1-$AB$1))-$D62,0)</f>
        <v>93.244999999995343</v>
      </c>
      <c r="Z62" s="135"/>
      <c r="AA62" s="500"/>
      <c r="AB62" s="492"/>
      <c r="AC62" s="478"/>
      <c r="AD62" s="478"/>
      <c r="AE62" s="479"/>
      <c r="AF62" s="479"/>
      <c r="AG62" s="479"/>
      <c r="AH62" s="513"/>
      <c r="AI62" s="513"/>
      <c r="AJ62" s="514"/>
      <c r="AK62" s="514"/>
      <c r="AL62" s="514"/>
      <c r="AM62" s="514"/>
      <c r="AN62" s="516"/>
      <c r="AO62" s="514"/>
      <c r="AP62" s="514"/>
      <c r="AQ62" s="514"/>
      <c r="AR62" s="514"/>
      <c r="AS62" s="514"/>
    </row>
    <row r="63" spans="1:45" ht="12.75" customHeight="1">
      <c r="A63" s="116" t="s">
        <v>511</v>
      </c>
      <c r="B63" s="268">
        <v>192502</v>
      </c>
      <c r="C63" s="306">
        <v>67550</v>
      </c>
      <c r="D63" s="306">
        <v>67560</v>
      </c>
      <c r="E63" s="268">
        <v>20395</v>
      </c>
      <c r="F63" s="206">
        <v>67550</v>
      </c>
      <c r="G63" s="212">
        <v>2.8999999999999998E-2</v>
      </c>
      <c r="H63" s="65">
        <v>65900</v>
      </c>
      <c r="I63" s="56">
        <v>67990</v>
      </c>
      <c r="J63" s="88">
        <v>65290</v>
      </c>
      <c r="K63" s="60">
        <v>65640</v>
      </c>
      <c r="L63" s="63">
        <v>90542555934</v>
      </c>
      <c r="M63" s="60">
        <v>135749360</v>
      </c>
      <c r="N63" s="63">
        <v>33422</v>
      </c>
      <c r="O63" s="85">
        <v>45439.708437499998</v>
      </c>
      <c r="P63" s="130">
        <v>30</v>
      </c>
      <c r="Q63" s="78">
        <v>0</v>
      </c>
      <c r="R63" s="147">
        <v>0</v>
      </c>
      <c r="S63" s="161">
        <v>0</v>
      </c>
      <c r="T63" s="252">
        <v>0</v>
      </c>
      <c r="U63" s="252"/>
      <c r="V63" s="252"/>
      <c r="W63" s="126">
        <f>V62*(F63/100)</f>
        <v>0</v>
      </c>
      <c r="X63" s="156"/>
      <c r="Y63" s="123" t="str">
        <f>IFERROR(INT(#REF!/(F30/100)),"")</f>
        <v/>
      </c>
      <c r="Z63" s="137"/>
      <c r="AA63" s="501"/>
      <c r="AB63" s="493"/>
      <c r="AC63" s="480"/>
      <c r="AD63" s="480"/>
      <c r="AE63" s="481"/>
      <c r="AF63" s="481"/>
      <c r="AG63" s="481"/>
      <c r="AH63" s="513"/>
      <c r="AI63" s="513"/>
      <c r="AJ63" s="514"/>
      <c r="AK63" s="514"/>
      <c r="AL63" s="514"/>
      <c r="AM63" s="514"/>
      <c r="AN63" s="516"/>
      <c r="AO63" s="514"/>
      <c r="AP63" s="514"/>
      <c r="AQ63" s="514"/>
      <c r="AR63" s="514"/>
      <c r="AS63" s="514"/>
    </row>
    <row r="64" spans="1:45" ht="12.75" hidden="1" customHeight="1">
      <c r="A64" s="200" t="s">
        <v>15</v>
      </c>
      <c r="B64" s="269"/>
      <c r="C64" s="304"/>
      <c r="D64" s="305"/>
      <c r="E64" s="273"/>
      <c r="F64" s="291"/>
      <c r="G64" s="211"/>
      <c r="H64" s="67"/>
      <c r="I64" s="57"/>
      <c r="J64" s="90"/>
      <c r="K64" s="61"/>
      <c r="L64" s="68"/>
      <c r="M64" s="61"/>
      <c r="N64" s="68"/>
      <c r="O64" s="86"/>
      <c r="P64" s="129">
        <v>63</v>
      </c>
      <c r="Q64" s="79">
        <v>0</v>
      </c>
      <c r="R64" s="150">
        <v>0</v>
      </c>
      <c r="S64" s="162">
        <v>0</v>
      </c>
      <c r="T64" s="253">
        <v>0</v>
      </c>
      <c r="U64" s="253"/>
      <c r="V64" s="253"/>
      <c r="W64" s="222">
        <f t="shared" ref="W64:W66" si="41">(V64*X64)</f>
        <v>0</v>
      </c>
      <c r="X64" s="159"/>
      <c r="Y64" s="139">
        <f>IF(D64&lt;&gt;0,($C65*(1-$AB$1))-$D64,0)</f>
        <v>0</v>
      </c>
      <c r="Z64" s="140" t="str">
        <f>IFERROR(IF(C64&lt;&gt;"",$AA$1/(D62/100)*(C64/100),""),"")</f>
        <v/>
      </c>
      <c r="AA64" s="502" t="str">
        <f>IFERROR($AC$1/(D64/100)*(C62/100),"")</f>
        <v/>
      </c>
      <c r="AB64" s="494"/>
      <c r="AC64" s="484"/>
      <c r="AD64" s="485"/>
      <c r="AE64" s="485"/>
      <c r="AF64" s="513"/>
      <c r="AG64" s="513"/>
      <c r="AH64" s="513"/>
      <c r="AI64" s="513"/>
      <c r="AJ64" s="514"/>
      <c r="AK64" s="514"/>
      <c r="AL64" s="514"/>
      <c r="AM64" s="514"/>
      <c r="AN64" s="516"/>
      <c r="AO64" s="514"/>
      <c r="AP64" s="514"/>
      <c r="AQ64" s="514"/>
      <c r="AR64" s="514"/>
      <c r="AS64" s="514"/>
    </row>
    <row r="65" spans="1:45" ht="12.75" hidden="1" customHeight="1">
      <c r="A65" s="116" t="s">
        <v>512</v>
      </c>
      <c r="B65" s="268">
        <v>422015</v>
      </c>
      <c r="C65" s="306">
        <v>53.81</v>
      </c>
      <c r="D65" s="306">
        <v>54.05</v>
      </c>
      <c r="E65" s="268">
        <v>21693</v>
      </c>
      <c r="F65" s="206">
        <v>53.93</v>
      </c>
      <c r="G65" s="293">
        <v>1.21E-2</v>
      </c>
      <c r="H65" s="65">
        <v>52.75</v>
      </c>
      <c r="I65" s="56">
        <v>54.59</v>
      </c>
      <c r="J65" s="88">
        <v>52.75</v>
      </c>
      <c r="K65" s="60">
        <v>53.28</v>
      </c>
      <c r="L65" s="63">
        <v>11867860</v>
      </c>
      <c r="M65" s="60">
        <v>22019920</v>
      </c>
      <c r="N65" s="63">
        <v>3328</v>
      </c>
      <c r="O65" s="85">
        <v>45439.70621527778</v>
      </c>
      <c r="P65" s="130">
        <v>64</v>
      </c>
      <c r="Q65" s="78">
        <v>0</v>
      </c>
      <c r="R65" s="147">
        <v>0</v>
      </c>
      <c r="S65" s="161">
        <v>0</v>
      </c>
      <c r="T65" s="252">
        <v>0</v>
      </c>
      <c r="U65" s="252"/>
      <c r="V65" s="252"/>
      <c r="W65" s="223">
        <f>V64*(F64/100)</f>
        <v>0</v>
      </c>
      <c r="X65" s="156"/>
      <c r="Y65" s="124" t="str">
        <f>IFERROR(INT(#REF!/(F64/100)),"")</f>
        <v/>
      </c>
      <c r="Z65" s="142">
        <f>IFERROR(IF(C65&lt;&gt;"",$AA$1/(D63/100)*(C65/100),""),"")</f>
        <v>0.97339190656624608</v>
      </c>
      <c r="AA65" s="503">
        <f>IFERROR($AC$1/(D65/100)*(C63/100),"")</f>
        <v>1249.7687326549492</v>
      </c>
      <c r="AB65" s="493"/>
      <c r="AC65" s="481"/>
      <c r="AD65" s="482"/>
      <c r="AE65" s="482"/>
      <c r="AF65" s="513"/>
      <c r="AG65" s="513"/>
      <c r="AH65" s="513"/>
      <c r="AI65" s="513"/>
      <c r="AJ65" s="514"/>
      <c r="AK65" s="514"/>
      <c r="AL65" s="514"/>
      <c r="AM65" s="514"/>
      <c r="AN65" s="516"/>
      <c r="AO65" s="514"/>
      <c r="AP65" s="514"/>
      <c r="AQ65" s="514"/>
      <c r="AR65" s="514"/>
      <c r="AS65" s="514"/>
    </row>
    <row r="66" spans="1:45" ht="12.75" customHeight="1">
      <c r="A66" s="200" t="s">
        <v>14</v>
      </c>
      <c r="B66" s="269">
        <v>1818</v>
      </c>
      <c r="C66" s="304">
        <v>55.05</v>
      </c>
      <c r="D66" s="305">
        <v>55.15</v>
      </c>
      <c r="E66" s="273">
        <v>93695</v>
      </c>
      <c r="F66" s="292">
        <v>55.15</v>
      </c>
      <c r="G66" s="211">
        <v>1.1899999999999999E-2</v>
      </c>
      <c r="H66" s="67">
        <v>53.5</v>
      </c>
      <c r="I66" s="57">
        <v>55.6</v>
      </c>
      <c r="J66" s="90">
        <v>53.5</v>
      </c>
      <c r="K66" s="61">
        <v>54.5</v>
      </c>
      <c r="L66" s="68">
        <v>72387086</v>
      </c>
      <c r="M66" s="61">
        <v>132186446</v>
      </c>
      <c r="N66" s="68">
        <v>60602</v>
      </c>
      <c r="O66" s="86">
        <v>45439.687789351854</v>
      </c>
      <c r="P66" s="129">
        <v>65</v>
      </c>
      <c r="Q66" s="79">
        <v>0</v>
      </c>
      <c r="R66" s="150">
        <v>0</v>
      </c>
      <c r="S66" s="162">
        <v>0</v>
      </c>
      <c r="T66" s="253">
        <v>0</v>
      </c>
      <c r="U66" s="253"/>
      <c r="V66" s="253"/>
      <c r="W66" s="224">
        <f t="shared" si="41"/>
        <v>0</v>
      </c>
      <c r="X66" s="158"/>
      <c r="Y66" s="144">
        <f>IF(D66&lt;&gt;0,($C67*(1-$AB$1))-$D66,0)</f>
        <v>-0.15549999999999642</v>
      </c>
      <c r="Z66" s="145">
        <f>IFERROR(IF(C66&lt;&gt;"",$AA$1/(D62/100)*(C66/100),""),"")</f>
        <v>0.99744681766218812</v>
      </c>
      <c r="AA66" s="504">
        <f>IFERROR($AC$1/(D66/100)*(C62/100),"")</f>
        <v>1222.1214868540344</v>
      </c>
      <c r="AB66" s="492"/>
      <c r="AC66" s="478"/>
      <c r="AD66" s="478"/>
      <c r="AE66" s="479"/>
      <c r="AF66" s="479"/>
      <c r="AG66" s="479"/>
      <c r="AH66" s="513"/>
      <c r="AI66" s="513"/>
      <c r="AJ66" s="514"/>
      <c r="AK66" s="514"/>
      <c r="AL66" s="514"/>
      <c r="AM66" s="514"/>
      <c r="AN66" s="514"/>
      <c r="AO66" s="514"/>
      <c r="AP66" s="514"/>
      <c r="AQ66" s="514"/>
      <c r="AR66" s="514"/>
      <c r="AS66" s="514"/>
    </row>
    <row r="67" spans="1:45" ht="12.75" customHeight="1">
      <c r="A67" s="185" t="s">
        <v>513</v>
      </c>
      <c r="B67" s="307">
        <v>134032</v>
      </c>
      <c r="C67" s="308">
        <v>55</v>
      </c>
      <c r="D67" s="308">
        <v>55.09</v>
      </c>
      <c r="E67" s="307">
        <v>1262</v>
      </c>
      <c r="F67" s="207">
        <v>55</v>
      </c>
      <c r="G67" s="214">
        <v>1.0200000000000001E-2</v>
      </c>
      <c r="H67" s="186">
        <v>54.65</v>
      </c>
      <c r="I67" s="187">
        <v>55.6</v>
      </c>
      <c r="J67" s="188">
        <v>53.77</v>
      </c>
      <c r="K67" s="189">
        <v>54.44</v>
      </c>
      <c r="L67" s="190">
        <v>16877710</v>
      </c>
      <c r="M67" s="189">
        <v>30799229</v>
      </c>
      <c r="N67" s="190">
        <v>13227</v>
      </c>
      <c r="O67" s="191">
        <v>45439.708611111113</v>
      </c>
      <c r="P67" s="130">
        <v>66</v>
      </c>
      <c r="Q67" s="192">
        <v>0</v>
      </c>
      <c r="R67" s="193">
        <v>0</v>
      </c>
      <c r="S67" s="194">
        <v>0</v>
      </c>
      <c r="T67" s="254">
        <v>0</v>
      </c>
      <c r="U67" s="254"/>
      <c r="V67" s="254"/>
      <c r="W67" s="225">
        <f>V66*(C66/100)</f>
        <v>0</v>
      </c>
      <c r="X67" s="195"/>
      <c r="Y67" s="196" t="str">
        <f>IFERROR(INT(#REF!/(F66/100)),"")</f>
        <v/>
      </c>
      <c r="Z67" s="197">
        <f>IFERROR(IF(C67&lt;&gt;"",$AA$1/(D63/100)*(C67/100),""),"")</f>
        <v>0.99491832115115297</v>
      </c>
      <c r="AA67" s="505">
        <f>IFERROR($AC$1/(D67/100)*(C63/100),"")</f>
        <v>1226.1753494282084</v>
      </c>
      <c r="AB67" s="493"/>
      <c r="AC67" s="480"/>
      <c r="AD67" s="480"/>
      <c r="AE67" s="481"/>
      <c r="AF67" s="481"/>
      <c r="AG67" s="481"/>
      <c r="AH67" s="513"/>
      <c r="AI67" s="513"/>
      <c r="AJ67" s="514"/>
      <c r="AK67" s="514"/>
      <c r="AL67" s="514"/>
      <c r="AM67" s="514"/>
      <c r="AN67" s="514"/>
      <c r="AO67" s="514"/>
      <c r="AP67" s="514"/>
      <c r="AQ67" s="514"/>
      <c r="AR67" s="514"/>
      <c r="AS67" s="514"/>
    </row>
    <row r="68" spans="1:45" ht="12.75" customHeight="1">
      <c r="A68" s="201" t="s">
        <v>16</v>
      </c>
      <c r="B68" s="269">
        <v>2211</v>
      </c>
      <c r="C68" s="304">
        <v>69100</v>
      </c>
      <c r="D68" s="305">
        <v>69320</v>
      </c>
      <c r="E68" s="273">
        <v>31</v>
      </c>
      <c r="F68" s="291">
        <v>69380</v>
      </c>
      <c r="G68" s="211">
        <v>3.39E-2</v>
      </c>
      <c r="H68" s="66">
        <v>66550</v>
      </c>
      <c r="I68" s="58">
        <v>69660</v>
      </c>
      <c r="J68" s="89">
        <v>66550</v>
      </c>
      <c r="K68" s="62">
        <v>67100</v>
      </c>
      <c r="L68" s="69">
        <v>5945063809</v>
      </c>
      <c r="M68" s="62">
        <v>8731098</v>
      </c>
      <c r="N68" s="69">
        <v>3266</v>
      </c>
      <c r="O68" s="84">
        <v>45439.685173611113</v>
      </c>
      <c r="P68" s="129">
        <v>67</v>
      </c>
      <c r="Q68" s="80"/>
      <c r="R68" s="148">
        <v>0</v>
      </c>
      <c r="S68" s="160">
        <v>0</v>
      </c>
      <c r="T68" s="251">
        <v>0</v>
      </c>
      <c r="U68" s="251"/>
      <c r="V68" s="251">
        <v>0</v>
      </c>
      <c r="W68" s="221">
        <f t="shared" ref="W68:W80" si="42">(V68*X68)</f>
        <v>0</v>
      </c>
      <c r="X68" s="157"/>
      <c r="Y68" s="134">
        <f>IF(D68&lt;&gt;0,($C69*(1-$AB$1))-$D68,0)</f>
        <v>163.05100000000675</v>
      </c>
      <c r="Z68" s="135"/>
      <c r="AA68" s="500"/>
      <c r="AB68" s="492"/>
      <c r="AC68" s="478"/>
      <c r="AD68" s="478"/>
      <c r="AE68" s="479"/>
      <c r="AF68" s="479"/>
      <c r="AG68" s="479"/>
      <c r="AH68" s="513"/>
      <c r="AI68" s="513"/>
      <c r="AJ68" s="514"/>
      <c r="AK68" s="514"/>
      <c r="AL68" s="514"/>
      <c r="AM68" s="514"/>
      <c r="AN68" s="514"/>
      <c r="AO68" s="514"/>
      <c r="AP68" s="514"/>
      <c r="AQ68" s="514"/>
      <c r="AR68" s="514"/>
      <c r="AS68" s="514"/>
    </row>
    <row r="69" spans="1:45" ht="12.75" customHeight="1">
      <c r="A69" s="116" t="s">
        <v>514</v>
      </c>
      <c r="B69" s="268">
        <v>22031</v>
      </c>
      <c r="C69" s="306">
        <v>69490</v>
      </c>
      <c r="D69" s="306">
        <v>69500</v>
      </c>
      <c r="E69" s="268">
        <v>134191</v>
      </c>
      <c r="F69" s="206">
        <v>69500</v>
      </c>
      <c r="G69" s="212">
        <v>2.81E-2</v>
      </c>
      <c r="H69" s="65">
        <v>67900</v>
      </c>
      <c r="I69" s="56">
        <v>69700</v>
      </c>
      <c r="J69" s="88">
        <v>66500</v>
      </c>
      <c r="K69" s="60">
        <v>67600</v>
      </c>
      <c r="L69" s="63">
        <v>11978366851</v>
      </c>
      <c r="M69" s="60">
        <v>17466750</v>
      </c>
      <c r="N69" s="63">
        <v>3665</v>
      </c>
      <c r="O69" s="85">
        <v>45439.708564814813</v>
      </c>
      <c r="P69" s="130">
        <v>68</v>
      </c>
      <c r="Q69" s="78">
        <v>0</v>
      </c>
      <c r="R69" s="147">
        <v>0</v>
      </c>
      <c r="S69" s="161">
        <v>0</v>
      </c>
      <c r="T69" s="252">
        <v>0</v>
      </c>
      <c r="U69" s="252"/>
      <c r="V69" s="252">
        <v>0</v>
      </c>
      <c r="W69" s="125">
        <f>V68*(F69/100)</f>
        <v>0</v>
      </c>
      <c r="X69" s="156"/>
      <c r="Y69" s="123" t="str">
        <f>IFERROR(INT(#REF!/(F68/100)),"")</f>
        <v/>
      </c>
      <c r="Z69" s="137"/>
      <c r="AA69" s="501"/>
      <c r="AB69" s="493"/>
      <c r="AC69" s="480"/>
      <c r="AD69" s="480"/>
      <c r="AE69" s="481"/>
      <c r="AF69" s="481"/>
      <c r="AG69" s="481"/>
      <c r="AH69" s="513"/>
      <c r="AI69" s="513"/>
      <c r="AJ69" s="514"/>
      <c r="AK69" s="514"/>
      <c r="AL69" s="514"/>
      <c r="AM69" s="514"/>
      <c r="AN69" s="514"/>
      <c r="AO69" s="514"/>
      <c r="AP69" s="514"/>
      <c r="AQ69" s="514"/>
      <c r="AR69" s="514"/>
      <c r="AS69" s="514"/>
    </row>
    <row r="70" spans="1:45" ht="12.75" hidden="1" customHeight="1">
      <c r="A70" s="200" t="s">
        <v>17</v>
      </c>
      <c r="B70" s="269"/>
      <c r="C70" s="304"/>
      <c r="D70" s="305"/>
      <c r="E70" s="273"/>
      <c r="F70" s="291"/>
      <c r="G70" s="211"/>
      <c r="H70" s="67"/>
      <c r="I70" s="57"/>
      <c r="J70" s="90"/>
      <c r="K70" s="61"/>
      <c r="L70" s="68"/>
      <c r="M70" s="61"/>
      <c r="N70" s="68"/>
      <c r="O70" s="86"/>
      <c r="P70" s="129">
        <v>69</v>
      </c>
      <c r="Q70" s="79">
        <v>0</v>
      </c>
      <c r="R70" s="150">
        <v>0</v>
      </c>
      <c r="S70" s="162">
        <v>0</v>
      </c>
      <c r="T70" s="253">
        <v>0</v>
      </c>
      <c r="U70" s="253"/>
      <c r="V70" s="253">
        <v>0</v>
      </c>
      <c r="W70" s="222">
        <f t="shared" ref="W70" si="43">(V70*X70)</f>
        <v>0</v>
      </c>
      <c r="X70" s="159"/>
      <c r="Y70" s="139">
        <f>IF(D70&lt;&gt;0,($C71*(1-$AB$1))-$D70,0)</f>
        <v>0</v>
      </c>
      <c r="Z70" s="140" t="str">
        <f>IFERROR(IF(C70&lt;&gt;"",$AA$1/(D68/100)*(C70/100),""),"")</f>
        <v/>
      </c>
      <c r="AA70" s="502" t="str">
        <f>IFERROR($AC$1/(D70/100)*(C68/100),"")</f>
        <v/>
      </c>
      <c r="AB70" s="492"/>
      <c r="AC70" s="478"/>
      <c r="AD70" s="478"/>
      <c r="AE70" s="479"/>
      <c r="AF70" s="479"/>
      <c r="AG70" s="479"/>
      <c r="AH70" s="513"/>
      <c r="AI70" s="513"/>
      <c r="AJ70" s="514"/>
      <c r="AK70" s="514"/>
      <c r="AL70" s="514"/>
      <c r="AM70" s="514"/>
      <c r="AN70" s="514"/>
      <c r="AO70" s="514"/>
      <c r="AP70" s="514"/>
      <c r="AQ70" s="514"/>
      <c r="AR70" s="514"/>
      <c r="AS70" s="514"/>
    </row>
    <row r="71" spans="1:45" ht="12.75" hidden="1" customHeight="1">
      <c r="A71" s="116" t="s">
        <v>515</v>
      </c>
      <c r="B71" s="268">
        <v>9091</v>
      </c>
      <c r="C71" s="306">
        <v>55.1</v>
      </c>
      <c r="D71" s="306"/>
      <c r="E71" s="268"/>
      <c r="F71" s="206">
        <v>55.1</v>
      </c>
      <c r="G71" s="293">
        <v>1.1000000000000001E-2</v>
      </c>
      <c r="H71" s="65">
        <v>54.8</v>
      </c>
      <c r="I71" s="56">
        <v>56</v>
      </c>
      <c r="J71" s="88">
        <v>54.75</v>
      </c>
      <c r="K71" s="60">
        <v>54.5</v>
      </c>
      <c r="L71" s="63">
        <v>259514</v>
      </c>
      <c r="M71" s="60">
        <v>471881</v>
      </c>
      <c r="N71" s="63">
        <v>133</v>
      </c>
      <c r="O71" s="85">
        <v>45439.70113425926</v>
      </c>
      <c r="P71" s="130">
        <v>70</v>
      </c>
      <c r="Q71" s="78">
        <v>0</v>
      </c>
      <c r="R71" s="147">
        <v>0</v>
      </c>
      <c r="S71" s="161">
        <v>0</v>
      </c>
      <c r="T71" s="252">
        <v>0</v>
      </c>
      <c r="U71" s="252"/>
      <c r="V71" s="252">
        <v>0</v>
      </c>
      <c r="W71" s="223">
        <f>V70*(F70/100)</f>
        <v>0</v>
      </c>
      <c r="X71" s="156"/>
      <c r="Y71" s="124" t="str">
        <f>IFERROR(INT(#REF!/(F70/100)),"")</f>
        <v/>
      </c>
      <c r="Z71" s="142">
        <f>IFERROR(IF(C71&lt;&gt;"",$AA$1/(D69/100)*(C71/100),""),"")</f>
        <v>0.96890494857060872</v>
      </c>
      <c r="AA71" s="503" t="str">
        <f>IFERROR($AC$1/(D71/100)*(C69/100),"")</f>
        <v/>
      </c>
      <c r="AB71" s="493"/>
      <c r="AC71" s="480"/>
      <c r="AD71" s="480"/>
      <c r="AE71" s="481"/>
      <c r="AF71" s="481"/>
      <c r="AG71" s="481"/>
      <c r="AH71" s="513"/>
      <c r="AI71" s="513"/>
      <c r="AJ71" s="514"/>
      <c r="AK71" s="514"/>
      <c r="AL71" s="514"/>
      <c r="AM71" s="514"/>
      <c r="AN71" s="514"/>
      <c r="AO71" s="514"/>
      <c r="AP71" s="514"/>
      <c r="AQ71" s="514"/>
      <c r="AR71" s="514"/>
      <c r="AS71" s="514"/>
    </row>
    <row r="72" spans="1:45" ht="12.75" customHeight="1">
      <c r="A72" s="200" t="s">
        <v>18</v>
      </c>
      <c r="B72" s="269">
        <v>1500</v>
      </c>
      <c r="C72" s="304">
        <v>56.22</v>
      </c>
      <c r="D72" s="305">
        <v>56.8</v>
      </c>
      <c r="E72" s="273">
        <v>11102</v>
      </c>
      <c r="F72" s="292">
        <v>56.79</v>
      </c>
      <c r="G72" s="211">
        <v>1.5900000000000001E-2</v>
      </c>
      <c r="H72" s="67">
        <v>56.33</v>
      </c>
      <c r="I72" s="57">
        <v>57.5</v>
      </c>
      <c r="J72" s="90">
        <v>55.22</v>
      </c>
      <c r="K72" s="61">
        <v>55.9</v>
      </c>
      <c r="L72" s="68">
        <v>2007094</v>
      </c>
      <c r="M72" s="61">
        <v>3561180</v>
      </c>
      <c r="N72" s="68">
        <v>2034</v>
      </c>
      <c r="O72" s="86">
        <v>45439.6877662037</v>
      </c>
      <c r="P72" s="129">
        <v>71</v>
      </c>
      <c r="Q72" s="79">
        <v>0</v>
      </c>
      <c r="R72" s="150">
        <v>0</v>
      </c>
      <c r="S72" s="162">
        <v>0</v>
      </c>
      <c r="T72" s="253">
        <v>0</v>
      </c>
      <c r="U72" s="253"/>
      <c r="V72" s="253">
        <v>0</v>
      </c>
      <c r="W72" s="224">
        <f t="shared" si="42"/>
        <v>0</v>
      </c>
      <c r="X72" s="158"/>
      <c r="Y72" s="144">
        <f>IF(D72&lt;&gt;0,($C73*(1-$AB$1))-$D72,0)</f>
        <v>-0.12566799999999745</v>
      </c>
      <c r="Z72" s="145">
        <f>IFERROR(IF(C72&lt;&gt;"",$AA$1/(D68/100)*(C72/100),""),"")</f>
        <v>0.99116661844970877</v>
      </c>
      <c r="AA72" s="504">
        <f>IFERROR($AC$1/(D72/100)*(C68/100),"")</f>
        <v>1216.549295774648</v>
      </c>
      <c r="AB72" s="492"/>
      <c r="AC72" s="478"/>
      <c r="AD72" s="478"/>
      <c r="AE72" s="479"/>
      <c r="AF72" s="479"/>
      <c r="AG72" s="479"/>
      <c r="AH72" s="513"/>
      <c r="AI72" s="513"/>
      <c r="AJ72" s="514"/>
      <c r="AK72" s="514"/>
      <c r="AL72" s="514"/>
      <c r="AM72" s="514"/>
      <c r="AN72" s="514"/>
      <c r="AO72" s="514"/>
      <c r="AP72" s="514"/>
      <c r="AQ72" s="514"/>
      <c r="AR72" s="514"/>
      <c r="AS72" s="514"/>
    </row>
    <row r="73" spans="1:45" ht="12.75" customHeight="1">
      <c r="A73" s="185" t="s">
        <v>516</v>
      </c>
      <c r="B73" s="307">
        <v>1689</v>
      </c>
      <c r="C73" s="308">
        <v>56.68</v>
      </c>
      <c r="D73" s="308">
        <v>56.8</v>
      </c>
      <c r="E73" s="307">
        <v>2150</v>
      </c>
      <c r="F73" s="207">
        <v>56.68</v>
      </c>
      <c r="G73" s="214">
        <v>1.1699999999999999E-2</v>
      </c>
      <c r="H73" s="186">
        <v>56</v>
      </c>
      <c r="I73" s="187">
        <v>59.5</v>
      </c>
      <c r="J73" s="188">
        <v>55.16</v>
      </c>
      <c r="K73" s="189">
        <v>56.02</v>
      </c>
      <c r="L73" s="198">
        <v>1132812</v>
      </c>
      <c r="M73" s="189">
        <v>2008606</v>
      </c>
      <c r="N73" s="190">
        <v>1295</v>
      </c>
      <c r="O73" s="191">
        <v>45439.70857638889</v>
      </c>
      <c r="P73" s="130">
        <v>72</v>
      </c>
      <c r="Q73" s="192">
        <v>0</v>
      </c>
      <c r="R73" s="193">
        <v>0</v>
      </c>
      <c r="S73" s="194">
        <v>0</v>
      </c>
      <c r="T73" s="254">
        <v>0</v>
      </c>
      <c r="U73" s="254"/>
      <c r="V73" s="254">
        <v>0</v>
      </c>
      <c r="W73" s="226">
        <f>V72*(F72/100)</f>
        <v>0</v>
      </c>
      <c r="X73" s="168"/>
      <c r="Y73" s="180" t="str">
        <f>IFERROR(INT(#REF!/(F72/100)),"")</f>
        <v/>
      </c>
      <c r="Z73" s="181">
        <f>IFERROR(IF(C73&lt;&gt;"",$AA$1/(D69/100)*(C73/100),""),"")</f>
        <v>0.99668842985448447</v>
      </c>
      <c r="AA73" s="506">
        <f>IFERROR($AC$1/(D73/100)*(C69/100),"")</f>
        <v>1223.4154929577464</v>
      </c>
      <c r="AB73" s="493"/>
      <c r="AC73" s="480"/>
      <c r="AD73" s="480"/>
      <c r="AE73" s="481"/>
      <c r="AF73" s="481"/>
      <c r="AG73" s="481"/>
      <c r="AH73" s="513"/>
      <c r="AI73" s="513"/>
      <c r="AJ73" s="514"/>
      <c r="AK73" s="514"/>
      <c r="AL73" s="514"/>
      <c r="AM73" s="514"/>
      <c r="AN73" s="514"/>
      <c r="AO73" s="514"/>
      <c r="AP73" s="514"/>
      <c r="AQ73" s="514"/>
      <c r="AR73" s="514"/>
      <c r="AS73" s="514"/>
    </row>
    <row r="74" spans="1:45" ht="12.75" customHeight="1">
      <c r="A74" s="201" t="s">
        <v>504</v>
      </c>
      <c r="B74" s="269">
        <v>249510441</v>
      </c>
      <c r="C74" s="304">
        <v>101</v>
      </c>
      <c r="D74" s="305">
        <v>101.42</v>
      </c>
      <c r="E74" s="273">
        <v>3251211</v>
      </c>
      <c r="F74" s="291">
        <v>101</v>
      </c>
      <c r="G74" s="211">
        <v>-8.9999999999999998E-4</v>
      </c>
      <c r="H74" s="66">
        <v>101.5</v>
      </c>
      <c r="I74" s="58">
        <v>101.93</v>
      </c>
      <c r="J74" s="89">
        <v>101</v>
      </c>
      <c r="K74" s="62">
        <v>101.1</v>
      </c>
      <c r="L74" s="69">
        <v>10256405360</v>
      </c>
      <c r="M74" s="62">
        <v>10124162684</v>
      </c>
      <c r="N74" s="69">
        <v>895</v>
      </c>
      <c r="O74" s="84">
        <v>45439.68540509259</v>
      </c>
      <c r="P74" s="129">
        <v>73</v>
      </c>
      <c r="Q74" s="80">
        <v>0</v>
      </c>
      <c r="R74" s="148">
        <v>0</v>
      </c>
      <c r="S74" s="160">
        <v>0</v>
      </c>
      <c r="T74" s="251">
        <v>0</v>
      </c>
      <c r="U74" s="251"/>
      <c r="V74" s="251"/>
      <c r="W74" s="227">
        <f>V74*X74</f>
        <v>0</v>
      </c>
      <c r="X74" s="157"/>
      <c r="Y74" s="134">
        <f>IF(D74&lt;&gt;0,($C75*(1-$AB$1))-$D74,0)</f>
        <v>-0.15012799999999515</v>
      </c>
      <c r="Z74" s="135"/>
      <c r="AA74" s="500"/>
      <c r="AB74" s="492"/>
      <c r="AC74" s="478"/>
      <c r="AD74" s="478"/>
      <c r="AE74" s="479"/>
      <c r="AF74" s="479"/>
      <c r="AG74" s="479"/>
      <c r="AH74" s="513"/>
      <c r="AI74" s="513"/>
      <c r="AJ74" s="514"/>
      <c r="AK74" s="514"/>
      <c r="AL74" s="514"/>
      <c r="AM74" s="514"/>
      <c r="AN74" s="514"/>
      <c r="AO74" s="514"/>
      <c r="AP74" s="514"/>
      <c r="AQ74" s="514"/>
      <c r="AR74" s="514"/>
      <c r="AS74" s="514"/>
    </row>
    <row r="75" spans="1:45" ht="12.75" customHeight="1">
      <c r="A75" s="116" t="s">
        <v>517</v>
      </c>
      <c r="B75" s="268">
        <v>697721243</v>
      </c>
      <c r="C75" s="306">
        <v>101.28</v>
      </c>
      <c r="D75" s="306">
        <v>101.29</v>
      </c>
      <c r="E75" s="268">
        <v>99190200</v>
      </c>
      <c r="F75" s="206">
        <v>101.29</v>
      </c>
      <c r="G75" s="212">
        <v>-1E-3</v>
      </c>
      <c r="H75" s="65">
        <v>101.5</v>
      </c>
      <c r="I75" s="56">
        <v>103.5</v>
      </c>
      <c r="J75" s="88">
        <v>101.2</v>
      </c>
      <c r="K75" s="60">
        <v>101.4</v>
      </c>
      <c r="L75" s="63">
        <v>5627728083</v>
      </c>
      <c r="M75" s="60">
        <v>5554044847</v>
      </c>
      <c r="N75" s="63">
        <v>1235</v>
      </c>
      <c r="O75" s="85">
        <v>45439.708599537036</v>
      </c>
      <c r="P75" s="130">
        <v>74</v>
      </c>
      <c r="Q75" s="78">
        <v>0</v>
      </c>
      <c r="R75" s="147">
        <v>0</v>
      </c>
      <c r="S75" s="161">
        <v>0</v>
      </c>
      <c r="T75" s="252">
        <v>0</v>
      </c>
      <c r="U75" s="252"/>
      <c r="V75" s="252">
        <v>0</v>
      </c>
      <c r="W75" s="115">
        <f>V74*(F74/100)</f>
        <v>0</v>
      </c>
      <c r="X75" s="156"/>
      <c r="Y75" s="123" t="str">
        <f>IFERROR(INT(#REF!/(F74/100)),"")</f>
        <v/>
      </c>
      <c r="Z75" s="137"/>
      <c r="AA75" s="501"/>
      <c r="AB75" s="493"/>
      <c r="AC75" s="480"/>
      <c r="AD75" s="480"/>
      <c r="AE75" s="481"/>
      <c r="AF75" s="481"/>
      <c r="AG75" s="481"/>
      <c r="AH75" s="513"/>
      <c r="AI75" s="513"/>
      <c r="AJ75" s="514"/>
      <c r="AK75" s="514"/>
      <c r="AL75" s="514"/>
      <c r="AM75" s="514"/>
      <c r="AN75" s="514"/>
      <c r="AO75" s="514"/>
      <c r="AP75" s="514"/>
      <c r="AQ75" s="514"/>
      <c r="AR75" s="514"/>
      <c r="AS75" s="514"/>
    </row>
    <row r="76" spans="1:45" ht="12.75" hidden="1" customHeight="1">
      <c r="A76" s="200" t="s">
        <v>505</v>
      </c>
      <c r="B76" s="269"/>
      <c r="C76" s="304"/>
      <c r="D76" s="305"/>
      <c r="E76" s="273"/>
      <c r="F76" s="291"/>
      <c r="G76" s="211"/>
      <c r="H76" s="67"/>
      <c r="I76" s="57"/>
      <c r="J76" s="90"/>
      <c r="K76" s="61"/>
      <c r="L76" s="68"/>
      <c r="M76" s="61"/>
      <c r="N76" s="68"/>
      <c r="O76" s="86"/>
      <c r="P76" s="129">
        <v>75</v>
      </c>
      <c r="Q76" s="79">
        <v>0</v>
      </c>
      <c r="R76" s="150">
        <v>0</v>
      </c>
      <c r="S76" s="162">
        <v>0</v>
      </c>
      <c r="T76" s="253">
        <v>0</v>
      </c>
      <c r="U76" s="253"/>
      <c r="V76" s="253">
        <v>0</v>
      </c>
      <c r="W76" s="228">
        <f t="shared" ref="W76" si="44">(V76*X76)</f>
        <v>0</v>
      </c>
      <c r="X76" s="159"/>
      <c r="Y76" s="139">
        <f>IF(D76&lt;&gt;0,($C77*(1-$AB$1))-$D76,0)</f>
        <v>0</v>
      </c>
      <c r="Z76" s="140" t="str">
        <f>IFERROR(IF(C76&lt;&gt;"",$AA$1/(D74/100)*(C76/100),""),"")</f>
        <v/>
      </c>
      <c r="AA76" s="502" t="str">
        <f>IFERROR($AC$1/(D76/100)*(C74/100),"")</f>
        <v/>
      </c>
      <c r="AB76" s="492"/>
      <c r="AC76" s="478"/>
      <c r="AD76" s="478"/>
      <c r="AE76" s="479"/>
      <c r="AF76" s="479"/>
      <c r="AG76" s="479"/>
      <c r="AH76" s="513"/>
      <c r="AI76" s="513"/>
      <c r="AJ76" s="514"/>
      <c r="AK76" s="514"/>
      <c r="AL76" s="514"/>
      <c r="AM76" s="514"/>
      <c r="AN76" s="514"/>
      <c r="AO76" s="514"/>
      <c r="AP76" s="514"/>
      <c r="AQ76" s="514"/>
      <c r="AR76" s="514"/>
      <c r="AS76" s="514"/>
    </row>
    <row r="77" spans="1:45" ht="12.75" hidden="1" customHeight="1">
      <c r="A77" s="116" t="s">
        <v>518</v>
      </c>
      <c r="B77" s="268"/>
      <c r="C77" s="306"/>
      <c r="D77" s="306">
        <v>8.2000000000000003E-2</v>
      </c>
      <c r="E77" s="268">
        <v>500000000</v>
      </c>
      <c r="F77" s="206">
        <v>0.08</v>
      </c>
      <c r="G77" s="293">
        <v>-9.9900000000000003E-2</v>
      </c>
      <c r="H77" s="65">
        <v>8.2000000000000003E-2</v>
      </c>
      <c r="I77" s="56">
        <v>8.2000000000000003E-2</v>
      </c>
      <c r="J77" s="88">
        <v>8.1000000000000003E-2</v>
      </c>
      <c r="K77" s="60">
        <v>0.09</v>
      </c>
      <c r="L77" s="63">
        <v>35263</v>
      </c>
      <c r="M77" s="60">
        <v>43531838</v>
      </c>
      <c r="N77" s="63">
        <v>3</v>
      </c>
      <c r="O77" s="85">
        <v>45439.665682870371</v>
      </c>
      <c r="P77" s="130">
        <v>76</v>
      </c>
      <c r="Q77" s="78">
        <v>0</v>
      </c>
      <c r="R77" s="147">
        <v>0</v>
      </c>
      <c r="S77" s="161">
        <v>0</v>
      </c>
      <c r="T77" s="252">
        <v>0</v>
      </c>
      <c r="U77" s="252"/>
      <c r="V77" s="252">
        <v>0</v>
      </c>
      <c r="W77" s="229">
        <f>V76*(F76/100)</f>
        <v>0</v>
      </c>
      <c r="X77" s="156"/>
      <c r="Y77" s="124" t="str">
        <f>IFERROR(INT(#REF!/(F76/100)),"")</f>
        <v/>
      </c>
      <c r="Z77" s="142" t="str">
        <f>IFERROR(IF(C77&lt;&gt;"",$AA$1/(D75/100)*(C77/100),""),"")</f>
        <v/>
      </c>
      <c r="AA77" s="503">
        <f>IFERROR($AC$1/(D77/100)*(C75/100),"")</f>
        <v>1235.1219512195121</v>
      </c>
      <c r="AB77" s="493"/>
      <c r="AC77" s="480"/>
      <c r="AD77" s="480"/>
      <c r="AE77" s="481"/>
      <c r="AF77" s="481"/>
      <c r="AG77" s="481"/>
      <c r="AH77" s="513"/>
      <c r="AI77" s="513"/>
      <c r="AJ77" s="514"/>
      <c r="AK77" s="514"/>
      <c r="AL77" s="514"/>
      <c r="AM77" s="514"/>
      <c r="AN77" s="514"/>
      <c r="AO77" s="514"/>
      <c r="AP77" s="514"/>
      <c r="AQ77" s="514"/>
      <c r="AR77" s="514"/>
      <c r="AS77" s="514"/>
    </row>
    <row r="78" spans="1:45" ht="12.75" customHeight="1">
      <c r="A78" s="200" t="s">
        <v>506</v>
      </c>
      <c r="B78" s="269">
        <v>2646044428</v>
      </c>
      <c r="C78" s="304">
        <v>8.2000000000000003E-2</v>
      </c>
      <c r="D78" s="305">
        <v>8.3000000000000004E-2</v>
      </c>
      <c r="E78" s="273">
        <v>93996387</v>
      </c>
      <c r="F78" s="292">
        <v>8.2000000000000003E-2</v>
      </c>
      <c r="G78" s="211">
        <v>-3.5200000000000002E-2</v>
      </c>
      <c r="H78" s="67">
        <v>8.4000000000000005E-2</v>
      </c>
      <c r="I78" s="57">
        <v>8.5999999999999993E-2</v>
      </c>
      <c r="J78" s="90">
        <v>8.2000000000000003E-2</v>
      </c>
      <c r="K78" s="61">
        <v>8.5000000000000006E-2</v>
      </c>
      <c r="L78" s="68">
        <v>6629617</v>
      </c>
      <c r="M78" s="61">
        <v>7873748790</v>
      </c>
      <c r="N78" s="68">
        <v>170</v>
      </c>
      <c r="O78" s="86">
        <v>45439.684050925927</v>
      </c>
      <c r="P78" s="129">
        <v>77</v>
      </c>
      <c r="Q78" s="79">
        <v>0</v>
      </c>
      <c r="R78" s="150">
        <v>0</v>
      </c>
      <c r="S78" s="162">
        <v>0</v>
      </c>
      <c r="T78" s="253">
        <v>0</v>
      </c>
      <c r="U78" s="253"/>
      <c r="V78" s="253">
        <v>0</v>
      </c>
      <c r="W78" s="230">
        <f t="shared" si="42"/>
        <v>0</v>
      </c>
      <c r="X78" s="158"/>
      <c r="Y78" s="144">
        <f>IF(D78&lt;&gt;0,($C79*(1-$AB$1))-$D78,0)</f>
        <v>-2.0080999999999988E-3</v>
      </c>
      <c r="Z78" s="145">
        <f>IFERROR(IF(C78&lt;&gt;"",$AA$1/(D74/100)*(C78/100),""),"")</f>
        <v>0.98810847882104924</v>
      </c>
      <c r="AA78" s="504">
        <f>IFERROR($AC$1/(D78/100)*(C74/100),"")</f>
        <v>1216.867469879518</v>
      </c>
      <c r="AB78" s="492"/>
      <c r="AC78" s="478"/>
      <c r="AD78" s="478"/>
      <c r="AE78" s="479"/>
      <c r="AF78" s="479"/>
      <c r="AG78" s="479"/>
      <c r="AH78" s="513"/>
      <c r="AI78" s="513"/>
      <c r="AJ78" s="514"/>
      <c r="AK78" s="514"/>
      <c r="AL78" s="514"/>
      <c r="AM78" s="514"/>
      <c r="AN78" s="514"/>
      <c r="AO78" s="514"/>
      <c r="AP78" s="514"/>
      <c r="AQ78" s="514"/>
      <c r="AR78" s="514"/>
      <c r="AS78" s="514"/>
    </row>
    <row r="79" spans="1:45" ht="12.75" customHeight="1">
      <c r="A79" s="185" t="s">
        <v>519</v>
      </c>
      <c r="B79" s="307">
        <v>1000000</v>
      </c>
      <c r="C79" s="308">
        <v>8.1000000000000003E-2</v>
      </c>
      <c r="D79" s="308">
        <v>8.5000000000000006E-2</v>
      </c>
      <c r="E79" s="307">
        <v>40100000</v>
      </c>
      <c r="F79" s="207"/>
      <c r="G79" s="214"/>
      <c r="H79" s="186"/>
      <c r="I79" s="187"/>
      <c r="J79" s="188"/>
      <c r="K79" s="189">
        <v>8.5000000000000006E-2</v>
      </c>
      <c r="L79" s="190"/>
      <c r="M79" s="189"/>
      <c r="N79" s="190"/>
      <c r="O79" s="191"/>
      <c r="P79" s="130">
        <v>78</v>
      </c>
      <c r="Q79" s="192">
        <v>0</v>
      </c>
      <c r="R79" s="193">
        <v>0</v>
      </c>
      <c r="S79" s="194">
        <v>0</v>
      </c>
      <c r="T79" s="254">
        <v>0</v>
      </c>
      <c r="U79" s="254"/>
      <c r="V79" s="254">
        <v>0</v>
      </c>
      <c r="W79" s="231">
        <f>V78*(F78/100)</f>
        <v>0</v>
      </c>
      <c r="X79" s="168"/>
      <c r="Y79" s="180" t="str">
        <f>IFERROR(INT(#REF!/(F78/100)),"")</f>
        <v/>
      </c>
      <c r="Z79" s="181">
        <f>IFERROR(IF(C79&lt;&gt;"",$AA$1/(D75/100)*(C79/100),""),"")</f>
        <v>0.97731109127432902</v>
      </c>
      <c r="AA79" s="506">
        <f>IFERROR($AC$1/(D79/100)*(C75/100),"")</f>
        <v>1191.5294117647059</v>
      </c>
      <c r="AB79" s="493"/>
      <c r="AC79" s="480"/>
      <c r="AD79" s="480"/>
      <c r="AE79" s="481"/>
      <c r="AF79" s="481"/>
      <c r="AG79" s="481"/>
      <c r="AH79" s="513"/>
      <c r="AI79" s="513"/>
      <c r="AJ79" s="514"/>
      <c r="AK79" s="514"/>
      <c r="AL79" s="514"/>
      <c r="AM79" s="514"/>
      <c r="AN79" s="514"/>
      <c r="AO79" s="514"/>
      <c r="AP79" s="514"/>
      <c r="AQ79" s="514"/>
      <c r="AR79" s="514"/>
      <c r="AS79" s="514"/>
    </row>
    <row r="80" spans="1:45" ht="12.75" customHeight="1">
      <c r="A80" s="201" t="s">
        <v>507</v>
      </c>
      <c r="B80" s="269">
        <v>19701</v>
      </c>
      <c r="C80" s="304">
        <v>101.2</v>
      </c>
      <c r="D80" s="305">
        <v>101.4</v>
      </c>
      <c r="E80" s="273">
        <v>2027550</v>
      </c>
      <c r="F80" s="291">
        <v>101.3</v>
      </c>
      <c r="G80" s="211">
        <v>2.3999999999999998E-3</v>
      </c>
      <c r="H80" s="66">
        <v>101.85</v>
      </c>
      <c r="I80" s="58">
        <v>101.85</v>
      </c>
      <c r="J80" s="89">
        <v>101.15</v>
      </c>
      <c r="K80" s="62">
        <v>101.05</v>
      </c>
      <c r="L80" s="69">
        <v>1011529892</v>
      </c>
      <c r="M80" s="62">
        <v>998439106</v>
      </c>
      <c r="N80" s="69">
        <v>276</v>
      </c>
      <c r="O80" s="84">
        <v>45439.684351851851</v>
      </c>
      <c r="P80" s="129">
        <v>79</v>
      </c>
      <c r="Q80" s="80">
        <v>0</v>
      </c>
      <c r="R80" s="148">
        <v>0</v>
      </c>
      <c r="S80" s="160">
        <v>0</v>
      </c>
      <c r="T80" s="251">
        <v>0</v>
      </c>
      <c r="U80" s="251"/>
      <c r="V80" s="251"/>
      <c r="W80" s="227">
        <f t="shared" si="42"/>
        <v>0</v>
      </c>
      <c r="X80" s="157"/>
      <c r="Y80" s="134">
        <f>IF(D80&lt;&gt;0,($C81*(1-$AB$1))-$D80,0)</f>
        <v>-3.0138000000007992E-2</v>
      </c>
      <c r="Z80" s="135"/>
      <c r="AA80" s="500"/>
      <c r="AB80" s="492"/>
      <c r="AC80" s="478"/>
      <c r="AD80" s="478"/>
      <c r="AE80" s="479"/>
      <c r="AF80" s="479"/>
      <c r="AG80" s="479"/>
      <c r="AH80" s="513"/>
      <c r="AI80" s="513"/>
      <c r="AJ80" s="514"/>
      <c r="AK80" s="514"/>
      <c r="AL80" s="514"/>
      <c r="AM80" s="514"/>
      <c r="AN80" s="514"/>
      <c r="AO80" s="514"/>
      <c r="AP80" s="514"/>
      <c r="AQ80" s="514"/>
      <c r="AR80" s="514"/>
      <c r="AS80" s="514"/>
    </row>
    <row r="81" spans="1:45" ht="12.75" customHeight="1">
      <c r="A81" s="116" t="s">
        <v>520</v>
      </c>
      <c r="B81" s="268">
        <v>5000000</v>
      </c>
      <c r="C81" s="306">
        <v>101.38</v>
      </c>
      <c r="D81" s="306">
        <v>101.4</v>
      </c>
      <c r="E81" s="268">
        <v>1000</v>
      </c>
      <c r="F81" s="206">
        <v>101.38</v>
      </c>
      <c r="G81" s="212">
        <v>1.6000000000000001E-3</v>
      </c>
      <c r="H81" s="65">
        <v>101.5</v>
      </c>
      <c r="I81" s="56">
        <v>102.15900000000001</v>
      </c>
      <c r="J81" s="88">
        <v>101.25</v>
      </c>
      <c r="K81" s="60">
        <v>101.21</v>
      </c>
      <c r="L81" s="63">
        <v>8527947498</v>
      </c>
      <c r="M81" s="60">
        <v>8412341948</v>
      </c>
      <c r="N81" s="63">
        <v>763</v>
      </c>
      <c r="O81" s="85">
        <v>45439.706203703703</v>
      </c>
      <c r="P81" s="130">
        <v>80</v>
      </c>
      <c r="Q81" s="78">
        <v>0</v>
      </c>
      <c r="R81" s="147">
        <v>0</v>
      </c>
      <c r="S81" s="161">
        <v>0</v>
      </c>
      <c r="T81" s="252">
        <v>0</v>
      </c>
      <c r="U81" s="252"/>
      <c r="V81" s="252"/>
      <c r="W81" s="115">
        <f>V80*(D81/100)</f>
        <v>0</v>
      </c>
      <c r="X81" s="156"/>
      <c r="Y81" s="123" t="str">
        <f>IFERROR(INT(#REF!/(F80/100)),"")</f>
        <v/>
      </c>
      <c r="Z81" s="137"/>
      <c r="AA81" s="501"/>
      <c r="AB81" s="493"/>
      <c r="AC81" s="480"/>
      <c r="AD81" s="480"/>
      <c r="AE81" s="481"/>
      <c r="AF81" s="481"/>
      <c r="AG81" s="481"/>
      <c r="AH81" s="513"/>
      <c r="AI81" s="513"/>
      <c r="AJ81" s="514"/>
      <c r="AK81" s="514"/>
      <c r="AL81" s="514"/>
      <c r="AM81" s="514"/>
      <c r="AN81" s="514"/>
      <c r="AO81" s="514"/>
      <c r="AP81" s="514"/>
      <c r="AQ81" s="514"/>
      <c r="AR81" s="514"/>
      <c r="AS81" s="514"/>
    </row>
    <row r="82" spans="1:45" ht="12.75" hidden="1" customHeight="1">
      <c r="A82" s="200" t="s">
        <v>508</v>
      </c>
      <c r="B82" s="269"/>
      <c r="C82" s="304"/>
      <c r="D82" s="305"/>
      <c r="E82" s="273"/>
      <c r="F82" s="291"/>
      <c r="G82" s="211"/>
      <c r="H82" s="67"/>
      <c r="I82" s="57"/>
      <c r="J82" s="90"/>
      <c r="K82" s="61"/>
      <c r="L82" s="68"/>
      <c r="M82" s="61"/>
      <c r="N82" s="68"/>
      <c r="O82" s="86"/>
      <c r="P82" s="129">
        <v>81</v>
      </c>
      <c r="Q82" s="79">
        <v>0</v>
      </c>
      <c r="R82" s="150">
        <v>0</v>
      </c>
      <c r="S82" s="162">
        <v>0</v>
      </c>
      <c r="T82" s="253">
        <v>0</v>
      </c>
      <c r="U82" s="253"/>
      <c r="V82" s="253"/>
      <c r="W82" s="228">
        <f t="shared" ref="W82" si="45">(V82*X82)</f>
        <v>0</v>
      </c>
      <c r="X82" s="159"/>
      <c r="Y82" s="139">
        <f>IF(D82&lt;&gt;0,($C83*(1-$AB$1))-$D82,0)</f>
        <v>0</v>
      </c>
      <c r="Z82" s="140" t="str">
        <f>IFERROR(IF(C82&lt;&gt;"",$AA$1/(D80/100)*(C82/100),""),"")</f>
        <v/>
      </c>
      <c r="AA82" s="502" t="str">
        <f t="shared" ref="AA82:AA83" si="46">IFERROR($AC$1/(D82/100)*(C80/100),"")</f>
        <v/>
      </c>
      <c r="AB82" s="492"/>
      <c r="AC82" s="478"/>
      <c r="AD82" s="478"/>
      <c r="AE82" s="479"/>
      <c r="AF82" s="479"/>
      <c r="AG82" s="479"/>
      <c r="AH82" s="513"/>
      <c r="AI82" s="513"/>
      <c r="AJ82" s="514"/>
      <c r="AK82" s="514"/>
      <c r="AL82" s="514"/>
      <c r="AM82" s="514"/>
      <c r="AN82" s="514"/>
      <c r="AO82" s="514"/>
      <c r="AP82" s="514"/>
      <c r="AQ82" s="514"/>
      <c r="AR82" s="514"/>
      <c r="AS82" s="514"/>
    </row>
    <row r="83" spans="1:45" ht="12.75" hidden="1" customHeight="1">
      <c r="A83" s="116" t="s">
        <v>521</v>
      </c>
      <c r="B83" s="268"/>
      <c r="C83" s="306"/>
      <c r="D83" s="306"/>
      <c r="E83" s="268"/>
      <c r="F83" s="206"/>
      <c r="G83" s="293"/>
      <c r="H83" s="65"/>
      <c r="I83" s="56"/>
      <c r="J83" s="88"/>
      <c r="K83" s="60">
        <v>0.09</v>
      </c>
      <c r="L83" s="63"/>
      <c r="M83" s="60"/>
      <c r="N83" s="63"/>
      <c r="O83" s="85"/>
      <c r="P83" s="130">
        <v>82</v>
      </c>
      <c r="Q83" s="78">
        <v>0</v>
      </c>
      <c r="R83" s="147">
        <v>0</v>
      </c>
      <c r="S83" s="161">
        <v>0</v>
      </c>
      <c r="T83" s="252">
        <v>0</v>
      </c>
      <c r="U83" s="252"/>
      <c r="V83" s="252">
        <v>0</v>
      </c>
      <c r="W83" s="229">
        <f>V82*(F82/100)</f>
        <v>0</v>
      </c>
      <c r="X83" s="156"/>
      <c r="Y83" s="124" t="str">
        <f>IFERROR(INT(#REF!/(F82/100)),"")</f>
        <v/>
      </c>
      <c r="Z83" s="142" t="str">
        <f>IFERROR(IF(C83&lt;&gt;"",$AA$1/(D81/100)*(C83/100),""),"")</f>
        <v/>
      </c>
      <c r="AA83" s="503" t="str">
        <f t="shared" si="46"/>
        <v/>
      </c>
      <c r="AB83" s="493"/>
      <c r="AC83" s="480"/>
      <c r="AD83" s="480"/>
      <c r="AE83" s="481"/>
      <c r="AF83" s="481"/>
      <c r="AG83" s="481"/>
      <c r="AH83" s="513"/>
      <c r="AI83" s="513"/>
      <c r="AJ83" s="514"/>
      <c r="AK83" s="514"/>
      <c r="AL83" s="514"/>
      <c r="AM83" s="514"/>
      <c r="AN83" s="514"/>
      <c r="AO83" s="514"/>
      <c r="AP83" s="514"/>
      <c r="AQ83" s="514"/>
      <c r="AR83" s="514"/>
      <c r="AS83" s="514"/>
    </row>
    <row r="84" spans="1:45" ht="12.75" customHeight="1">
      <c r="A84" s="200" t="s">
        <v>509</v>
      </c>
      <c r="B84" s="269"/>
      <c r="C84" s="304"/>
      <c r="D84" s="305"/>
      <c r="E84" s="273"/>
      <c r="F84" s="292"/>
      <c r="G84" s="211"/>
      <c r="H84" s="67"/>
      <c r="I84" s="57"/>
      <c r="J84" s="90"/>
      <c r="K84" s="61">
        <v>0.09</v>
      </c>
      <c r="L84" s="68"/>
      <c r="M84" s="61"/>
      <c r="N84" s="68"/>
      <c r="O84" s="86"/>
      <c r="P84" s="129">
        <v>83</v>
      </c>
      <c r="Q84" s="79">
        <v>0</v>
      </c>
      <c r="R84" s="150">
        <v>0</v>
      </c>
      <c r="S84" s="162">
        <v>0</v>
      </c>
      <c r="T84" s="253">
        <v>0</v>
      </c>
      <c r="U84" s="253"/>
      <c r="V84" s="253">
        <v>0</v>
      </c>
      <c r="W84" s="230">
        <f t="shared" ref="W84" si="47">(V84*X84)</f>
        <v>0</v>
      </c>
      <c r="X84" s="158"/>
      <c r="Y84" s="144">
        <f>IF(D84&lt;&gt;0,($C85*(1-$AB$1))-$D84,0)</f>
        <v>0</v>
      </c>
      <c r="Z84" s="145" t="str">
        <f>IFERROR(IF(C84&lt;&gt;"",$AA$1/(D80/100)*(C84/100),""),"")</f>
        <v/>
      </c>
      <c r="AA84" s="504" t="str">
        <f t="shared" ref="AA84:AA85" si="48">IFERROR($AC$1/(D84/100)*(C80/100),"")</f>
        <v/>
      </c>
      <c r="AB84" s="492"/>
      <c r="AC84" s="478"/>
      <c r="AD84" s="478"/>
      <c r="AE84" s="479"/>
      <c r="AF84" s="479"/>
      <c r="AG84" s="479"/>
      <c r="AH84" s="513"/>
      <c r="AI84" s="513"/>
      <c r="AJ84" s="514"/>
      <c r="AK84" s="514"/>
      <c r="AL84" s="514"/>
      <c r="AM84" s="514"/>
      <c r="AN84" s="514"/>
      <c r="AO84" s="514"/>
      <c r="AP84" s="514"/>
      <c r="AQ84" s="514"/>
      <c r="AR84" s="514"/>
      <c r="AS84" s="514"/>
    </row>
    <row r="85" spans="1:45" ht="12.75" customHeight="1">
      <c r="A85" s="185" t="s">
        <v>522</v>
      </c>
      <c r="B85" s="307"/>
      <c r="C85" s="308"/>
      <c r="D85" s="308"/>
      <c r="E85" s="307"/>
      <c r="F85" s="207"/>
      <c r="G85" s="214"/>
      <c r="H85" s="186"/>
      <c r="I85" s="187"/>
      <c r="J85" s="188"/>
      <c r="K85" s="189">
        <v>0.09</v>
      </c>
      <c r="L85" s="190"/>
      <c r="M85" s="189"/>
      <c r="N85" s="190"/>
      <c r="O85" s="191"/>
      <c r="P85" s="130">
        <v>84</v>
      </c>
      <c r="Q85" s="192">
        <v>0</v>
      </c>
      <c r="R85" s="193">
        <v>0</v>
      </c>
      <c r="S85" s="194">
        <v>0</v>
      </c>
      <c r="T85" s="254">
        <v>0</v>
      </c>
      <c r="U85" s="254"/>
      <c r="V85" s="254">
        <v>0</v>
      </c>
      <c r="W85" s="232">
        <f>V84*(F84/100)</f>
        <v>0</v>
      </c>
      <c r="X85" s="168"/>
      <c r="Y85" s="180" t="str">
        <f>IFERROR(INT(#REF!/(F84/100)),"")</f>
        <v/>
      </c>
      <c r="Z85" s="181" t="str">
        <f>IFERROR(IF(C85&lt;&gt;"",$AA$1/(D81/100)*(C85/100),""),"")</f>
        <v/>
      </c>
      <c r="AA85" s="506" t="str">
        <f t="shared" si="48"/>
        <v/>
      </c>
      <c r="AB85" s="493"/>
      <c r="AC85" s="480"/>
      <c r="AD85" s="480"/>
      <c r="AE85" s="481"/>
      <c r="AF85" s="481"/>
      <c r="AG85" s="481"/>
      <c r="AH85" s="513"/>
      <c r="AI85" s="513"/>
      <c r="AJ85" s="514"/>
      <c r="AK85" s="514"/>
      <c r="AL85" s="514"/>
      <c r="AM85" s="514"/>
      <c r="AN85" s="514"/>
      <c r="AO85" s="514"/>
      <c r="AP85" s="514"/>
      <c r="AQ85" s="514"/>
      <c r="AR85" s="514"/>
      <c r="AS85" s="514"/>
    </row>
    <row r="86" spans="1:45" ht="12.75" customHeight="1">
      <c r="A86" s="201" t="s">
        <v>422</v>
      </c>
      <c r="B86" s="269">
        <v>34</v>
      </c>
      <c r="C86" s="304">
        <v>57650</v>
      </c>
      <c r="D86" s="305">
        <v>57700</v>
      </c>
      <c r="E86" s="273">
        <v>8</v>
      </c>
      <c r="F86" s="291">
        <v>57700</v>
      </c>
      <c r="G86" s="211">
        <v>3.3399999999999999E-2</v>
      </c>
      <c r="H86" s="66">
        <v>56450</v>
      </c>
      <c r="I86" s="58">
        <v>58170</v>
      </c>
      <c r="J86" s="89">
        <v>55950</v>
      </c>
      <c r="K86" s="62">
        <v>55830</v>
      </c>
      <c r="L86" s="69">
        <v>386065436</v>
      </c>
      <c r="M86" s="62">
        <v>677194</v>
      </c>
      <c r="N86" s="69">
        <v>927</v>
      </c>
      <c r="O86" s="84">
        <v>45439.687627314815</v>
      </c>
      <c r="P86" s="129">
        <v>85</v>
      </c>
      <c r="Q86" s="80">
        <v>0</v>
      </c>
      <c r="R86" s="148">
        <v>0</v>
      </c>
      <c r="S86" s="160">
        <v>0</v>
      </c>
      <c r="T86" s="251">
        <v>0</v>
      </c>
      <c r="U86" s="251"/>
      <c r="V86" s="251"/>
      <c r="W86" s="227">
        <f t="shared" ref="W86" si="49">(V86*X86)</f>
        <v>0</v>
      </c>
      <c r="X86" s="157"/>
      <c r="Y86" s="134">
        <f>IF(D86&lt;&gt;0,($C87*(1-$AB$1))-$D86,0)</f>
        <v>164.21300000000338</v>
      </c>
      <c r="Z86" s="135"/>
      <c r="AA86" s="500"/>
      <c r="AB86" s="492"/>
      <c r="AC86" s="478"/>
      <c r="AD86" s="478"/>
      <c r="AE86" s="479"/>
      <c r="AF86" s="479"/>
      <c r="AG86" s="479"/>
      <c r="AH86" s="513"/>
      <c r="AI86" s="513"/>
      <c r="AJ86" s="514"/>
      <c r="AK86" s="514"/>
      <c r="AL86" s="514"/>
      <c r="AM86" s="514"/>
      <c r="AN86" s="514"/>
      <c r="AO86" s="514"/>
      <c r="AP86" s="514"/>
      <c r="AQ86" s="514"/>
      <c r="AR86" s="514"/>
      <c r="AS86" s="514"/>
    </row>
    <row r="87" spans="1:45" ht="12.75" customHeight="1">
      <c r="A87" s="116" t="s">
        <v>523</v>
      </c>
      <c r="B87" s="268">
        <v>70</v>
      </c>
      <c r="C87" s="306">
        <v>57870</v>
      </c>
      <c r="D87" s="306">
        <v>58000</v>
      </c>
      <c r="E87" s="268">
        <v>197246</v>
      </c>
      <c r="F87" s="206">
        <v>58000</v>
      </c>
      <c r="G87" s="212">
        <v>2.8300000000000002E-2</v>
      </c>
      <c r="H87" s="65">
        <v>56500</v>
      </c>
      <c r="I87" s="56">
        <v>58190</v>
      </c>
      <c r="J87" s="88">
        <v>56000</v>
      </c>
      <c r="K87" s="60">
        <v>56400</v>
      </c>
      <c r="L87" s="63">
        <v>3257484717</v>
      </c>
      <c r="M87" s="60">
        <v>5710331</v>
      </c>
      <c r="N87" s="63">
        <v>2490</v>
      </c>
      <c r="O87" s="85">
        <v>45439.708495370367</v>
      </c>
      <c r="P87" s="130">
        <v>86</v>
      </c>
      <c r="Q87" s="78">
        <v>0</v>
      </c>
      <c r="R87" s="147">
        <v>0</v>
      </c>
      <c r="S87" s="161">
        <v>0</v>
      </c>
      <c r="T87" s="252">
        <v>0</v>
      </c>
      <c r="U87" s="252"/>
      <c r="V87" s="252">
        <v>0</v>
      </c>
      <c r="W87" s="115">
        <f>V86*(F86/100)</f>
        <v>0</v>
      </c>
      <c r="X87" s="156"/>
      <c r="Y87" s="123" t="str">
        <f>IFERROR(INT(#REF!/(F86/100)),"")</f>
        <v/>
      </c>
      <c r="Z87" s="137"/>
      <c r="AA87" s="501"/>
      <c r="AB87" s="493"/>
      <c r="AC87" s="480"/>
      <c r="AD87" s="480"/>
      <c r="AE87" s="481"/>
      <c r="AF87" s="481"/>
      <c r="AG87" s="481"/>
      <c r="AH87" s="513"/>
      <c r="AI87" s="513"/>
      <c r="AJ87" s="514"/>
      <c r="AK87" s="514"/>
      <c r="AL87" s="514"/>
      <c r="AM87" s="514"/>
      <c r="AN87" s="514"/>
      <c r="AO87" s="514"/>
      <c r="AP87" s="514"/>
      <c r="AQ87" s="514"/>
      <c r="AR87" s="514"/>
      <c r="AS87" s="514"/>
    </row>
    <row r="88" spans="1:45">
      <c r="A88" s="200" t="s">
        <v>423</v>
      </c>
      <c r="B88" s="269"/>
      <c r="C88" s="304"/>
      <c r="D88" s="305"/>
      <c r="E88" s="273"/>
      <c r="F88" s="291"/>
      <c r="G88" s="211"/>
      <c r="H88" s="67"/>
      <c r="I88" s="57"/>
      <c r="J88" s="57"/>
      <c r="K88" s="77"/>
      <c r="L88" s="68"/>
      <c r="M88" s="61"/>
      <c r="N88" s="68"/>
      <c r="O88" s="86"/>
      <c r="P88" s="129">
        <v>87</v>
      </c>
      <c r="Q88" s="79">
        <v>0</v>
      </c>
      <c r="R88" s="150">
        <v>0</v>
      </c>
      <c r="S88" s="162">
        <v>0</v>
      </c>
      <c r="T88" s="253">
        <v>0</v>
      </c>
      <c r="U88" s="253"/>
      <c r="V88" s="253"/>
      <c r="W88" s="228">
        <f t="shared" ref="W88" si="50">(V88*X88)</f>
        <v>0</v>
      </c>
      <c r="X88" s="159"/>
      <c r="Y88" s="139">
        <f>IF(D88&lt;&gt;0,($C89*(1-$AB$1))-$D88,0)</f>
        <v>0</v>
      </c>
      <c r="Z88" s="140" t="str">
        <f>IFERROR(IF(C88&lt;&gt;"",$AA$1/(D86/100)*(C88/100),""),"")</f>
        <v/>
      </c>
      <c r="AA88" s="502" t="str">
        <f t="shared" ref="AA88:AA89" si="51">IFERROR($AC$1/(D88/100)*(C86/100),"")</f>
        <v/>
      </c>
      <c r="AB88" s="492"/>
      <c r="AC88" s="478"/>
      <c r="AD88" s="478"/>
      <c r="AE88" s="479"/>
      <c r="AF88" s="479"/>
      <c r="AG88" s="479"/>
      <c r="AH88" s="513"/>
      <c r="AI88" s="513"/>
      <c r="AJ88" s="514"/>
      <c r="AK88" s="514"/>
      <c r="AL88" s="514"/>
      <c r="AM88" s="514"/>
      <c r="AN88" s="514"/>
      <c r="AO88" s="514"/>
      <c r="AP88" s="514"/>
      <c r="AQ88" s="514"/>
      <c r="AR88" s="514"/>
      <c r="AS88" s="514"/>
    </row>
    <row r="89" spans="1:45" ht="12.75" customHeight="1">
      <c r="A89" s="116" t="s">
        <v>524</v>
      </c>
      <c r="B89" s="268"/>
      <c r="C89" s="306"/>
      <c r="D89" s="306"/>
      <c r="E89" s="268"/>
      <c r="F89" s="206"/>
      <c r="G89" s="293"/>
      <c r="H89" s="65"/>
      <c r="I89" s="56"/>
      <c r="J89" s="56"/>
      <c r="K89" s="74">
        <v>46</v>
      </c>
      <c r="L89" s="63"/>
      <c r="M89" s="60"/>
      <c r="N89" s="63"/>
      <c r="O89" s="85"/>
      <c r="P89" s="130">
        <v>88</v>
      </c>
      <c r="Q89" s="78">
        <v>0</v>
      </c>
      <c r="R89" s="147">
        <v>0</v>
      </c>
      <c r="S89" s="161">
        <v>0</v>
      </c>
      <c r="T89" s="252">
        <v>0</v>
      </c>
      <c r="U89" s="252"/>
      <c r="V89" s="252">
        <v>0</v>
      </c>
      <c r="W89" s="229">
        <f>V88*(F88/100)</f>
        <v>0</v>
      </c>
      <c r="X89" s="156"/>
      <c r="Y89" s="124" t="str">
        <f>IFERROR(INT(#REF!/(F88/100)),"")</f>
        <v/>
      </c>
      <c r="Z89" s="142" t="str">
        <f>IFERROR(IF(C89&lt;&gt;"",$AA$1/(D87/100)*(C89/100),""),"")</f>
        <v/>
      </c>
      <c r="AA89" s="503" t="str">
        <f t="shared" si="51"/>
        <v/>
      </c>
      <c r="AB89" s="493"/>
      <c r="AC89" s="480"/>
      <c r="AD89" s="480"/>
      <c r="AE89" s="481"/>
      <c r="AF89" s="481"/>
      <c r="AG89" s="481"/>
      <c r="AH89" s="513"/>
      <c r="AI89" s="513"/>
      <c r="AJ89" s="514"/>
      <c r="AK89" s="514"/>
      <c r="AL89" s="514"/>
      <c r="AM89" s="514"/>
      <c r="AN89" s="514"/>
      <c r="AO89" s="514"/>
      <c r="AP89" s="514"/>
      <c r="AQ89" s="514"/>
      <c r="AR89" s="514"/>
      <c r="AS89" s="514"/>
    </row>
    <row r="90" spans="1:45" ht="12.75" customHeight="1">
      <c r="A90" s="200" t="s">
        <v>424</v>
      </c>
      <c r="B90" s="269">
        <v>190</v>
      </c>
      <c r="C90" s="304">
        <v>47.25</v>
      </c>
      <c r="D90" s="305">
        <v>47.4</v>
      </c>
      <c r="E90" s="273">
        <v>2550</v>
      </c>
      <c r="F90" s="292">
        <v>47.25</v>
      </c>
      <c r="G90" s="211">
        <v>1.61E-2</v>
      </c>
      <c r="H90" s="67">
        <v>47</v>
      </c>
      <c r="I90" s="57">
        <v>48</v>
      </c>
      <c r="J90" s="57">
        <v>46.691000000000003</v>
      </c>
      <c r="K90" s="77">
        <v>46.5</v>
      </c>
      <c r="L90" s="68">
        <v>108561</v>
      </c>
      <c r="M90" s="61">
        <v>230503</v>
      </c>
      <c r="N90" s="68">
        <v>269</v>
      </c>
      <c r="O90" s="86">
        <v>45439.68440972222</v>
      </c>
      <c r="P90" s="129">
        <v>89</v>
      </c>
      <c r="Q90" s="79">
        <v>0</v>
      </c>
      <c r="R90" s="150">
        <v>0</v>
      </c>
      <c r="S90" s="162">
        <v>0</v>
      </c>
      <c r="T90" s="253">
        <v>0</v>
      </c>
      <c r="U90" s="253"/>
      <c r="V90" s="253">
        <v>0</v>
      </c>
      <c r="W90" s="230">
        <f t="shared" ref="W90" si="52">(V90*X90)</f>
        <v>0</v>
      </c>
      <c r="X90" s="158"/>
      <c r="Y90" s="144">
        <f>IF(D90&lt;&gt;0,($C91*(1-$AB$1))-$D90,0)</f>
        <v>9.5250000000000057E-2</v>
      </c>
      <c r="Z90" s="145">
        <f>IFERROR(IF(C90&lt;&gt;"",$AA$1/(D86/100)*(C90/100),""),"")</f>
        <v>1.0007840598588063</v>
      </c>
      <c r="AA90" s="504">
        <f t="shared" ref="AA90:AA91" si="53">IFERROR($AC$1/(D90/100)*(C86/100),"")</f>
        <v>1216.2447257383967</v>
      </c>
      <c r="AB90" s="492"/>
      <c r="AC90" s="478"/>
      <c r="AD90" s="478"/>
      <c r="AE90" s="479"/>
      <c r="AF90" s="479"/>
      <c r="AG90" s="479"/>
      <c r="AH90" s="513"/>
      <c r="AI90" s="513"/>
      <c r="AJ90" s="514"/>
      <c r="AK90" s="514"/>
      <c r="AL90" s="514"/>
      <c r="AM90" s="514"/>
      <c r="AN90" s="514"/>
      <c r="AO90" s="514"/>
      <c r="AP90" s="514"/>
      <c r="AQ90" s="514"/>
      <c r="AR90" s="514"/>
      <c r="AS90" s="514"/>
    </row>
    <row r="91" spans="1:45" ht="12.75" customHeight="1">
      <c r="A91" s="185" t="s">
        <v>525</v>
      </c>
      <c r="B91" s="307">
        <v>1093</v>
      </c>
      <c r="C91" s="308">
        <v>47.5</v>
      </c>
      <c r="D91" s="308">
        <v>48</v>
      </c>
      <c r="E91" s="307">
        <v>955</v>
      </c>
      <c r="F91" s="207">
        <v>48</v>
      </c>
      <c r="G91" s="214">
        <v>2.6699999999999998E-2</v>
      </c>
      <c r="H91" s="186">
        <v>46.5</v>
      </c>
      <c r="I91" s="187">
        <v>48</v>
      </c>
      <c r="J91" s="187">
        <v>46.1</v>
      </c>
      <c r="K91" s="199">
        <v>46.75</v>
      </c>
      <c r="L91" s="190">
        <v>193499</v>
      </c>
      <c r="M91" s="189">
        <v>409410</v>
      </c>
      <c r="N91" s="190">
        <v>516</v>
      </c>
      <c r="O91" s="191">
        <v>45439.708564814813</v>
      </c>
      <c r="P91" s="130">
        <v>90</v>
      </c>
      <c r="Q91" s="192">
        <v>0</v>
      </c>
      <c r="R91" s="193">
        <v>0</v>
      </c>
      <c r="S91" s="194">
        <v>0</v>
      </c>
      <c r="T91" s="254">
        <v>0</v>
      </c>
      <c r="U91" s="254"/>
      <c r="V91" s="254">
        <v>0</v>
      </c>
      <c r="W91" s="232">
        <f>V90*(F90/100)</f>
        <v>0</v>
      </c>
      <c r="X91" s="168"/>
      <c r="Y91" s="180" t="str">
        <f>IFERROR(INT(#REF!/(F90/100)),"")</f>
        <v/>
      </c>
      <c r="Z91" s="181">
        <f>IFERROR(IF(C91&lt;&gt;"",$AA$1/(D87/100)*(C91/100),""),"")</f>
        <v>1.0008753556132179</v>
      </c>
      <c r="AA91" s="506">
        <f t="shared" si="53"/>
        <v>1205.6250000000002</v>
      </c>
      <c r="AB91" s="493"/>
      <c r="AC91" s="480"/>
      <c r="AD91" s="480"/>
      <c r="AE91" s="481"/>
      <c r="AF91" s="481"/>
      <c r="AG91" s="481"/>
      <c r="AH91" s="513"/>
      <c r="AI91" s="513"/>
      <c r="AJ91" s="514"/>
      <c r="AK91" s="514"/>
      <c r="AL91" s="514"/>
      <c r="AM91" s="514"/>
      <c r="AN91" s="514"/>
      <c r="AO91" s="514"/>
      <c r="AP91" s="514"/>
      <c r="AQ91" s="514"/>
      <c r="AR91" s="514"/>
      <c r="AS91" s="514"/>
    </row>
    <row r="92" spans="1:45" ht="12.75" customHeight="1">
      <c r="A92" s="201" t="s">
        <v>416</v>
      </c>
      <c r="B92" s="269">
        <v>913</v>
      </c>
      <c r="C92" s="304">
        <v>71260</v>
      </c>
      <c r="D92" s="305">
        <v>71290</v>
      </c>
      <c r="E92" s="273">
        <v>999</v>
      </c>
      <c r="F92" s="291">
        <v>71260</v>
      </c>
      <c r="G92" s="211">
        <v>3.6499999999999998E-2</v>
      </c>
      <c r="H92" s="66">
        <v>68630</v>
      </c>
      <c r="I92" s="58">
        <v>71390</v>
      </c>
      <c r="J92" s="58">
        <v>67930</v>
      </c>
      <c r="K92" s="76">
        <v>68750</v>
      </c>
      <c r="L92" s="69">
        <v>230153797</v>
      </c>
      <c r="M92" s="62">
        <v>329700</v>
      </c>
      <c r="N92" s="69">
        <v>720</v>
      </c>
      <c r="O92" s="84">
        <v>45439.683854166666</v>
      </c>
      <c r="P92" s="129">
        <v>91</v>
      </c>
      <c r="Q92" s="80">
        <v>0</v>
      </c>
      <c r="R92" s="148">
        <v>0</v>
      </c>
      <c r="S92" s="160">
        <v>0</v>
      </c>
      <c r="T92" s="251">
        <v>0</v>
      </c>
      <c r="U92" s="251"/>
      <c r="V92" s="251">
        <v>0</v>
      </c>
      <c r="W92" s="227">
        <f t="shared" ref="W92" si="54">(V92*X92)</f>
        <v>0</v>
      </c>
      <c r="X92" s="157"/>
      <c r="Y92" s="134">
        <f>IF(D92&lt;&gt;0,($C93*(1-$AB$1))-$D92,0)</f>
        <v>102.86000000000058</v>
      </c>
      <c r="Z92" s="135"/>
      <c r="AA92" s="500"/>
      <c r="AB92" s="492"/>
      <c r="AC92" s="478"/>
      <c r="AD92" s="478"/>
      <c r="AE92" s="479"/>
      <c r="AF92" s="479"/>
      <c r="AG92" s="479"/>
      <c r="AH92" s="513"/>
      <c r="AI92" s="513"/>
      <c r="AJ92" s="514"/>
      <c r="AK92" s="514"/>
      <c r="AL92" s="514"/>
      <c r="AM92" s="514"/>
      <c r="AN92" s="514"/>
      <c r="AO92" s="514"/>
      <c r="AP92" s="514"/>
      <c r="AQ92" s="514"/>
      <c r="AR92" s="514"/>
      <c r="AS92" s="514"/>
    </row>
    <row r="93" spans="1:45" ht="12.75" customHeight="1">
      <c r="A93" s="116" t="s">
        <v>526</v>
      </c>
      <c r="B93" s="268">
        <v>1</v>
      </c>
      <c r="C93" s="306">
        <v>71400</v>
      </c>
      <c r="D93" s="306">
        <v>71480</v>
      </c>
      <c r="E93" s="268">
        <v>23555</v>
      </c>
      <c r="F93" s="206">
        <v>71480</v>
      </c>
      <c r="G93" s="212">
        <v>3.9800000000000002E-2</v>
      </c>
      <c r="H93" s="65">
        <v>68700</v>
      </c>
      <c r="I93" s="56">
        <v>71490</v>
      </c>
      <c r="J93" s="56">
        <v>68000</v>
      </c>
      <c r="K93" s="74">
        <v>68740</v>
      </c>
      <c r="L93" s="63">
        <v>382397113</v>
      </c>
      <c r="M93" s="60">
        <v>545247</v>
      </c>
      <c r="N93" s="63">
        <v>1277</v>
      </c>
      <c r="O93" s="85">
        <v>45439.708379629628</v>
      </c>
      <c r="P93" s="130">
        <v>92</v>
      </c>
      <c r="Q93" s="78">
        <v>0</v>
      </c>
      <c r="R93" s="147">
        <v>0</v>
      </c>
      <c r="S93" s="161">
        <v>0</v>
      </c>
      <c r="T93" s="252">
        <v>0</v>
      </c>
      <c r="U93" s="252"/>
      <c r="V93" s="252">
        <v>0</v>
      </c>
      <c r="W93" s="115">
        <f>V92*(F92/100)</f>
        <v>0</v>
      </c>
      <c r="X93" s="156"/>
      <c r="Y93" s="123" t="str">
        <f>IFERROR(INT(#REF!/(F92/100)),"")</f>
        <v/>
      </c>
      <c r="Z93" s="137"/>
      <c r="AA93" s="501"/>
      <c r="AB93" s="493"/>
      <c r="AC93" s="480"/>
      <c r="AD93" s="480"/>
      <c r="AE93" s="481"/>
      <c r="AF93" s="481"/>
      <c r="AG93" s="481"/>
      <c r="AH93" s="513"/>
      <c r="AI93" s="513"/>
      <c r="AJ93" s="514"/>
      <c r="AK93" s="514"/>
      <c r="AL93" s="514"/>
      <c r="AM93" s="514"/>
      <c r="AN93" s="514"/>
      <c r="AO93" s="514"/>
      <c r="AP93" s="514"/>
      <c r="AQ93" s="514"/>
      <c r="AR93" s="514"/>
      <c r="AS93" s="514"/>
    </row>
    <row r="94" spans="1:45" ht="12.75" customHeight="1">
      <c r="A94" s="200" t="s">
        <v>417</v>
      </c>
      <c r="B94" s="269"/>
      <c r="C94" s="304"/>
      <c r="D94" s="305"/>
      <c r="E94" s="273"/>
      <c r="F94" s="291"/>
      <c r="G94" s="211"/>
      <c r="H94" s="67"/>
      <c r="I94" s="57"/>
      <c r="J94" s="57"/>
      <c r="K94" s="77"/>
      <c r="L94" s="68"/>
      <c r="M94" s="61"/>
      <c r="N94" s="68"/>
      <c r="O94" s="86"/>
      <c r="P94" s="129">
        <v>93</v>
      </c>
      <c r="Q94" s="79">
        <v>0</v>
      </c>
      <c r="R94" s="150">
        <v>0</v>
      </c>
      <c r="S94" s="162">
        <v>0</v>
      </c>
      <c r="T94" s="253">
        <v>0</v>
      </c>
      <c r="U94" s="253"/>
      <c r="V94" s="253"/>
      <c r="W94" s="228">
        <f t="shared" ref="W94" si="55">(V94*X94)</f>
        <v>0</v>
      </c>
      <c r="X94" s="159"/>
      <c r="Y94" s="139">
        <f>IF(D94&lt;&gt;0,($C95*(1-$AB$1))-$D94,0)</f>
        <v>0</v>
      </c>
      <c r="Z94" s="140" t="str">
        <f>IFERROR(IF(C94&lt;&gt;"",$AA$1/(D92/100)*(C94/100),""),"")</f>
        <v/>
      </c>
      <c r="AA94" s="502" t="str">
        <f t="shared" ref="AA94:AA95" si="56">IFERROR($AC$1/(D94/100)*(C92/100),"")</f>
        <v/>
      </c>
      <c r="AB94" s="492"/>
      <c r="AC94" s="478"/>
      <c r="AD94" s="478"/>
      <c r="AE94" s="479"/>
      <c r="AF94" s="479"/>
      <c r="AG94" s="479"/>
      <c r="AH94" s="513"/>
      <c r="AI94" s="513"/>
      <c r="AJ94" s="514"/>
      <c r="AK94" s="514"/>
      <c r="AL94" s="514"/>
      <c r="AM94" s="514"/>
      <c r="AN94" s="514"/>
      <c r="AO94" s="514"/>
      <c r="AP94" s="514"/>
      <c r="AQ94" s="514"/>
      <c r="AR94" s="514"/>
      <c r="AS94" s="514"/>
    </row>
    <row r="95" spans="1:45" ht="12.75" customHeight="1">
      <c r="A95" s="116" t="s">
        <v>527</v>
      </c>
      <c r="B95" s="268"/>
      <c r="C95" s="306"/>
      <c r="D95" s="306"/>
      <c r="E95" s="268"/>
      <c r="F95" s="206"/>
      <c r="G95" s="293"/>
      <c r="H95" s="65"/>
      <c r="I95" s="56"/>
      <c r="J95" s="56"/>
      <c r="K95" s="74">
        <v>46.3</v>
      </c>
      <c r="L95" s="63"/>
      <c r="M95" s="60"/>
      <c r="N95" s="63"/>
      <c r="O95" s="85"/>
      <c r="P95" s="130">
        <v>94</v>
      </c>
      <c r="Q95" s="78">
        <v>0</v>
      </c>
      <c r="R95" s="147">
        <v>0</v>
      </c>
      <c r="S95" s="161">
        <v>0</v>
      </c>
      <c r="T95" s="252">
        <v>0</v>
      </c>
      <c r="U95" s="252"/>
      <c r="V95" s="252">
        <v>0</v>
      </c>
      <c r="W95" s="229">
        <f>V94*(F94/100)</f>
        <v>0</v>
      </c>
      <c r="X95" s="156"/>
      <c r="Y95" s="124" t="str">
        <f>IFERROR(INT(#REF!/(F94/100)),"")</f>
        <v/>
      </c>
      <c r="Z95" s="142" t="str">
        <f>IFERROR(IF(C95&lt;&gt;"",$AA$1/(D93/100)*(C95/100),""),"")</f>
        <v/>
      </c>
      <c r="AA95" s="503" t="str">
        <f t="shared" si="56"/>
        <v/>
      </c>
      <c r="AB95" s="493"/>
      <c r="AC95" s="480"/>
      <c r="AD95" s="480"/>
      <c r="AE95" s="481"/>
      <c r="AF95" s="481"/>
      <c r="AG95" s="481"/>
      <c r="AH95" s="513"/>
      <c r="AI95" s="513"/>
      <c r="AJ95" s="514"/>
      <c r="AK95" s="514"/>
      <c r="AL95" s="514"/>
      <c r="AM95" s="514"/>
      <c r="AN95" s="514"/>
      <c r="AO95" s="514"/>
      <c r="AP95" s="514"/>
      <c r="AQ95" s="514"/>
      <c r="AR95" s="514"/>
      <c r="AS95" s="514"/>
    </row>
    <row r="96" spans="1:45" ht="12.75" customHeight="1">
      <c r="A96" s="200" t="s">
        <v>418</v>
      </c>
      <c r="B96" s="269">
        <v>5000</v>
      </c>
      <c r="C96" s="304">
        <v>58</v>
      </c>
      <c r="D96" s="305">
        <v>62.25</v>
      </c>
      <c r="E96" s="273">
        <v>500</v>
      </c>
      <c r="F96" s="292">
        <v>62.3</v>
      </c>
      <c r="G96" s="211">
        <v>8.3400000000000002E-2</v>
      </c>
      <c r="H96" s="67">
        <v>57.97</v>
      </c>
      <c r="I96" s="57">
        <v>62.3</v>
      </c>
      <c r="J96" s="57">
        <v>56.7</v>
      </c>
      <c r="K96" s="77">
        <v>57.5</v>
      </c>
      <c r="L96" s="68">
        <v>134668</v>
      </c>
      <c r="M96" s="61">
        <v>232440</v>
      </c>
      <c r="N96" s="68">
        <v>428</v>
      </c>
      <c r="O96" s="86">
        <v>45439.683935185189</v>
      </c>
      <c r="P96" s="129">
        <v>95</v>
      </c>
      <c r="Q96" s="79">
        <v>0</v>
      </c>
      <c r="R96" s="150">
        <v>0</v>
      </c>
      <c r="S96" s="162">
        <v>0</v>
      </c>
      <c r="T96" s="253">
        <v>0</v>
      </c>
      <c r="U96" s="253"/>
      <c r="V96" s="253">
        <v>0</v>
      </c>
      <c r="W96" s="230">
        <f t="shared" ref="W96" si="57">(V96*X96)</f>
        <v>0</v>
      </c>
      <c r="X96" s="158"/>
      <c r="Y96" s="144">
        <f>IF(D96&lt;&gt;0,($C97*(1-$AB$1))-$D96,0)</f>
        <v>-4.0558199999999971</v>
      </c>
      <c r="Z96" s="145">
        <f>IFERROR(IF(C96&lt;&gt;"",$AA$1/(D92/100)*(C96/100),""),"")</f>
        <v>0.9942915729770514</v>
      </c>
      <c r="AA96" s="504">
        <f t="shared" ref="AA96:AA97" si="58">IFERROR($AC$1/(D96/100)*(C92/100),"")</f>
        <v>1144.7389558232931</v>
      </c>
      <c r="AB96" s="492"/>
      <c r="AC96" s="478"/>
      <c r="AD96" s="478"/>
      <c r="AE96" s="479"/>
      <c r="AF96" s="479"/>
      <c r="AG96" s="479"/>
      <c r="AH96" s="513"/>
      <c r="AI96" s="513"/>
      <c r="AJ96" s="514"/>
      <c r="AK96" s="514"/>
      <c r="AL96" s="514"/>
      <c r="AM96" s="514"/>
      <c r="AN96" s="514"/>
      <c r="AO96" s="514"/>
      <c r="AP96" s="514"/>
      <c r="AQ96" s="514"/>
      <c r="AR96" s="514"/>
      <c r="AS96" s="514"/>
    </row>
    <row r="97" spans="1:45" ht="12.75" customHeight="1">
      <c r="A97" s="185" t="s">
        <v>528</v>
      </c>
      <c r="B97" s="307">
        <v>300</v>
      </c>
      <c r="C97" s="308">
        <v>58.2</v>
      </c>
      <c r="D97" s="308">
        <v>59.79</v>
      </c>
      <c r="E97" s="307">
        <v>50</v>
      </c>
      <c r="F97" s="207">
        <v>60</v>
      </c>
      <c r="G97" s="214">
        <v>5.28E-2</v>
      </c>
      <c r="H97" s="186">
        <v>58</v>
      </c>
      <c r="I97" s="187">
        <v>60.5</v>
      </c>
      <c r="J97" s="187">
        <v>56.86</v>
      </c>
      <c r="K97" s="199">
        <v>56.99</v>
      </c>
      <c r="L97" s="190">
        <v>114928</v>
      </c>
      <c r="M97" s="189">
        <v>198325</v>
      </c>
      <c r="N97" s="190">
        <v>491</v>
      </c>
      <c r="O97" s="191">
        <v>45439.700752314813</v>
      </c>
      <c r="P97" s="130">
        <v>96</v>
      </c>
      <c r="Q97" s="192">
        <v>0</v>
      </c>
      <c r="R97" s="193">
        <v>0</v>
      </c>
      <c r="S97" s="194">
        <v>0</v>
      </c>
      <c r="T97" s="254">
        <v>0</v>
      </c>
      <c r="U97" s="254"/>
      <c r="V97" s="254">
        <v>0</v>
      </c>
      <c r="W97" s="232">
        <f>V96*(F96/100)</f>
        <v>0</v>
      </c>
      <c r="X97" s="168"/>
      <c r="Y97" s="180" t="str">
        <f>IFERROR(INT(#REF!/(F96/100)),"")</f>
        <v/>
      </c>
      <c r="Z97" s="181">
        <f>IFERROR(IF(C97&lt;&gt;"",$AA$1/(D93/100)*(C97/100),""),"")</f>
        <v>0.99506813842899844</v>
      </c>
      <c r="AA97" s="506">
        <f t="shared" si="58"/>
        <v>1194.1796287004515</v>
      </c>
      <c r="AB97" s="493"/>
      <c r="AC97" s="480"/>
      <c r="AD97" s="480"/>
      <c r="AE97" s="481"/>
      <c r="AF97" s="481"/>
      <c r="AG97" s="481"/>
      <c r="AH97" s="513"/>
      <c r="AI97" s="513"/>
      <c r="AJ97" s="514"/>
      <c r="AK97" s="514"/>
      <c r="AL97" s="514"/>
      <c r="AM97" s="514"/>
      <c r="AN97" s="514"/>
      <c r="AO97" s="514"/>
      <c r="AP97" s="514"/>
      <c r="AQ97" s="514"/>
      <c r="AR97" s="514"/>
      <c r="AS97" s="514"/>
    </row>
    <row r="98" spans="1:45" ht="12.75" customHeight="1">
      <c r="A98" s="201" t="s">
        <v>419</v>
      </c>
      <c r="B98" s="269">
        <v>2799</v>
      </c>
      <c r="C98" s="304">
        <v>54450</v>
      </c>
      <c r="D98" s="305">
        <v>54820</v>
      </c>
      <c r="E98" s="273">
        <v>90</v>
      </c>
      <c r="F98" s="291">
        <v>54450</v>
      </c>
      <c r="G98" s="211">
        <v>3.32E-2</v>
      </c>
      <c r="H98" s="66">
        <v>53080</v>
      </c>
      <c r="I98" s="58">
        <v>54870</v>
      </c>
      <c r="J98" s="58">
        <v>52210</v>
      </c>
      <c r="K98" s="76">
        <v>52700</v>
      </c>
      <c r="L98" s="69">
        <v>876673051</v>
      </c>
      <c r="M98" s="62">
        <v>1631904</v>
      </c>
      <c r="N98" s="69">
        <v>1171</v>
      </c>
      <c r="O98" s="84">
        <v>45439.687777777777</v>
      </c>
      <c r="P98" s="129">
        <v>97</v>
      </c>
      <c r="Q98" s="80">
        <v>0</v>
      </c>
      <c r="R98" s="148">
        <v>0</v>
      </c>
      <c r="S98" s="160">
        <v>0</v>
      </c>
      <c r="T98" s="251">
        <v>0</v>
      </c>
      <c r="U98" s="251"/>
      <c r="V98" s="251">
        <v>0</v>
      </c>
      <c r="W98" s="227">
        <f t="shared" ref="W98" si="59">(V98*X98)</f>
        <v>0</v>
      </c>
      <c r="X98" s="157"/>
      <c r="Y98" s="134">
        <f>IF(D98&lt;&gt;0,($C99*(1-$AB$1))-$D98,0)</f>
        <v>-565.42599999999948</v>
      </c>
      <c r="Z98" s="135"/>
      <c r="AA98" s="500"/>
      <c r="AB98" s="492"/>
      <c r="AC98" s="478"/>
      <c r="AD98" s="478"/>
      <c r="AE98" s="479"/>
      <c r="AF98" s="479"/>
      <c r="AG98" s="479"/>
      <c r="AH98" s="513"/>
      <c r="AI98" s="513"/>
      <c r="AJ98" s="514"/>
      <c r="AK98" s="514"/>
      <c r="AL98" s="514"/>
      <c r="AM98" s="514"/>
      <c r="AN98" s="514"/>
      <c r="AO98" s="514"/>
      <c r="AP98" s="514"/>
      <c r="AQ98" s="514"/>
      <c r="AR98" s="514"/>
      <c r="AS98" s="514"/>
    </row>
    <row r="99" spans="1:45" ht="12.75" customHeight="1">
      <c r="A99" s="116" t="s">
        <v>529</v>
      </c>
      <c r="B99" s="268">
        <v>1500</v>
      </c>
      <c r="C99" s="306">
        <v>54260</v>
      </c>
      <c r="D99" s="306">
        <v>54500</v>
      </c>
      <c r="E99" s="268">
        <v>3845</v>
      </c>
      <c r="F99" s="206">
        <v>54400</v>
      </c>
      <c r="G99" s="212">
        <v>2.3900000000000001E-2</v>
      </c>
      <c r="H99" s="65">
        <v>53280</v>
      </c>
      <c r="I99" s="56">
        <v>54920</v>
      </c>
      <c r="J99" s="56">
        <v>52600</v>
      </c>
      <c r="K99" s="74">
        <v>53130</v>
      </c>
      <c r="L99" s="63">
        <v>2219245358</v>
      </c>
      <c r="M99" s="60">
        <v>4102873</v>
      </c>
      <c r="N99" s="63">
        <v>2082</v>
      </c>
      <c r="O99" s="85">
        <v>45439.70857638889</v>
      </c>
      <c r="P99" s="130">
        <v>98</v>
      </c>
      <c r="Q99" s="78">
        <v>0</v>
      </c>
      <c r="R99" s="147">
        <v>0</v>
      </c>
      <c r="S99" s="161">
        <v>0</v>
      </c>
      <c r="T99" s="252">
        <v>0</v>
      </c>
      <c r="U99" s="252"/>
      <c r="V99" s="252">
        <v>0</v>
      </c>
      <c r="W99" s="115">
        <f>V98*(F98/100)</f>
        <v>0</v>
      </c>
      <c r="X99" s="156"/>
      <c r="Y99" s="123" t="str">
        <f>IFERROR(INT(#REF!/(F98/100)),"")</f>
        <v/>
      </c>
      <c r="Z99" s="137"/>
      <c r="AA99" s="501"/>
      <c r="AB99" s="493"/>
      <c r="AC99" s="480"/>
      <c r="AD99" s="480"/>
      <c r="AE99" s="481"/>
      <c r="AF99" s="481"/>
      <c r="AG99" s="481"/>
      <c r="AH99" s="513"/>
      <c r="AI99" s="513"/>
      <c r="AJ99" s="514"/>
      <c r="AK99" s="514"/>
      <c r="AL99" s="514"/>
      <c r="AM99" s="514"/>
      <c r="AN99" s="514"/>
      <c r="AO99" s="514"/>
      <c r="AP99" s="514"/>
      <c r="AQ99" s="514"/>
      <c r="AR99" s="514"/>
      <c r="AS99" s="514"/>
    </row>
    <row r="100" spans="1:45" ht="12.75" customHeight="1">
      <c r="A100" s="200" t="s">
        <v>420</v>
      </c>
      <c r="B100" s="269"/>
      <c r="C100" s="304"/>
      <c r="D100" s="305"/>
      <c r="E100" s="273"/>
      <c r="F100" s="291"/>
      <c r="G100" s="211"/>
      <c r="H100" s="67"/>
      <c r="I100" s="57"/>
      <c r="J100" s="57"/>
      <c r="K100" s="77"/>
      <c r="L100" s="68"/>
      <c r="M100" s="61"/>
      <c r="N100" s="68"/>
      <c r="O100" s="86"/>
      <c r="P100" s="129">
        <v>99</v>
      </c>
      <c r="Q100" s="79">
        <v>0</v>
      </c>
      <c r="R100" s="150">
        <v>0</v>
      </c>
      <c r="S100" s="162">
        <v>0</v>
      </c>
      <c r="T100" s="253">
        <v>0</v>
      </c>
      <c r="U100" s="253"/>
      <c r="V100" s="253"/>
      <c r="W100" s="228">
        <f t="shared" ref="W100" si="60">(V100*X100)</f>
        <v>0</v>
      </c>
      <c r="X100" s="159"/>
      <c r="Y100" s="139">
        <f>IF(D100&lt;&gt;0,($C101*(1-$AB$1))-$D100,0)</f>
        <v>0</v>
      </c>
      <c r="Z100" s="140" t="str">
        <f>IFERROR(IF(C100&lt;&gt;"",$AA$1/(D98/100)*(C100/100),""),"")</f>
        <v/>
      </c>
      <c r="AA100" s="502" t="str">
        <f t="shared" ref="AA100:AA101" si="61">IFERROR($AC$1/(D100/100)*(C98/100),"")</f>
        <v/>
      </c>
      <c r="AB100" s="492"/>
      <c r="AC100" s="478"/>
      <c r="AD100" s="478"/>
      <c r="AE100" s="479"/>
      <c r="AF100" s="479"/>
      <c r="AG100" s="479"/>
      <c r="AH100" s="513"/>
      <c r="AI100" s="513"/>
      <c r="AJ100" s="514"/>
      <c r="AK100" s="514"/>
      <c r="AL100" s="514"/>
      <c r="AM100" s="514"/>
      <c r="AN100" s="514"/>
      <c r="AO100" s="514"/>
      <c r="AP100" s="514"/>
      <c r="AQ100" s="514"/>
      <c r="AR100" s="514"/>
      <c r="AS100" s="514"/>
    </row>
    <row r="101" spans="1:45" ht="12.75" customHeight="1">
      <c r="A101" s="116" t="s">
        <v>530</v>
      </c>
      <c r="B101" s="268"/>
      <c r="C101" s="306"/>
      <c r="D101" s="306"/>
      <c r="E101" s="268"/>
      <c r="F101" s="206"/>
      <c r="G101" s="293"/>
      <c r="H101" s="65"/>
      <c r="I101" s="56"/>
      <c r="J101" s="56"/>
      <c r="K101" s="74">
        <v>47</v>
      </c>
      <c r="L101" s="63"/>
      <c r="M101" s="60"/>
      <c r="N101" s="63"/>
      <c r="O101" s="85"/>
      <c r="P101" s="130">
        <v>100</v>
      </c>
      <c r="Q101" s="78">
        <v>0</v>
      </c>
      <c r="R101" s="147">
        <v>0</v>
      </c>
      <c r="S101" s="161">
        <v>0</v>
      </c>
      <c r="T101" s="252">
        <v>0</v>
      </c>
      <c r="U101" s="252"/>
      <c r="V101" s="252">
        <v>0</v>
      </c>
      <c r="W101" s="229">
        <f>V100*(F100/100)</f>
        <v>0</v>
      </c>
      <c r="X101" s="156"/>
      <c r="Y101" s="124" t="str">
        <f>IFERROR(INT(#REF!/(F100/100)),"")</f>
        <v/>
      </c>
      <c r="Z101" s="142" t="str">
        <f>IFERROR(IF(C101&lt;&gt;"",$AA$1/(D99/100)*(C101/100),""),"")</f>
        <v/>
      </c>
      <c r="AA101" s="503" t="str">
        <f t="shared" si="61"/>
        <v/>
      </c>
      <c r="AB101" s="493"/>
      <c r="AC101" s="480"/>
      <c r="AD101" s="480"/>
      <c r="AE101" s="481"/>
      <c r="AF101" s="481"/>
      <c r="AG101" s="481"/>
      <c r="AH101" s="513"/>
      <c r="AI101" s="513"/>
      <c r="AJ101" s="514"/>
      <c r="AK101" s="514"/>
      <c r="AL101" s="514"/>
      <c r="AM101" s="514"/>
      <c r="AN101" s="514"/>
      <c r="AO101" s="514"/>
      <c r="AP101" s="514"/>
      <c r="AQ101" s="514"/>
      <c r="AR101" s="514"/>
      <c r="AS101" s="514"/>
    </row>
    <row r="102" spans="1:45" ht="12.75" customHeight="1">
      <c r="A102" s="200" t="s">
        <v>421</v>
      </c>
      <c r="B102" s="269">
        <v>1709</v>
      </c>
      <c r="C102" s="304">
        <v>44.29</v>
      </c>
      <c r="D102" s="305">
        <v>45</v>
      </c>
      <c r="E102" s="273">
        <v>30</v>
      </c>
      <c r="F102" s="292">
        <v>44.64</v>
      </c>
      <c r="G102" s="211">
        <v>8.0000000000000004E-4</v>
      </c>
      <c r="H102" s="67">
        <v>44.6</v>
      </c>
      <c r="I102" s="57">
        <v>45.649000000000001</v>
      </c>
      <c r="J102" s="57">
        <v>43.923999999999999</v>
      </c>
      <c r="K102" s="77">
        <v>44.6</v>
      </c>
      <c r="L102" s="68">
        <v>195374</v>
      </c>
      <c r="M102" s="61">
        <v>438159</v>
      </c>
      <c r="N102" s="68">
        <v>485</v>
      </c>
      <c r="O102" s="86">
        <v>45439.682534722226</v>
      </c>
      <c r="P102" s="129">
        <v>101</v>
      </c>
      <c r="Q102" s="79">
        <v>0</v>
      </c>
      <c r="R102" s="150">
        <v>0</v>
      </c>
      <c r="S102" s="162">
        <v>0</v>
      </c>
      <c r="T102" s="253">
        <v>0</v>
      </c>
      <c r="U102" s="253"/>
      <c r="V102" s="253">
        <v>0</v>
      </c>
      <c r="W102" s="230">
        <f t="shared" ref="W102" si="62">(V102*X102)</f>
        <v>0</v>
      </c>
      <c r="X102" s="158"/>
      <c r="Y102" s="144">
        <f>IF(D102&lt;&gt;0,($C103*(1-$AB$1))-$D102,0)</f>
        <v>-0.30446999999999491</v>
      </c>
      <c r="Z102" s="145">
        <f>IFERROR(IF(C102&lt;&gt;"",$AA$1/(D98/100)*(C102/100),""),"")</f>
        <v>0.98737250369874474</v>
      </c>
      <c r="AA102" s="504">
        <f t="shared" ref="AA102:AA103" si="63">IFERROR($AC$1/(D102/100)*(C98/100),"")</f>
        <v>1210</v>
      </c>
      <c r="AB102" s="492"/>
      <c r="AC102" s="478"/>
      <c r="AD102" s="478"/>
      <c r="AE102" s="479"/>
      <c r="AF102" s="479"/>
      <c r="AG102" s="479"/>
      <c r="AH102" s="513"/>
      <c r="AI102" s="513"/>
      <c r="AJ102" s="514"/>
      <c r="AK102" s="514"/>
      <c r="AL102" s="514"/>
      <c r="AM102" s="514"/>
      <c r="AN102" s="514"/>
      <c r="AO102" s="514"/>
      <c r="AP102" s="514"/>
      <c r="AQ102" s="514"/>
      <c r="AR102" s="514"/>
      <c r="AS102" s="514"/>
    </row>
    <row r="103" spans="1:45" ht="12.75" customHeight="1">
      <c r="A103" s="185" t="s">
        <v>531</v>
      </c>
      <c r="B103" s="307">
        <v>4</v>
      </c>
      <c r="C103" s="308">
        <v>44.7</v>
      </c>
      <c r="D103" s="308">
        <v>44.9</v>
      </c>
      <c r="E103" s="307">
        <v>116</v>
      </c>
      <c r="F103" s="207">
        <v>44.9</v>
      </c>
      <c r="G103" s="214">
        <v>1.67E-2</v>
      </c>
      <c r="H103" s="186">
        <v>45.45</v>
      </c>
      <c r="I103" s="187">
        <v>45.45</v>
      </c>
      <c r="J103" s="187">
        <v>44</v>
      </c>
      <c r="K103" s="199">
        <v>44.16</v>
      </c>
      <c r="L103" s="190">
        <v>346001</v>
      </c>
      <c r="M103" s="189">
        <v>775462</v>
      </c>
      <c r="N103" s="190">
        <v>725</v>
      </c>
      <c r="O103" s="191">
        <v>45439.708518518521</v>
      </c>
      <c r="P103" s="130">
        <v>102</v>
      </c>
      <c r="Q103" s="192">
        <v>0</v>
      </c>
      <c r="R103" s="193">
        <v>0</v>
      </c>
      <c r="S103" s="194">
        <v>0</v>
      </c>
      <c r="T103" s="254">
        <v>0</v>
      </c>
      <c r="U103" s="254"/>
      <c r="V103" s="254">
        <v>0</v>
      </c>
      <c r="W103" s="232">
        <f>V102*(F102/100)</f>
        <v>0</v>
      </c>
      <c r="X103" s="168"/>
      <c r="Y103" s="180" t="str">
        <f>IFERROR(INT(#REF!/(F102/100)),"")</f>
        <v/>
      </c>
      <c r="Z103" s="181">
        <f>IFERROR(IF(C103&lt;&gt;"",$AA$1/(D99/100)*(C103/100),""),"")</f>
        <v>1.0023638616949604</v>
      </c>
      <c r="AA103" s="506">
        <f t="shared" si="63"/>
        <v>1208.4632516703787</v>
      </c>
      <c r="AB103" s="493"/>
      <c r="AC103" s="480"/>
      <c r="AD103" s="480"/>
      <c r="AE103" s="481"/>
      <c r="AF103" s="481"/>
      <c r="AG103" s="481"/>
      <c r="AH103" s="513"/>
      <c r="AI103" s="513"/>
      <c r="AJ103" s="514"/>
      <c r="AK103" s="514"/>
      <c r="AL103" s="514"/>
      <c r="AM103" s="514"/>
      <c r="AN103" s="514"/>
      <c r="AO103" s="514"/>
      <c r="AP103" s="514"/>
      <c r="AQ103" s="514"/>
      <c r="AR103" s="514"/>
      <c r="AS103" s="514"/>
    </row>
    <row r="104" spans="1:45" ht="12.75" customHeight="1">
      <c r="A104" s="201" t="s">
        <v>425</v>
      </c>
      <c r="B104" s="269">
        <v>818</v>
      </c>
      <c r="C104" s="304">
        <v>50470</v>
      </c>
      <c r="D104" s="305">
        <v>50570</v>
      </c>
      <c r="E104" s="273">
        <v>71</v>
      </c>
      <c r="F104" s="291">
        <v>50570</v>
      </c>
      <c r="G104" s="211">
        <v>4.7500000000000001E-2</v>
      </c>
      <c r="H104" s="66">
        <v>48950</v>
      </c>
      <c r="I104" s="58">
        <v>50990</v>
      </c>
      <c r="J104" s="58">
        <v>48055</v>
      </c>
      <c r="K104" s="76">
        <v>48275</v>
      </c>
      <c r="L104" s="69">
        <v>153796468</v>
      </c>
      <c r="M104" s="62">
        <v>309503</v>
      </c>
      <c r="N104" s="69">
        <v>531</v>
      </c>
      <c r="O104" s="84">
        <v>45439.687708333331</v>
      </c>
      <c r="P104" s="129">
        <v>103</v>
      </c>
      <c r="Q104" s="80">
        <v>0</v>
      </c>
      <c r="R104" s="148">
        <v>0</v>
      </c>
      <c r="S104" s="160">
        <v>0</v>
      </c>
      <c r="T104" s="251">
        <v>0</v>
      </c>
      <c r="U104" s="251"/>
      <c r="V104" s="251"/>
      <c r="W104" s="227">
        <f t="shared" ref="W104" si="64">(V104*X104)</f>
        <v>0</v>
      </c>
      <c r="X104" s="157"/>
      <c r="Y104" s="134">
        <f>IF(D104&lt;&gt;0,($C105*(1-$AB$1))-$D104,0)</f>
        <v>-25.055000000000291</v>
      </c>
      <c r="Z104" s="135"/>
      <c r="AA104" s="500"/>
      <c r="AB104" s="492"/>
      <c r="AC104" s="478"/>
      <c r="AD104" s="478"/>
      <c r="AE104" s="479"/>
      <c r="AF104" s="479"/>
      <c r="AG104" s="479"/>
      <c r="AH104" s="513"/>
      <c r="AI104" s="513"/>
      <c r="AJ104" s="514"/>
      <c r="AK104" s="514"/>
      <c r="AL104" s="514"/>
      <c r="AM104" s="514"/>
      <c r="AN104" s="514"/>
      <c r="AO104" s="514"/>
      <c r="AP104" s="514"/>
      <c r="AQ104" s="514"/>
      <c r="AR104" s="514"/>
      <c r="AS104" s="514"/>
    </row>
    <row r="105" spans="1:45" ht="12.75" customHeight="1">
      <c r="A105" s="116" t="s">
        <v>532</v>
      </c>
      <c r="B105" s="268">
        <v>10100</v>
      </c>
      <c r="C105" s="306">
        <v>50550</v>
      </c>
      <c r="D105" s="306">
        <v>50700</v>
      </c>
      <c r="E105" s="268">
        <v>26225</v>
      </c>
      <c r="F105" s="206">
        <v>50550</v>
      </c>
      <c r="G105" s="212">
        <v>3.4099999999999998E-2</v>
      </c>
      <c r="H105" s="65">
        <v>49700</v>
      </c>
      <c r="I105" s="56">
        <v>52000</v>
      </c>
      <c r="J105" s="56">
        <v>47415</v>
      </c>
      <c r="K105" s="74">
        <v>48880</v>
      </c>
      <c r="L105" s="63">
        <v>602126031</v>
      </c>
      <c r="M105" s="60">
        <v>1204145</v>
      </c>
      <c r="N105" s="63">
        <v>1043</v>
      </c>
      <c r="O105" s="85">
        <v>45439.705821759257</v>
      </c>
      <c r="P105" s="130">
        <v>104</v>
      </c>
      <c r="Q105" s="78">
        <v>0</v>
      </c>
      <c r="R105" s="147">
        <v>0</v>
      </c>
      <c r="S105" s="161">
        <v>0</v>
      </c>
      <c r="T105" s="252">
        <v>0</v>
      </c>
      <c r="U105" s="252"/>
      <c r="V105" s="252">
        <v>0</v>
      </c>
      <c r="W105" s="115">
        <f>V104*(F104/100)</f>
        <v>0</v>
      </c>
      <c r="X105" s="156"/>
      <c r="Y105" s="123" t="str">
        <f>IFERROR(INT(#REF!/(F104/100)),"")</f>
        <v/>
      </c>
      <c r="Z105" s="137"/>
      <c r="AA105" s="501"/>
      <c r="AB105" s="493"/>
      <c r="AC105" s="480"/>
      <c r="AD105" s="480"/>
      <c r="AE105" s="481"/>
      <c r="AF105" s="481"/>
      <c r="AG105" s="481"/>
      <c r="AH105" s="513"/>
      <c r="AI105" s="513"/>
      <c r="AJ105" s="514"/>
      <c r="AK105" s="514"/>
      <c r="AL105" s="514"/>
      <c r="AM105" s="514"/>
      <c r="AN105" s="514"/>
      <c r="AO105" s="514"/>
      <c r="AP105" s="514"/>
      <c r="AQ105" s="514"/>
      <c r="AR105" s="514"/>
      <c r="AS105" s="514"/>
    </row>
    <row r="106" spans="1:45" ht="12.75" customHeight="1">
      <c r="A106" s="200" t="s">
        <v>426</v>
      </c>
      <c r="B106" s="269"/>
      <c r="C106" s="304"/>
      <c r="D106" s="305"/>
      <c r="E106" s="273"/>
      <c r="F106" s="291"/>
      <c r="G106" s="211"/>
      <c r="H106" s="67"/>
      <c r="I106" s="57"/>
      <c r="J106" s="57"/>
      <c r="K106" s="77"/>
      <c r="L106" s="68"/>
      <c r="M106" s="61"/>
      <c r="N106" s="68"/>
      <c r="O106" s="86"/>
      <c r="P106" s="129">
        <v>105</v>
      </c>
      <c r="Q106" s="79">
        <v>0</v>
      </c>
      <c r="R106" s="150">
        <v>0</v>
      </c>
      <c r="S106" s="162">
        <v>0</v>
      </c>
      <c r="T106" s="253">
        <v>0</v>
      </c>
      <c r="U106" s="253"/>
      <c r="V106" s="253"/>
      <c r="W106" s="228">
        <f t="shared" ref="W106" si="65">(V106*X106)</f>
        <v>0</v>
      </c>
      <c r="X106" s="159"/>
      <c r="Y106" s="139">
        <f>IF(D106&lt;&gt;0,($C107*(1-$AB$1))-$D106,0)</f>
        <v>0</v>
      </c>
      <c r="Z106" s="140" t="str">
        <f>IFERROR(IF(C106&lt;&gt;"",$AA$1/(D104/100)*(C106/100),""),"")</f>
        <v/>
      </c>
      <c r="AA106" s="502" t="str">
        <f t="shared" ref="AA106:AA107" si="66">IFERROR($AC$1/(D106/100)*(C104/100),"")</f>
        <v/>
      </c>
      <c r="AB106" s="492"/>
      <c r="AC106" s="478"/>
      <c r="AD106" s="478"/>
      <c r="AE106" s="479"/>
      <c r="AF106" s="479"/>
      <c r="AG106" s="479"/>
      <c r="AH106" s="513"/>
      <c r="AI106" s="513"/>
      <c r="AJ106" s="514"/>
      <c r="AK106" s="514"/>
      <c r="AL106" s="514"/>
      <c r="AM106" s="514"/>
      <c r="AN106" s="514"/>
      <c r="AO106" s="514"/>
      <c r="AP106" s="514"/>
      <c r="AQ106" s="514"/>
      <c r="AR106" s="514"/>
      <c r="AS106" s="514"/>
    </row>
    <row r="107" spans="1:45" ht="12.75" customHeight="1">
      <c r="A107" s="116" t="s">
        <v>533</v>
      </c>
      <c r="B107" s="268"/>
      <c r="C107" s="306"/>
      <c r="D107" s="306"/>
      <c r="E107" s="268"/>
      <c r="F107" s="206"/>
      <c r="G107" s="293"/>
      <c r="H107" s="65"/>
      <c r="I107" s="56"/>
      <c r="J107" s="56"/>
      <c r="K107" s="74">
        <v>26</v>
      </c>
      <c r="L107" s="63"/>
      <c r="M107" s="60"/>
      <c r="N107" s="63"/>
      <c r="O107" s="85"/>
      <c r="P107" s="130">
        <v>106</v>
      </c>
      <c r="Q107" s="78">
        <v>0</v>
      </c>
      <c r="R107" s="147">
        <v>0</v>
      </c>
      <c r="S107" s="161">
        <v>0</v>
      </c>
      <c r="T107" s="252">
        <v>0</v>
      </c>
      <c r="U107" s="252"/>
      <c r="V107" s="252">
        <v>0</v>
      </c>
      <c r="W107" s="229">
        <f>V106*(F106/100)</f>
        <v>0</v>
      </c>
      <c r="X107" s="156"/>
      <c r="Y107" s="124" t="str">
        <f>IFERROR(INT(#REF!/(F106/100)),"")</f>
        <v/>
      </c>
      <c r="Z107" s="142" t="str">
        <f>IFERROR(IF(C107&lt;&gt;"",$AA$1/(D105/100)*(C107/100),""),"")</f>
        <v/>
      </c>
      <c r="AA107" s="503" t="str">
        <f t="shared" si="66"/>
        <v/>
      </c>
      <c r="AB107" s="493"/>
      <c r="AC107" s="480"/>
      <c r="AD107" s="480"/>
      <c r="AE107" s="481"/>
      <c r="AF107" s="481"/>
      <c r="AG107" s="481"/>
      <c r="AH107" s="513"/>
      <c r="AI107" s="513"/>
      <c r="AJ107" s="514"/>
      <c r="AK107" s="514"/>
      <c r="AL107" s="514"/>
      <c r="AM107" s="514"/>
      <c r="AN107" s="514"/>
      <c r="AO107" s="514"/>
      <c r="AP107" s="514"/>
      <c r="AQ107" s="514"/>
      <c r="AR107" s="514"/>
      <c r="AS107" s="514"/>
    </row>
    <row r="108" spans="1:45" ht="12.75" customHeight="1">
      <c r="A108" s="200" t="s">
        <v>427</v>
      </c>
      <c r="B108" s="269">
        <v>4200</v>
      </c>
      <c r="C108" s="304">
        <v>40.953000000000003</v>
      </c>
      <c r="D108" s="305">
        <v>42.5</v>
      </c>
      <c r="E108" s="273">
        <v>15000</v>
      </c>
      <c r="F108" s="292">
        <v>43</v>
      </c>
      <c r="G108" s="211">
        <v>6.1699999999999998E-2</v>
      </c>
      <c r="H108" s="67">
        <v>40.799999999999997</v>
      </c>
      <c r="I108" s="57">
        <v>43</v>
      </c>
      <c r="J108" s="57">
        <v>40.101999999999997</v>
      </c>
      <c r="K108" s="77">
        <v>40.5</v>
      </c>
      <c r="L108" s="68">
        <v>25648</v>
      </c>
      <c r="M108" s="61">
        <v>62425</v>
      </c>
      <c r="N108" s="68">
        <v>142</v>
      </c>
      <c r="O108" s="86">
        <v>45439.666875000003</v>
      </c>
      <c r="P108" s="129">
        <v>107</v>
      </c>
      <c r="Q108" s="79">
        <v>0</v>
      </c>
      <c r="R108" s="150">
        <v>0</v>
      </c>
      <c r="S108" s="162">
        <v>0</v>
      </c>
      <c r="T108" s="253">
        <v>0</v>
      </c>
      <c r="U108" s="253"/>
      <c r="V108" s="253">
        <v>0</v>
      </c>
      <c r="W108" s="230">
        <f t="shared" ref="W108" si="67">(V108*X108)</f>
        <v>0</v>
      </c>
      <c r="X108" s="158"/>
      <c r="Y108" s="144">
        <f>IF(D108&lt;&gt;0,($C109*(1-$AB$1))-$D108,0)</f>
        <v>-1.0041500000000028</v>
      </c>
      <c r="Z108" s="145">
        <f>IFERROR(IF(C108&lt;&gt;"",$AA$1/(D104/100)*(C108/100),""),"")</f>
        <v>0.98970815208885243</v>
      </c>
      <c r="AA108" s="504">
        <f t="shared" ref="AA108:AA109" si="68">IFERROR($AC$1/(D108/100)*(C104/100),"")</f>
        <v>1187.5294117647059</v>
      </c>
      <c r="AB108" s="492"/>
      <c r="AC108" s="478"/>
      <c r="AD108" s="478"/>
      <c r="AE108" s="479"/>
      <c r="AF108" s="479"/>
      <c r="AG108" s="479"/>
      <c r="AH108" s="513"/>
      <c r="AI108" s="513"/>
      <c r="AJ108" s="514"/>
      <c r="AK108" s="514"/>
      <c r="AL108" s="514"/>
      <c r="AM108" s="514"/>
      <c r="AN108" s="514"/>
      <c r="AO108" s="514"/>
      <c r="AP108" s="514"/>
      <c r="AQ108" s="514"/>
      <c r="AR108" s="514"/>
      <c r="AS108" s="514"/>
    </row>
    <row r="109" spans="1:45" ht="12.75" customHeight="1">
      <c r="A109" s="185" t="s">
        <v>534</v>
      </c>
      <c r="B109" s="307">
        <v>5724</v>
      </c>
      <c r="C109" s="308">
        <v>41.5</v>
      </c>
      <c r="D109" s="308">
        <v>41.9</v>
      </c>
      <c r="E109" s="307">
        <v>61824</v>
      </c>
      <c r="F109" s="207">
        <v>41.5</v>
      </c>
      <c r="G109" s="214">
        <v>2.46E-2</v>
      </c>
      <c r="H109" s="186">
        <v>39.600999999999999</v>
      </c>
      <c r="I109" s="187">
        <v>42</v>
      </c>
      <c r="J109" s="187">
        <v>39.6</v>
      </c>
      <c r="K109" s="199">
        <v>40.5</v>
      </c>
      <c r="L109" s="190">
        <v>80764</v>
      </c>
      <c r="M109" s="189">
        <v>196388</v>
      </c>
      <c r="N109" s="190">
        <v>268</v>
      </c>
      <c r="O109" s="191">
        <v>45439.708472222221</v>
      </c>
      <c r="P109" s="130">
        <v>108</v>
      </c>
      <c r="Q109" s="192">
        <v>0</v>
      </c>
      <c r="R109" s="193">
        <v>0</v>
      </c>
      <c r="S109" s="194">
        <v>0</v>
      </c>
      <c r="T109" s="254">
        <v>0</v>
      </c>
      <c r="U109" s="254"/>
      <c r="V109" s="254">
        <v>0</v>
      </c>
      <c r="W109" s="232">
        <f>V108*(F108/100)</f>
        <v>0</v>
      </c>
      <c r="X109" s="168"/>
      <c r="Y109" s="180" t="str">
        <f>IFERROR(INT(#REF!/(F108/100)),"")</f>
        <v/>
      </c>
      <c r="Z109" s="181">
        <f>IFERROR(IF(C109&lt;&gt;"",$AA$1/(D105/100)*(C109/100),""),"")</f>
        <v>1.0003558521586275</v>
      </c>
      <c r="AA109" s="506">
        <f t="shared" si="68"/>
        <v>1206.4439140811457</v>
      </c>
      <c r="AB109" s="493"/>
      <c r="AC109" s="480"/>
      <c r="AD109" s="480"/>
      <c r="AE109" s="481"/>
      <c r="AF109" s="481"/>
      <c r="AG109" s="481"/>
      <c r="AH109" s="513"/>
      <c r="AI109" s="513"/>
      <c r="AJ109" s="514"/>
      <c r="AK109" s="514"/>
      <c r="AL109" s="514"/>
      <c r="AM109" s="514"/>
      <c r="AN109" s="514"/>
      <c r="AO109" s="514"/>
      <c r="AP109" s="514"/>
      <c r="AQ109" s="514"/>
      <c r="AR109" s="514"/>
      <c r="AS109" s="514"/>
    </row>
    <row r="110" spans="1:45" ht="12.75" customHeight="1">
      <c r="A110" s="201" t="s">
        <v>428</v>
      </c>
      <c r="B110" s="269">
        <v>676</v>
      </c>
      <c r="C110" s="304">
        <v>70510</v>
      </c>
      <c r="D110" s="305">
        <v>72400</v>
      </c>
      <c r="E110" s="273">
        <v>988</v>
      </c>
      <c r="F110" s="291">
        <v>72400</v>
      </c>
      <c r="G110" s="211">
        <v>4.3799999999999999E-2</v>
      </c>
      <c r="H110" s="66">
        <v>70290</v>
      </c>
      <c r="I110" s="58">
        <v>72460</v>
      </c>
      <c r="J110" s="58">
        <v>68640</v>
      </c>
      <c r="K110" s="76">
        <v>69360</v>
      </c>
      <c r="L110" s="69">
        <v>35094797</v>
      </c>
      <c r="M110" s="62">
        <v>49552</v>
      </c>
      <c r="N110" s="69">
        <v>172</v>
      </c>
      <c r="O110" s="84">
        <v>45439.683680555558</v>
      </c>
      <c r="P110" s="129">
        <v>109</v>
      </c>
      <c r="Q110" s="80">
        <v>0</v>
      </c>
      <c r="R110" s="148">
        <v>0</v>
      </c>
      <c r="S110" s="160">
        <v>0</v>
      </c>
      <c r="T110" s="251">
        <v>0</v>
      </c>
      <c r="U110" s="251"/>
      <c r="V110" s="251"/>
      <c r="W110" s="227">
        <f t="shared" ref="W110" si="69">(V110*X110)</f>
        <v>0</v>
      </c>
      <c r="X110" s="157"/>
      <c r="Y110" s="134">
        <f>IF(D110&lt;&gt;0,($C111*(1-$AB$1))-$D110,0)</f>
        <v>-1097.1309999999939</v>
      </c>
      <c r="Z110" s="135"/>
      <c r="AA110" s="500"/>
      <c r="AB110" s="492"/>
      <c r="AC110" s="478"/>
      <c r="AD110" s="478"/>
      <c r="AE110" s="479"/>
      <c r="AF110" s="479"/>
      <c r="AG110" s="479"/>
      <c r="AH110" s="513"/>
      <c r="AI110" s="513"/>
      <c r="AJ110" s="514"/>
      <c r="AK110" s="514"/>
      <c r="AL110" s="514"/>
      <c r="AM110" s="514"/>
      <c r="AN110" s="514"/>
      <c r="AO110" s="514"/>
      <c r="AP110" s="514"/>
      <c r="AQ110" s="514"/>
      <c r="AR110" s="514"/>
      <c r="AS110" s="514"/>
    </row>
    <row r="111" spans="1:45" ht="12.75" customHeight="1">
      <c r="A111" s="116" t="s">
        <v>535</v>
      </c>
      <c r="B111" s="268">
        <v>1787</v>
      </c>
      <c r="C111" s="306">
        <v>71310</v>
      </c>
      <c r="D111" s="306">
        <v>71740</v>
      </c>
      <c r="E111" s="268">
        <v>111</v>
      </c>
      <c r="F111" s="206">
        <v>71310</v>
      </c>
      <c r="G111" s="212">
        <v>2.6600000000000002E-2</v>
      </c>
      <c r="H111" s="65">
        <v>69380</v>
      </c>
      <c r="I111" s="56">
        <v>72450</v>
      </c>
      <c r="J111" s="56">
        <v>68200</v>
      </c>
      <c r="K111" s="74">
        <v>69460</v>
      </c>
      <c r="L111" s="63">
        <v>159667030</v>
      </c>
      <c r="M111" s="60">
        <v>226271</v>
      </c>
      <c r="N111" s="63">
        <v>269</v>
      </c>
      <c r="O111" s="85">
        <v>45439.708495370367</v>
      </c>
      <c r="P111" s="130">
        <v>110</v>
      </c>
      <c r="Q111" s="78">
        <v>0</v>
      </c>
      <c r="R111" s="147">
        <v>0</v>
      </c>
      <c r="S111" s="161">
        <v>0</v>
      </c>
      <c r="T111" s="252">
        <v>0</v>
      </c>
      <c r="U111" s="252"/>
      <c r="V111" s="252">
        <v>0</v>
      </c>
      <c r="W111" s="115">
        <f>V110*(F110/100)</f>
        <v>0</v>
      </c>
      <c r="X111" s="156"/>
      <c r="Y111" s="123" t="str">
        <f>IFERROR(INT(#REF!/(F110/100)),"")</f>
        <v/>
      </c>
      <c r="Z111" s="137"/>
      <c r="AA111" s="501"/>
      <c r="AB111" s="493"/>
      <c r="AC111" s="480"/>
      <c r="AD111" s="480"/>
      <c r="AE111" s="481"/>
      <c r="AF111" s="481"/>
      <c r="AG111" s="481"/>
      <c r="AH111" s="513"/>
      <c r="AI111" s="513"/>
      <c r="AJ111" s="514"/>
      <c r="AK111" s="514"/>
      <c r="AL111" s="514"/>
      <c r="AM111" s="514"/>
      <c r="AN111" s="514"/>
      <c r="AO111" s="514"/>
      <c r="AP111" s="514"/>
      <c r="AQ111" s="514"/>
      <c r="AR111" s="514"/>
      <c r="AS111" s="514"/>
    </row>
    <row r="112" spans="1:45" ht="12.75" customHeight="1">
      <c r="A112" s="200" t="s">
        <v>429</v>
      </c>
      <c r="B112" s="269"/>
      <c r="C112" s="304"/>
      <c r="D112" s="305"/>
      <c r="E112" s="273"/>
      <c r="F112" s="291"/>
      <c r="G112" s="211"/>
      <c r="H112" s="67"/>
      <c r="I112" s="57"/>
      <c r="J112" s="57"/>
      <c r="K112" s="77"/>
      <c r="L112" s="68"/>
      <c r="M112" s="61"/>
      <c r="N112" s="68"/>
      <c r="O112" s="86"/>
      <c r="P112" s="129">
        <v>111</v>
      </c>
      <c r="Q112" s="79">
        <v>0</v>
      </c>
      <c r="R112" s="150">
        <v>0</v>
      </c>
      <c r="S112" s="162">
        <v>0</v>
      </c>
      <c r="T112" s="253">
        <v>0</v>
      </c>
      <c r="U112" s="253"/>
      <c r="V112" s="253"/>
      <c r="W112" s="228">
        <f t="shared" ref="W112" si="70">(V112*X112)</f>
        <v>0</v>
      </c>
      <c r="X112" s="159"/>
      <c r="Y112" s="139">
        <f>IF(D112&lt;&gt;0,($C113*(1-$AB$1))-$D112,0)</f>
        <v>0</v>
      </c>
      <c r="Z112" s="140" t="str">
        <f>IFERROR(IF(C112&lt;&gt;"",$AA$1/(D110/100)*(C112/100),""),"")</f>
        <v/>
      </c>
      <c r="AA112" s="502" t="str">
        <f t="shared" ref="AA112:AA113" si="71">IFERROR($AC$1/(D112/100)*(C110/100),"")</f>
        <v/>
      </c>
      <c r="AB112" s="492"/>
      <c r="AC112" s="478"/>
      <c r="AD112" s="478"/>
      <c r="AE112" s="479"/>
      <c r="AF112" s="479"/>
      <c r="AG112" s="479"/>
      <c r="AH112" s="513"/>
      <c r="AI112" s="513"/>
      <c r="AJ112" s="514"/>
      <c r="AK112" s="514"/>
      <c r="AL112" s="514"/>
      <c r="AM112" s="514"/>
      <c r="AN112" s="514"/>
      <c r="AO112" s="514"/>
      <c r="AP112" s="514"/>
      <c r="AQ112" s="514"/>
      <c r="AR112" s="514"/>
      <c r="AS112" s="514"/>
    </row>
    <row r="113" spans="1:45" ht="12.75" customHeight="1">
      <c r="A113" s="116" t="s">
        <v>536</v>
      </c>
      <c r="B113" s="268"/>
      <c r="C113" s="306"/>
      <c r="D113" s="306"/>
      <c r="E113" s="268"/>
      <c r="F113" s="206"/>
      <c r="G113" s="293"/>
      <c r="H113" s="65"/>
      <c r="I113" s="56"/>
      <c r="J113" s="56"/>
      <c r="K113" s="74">
        <v>40</v>
      </c>
      <c r="L113" s="63"/>
      <c r="M113" s="60"/>
      <c r="N113" s="63"/>
      <c r="O113" s="85"/>
      <c r="P113" s="130">
        <v>112</v>
      </c>
      <c r="Q113" s="78">
        <v>0</v>
      </c>
      <c r="R113" s="147">
        <v>0</v>
      </c>
      <c r="S113" s="161">
        <v>0</v>
      </c>
      <c r="T113" s="252">
        <v>0</v>
      </c>
      <c r="U113" s="252"/>
      <c r="V113" s="252">
        <v>0</v>
      </c>
      <c r="W113" s="229">
        <f>V112*(F112/100)</f>
        <v>0</v>
      </c>
      <c r="X113" s="156"/>
      <c r="Y113" s="124" t="str">
        <f>IFERROR(INT(#REF!/(F112/100)),"")</f>
        <v/>
      </c>
      <c r="Z113" s="142" t="str">
        <f>IFERROR(IF(C113&lt;&gt;"",$AA$1/(D111/100)*(C113/100),""),"")</f>
        <v/>
      </c>
      <c r="AA113" s="503" t="str">
        <f t="shared" si="71"/>
        <v/>
      </c>
      <c r="AB113" s="493"/>
      <c r="AC113" s="480"/>
      <c r="AD113" s="480"/>
      <c r="AE113" s="481"/>
      <c r="AF113" s="481"/>
      <c r="AG113" s="481"/>
      <c r="AH113" s="513"/>
      <c r="AI113" s="513"/>
      <c r="AJ113" s="514"/>
      <c r="AK113" s="514"/>
      <c r="AL113" s="514"/>
      <c r="AM113" s="514"/>
      <c r="AN113" s="514"/>
      <c r="AO113" s="514"/>
      <c r="AP113" s="514"/>
      <c r="AQ113" s="514"/>
      <c r="AR113" s="514"/>
      <c r="AS113" s="514"/>
    </row>
    <row r="114" spans="1:45" ht="12.75" customHeight="1">
      <c r="A114" s="200" t="s">
        <v>430</v>
      </c>
      <c r="B114" s="269">
        <v>400</v>
      </c>
      <c r="C114" s="304">
        <v>58.1</v>
      </c>
      <c r="D114" s="305">
        <v>59.75</v>
      </c>
      <c r="E114" s="273">
        <v>322</v>
      </c>
      <c r="F114" s="292">
        <v>58.01</v>
      </c>
      <c r="G114" s="211">
        <v>1.2199999999999999E-2</v>
      </c>
      <c r="H114" s="67">
        <v>57.7</v>
      </c>
      <c r="I114" s="57">
        <v>59.75</v>
      </c>
      <c r="J114" s="57">
        <v>56.21</v>
      </c>
      <c r="K114" s="77">
        <v>57.31</v>
      </c>
      <c r="L114" s="68">
        <v>2096</v>
      </c>
      <c r="M114" s="61">
        <v>3568</v>
      </c>
      <c r="N114" s="68">
        <v>30</v>
      </c>
      <c r="O114" s="86">
        <v>45439.673935185187</v>
      </c>
      <c r="P114" s="129">
        <v>113</v>
      </c>
      <c r="Q114" s="79">
        <v>0</v>
      </c>
      <c r="R114" s="150">
        <v>0</v>
      </c>
      <c r="S114" s="162">
        <v>0</v>
      </c>
      <c r="T114" s="253">
        <v>0</v>
      </c>
      <c r="U114" s="253"/>
      <c r="V114" s="253">
        <v>0</v>
      </c>
      <c r="W114" s="230">
        <f t="shared" ref="W114" si="72">(V114*X114)</f>
        <v>0</v>
      </c>
      <c r="X114" s="158"/>
      <c r="Y114" s="144">
        <f>IF(D114&lt;&gt;0,($C115*(1-$AB$1))-$D114,0)</f>
        <v>-1.3558400000000006</v>
      </c>
      <c r="Z114" s="145">
        <f>IFERROR(IF(C114&lt;&gt;"",$AA$1/(D110/100)*(C114/100),""),"")</f>
        <v>0.98073561306932866</v>
      </c>
      <c r="AA114" s="504">
        <f t="shared" ref="AA114:AA115" si="73">IFERROR($AC$1/(D114/100)*(C110/100),"")</f>
        <v>1180.0836820083682</v>
      </c>
      <c r="AB114" s="492"/>
      <c r="AC114" s="478"/>
      <c r="AD114" s="478"/>
      <c r="AE114" s="479"/>
      <c r="AF114" s="479"/>
      <c r="AG114" s="479"/>
      <c r="AH114" s="513"/>
      <c r="AI114" s="513"/>
      <c r="AJ114" s="514"/>
      <c r="AK114" s="514"/>
      <c r="AL114" s="514"/>
      <c r="AM114" s="514"/>
      <c r="AN114" s="514"/>
      <c r="AO114" s="514"/>
      <c r="AP114" s="514"/>
      <c r="AQ114" s="514"/>
      <c r="AR114" s="514"/>
      <c r="AS114" s="514"/>
    </row>
    <row r="115" spans="1:45" ht="12.75" customHeight="1">
      <c r="A115" s="185" t="s">
        <v>537</v>
      </c>
      <c r="B115" s="307">
        <v>225</v>
      </c>
      <c r="C115" s="308">
        <v>58.4</v>
      </c>
      <c r="D115" s="308">
        <v>59.28</v>
      </c>
      <c r="E115" s="307">
        <v>5000</v>
      </c>
      <c r="F115" s="207">
        <v>58.4</v>
      </c>
      <c r="G115" s="214">
        <v>1.1699999999999999E-2</v>
      </c>
      <c r="H115" s="186">
        <v>57.8</v>
      </c>
      <c r="I115" s="187">
        <v>59.43</v>
      </c>
      <c r="J115" s="187">
        <v>57.8</v>
      </c>
      <c r="K115" s="199">
        <v>57.72</v>
      </c>
      <c r="L115" s="190">
        <v>8891</v>
      </c>
      <c r="M115" s="189">
        <v>15198</v>
      </c>
      <c r="N115" s="190">
        <v>37</v>
      </c>
      <c r="O115" s="191">
        <v>45439.701527777775</v>
      </c>
      <c r="P115" s="130">
        <v>114</v>
      </c>
      <c r="Q115" s="192">
        <v>0</v>
      </c>
      <c r="R115" s="193">
        <v>0</v>
      </c>
      <c r="S115" s="194">
        <v>0</v>
      </c>
      <c r="T115" s="254">
        <v>0</v>
      </c>
      <c r="U115" s="254"/>
      <c r="V115" s="254">
        <v>0</v>
      </c>
      <c r="W115" s="232">
        <f>V114*(F114/100)</f>
        <v>0</v>
      </c>
      <c r="X115" s="168"/>
      <c r="Y115" s="180" t="str">
        <f>IFERROR(INT(#REF!/(F114/100)),"")</f>
        <v/>
      </c>
      <c r="Z115" s="181">
        <f>IFERROR(IF(C115&lt;&gt;"",$AA$1/(D111/100)*(C115/100),""),"")</f>
        <v>0.99486889925112365</v>
      </c>
      <c r="AA115" s="506">
        <f t="shared" si="73"/>
        <v>1202.9352226720648</v>
      </c>
      <c r="AB115" s="493"/>
      <c r="AC115" s="480"/>
      <c r="AD115" s="480"/>
      <c r="AE115" s="481"/>
      <c r="AF115" s="481"/>
      <c r="AG115" s="481"/>
      <c r="AH115" s="513"/>
      <c r="AI115" s="513"/>
      <c r="AJ115" s="514"/>
      <c r="AK115" s="514"/>
      <c r="AL115" s="514"/>
      <c r="AM115" s="514"/>
      <c r="AN115" s="514"/>
      <c r="AO115" s="514"/>
      <c r="AP115" s="514"/>
      <c r="AQ115" s="514"/>
      <c r="AR115" s="514"/>
      <c r="AS115" s="514"/>
    </row>
    <row r="116" spans="1:45" ht="12.75" customHeight="1">
      <c r="A116" s="201" t="s">
        <v>431</v>
      </c>
      <c r="B116" s="269">
        <v>1501</v>
      </c>
      <c r="C116" s="304">
        <v>54750</v>
      </c>
      <c r="D116" s="305">
        <v>55080</v>
      </c>
      <c r="E116" s="273">
        <v>484</v>
      </c>
      <c r="F116" s="291">
        <v>55080</v>
      </c>
      <c r="G116" s="211">
        <v>3.7200000000000004E-2</v>
      </c>
      <c r="H116" s="66">
        <v>53300</v>
      </c>
      <c r="I116" s="58">
        <v>55320</v>
      </c>
      <c r="J116" s="58">
        <v>53290</v>
      </c>
      <c r="K116" s="76">
        <v>53100</v>
      </c>
      <c r="L116" s="69">
        <v>1444831938</v>
      </c>
      <c r="M116" s="62">
        <v>2660465</v>
      </c>
      <c r="N116" s="69">
        <v>1688</v>
      </c>
      <c r="O116" s="84">
        <v>45439.687824074077</v>
      </c>
      <c r="P116" s="129">
        <v>115</v>
      </c>
      <c r="Q116" s="80">
        <v>0</v>
      </c>
      <c r="R116" s="148">
        <v>0</v>
      </c>
      <c r="S116" s="160">
        <v>0</v>
      </c>
      <c r="T116" s="251">
        <v>0</v>
      </c>
      <c r="U116" s="251"/>
      <c r="V116" s="251"/>
      <c r="W116" s="227">
        <f t="shared" ref="W116" si="74">(V116*X116)</f>
        <v>0</v>
      </c>
      <c r="X116" s="157"/>
      <c r="Y116" s="134">
        <f>IF(D116&lt;&gt;0,($C117*(1-$AB$1))-$D116,0)</f>
        <v>-435.46499999999651</v>
      </c>
      <c r="Z116" s="135"/>
      <c r="AA116" s="500"/>
      <c r="AB116" s="492"/>
      <c r="AC116" s="478"/>
      <c r="AD116" s="478"/>
      <c r="AE116" s="479"/>
      <c r="AF116" s="479"/>
      <c r="AG116" s="479"/>
      <c r="AH116" s="513"/>
      <c r="AI116" s="513"/>
      <c r="AJ116" s="514"/>
      <c r="AK116" s="514"/>
      <c r="AL116" s="514"/>
      <c r="AM116" s="514"/>
      <c r="AN116" s="514"/>
      <c r="AO116" s="514"/>
      <c r="AP116" s="514"/>
      <c r="AQ116" s="514"/>
      <c r="AR116" s="514"/>
      <c r="AS116" s="514"/>
    </row>
    <row r="117" spans="1:45" ht="12.75" customHeight="1">
      <c r="A117" s="116" t="s">
        <v>538</v>
      </c>
      <c r="B117" s="268">
        <v>2000</v>
      </c>
      <c r="C117" s="306">
        <v>54650</v>
      </c>
      <c r="D117" s="306">
        <v>54800</v>
      </c>
      <c r="E117" s="268">
        <v>3132</v>
      </c>
      <c r="F117" s="206">
        <v>54650</v>
      </c>
      <c r="G117" s="212">
        <v>2.5099999999999997E-2</v>
      </c>
      <c r="H117" s="65">
        <v>53310</v>
      </c>
      <c r="I117" s="56">
        <v>55320</v>
      </c>
      <c r="J117" s="56">
        <v>53290</v>
      </c>
      <c r="K117" s="74">
        <v>53310</v>
      </c>
      <c r="L117" s="63">
        <v>11201949710</v>
      </c>
      <c r="M117" s="60">
        <v>20588895</v>
      </c>
      <c r="N117" s="63">
        <v>3584</v>
      </c>
      <c r="O117" s="85">
        <v>45439.708622685182</v>
      </c>
      <c r="P117" s="130">
        <v>116</v>
      </c>
      <c r="Q117" s="78">
        <v>0</v>
      </c>
      <c r="R117" s="147">
        <v>0</v>
      </c>
      <c r="S117" s="161">
        <v>0</v>
      </c>
      <c r="T117" s="252">
        <v>0</v>
      </c>
      <c r="U117" s="252"/>
      <c r="V117" s="252">
        <v>0</v>
      </c>
      <c r="W117" s="115">
        <f>V116*(F116/100)</f>
        <v>0</v>
      </c>
      <c r="X117" s="156"/>
      <c r="Y117" s="123" t="str">
        <f>IFERROR(INT(#REF!/(F116/100)),"")</f>
        <v/>
      </c>
      <c r="Z117" s="137"/>
      <c r="AA117" s="501"/>
      <c r="AB117" s="493"/>
      <c r="AC117" s="480"/>
      <c r="AD117" s="480"/>
      <c r="AE117" s="481"/>
      <c r="AF117" s="481"/>
      <c r="AG117" s="481"/>
      <c r="AH117" s="513"/>
      <c r="AI117" s="513"/>
      <c r="AJ117" s="514"/>
      <c r="AK117" s="514"/>
      <c r="AL117" s="514"/>
      <c r="AM117" s="514"/>
      <c r="AN117" s="514"/>
      <c r="AO117" s="514"/>
      <c r="AP117" s="514"/>
      <c r="AQ117" s="514"/>
      <c r="AR117" s="514"/>
      <c r="AS117" s="514"/>
    </row>
    <row r="118" spans="1:45" ht="12.75" customHeight="1">
      <c r="A118" s="200" t="s">
        <v>432</v>
      </c>
      <c r="B118" s="269"/>
      <c r="C118" s="304"/>
      <c r="D118" s="305"/>
      <c r="E118" s="273"/>
      <c r="F118" s="291"/>
      <c r="G118" s="211"/>
      <c r="H118" s="67"/>
      <c r="I118" s="57"/>
      <c r="J118" s="57"/>
      <c r="K118" s="77"/>
      <c r="L118" s="68"/>
      <c r="M118" s="61"/>
      <c r="N118" s="68"/>
      <c r="O118" s="86"/>
      <c r="P118" s="129">
        <v>117</v>
      </c>
      <c r="Q118" s="79">
        <v>0</v>
      </c>
      <c r="R118" s="150">
        <v>0</v>
      </c>
      <c r="S118" s="162">
        <v>0</v>
      </c>
      <c r="T118" s="253">
        <v>0</v>
      </c>
      <c r="U118" s="253"/>
      <c r="V118" s="253"/>
      <c r="W118" s="228">
        <f t="shared" ref="W118" si="75">(V118*X118)</f>
        <v>0</v>
      </c>
      <c r="X118" s="159"/>
      <c r="Y118" s="139">
        <f>IF(D118&lt;&gt;0,($C119*(1-$AB$1))-$D118,0)</f>
        <v>0</v>
      </c>
      <c r="Z118" s="140" t="str">
        <f>IFERROR(IF(C118&lt;&gt;"",$AA$1/(D116/100)*(C118/100),""),"")</f>
        <v/>
      </c>
      <c r="AA118" s="502" t="str">
        <f t="shared" ref="AA118:AA119" si="76">IFERROR($AC$1/(D118/100)*(C116/100),"")</f>
        <v/>
      </c>
      <c r="AB118" s="492"/>
      <c r="AC118" s="478"/>
      <c r="AD118" s="478"/>
      <c r="AE118" s="479"/>
      <c r="AF118" s="479"/>
      <c r="AG118" s="479"/>
      <c r="AH118" s="513"/>
      <c r="AI118" s="513"/>
      <c r="AJ118" s="514"/>
      <c r="AK118" s="514"/>
      <c r="AL118" s="514"/>
      <c r="AM118" s="514"/>
      <c r="AN118" s="514"/>
      <c r="AO118" s="514"/>
      <c r="AP118" s="514"/>
      <c r="AQ118" s="514"/>
      <c r="AR118" s="514"/>
      <c r="AS118" s="514"/>
    </row>
    <row r="119" spans="1:45" ht="12.75" customHeight="1">
      <c r="A119" s="116" t="s">
        <v>539</v>
      </c>
      <c r="B119" s="268"/>
      <c r="C119" s="306"/>
      <c r="D119" s="306"/>
      <c r="E119" s="268"/>
      <c r="F119" s="206">
        <v>44.2</v>
      </c>
      <c r="G119" s="293">
        <v>1.6E-2</v>
      </c>
      <c r="H119" s="65">
        <v>44</v>
      </c>
      <c r="I119" s="56">
        <v>44.2</v>
      </c>
      <c r="J119" s="56">
        <v>44</v>
      </c>
      <c r="K119" s="74">
        <v>43.5</v>
      </c>
      <c r="L119" s="63">
        <v>20792</v>
      </c>
      <c r="M119" s="60">
        <v>47065</v>
      </c>
      <c r="N119" s="63">
        <v>3</v>
      </c>
      <c r="O119" s="85">
        <v>45439.650740740741</v>
      </c>
      <c r="P119" s="130">
        <v>118</v>
      </c>
      <c r="Q119" s="78">
        <v>0</v>
      </c>
      <c r="R119" s="147">
        <v>0</v>
      </c>
      <c r="S119" s="161">
        <v>0</v>
      </c>
      <c r="T119" s="252">
        <v>0</v>
      </c>
      <c r="U119" s="252"/>
      <c r="V119" s="252">
        <v>0</v>
      </c>
      <c r="W119" s="229">
        <f>V118*(F118/100)</f>
        <v>0</v>
      </c>
      <c r="X119" s="156"/>
      <c r="Y119" s="124" t="str">
        <f>IFERROR(INT(#REF!/(F118/100)),"")</f>
        <v/>
      </c>
      <c r="Z119" s="142" t="str">
        <f>IFERROR(IF(C119&lt;&gt;"",$AA$1/(D117/100)*(C119/100),""),"")</f>
        <v/>
      </c>
      <c r="AA119" s="503" t="str">
        <f t="shared" si="76"/>
        <v/>
      </c>
      <c r="AB119" s="493"/>
      <c r="AC119" s="480"/>
      <c r="AD119" s="480"/>
      <c r="AE119" s="481"/>
      <c r="AF119" s="481"/>
      <c r="AG119" s="481"/>
      <c r="AH119" s="513"/>
      <c r="AI119" s="513"/>
      <c r="AJ119" s="514"/>
      <c r="AK119" s="514"/>
      <c r="AL119" s="514"/>
      <c r="AM119" s="514"/>
      <c r="AN119" s="514"/>
      <c r="AO119" s="514"/>
      <c r="AP119" s="514"/>
      <c r="AQ119" s="514"/>
      <c r="AR119" s="514"/>
      <c r="AS119" s="514"/>
    </row>
    <row r="120" spans="1:45" ht="12.75" customHeight="1">
      <c r="A120" s="200" t="s">
        <v>433</v>
      </c>
      <c r="B120" s="269">
        <v>923</v>
      </c>
      <c r="C120" s="304">
        <v>44.8</v>
      </c>
      <c r="D120" s="305">
        <v>45.2</v>
      </c>
      <c r="E120" s="273">
        <v>20000</v>
      </c>
      <c r="F120" s="292">
        <v>44.8</v>
      </c>
      <c r="G120" s="211">
        <v>1.3500000000000002E-2</v>
      </c>
      <c r="H120" s="67">
        <v>45.2</v>
      </c>
      <c r="I120" s="57">
        <v>46</v>
      </c>
      <c r="J120" s="57">
        <v>44.2</v>
      </c>
      <c r="K120" s="77">
        <v>44.2</v>
      </c>
      <c r="L120" s="68">
        <v>510256</v>
      </c>
      <c r="M120" s="61">
        <v>1137315</v>
      </c>
      <c r="N120" s="68">
        <v>584</v>
      </c>
      <c r="O120" s="86">
        <v>45439.687557870369</v>
      </c>
      <c r="P120" s="129">
        <v>119</v>
      </c>
      <c r="Q120" s="79">
        <v>0</v>
      </c>
      <c r="R120" s="150">
        <v>0</v>
      </c>
      <c r="S120" s="162">
        <v>0</v>
      </c>
      <c r="T120" s="253">
        <v>0</v>
      </c>
      <c r="U120" s="253"/>
      <c r="V120" s="253"/>
      <c r="W120" s="230">
        <f t="shared" ref="W120" si="77">(V120*X120)</f>
        <v>0</v>
      </c>
      <c r="X120" s="158"/>
      <c r="Y120" s="144">
        <f>IF(D120&lt;&gt;0,($C121*(1-$AB$1))-$D120,0)</f>
        <v>-0.45447500000000218</v>
      </c>
      <c r="Z120" s="145">
        <f>IFERROR(IF(C120&lt;&gt;"",$AA$1/(D116/100)*(C120/100),""),"")</f>
        <v>0.99402764362855367</v>
      </c>
      <c r="AA120" s="504">
        <f t="shared" ref="AA120:AA121" si="78">IFERROR($AC$1/(D120/100)*(C116/100),"")</f>
        <v>1211.2831858407078</v>
      </c>
      <c r="AB120" s="492"/>
      <c r="AC120" s="478"/>
      <c r="AD120" s="478"/>
      <c r="AE120" s="479"/>
      <c r="AF120" s="479"/>
      <c r="AG120" s="479"/>
      <c r="AH120" s="513"/>
      <c r="AI120" s="513"/>
      <c r="AJ120" s="514"/>
      <c r="AK120" s="514"/>
      <c r="AL120" s="514"/>
      <c r="AM120" s="514"/>
      <c r="AN120" s="514"/>
      <c r="AO120" s="514"/>
      <c r="AP120" s="514"/>
      <c r="AQ120" s="514"/>
      <c r="AR120" s="514"/>
      <c r="AS120" s="514"/>
    </row>
    <row r="121" spans="1:45" ht="12.75" customHeight="1">
      <c r="A121" s="185" t="s">
        <v>540</v>
      </c>
      <c r="B121" s="307">
        <v>1487</v>
      </c>
      <c r="C121" s="308">
        <v>44.75</v>
      </c>
      <c r="D121" s="308">
        <v>44.9</v>
      </c>
      <c r="E121" s="307">
        <v>154536</v>
      </c>
      <c r="F121" s="207">
        <v>44.9</v>
      </c>
      <c r="G121" s="214">
        <v>1.3500000000000002E-2</v>
      </c>
      <c r="H121" s="186">
        <v>44.3</v>
      </c>
      <c r="I121" s="187">
        <v>45.502000000000002</v>
      </c>
      <c r="J121" s="187">
        <v>44.204000000000001</v>
      </c>
      <c r="K121" s="199">
        <v>44.3</v>
      </c>
      <c r="L121" s="190">
        <v>2313578</v>
      </c>
      <c r="M121" s="189">
        <v>5160741</v>
      </c>
      <c r="N121" s="190">
        <v>920</v>
      </c>
      <c r="O121" s="191">
        <v>45439.708495370367</v>
      </c>
      <c r="P121" s="130">
        <v>120</v>
      </c>
      <c r="Q121" s="192">
        <v>0</v>
      </c>
      <c r="R121" s="193">
        <v>0</v>
      </c>
      <c r="S121" s="194">
        <v>0</v>
      </c>
      <c r="T121" s="254">
        <v>0</v>
      </c>
      <c r="U121" s="254"/>
      <c r="V121" s="254">
        <v>0</v>
      </c>
      <c r="W121" s="233">
        <f>V120*(F120/100)</f>
        <v>0</v>
      </c>
      <c r="X121" s="168"/>
      <c r="Y121" s="180" t="str">
        <f>IFERROR(INT(#REF!/(F120/100)),"")</f>
        <v/>
      </c>
      <c r="Z121" s="181">
        <f>IFERROR(IF(C121&lt;&gt;"",$AA$1/(D117/100)*(C121/100),""),"")</f>
        <v>0.99799154264084011</v>
      </c>
      <c r="AA121" s="506">
        <f t="shared" si="78"/>
        <v>1217.1492204899778</v>
      </c>
      <c r="AB121" s="493"/>
      <c r="AC121" s="480"/>
      <c r="AD121" s="480"/>
      <c r="AE121" s="481"/>
      <c r="AF121" s="481"/>
      <c r="AG121" s="481"/>
      <c r="AH121" s="513"/>
      <c r="AI121" s="513"/>
      <c r="AJ121" s="514"/>
      <c r="AK121" s="514"/>
      <c r="AL121" s="514"/>
      <c r="AM121" s="514"/>
      <c r="AN121" s="514"/>
      <c r="AO121" s="514"/>
      <c r="AP121" s="514"/>
      <c r="AQ121" s="514"/>
      <c r="AR121" s="514"/>
      <c r="AS121" s="514"/>
    </row>
    <row r="122" spans="1:45" ht="12.75" customHeight="1">
      <c r="A122" s="201" t="s">
        <v>437</v>
      </c>
      <c r="B122" s="269">
        <v>166</v>
      </c>
      <c r="C122" s="304">
        <v>59790</v>
      </c>
      <c r="D122" s="305">
        <v>60500</v>
      </c>
      <c r="E122" s="273">
        <v>679</v>
      </c>
      <c r="F122" s="291">
        <v>59970</v>
      </c>
      <c r="G122" s="211">
        <v>2.4199999999999999E-2</v>
      </c>
      <c r="H122" s="66">
        <v>58630</v>
      </c>
      <c r="I122" s="58">
        <v>61500</v>
      </c>
      <c r="J122" s="58">
        <v>58140</v>
      </c>
      <c r="K122" s="76">
        <v>58550</v>
      </c>
      <c r="L122" s="69">
        <v>71844767</v>
      </c>
      <c r="M122" s="62">
        <v>121425</v>
      </c>
      <c r="N122" s="69">
        <v>228</v>
      </c>
      <c r="O122" s="84">
        <v>45439.680069444446</v>
      </c>
      <c r="P122" s="129">
        <v>121</v>
      </c>
      <c r="Q122" s="80">
        <v>0</v>
      </c>
      <c r="R122" s="148">
        <v>0</v>
      </c>
      <c r="S122" s="160">
        <v>0</v>
      </c>
      <c r="T122" s="251">
        <v>0</v>
      </c>
      <c r="U122" s="251"/>
      <c r="V122" s="251"/>
      <c r="W122" s="227">
        <f t="shared" ref="W122" si="79">(V122*X122)</f>
        <v>0</v>
      </c>
      <c r="X122" s="157"/>
      <c r="Y122" s="134">
        <f>IF(D122&lt;&gt;0,($C123*(1-$AB$1))-$D122,0)</f>
        <v>-725.97800000000279</v>
      </c>
      <c r="Z122" s="135"/>
      <c r="AA122" s="500"/>
      <c r="AB122" s="492"/>
      <c r="AC122" s="478"/>
      <c r="AD122" s="478"/>
      <c r="AE122" s="479"/>
      <c r="AF122" s="479"/>
      <c r="AG122" s="479"/>
      <c r="AH122" s="513"/>
      <c r="AI122" s="513"/>
      <c r="AJ122" s="514"/>
      <c r="AK122" s="514"/>
      <c r="AL122" s="514"/>
      <c r="AM122" s="514"/>
      <c r="AN122" s="514"/>
      <c r="AO122" s="514"/>
      <c r="AP122" s="514"/>
      <c r="AQ122" s="514"/>
      <c r="AR122" s="514"/>
      <c r="AS122" s="514"/>
    </row>
    <row r="123" spans="1:45" ht="12.75" customHeight="1">
      <c r="A123" s="116" t="s">
        <v>541</v>
      </c>
      <c r="B123" s="268">
        <v>132</v>
      </c>
      <c r="C123" s="306">
        <v>59780</v>
      </c>
      <c r="D123" s="306">
        <v>59800</v>
      </c>
      <c r="E123" s="268">
        <v>250</v>
      </c>
      <c r="F123" s="206">
        <v>59780</v>
      </c>
      <c r="G123" s="212">
        <v>2.3599999999999999E-2</v>
      </c>
      <c r="H123" s="65">
        <v>58010</v>
      </c>
      <c r="I123" s="56">
        <v>60500</v>
      </c>
      <c r="J123" s="56">
        <v>58010</v>
      </c>
      <c r="K123" s="74">
        <v>58400</v>
      </c>
      <c r="L123" s="63">
        <v>2561232621</v>
      </c>
      <c r="M123" s="60">
        <v>4341815</v>
      </c>
      <c r="N123" s="63">
        <v>471</v>
      </c>
      <c r="O123" s="85">
        <v>45439.708657407406</v>
      </c>
      <c r="P123" s="130">
        <v>122</v>
      </c>
      <c r="Q123" s="78">
        <v>0</v>
      </c>
      <c r="R123" s="147">
        <v>0</v>
      </c>
      <c r="S123" s="161">
        <v>0</v>
      </c>
      <c r="T123" s="252">
        <v>0</v>
      </c>
      <c r="U123" s="252"/>
      <c r="V123" s="252">
        <v>0</v>
      </c>
      <c r="W123" s="115">
        <f>V122*(F122/100)</f>
        <v>0</v>
      </c>
      <c r="X123" s="156"/>
      <c r="Y123" s="123" t="str">
        <f>IFERROR(INT(#REF!/(F122/100)),"")</f>
        <v/>
      </c>
      <c r="Z123" s="137"/>
      <c r="AA123" s="501"/>
      <c r="AB123" s="493"/>
      <c r="AC123" s="480"/>
      <c r="AD123" s="480"/>
      <c r="AE123" s="481"/>
      <c r="AF123" s="481"/>
      <c r="AG123" s="481"/>
      <c r="AH123" s="513"/>
      <c r="AI123" s="513"/>
      <c r="AJ123" s="514"/>
      <c r="AK123" s="514"/>
      <c r="AL123" s="514"/>
      <c r="AM123" s="514"/>
      <c r="AN123" s="514"/>
      <c r="AO123" s="514"/>
      <c r="AP123" s="514"/>
      <c r="AQ123" s="514"/>
      <c r="AR123" s="514"/>
      <c r="AS123" s="514"/>
    </row>
    <row r="124" spans="1:45" ht="12.75" hidden="1" customHeight="1">
      <c r="A124" s="200" t="s">
        <v>438</v>
      </c>
      <c r="B124" s="269"/>
      <c r="C124" s="304"/>
      <c r="D124" s="305"/>
      <c r="E124" s="273"/>
      <c r="F124" s="291"/>
      <c r="G124" s="211"/>
      <c r="H124" s="67"/>
      <c r="I124" s="57"/>
      <c r="J124" s="57"/>
      <c r="K124" s="77"/>
      <c r="L124" s="68"/>
      <c r="M124" s="61"/>
      <c r="N124" s="68"/>
      <c r="O124" s="86"/>
      <c r="P124" s="129">
        <v>123</v>
      </c>
      <c r="Q124" s="79">
        <v>0</v>
      </c>
      <c r="R124" s="150">
        <v>0</v>
      </c>
      <c r="S124" s="162">
        <v>0</v>
      </c>
      <c r="T124" s="253">
        <v>0</v>
      </c>
      <c r="U124" s="253"/>
      <c r="V124" s="253"/>
      <c r="W124" s="228">
        <f t="shared" ref="W124" si="80">(V124*X124)</f>
        <v>0</v>
      </c>
      <c r="X124" s="159"/>
      <c r="Y124" s="139">
        <f>IF(D124&lt;&gt;0,($C125*(1-$AB$1))-$D124,0)</f>
        <v>0</v>
      </c>
      <c r="Z124" s="140" t="str">
        <f>IFERROR(IF(C124&lt;&gt;"",$AA$1/(D122/100)*(C124/100),""),"")</f>
        <v/>
      </c>
      <c r="AA124" s="502" t="str">
        <f t="shared" ref="AA124:AA125" si="81">IFERROR($AC$1/(D124/100)*(C122/100),"")</f>
        <v/>
      </c>
      <c r="AB124" s="492"/>
      <c r="AC124" s="478"/>
      <c r="AD124" s="478"/>
      <c r="AE124" s="479"/>
      <c r="AF124" s="479"/>
      <c r="AG124" s="479"/>
      <c r="AH124" s="513"/>
      <c r="AI124" s="513"/>
      <c r="AJ124" s="514"/>
      <c r="AK124" s="514"/>
      <c r="AL124" s="514"/>
      <c r="AM124" s="514"/>
      <c r="AN124" s="514"/>
      <c r="AO124" s="514"/>
      <c r="AP124" s="514"/>
      <c r="AQ124" s="514"/>
      <c r="AR124" s="514"/>
      <c r="AS124" s="514"/>
    </row>
    <row r="125" spans="1:45" ht="12.75" hidden="1" customHeight="1">
      <c r="A125" s="116" t="s">
        <v>542</v>
      </c>
      <c r="B125" s="268"/>
      <c r="C125" s="306"/>
      <c r="D125" s="306"/>
      <c r="E125" s="268"/>
      <c r="F125" s="206"/>
      <c r="G125" s="293"/>
      <c r="H125" s="65"/>
      <c r="I125" s="56"/>
      <c r="J125" s="56"/>
      <c r="K125" s="74">
        <v>52.3</v>
      </c>
      <c r="L125" s="63"/>
      <c r="M125" s="60"/>
      <c r="N125" s="63"/>
      <c r="O125" s="85"/>
      <c r="P125" s="130">
        <v>124</v>
      </c>
      <c r="Q125" s="78">
        <v>0</v>
      </c>
      <c r="R125" s="147">
        <v>0</v>
      </c>
      <c r="S125" s="161">
        <v>0</v>
      </c>
      <c r="T125" s="252">
        <v>0</v>
      </c>
      <c r="U125" s="252"/>
      <c r="V125" s="252">
        <v>0</v>
      </c>
      <c r="W125" s="229">
        <f>V124*(F124/100)</f>
        <v>0</v>
      </c>
      <c r="X125" s="156"/>
      <c r="Y125" s="124" t="str">
        <f>IFERROR(INT(#REF!/(F124/100)),"")</f>
        <v/>
      </c>
      <c r="Z125" s="142" t="str">
        <f>IFERROR(IF(C125&lt;&gt;"",$AA$1/(D123/100)*(C125/100),""),"")</f>
        <v/>
      </c>
      <c r="AA125" s="503" t="str">
        <f t="shared" si="81"/>
        <v/>
      </c>
      <c r="AB125" s="493"/>
      <c r="AC125" s="480"/>
      <c r="AD125" s="480"/>
      <c r="AE125" s="481"/>
      <c r="AF125" s="481"/>
      <c r="AG125" s="481"/>
      <c r="AH125" s="513"/>
      <c r="AI125" s="513"/>
      <c r="AJ125" s="514"/>
      <c r="AK125" s="514"/>
      <c r="AL125" s="514"/>
      <c r="AM125" s="514"/>
      <c r="AN125" s="514"/>
      <c r="AO125" s="514"/>
      <c r="AP125" s="514"/>
      <c r="AQ125" s="514"/>
      <c r="AR125" s="514"/>
      <c r="AS125" s="514"/>
    </row>
    <row r="126" spans="1:45" ht="12.75" customHeight="1">
      <c r="A126" s="200" t="s">
        <v>439</v>
      </c>
      <c r="B126" s="269">
        <v>4</v>
      </c>
      <c r="C126" s="304">
        <v>48.6</v>
      </c>
      <c r="D126" s="305">
        <v>49</v>
      </c>
      <c r="E126" s="273">
        <v>33</v>
      </c>
      <c r="F126" s="292">
        <v>48.600999999999999</v>
      </c>
      <c r="G126" s="211">
        <v>-8.1000000000000013E-3</v>
      </c>
      <c r="H126" s="67">
        <v>49.5</v>
      </c>
      <c r="I126" s="57">
        <v>49.5</v>
      </c>
      <c r="J126" s="57">
        <v>48.46</v>
      </c>
      <c r="K126" s="77">
        <v>48.999000000000002</v>
      </c>
      <c r="L126" s="68">
        <v>37285</v>
      </c>
      <c r="M126" s="61">
        <v>76075</v>
      </c>
      <c r="N126" s="68">
        <v>378</v>
      </c>
      <c r="O126" s="86">
        <v>45439.677569444444</v>
      </c>
      <c r="P126" s="129">
        <v>125</v>
      </c>
      <c r="Q126" s="79">
        <v>0</v>
      </c>
      <c r="R126" s="150">
        <v>0</v>
      </c>
      <c r="S126" s="162">
        <v>0</v>
      </c>
      <c r="T126" s="253">
        <v>0</v>
      </c>
      <c r="U126" s="253"/>
      <c r="V126" s="253">
        <v>0</v>
      </c>
      <c r="W126" s="230">
        <f t="shared" ref="W126" si="82">(V126*X126)</f>
        <v>0</v>
      </c>
      <c r="X126" s="158"/>
      <c r="Y126" s="144">
        <f>IF(D126&lt;&gt;0,($C127*(1-$AB$1))-$D126,0)</f>
        <v>1.0098499999998012E-2</v>
      </c>
      <c r="Z126" s="145">
        <f>IFERROR(IF(C126&lt;&gt;"",$AA$1/(D122/100)*(C126/100),""),"")</f>
        <v>0.98173726051414989</v>
      </c>
      <c r="AA126" s="504">
        <f t="shared" ref="AA126:AA127" si="83">IFERROR($AC$1/(D126/100)*(C122/100),"")</f>
        <v>1220.204081632653</v>
      </c>
      <c r="AB126" s="492"/>
      <c r="AC126" s="478"/>
      <c r="AD126" s="478"/>
      <c r="AE126" s="479"/>
      <c r="AF126" s="479"/>
      <c r="AG126" s="479"/>
      <c r="AH126" s="513"/>
      <c r="AI126" s="513"/>
      <c r="AJ126" s="514"/>
      <c r="AK126" s="514"/>
      <c r="AL126" s="514"/>
      <c r="AM126" s="514"/>
      <c r="AN126" s="514"/>
      <c r="AO126" s="514"/>
      <c r="AP126" s="514"/>
      <c r="AQ126" s="514"/>
      <c r="AR126" s="514"/>
      <c r="AS126" s="514"/>
    </row>
    <row r="127" spans="1:45" ht="12.75" customHeight="1">
      <c r="A127" s="185" t="s">
        <v>543</v>
      </c>
      <c r="B127" s="307">
        <v>250</v>
      </c>
      <c r="C127" s="308">
        <v>49.015000000000001</v>
      </c>
      <c r="D127" s="308">
        <v>49.7</v>
      </c>
      <c r="E127" s="307">
        <v>45</v>
      </c>
      <c r="F127" s="207">
        <v>49.42</v>
      </c>
      <c r="G127" s="214">
        <v>2.7099999999999999E-2</v>
      </c>
      <c r="H127" s="186">
        <v>47.35</v>
      </c>
      <c r="I127" s="187">
        <v>49.526000000000003</v>
      </c>
      <c r="J127" s="187">
        <v>47.35</v>
      </c>
      <c r="K127" s="199">
        <v>48.113</v>
      </c>
      <c r="L127" s="190">
        <v>29702</v>
      </c>
      <c r="M127" s="189">
        <v>60795</v>
      </c>
      <c r="N127" s="190">
        <v>101</v>
      </c>
      <c r="O127" s="191">
        <v>45439.705381944441</v>
      </c>
      <c r="P127" s="130">
        <v>126</v>
      </c>
      <c r="Q127" s="192">
        <v>0</v>
      </c>
      <c r="R127" s="193">
        <v>0</v>
      </c>
      <c r="S127" s="194">
        <v>0</v>
      </c>
      <c r="T127" s="254">
        <v>0</v>
      </c>
      <c r="U127" s="254"/>
      <c r="V127" s="254">
        <v>0</v>
      </c>
      <c r="W127" s="232">
        <f>V126*(F126/100)</f>
        <v>0</v>
      </c>
      <c r="X127" s="168"/>
      <c r="Y127" s="180" t="str">
        <f>IFERROR(INT(#REF!/(F126/100)),"")</f>
        <v/>
      </c>
      <c r="Z127" s="181">
        <f>IFERROR(IF(C127&lt;&gt;"",$AA$1/(D123/100)*(C127/100),""),"")</f>
        <v>1.001710446122918</v>
      </c>
      <c r="AA127" s="506">
        <f t="shared" si="83"/>
        <v>1202.8169014084506</v>
      </c>
      <c r="AB127" s="493"/>
      <c r="AC127" s="480"/>
      <c r="AD127" s="480"/>
      <c r="AE127" s="481"/>
      <c r="AF127" s="481"/>
      <c r="AG127" s="481"/>
      <c r="AH127" s="513"/>
      <c r="AI127" s="513"/>
      <c r="AJ127" s="514"/>
      <c r="AK127" s="514"/>
      <c r="AL127" s="514"/>
      <c r="AM127" s="514"/>
      <c r="AN127" s="514"/>
      <c r="AO127" s="514"/>
      <c r="AP127" s="514"/>
      <c r="AQ127" s="514"/>
      <c r="AR127" s="514"/>
      <c r="AS127" s="514"/>
    </row>
    <row r="128" spans="1:45" ht="12.75" customHeight="1">
      <c r="A128" s="201" t="s">
        <v>434</v>
      </c>
      <c r="B128" s="269">
        <v>442</v>
      </c>
      <c r="C128" s="304">
        <v>52260</v>
      </c>
      <c r="D128" s="305">
        <v>52500</v>
      </c>
      <c r="E128" s="273">
        <v>2000</v>
      </c>
      <c r="F128" s="291">
        <v>52260</v>
      </c>
      <c r="G128" s="211">
        <v>5.9699999999999996E-2</v>
      </c>
      <c r="H128" s="66">
        <v>51500</v>
      </c>
      <c r="I128" s="58">
        <v>52260</v>
      </c>
      <c r="J128" s="58">
        <v>49000</v>
      </c>
      <c r="K128" s="76">
        <v>49315</v>
      </c>
      <c r="L128" s="69">
        <v>48101736</v>
      </c>
      <c r="M128" s="62">
        <v>94912</v>
      </c>
      <c r="N128" s="69">
        <v>170</v>
      </c>
      <c r="O128" s="84">
        <v>45439.687534722223</v>
      </c>
      <c r="P128" s="129">
        <v>127</v>
      </c>
      <c r="Q128" s="80">
        <v>0</v>
      </c>
      <c r="R128" s="148">
        <v>0</v>
      </c>
      <c r="S128" s="160">
        <v>0</v>
      </c>
      <c r="T128" s="251">
        <v>0</v>
      </c>
      <c r="U128" s="251"/>
      <c r="V128" s="251"/>
      <c r="W128" s="227">
        <f t="shared" ref="W128" si="84">(V128*X128)</f>
        <v>0</v>
      </c>
      <c r="X128" s="157"/>
      <c r="Y128" s="134">
        <f>IF(D128&lt;&gt;0,($C129*(1-$AB$1))-$D128,0)</f>
        <v>-595.19099999999889</v>
      </c>
      <c r="Z128" s="135"/>
      <c r="AA128" s="500"/>
      <c r="AB128" s="492"/>
      <c r="AC128" s="478"/>
      <c r="AD128" s="478"/>
      <c r="AE128" s="479"/>
      <c r="AF128" s="479"/>
      <c r="AG128" s="479"/>
      <c r="AH128" s="513"/>
      <c r="AI128" s="513"/>
      <c r="AJ128" s="514"/>
      <c r="AK128" s="514"/>
      <c r="AL128" s="514"/>
      <c r="AM128" s="514"/>
      <c r="AN128" s="514"/>
      <c r="AO128" s="514"/>
      <c r="AP128" s="514"/>
      <c r="AQ128" s="514"/>
      <c r="AR128" s="514"/>
      <c r="AS128" s="514"/>
    </row>
    <row r="129" spans="1:45" ht="12.75" customHeight="1">
      <c r="A129" s="116" t="s">
        <v>544</v>
      </c>
      <c r="B129" s="268">
        <v>740</v>
      </c>
      <c r="C129" s="306">
        <v>51910</v>
      </c>
      <c r="D129" s="306">
        <v>52650</v>
      </c>
      <c r="E129" s="268">
        <v>114000</v>
      </c>
      <c r="F129" s="206">
        <v>51910</v>
      </c>
      <c r="G129" s="212">
        <v>3.3000000000000002E-2</v>
      </c>
      <c r="H129" s="65">
        <v>51500</v>
      </c>
      <c r="I129" s="56">
        <v>52900</v>
      </c>
      <c r="J129" s="56">
        <v>49755</v>
      </c>
      <c r="K129" s="74">
        <v>50250</v>
      </c>
      <c r="L129" s="63">
        <v>704321590</v>
      </c>
      <c r="M129" s="60">
        <v>1395046</v>
      </c>
      <c r="N129" s="63">
        <v>445</v>
      </c>
      <c r="O129" s="85">
        <v>45439.705891203703</v>
      </c>
      <c r="P129" s="130">
        <v>128</v>
      </c>
      <c r="Q129" s="78">
        <v>0</v>
      </c>
      <c r="R129" s="147">
        <v>0</v>
      </c>
      <c r="S129" s="161">
        <v>0</v>
      </c>
      <c r="T129" s="252">
        <v>0</v>
      </c>
      <c r="U129" s="252"/>
      <c r="V129" s="252">
        <v>0</v>
      </c>
      <c r="W129" s="115">
        <f>V128*(F128/100)</f>
        <v>0</v>
      </c>
      <c r="X129" s="156"/>
      <c r="Y129" s="123" t="str">
        <f>IFERROR(INT(#REF!/(F128/100)),"")</f>
        <v/>
      </c>
      <c r="Z129" s="137"/>
      <c r="AA129" s="501"/>
      <c r="AB129" s="493"/>
      <c r="AC129" s="480"/>
      <c r="AD129" s="480"/>
      <c r="AE129" s="481"/>
      <c r="AF129" s="481"/>
      <c r="AG129" s="481"/>
      <c r="AH129" s="513"/>
      <c r="AI129" s="513"/>
      <c r="AJ129" s="514"/>
      <c r="AK129" s="514"/>
      <c r="AL129" s="514"/>
      <c r="AM129" s="514"/>
      <c r="AN129" s="514"/>
      <c r="AO129" s="514"/>
      <c r="AP129" s="514"/>
      <c r="AQ129" s="514"/>
      <c r="AR129" s="514"/>
      <c r="AS129" s="514"/>
    </row>
    <row r="130" spans="1:45" ht="12.75" hidden="1" customHeight="1">
      <c r="A130" s="200" t="s">
        <v>435</v>
      </c>
      <c r="B130" s="269"/>
      <c r="C130" s="304"/>
      <c r="D130" s="305"/>
      <c r="E130" s="273"/>
      <c r="F130" s="291"/>
      <c r="G130" s="211"/>
      <c r="H130" s="67"/>
      <c r="I130" s="57"/>
      <c r="J130" s="57"/>
      <c r="K130" s="77"/>
      <c r="L130" s="68"/>
      <c r="M130" s="61"/>
      <c r="N130" s="68"/>
      <c r="O130" s="86"/>
      <c r="P130" s="129">
        <v>129</v>
      </c>
      <c r="Q130" s="79">
        <v>0</v>
      </c>
      <c r="R130" s="150">
        <v>0</v>
      </c>
      <c r="S130" s="162">
        <v>0</v>
      </c>
      <c r="T130" s="253">
        <v>0</v>
      </c>
      <c r="U130" s="253"/>
      <c r="V130" s="253"/>
      <c r="W130" s="228">
        <f t="shared" ref="W130" si="85">(V130*X130)</f>
        <v>0</v>
      </c>
      <c r="X130" s="159"/>
      <c r="Y130" s="139">
        <f>IF(D130&lt;&gt;0,($C131*(1-$AB$1))-$D130,0)</f>
        <v>0</v>
      </c>
      <c r="Z130" s="140" t="str">
        <f>IFERROR(IF(C130&lt;&gt;"",$AA$1/(D128/100)*(C130/100),""),"")</f>
        <v/>
      </c>
      <c r="AA130" s="502" t="str">
        <f t="shared" ref="AA130:AA131" si="86">IFERROR($AC$1/(D130/100)*(C128/100),"")</f>
        <v/>
      </c>
      <c r="AB130" s="492"/>
      <c r="AC130" s="478"/>
      <c r="AD130" s="478"/>
      <c r="AE130" s="479"/>
      <c r="AF130" s="479"/>
      <c r="AG130" s="479"/>
      <c r="AH130" s="513"/>
      <c r="AI130" s="513"/>
      <c r="AJ130" s="514"/>
      <c r="AK130" s="514"/>
      <c r="AL130" s="514"/>
      <c r="AM130" s="514"/>
      <c r="AN130" s="514"/>
      <c r="AO130" s="514"/>
      <c r="AP130" s="514"/>
      <c r="AQ130" s="514"/>
      <c r="AR130" s="514"/>
      <c r="AS130" s="514"/>
    </row>
    <row r="131" spans="1:45" ht="12.75" hidden="1" customHeight="1">
      <c r="A131" s="116" t="s">
        <v>545</v>
      </c>
      <c r="B131" s="268"/>
      <c r="C131" s="306"/>
      <c r="D131" s="306"/>
      <c r="E131" s="268"/>
      <c r="F131" s="206"/>
      <c r="G131" s="293"/>
      <c r="H131" s="65"/>
      <c r="I131" s="56"/>
      <c r="J131" s="56"/>
      <c r="K131" s="74">
        <v>44.95</v>
      </c>
      <c r="L131" s="63"/>
      <c r="M131" s="60"/>
      <c r="N131" s="63"/>
      <c r="O131" s="85"/>
      <c r="P131" s="130">
        <v>130</v>
      </c>
      <c r="Q131" s="78">
        <v>0</v>
      </c>
      <c r="R131" s="147">
        <v>0</v>
      </c>
      <c r="S131" s="161">
        <v>0</v>
      </c>
      <c r="T131" s="252">
        <v>0</v>
      </c>
      <c r="U131" s="252"/>
      <c r="V131" s="252">
        <v>0</v>
      </c>
      <c r="W131" s="229">
        <f>V130*(F130/100)</f>
        <v>0</v>
      </c>
      <c r="X131" s="156"/>
      <c r="Y131" s="124" t="str">
        <f>IFERROR(INT(#REF!/(F130/100)),"")</f>
        <v/>
      </c>
      <c r="Z131" s="142" t="str">
        <f>IFERROR(IF(C131&lt;&gt;"",$AA$1/(D129/100)*(C131/100),""),"")</f>
        <v/>
      </c>
      <c r="AA131" s="503" t="str">
        <f t="shared" si="86"/>
        <v/>
      </c>
      <c r="AB131" s="493"/>
      <c r="AC131" s="480"/>
      <c r="AD131" s="480"/>
      <c r="AE131" s="481"/>
      <c r="AF131" s="481"/>
      <c r="AG131" s="481"/>
      <c r="AH131" s="513"/>
      <c r="AI131" s="513"/>
      <c r="AJ131" s="514"/>
      <c r="AK131" s="514"/>
      <c r="AL131" s="514"/>
      <c r="AM131" s="514"/>
      <c r="AN131" s="514"/>
      <c r="AO131" s="514"/>
      <c r="AP131" s="514"/>
      <c r="AQ131" s="514"/>
      <c r="AR131" s="514"/>
      <c r="AS131" s="514"/>
    </row>
    <row r="132" spans="1:45" ht="12.75" customHeight="1">
      <c r="A132" s="200" t="s">
        <v>436</v>
      </c>
      <c r="B132" s="269">
        <v>2355</v>
      </c>
      <c r="C132" s="304">
        <v>42.2</v>
      </c>
      <c r="D132" s="305">
        <v>42.49</v>
      </c>
      <c r="E132" s="273">
        <v>35214</v>
      </c>
      <c r="F132" s="292">
        <v>42.487000000000002</v>
      </c>
      <c r="G132" s="211">
        <v>2.4399999999999998E-2</v>
      </c>
      <c r="H132" s="67">
        <v>42</v>
      </c>
      <c r="I132" s="57">
        <v>43.8</v>
      </c>
      <c r="J132" s="57">
        <v>41.470999999999997</v>
      </c>
      <c r="K132" s="77">
        <v>41.473999999999997</v>
      </c>
      <c r="L132" s="68">
        <v>7584</v>
      </c>
      <c r="M132" s="61">
        <v>18089</v>
      </c>
      <c r="N132" s="68">
        <v>30</v>
      </c>
      <c r="O132" s="86">
        <v>45439.67869212963</v>
      </c>
      <c r="P132" s="129">
        <v>131</v>
      </c>
      <c r="Q132" s="79">
        <v>0</v>
      </c>
      <c r="R132" s="150">
        <v>0</v>
      </c>
      <c r="S132" s="162">
        <v>0</v>
      </c>
      <c r="T132" s="253">
        <v>0</v>
      </c>
      <c r="U132" s="253"/>
      <c r="V132" s="253">
        <v>0</v>
      </c>
      <c r="W132" s="230">
        <f t="shared" ref="W132" si="87">(V132*X132)</f>
        <v>0</v>
      </c>
      <c r="X132" s="158"/>
      <c r="Y132" s="144">
        <f>IF(D132&lt;&gt;0,($C133*(1-$AB$1))-$D132,0)</f>
        <v>-0.44420500000000374</v>
      </c>
      <c r="Z132" s="145">
        <f>IFERROR(IF(C132&lt;&gt;"",$AA$1/(D128/100)*(C132/100),""),"")</f>
        <v>0.98235289038552864</v>
      </c>
      <c r="AA132" s="504">
        <f t="shared" ref="AA132:AA133" si="88">IFERROR($AC$1/(D132/100)*(C128/100),"")</f>
        <v>1229.9364556366204</v>
      </c>
      <c r="AB132" s="492"/>
      <c r="AC132" s="478"/>
      <c r="AD132" s="478"/>
      <c r="AE132" s="479"/>
      <c r="AF132" s="479"/>
      <c r="AG132" s="479"/>
      <c r="AH132" s="513"/>
      <c r="AI132" s="513"/>
      <c r="AJ132" s="514"/>
      <c r="AK132" s="514"/>
      <c r="AL132" s="514"/>
      <c r="AM132" s="514"/>
      <c r="AN132" s="514"/>
      <c r="AO132" s="514"/>
      <c r="AP132" s="514"/>
      <c r="AQ132" s="514"/>
      <c r="AR132" s="514"/>
      <c r="AS132" s="514"/>
    </row>
    <row r="133" spans="1:45" ht="12.75" customHeight="1">
      <c r="A133" s="185" t="s">
        <v>546</v>
      </c>
      <c r="B133" s="307">
        <v>500</v>
      </c>
      <c r="C133" s="308">
        <v>42.05</v>
      </c>
      <c r="D133" s="308">
        <v>42.9</v>
      </c>
      <c r="E133" s="307">
        <v>100</v>
      </c>
      <c r="F133" s="207">
        <v>42.5</v>
      </c>
      <c r="G133" s="214">
        <v>1.1899999999999999E-2</v>
      </c>
      <c r="H133" s="186">
        <v>43.988999999999997</v>
      </c>
      <c r="I133" s="187">
        <v>43.99</v>
      </c>
      <c r="J133" s="187">
        <v>41.62</v>
      </c>
      <c r="K133" s="199">
        <v>42</v>
      </c>
      <c r="L133" s="190">
        <v>17332</v>
      </c>
      <c r="M133" s="189">
        <v>41072</v>
      </c>
      <c r="N133" s="190">
        <v>60</v>
      </c>
      <c r="O133" s="191">
        <v>45439.700636574074</v>
      </c>
      <c r="P133" s="130">
        <v>132</v>
      </c>
      <c r="Q133" s="192">
        <v>0</v>
      </c>
      <c r="R133" s="193">
        <v>0</v>
      </c>
      <c r="S133" s="194">
        <v>0</v>
      </c>
      <c r="T133" s="254">
        <v>0</v>
      </c>
      <c r="U133" s="254"/>
      <c r="V133" s="254">
        <v>0</v>
      </c>
      <c r="W133" s="232">
        <f>V132*(F132/100)</f>
        <v>0</v>
      </c>
      <c r="X133" s="168"/>
      <c r="Y133" s="180" t="str">
        <f>IFERROR(INT(#REF!/(F132/100)),"")</f>
        <v/>
      </c>
      <c r="Z133" s="181">
        <f>IFERROR(IF(C133&lt;&gt;"",$AA$1/(D129/100)*(C133/100),""),"")</f>
        <v>0.97607233660421922</v>
      </c>
      <c r="AA133" s="506">
        <f t="shared" si="88"/>
        <v>1210.0233100233102</v>
      </c>
      <c r="AB133" s="493"/>
      <c r="AC133" s="480"/>
      <c r="AD133" s="480"/>
      <c r="AE133" s="481"/>
      <c r="AF133" s="481"/>
      <c r="AG133" s="481"/>
      <c r="AH133" s="513"/>
      <c r="AI133" s="513"/>
      <c r="AJ133" s="514"/>
      <c r="AK133" s="514"/>
      <c r="AL133" s="514"/>
      <c r="AM133" s="514"/>
      <c r="AN133" s="514"/>
      <c r="AO133" s="514"/>
      <c r="AP133" s="514"/>
      <c r="AQ133" s="514"/>
      <c r="AR133" s="514"/>
      <c r="AS133" s="514"/>
    </row>
    <row r="134" spans="1:45" ht="12.75" customHeight="1">
      <c r="A134" s="201" t="s">
        <v>440</v>
      </c>
      <c r="B134" s="269">
        <v>37</v>
      </c>
      <c r="C134" s="304">
        <v>57400</v>
      </c>
      <c r="D134" s="305">
        <v>58000</v>
      </c>
      <c r="E134" s="273">
        <v>500</v>
      </c>
      <c r="F134" s="291">
        <v>57500</v>
      </c>
      <c r="G134" s="211">
        <v>0.12720000000000001</v>
      </c>
      <c r="H134" s="66">
        <v>56710</v>
      </c>
      <c r="I134" s="58">
        <v>58540</v>
      </c>
      <c r="J134" s="58">
        <v>54560</v>
      </c>
      <c r="K134" s="76">
        <v>51010</v>
      </c>
      <c r="L134" s="69">
        <v>13813141</v>
      </c>
      <c r="M134" s="62">
        <v>24222</v>
      </c>
      <c r="N134" s="69">
        <v>87</v>
      </c>
      <c r="O134" s="84">
        <v>45439.685219907406</v>
      </c>
      <c r="P134" s="129">
        <v>133</v>
      </c>
      <c r="Q134" s="80">
        <v>0</v>
      </c>
      <c r="R134" s="148">
        <v>0</v>
      </c>
      <c r="S134" s="160">
        <v>0</v>
      </c>
      <c r="T134" s="251">
        <v>0</v>
      </c>
      <c r="U134" s="251"/>
      <c r="V134" s="251"/>
      <c r="W134" s="227">
        <f t="shared" ref="W134" si="89">(V134*X134)</f>
        <v>0</v>
      </c>
      <c r="X134" s="157"/>
      <c r="Y134" s="134">
        <f>IF(D134&lt;&gt;0,($C135*(1-$AB$1))-$D134,0)</f>
        <v>-335.76699999999983</v>
      </c>
      <c r="Z134" s="135"/>
      <c r="AA134" s="500"/>
      <c r="AB134" s="492"/>
      <c r="AC134" s="478"/>
      <c r="AD134" s="478"/>
      <c r="AE134" s="479"/>
      <c r="AF134" s="479"/>
      <c r="AG134" s="479"/>
      <c r="AH134" s="513"/>
      <c r="AI134" s="513"/>
      <c r="AJ134" s="514"/>
      <c r="AK134" s="514"/>
      <c r="AL134" s="514"/>
      <c r="AM134" s="514"/>
      <c r="AN134" s="514"/>
      <c r="AO134" s="514"/>
      <c r="AP134" s="514"/>
      <c r="AQ134" s="514"/>
      <c r="AR134" s="514"/>
      <c r="AS134" s="514"/>
    </row>
    <row r="135" spans="1:45" ht="12.75" customHeight="1">
      <c r="A135" s="116" t="s">
        <v>547</v>
      </c>
      <c r="B135" s="268">
        <v>4</v>
      </c>
      <c r="C135" s="306">
        <v>57670</v>
      </c>
      <c r="D135" s="306">
        <v>58100</v>
      </c>
      <c r="E135" s="268">
        <v>585</v>
      </c>
      <c r="F135" s="206">
        <v>58100</v>
      </c>
      <c r="G135" s="212">
        <v>3.2099999999999997E-2</v>
      </c>
      <c r="H135" s="65">
        <v>56500</v>
      </c>
      <c r="I135" s="56">
        <v>58200</v>
      </c>
      <c r="J135" s="56">
        <v>54620</v>
      </c>
      <c r="K135" s="74">
        <v>56290</v>
      </c>
      <c r="L135" s="63">
        <v>196884828</v>
      </c>
      <c r="M135" s="60">
        <v>341956</v>
      </c>
      <c r="N135" s="63">
        <v>271</v>
      </c>
      <c r="O135" s="85">
        <v>45439.708495370367</v>
      </c>
      <c r="P135" s="130">
        <v>134</v>
      </c>
      <c r="Q135" s="78">
        <v>0</v>
      </c>
      <c r="R135" s="147">
        <v>0</v>
      </c>
      <c r="S135" s="161">
        <v>0</v>
      </c>
      <c r="T135" s="252">
        <v>0</v>
      </c>
      <c r="U135" s="252"/>
      <c r="V135" s="252">
        <v>0</v>
      </c>
      <c r="W135" s="115">
        <f>V134*(F134/100)</f>
        <v>0</v>
      </c>
      <c r="X135" s="156"/>
      <c r="Y135" s="123" t="str">
        <f>IFERROR(INT(#REF!/(F134/100)),"")</f>
        <v/>
      </c>
      <c r="Z135" s="137"/>
      <c r="AA135" s="501"/>
      <c r="AB135" s="493"/>
      <c r="AC135" s="480"/>
      <c r="AD135" s="480"/>
      <c r="AE135" s="481"/>
      <c r="AF135" s="481"/>
      <c r="AG135" s="481"/>
      <c r="AH135" s="513"/>
      <c r="AI135" s="513"/>
      <c r="AJ135" s="514"/>
      <c r="AK135" s="514"/>
      <c r="AL135" s="514"/>
      <c r="AM135" s="514"/>
      <c r="AN135" s="514"/>
      <c r="AO135" s="514"/>
      <c r="AP135" s="514"/>
      <c r="AQ135" s="514"/>
      <c r="AR135" s="514"/>
      <c r="AS135" s="514"/>
    </row>
    <row r="136" spans="1:45" ht="12.75" hidden="1" customHeight="1">
      <c r="A136" s="200" t="s">
        <v>441</v>
      </c>
      <c r="B136" s="269"/>
      <c r="C136" s="304"/>
      <c r="D136" s="305"/>
      <c r="E136" s="273"/>
      <c r="F136" s="291"/>
      <c r="G136" s="211"/>
      <c r="H136" s="67"/>
      <c r="I136" s="57"/>
      <c r="J136" s="57"/>
      <c r="K136" s="77"/>
      <c r="L136" s="68"/>
      <c r="M136" s="61"/>
      <c r="N136" s="68"/>
      <c r="O136" s="86"/>
      <c r="P136" s="129">
        <v>135</v>
      </c>
      <c r="Q136" s="79">
        <v>0</v>
      </c>
      <c r="R136" s="150">
        <v>0</v>
      </c>
      <c r="S136" s="162">
        <v>0</v>
      </c>
      <c r="T136" s="253">
        <v>0</v>
      </c>
      <c r="U136" s="253"/>
      <c r="V136" s="253"/>
      <c r="W136" s="228">
        <f t="shared" ref="W136" si="90">(V136*X136)</f>
        <v>0</v>
      </c>
      <c r="X136" s="159"/>
      <c r="Y136" s="139">
        <f>IF(D136&lt;&gt;0,($C137*(1-$AB$1))-$D136,0)</f>
        <v>0</v>
      </c>
      <c r="Z136" s="140" t="str">
        <f>IFERROR(IF(C136&lt;&gt;"",$AA$1/(D134/100)*(C136/100),""),"")</f>
        <v/>
      </c>
      <c r="AA136" s="502" t="str">
        <f t="shared" ref="AA136:AA137" si="91">IFERROR($AC$1/(D136/100)*(C134/100),"")</f>
        <v/>
      </c>
      <c r="AB136" s="492"/>
      <c r="AC136" s="478"/>
      <c r="AD136" s="478"/>
      <c r="AE136" s="479"/>
      <c r="AF136" s="479"/>
      <c r="AG136" s="479"/>
      <c r="AH136" s="513"/>
      <c r="AI136" s="513"/>
      <c r="AJ136" s="514"/>
      <c r="AK136" s="514"/>
      <c r="AL136" s="514"/>
      <c r="AM136" s="514"/>
      <c r="AN136" s="514"/>
      <c r="AO136" s="514"/>
      <c r="AP136" s="514"/>
      <c r="AQ136" s="514"/>
      <c r="AR136" s="514"/>
      <c r="AS136" s="514"/>
    </row>
    <row r="137" spans="1:45" ht="12.75" hidden="1" customHeight="1">
      <c r="A137" s="116" t="s">
        <v>548</v>
      </c>
      <c r="B137" s="268"/>
      <c r="C137" s="306"/>
      <c r="D137" s="306"/>
      <c r="E137" s="268"/>
      <c r="F137" s="206"/>
      <c r="G137" s="293"/>
      <c r="H137" s="65"/>
      <c r="I137" s="56"/>
      <c r="J137" s="56"/>
      <c r="K137" s="74">
        <v>25.27</v>
      </c>
      <c r="L137" s="63"/>
      <c r="M137" s="60"/>
      <c r="N137" s="63"/>
      <c r="O137" s="85"/>
      <c r="P137" s="130">
        <v>136</v>
      </c>
      <c r="Q137" s="78">
        <v>0</v>
      </c>
      <c r="R137" s="147">
        <v>0</v>
      </c>
      <c r="S137" s="161">
        <v>0</v>
      </c>
      <c r="T137" s="252">
        <v>0</v>
      </c>
      <c r="U137" s="252"/>
      <c r="V137" s="252">
        <v>0</v>
      </c>
      <c r="W137" s="229">
        <f>V136*(F136/100)</f>
        <v>0</v>
      </c>
      <c r="X137" s="156"/>
      <c r="Y137" s="124" t="str">
        <f>IFERROR(INT(#REF!/(F136/100)),"")</f>
        <v/>
      </c>
      <c r="Z137" s="142" t="str">
        <f>IFERROR(IF(C137&lt;&gt;"",$AA$1/(D135/100)*(C137/100),""),"")</f>
        <v/>
      </c>
      <c r="AA137" s="503" t="str">
        <f t="shared" si="91"/>
        <v/>
      </c>
      <c r="AB137" s="493"/>
      <c r="AC137" s="480"/>
      <c r="AD137" s="480"/>
      <c r="AE137" s="481"/>
      <c r="AF137" s="481"/>
      <c r="AG137" s="481"/>
      <c r="AH137" s="513"/>
      <c r="AI137" s="513"/>
      <c r="AJ137" s="514"/>
      <c r="AK137" s="514"/>
      <c r="AL137" s="514"/>
      <c r="AM137" s="514"/>
      <c r="AN137" s="514"/>
      <c r="AO137" s="514"/>
      <c r="AP137" s="514"/>
      <c r="AQ137" s="514"/>
      <c r="AR137" s="514"/>
      <c r="AS137" s="514"/>
    </row>
    <row r="138" spans="1:45" ht="12.75" customHeight="1">
      <c r="A138" s="200" t="s">
        <v>442</v>
      </c>
      <c r="B138" s="269">
        <v>10000</v>
      </c>
      <c r="C138" s="304">
        <v>45.6</v>
      </c>
      <c r="D138" s="305">
        <v>48</v>
      </c>
      <c r="E138" s="273">
        <v>2767</v>
      </c>
      <c r="F138" s="292">
        <v>47</v>
      </c>
      <c r="G138" s="211">
        <v>2.1700000000000001E-2</v>
      </c>
      <c r="H138" s="67">
        <v>46.003</v>
      </c>
      <c r="I138" s="57">
        <v>48</v>
      </c>
      <c r="J138" s="57">
        <v>46</v>
      </c>
      <c r="K138" s="77">
        <v>46</v>
      </c>
      <c r="L138" s="68">
        <v>2742</v>
      </c>
      <c r="M138" s="61">
        <v>5829</v>
      </c>
      <c r="N138" s="68">
        <v>18</v>
      </c>
      <c r="O138" s="86">
        <v>45439.682303240741</v>
      </c>
      <c r="P138" s="129">
        <v>137</v>
      </c>
      <c r="Q138" s="79">
        <v>0</v>
      </c>
      <c r="R138" s="150">
        <v>0</v>
      </c>
      <c r="S138" s="162">
        <v>0</v>
      </c>
      <c r="T138" s="253">
        <v>0</v>
      </c>
      <c r="U138" s="253"/>
      <c r="V138" s="253">
        <v>0</v>
      </c>
      <c r="W138" s="230">
        <f t="shared" ref="W138" si="92">(V138*X138)</f>
        <v>0</v>
      </c>
      <c r="X138" s="158"/>
      <c r="Y138" s="144">
        <f>IF(D138&lt;&gt;0,($C139*(1-$AB$1))-$D138,0)</f>
        <v>-1.504649999999998</v>
      </c>
      <c r="Z138" s="145">
        <f>IFERROR(IF(C138&lt;&gt;"",$AA$1/(D134/100)*(C138/100),""),"")</f>
        <v>0.96084034138868923</v>
      </c>
      <c r="AA138" s="504">
        <f t="shared" ref="AA138:AA139" si="93">IFERROR($AC$1/(D138/100)*(C134/100),"")</f>
        <v>1195.8333333333335</v>
      </c>
      <c r="AB138" s="492"/>
      <c r="AC138" s="478"/>
      <c r="AD138" s="478"/>
      <c r="AE138" s="479"/>
      <c r="AF138" s="479"/>
      <c r="AG138" s="479"/>
      <c r="AH138" s="513"/>
      <c r="AI138" s="513"/>
      <c r="AJ138" s="514"/>
      <c r="AK138" s="514"/>
      <c r="AL138" s="514"/>
      <c r="AM138" s="514"/>
      <c r="AN138" s="514"/>
      <c r="AO138" s="514"/>
      <c r="AP138" s="514"/>
      <c r="AQ138" s="514"/>
      <c r="AR138" s="514"/>
      <c r="AS138" s="514"/>
    </row>
    <row r="139" spans="1:45" ht="12.75" customHeight="1">
      <c r="A139" s="185" t="s">
        <v>549</v>
      </c>
      <c r="B139" s="307">
        <v>50</v>
      </c>
      <c r="C139" s="308">
        <v>46.5</v>
      </c>
      <c r="D139" s="308">
        <v>47.49</v>
      </c>
      <c r="E139" s="307">
        <v>3138</v>
      </c>
      <c r="F139" s="207">
        <v>46.3</v>
      </c>
      <c r="G139" s="214">
        <v>-1.4800000000000001E-2</v>
      </c>
      <c r="H139" s="186">
        <v>47.99</v>
      </c>
      <c r="I139" s="187">
        <v>47.99</v>
      </c>
      <c r="J139" s="187">
        <v>45.15</v>
      </c>
      <c r="K139" s="199">
        <v>47</v>
      </c>
      <c r="L139" s="190">
        <v>2555</v>
      </c>
      <c r="M139" s="189">
        <v>5480</v>
      </c>
      <c r="N139" s="190">
        <v>32</v>
      </c>
      <c r="O139" s="191">
        <v>45439.698622685188</v>
      </c>
      <c r="P139" s="130">
        <v>138</v>
      </c>
      <c r="Q139" s="192">
        <v>0</v>
      </c>
      <c r="R139" s="193">
        <v>0</v>
      </c>
      <c r="S139" s="194">
        <v>0</v>
      </c>
      <c r="T139" s="254">
        <v>0</v>
      </c>
      <c r="U139" s="254"/>
      <c r="V139" s="254">
        <v>0</v>
      </c>
      <c r="W139" s="232">
        <f>V138*(F138/100)</f>
        <v>0</v>
      </c>
      <c r="X139" s="168"/>
      <c r="Y139" s="180" t="str">
        <f>IFERROR(INT(#REF!/(F138/100)),"")</f>
        <v/>
      </c>
      <c r="Z139" s="181">
        <f>IFERROR(IF(C139&lt;&gt;"",$AA$1/(D135/100)*(C139/100),""),"")</f>
        <v>0.97811788534789346</v>
      </c>
      <c r="AA139" s="506">
        <f t="shared" si="93"/>
        <v>1214.3609180880185</v>
      </c>
      <c r="AB139" s="493"/>
      <c r="AC139" s="480"/>
      <c r="AD139" s="480"/>
      <c r="AE139" s="481"/>
      <c r="AF139" s="481"/>
      <c r="AG139" s="481"/>
      <c r="AH139" s="513"/>
      <c r="AI139" s="513"/>
      <c r="AJ139" s="514"/>
      <c r="AK139" s="514"/>
      <c r="AL139" s="514"/>
      <c r="AM139" s="514"/>
      <c r="AN139" s="514"/>
      <c r="AO139" s="514"/>
      <c r="AP139" s="514"/>
      <c r="AQ139" s="514"/>
      <c r="AR139" s="514"/>
      <c r="AS139" s="514"/>
    </row>
    <row r="140" spans="1:45" ht="12.75" customHeight="1">
      <c r="A140" s="201" t="s">
        <v>443</v>
      </c>
      <c r="B140" s="269"/>
      <c r="C140" s="304"/>
      <c r="D140" s="305"/>
      <c r="E140" s="273"/>
      <c r="F140" s="291"/>
      <c r="G140" s="211"/>
      <c r="H140" s="66"/>
      <c r="I140" s="58"/>
      <c r="J140" s="58"/>
      <c r="K140" s="76"/>
      <c r="L140" s="69"/>
      <c r="M140" s="62"/>
      <c r="N140" s="69"/>
      <c r="O140" s="84"/>
      <c r="P140" s="129">
        <v>139</v>
      </c>
      <c r="Q140" s="80">
        <v>0</v>
      </c>
      <c r="R140" s="148">
        <v>0</v>
      </c>
      <c r="S140" s="160">
        <v>0</v>
      </c>
      <c r="T140" s="251">
        <v>0</v>
      </c>
      <c r="U140" s="251"/>
      <c r="V140" s="251"/>
      <c r="W140" s="227">
        <f t="shared" ref="W140" si="94">(V140*X140)</f>
        <v>0</v>
      </c>
      <c r="X140" s="157"/>
      <c r="Y140" s="134">
        <f>IF(D140&lt;&gt;0,($C141*(1-$AB$1))-$D140,0)</f>
        <v>0</v>
      </c>
      <c r="Z140" s="135"/>
      <c r="AA140" s="500"/>
      <c r="AB140" s="492"/>
      <c r="AC140" s="478"/>
      <c r="AD140" s="478"/>
      <c r="AE140" s="479"/>
      <c r="AF140" s="479"/>
      <c r="AG140" s="479"/>
      <c r="AH140" s="513"/>
      <c r="AI140" s="513"/>
      <c r="AJ140" s="514"/>
      <c r="AK140" s="514"/>
      <c r="AL140" s="514"/>
      <c r="AM140" s="514"/>
      <c r="AN140" s="514"/>
      <c r="AO140" s="514"/>
      <c r="AP140" s="514"/>
      <c r="AQ140" s="514"/>
      <c r="AR140" s="514"/>
      <c r="AS140" s="514"/>
    </row>
    <row r="141" spans="1:45" ht="12.75" customHeight="1">
      <c r="A141" s="116" t="s">
        <v>550</v>
      </c>
      <c r="B141" s="268"/>
      <c r="C141" s="306"/>
      <c r="D141" s="306"/>
      <c r="E141" s="268"/>
      <c r="F141" s="206"/>
      <c r="G141" s="212"/>
      <c r="H141" s="65"/>
      <c r="I141" s="56"/>
      <c r="J141" s="56"/>
      <c r="K141" s="74"/>
      <c r="L141" s="63"/>
      <c r="M141" s="60"/>
      <c r="N141" s="63"/>
      <c r="O141" s="85"/>
      <c r="P141" s="130">
        <v>140</v>
      </c>
      <c r="Q141" s="78">
        <v>0</v>
      </c>
      <c r="R141" s="147">
        <v>0</v>
      </c>
      <c r="S141" s="161">
        <v>0</v>
      </c>
      <c r="T141" s="252">
        <v>0</v>
      </c>
      <c r="U141" s="252"/>
      <c r="V141" s="252">
        <v>0</v>
      </c>
      <c r="W141" s="115">
        <f>V140*(F140/100)</f>
        <v>0</v>
      </c>
      <c r="X141" s="156"/>
      <c r="Y141" s="123" t="str">
        <f>IFERROR(INT(#REF!/(F140/100)),"")</f>
        <v/>
      </c>
      <c r="Z141" s="137"/>
      <c r="AA141" s="501"/>
      <c r="AB141" s="493"/>
      <c r="AC141" s="480"/>
      <c r="AD141" s="480"/>
      <c r="AE141" s="481"/>
      <c r="AF141" s="481"/>
      <c r="AG141" s="481"/>
      <c r="AH141" s="513"/>
      <c r="AI141" s="513"/>
      <c r="AJ141" s="514"/>
      <c r="AK141" s="514"/>
      <c r="AL141" s="514"/>
      <c r="AM141" s="514"/>
      <c r="AN141" s="514"/>
      <c r="AO141" s="514"/>
      <c r="AP141" s="514"/>
      <c r="AQ141" s="514"/>
      <c r="AR141" s="514"/>
      <c r="AS141" s="514"/>
    </row>
    <row r="142" spans="1:45" ht="12.75" customHeight="1">
      <c r="A142" s="200" t="s">
        <v>444</v>
      </c>
      <c r="B142" s="269"/>
      <c r="C142" s="304"/>
      <c r="D142" s="305"/>
      <c r="E142" s="273"/>
      <c r="F142" s="291"/>
      <c r="G142" s="211"/>
      <c r="H142" s="67"/>
      <c r="I142" s="57"/>
      <c r="J142" s="57"/>
      <c r="K142" s="77"/>
      <c r="L142" s="68"/>
      <c r="M142" s="61"/>
      <c r="N142" s="68"/>
      <c r="O142" s="86"/>
      <c r="P142" s="129">
        <v>141</v>
      </c>
      <c r="Q142" s="79">
        <v>0</v>
      </c>
      <c r="R142" s="150">
        <v>0</v>
      </c>
      <c r="S142" s="162">
        <v>0</v>
      </c>
      <c r="T142" s="253">
        <v>0</v>
      </c>
      <c r="U142" s="253"/>
      <c r="V142" s="253"/>
      <c r="W142" s="228">
        <f t="shared" ref="W142" si="95">(V142*X142)</f>
        <v>0</v>
      </c>
      <c r="X142" s="159"/>
      <c r="Y142" s="139">
        <f>IF(D142&lt;&gt;0,($C143*(1-$AB$1))-$D142,0)</f>
        <v>0</v>
      </c>
      <c r="Z142" s="140" t="str">
        <f>IFERROR(IF(C142&lt;&gt;"",$AA$1/(D140/100)*(C142/100),""),"")</f>
        <v/>
      </c>
      <c r="AA142" s="502" t="str">
        <f t="shared" ref="AA142:AA143" si="96">IFERROR($AC$1/(D142/100)*(C140/100),"")</f>
        <v/>
      </c>
      <c r="AB142" s="492"/>
      <c r="AC142" s="478"/>
      <c r="AD142" s="478"/>
      <c r="AE142" s="479"/>
      <c r="AF142" s="479"/>
      <c r="AG142" s="479"/>
      <c r="AH142" s="513"/>
      <c r="AI142" s="513"/>
      <c r="AJ142" s="514"/>
      <c r="AK142" s="514"/>
      <c r="AL142" s="514"/>
      <c r="AM142" s="514"/>
      <c r="AN142" s="514"/>
      <c r="AO142" s="514"/>
      <c r="AP142" s="514"/>
      <c r="AQ142" s="514"/>
      <c r="AR142" s="514"/>
      <c r="AS142" s="514"/>
    </row>
    <row r="143" spans="1:45" ht="12.75" customHeight="1">
      <c r="A143" s="116" t="s">
        <v>551</v>
      </c>
      <c r="B143" s="268"/>
      <c r="C143" s="306"/>
      <c r="D143" s="306"/>
      <c r="E143" s="268"/>
      <c r="F143" s="206"/>
      <c r="G143" s="293"/>
      <c r="H143" s="65"/>
      <c r="I143" s="56"/>
      <c r="J143" s="56"/>
      <c r="K143" s="74"/>
      <c r="L143" s="63"/>
      <c r="M143" s="60"/>
      <c r="N143" s="63"/>
      <c r="O143" s="85"/>
      <c r="P143" s="130">
        <v>142</v>
      </c>
      <c r="Q143" s="78">
        <v>0</v>
      </c>
      <c r="R143" s="147">
        <v>0</v>
      </c>
      <c r="S143" s="161">
        <v>0</v>
      </c>
      <c r="T143" s="252">
        <v>0</v>
      </c>
      <c r="U143" s="252"/>
      <c r="V143" s="252">
        <v>0</v>
      </c>
      <c r="W143" s="229">
        <f>V142*(F142/100)</f>
        <v>0</v>
      </c>
      <c r="X143" s="156"/>
      <c r="Y143" s="124" t="str">
        <f>IFERROR(INT(#REF!/(F142/100)),"")</f>
        <v/>
      </c>
      <c r="Z143" s="142" t="str">
        <f>IFERROR(IF(C143&lt;&gt;"",$AA$1/(D141/100)*(C143/100),""),"")</f>
        <v/>
      </c>
      <c r="AA143" s="503" t="str">
        <f t="shared" si="96"/>
        <v/>
      </c>
      <c r="AB143" s="493"/>
      <c r="AC143" s="480"/>
      <c r="AD143" s="480"/>
      <c r="AE143" s="481"/>
      <c r="AF143" s="481"/>
      <c r="AG143" s="481"/>
      <c r="AH143" s="513"/>
      <c r="AI143" s="513"/>
      <c r="AJ143" s="514"/>
      <c r="AK143" s="514"/>
      <c r="AL143" s="514"/>
      <c r="AM143" s="514"/>
      <c r="AN143" s="514"/>
      <c r="AO143" s="514"/>
      <c r="AP143" s="514"/>
      <c r="AQ143" s="514"/>
      <c r="AR143" s="514"/>
      <c r="AS143" s="514"/>
    </row>
    <row r="144" spans="1:45" ht="12.75" customHeight="1">
      <c r="A144" s="200" t="s">
        <v>445</v>
      </c>
      <c r="B144" s="269"/>
      <c r="C144" s="304"/>
      <c r="D144" s="305"/>
      <c r="E144" s="273"/>
      <c r="F144" s="292"/>
      <c r="G144" s="211"/>
      <c r="H144" s="67"/>
      <c r="I144" s="57"/>
      <c r="J144" s="57"/>
      <c r="K144" s="77"/>
      <c r="L144" s="68"/>
      <c r="M144" s="61"/>
      <c r="N144" s="68"/>
      <c r="O144" s="86"/>
      <c r="P144" s="129">
        <v>143</v>
      </c>
      <c r="Q144" s="79">
        <v>0</v>
      </c>
      <c r="R144" s="150">
        <v>0</v>
      </c>
      <c r="S144" s="162">
        <v>0</v>
      </c>
      <c r="T144" s="253">
        <v>0</v>
      </c>
      <c r="U144" s="253"/>
      <c r="V144" s="253"/>
      <c r="W144" s="230">
        <f t="shared" ref="W144" si="97">(V144*X144)</f>
        <v>0</v>
      </c>
      <c r="X144" s="158"/>
      <c r="Y144" s="144">
        <f>IF(D144&lt;&gt;0,($C145*(1-$AB$1))-$D144,0)</f>
        <v>0</v>
      </c>
      <c r="Z144" s="145" t="str">
        <f>IFERROR(IF(C144&lt;&gt;"",$AA$1/(D140/100)*(C144/100),""),"")</f>
        <v/>
      </c>
      <c r="AA144" s="504" t="str">
        <f t="shared" ref="AA144:AA145" si="98">IFERROR($AC$1/(D144/100)*(C140/100),"")</f>
        <v/>
      </c>
      <c r="AB144" s="492"/>
      <c r="AC144" s="478"/>
      <c r="AD144" s="478"/>
      <c r="AE144" s="479"/>
      <c r="AF144" s="479"/>
      <c r="AG144" s="479"/>
      <c r="AH144" s="513"/>
      <c r="AI144" s="513"/>
      <c r="AJ144" s="514"/>
      <c r="AK144" s="514"/>
      <c r="AL144" s="514"/>
      <c r="AM144" s="514"/>
      <c r="AN144" s="514"/>
      <c r="AO144" s="514"/>
      <c r="AP144" s="514"/>
      <c r="AQ144" s="514"/>
      <c r="AR144" s="514"/>
      <c r="AS144" s="514"/>
    </row>
    <row r="145" spans="1:45" ht="12.75" customHeight="1">
      <c r="A145" s="185" t="s">
        <v>552</v>
      </c>
      <c r="B145" s="307"/>
      <c r="C145" s="308"/>
      <c r="D145" s="308"/>
      <c r="E145" s="307"/>
      <c r="F145" s="207"/>
      <c r="G145" s="214"/>
      <c r="H145" s="186"/>
      <c r="I145" s="187"/>
      <c r="J145" s="187"/>
      <c r="K145" s="199"/>
      <c r="L145" s="190"/>
      <c r="M145" s="189"/>
      <c r="N145" s="190"/>
      <c r="O145" s="191"/>
      <c r="P145" s="130">
        <v>144</v>
      </c>
      <c r="Q145" s="192">
        <v>0</v>
      </c>
      <c r="R145" s="193">
        <v>0</v>
      </c>
      <c r="S145" s="194">
        <v>0</v>
      </c>
      <c r="T145" s="254">
        <v>0</v>
      </c>
      <c r="U145" s="254"/>
      <c r="V145" s="254">
        <v>0</v>
      </c>
      <c r="W145" s="232">
        <f>V144*(F144/100)</f>
        <v>0</v>
      </c>
      <c r="X145" s="168"/>
      <c r="Y145" s="180" t="str">
        <f>IFERROR(INT(#REF!/(F144/100)),"")</f>
        <v/>
      </c>
      <c r="Z145" s="181" t="str">
        <f>IFERROR(IF(C145&lt;&gt;"",$AA$1/(D141/100)*(C145/100),""),"")</f>
        <v/>
      </c>
      <c r="AA145" s="506" t="str">
        <f t="shared" si="98"/>
        <v/>
      </c>
      <c r="AB145" s="493"/>
      <c r="AC145" s="480"/>
      <c r="AD145" s="480"/>
      <c r="AE145" s="481"/>
      <c r="AF145" s="481"/>
      <c r="AG145" s="481"/>
      <c r="AH145" s="513"/>
      <c r="AI145" s="513"/>
      <c r="AJ145" s="514"/>
      <c r="AK145" s="514"/>
      <c r="AL145" s="514"/>
      <c r="AM145" s="514"/>
      <c r="AN145" s="514"/>
      <c r="AO145" s="514"/>
      <c r="AP145" s="514"/>
      <c r="AQ145" s="514"/>
      <c r="AR145" s="514"/>
      <c r="AS145" s="514"/>
    </row>
    <row r="146" spans="1:45" ht="12.75" customHeight="1">
      <c r="A146" s="201" t="s">
        <v>413</v>
      </c>
      <c r="B146" s="269">
        <v>1650</v>
      </c>
      <c r="C146" s="304">
        <v>55170</v>
      </c>
      <c r="D146" s="305">
        <v>55550</v>
      </c>
      <c r="E146" s="273">
        <v>500</v>
      </c>
      <c r="F146" s="291">
        <v>55210</v>
      </c>
      <c r="G146" s="211">
        <v>2.7099999999999999E-2</v>
      </c>
      <c r="H146" s="66">
        <v>53860</v>
      </c>
      <c r="I146" s="58">
        <v>55900</v>
      </c>
      <c r="J146" s="58">
        <v>53140</v>
      </c>
      <c r="K146" s="76">
        <v>53750</v>
      </c>
      <c r="L146" s="69">
        <v>39366365</v>
      </c>
      <c r="M146" s="62">
        <v>72033</v>
      </c>
      <c r="N146" s="69">
        <v>141</v>
      </c>
      <c r="O146" s="84">
        <v>45439.677615740744</v>
      </c>
      <c r="P146" s="129">
        <v>145</v>
      </c>
      <c r="Q146" s="80">
        <v>0</v>
      </c>
      <c r="R146" s="148">
        <v>0</v>
      </c>
      <c r="S146" s="160">
        <v>0</v>
      </c>
      <c r="T146" s="251">
        <v>0</v>
      </c>
      <c r="U146" s="251"/>
      <c r="V146" s="251">
        <v>0</v>
      </c>
      <c r="W146" s="227">
        <f t="shared" ref="W146" si="99">(V146*X146)</f>
        <v>0</v>
      </c>
      <c r="X146" s="157"/>
      <c r="Y146" s="134">
        <f>IF(D146&lt;&gt;0,($C147*(1-$AB$1))-$D146,0)</f>
        <v>-545.50099999999657</v>
      </c>
      <c r="Z146" s="135"/>
      <c r="AA146" s="500"/>
      <c r="AB146" s="492"/>
      <c r="AC146" s="478"/>
      <c r="AD146" s="478"/>
      <c r="AE146" s="479"/>
      <c r="AF146" s="479"/>
      <c r="AG146" s="479"/>
      <c r="AH146" s="513"/>
      <c r="AI146" s="513"/>
      <c r="AJ146" s="514"/>
      <c r="AK146" s="514"/>
      <c r="AL146" s="514"/>
      <c r="AM146" s="514"/>
      <c r="AN146" s="514"/>
      <c r="AO146" s="514"/>
      <c r="AP146" s="514"/>
      <c r="AQ146" s="514"/>
      <c r="AR146" s="514"/>
      <c r="AS146" s="514"/>
    </row>
    <row r="147" spans="1:45" ht="12.75" customHeight="1">
      <c r="A147" s="116" t="s">
        <v>553</v>
      </c>
      <c r="B147" s="268">
        <v>500</v>
      </c>
      <c r="C147" s="306">
        <v>55010</v>
      </c>
      <c r="D147" s="306">
        <v>55090</v>
      </c>
      <c r="E147" s="268">
        <v>4164</v>
      </c>
      <c r="F147" s="206">
        <v>55090</v>
      </c>
      <c r="G147" s="212">
        <v>2.2799999999999997E-2</v>
      </c>
      <c r="H147" s="65">
        <v>54000</v>
      </c>
      <c r="I147" s="56">
        <v>55740</v>
      </c>
      <c r="J147" s="56">
        <v>53080</v>
      </c>
      <c r="K147" s="74">
        <v>53860</v>
      </c>
      <c r="L147" s="63">
        <v>739476769</v>
      </c>
      <c r="M147" s="60">
        <v>1352380</v>
      </c>
      <c r="N147" s="63">
        <v>456</v>
      </c>
      <c r="O147" s="85">
        <v>45439.708402777775</v>
      </c>
      <c r="P147" s="130">
        <v>146</v>
      </c>
      <c r="Q147" s="78">
        <v>0</v>
      </c>
      <c r="R147" s="147">
        <v>0</v>
      </c>
      <c r="S147" s="161">
        <v>0</v>
      </c>
      <c r="T147" s="252">
        <v>0</v>
      </c>
      <c r="U147" s="252"/>
      <c r="V147" s="252">
        <v>0</v>
      </c>
      <c r="W147" s="115">
        <f>V146*(F146/100)</f>
        <v>0</v>
      </c>
      <c r="X147" s="156"/>
      <c r="Y147" s="123" t="str">
        <f>IFERROR(INT(#REF!/(F146/100)),"")</f>
        <v/>
      </c>
      <c r="Z147" s="137"/>
      <c r="AA147" s="501"/>
      <c r="AB147" s="493"/>
      <c r="AC147" s="480"/>
      <c r="AD147" s="480"/>
      <c r="AE147" s="481"/>
      <c r="AF147" s="481"/>
      <c r="AG147" s="481"/>
      <c r="AH147" s="513"/>
      <c r="AI147" s="513"/>
      <c r="AJ147" s="514"/>
      <c r="AK147" s="514"/>
      <c r="AL147" s="514"/>
      <c r="AM147" s="514"/>
      <c r="AN147" s="514"/>
      <c r="AO147" s="514"/>
      <c r="AP147" s="514"/>
      <c r="AQ147" s="514"/>
      <c r="AR147" s="514"/>
      <c r="AS147" s="514"/>
    </row>
    <row r="148" spans="1:45" ht="12.75" hidden="1" customHeight="1">
      <c r="A148" s="200" t="s">
        <v>414</v>
      </c>
      <c r="B148" s="269"/>
      <c r="C148" s="304"/>
      <c r="D148" s="305"/>
      <c r="E148" s="273"/>
      <c r="F148" s="291"/>
      <c r="G148" s="211"/>
      <c r="H148" s="67"/>
      <c r="I148" s="57"/>
      <c r="J148" s="57"/>
      <c r="K148" s="77"/>
      <c r="L148" s="68"/>
      <c r="M148" s="61"/>
      <c r="N148" s="68"/>
      <c r="O148" s="86"/>
      <c r="P148" s="129">
        <v>147</v>
      </c>
      <c r="Q148" s="79">
        <v>0</v>
      </c>
      <c r="R148" s="150">
        <v>0</v>
      </c>
      <c r="S148" s="162">
        <v>0</v>
      </c>
      <c r="T148" s="253">
        <v>0</v>
      </c>
      <c r="U148" s="253"/>
      <c r="V148" s="253"/>
      <c r="W148" s="228">
        <f t="shared" ref="W148" si="100">(V148*X148)</f>
        <v>0</v>
      </c>
      <c r="X148" s="159"/>
      <c r="Y148" s="139">
        <f>IF(D148&lt;&gt;0,($C149*(1-$AB$1))-$D148,0)</f>
        <v>0</v>
      </c>
      <c r="Z148" s="140" t="str">
        <f>IFERROR(IF(C148&lt;&gt;"",$AA$1/(D146/100)*(C148/100),""),"")</f>
        <v/>
      </c>
      <c r="AA148" s="502" t="str">
        <f t="shared" ref="AA148:AA149" si="101">IFERROR($AC$1/(D148/100)*(C146/100),"")</f>
        <v/>
      </c>
      <c r="AB148" s="492"/>
      <c r="AC148" s="478"/>
      <c r="AD148" s="478"/>
      <c r="AE148" s="479"/>
      <c r="AF148" s="479"/>
      <c r="AG148" s="479"/>
      <c r="AH148" s="513"/>
      <c r="AI148" s="513"/>
      <c r="AJ148" s="514"/>
      <c r="AK148" s="514"/>
      <c r="AL148" s="514"/>
      <c r="AM148" s="514"/>
      <c r="AN148" s="514"/>
      <c r="AO148" s="514"/>
      <c r="AP148" s="514"/>
      <c r="AQ148" s="514"/>
      <c r="AR148" s="514"/>
      <c r="AS148" s="514"/>
    </row>
    <row r="149" spans="1:45" ht="12.75" hidden="1" customHeight="1">
      <c r="A149" s="116" t="s">
        <v>554</v>
      </c>
      <c r="B149" s="268"/>
      <c r="C149" s="306"/>
      <c r="D149" s="306"/>
      <c r="E149" s="268"/>
      <c r="F149" s="206"/>
      <c r="G149" s="293"/>
      <c r="H149" s="65"/>
      <c r="I149" s="56"/>
      <c r="J149" s="56"/>
      <c r="K149" s="74">
        <v>44</v>
      </c>
      <c r="L149" s="63"/>
      <c r="M149" s="60"/>
      <c r="N149" s="63"/>
      <c r="O149" s="85"/>
      <c r="P149" s="130">
        <v>148</v>
      </c>
      <c r="Q149" s="78">
        <v>0</v>
      </c>
      <c r="R149" s="147">
        <v>0</v>
      </c>
      <c r="S149" s="161">
        <v>0</v>
      </c>
      <c r="T149" s="252">
        <v>0</v>
      </c>
      <c r="U149" s="252"/>
      <c r="V149" s="252">
        <v>0</v>
      </c>
      <c r="W149" s="229">
        <f>V148*(F148/100)</f>
        <v>0</v>
      </c>
      <c r="X149" s="156"/>
      <c r="Y149" s="124" t="str">
        <f>IFERROR(INT(#REF!/(F148/100)),"")</f>
        <v/>
      </c>
      <c r="Z149" s="142" t="str">
        <f>IFERROR(IF(C149&lt;&gt;"",$AA$1/(D147/100)*(C149/100),""),"")</f>
        <v/>
      </c>
      <c r="AA149" s="503" t="str">
        <f t="shared" si="101"/>
        <v/>
      </c>
      <c r="AB149" s="493"/>
      <c r="AC149" s="480"/>
      <c r="AD149" s="480"/>
      <c r="AE149" s="481"/>
      <c r="AF149" s="481"/>
      <c r="AG149" s="481"/>
      <c r="AH149" s="513"/>
      <c r="AI149" s="513"/>
      <c r="AJ149" s="514"/>
      <c r="AK149" s="514"/>
      <c r="AL149" s="514"/>
      <c r="AM149" s="514"/>
      <c r="AN149" s="514"/>
      <c r="AO149" s="514"/>
      <c r="AP149" s="514"/>
      <c r="AQ149" s="514"/>
      <c r="AR149" s="514"/>
      <c r="AS149" s="514"/>
    </row>
    <row r="150" spans="1:45" ht="12.75" customHeight="1">
      <c r="A150" s="200" t="s">
        <v>415</v>
      </c>
      <c r="B150" s="269">
        <v>1000</v>
      </c>
      <c r="C150" s="304">
        <v>45</v>
      </c>
      <c r="D150" s="305">
        <v>46.98</v>
      </c>
      <c r="E150" s="273">
        <v>5001</v>
      </c>
      <c r="F150" s="292">
        <v>46.95</v>
      </c>
      <c r="G150" s="211">
        <v>6.0899999999999996E-2</v>
      </c>
      <c r="H150" s="67">
        <v>45.6</v>
      </c>
      <c r="I150" s="57">
        <v>46.999000000000002</v>
      </c>
      <c r="J150" s="57">
        <v>45.2</v>
      </c>
      <c r="K150" s="77">
        <v>44.250999999999998</v>
      </c>
      <c r="L150" s="68">
        <v>6047</v>
      </c>
      <c r="M150" s="61">
        <v>13234</v>
      </c>
      <c r="N150" s="68">
        <v>13</v>
      </c>
      <c r="O150" s="86">
        <v>45439.684861111113</v>
      </c>
      <c r="P150" s="129">
        <v>149</v>
      </c>
      <c r="Q150" s="79">
        <v>0</v>
      </c>
      <c r="R150" s="150">
        <v>0</v>
      </c>
      <c r="S150" s="162">
        <v>0</v>
      </c>
      <c r="T150" s="253">
        <v>0</v>
      </c>
      <c r="U150" s="253"/>
      <c r="V150" s="253">
        <v>0</v>
      </c>
      <c r="W150" s="230">
        <f t="shared" ref="W150" si="102">(V150*X150)</f>
        <v>0</v>
      </c>
      <c r="X150" s="158"/>
      <c r="Y150" s="144">
        <f>IF(D150&lt;&gt;0,($C151*(1-$AB$1))-$D150,0)</f>
        <v>-1.4845499999999987</v>
      </c>
      <c r="Z150" s="145">
        <f>IFERROR(IF(C150&lt;&gt;"",$AA$1/(D146/100)*(C150/100),""),"")</f>
        <v>0.99001740609237709</v>
      </c>
      <c r="AA150" s="504">
        <f t="shared" ref="AA150:AA151" si="103">IFERROR($AC$1/(D150/100)*(C146/100),"")</f>
        <v>1174.3295019157088</v>
      </c>
      <c r="AB150" s="492"/>
      <c r="AC150" s="478"/>
      <c r="AD150" s="478"/>
      <c r="AE150" s="479"/>
      <c r="AF150" s="479"/>
      <c r="AG150" s="479"/>
      <c r="AH150" s="513"/>
      <c r="AI150" s="513"/>
      <c r="AJ150" s="514"/>
      <c r="AK150" s="514"/>
      <c r="AL150" s="514"/>
      <c r="AM150" s="514"/>
      <c r="AN150" s="514"/>
      <c r="AO150" s="514"/>
      <c r="AP150" s="514"/>
      <c r="AQ150" s="514"/>
      <c r="AR150" s="514"/>
      <c r="AS150" s="514"/>
    </row>
    <row r="151" spans="1:45" ht="12.75" customHeight="1">
      <c r="A151" s="185" t="s">
        <v>555</v>
      </c>
      <c r="B151" s="307">
        <v>847</v>
      </c>
      <c r="C151" s="308">
        <v>45.5</v>
      </c>
      <c r="D151" s="308">
        <v>45.99</v>
      </c>
      <c r="E151" s="307">
        <v>5000</v>
      </c>
      <c r="F151" s="207">
        <v>45.987000000000002</v>
      </c>
      <c r="G151" s="214">
        <v>1.5100000000000001E-2</v>
      </c>
      <c r="H151" s="186">
        <v>44.5</v>
      </c>
      <c r="I151" s="187">
        <v>46.499000000000002</v>
      </c>
      <c r="J151" s="187">
        <v>44.5</v>
      </c>
      <c r="K151" s="199">
        <v>45.3</v>
      </c>
      <c r="L151" s="190">
        <v>27351</v>
      </c>
      <c r="M151" s="189">
        <v>60305</v>
      </c>
      <c r="N151" s="190">
        <v>68</v>
      </c>
      <c r="O151" s="191">
        <v>45439.70511574074</v>
      </c>
      <c r="P151" s="130">
        <v>150</v>
      </c>
      <c r="Q151" s="192">
        <v>0</v>
      </c>
      <c r="R151" s="193">
        <v>0</v>
      </c>
      <c r="S151" s="194">
        <v>0</v>
      </c>
      <c r="T151" s="254">
        <v>0</v>
      </c>
      <c r="U151" s="254"/>
      <c r="V151" s="254">
        <v>0</v>
      </c>
      <c r="W151" s="232">
        <f>V150*(F150/100)</f>
        <v>0</v>
      </c>
      <c r="X151" s="168"/>
      <c r="Y151" s="180" t="str">
        <f>IFERROR(INT(#REF!/(F150/100)),"")</f>
        <v/>
      </c>
      <c r="Z151" s="181">
        <f>IFERROR(IF(C151&lt;&gt;"",$AA$1/(D147/100)*(C151/100),""),"")</f>
        <v>1.009376069193294</v>
      </c>
      <c r="AA151" s="506">
        <f t="shared" si="103"/>
        <v>1196.1295933898673</v>
      </c>
      <c r="AB151" s="493"/>
      <c r="AC151" s="480"/>
      <c r="AD151" s="480"/>
      <c r="AE151" s="481"/>
      <c r="AF151" s="481"/>
      <c r="AG151" s="481"/>
      <c r="AH151" s="513"/>
      <c r="AI151" s="513"/>
      <c r="AJ151" s="514"/>
      <c r="AK151" s="514"/>
      <c r="AL151" s="514"/>
      <c r="AM151" s="514"/>
      <c r="AN151" s="514"/>
      <c r="AO151" s="514"/>
      <c r="AP151" s="514"/>
      <c r="AQ151" s="514"/>
      <c r="AR151" s="514"/>
      <c r="AS151" s="514"/>
    </row>
    <row r="152" spans="1:45" ht="12.75" customHeight="1">
      <c r="A152" s="201" t="s">
        <v>446</v>
      </c>
      <c r="B152" s="269"/>
      <c r="C152" s="304"/>
      <c r="D152" s="305"/>
      <c r="E152" s="273"/>
      <c r="F152" s="291"/>
      <c r="G152" s="211"/>
      <c r="H152" s="66"/>
      <c r="I152" s="58"/>
      <c r="J152" s="58"/>
      <c r="K152" s="76"/>
      <c r="L152" s="69"/>
      <c r="M152" s="62"/>
      <c r="N152" s="69"/>
      <c r="O152" s="84"/>
      <c r="P152" s="129">
        <v>151</v>
      </c>
      <c r="Q152" s="80"/>
      <c r="R152" s="148">
        <v>0</v>
      </c>
      <c r="S152" s="160">
        <v>0</v>
      </c>
      <c r="T152" s="251">
        <v>0</v>
      </c>
      <c r="U152" s="251"/>
      <c r="V152" s="251">
        <v>0</v>
      </c>
      <c r="W152" s="227">
        <f t="shared" ref="W152" si="104">(V152*X152)</f>
        <v>0</v>
      </c>
      <c r="X152" s="157"/>
      <c r="Y152" s="134">
        <f>IF(D152&lt;&gt;0,($C153*(1-$AB$1))-$D152,0)</f>
        <v>0</v>
      </c>
      <c r="Z152" s="135"/>
      <c r="AA152" s="500"/>
      <c r="AB152" s="492"/>
      <c r="AC152" s="478"/>
      <c r="AD152" s="478"/>
      <c r="AE152" s="479"/>
      <c r="AF152" s="479"/>
      <c r="AG152" s="479"/>
      <c r="AH152" s="513"/>
      <c r="AI152" s="513"/>
      <c r="AJ152" s="514"/>
      <c r="AK152" s="514"/>
      <c r="AL152" s="514"/>
      <c r="AM152" s="514"/>
      <c r="AN152" s="514"/>
      <c r="AO152" s="514"/>
      <c r="AP152" s="514"/>
      <c r="AQ152" s="514"/>
      <c r="AR152" s="514"/>
      <c r="AS152" s="514"/>
    </row>
    <row r="153" spans="1:45" ht="12.75" customHeight="1">
      <c r="A153" s="116" t="s">
        <v>556</v>
      </c>
      <c r="B153" s="268"/>
      <c r="C153" s="306"/>
      <c r="D153" s="306"/>
      <c r="E153" s="268"/>
      <c r="F153" s="206"/>
      <c r="G153" s="212"/>
      <c r="H153" s="65"/>
      <c r="I153" s="56"/>
      <c r="J153" s="56"/>
      <c r="K153" s="74"/>
      <c r="L153" s="63"/>
      <c r="M153" s="60"/>
      <c r="N153" s="63"/>
      <c r="O153" s="85"/>
      <c r="P153" s="130">
        <v>152</v>
      </c>
      <c r="Q153" s="78"/>
      <c r="R153" s="147">
        <v>0</v>
      </c>
      <c r="S153" s="161">
        <v>0</v>
      </c>
      <c r="T153" s="252">
        <v>0</v>
      </c>
      <c r="U153" s="252"/>
      <c r="V153" s="252">
        <v>0</v>
      </c>
      <c r="W153" s="115">
        <f>V152*(F152/100)</f>
        <v>0</v>
      </c>
      <c r="X153" s="156"/>
      <c r="Y153" s="123" t="str">
        <f>IFERROR(INT(#REF!/(F152/100)),"")</f>
        <v/>
      </c>
      <c r="Z153" s="137"/>
      <c r="AA153" s="501"/>
      <c r="AB153" s="493"/>
      <c r="AC153" s="480"/>
      <c r="AD153" s="480"/>
      <c r="AE153" s="481"/>
      <c r="AF153" s="481"/>
      <c r="AG153" s="481"/>
      <c r="AH153" s="513"/>
      <c r="AI153" s="513"/>
      <c r="AJ153" s="514"/>
      <c r="AK153" s="514"/>
      <c r="AL153" s="514"/>
      <c r="AM153" s="514"/>
      <c r="AN153" s="514"/>
      <c r="AO153" s="514"/>
      <c r="AP153" s="514"/>
      <c r="AQ153" s="514"/>
      <c r="AR153" s="514"/>
      <c r="AS153" s="514"/>
    </row>
    <row r="154" spans="1:45" ht="12.75" hidden="1" customHeight="1">
      <c r="A154" s="200" t="s">
        <v>447</v>
      </c>
      <c r="B154" s="269"/>
      <c r="C154" s="304"/>
      <c r="D154" s="305"/>
      <c r="E154" s="273"/>
      <c r="F154" s="291"/>
      <c r="G154" s="211"/>
      <c r="H154" s="67"/>
      <c r="I154" s="57"/>
      <c r="J154" s="57"/>
      <c r="K154" s="77"/>
      <c r="L154" s="68"/>
      <c r="M154" s="61"/>
      <c r="N154" s="68"/>
      <c r="O154" s="86"/>
      <c r="P154" s="129">
        <v>153</v>
      </c>
      <c r="Q154" s="79"/>
      <c r="R154" s="150">
        <v>0</v>
      </c>
      <c r="S154" s="162">
        <v>0</v>
      </c>
      <c r="T154" s="253">
        <v>0</v>
      </c>
      <c r="U154" s="253"/>
      <c r="V154" s="253"/>
      <c r="W154" s="228">
        <f t="shared" ref="W154" si="105">(V154*X154)</f>
        <v>0</v>
      </c>
      <c r="X154" s="159"/>
      <c r="Y154" s="139">
        <f>IF(D154&lt;&gt;0,($C155*(1-$AB$1))-$D154,0)</f>
        <v>0</v>
      </c>
      <c r="Z154" s="140" t="str">
        <f>IFERROR(IF(C154&lt;&gt;"",$AA$1/(D152/100)*(C154/100),""),"")</f>
        <v/>
      </c>
      <c r="AA154" s="502" t="str">
        <f t="shared" ref="AA154:AA155" si="106">IFERROR($AC$1/(D154/100)*(C152/100),"")</f>
        <v/>
      </c>
      <c r="AB154" s="492"/>
      <c r="AC154" s="478"/>
      <c r="AD154" s="478"/>
      <c r="AE154" s="479"/>
      <c r="AF154" s="479"/>
      <c r="AG154" s="479"/>
      <c r="AH154" s="513"/>
      <c r="AI154" s="513"/>
      <c r="AJ154" s="514"/>
      <c r="AK154" s="514"/>
      <c r="AL154" s="514"/>
      <c r="AM154" s="514"/>
      <c r="AN154" s="514"/>
      <c r="AO154" s="514"/>
      <c r="AP154" s="514"/>
      <c r="AQ154" s="514"/>
      <c r="AR154" s="514"/>
      <c r="AS154" s="514"/>
    </row>
    <row r="155" spans="1:45" ht="12.75" hidden="1" customHeight="1">
      <c r="A155" s="116" t="s">
        <v>557</v>
      </c>
      <c r="B155" s="268"/>
      <c r="C155" s="306"/>
      <c r="D155" s="306"/>
      <c r="E155" s="268"/>
      <c r="F155" s="206"/>
      <c r="G155" s="293"/>
      <c r="H155" s="65"/>
      <c r="I155" s="56"/>
      <c r="J155" s="56"/>
      <c r="K155" s="74"/>
      <c r="L155" s="63"/>
      <c r="M155" s="60"/>
      <c r="N155" s="63"/>
      <c r="O155" s="85"/>
      <c r="P155" s="130">
        <v>154</v>
      </c>
      <c r="Q155" s="78"/>
      <c r="R155" s="147">
        <v>0</v>
      </c>
      <c r="S155" s="161">
        <v>0</v>
      </c>
      <c r="T155" s="252">
        <v>0</v>
      </c>
      <c r="U155" s="252"/>
      <c r="V155" s="252">
        <v>0</v>
      </c>
      <c r="W155" s="229">
        <f>V154*(F154/100)</f>
        <v>0</v>
      </c>
      <c r="X155" s="156"/>
      <c r="Y155" s="124" t="str">
        <f>IFERROR(INT(#REF!/(F154/100)),"")</f>
        <v/>
      </c>
      <c r="Z155" s="142" t="str">
        <f>IFERROR(IF(C155&lt;&gt;"",$AA$1/(D153/100)*(C155/100),""),"")</f>
        <v/>
      </c>
      <c r="AA155" s="503" t="str">
        <f t="shared" si="106"/>
        <v/>
      </c>
      <c r="AB155" s="493"/>
      <c r="AC155" s="480"/>
      <c r="AD155" s="480"/>
      <c r="AE155" s="481"/>
      <c r="AF155" s="481"/>
      <c r="AG155" s="481"/>
      <c r="AH155" s="513"/>
      <c r="AI155" s="513"/>
      <c r="AJ155" s="514"/>
      <c r="AK155" s="514"/>
      <c r="AL155" s="514"/>
      <c r="AM155" s="514"/>
      <c r="AN155" s="514"/>
      <c r="AO155" s="514"/>
      <c r="AP155" s="514"/>
      <c r="AQ155" s="514"/>
      <c r="AR155" s="514"/>
      <c r="AS155" s="514"/>
    </row>
    <row r="156" spans="1:45" ht="12.75" customHeight="1">
      <c r="A156" s="200" t="s">
        <v>448</v>
      </c>
      <c r="B156" s="269"/>
      <c r="C156" s="304"/>
      <c r="D156" s="305"/>
      <c r="E156" s="273"/>
      <c r="F156" s="292"/>
      <c r="G156" s="211"/>
      <c r="H156" s="67"/>
      <c r="I156" s="57"/>
      <c r="J156" s="57"/>
      <c r="K156" s="77"/>
      <c r="L156" s="68"/>
      <c r="M156" s="61"/>
      <c r="N156" s="68"/>
      <c r="O156" s="86"/>
      <c r="P156" s="129">
        <v>155</v>
      </c>
      <c r="Q156" s="79"/>
      <c r="R156" s="150">
        <v>0</v>
      </c>
      <c r="S156" s="162">
        <v>0</v>
      </c>
      <c r="T156" s="253">
        <v>0</v>
      </c>
      <c r="U156" s="253"/>
      <c r="V156" s="253"/>
      <c r="W156" s="230">
        <f t="shared" ref="W156" si="107">(V156*X156)</f>
        <v>0</v>
      </c>
      <c r="X156" s="158"/>
      <c r="Y156" s="144">
        <f>IF(D156&lt;&gt;0,($C157*(1-$AB$1))-$D156,0)</f>
        <v>0</v>
      </c>
      <c r="Z156" s="145" t="str">
        <f>IFERROR(IF(C156&lt;&gt;"",$AA$1/(D152/100)*(C156/100),""),"")</f>
        <v/>
      </c>
      <c r="AA156" s="504" t="str">
        <f t="shared" ref="AA156:AA157" si="108">IFERROR($AC$1/(D156/100)*(C152/100),"")</f>
        <v/>
      </c>
      <c r="AB156" s="492"/>
      <c r="AC156" s="478"/>
      <c r="AD156" s="478"/>
      <c r="AE156" s="479"/>
      <c r="AF156" s="479"/>
      <c r="AG156" s="479"/>
      <c r="AH156" s="513"/>
      <c r="AI156" s="513"/>
      <c r="AJ156" s="514"/>
      <c r="AK156" s="514"/>
      <c r="AL156" s="514"/>
      <c r="AM156" s="514"/>
      <c r="AN156" s="514"/>
      <c r="AO156" s="514"/>
      <c r="AP156" s="514"/>
      <c r="AQ156" s="514"/>
      <c r="AR156" s="514"/>
      <c r="AS156" s="514"/>
    </row>
    <row r="157" spans="1:45" ht="12.75" customHeight="1">
      <c r="A157" s="185" t="s">
        <v>558</v>
      </c>
      <c r="B157" s="307"/>
      <c r="C157" s="308"/>
      <c r="D157" s="308"/>
      <c r="E157" s="307"/>
      <c r="F157" s="207"/>
      <c r="G157" s="214"/>
      <c r="H157" s="186"/>
      <c r="I157" s="187"/>
      <c r="J157" s="187"/>
      <c r="K157" s="199"/>
      <c r="L157" s="190"/>
      <c r="M157" s="189"/>
      <c r="N157" s="190"/>
      <c r="O157" s="191"/>
      <c r="P157" s="130">
        <v>156</v>
      </c>
      <c r="Q157" s="192"/>
      <c r="R157" s="193">
        <v>0</v>
      </c>
      <c r="S157" s="194">
        <v>0</v>
      </c>
      <c r="T157" s="254">
        <v>0</v>
      </c>
      <c r="U157" s="254"/>
      <c r="V157" s="254">
        <v>0</v>
      </c>
      <c r="W157" s="232">
        <f>V156*(F156/100)</f>
        <v>0</v>
      </c>
      <c r="X157" s="168"/>
      <c r="Y157" s="180" t="str">
        <f>IFERROR(INT(#REF!/(F156/100)),"")</f>
        <v/>
      </c>
      <c r="Z157" s="181" t="str">
        <f>IFERROR(IF(C157&lt;&gt;"",$AA$1/(D153/100)*(C157/100),""),"")</f>
        <v/>
      </c>
      <c r="AA157" s="506" t="str">
        <f t="shared" si="108"/>
        <v/>
      </c>
      <c r="AB157" s="493"/>
      <c r="AC157" s="480"/>
      <c r="AD157" s="480"/>
      <c r="AE157" s="481"/>
      <c r="AF157" s="481"/>
      <c r="AG157" s="481"/>
      <c r="AH157" s="513"/>
      <c r="AI157" s="513"/>
      <c r="AJ157" s="514"/>
      <c r="AK157" s="514"/>
      <c r="AL157" s="514"/>
      <c r="AM157" s="514"/>
      <c r="AN157" s="514"/>
      <c r="AO157" s="514"/>
      <c r="AP157" s="514"/>
      <c r="AQ157" s="514"/>
      <c r="AR157" s="514"/>
      <c r="AS157" s="514"/>
    </row>
    <row r="158" spans="1:45" ht="12.75" customHeight="1">
      <c r="A158" s="201" t="s">
        <v>449</v>
      </c>
      <c r="B158" s="269">
        <v>10</v>
      </c>
      <c r="C158" s="304">
        <v>108700</v>
      </c>
      <c r="D158" s="305">
        <v>110500</v>
      </c>
      <c r="E158" s="273">
        <v>525</v>
      </c>
      <c r="F158" s="291">
        <v>110390</v>
      </c>
      <c r="G158" s="211">
        <v>2.0099999999999996E-2</v>
      </c>
      <c r="H158" s="66">
        <v>108900</v>
      </c>
      <c r="I158" s="58">
        <v>111560</v>
      </c>
      <c r="J158" s="58">
        <v>108300</v>
      </c>
      <c r="K158" s="76">
        <v>108210</v>
      </c>
      <c r="L158" s="69">
        <v>16075465</v>
      </c>
      <c r="M158" s="62">
        <v>14627</v>
      </c>
      <c r="N158" s="69">
        <v>51</v>
      </c>
      <c r="O158" s="84">
        <v>45439.678356481483</v>
      </c>
      <c r="P158" s="129">
        <v>157</v>
      </c>
      <c r="Q158" s="80"/>
      <c r="R158" s="148">
        <v>0</v>
      </c>
      <c r="S158" s="160">
        <v>0</v>
      </c>
      <c r="T158" s="251">
        <v>0</v>
      </c>
      <c r="U158" s="251"/>
      <c r="V158" s="251"/>
      <c r="W158" s="227">
        <f t="shared" ref="W158" si="109">(V158*X158)</f>
        <v>0</v>
      </c>
      <c r="X158" s="157"/>
      <c r="Y158" s="134">
        <f>IF(D158&lt;&gt;0,($C159*(1-$AB$1))-$D158,0)</f>
        <v>-501.00100000000384</v>
      </c>
      <c r="Z158" s="135"/>
      <c r="AA158" s="500"/>
      <c r="AB158" s="492"/>
      <c r="AC158" s="478"/>
      <c r="AD158" s="478"/>
      <c r="AE158" s="479"/>
      <c r="AF158" s="479"/>
      <c r="AG158" s="479"/>
      <c r="AH158" s="513"/>
      <c r="AI158" s="513"/>
      <c r="AJ158" s="514"/>
      <c r="AK158" s="514"/>
      <c r="AL158" s="514"/>
      <c r="AM158" s="514"/>
      <c r="AN158" s="514"/>
      <c r="AO158" s="514"/>
      <c r="AP158" s="514"/>
      <c r="AQ158" s="514"/>
      <c r="AR158" s="514"/>
      <c r="AS158" s="514"/>
    </row>
    <row r="159" spans="1:45" ht="12.75" customHeight="1">
      <c r="A159" s="116" t="s">
        <v>559</v>
      </c>
      <c r="B159" s="268">
        <v>746</v>
      </c>
      <c r="C159" s="306">
        <v>110010</v>
      </c>
      <c r="D159" s="306">
        <v>110400</v>
      </c>
      <c r="E159" s="268">
        <v>61</v>
      </c>
      <c r="F159" s="206">
        <v>110010</v>
      </c>
      <c r="G159" s="212">
        <v>2.8000000000000004E-3</v>
      </c>
      <c r="H159" s="65">
        <v>110000</v>
      </c>
      <c r="I159" s="56">
        <v>113000</v>
      </c>
      <c r="J159" s="56">
        <v>108160</v>
      </c>
      <c r="K159" s="74">
        <v>109700</v>
      </c>
      <c r="L159" s="63">
        <v>1200049977</v>
      </c>
      <c r="M159" s="60">
        <v>1091895</v>
      </c>
      <c r="N159" s="63">
        <v>300</v>
      </c>
      <c r="O159" s="85">
        <v>45439.706064814818</v>
      </c>
      <c r="P159" s="130">
        <v>158</v>
      </c>
      <c r="Q159" s="78"/>
      <c r="R159" s="147">
        <v>0</v>
      </c>
      <c r="S159" s="161">
        <v>0</v>
      </c>
      <c r="T159" s="252">
        <v>0</v>
      </c>
      <c r="U159" s="252"/>
      <c r="V159" s="252">
        <v>0</v>
      </c>
      <c r="W159" s="115">
        <f>V158*(F158/100)</f>
        <v>0</v>
      </c>
      <c r="X159" s="156"/>
      <c r="Y159" s="123" t="str">
        <f>IFERROR(INT(#REF!/(F158/100)),"")</f>
        <v/>
      </c>
      <c r="Z159" s="137"/>
      <c r="AA159" s="501"/>
      <c r="AB159" s="493"/>
      <c r="AC159" s="480"/>
      <c r="AD159" s="480"/>
      <c r="AE159" s="481"/>
      <c r="AF159" s="481"/>
      <c r="AG159" s="481"/>
      <c r="AH159" s="513"/>
      <c r="AI159" s="513"/>
      <c r="AJ159" s="514"/>
      <c r="AK159" s="514"/>
      <c r="AL159" s="514"/>
      <c r="AM159" s="514"/>
      <c r="AN159" s="514"/>
      <c r="AO159" s="514"/>
      <c r="AP159" s="514"/>
      <c r="AQ159" s="514"/>
      <c r="AR159" s="514"/>
      <c r="AS159" s="514"/>
    </row>
    <row r="160" spans="1:45" ht="12.75" hidden="1" customHeight="1">
      <c r="A160" s="200" t="s">
        <v>450</v>
      </c>
      <c r="B160" s="269"/>
      <c r="C160" s="304"/>
      <c r="D160" s="305"/>
      <c r="E160" s="273"/>
      <c r="F160" s="291"/>
      <c r="G160" s="211"/>
      <c r="H160" s="67"/>
      <c r="I160" s="57"/>
      <c r="J160" s="57"/>
      <c r="K160" s="77"/>
      <c r="L160" s="68"/>
      <c r="M160" s="61"/>
      <c r="N160" s="68"/>
      <c r="O160" s="86"/>
      <c r="P160" s="129">
        <v>159</v>
      </c>
      <c r="Q160" s="79"/>
      <c r="R160" s="150">
        <v>0</v>
      </c>
      <c r="S160" s="162">
        <v>0</v>
      </c>
      <c r="T160" s="253">
        <v>0</v>
      </c>
      <c r="U160" s="253"/>
      <c r="V160" s="253"/>
      <c r="W160" s="228">
        <f t="shared" ref="W160" si="110">(V160*X160)</f>
        <v>0</v>
      </c>
      <c r="X160" s="159"/>
      <c r="Y160" s="139">
        <f>IF(D160&lt;&gt;0,($C161*(1-$AB$1))-$D160,0)</f>
        <v>0</v>
      </c>
      <c r="Z160" s="140" t="str">
        <f>IFERROR(IF(C160&lt;&gt;"",$AA$1/(D158/100)*(C160/100),""),"")</f>
        <v/>
      </c>
      <c r="AA160" s="502" t="str">
        <f t="shared" ref="AA160:AA161" si="111">IFERROR($AC$1/(D160/100)*(C158/100),"")</f>
        <v/>
      </c>
      <c r="AB160" s="492"/>
      <c r="AC160" s="478"/>
      <c r="AD160" s="478"/>
      <c r="AE160" s="479"/>
      <c r="AF160" s="479"/>
      <c r="AG160" s="479"/>
      <c r="AH160" s="513"/>
      <c r="AI160" s="513"/>
      <c r="AJ160" s="514"/>
      <c r="AK160" s="514"/>
      <c r="AL160" s="514"/>
      <c r="AM160" s="514"/>
      <c r="AN160" s="514"/>
      <c r="AO160" s="514"/>
      <c r="AP160" s="514"/>
      <c r="AQ160" s="514"/>
      <c r="AR160" s="514"/>
      <c r="AS160" s="514"/>
    </row>
    <row r="161" spans="1:45" ht="12.75" hidden="1" customHeight="1">
      <c r="A161" s="116" t="s">
        <v>560</v>
      </c>
      <c r="B161" s="268">
        <v>100000</v>
      </c>
      <c r="C161" s="306">
        <v>86.5</v>
      </c>
      <c r="D161" s="306">
        <v>88.9</v>
      </c>
      <c r="E161" s="268">
        <v>7139</v>
      </c>
      <c r="F161" s="206">
        <v>88.9</v>
      </c>
      <c r="G161" s="293">
        <v>2.8000000000000004E-3</v>
      </c>
      <c r="H161" s="65">
        <v>88.9</v>
      </c>
      <c r="I161" s="56">
        <v>88.9</v>
      </c>
      <c r="J161" s="56">
        <v>88.9</v>
      </c>
      <c r="K161" s="74">
        <v>88.65</v>
      </c>
      <c r="L161" s="63">
        <v>2543</v>
      </c>
      <c r="M161" s="60">
        <v>2861</v>
      </c>
      <c r="N161" s="63">
        <v>1</v>
      </c>
      <c r="O161" s="85">
        <v>45439.658159722225</v>
      </c>
      <c r="P161" s="130">
        <v>160</v>
      </c>
      <c r="Q161" s="78"/>
      <c r="R161" s="147">
        <v>0</v>
      </c>
      <c r="S161" s="161">
        <v>0</v>
      </c>
      <c r="T161" s="252">
        <v>0</v>
      </c>
      <c r="U161" s="252"/>
      <c r="V161" s="252">
        <v>0</v>
      </c>
      <c r="W161" s="229">
        <f>V160*(F160/100)</f>
        <v>0</v>
      </c>
      <c r="X161" s="156"/>
      <c r="Y161" s="124" t="str">
        <f>IFERROR(INT(#REF!/(F160/100)),"")</f>
        <v/>
      </c>
      <c r="Z161" s="142">
        <f>IFERROR(IF(C161&lt;&gt;"",$AA$1/(D159/100)*(C161/100),""),"")</f>
        <v>0.95754989685574254</v>
      </c>
      <c r="AA161" s="503">
        <f t="shared" si="111"/>
        <v>1237.4578177727783</v>
      </c>
      <c r="AB161" s="493"/>
      <c r="AC161" s="480"/>
      <c r="AD161" s="480"/>
      <c r="AE161" s="481"/>
      <c r="AF161" s="481"/>
      <c r="AG161" s="481"/>
      <c r="AH161" s="513"/>
      <c r="AI161" s="513"/>
      <c r="AJ161" s="514"/>
      <c r="AK161" s="514"/>
      <c r="AL161" s="514"/>
      <c r="AM161" s="514"/>
      <c r="AN161" s="514"/>
      <c r="AO161" s="514"/>
      <c r="AP161" s="514"/>
      <c r="AQ161" s="514"/>
      <c r="AR161" s="514"/>
      <c r="AS161" s="514"/>
    </row>
    <row r="162" spans="1:45" ht="12.75" customHeight="1">
      <c r="A162" s="200" t="s">
        <v>451</v>
      </c>
      <c r="B162" s="269">
        <v>500</v>
      </c>
      <c r="C162" s="304">
        <v>89.1</v>
      </c>
      <c r="D162" s="305">
        <v>94</v>
      </c>
      <c r="E162" s="273">
        <v>100</v>
      </c>
      <c r="F162" s="292">
        <v>90</v>
      </c>
      <c r="G162" s="211">
        <v>1.11E-2</v>
      </c>
      <c r="H162" s="67">
        <v>90.01</v>
      </c>
      <c r="I162" s="57">
        <v>90.51</v>
      </c>
      <c r="J162" s="57">
        <v>89.11</v>
      </c>
      <c r="K162" s="77">
        <v>89.01</v>
      </c>
      <c r="L162" s="68">
        <v>1533</v>
      </c>
      <c r="M162" s="61">
        <v>1700</v>
      </c>
      <c r="N162" s="68">
        <v>11</v>
      </c>
      <c r="O162" s="86">
        <v>45439.637974537036</v>
      </c>
      <c r="P162" s="129">
        <v>161</v>
      </c>
      <c r="Q162" s="79"/>
      <c r="R162" s="150">
        <v>0</v>
      </c>
      <c r="S162" s="162">
        <v>0</v>
      </c>
      <c r="T162" s="253">
        <v>0</v>
      </c>
      <c r="U162" s="253"/>
      <c r="V162" s="253"/>
      <c r="W162" s="230">
        <f>(V130*X130)</f>
        <v>0</v>
      </c>
      <c r="X162" s="158"/>
      <c r="Y162" s="144">
        <f>IF(D130&lt;&gt;0,($C163*(1-$AB$1))-$D130,0)</f>
        <v>0</v>
      </c>
      <c r="Z162" s="145">
        <f>IFERROR(IF(C162&lt;&gt;"",$AA$1/(D158/100)*(C162/100),""),"")</f>
        <v>0.98543913555379592</v>
      </c>
      <c r="AA162" s="504">
        <f t="shared" ref="AA162:AA163" si="112">IFERROR($AC$1/(D162/100)*(C158/100),"")</f>
        <v>1156.3829787234042</v>
      </c>
      <c r="AB162" s="492"/>
      <c r="AC162" s="478"/>
      <c r="AD162" s="478"/>
      <c r="AE162" s="479"/>
      <c r="AF162" s="479"/>
      <c r="AG162" s="479"/>
      <c r="AH162" s="513"/>
      <c r="AI162" s="513"/>
      <c r="AJ162" s="514"/>
      <c r="AK162" s="514"/>
      <c r="AL162" s="514"/>
      <c r="AM162" s="514"/>
      <c r="AN162" s="514"/>
      <c r="AO162" s="514"/>
      <c r="AP162" s="514"/>
      <c r="AQ162" s="514"/>
      <c r="AR162" s="514"/>
      <c r="AS162" s="514"/>
    </row>
    <row r="163" spans="1:45" ht="12.75" customHeight="1">
      <c r="A163" s="402" t="s">
        <v>561</v>
      </c>
      <c r="B163" s="356">
        <v>1424</v>
      </c>
      <c r="C163" s="403">
        <v>90.1</v>
      </c>
      <c r="D163" s="403">
        <v>91</v>
      </c>
      <c r="E163" s="356">
        <v>10000</v>
      </c>
      <c r="F163" s="357">
        <v>90.5</v>
      </c>
      <c r="G163" s="358">
        <v>5.5000000000000005E-3</v>
      </c>
      <c r="H163" s="359">
        <v>90.2</v>
      </c>
      <c r="I163" s="360">
        <v>93</v>
      </c>
      <c r="J163" s="360">
        <v>90</v>
      </c>
      <c r="K163" s="404">
        <v>90</v>
      </c>
      <c r="L163" s="363">
        <v>33526</v>
      </c>
      <c r="M163" s="362">
        <v>36718</v>
      </c>
      <c r="N163" s="363">
        <v>61</v>
      </c>
      <c r="O163" s="364">
        <v>45439.700636574074</v>
      </c>
      <c r="P163" s="365">
        <v>130</v>
      </c>
      <c r="Q163" s="405"/>
      <c r="R163" s="406">
        <v>0</v>
      </c>
      <c r="S163" s="407">
        <v>0</v>
      </c>
      <c r="T163" s="408">
        <v>0</v>
      </c>
      <c r="U163" s="408"/>
      <c r="V163" s="408">
        <v>0</v>
      </c>
      <c r="W163" s="409">
        <f>V130*(F130/100)</f>
        <v>0</v>
      </c>
      <c r="X163" s="367"/>
      <c r="Y163" s="410" t="str">
        <f>IFERROR(INT(#REF!/(F130/100)),"")</f>
        <v/>
      </c>
      <c r="Z163" s="411">
        <f>IFERROR(IF(C163&lt;&gt;"",$AA$1/(D159/100)*(C163/100),""),"")</f>
        <v>0.997401684470548</v>
      </c>
      <c r="AA163" s="511">
        <f t="shared" si="112"/>
        <v>1208.9010989010987</v>
      </c>
      <c r="AB163" s="493"/>
      <c r="AC163" s="480"/>
      <c r="AD163" s="480"/>
      <c r="AE163" s="481"/>
      <c r="AF163" s="481"/>
      <c r="AG163" s="481"/>
      <c r="AH163" s="513"/>
      <c r="AI163" s="513"/>
      <c r="AJ163" s="514"/>
      <c r="AK163" s="514"/>
      <c r="AL163" s="514"/>
      <c r="AM163" s="514"/>
      <c r="AN163" s="514"/>
      <c r="AO163" s="514"/>
      <c r="AP163" s="514"/>
      <c r="AQ163" s="514"/>
      <c r="AR163" s="514"/>
      <c r="AS163" s="514"/>
    </row>
    <row r="164" spans="1:45" ht="12.75" customHeight="1" outlineLevel="1">
      <c r="A164" s="201" t="s">
        <v>455</v>
      </c>
      <c r="B164" s="269">
        <v>4</v>
      </c>
      <c r="C164" s="304">
        <v>11950</v>
      </c>
      <c r="D164" s="305">
        <v>12000</v>
      </c>
      <c r="E164" s="273">
        <v>147</v>
      </c>
      <c r="F164" s="292">
        <v>12000</v>
      </c>
      <c r="G164" s="211">
        <v>2.92E-2</v>
      </c>
      <c r="H164" s="66">
        <v>12000</v>
      </c>
      <c r="I164" s="58">
        <v>12000</v>
      </c>
      <c r="J164" s="58">
        <v>11700</v>
      </c>
      <c r="K164" s="76">
        <v>11659</v>
      </c>
      <c r="L164" s="69">
        <v>61438983</v>
      </c>
      <c r="M164" s="62">
        <v>5168</v>
      </c>
      <c r="N164" s="69">
        <v>720</v>
      </c>
      <c r="O164" s="84">
        <v>45439.687326388892</v>
      </c>
      <c r="P164" s="129">
        <v>163</v>
      </c>
      <c r="Q164" s="80"/>
      <c r="R164" s="148">
        <v>0</v>
      </c>
      <c r="S164" s="160">
        <v>0</v>
      </c>
      <c r="T164" s="251">
        <v>0</v>
      </c>
      <c r="U164" s="251"/>
      <c r="V164" s="251"/>
      <c r="W164" s="227">
        <f t="shared" ref="W164" si="113">(V164*X164)</f>
        <v>0</v>
      </c>
      <c r="X164" s="157"/>
      <c r="Y164" s="134">
        <f>IF(D164&lt;&gt;0,($C165*(1-$AB$1))-$D164,0)</f>
        <v>-24.197700000000623</v>
      </c>
      <c r="Z164" s="135"/>
      <c r="AA164" s="136"/>
      <c r="AB164" s="492"/>
      <c r="AC164" s="478"/>
      <c r="AD164" s="478"/>
      <c r="AE164" s="479"/>
      <c r="AF164" s="479"/>
      <c r="AG164" s="479"/>
      <c r="AH164" s="513"/>
      <c r="AI164" s="513"/>
      <c r="AJ164" s="514"/>
      <c r="AK164" s="514"/>
      <c r="AL164" s="514"/>
      <c r="AM164" s="514"/>
      <c r="AN164" s="514"/>
      <c r="AO164" s="514"/>
      <c r="AP164" s="514"/>
      <c r="AQ164" s="514"/>
      <c r="AR164" s="514"/>
      <c r="AS164" s="514"/>
    </row>
    <row r="165" spans="1:45" ht="12.75" customHeight="1" outlineLevel="1">
      <c r="A165" s="116" t="s">
        <v>562</v>
      </c>
      <c r="B165" s="268">
        <v>213</v>
      </c>
      <c r="C165" s="306">
        <v>11977</v>
      </c>
      <c r="D165" s="306">
        <v>11990</v>
      </c>
      <c r="E165" s="268">
        <v>1</v>
      </c>
      <c r="F165" s="206">
        <v>11990</v>
      </c>
      <c r="G165" s="212">
        <v>2.12E-2</v>
      </c>
      <c r="H165" s="65">
        <v>11700</v>
      </c>
      <c r="I165" s="56">
        <v>12000</v>
      </c>
      <c r="J165" s="56">
        <v>11627</v>
      </c>
      <c r="K165" s="74">
        <v>11741</v>
      </c>
      <c r="L165" s="63">
        <v>502820788</v>
      </c>
      <c r="M165" s="60">
        <v>42198</v>
      </c>
      <c r="N165" s="63">
        <v>3037</v>
      </c>
      <c r="O165" s="85">
        <v>45439.707951388889</v>
      </c>
      <c r="P165" s="130">
        <v>164</v>
      </c>
      <c r="Q165" s="78"/>
      <c r="R165" s="147">
        <v>0</v>
      </c>
      <c r="S165" s="161">
        <v>0</v>
      </c>
      <c r="T165" s="252">
        <v>0</v>
      </c>
      <c r="U165" s="252"/>
      <c r="V165" s="252">
        <v>0</v>
      </c>
      <c r="W165" s="115">
        <f>V164*(D164/100)</f>
        <v>0</v>
      </c>
      <c r="X165" s="156"/>
      <c r="Y165" s="123" t="str">
        <f>IFERROR(INT(#REF!/(F164)),"")</f>
        <v/>
      </c>
      <c r="Z165" s="137"/>
      <c r="AA165" s="138"/>
      <c r="AB165" s="493"/>
      <c r="AC165" s="480"/>
      <c r="AD165" s="480"/>
      <c r="AE165" s="481"/>
      <c r="AF165" s="481"/>
      <c r="AG165" s="481"/>
      <c r="AH165" s="513"/>
      <c r="AI165" s="513"/>
      <c r="AJ165" s="514"/>
      <c r="AK165" s="514"/>
      <c r="AL165" s="514"/>
      <c r="AM165" s="514"/>
      <c r="AN165" s="514"/>
      <c r="AO165" s="514"/>
      <c r="AP165" s="514"/>
      <c r="AQ165" s="514"/>
      <c r="AR165" s="514"/>
      <c r="AS165" s="514"/>
    </row>
    <row r="166" spans="1:45" ht="12.75" customHeight="1" outlineLevel="1">
      <c r="A166" s="200" t="s">
        <v>456</v>
      </c>
      <c r="B166" s="269"/>
      <c r="C166" s="304"/>
      <c r="D166" s="305"/>
      <c r="E166" s="273"/>
      <c r="F166" s="291"/>
      <c r="G166" s="211"/>
      <c r="H166" s="67"/>
      <c r="I166" s="57"/>
      <c r="J166" s="57"/>
      <c r="K166" s="77"/>
      <c r="L166" s="68"/>
      <c r="M166" s="61"/>
      <c r="N166" s="68"/>
      <c r="O166" s="86"/>
      <c r="P166" s="129">
        <v>165</v>
      </c>
      <c r="Q166" s="79"/>
      <c r="R166" s="150">
        <v>0</v>
      </c>
      <c r="S166" s="162">
        <v>0</v>
      </c>
      <c r="T166" s="253">
        <v>0</v>
      </c>
      <c r="U166" s="253"/>
      <c r="V166" s="253"/>
      <c r="W166" s="228">
        <f t="shared" ref="W166" si="114">(V166*X166)</f>
        <v>0</v>
      </c>
      <c r="X166" s="159"/>
      <c r="Y166" s="139">
        <f>IF(D166&lt;&gt;0,($C167*(1-$AB$1))-$D166,0)</f>
        <v>0</v>
      </c>
      <c r="Z166" s="140" t="str">
        <f>IFERROR(IF(C166&lt;&gt;"",$AA$1/(D164/100)*(C166/100),""),"")</f>
        <v/>
      </c>
      <c r="AA166" s="141" t="str">
        <f t="shared" ref="AA166:AA167" si="115">IFERROR($AC$1/(D166/100)*(C164/100),"")</f>
        <v/>
      </c>
      <c r="AB166" s="492"/>
      <c r="AC166" s="478"/>
      <c r="AD166" s="478"/>
      <c r="AE166" s="479"/>
      <c r="AF166" s="479"/>
      <c r="AG166" s="479"/>
      <c r="AH166" s="513"/>
      <c r="AI166" s="513"/>
      <c r="AJ166" s="514"/>
      <c r="AK166" s="514"/>
      <c r="AL166" s="514"/>
      <c r="AM166" s="514"/>
      <c r="AN166" s="514"/>
      <c r="AO166" s="514"/>
      <c r="AP166" s="514"/>
      <c r="AQ166" s="514"/>
      <c r="AR166" s="514"/>
      <c r="AS166" s="514"/>
    </row>
    <row r="167" spans="1:45" ht="12.75" customHeight="1" outlineLevel="1">
      <c r="A167" s="116" t="s">
        <v>563</v>
      </c>
      <c r="B167" s="268"/>
      <c r="C167" s="306"/>
      <c r="D167" s="306"/>
      <c r="E167" s="268"/>
      <c r="F167" s="206"/>
      <c r="G167" s="293"/>
      <c r="H167" s="65"/>
      <c r="I167" s="56"/>
      <c r="J167" s="56"/>
      <c r="K167" s="74">
        <v>8.7140000000000004</v>
      </c>
      <c r="L167" s="63"/>
      <c r="M167" s="60"/>
      <c r="N167" s="63"/>
      <c r="O167" s="85"/>
      <c r="P167" s="130">
        <v>166</v>
      </c>
      <c r="Q167" s="78"/>
      <c r="R167" s="147">
        <v>0</v>
      </c>
      <c r="S167" s="161">
        <v>0</v>
      </c>
      <c r="T167" s="252">
        <v>0</v>
      </c>
      <c r="U167" s="252"/>
      <c r="V167" s="252">
        <v>0</v>
      </c>
      <c r="W167" s="229">
        <f>V166*(F166/100)</f>
        <v>0</v>
      </c>
      <c r="X167" s="156"/>
      <c r="Y167" s="124" t="str">
        <f>IFERROR(INT(#REF!/(F166/100)),"")</f>
        <v/>
      </c>
      <c r="Z167" s="142" t="str">
        <f>IFERROR(IF(C167&lt;&gt;"",$AA$1/(D163/100)*(C167/100),""),"")</f>
        <v/>
      </c>
      <c r="AA167" s="143" t="str">
        <f t="shared" si="115"/>
        <v/>
      </c>
      <c r="AB167" s="493"/>
      <c r="AC167" s="480"/>
      <c r="AD167" s="480"/>
      <c r="AE167" s="481"/>
      <c r="AF167" s="481"/>
      <c r="AG167" s="481"/>
      <c r="AH167" s="513"/>
      <c r="AI167" s="513"/>
      <c r="AJ167" s="514"/>
      <c r="AK167" s="514"/>
      <c r="AL167" s="514"/>
      <c r="AM167" s="514"/>
      <c r="AN167" s="514"/>
      <c r="AO167" s="514"/>
      <c r="AP167" s="514"/>
      <c r="AQ167" s="514"/>
      <c r="AR167" s="514"/>
      <c r="AS167" s="514"/>
    </row>
    <row r="168" spans="1:45" ht="12.75" customHeight="1" outlineLevel="1">
      <c r="A168" s="200" t="s">
        <v>457</v>
      </c>
      <c r="B168" s="269">
        <v>269</v>
      </c>
      <c r="C168" s="304">
        <v>9.8699999999999992</v>
      </c>
      <c r="D168" s="305">
        <v>9.9</v>
      </c>
      <c r="E168" s="273">
        <v>18</v>
      </c>
      <c r="F168" s="292">
        <v>9.8699999999999992</v>
      </c>
      <c r="G168" s="211">
        <v>1.0200000000000001E-2</v>
      </c>
      <c r="H168" s="67">
        <v>9.94</v>
      </c>
      <c r="I168" s="57">
        <v>10</v>
      </c>
      <c r="J168" s="57">
        <v>9.56</v>
      </c>
      <c r="K168" s="77">
        <v>9.77</v>
      </c>
      <c r="L168" s="68">
        <v>23490</v>
      </c>
      <c r="M168" s="61">
        <v>2383</v>
      </c>
      <c r="N168" s="68">
        <v>98</v>
      </c>
      <c r="O168" s="86">
        <v>45439.686307870368</v>
      </c>
      <c r="P168" s="129">
        <v>167</v>
      </c>
      <c r="Q168" s="79"/>
      <c r="R168" s="150">
        <v>0</v>
      </c>
      <c r="S168" s="162">
        <v>0</v>
      </c>
      <c r="T168" s="253">
        <v>0</v>
      </c>
      <c r="U168" s="253"/>
      <c r="V168" s="253"/>
      <c r="W168" s="230">
        <f t="shared" ref="W168" si="116">(V168*X168)</f>
        <v>0</v>
      </c>
      <c r="X168" s="158"/>
      <c r="Y168" s="144">
        <f>IF(D168&lt;&gt;0,($C169*(1-$AB$1))-$D168,0)</f>
        <v>-0.15097500000000075</v>
      </c>
      <c r="Z168" s="145">
        <f>IFERROR(IF(C168&lt;&gt;"",$AA$1/(D164/100)*(C168/100),""),"")</f>
        <v>1.0051949229374433</v>
      </c>
      <c r="AA168" s="146">
        <f t="shared" ref="AA168:AA169" si="117">IFERROR($AC$1/(D168/100)*(C164/100),"")</f>
        <v>1207.0707070707069</v>
      </c>
      <c r="AB168" s="492"/>
      <c r="AC168" s="478"/>
      <c r="AD168" s="478"/>
      <c r="AE168" s="479"/>
      <c r="AF168" s="479"/>
      <c r="AG168" s="479"/>
      <c r="AH168" s="513"/>
      <c r="AI168" s="513"/>
      <c r="AJ168" s="514"/>
      <c r="AK168" s="514"/>
      <c r="AL168" s="514"/>
      <c r="AM168" s="514"/>
      <c r="AN168" s="514"/>
      <c r="AO168" s="514"/>
      <c r="AP168" s="514"/>
      <c r="AQ168" s="514"/>
      <c r="AR168" s="514"/>
      <c r="AS168" s="514"/>
    </row>
    <row r="169" spans="1:45" ht="12.75" customHeight="1" outlineLevel="1">
      <c r="A169" s="185" t="s">
        <v>564</v>
      </c>
      <c r="B169" s="307">
        <v>50</v>
      </c>
      <c r="C169" s="308">
        <v>9.75</v>
      </c>
      <c r="D169" s="308">
        <v>9.8800000000000008</v>
      </c>
      <c r="E169" s="307">
        <v>103</v>
      </c>
      <c r="F169" s="207">
        <v>9.8800000000000008</v>
      </c>
      <c r="G169" s="214">
        <v>1.3300000000000001E-2</v>
      </c>
      <c r="H169" s="186">
        <v>9.74</v>
      </c>
      <c r="I169" s="187">
        <v>9.9</v>
      </c>
      <c r="J169" s="187">
        <v>9.57</v>
      </c>
      <c r="K169" s="199">
        <v>9.75</v>
      </c>
      <c r="L169" s="190">
        <v>93752</v>
      </c>
      <c r="M169" s="189">
        <v>9513</v>
      </c>
      <c r="N169" s="190">
        <v>439</v>
      </c>
      <c r="O169" s="191">
        <v>45439.707465277781</v>
      </c>
      <c r="P169" s="264">
        <v>168</v>
      </c>
      <c r="Q169" s="192"/>
      <c r="R169" s="193">
        <v>0</v>
      </c>
      <c r="S169" s="194">
        <v>0</v>
      </c>
      <c r="T169" s="254">
        <v>0</v>
      </c>
      <c r="U169" s="254"/>
      <c r="V169" s="254">
        <v>0</v>
      </c>
      <c r="W169" s="232">
        <f>V168*(C168/100)</f>
        <v>0</v>
      </c>
      <c r="X169" s="168"/>
      <c r="Y169" s="180" t="str">
        <f>IFERROR(INT(#REF!/(F168)),"")</f>
        <v/>
      </c>
      <c r="Z169" s="181">
        <f>IFERROR(IF(C169&lt;&gt;"",$AA$1/(D165/100)*(C169/100),""),"")</f>
        <v>0.99380187629915218</v>
      </c>
      <c r="AA169" s="182">
        <f t="shared" si="117"/>
        <v>1212.2469635627529</v>
      </c>
      <c r="AB169" s="493"/>
      <c r="AC169" s="480"/>
      <c r="AD169" s="480"/>
      <c r="AE169" s="481"/>
      <c r="AF169" s="481"/>
      <c r="AG169" s="481"/>
      <c r="AH169" s="513"/>
      <c r="AI169" s="513"/>
      <c r="AJ169" s="514"/>
      <c r="AK169" s="514"/>
      <c r="AL169" s="514"/>
      <c r="AM169" s="514"/>
      <c r="AN169" s="514"/>
      <c r="AO169" s="514"/>
      <c r="AP169" s="514"/>
      <c r="AQ169" s="514"/>
      <c r="AR169" s="514"/>
      <c r="AS169" s="514"/>
    </row>
    <row r="170" spans="1:45" ht="12.75" customHeight="1" outlineLevel="1">
      <c r="A170" s="201" t="s">
        <v>458</v>
      </c>
      <c r="B170" s="269">
        <v>45</v>
      </c>
      <c r="C170" s="304">
        <v>1565</v>
      </c>
      <c r="D170" s="305">
        <v>1579</v>
      </c>
      <c r="E170" s="273">
        <v>1</v>
      </c>
      <c r="F170" s="291">
        <v>1579</v>
      </c>
      <c r="G170" s="211">
        <v>2.7300000000000001E-2</v>
      </c>
      <c r="H170" s="66">
        <v>1584</v>
      </c>
      <c r="I170" s="58">
        <v>1584</v>
      </c>
      <c r="J170" s="58">
        <v>1501</v>
      </c>
      <c r="K170" s="76">
        <v>1537</v>
      </c>
      <c r="L170" s="69">
        <v>36691280</v>
      </c>
      <c r="M170" s="62">
        <v>23669</v>
      </c>
      <c r="N170" s="69">
        <v>777</v>
      </c>
      <c r="O170" s="84">
        <v>45439.686354166668</v>
      </c>
      <c r="P170" s="129">
        <v>169</v>
      </c>
      <c r="Q170" s="80"/>
      <c r="R170" s="148">
        <v>0</v>
      </c>
      <c r="S170" s="160">
        <v>0</v>
      </c>
      <c r="T170" s="251">
        <v>0</v>
      </c>
      <c r="U170" s="251"/>
      <c r="V170" s="251"/>
      <c r="W170" s="227">
        <f t="shared" ref="W170" si="118">(V170*X170)</f>
        <v>0</v>
      </c>
      <c r="X170" s="157"/>
      <c r="Y170" s="134">
        <f>IF(D170&lt;&gt;0,($C171*(1-$AB$1))-$D170,0)</f>
        <v>-14.156500000000051</v>
      </c>
      <c r="Z170" s="135"/>
      <c r="AA170" s="136"/>
      <c r="AB170" s="492"/>
      <c r="AC170" s="478"/>
      <c r="AD170" s="478"/>
      <c r="AE170" s="479"/>
      <c r="AF170" s="479"/>
      <c r="AG170" s="479"/>
      <c r="AH170" s="513"/>
      <c r="AI170" s="513"/>
      <c r="AJ170" s="514"/>
      <c r="AK170" s="514"/>
      <c r="AL170" s="514"/>
      <c r="AM170" s="514"/>
      <c r="AN170" s="514"/>
      <c r="AO170" s="514"/>
      <c r="AP170" s="514"/>
      <c r="AQ170" s="514"/>
      <c r="AR170" s="514"/>
      <c r="AS170" s="514"/>
    </row>
    <row r="171" spans="1:45" ht="12.75" customHeight="1" outlineLevel="1">
      <c r="A171" s="116" t="s">
        <v>565</v>
      </c>
      <c r="B171" s="268">
        <v>515</v>
      </c>
      <c r="C171" s="306">
        <v>1565</v>
      </c>
      <c r="D171" s="306">
        <v>1574</v>
      </c>
      <c r="E171" s="268">
        <v>527</v>
      </c>
      <c r="F171" s="206">
        <v>1574.5</v>
      </c>
      <c r="G171" s="212">
        <v>1.9699999999999999E-2</v>
      </c>
      <c r="H171" s="65">
        <v>1529</v>
      </c>
      <c r="I171" s="56">
        <v>1580.5</v>
      </c>
      <c r="J171" s="56">
        <v>1504.5</v>
      </c>
      <c r="K171" s="74">
        <v>1544</v>
      </c>
      <c r="L171" s="63">
        <v>234181625</v>
      </c>
      <c r="M171" s="60">
        <v>150953</v>
      </c>
      <c r="N171" s="63">
        <v>4350</v>
      </c>
      <c r="O171" s="85">
        <v>45439.708078703705</v>
      </c>
      <c r="P171" s="130">
        <v>170</v>
      </c>
      <c r="Q171" s="78"/>
      <c r="R171" s="147">
        <v>0</v>
      </c>
      <c r="S171" s="161">
        <v>0</v>
      </c>
      <c r="T171" s="252">
        <v>0</v>
      </c>
      <c r="U171" s="252"/>
      <c r="V171" s="252">
        <v>0</v>
      </c>
      <c r="W171" s="115">
        <f>V170*(D170/100)</f>
        <v>0</v>
      </c>
      <c r="X171" s="156"/>
      <c r="Y171" s="123" t="str">
        <f>IFERROR(INT(#REF!/(F170)),"")</f>
        <v/>
      </c>
      <c r="Z171" s="137"/>
      <c r="AA171" s="138"/>
      <c r="AB171" s="493"/>
      <c r="AC171" s="480"/>
      <c r="AD171" s="480"/>
      <c r="AE171" s="481"/>
      <c r="AF171" s="481"/>
      <c r="AG171" s="481"/>
      <c r="AH171" s="513"/>
      <c r="AI171" s="513"/>
      <c r="AJ171" s="514"/>
      <c r="AK171" s="514"/>
      <c r="AL171" s="514"/>
      <c r="AM171" s="514"/>
      <c r="AN171" s="514"/>
      <c r="AO171" s="514"/>
      <c r="AP171" s="514"/>
      <c r="AQ171" s="514"/>
      <c r="AR171" s="514"/>
      <c r="AS171" s="514"/>
    </row>
    <row r="172" spans="1:45" ht="12.75" customHeight="1" outlineLevel="1">
      <c r="A172" s="200" t="s">
        <v>459</v>
      </c>
      <c r="B172" s="269"/>
      <c r="C172" s="304"/>
      <c r="D172" s="305"/>
      <c r="E172" s="273"/>
      <c r="F172" s="291"/>
      <c r="G172" s="211"/>
      <c r="H172" s="67"/>
      <c r="I172" s="57"/>
      <c r="J172" s="57"/>
      <c r="K172" s="77"/>
      <c r="L172" s="68"/>
      <c r="M172" s="61"/>
      <c r="N172" s="68"/>
      <c r="O172" s="86"/>
      <c r="P172" s="129">
        <v>171</v>
      </c>
      <c r="Q172" s="79"/>
      <c r="R172" s="150">
        <v>0</v>
      </c>
      <c r="S172" s="162">
        <v>0</v>
      </c>
      <c r="T172" s="253">
        <v>0</v>
      </c>
      <c r="U172" s="253"/>
      <c r="V172" s="253"/>
      <c r="W172" s="228">
        <f t="shared" ref="W172" si="119">(V172*X172)</f>
        <v>0</v>
      </c>
      <c r="X172" s="159"/>
      <c r="Y172" s="139">
        <f>IF(D172&lt;&gt;0,($C173*(1-$AB$1))-$D172,0)</f>
        <v>0</v>
      </c>
      <c r="Z172" s="140" t="str">
        <f>IFERROR(IF(C172&lt;&gt;"",$AA$1/(D170/100)*(C172/100),""),"")</f>
        <v/>
      </c>
      <c r="AA172" s="141" t="str">
        <f t="shared" ref="AA172:AA173" si="120">IFERROR($AC$1/(D172/100)*(C170/100),"")</f>
        <v/>
      </c>
      <c r="AB172" s="492"/>
      <c r="AC172" s="478"/>
      <c r="AD172" s="478"/>
      <c r="AE172" s="479"/>
      <c r="AF172" s="479"/>
      <c r="AG172" s="479"/>
      <c r="AH172" s="513"/>
      <c r="AI172" s="513"/>
      <c r="AJ172" s="514"/>
      <c r="AK172" s="514"/>
      <c r="AL172" s="514"/>
      <c r="AM172" s="514"/>
      <c r="AN172" s="514"/>
      <c r="AO172" s="514"/>
      <c r="AP172" s="514"/>
      <c r="AQ172" s="514"/>
      <c r="AR172" s="514"/>
      <c r="AS172" s="514"/>
    </row>
    <row r="173" spans="1:45" ht="12.75" customHeight="1" outlineLevel="1">
      <c r="A173" s="116" t="s">
        <v>566</v>
      </c>
      <c r="B173" s="268"/>
      <c r="C173" s="306"/>
      <c r="D173" s="306"/>
      <c r="E173" s="268"/>
      <c r="F173" s="206"/>
      <c r="G173" s="293"/>
      <c r="H173" s="65"/>
      <c r="I173" s="56"/>
      <c r="J173" s="56"/>
      <c r="K173" s="74">
        <v>0.91200000000000003</v>
      </c>
      <c r="L173" s="63"/>
      <c r="M173" s="60"/>
      <c r="N173" s="63"/>
      <c r="O173" s="85"/>
      <c r="P173" s="130">
        <v>172</v>
      </c>
      <c r="Q173" s="78"/>
      <c r="R173" s="147">
        <v>0</v>
      </c>
      <c r="S173" s="161">
        <v>0</v>
      </c>
      <c r="T173" s="252">
        <v>0</v>
      </c>
      <c r="U173" s="252"/>
      <c r="V173" s="252">
        <v>0</v>
      </c>
      <c r="W173" s="229">
        <f>V172*(F172/100)</f>
        <v>0</v>
      </c>
      <c r="X173" s="156"/>
      <c r="Y173" s="124" t="str">
        <f>IFERROR(INT(#REF!/(F172/100)),"")</f>
        <v/>
      </c>
      <c r="Z173" s="142" t="str">
        <f>IFERROR(IF(C173&lt;&gt;"",$AA$1/(D169/100)*(C173/100),""),"")</f>
        <v/>
      </c>
      <c r="AA173" s="143" t="str">
        <f t="shared" si="120"/>
        <v/>
      </c>
      <c r="AB173" s="493"/>
      <c r="AC173" s="480"/>
      <c r="AD173" s="480"/>
      <c r="AE173" s="481"/>
      <c r="AF173" s="481"/>
      <c r="AG173" s="481"/>
      <c r="AH173" s="513"/>
      <c r="AI173" s="513"/>
      <c r="AJ173" s="514"/>
      <c r="AK173" s="514"/>
      <c r="AL173" s="514"/>
      <c r="AM173" s="514"/>
      <c r="AN173" s="514"/>
      <c r="AO173" s="514"/>
      <c r="AP173" s="514"/>
      <c r="AQ173" s="514"/>
      <c r="AR173" s="514"/>
      <c r="AS173" s="514"/>
    </row>
    <row r="174" spans="1:45" ht="12.75" customHeight="1" outlineLevel="1">
      <c r="A174" s="200" t="s">
        <v>460</v>
      </c>
      <c r="B174" s="269">
        <v>505</v>
      </c>
      <c r="C174" s="304">
        <v>1.29</v>
      </c>
      <c r="D174" s="305">
        <v>1.32</v>
      </c>
      <c r="E174" s="273">
        <v>724</v>
      </c>
      <c r="F174" s="292">
        <v>1.3</v>
      </c>
      <c r="G174" s="211"/>
      <c r="H174" s="67">
        <v>1.32</v>
      </c>
      <c r="I174" s="57">
        <v>1.34</v>
      </c>
      <c r="J174" s="57">
        <v>1.27</v>
      </c>
      <c r="K174" s="77">
        <v>1.3</v>
      </c>
      <c r="L174" s="68">
        <v>10538</v>
      </c>
      <c r="M174" s="61">
        <v>8142</v>
      </c>
      <c r="N174" s="68">
        <v>137</v>
      </c>
      <c r="O174" s="86">
        <v>45439.675254629627</v>
      </c>
      <c r="P174" s="129">
        <v>173</v>
      </c>
      <c r="Q174" s="79"/>
      <c r="R174" s="150">
        <v>0</v>
      </c>
      <c r="S174" s="162">
        <v>0</v>
      </c>
      <c r="T174" s="253">
        <v>0</v>
      </c>
      <c r="U174" s="253"/>
      <c r="V174" s="253"/>
      <c r="W174" s="230">
        <f t="shared" ref="W174" si="121">(V174*X174)</f>
        <v>0</v>
      </c>
      <c r="X174" s="158"/>
      <c r="Y174" s="144">
        <f>IF(D174&lt;&gt;0,($C175*(1-$AB$1))-$D174,0)</f>
        <v>-4.0127999999999941E-2</v>
      </c>
      <c r="Z174" s="145">
        <f>IFERROR(IF(C174&lt;&gt;"",$AA$1/(D170/100)*(C174/100),""),"")</f>
        <v>0.99843997342729862</v>
      </c>
      <c r="AA174" s="146">
        <f t="shared" ref="AA174:AA175" si="122">IFERROR($AC$1/(D174/100)*(C170/100),"")</f>
        <v>1185.6060606060607</v>
      </c>
      <c r="AB174" s="492"/>
      <c r="AC174" s="478"/>
      <c r="AD174" s="478"/>
      <c r="AE174" s="479"/>
      <c r="AF174" s="479"/>
      <c r="AG174" s="479"/>
      <c r="AH174" s="513"/>
      <c r="AI174" s="513"/>
      <c r="AJ174" s="514"/>
      <c r="AK174" s="514"/>
      <c r="AL174" s="514"/>
      <c r="AM174" s="514"/>
      <c r="AN174" s="514"/>
      <c r="AO174" s="514"/>
      <c r="AP174" s="514"/>
      <c r="AQ174" s="514"/>
      <c r="AR174" s="514"/>
      <c r="AS174" s="514"/>
    </row>
    <row r="175" spans="1:45" ht="12.75" customHeight="1" outlineLevel="1">
      <c r="A175" s="185" t="s">
        <v>567</v>
      </c>
      <c r="B175" s="307">
        <v>3357</v>
      </c>
      <c r="C175" s="308">
        <v>1.28</v>
      </c>
      <c r="D175" s="308">
        <v>1.32</v>
      </c>
      <c r="E175" s="307">
        <v>1890</v>
      </c>
      <c r="F175" s="207">
        <v>1.32</v>
      </c>
      <c r="G175" s="214">
        <v>2.3199999999999998E-2</v>
      </c>
      <c r="H175" s="186">
        <v>1.29</v>
      </c>
      <c r="I175" s="187">
        <v>1.33</v>
      </c>
      <c r="J175" s="187">
        <v>1.27</v>
      </c>
      <c r="K175" s="199">
        <v>1.29</v>
      </c>
      <c r="L175" s="190">
        <v>39091</v>
      </c>
      <c r="M175" s="189">
        <v>30116</v>
      </c>
      <c r="N175" s="190">
        <v>391</v>
      </c>
      <c r="O175" s="191">
        <v>45439.708229166667</v>
      </c>
      <c r="P175" s="264">
        <v>174</v>
      </c>
      <c r="Q175" s="192"/>
      <c r="R175" s="193">
        <v>0</v>
      </c>
      <c r="S175" s="194">
        <v>0</v>
      </c>
      <c r="T175" s="254">
        <v>0</v>
      </c>
      <c r="U175" s="254"/>
      <c r="V175" s="254">
        <v>0</v>
      </c>
      <c r="W175" s="232">
        <f>V174*(C174/100)</f>
        <v>0</v>
      </c>
      <c r="X175" s="168"/>
      <c r="Y175" s="180" t="str">
        <f>IFERROR(INT(#REF!/(F174)),"")</f>
        <v/>
      </c>
      <c r="Z175" s="181">
        <f>IFERROR(IF(C175&lt;&gt;"",$AA$1/(D171/100)*(C175/100),""),"")</f>
        <v>0.99384720659032033</v>
      </c>
      <c r="AA175" s="182">
        <f t="shared" si="122"/>
        <v>1185.6060606060607</v>
      </c>
      <c r="AB175" s="493"/>
      <c r="AC175" s="480"/>
      <c r="AD175" s="480"/>
      <c r="AE175" s="481"/>
      <c r="AF175" s="481"/>
      <c r="AG175" s="481"/>
      <c r="AH175" s="513"/>
      <c r="AI175" s="513"/>
      <c r="AJ175" s="514"/>
      <c r="AK175" s="514"/>
      <c r="AL175" s="514"/>
      <c r="AM175" s="514"/>
      <c r="AN175" s="514"/>
      <c r="AO175" s="514"/>
      <c r="AP175" s="514"/>
      <c r="AQ175" s="514"/>
      <c r="AR175" s="514"/>
      <c r="AS175" s="514"/>
    </row>
    <row r="176" spans="1:45" ht="12.75" customHeight="1" outlineLevel="1">
      <c r="A176" s="201" t="s">
        <v>461</v>
      </c>
      <c r="B176" s="269">
        <v>10</v>
      </c>
      <c r="C176" s="304">
        <v>15331</v>
      </c>
      <c r="D176" s="305">
        <v>15434</v>
      </c>
      <c r="E176" s="273">
        <v>40</v>
      </c>
      <c r="F176" s="291">
        <v>15416</v>
      </c>
      <c r="G176" s="211">
        <v>1.2699999999999999E-2</v>
      </c>
      <c r="H176" s="66">
        <v>15700</v>
      </c>
      <c r="I176" s="58">
        <v>15700</v>
      </c>
      <c r="J176" s="58">
        <v>14550.5</v>
      </c>
      <c r="K176" s="76">
        <v>15222.5</v>
      </c>
      <c r="L176" s="69">
        <v>66821433</v>
      </c>
      <c r="M176" s="62">
        <v>4383</v>
      </c>
      <c r="N176" s="69">
        <v>439</v>
      </c>
      <c r="O176" s="84">
        <v>45439.687291666669</v>
      </c>
      <c r="P176" s="129">
        <v>175</v>
      </c>
      <c r="Q176" s="80"/>
      <c r="R176" s="148">
        <v>0</v>
      </c>
      <c r="S176" s="160">
        <v>0</v>
      </c>
      <c r="T176" s="251">
        <v>0</v>
      </c>
      <c r="U176" s="251"/>
      <c r="V176" s="251"/>
      <c r="W176" s="227">
        <f t="shared" ref="W176" si="123">(V176*X176)</f>
        <v>0</v>
      </c>
      <c r="X176" s="157"/>
      <c r="Y176" s="134">
        <f>IF(D176&lt;&gt;0,($C177*(1-$AB$1))-$D176,0)</f>
        <v>-17.541799999999057</v>
      </c>
      <c r="Z176" s="135"/>
      <c r="AA176" s="136"/>
      <c r="AB176" s="492"/>
      <c r="AC176" s="478"/>
      <c r="AD176" s="478"/>
      <c r="AE176" s="479"/>
      <c r="AF176" s="479"/>
      <c r="AG176" s="479"/>
      <c r="AH176" s="513"/>
      <c r="AI176" s="513"/>
      <c r="AJ176" s="514"/>
      <c r="AK176" s="514"/>
      <c r="AL176" s="514"/>
      <c r="AM176" s="514"/>
      <c r="AN176" s="514"/>
      <c r="AO176" s="514"/>
      <c r="AP176" s="514"/>
      <c r="AQ176" s="514"/>
      <c r="AR176" s="514"/>
      <c r="AS176" s="514"/>
    </row>
    <row r="177" spans="1:45" ht="12.75" customHeight="1" outlineLevel="1">
      <c r="A177" s="116" t="s">
        <v>568</v>
      </c>
      <c r="B177" s="268">
        <v>3</v>
      </c>
      <c r="C177" s="306">
        <v>15418</v>
      </c>
      <c r="D177" s="306">
        <v>15450</v>
      </c>
      <c r="E177" s="268">
        <v>4</v>
      </c>
      <c r="F177" s="206">
        <v>15450</v>
      </c>
      <c r="G177" s="212">
        <v>9.0000000000000011E-3</v>
      </c>
      <c r="H177" s="65">
        <v>15250</v>
      </c>
      <c r="I177" s="56">
        <v>15460</v>
      </c>
      <c r="J177" s="56">
        <v>15100</v>
      </c>
      <c r="K177" s="74">
        <v>15311</v>
      </c>
      <c r="L177" s="63">
        <v>362194245</v>
      </c>
      <c r="M177" s="60">
        <v>23701</v>
      </c>
      <c r="N177" s="63">
        <v>1738</v>
      </c>
      <c r="O177" s="85">
        <v>45439.708229166667</v>
      </c>
      <c r="P177" s="130">
        <v>176</v>
      </c>
      <c r="Q177" s="78"/>
      <c r="R177" s="147">
        <v>0</v>
      </c>
      <c r="S177" s="161">
        <v>0</v>
      </c>
      <c r="T177" s="252">
        <v>0</v>
      </c>
      <c r="U177" s="252"/>
      <c r="V177" s="252">
        <v>0</v>
      </c>
      <c r="W177" s="115">
        <f>V176*(D176/100)</f>
        <v>0</v>
      </c>
      <c r="X177" s="156"/>
      <c r="Y177" s="123" t="str">
        <f>IFERROR(INT(#REF!/(F176)),"")</f>
        <v/>
      </c>
      <c r="Z177" s="137"/>
      <c r="AA177" s="138"/>
      <c r="AB177" s="493"/>
      <c r="AC177" s="480"/>
      <c r="AD177" s="480"/>
      <c r="AE177" s="481"/>
      <c r="AF177" s="481"/>
      <c r="AG177" s="481"/>
      <c r="AH177" s="513"/>
      <c r="AI177" s="513"/>
      <c r="AJ177" s="514"/>
      <c r="AK177" s="514"/>
      <c r="AL177" s="514"/>
      <c r="AM177" s="514"/>
      <c r="AN177" s="514"/>
      <c r="AO177" s="514"/>
      <c r="AP177" s="514"/>
      <c r="AQ177" s="514"/>
      <c r="AR177" s="514"/>
      <c r="AS177" s="514"/>
    </row>
    <row r="178" spans="1:45" ht="12.75" customHeight="1" outlineLevel="1">
      <c r="A178" s="200" t="s">
        <v>462</v>
      </c>
      <c r="B178" s="269"/>
      <c r="C178" s="304"/>
      <c r="D178" s="305"/>
      <c r="E178" s="273"/>
      <c r="F178" s="291"/>
      <c r="G178" s="211"/>
      <c r="H178" s="67"/>
      <c r="I178" s="57"/>
      <c r="J178" s="57"/>
      <c r="K178" s="77"/>
      <c r="L178" s="68"/>
      <c r="M178" s="61"/>
      <c r="N178" s="68"/>
      <c r="O178" s="86"/>
      <c r="P178" s="129">
        <v>177</v>
      </c>
      <c r="Q178" s="79"/>
      <c r="R178" s="150">
        <v>0</v>
      </c>
      <c r="S178" s="162">
        <v>0</v>
      </c>
      <c r="T178" s="253">
        <v>0</v>
      </c>
      <c r="U178" s="253"/>
      <c r="V178" s="253"/>
      <c r="W178" s="228">
        <f t="shared" ref="W178" si="124">(V178*X178)</f>
        <v>0</v>
      </c>
      <c r="X178" s="159"/>
      <c r="Y178" s="139">
        <f>IF(D178&lt;&gt;0,($C179*(1-$AB$1))-$D178,0)</f>
        <v>0</v>
      </c>
      <c r="Z178" s="140" t="str">
        <f>IFERROR(IF(C178&lt;&gt;"",$AA$1/(D176/100)*(C178/100),""),"")</f>
        <v/>
      </c>
      <c r="AA178" s="141" t="str">
        <f t="shared" ref="AA178:AA179" si="125">IFERROR($AC$1/(D178/100)*(C176/100),"")</f>
        <v/>
      </c>
      <c r="AB178" s="492"/>
      <c r="AC178" s="478"/>
      <c r="AD178" s="478"/>
      <c r="AE178" s="479"/>
      <c r="AF178" s="479"/>
      <c r="AG178" s="479"/>
      <c r="AH178" s="513"/>
      <c r="AI178" s="513"/>
      <c r="AJ178" s="514"/>
      <c r="AK178" s="514"/>
      <c r="AL178" s="514"/>
      <c r="AM178" s="514"/>
      <c r="AN178" s="514"/>
      <c r="AO178" s="514"/>
      <c r="AP178" s="514"/>
      <c r="AQ178" s="514"/>
      <c r="AR178" s="514"/>
      <c r="AS178" s="514"/>
    </row>
    <row r="179" spans="1:45" ht="12.75" customHeight="1" outlineLevel="1">
      <c r="A179" s="116" t="s">
        <v>569</v>
      </c>
      <c r="B179" s="268"/>
      <c r="C179" s="306"/>
      <c r="D179" s="306"/>
      <c r="E179" s="268"/>
      <c r="F179" s="206"/>
      <c r="G179" s="293"/>
      <c r="H179" s="65"/>
      <c r="I179" s="56"/>
      <c r="J179" s="56"/>
      <c r="K179" s="74">
        <v>12.6</v>
      </c>
      <c r="L179" s="63"/>
      <c r="M179" s="60"/>
      <c r="N179" s="63"/>
      <c r="O179" s="85"/>
      <c r="P179" s="130">
        <v>178</v>
      </c>
      <c r="Q179" s="78"/>
      <c r="R179" s="147">
        <v>0</v>
      </c>
      <c r="S179" s="161">
        <v>0</v>
      </c>
      <c r="T179" s="252">
        <v>0</v>
      </c>
      <c r="U179" s="252"/>
      <c r="V179" s="252">
        <v>0</v>
      </c>
      <c r="W179" s="229">
        <f>V178*(F178/100)</f>
        <v>0</v>
      </c>
      <c r="X179" s="156"/>
      <c r="Y179" s="124" t="str">
        <f>IFERROR(INT(#REF!/(F178/100)),"")</f>
        <v/>
      </c>
      <c r="Z179" s="142" t="str">
        <f>IFERROR(IF(C179&lt;&gt;"",$AA$1/(D175/100)*(C179/100),""),"")</f>
        <v/>
      </c>
      <c r="AA179" s="143" t="str">
        <f t="shared" si="125"/>
        <v/>
      </c>
      <c r="AB179" s="493"/>
      <c r="AC179" s="480"/>
      <c r="AD179" s="480"/>
      <c r="AE179" s="481"/>
      <c r="AF179" s="481"/>
      <c r="AG179" s="481"/>
      <c r="AH179" s="513"/>
      <c r="AI179" s="513"/>
      <c r="AJ179" s="514"/>
      <c r="AK179" s="514"/>
      <c r="AL179" s="514"/>
      <c r="AM179" s="514"/>
      <c r="AN179" s="514"/>
      <c r="AO179" s="514"/>
      <c r="AP179" s="514"/>
      <c r="AQ179" s="514"/>
      <c r="AR179" s="514"/>
      <c r="AS179" s="514"/>
    </row>
    <row r="180" spans="1:45" ht="12.75" customHeight="1" outlineLevel="1">
      <c r="A180" s="200" t="s">
        <v>463</v>
      </c>
      <c r="B180" s="269">
        <v>1887</v>
      </c>
      <c r="C180" s="304">
        <v>12.55</v>
      </c>
      <c r="D180" s="305">
        <v>12.65</v>
      </c>
      <c r="E180" s="273">
        <v>5969</v>
      </c>
      <c r="F180" s="292">
        <v>12.55</v>
      </c>
      <c r="G180" s="211">
        <v>-1.18E-2</v>
      </c>
      <c r="H180" s="67">
        <v>12.85</v>
      </c>
      <c r="I180" s="57">
        <v>12.85</v>
      </c>
      <c r="J180" s="57">
        <v>12.4</v>
      </c>
      <c r="K180" s="77">
        <v>12.7</v>
      </c>
      <c r="L180" s="68">
        <v>47591</v>
      </c>
      <c r="M180" s="61">
        <v>3784</v>
      </c>
      <c r="N180" s="68">
        <v>90</v>
      </c>
      <c r="O180" s="86">
        <v>45439.685578703706</v>
      </c>
      <c r="P180" s="129">
        <v>179</v>
      </c>
      <c r="Q180" s="79"/>
      <c r="R180" s="150">
        <v>0</v>
      </c>
      <c r="S180" s="162">
        <v>0</v>
      </c>
      <c r="T180" s="253">
        <v>0</v>
      </c>
      <c r="U180" s="253"/>
      <c r="V180" s="253"/>
      <c r="W180" s="230">
        <f t="shared" ref="W180" si="126">(V180*X180)</f>
        <v>0</v>
      </c>
      <c r="X180" s="158"/>
      <c r="Y180" s="144">
        <f>IF(D180&lt;&gt;0,($C181*(1-$AB$1))-$D180,0)</f>
        <v>-5.1260000000000971E-2</v>
      </c>
      <c r="Z180" s="145">
        <f>IFERROR(IF(C180&lt;&gt;"",$AA$1/(D176/100)*(C180/100),""),"")</f>
        <v>0.9937556472734308</v>
      </c>
      <c r="AA180" s="146">
        <f t="shared" ref="AA180:AA181" si="127">IFERROR($AC$1/(D180/100)*(C176/100),"")</f>
        <v>1211.9367588932805</v>
      </c>
      <c r="AB180" s="492"/>
      <c r="AC180" s="478"/>
      <c r="AD180" s="478"/>
      <c r="AE180" s="479"/>
      <c r="AF180" s="479"/>
      <c r="AG180" s="479"/>
      <c r="AH180" s="513"/>
      <c r="AI180" s="513"/>
      <c r="AJ180" s="514"/>
      <c r="AK180" s="514"/>
      <c r="AL180" s="514"/>
      <c r="AM180" s="514"/>
      <c r="AN180" s="514"/>
      <c r="AO180" s="514"/>
      <c r="AP180" s="514"/>
      <c r="AQ180" s="514"/>
      <c r="AR180" s="514"/>
      <c r="AS180" s="514"/>
    </row>
    <row r="181" spans="1:45" ht="12.75" customHeight="1" outlineLevel="1">
      <c r="A181" s="185" t="s">
        <v>570</v>
      </c>
      <c r="B181" s="307">
        <v>1</v>
      </c>
      <c r="C181" s="308">
        <v>12.6</v>
      </c>
      <c r="D181" s="308">
        <v>12.65</v>
      </c>
      <c r="E181" s="307">
        <v>5428</v>
      </c>
      <c r="F181" s="207">
        <v>12.55</v>
      </c>
      <c r="G181" s="214">
        <v>-1.5600000000000001E-2</v>
      </c>
      <c r="H181" s="186">
        <v>12.7</v>
      </c>
      <c r="I181" s="187">
        <v>12.8</v>
      </c>
      <c r="J181" s="187">
        <v>12.2</v>
      </c>
      <c r="K181" s="199">
        <v>12.75</v>
      </c>
      <c r="L181" s="190">
        <v>137686</v>
      </c>
      <c r="M181" s="189">
        <v>10956</v>
      </c>
      <c r="N181" s="190">
        <v>226</v>
      </c>
      <c r="O181" s="191">
        <v>45439.706377314818</v>
      </c>
      <c r="P181" s="264">
        <v>180</v>
      </c>
      <c r="Q181" s="192"/>
      <c r="R181" s="193">
        <v>0</v>
      </c>
      <c r="S181" s="194">
        <v>0</v>
      </c>
      <c r="T181" s="254">
        <v>0</v>
      </c>
      <c r="U181" s="254"/>
      <c r="V181" s="254">
        <v>0</v>
      </c>
      <c r="W181" s="232">
        <f>V180*(C180/100)</f>
        <v>0</v>
      </c>
      <c r="X181" s="168"/>
      <c r="Y181" s="180" t="str">
        <f>IFERROR(INT(#REF!/(F180)),"")</f>
        <v/>
      </c>
      <c r="Z181" s="181">
        <f>IFERROR(IF(C181&lt;&gt;"",$AA$1/(D177/100)*(C181/100),""),"")</f>
        <v>0.99668160092950375</v>
      </c>
      <c r="AA181" s="182">
        <f t="shared" si="127"/>
        <v>1218.8142292490118</v>
      </c>
      <c r="AB181" s="493"/>
      <c r="AC181" s="480"/>
      <c r="AD181" s="480"/>
      <c r="AE181" s="481"/>
      <c r="AF181" s="481"/>
      <c r="AG181" s="481"/>
      <c r="AH181" s="513"/>
      <c r="AI181" s="513"/>
      <c r="AJ181" s="514"/>
      <c r="AK181" s="514"/>
      <c r="AL181" s="514"/>
      <c r="AM181" s="514"/>
      <c r="AN181" s="514"/>
      <c r="AO181" s="514"/>
      <c r="AP181" s="514"/>
      <c r="AQ181" s="514"/>
      <c r="AR181" s="514"/>
      <c r="AS181" s="514"/>
    </row>
    <row r="182" spans="1:45" ht="12.75" customHeight="1" outlineLevel="1">
      <c r="A182" s="201" t="s">
        <v>464</v>
      </c>
      <c r="B182" s="269">
        <v>297</v>
      </c>
      <c r="C182" s="304">
        <v>3787</v>
      </c>
      <c r="D182" s="305">
        <v>3820</v>
      </c>
      <c r="E182" s="273">
        <v>55</v>
      </c>
      <c r="F182" s="291">
        <v>3787</v>
      </c>
      <c r="G182" s="211">
        <v>2.0199999999999999E-2</v>
      </c>
      <c r="H182" s="66">
        <v>3770</v>
      </c>
      <c r="I182" s="58">
        <v>3849</v>
      </c>
      <c r="J182" s="58">
        <v>3621</v>
      </c>
      <c r="K182" s="76">
        <v>3712</v>
      </c>
      <c r="L182" s="69">
        <v>35556821</v>
      </c>
      <c r="M182" s="62">
        <v>9472</v>
      </c>
      <c r="N182" s="69">
        <v>597</v>
      </c>
      <c r="O182" s="84">
        <v>45439.686238425929</v>
      </c>
      <c r="P182" s="129">
        <v>181</v>
      </c>
      <c r="Q182" s="80"/>
      <c r="R182" s="148">
        <v>0</v>
      </c>
      <c r="S182" s="160">
        <v>0</v>
      </c>
      <c r="T182" s="251">
        <v>0</v>
      </c>
      <c r="U182" s="251"/>
      <c r="V182" s="251"/>
      <c r="W182" s="227">
        <f t="shared" ref="W182" si="128">(V182*X182)</f>
        <v>0</v>
      </c>
      <c r="X182" s="157"/>
      <c r="Y182" s="134">
        <f>IF(D182&lt;&gt;0,($C183*(1-$AB$1))-$D182,0)</f>
        <v>-24.379599999999755</v>
      </c>
      <c r="Z182" s="135"/>
      <c r="AA182" s="136"/>
      <c r="AB182" s="492"/>
      <c r="AC182" s="478"/>
      <c r="AD182" s="478"/>
      <c r="AE182" s="479"/>
      <c r="AF182" s="479"/>
      <c r="AG182" s="479"/>
      <c r="AH182" s="513"/>
      <c r="AI182" s="513"/>
      <c r="AJ182" s="514"/>
      <c r="AK182" s="514"/>
      <c r="AL182" s="514"/>
      <c r="AM182" s="514"/>
      <c r="AN182" s="514"/>
      <c r="AO182" s="514"/>
      <c r="AP182" s="514"/>
      <c r="AQ182" s="514"/>
      <c r="AR182" s="514"/>
      <c r="AS182" s="514"/>
    </row>
    <row r="183" spans="1:45" ht="12.75" customHeight="1" outlineLevel="1">
      <c r="A183" s="116" t="s">
        <v>571</v>
      </c>
      <c r="B183" s="268">
        <v>100</v>
      </c>
      <c r="C183" s="306">
        <v>3796</v>
      </c>
      <c r="D183" s="306">
        <v>3810</v>
      </c>
      <c r="E183" s="268">
        <v>552</v>
      </c>
      <c r="F183" s="206">
        <v>3809.5</v>
      </c>
      <c r="G183" s="212">
        <v>0.02</v>
      </c>
      <c r="H183" s="65">
        <v>3735</v>
      </c>
      <c r="I183" s="56">
        <v>3830</v>
      </c>
      <c r="J183" s="56">
        <v>3633</v>
      </c>
      <c r="K183" s="74">
        <v>3734.5</v>
      </c>
      <c r="L183" s="63">
        <v>227288827</v>
      </c>
      <c r="M183" s="60">
        <v>60267</v>
      </c>
      <c r="N183" s="63">
        <v>3124</v>
      </c>
      <c r="O183" s="85">
        <v>45439.708043981482</v>
      </c>
      <c r="P183" s="130">
        <v>182</v>
      </c>
      <c r="Q183" s="78"/>
      <c r="R183" s="147">
        <v>0</v>
      </c>
      <c r="S183" s="161">
        <v>0</v>
      </c>
      <c r="T183" s="252">
        <v>0</v>
      </c>
      <c r="U183" s="252"/>
      <c r="V183" s="252">
        <v>0</v>
      </c>
      <c r="W183" s="115">
        <f>V182*(D182/100)</f>
        <v>0</v>
      </c>
      <c r="X183" s="156"/>
      <c r="Y183" s="123" t="str">
        <f>IFERROR(INT(#REF!/(F182)),"")</f>
        <v/>
      </c>
      <c r="Z183" s="137"/>
      <c r="AA183" s="138"/>
      <c r="AB183" s="493"/>
      <c r="AC183" s="480"/>
      <c r="AD183" s="480"/>
      <c r="AE183" s="481"/>
      <c r="AF183" s="481"/>
      <c r="AG183" s="481"/>
      <c r="AH183" s="513"/>
      <c r="AI183" s="513"/>
      <c r="AJ183" s="514"/>
      <c r="AK183" s="514"/>
      <c r="AL183" s="514"/>
      <c r="AM183" s="514"/>
      <c r="AN183" s="514"/>
      <c r="AO183" s="514"/>
      <c r="AP183" s="514"/>
      <c r="AQ183" s="514"/>
      <c r="AR183" s="514"/>
      <c r="AS183" s="514"/>
    </row>
    <row r="184" spans="1:45" ht="12.75" customHeight="1" outlineLevel="1">
      <c r="A184" s="200" t="s">
        <v>465</v>
      </c>
      <c r="B184" s="269"/>
      <c r="C184" s="304"/>
      <c r="D184" s="305"/>
      <c r="E184" s="273"/>
      <c r="F184" s="291"/>
      <c r="G184" s="211"/>
      <c r="H184" s="67"/>
      <c r="I184" s="57"/>
      <c r="J184" s="57"/>
      <c r="K184" s="77"/>
      <c r="L184" s="68"/>
      <c r="M184" s="61"/>
      <c r="N184" s="68"/>
      <c r="O184" s="86"/>
      <c r="P184" s="129">
        <v>183</v>
      </c>
      <c r="Q184" s="79"/>
      <c r="R184" s="150">
        <v>0</v>
      </c>
      <c r="S184" s="162">
        <v>0</v>
      </c>
      <c r="T184" s="253">
        <v>0</v>
      </c>
      <c r="U184" s="253"/>
      <c r="V184" s="253"/>
      <c r="W184" s="228">
        <f t="shared" ref="W184" si="129">(V184*X184)</f>
        <v>0</v>
      </c>
      <c r="X184" s="159"/>
      <c r="Y184" s="139">
        <f>IF(D184&lt;&gt;0,($C185*(1-$AB$1))-$D184,0)</f>
        <v>0</v>
      </c>
      <c r="Z184" s="140" t="str">
        <f>IFERROR(IF(C184&lt;&gt;"",$AA$1/(D182/100)*(C184/100),""),"")</f>
        <v/>
      </c>
      <c r="AA184" s="141" t="str">
        <f t="shared" ref="AA184:AA185" si="130">IFERROR($AC$1/(D184/100)*(C182/100),"")</f>
        <v/>
      </c>
      <c r="AB184" s="492"/>
      <c r="AC184" s="478"/>
      <c r="AD184" s="478"/>
      <c r="AE184" s="479"/>
      <c r="AF184" s="479"/>
      <c r="AG184" s="479"/>
      <c r="AH184" s="513"/>
      <c r="AI184" s="513"/>
      <c r="AJ184" s="514"/>
      <c r="AK184" s="514"/>
      <c r="AL184" s="514"/>
      <c r="AM184" s="514"/>
      <c r="AN184" s="514"/>
      <c r="AO184" s="514"/>
      <c r="AP184" s="514"/>
      <c r="AQ184" s="514"/>
      <c r="AR184" s="514"/>
      <c r="AS184" s="514"/>
    </row>
    <row r="185" spans="1:45" ht="12.75" customHeight="1" outlineLevel="1">
      <c r="A185" s="116" t="s">
        <v>572</v>
      </c>
      <c r="B185" s="268"/>
      <c r="C185" s="306"/>
      <c r="D185" s="306"/>
      <c r="E185" s="268"/>
      <c r="F185" s="206"/>
      <c r="G185" s="293"/>
      <c r="H185" s="65"/>
      <c r="I185" s="56"/>
      <c r="J185" s="56"/>
      <c r="K185" s="74">
        <v>1.885</v>
      </c>
      <c r="L185" s="63"/>
      <c r="M185" s="60"/>
      <c r="N185" s="63"/>
      <c r="O185" s="85"/>
      <c r="P185" s="130">
        <v>184</v>
      </c>
      <c r="Q185" s="78"/>
      <c r="R185" s="147">
        <v>0</v>
      </c>
      <c r="S185" s="161">
        <v>0</v>
      </c>
      <c r="T185" s="252">
        <v>0</v>
      </c>
      <c r="U185" s="252"/>
      <c r="V185" s="252">
        <v>0</v>
      </c>
      <c r="W185" s="229">
        <f>V184*(F184/100)</f>
        <v>0</v>
      </c>
      <c r="X185" s="156"/>
      <c r="Y185" s="124" t="str">
        <f>IFERROR(INT(#REF!/(F184/100)),"")</f>
        <v/>
      </c>
      <c r="Z185" s="142" t="str">
        <f>IFERROR(IF(C185&lt;&gt;"",$AA$1/(D181/100)*(C185/100),""),"")</f>
        <v/>
      </c>
      <c r="AA185" s="143" t="str">
        <f t="shared" si="130"/>
        <v/>
      </c>
      <c r="AB185" s="493"/>
      <c r="AC185" s="480"/>
      <c r="AD185" s="480"/>
      <c r="AE185" s="481"/>
      <c r="AF185" s="481"/>
      <c r="AG185" s="481"/>
      <c r="AH185" s="513"/>
      <c r="AI185" s="513"/>
      <c r="AJ185" s="514"/>
      <c r="AK185" s="514"/>
      <c r="AL185" s="514"/>
      <c r="AM185" s="514"/>
      <c r="AN185" s="514"/>
      <c r="AO185" s="514"/>
      <c r="AP185" s="514"/>
      <c r="AQ185" s="514"/>
      <c r="AR185" s="514"/>
      <c r="AS185" s="514"/>
    </row>
    <row r="186" spans="1:45" ht="12.75" customHeight="1" outlineLevel="1">
      <c r="A186" s="200" t="s">
        <v>466</v>
      </c>
      <c r="B186" s="269">
        <v>2</v>
      </c>
      <c r="C186" s="304">
        <v>3.12</v>
      </c>
      <c r="D186" s="305">
        <v>3.15</v>
      </c>
      <c r="E186" s="273">
        <v>378</v>
      </c>
      <c r="F186" s="292">
        <v>3.14</v>
      </c>
      <c r="G186" s="211">
        <v>1.9400000000000001E-2</v>
      </c>
      <c r="H186" s="67">
        <v>3.15</v>
      </c>
      <c r="I186" s="57">
        <v>3.18</v>
      </c>
      <c r="J186" s="57">
        <v>3.01</v>
      </c>
      <c r="K186" s="77">
        <v>3.08</v>
      </c>
      <c r="L186" s="68">
        <v>5203</v>
      </c>
      <c r="M186" s="61">
        <v>1664</v>
      </c>
      <c r="N186" s="68">
        <v>73</v>
      </c>
      <c r="O186" s="86">
        <v>45439.680034722223</v>
      </c>
      <c r="P186" s="129">
        <v>185</v>
      </c>
      <c r="Q186" s="79"/>
      <c r="R186" s="150">
        <v>0</v>
      </c>
      <c r="S186" s="162">
        <v>0</v>
      </c>
      <c r="T186" s="253">
        <v>0</v>
      </c>
      <c r="U186" s="253"/>
      <c r="V186" s="253"/>
      <c r="W186" s="230">
        <f t="shared" ref="W186" si="131">(V186*X186)</f>
        <v>0</v>
      </c>
      <c r="X186" s="158"/>
      <c r="Y186" s="144">
        <f>IF(D186&lt;&gt;0,($C187*(1-$AB$1))-$D186,0)</f>
        <v>-3.0311999999999895E-2</v>
      </c>
      <c r="Z186" s="145">
        <f>IFERROR(IF(C186&lt;&gt;"",$AA$1/(D182/100)*(C186/100),""),"")</f>
        <v>0.99817252329439465</v>
      </c>
      <c r="AA186" s="146">
        <f t="shared" ref="AA186:AA187" si="132">IFERROR($AC$1/(D186/100)*(C182/100),"")</f>
        <v>1202.2222222222222</v>
      </c>
      <c r="AB186" s="492"/>
      <c r="AC186" s="478"/>
      <c r="AD186" s="478"/>
      <c r="AE186" s="479"/>
      <c r="AF186" s="479"/>
      <c r="AG186" s="479"/>
      <c r="AH186" s="513"/>
      <c r="AI186" s="513"/>
      <c r="AJ186" s="514"/>
      <c r="AK186" s="514"/>
      <c r="AL186" s="514"/>
      <c r="AM186" s="514"/>
      <c r="AN186" s="514"/>
      <c r="AO186" s="514"/>
      <c r="AP186" s="514"/>
      <c r="AQ186" s="514"/>
      <c r="AR186" s="514"/>
      <c r="AS186" s="514"/>
    </row>
    <row r="187" spans="1:45" ht="12.75" customHeight="1" outlineLevel="1">
      <c r="A187" s="185" t="s">
        <v>573</v>
      </c>
      <c r="B187" s="307">
        <v>160</v>
      </c>
      <c r="C187" s="308">
        <v>3.12</v>
      </c>
      <c r="D187" s="308">
        <v>3.16</v>
      </c>
      <c r="E187" s="307">
        <v>1105</v>
      </c>
      <c r="F187" s="207">
        <v>3.16</v>
      </c>
      <c r="G187" s="214">
        <v>1.6E-2</v>
      </c>
      <c r="H187" s="186">
        <v>3.14</v>
      </c>
      <c r="I187" s="187">
        <v>3.19</v>
      </c>
      <c r="J187" s="187">
        <v>3.05</v>
      </c>
      <c r="K187" s="199">
        <v>3.11</v>
      </c>
      <c r="L187" s="190">
        <v>22315</v>
      </c>
      <c r="M187" s="189">
        <v>7108</v>
      </c>
      <c r="N187" s="190">
        <v>233</v>
      </c>
      <c r="O187" s="191">
        <v>45439.708078703705</v>
      </c>
      <c r="P187" s="264">
        <v>186</v>
      </c>
      <c r="Q187" s="192"/>
      <c r="R187" s="193">
        <v>0</v>
      </c>
      <c r="S187" s="194">
        <v>0</v>
      </c>
      <c r="T187" s="254">
        <v>0</v>
      </c>
      <c r="U187" s="254"/>
      <c r="V187" s="254">
        <v>0</v>
      </c>
      <c r="W187" s="232">
        <f>V186*(C186/100)</f>
        <v>0</v>
      </c>
      <c r="X187" s="168"/>
      <c r="Y187" s="180" t="str">
        <f>IFERROR(INT(#REF!/(F186)),"")</f>
        <v/>
      </c>
      <c r="Z187" s="181">
        <f>IFERROR(IF(C187&lt;&gt;"",$AA$1/(D183/100)*(C187/100),""),"")</f>
        <v>1.0007923986836187</v>
      </c>
      <c r="AA187" s="182">
        <f t="shared" si="132"/>
        <v>1201.2658227848101</v>
      </c>
      <c r="AB187" s="493"/>
      <c r="AC187" s="480"/>
      <c r="AD187" s="480"/>
      <c r="AE187" s="481"/>
      <c r="AF187" s="481"/>
      <c r="AG187" s="481"/>
      <c r="AH187" s="513"/>
      <c r="AI187" s="513"/>
      <c r="AJ187" s="514"/>
      <c r="AK187" s="514"/>
      <c r="AL187" s="514"/>
      <c r="AM187" s="514"/>
      <c r="AN187" s="514"/>
      <c r="AO187" s="514"/>
      <c r="AP187" s="514"/>
      <c r="AQ187" s="514"/>
      <c r="AR187" s="514"/>
      <c r="AS187" s="514"/>
    </row>
    <row r="188" spans="1:45" ht="12.75" customHeight="1" outlineLevel="1">
      <c r="A188" s="201" t="s">
        <v>467</v>
      </c>
      <c r="B188" s="269">
        <v>4</v>
      </c>
      <c r="C188" s="304">
        <v>17468</v>
      </c>
      <c r="D188" s="305">
        <v>17510</v>
      </c>
      <c r="E188" s="273">
        <v>1</v>
      </c>
      <c r="F188" s="291">
        <v>17510</v>
      </c>
      <c r="G188" s="211">
        <v>2.8000000000000004E-3</v>
      </c>
      <c r="H188" s="66">
        <v>17300</v>
      </c>
      <c r="I188" s="58">
        <v>17709</v>
      </c>
      <c r="J188" s="58">
        <v>16501</v>
      </c>
      <c r="K188" s="76">
        <v>17460</v>
      </c>
      <c r="L188" s="69">
        <v>68235035</v>
      </c>
      <c r="M188" s="62">
        <v>3951</v>
      </c>
      <c r="N188" s="69">
        <v>540</v>
      </c>
      <c r="O188" s="84">
        <v>45439.687013888892</v>
      </c>
      <c r="P188" s="129">
        <v>187</v>
      </c>
      <c r="Q188" s="80"/>
      <c r="R188" s="148">
        <v>0</v>
      </c>
      <c r="S188" s="160">
        <v>0</v>
      </c>
      <c r="T188" s="251">
        <v>0</v>
      </c>
      <c r="U188" s="251"/>
      <c r="V188" s="251"/>
      <c r="W188" s="227">
        <f t="shared" ref="W188" si="133">(V188*X188)</f>
        <v>0</v>
      </c>
      <c r="X188" s="157"/>
      <c r="Y188" s="134">
        <f>IF(D188&lt;&gt;0,($C189*(1-$AB$1))-$D188,0)</f>
        <v>-9.7501999999985856</v>
      </c>
      <c r="Z188" s="135"/>
      <c r="AA188" s="136"/>
      <c r="AB188" s="492"/>
      <c r="AC188" s="478"/>
      <c r="AD188" s="478"/>
      <c r="AE188" s="479"/>
      <c r="AF188" s="479"/>
      <c r="AG188" s="479"/>
      <c r="AH188" s="513"/>
      <c r="AI188" s="513"/>
      <c r="AJ188" s="514"/>
      <c r="AK188" s="514"/>
      <c r="AL188" s="514"/>
      <c r="AM188" s="514"/>
      <c r="AN188" s="514"/>
      <c r="AO188" s="514"/>
      <c r="AP188" s="514"/>
      <c r="AQ188" s="514"/>
      <c r="AR188" s="514"/>
      <c r="AS188" s="514"/>
    </row>
    <row r="189" spans="1:45" ht="12.75" customHeight="1" outlineLevel="1">
      <c r="A189" s="116" t="s">
        <v>574</v>
      </c>
      <c r="B189" s="268">
        <v>20</v>
      </c>
      <c r="C189" s="306">
        <v>17502</v>
      </c>
      <c r="D189" s="306">
        <v>17530</v>
      </c>
      <c r="E189" s="268">
        <v>3639</v>
      </c>
      <c r="F189" s="206">
        <v>17525</v>
      </c>
      <c r="G189" s="212">
        <v>6.1999999999999998E-3</v>
      </c>
      <c r="H189" s="65">
        <v>17370</v>
      </c>
      <c r="I189" s="56">
        <v>17609</v>
      </c>
      <c r="J189" s="56">
        <v>16850</v>
      </c>
      <c r="K189" s="74">
        <v>17416.5</v>
      </c>
      <c r="L189" s="63">
        <v>441709764</v>
      </c>
      <c r="M189" s="60">
        <v>25481</v>
      </c>
      <c r="N189" s="63">
        <v>2075</v>
      </c>
      <c r="O189" s="85">
        <v>45439.70826388889</v>
      </c>
      <c r="P189" s="130">
        <v>188</v>
      </c>
      <c r="Q189" s="78"/>
      <c r="R189" s="147">
        <v>0</v>
      </c>
      <c r="S189" s="161">
        <v>0</v>
      </c>
      <c r="T189" s="252">
        <v>0</v>
      </c>
      <c r="U189" s="252"/>
      <c r="V189" s="252">
        <v>0</v>
      </c>
      <c r="W189" s="115">
        <f>V188*(D188/100)</f>
        <v>0</v>
      </c>
      <c r="X189" s="156"/>
      <c r="Y189" s="123" t="str">
        <f>IFERROR(INT(#REF!/(F188)),"")</f>
        <v/>
      </c>
      <c r="Z189" s="137"/>
      <c r="AA189" s="138"/>
      <c r="AB189" s="493"/>
      <c r="AC189" s="480"/>
      <c r="AD189" s="480"/>
      <c r="AE189" s="481"/>
      <c r="AF189" s="481"/>
      <c r="AG189" s="481"/>
      <c r="AH189" s="513"/>
      <c r="AI189" s="513"/>
      <c r="AJ189" s="514"/>
      <c r="AK189" s="514"/>
      <c r="AL189" s="514"/>
      <c r="AM189" s="514"/>
      <c r="AN189" s="514"/>
      <c r="AO189" s="514"/>
      <c r="AP189" s="514"/>
      <c r="AQ189" s="514"/>
      <c r="AR189" s="514"/>
      <c r="AS189" s="514"/>
    </row>
    <row r="190" spans="1:45" ht="12.75" customHeight="1" outlineLevel="1">
      <c r="A190" s="200" t="s">
        <v>468</v>
      </c>
      <c r="B190" s="269"/>
      <c r="C190" s="304"/>
      <c r="D190" s="305"/>
      <c r="E190" s="273"/>
      <c r="F190" s="291"/>
      <c r="G190" s="211"/>
      <c r="H190" s="67"/>
      <c r="I190" s="57"/>
      <c r="J190" s="57"/>
      <c r="K190" s="77"/>
      <c r="L190" s="68"/>
      <c r="M190" s="61"/>
      <c r="N190" s="68"/>
      <c r="O190" s="86"/>
      <c r="P190" s="129">
        <v>189</v>
      </c>
      <c r="Q190" s="79"/>
      <c r="R190" s="150">
        <v>0</v>
      </c>
      <c r="S190" s="162">
        <v>0</v>
      </c>
      <c r="T190" s="253">
        <v>0</v>
      </c>
      <c r="U190" s="253"/>
      <c r="V190" s="253"/>
      <c r="W190" s="228">
        <f t="shared" ref="W190" si="134">(V190*X190)</f>
        <v>0</v>
      </c>
      <c r="X190" s="159"/>
      <c r="Y190" s="139">
        <f>IF(D190&lt;&gt;0,($C191*(1-$AB$1))-$D190,0)</f>
        <v>0</v>
      </c>
      <c r="Z190" s="140" t="str">
        <f>IFERROR(IF(C190&lt;&gt;"",$AA$1/(D188/100)*(C190/100),""),"")</f>
        <v/>
      </c>
      <c r="AA190" s="141" t="str">
        <f t="shared" ref="AA190:AA191" si="135">IFERROR($AC$1/(D190/100)*(C188/100),"")</f>
        <v/>
      </c>
      <c r="AB190" s="492"/>
      <c r="AC190" s="478"/>
      <c r="AD190" s="478"/>
      <c r="AE190" s="479"/>
      <c r="AF190" s="479"/>
      <c r="AG190" s="479"/>
      <c r="AH190" s="513"/>
      <c r="AI190" s="513"/>
      <c r="AJ190" s="514"/>
      <c r="AK190" s="514"/>
      <c r="AL190" s="514"/>
      <c r="AM190" s="514"/>
      <c r="AN190" s="514"/>
      <c r="AO190" s="514"/>
      <c r="AP190" s="514"/>
      <c r="AQ190" s="514"/>
      <c r="AR190" s="514"/>
      <c r="AS190" s="514"/>
    </row>
    <row r="191" spans="1:45" ht="12.75" customHeight="1" outlineLevel="1">
      <c r="A191" s="116" t="s">
        <v>575</v>
      </c>
      <c r="B191" s="268"/>
      <c r="C191" s="306"/>
      <c r="D191" s="306"/>
      <c r="E191" s="268"/>
      <c r="F191" s="206"/>
      <c r="G191" s="293"/>
      <c r="H191" s="65"/>
      <c r="I191" s="56"/>
      <c r="J191" s="56"/>
      <c r="K191" s="74">
        <v>9</v>
      </c>
      <c r="L191" s="63"/>
      <c r="M191" s="60"/>
      <c r="N191" s="63"/>
      <c r="O191" s="85"/>
      <c r="P191" s="130">
        <v>190</v>
      </c>
      <c r="Q191" s="78"/>
      <c r="R191" s="147">
        <v>0</v>
      </c>
      <c r="S191" s="161">
        <v>0</v>
      </c>
      <c r="T191" s="252">
        <v>0</v>
      </c>
      <c r="U191" s="252"/>
      <c r="V191" s="252">
        <v>0</v>
      </c>
      <c r="W191" s="229">
        <f>V190*(F190/100)</f>
        <v>0</v>
      </c>
      <c r="X191" s="156"/>
      <c r="Y191" s="124" t="str">
        <f>IFERROR(INT(#REF!/(F190/100)),"")</f>
        <v/>
      </c>
      <c r="Z191" s="142" t="str">
        <f>IFERROR(IF(C191&lt;&gt;"",$AA$1/(D187/100)*(C191/100),""),"")</f>
        <v/>
      </c>
      <c r="AA191" s="143" t="str">
        <f t="shared" si="135"/>
        <v/>
      </c>
      <c r="AB191" s="493"/>
      <c r="AC191" s="480"/>
      <c r="AD191" s="480"/>
      <c r="AE191" s="481"/>
      <c r="AF191" s="481"/>
      <c r="AG191" s="481"/>
      <c r="AH191" s="513"/>
      <c r="AI191" s="513"/>
      <c r="AJ191" s="514"/>
      <c r="AK191" s="514"/>
      <c r="AL191" s="514"/>
      <c r="AM191" s="514"/>
      <c r="AN191" s="514"/>
      <c r="AO191" s="514"/>
      <c r="AP191" s="514"/>
      <c r="AQ191" s="514"/>
      <c r="AR191" s="514"/>
      <c r="AS191" s="514"/>
    </row>
    <row r="192" spans="1:45" ht="12.75" customHeight="1" outlineLevel="1">
      <c r="A192" s="200" t="s">
        <v>469</v>
      </c>
      <c r="B192" s="269">
        <v>14</v>
      </c>
      <c r="C192" s="304">
        <v>14.25</v>
      </c>
      <c r="D192" s="305">
        <v>14.5</v>
      </c>
      <c r="E192" s="273">
        <v>5</v>
      </c>
      <c r="F192" s="292">
        <v>14.35</v>
      </c>
      <c r="G192" s="211">
        <v>-3.4000000000000002E-3</v>
      </c>
      <c r="H192" s="67">
        <v>14.55</v>
      </c>
      <c r="I192" s="57">
        <v>14.55</v>
      </c>
      <c r="J192" s="57">
        <v>14.15</v>
      </c>
      <c r="K192" s="77">
        <v>14.4</v>
      </c>
      <c r="L192" s="68">
        <v>12970</v>
      </c>
      <c r="M192" s="61">
        <v>907</v>
      </c>
      <c r="N192" s="68">
        <v>75</v>
      </c>
      <c r="O192" s="86">
        <v>45439.676782407405</v>
      </c>
      <c r="P192" s="129">
        <v>191</v>
      </c>
      <c r="Q192" s="79"/>
      <c r="R192" s="150">
        <v>0</v>
      </c>
      <c r="S192" s="162">
        <v>0</v>
      </c>
      <c r="T192" s="253">
        <v>0</v>
      </c>
      <c r="U192" s="253"/>
      <c r="V192" s="253"/>
      <c r="W192" s="230">
        <f t="shared" ref="W192" si="136">(V192*X192)</f>
        <v>0</v>
      </c>
      <c r="X192" s="158"/>
      <c r="Y192" s="144">
        <f>IF(D192&lt;&gt;0,($C193*(1-$AB$1))-$D192,0)</f>
        <v>-0.1014400000000002</v>
      </c>
      <c r="Z192" s="145">
        <f>IFERROR(IF(C192&lt;&gt;"",$AA$1/(D188/100)*(C192/100),""),"")</f>
        <v>0.99458773201998796</v>
      </c>
      <c r="AA192" s="146">
        <f t="shared" ref="AA192:AA193" si="137">IFERROR($AC$1/(D192/100)*(C188/100),"")</f>
        <v>1204.6896551724139</v>
      </c>
      <c r="AB192" s="492"/>
      <c r="AC192" s="478"/>
      <c r="AD192" s="478"/>
      <c r="AE192" s="479"/>
      <c r="AF192" s="479"/>
      <c r="AG192" s="479"/>
      <c r="AH192" s="513"/>
      <c r="AI192" s="513"/>
      <c r="AJ192" s="514"/>
      <c r="AK192" s="514"/>
      <c r="AL192" s="514"/>
      <c r="AM192" s="514"/>
      <c r="AN192" s="514"/>
      <c r="AO192" s="514"/>
      <c r="AP192" s="514"/>
      <c r="AQ192" s="514"/>
      <c r="AR192" s="514"/>
      <c r="AS192" s="514"/>
    </row>
    <row r="193" spans="1:45" ht="12.75" customHeight="1" outlineLevel="1">
      <c r="A193" s="185" t="s">
        <v>576</v>
      </c>
      <c r="B193" s="307">
        <v>10</v>
      </c>
      <c r="C193" s="308">
        <v>14.4</v>
      </c>
      <c r="D193" s="308">
        <v>14.5</v>
      </c>
      <c r="E193" s="307">
        <v>155</v>
      </c>
      <c r="F193" s="207">
        <v>14.5</v>
      </c>
      <c r="G193" s="214"/>
      <c r="H193" s="186">
        <v>14.5</v>
      </c>
      <c r="I193" s="187">
        <v>14.65</v>
      </c>
      <c r="J193" s="187">
        <v>14.1</v>
      </c>
      <c r="K193" s="199">
        <v>14.5</v>
      </c>
      <c r="L193" s="190">
        <v>35877</v>
      </c>
      <c r="M193" s="189">
        <v>2497</v>
      </c>
      <c r="N193" s="190">
        <v>190</v>
      </c>
      <c r="O193" s="191">
        <v>45439.706307870372</v>
      </c>
      <c r="P193" s="264">
        <v>192</v>
      </c>
      <c r="Q193" s="192"/>
      <c r="R193" s="193">
        <v>0</v>
      </c>
      <c r="S193" s="194">
        <v>0</v>
      </c>
      <c r="T193" s="254">
        <v>0</v>
      </c>
      <c r="U193" s="254"/>
      <c r="V193" s="254">
        <v>0</v>
      </c>
      <c r="W193" s="232">
        <f>V192*(C192/100)</f>
        <v>0</v>
      </c>
      <c r="X193" s="168"/>
      <c r="Y193" s="180" t="str">
        <f>IFERROR(INT(#REF!/(F192)),"")</f>
        <v/>
      </c>
      <c r="Z193" s="181">
        <f>IFERROR(IF(C193&lt;&gt;"",$AA$1/(D189/100)*(C193/100),""),"")</f>
        <v>1.0039104056302395</v>
      </c>
      <c r="AA193" s="182">
        <f t="shared" si="137"/>
        <v>1207.0344827586209</v>
      </c>
      <c r="AB193" s="493"/>
      <c r="AC193" s="480"/>
      <c r="AD193" s="480"/>
      <c r="AE193" s="481"/>
      <c r="AF193" s="481"/>
      <c r="AG193" s="481"/>
      <c r="AH193" s="513"/>
      <c r="AI193" s="513"/>
      <c r="AJ193" s="514"/>
      <c r="AK193" s="514"/>
      <c r="AL193" s="514"/>
      <c r="AM193" s="514"/>
      <c r="AN193" s="514"/>
      <c r="AO193" s="514"/>
      <c r="AP193" s="514"/>
      <c r="AQ193" s="514"/>
      <c r="AR193" s="514"/>
      <c r="AS193" s="514"/>
    </row>
    <row r="194" spans="1:45" ht="12.75" customHeight="1" outlineLevel="1">
      <c r="A194" s="201" t="s">
        <v>470</v>
      </c>
      <c r="B194" s="269">
        <v>40</v>
      </c>
      <c r="C194" s="304">
        <v>14651</v>
      </c>
      <c r="D194" s="305">
        <v>14800</v>
      </c>
      <c r="E194" s="273">
        <v>1</v>
      </c>
      <c r="F194" s="291">
        <v>14354</v>
      </c>
      <c r="G194" s="211">
        <v>-1.83E-2</v>
      </c>
      <c r="H194" s="66">
        <v>15196.5</v>
      </c>
      <c r="I194" s="58">
        <v>15198</v>
      </c>
      <c r="J194" s="58">
        <v>14354</v>
      </c>
      <c r="K194" s="76">
        <v>14622.5</v>
      </c>
      <c r="L194" s="69">
        <v>59591444</v>
      </c>
      <c r="M194" s="62">
        <v>4051</v>
      </c>
      <c r="N194" s="69">
        <v>477</v>
      </c>
      <c r="O194" s="84">
        <v>45439.682488425926</v>
      </c>
      <c r="P194" s="129">
        <v>193</v>
      </c>
      <c r="Q194" s="80"/>
      <c r="R194" s="148">
        <v>0</v>
      </c>
      <c r="S194" s="160">
        <v>0</v>
      </c>
      <c r="T194" s="251">
        <v>0</v>
      </c>
      <c r="U194" s="251"/>
      <c r="V194" s="251"/>
      <c r="W194" s="227">
        <f t="shared" ref="W194" si="138">(V194*X194)</f>
        <v>0</v>
      </c>
      <c r="X194" s="157"/>
      <c r="Y194" s="134">
        <f>IF(D194&lt;&gt;0,($C195*(1-$AB$1))-$D194,0)</f>
        <v>29.516900000000533</v>
      </c>
      <c r="Z194" s="135"/>
      <c r="AA194" s="136"/>
      <c r="AB194" s="492"/>
      <c r="AC194" s="478"/>
      <c r="AD194" s="478"/>
      <c r="AE194" s="479"/>
      <c r="AF194" s="479"/>
      <c r="AG194" s="479"/>
      <c r="AH194" s="513"/>
      <c r="AI194" s="513"/>
      <c r="AJ194" s="514"/>
      <c r="AK194" s="514"/>
      <c r="AL194" s="514"/>
      <c r="AM194" s="514"/>
      <c r="AN194" s="514"/>
      <c r="AO194" s="514"/>
      <c r="AP194" s="514"/>
      <c r="AQ194" s="514"/>
      <c r="AR194" s="514"/>
      <c r="AS194" s="514"/>
    </row>
    <row r="195" spans="1:45" ht="12.75" customHeight="1" outlineLevel="1">
      <c r="A195" s="116" t="s">
        <v>577</v>
      </c>
      <c r="B195" s="268">
        <v>86</v>
      </c>
      <c r="C195" s="306">
        <v>14831</v>
      </c>
      <c r="D195" s="306">
        <v>14900</v>
      </c>
      <c r="E195" s="268">
        <v>426</v>
      </c>
      <c r="F195" s="206">
        <v>14831</v>
      </c>
      <c r="G195" s="212">
        <v>4.3E-3</v>
      </c>
      <c r="H195" s="65">
        <v>14773</v>
      </c>
      <c r="I195" s="56">
        <v>15000</v>
      </c>
      <c r="J195" s="56">
        <v>14400</v>
      </c>
      <c r="K195" s="74">
        <v>14767</v>
      </c>
      <c r="L195" s="63">
        <v>179085010</v>
      </c>
      <c r="M195" s="60">
        <v>12131</v>
      </c>
      <c r="N195" s="63">
        <v>1290</v>
      </c>
      <c r="O195" s="85">
        <v>45439.707743055558</v>
      </c>
      <c r="P195" s="130">
        <v>194</v>
      </c>
      <c r="Q195" s="78"/>
      <c r="R195" s="147">
        <v>0</v>
      </c>
      <c r="S195" s="161">
        <v>0</v>
      </c>
      <c r="T195" s="252">
        <v>0</v>
      </c>
      <c r="U195" s="252"/>
      <c r="V195" s="252">
        <v>0</v>
      </c>
      <c r="W195" s="115">
        <f>V194*(D194/100)</f>
        <v>0</v>
      </c>
      <c r="X195" s="156"/>
      <c r="Y195" s="123" t="str">
        <f>IFERROR(INT(#REF!/(F194)),"")</f>
        <v/>
      </c>
      <c r="Z195" s="137"/>
      <c r="AA195" s="138"/>
      <c r="AB195" s="493"/>
      <c r="AC195" s="480"/>
      <c r="AD195" s="480"/>
      <c r="AE195" s="481"/>
      <c r="AF195" s="481"/>
      <c r="AG195" s="481"/>
      <c r="AH195" s="513"/>
      <c r="AI195" s="513"/>
      <c r="AJ195" s="514"/>
      <c r="AK195" s="514"/>
      <c r="AL195" s="514"/>
      <c r="AM195" s="514"/>
      <c r="AN195" s="514"/>
      <c r="AO195" s="514"/>
      <c r="AP195" s="514"/>
      <c r="AQ195" s="514"/>
      <c r="AR195" s="514"/>
      <c r="AS195" s="514"/>
    </row>
    <row r="196" spans="1:45" ht="12.75" customHeight="1" outlineLevel="1">
      <c r="A196" s="200" t="s">
        <v>472</v>
      </c>
      <c r="B196" s="269"/>
      <c r="C196" s="304"/>
      <c r="D196" s="305"/>
      <c r="E196" s="273"/>
      <c r="F196" s="291"/>
      <c r="G196" s="211"/>
      <c r="H196" s="67"/>
      <c r="I196" s="57"/>
      <c r="J196" s="57"/>
      <c r="K196" s="77"/>
      <c r="L196" s="68"/>
      <c r="M196" s="61"/>
      <c r="N196" s="68"/>
      <c r="O196" s="86"/>
      <c r="P196" s="129">
        <v>195</v>
      </c>
      <c r="Q196" s="79"/>
      <c r="R196" s="150">
        <v>0</v>
      </c>
      <c r="S196" s="162">
        <v>0</v>
      </c>
      <c r="T196" s="253">
        <v>0</v>
      </c>
      <c r="U196" s="253"/>
      <c r="V196" s="253"/>
      <c r="W196" s="228">
        <f t="shared" ref="W196" si="139">(V196*X196)</f>
        <v>0</v>
      </c>
      <c r="X196" s="159"/>
      <c r="Y196" s="139">
        <f>IF(D196&lt;&gt;0,($C197*(1-$AB$1))-$D196,0)</f>
        <v>0</v>
      </c>
      <c r="Z196" s="140" t="str">
        <f>IFERROR(IF(C196&lt;&gt;"",$AA$1/(D194/100)*(C196/100),""),"")</f>
        <v/>
      </c>
      <c r="AA196" s="141" t="str">
        <f t="shared" ref="AA196:AA197" si="140">IFERROR($AC$1/(D196/100)*(C194/100),"")</f>
        <v/>
      </c>
      <c r="AB196" s="492"/>
      <c r="AC196" s="478"/>
      <c r="AD196" s="478"/>
      <c r="AE196" s="479"/>
      <c r="AF196" s="479"/>
      <c r="AG196" s="479"/>
      <c r="AH196" s="513"/>
      <c r="AI196" s="513"/>
      <c r="AJ196" s="514"/>
      <c r="AK196" s="514"/>
      <c r="AL196" s="514"/>
      <c r="AM196" s="514"/>
      <c r="AN196" s="514"/>
      <c r="AO196" s="514"/>
      <c r="AP196" s="514"/>
      <c r="AQ196" s="514"/>
      <c r="AR196" s="514"/>
      <c r="AS196" s="514"/>
    </row>
    <row r="197" spans="1:45" ht="12.75" customHeight="1" outlineLevel="1">
      <c r="A197" s="116" t="s">
        <v>578</v>
      </c>
      <c r="B197" s="268"/>
      <c r="C197" s="306"/>
      <c r="D197" s="306"/>
      <c r="E197" s="268"/>
      <c r="F197" s="206"/>
      <c r="G197" s="293"/>
      <c r="H197" s="65"/>
      <c r="I197" s="56"/>
      <c r="J197" s="56"/>
      <c r="K197" s="74">
        <v>16.2</v>
      </c>
      <c r="L197" s="63"/>
      <c r="M197" s="60"/>
      <c r="N197" s="63"/>
      <c r="O197" s="85"/>
      <c r="P197" s="130">
        <v>196</v>
      </c>
      <c r="Q197" s="78"/>
      <c r="R197" s="147">
        <v>0</v>
      </c>
      <c r="S197" s="161">
        <v>0</v>
      </c>
      <c r="T197" s="252">
        <v>0</v>
      </c>
      <c r="U197" s="252"/>
      <c r="V197" s="252">
        <v>0</v>
      </c>
      <c r="W197" s="229">
        <f>V196*(F196/100)</f>
        <v>0</v>
      </c>
      <c r="X197" s="156"/>
      <c r="Y197" s="124" t="str">
        <f>IFERROR(INT(#REF!/(F196/100)),"")</f>
        <v/>
      </c>
      <c r="Z197" s="142" t="str">
        <f>IFERROR(IF(C197&lt;&gt;"",$AA$1/(D193/100)*(C197/100),""),"")</f>
        <v/>
      </c>
      <c r="AA197" s="143" t="str">
        <f t="shared" si="140"/>
        <v/>
      </c>
      <c r="AB197" s="493"/>
      <c r="AC197" s="480"/>
      <c r="AD197" s="480"/>
      <c r="AE197" s="481"/>
      <c r="AF197" s="481"/>
      <c r="AG197" s="481"/>
      <c r="AH197" s="513"/>
      <c r="AI197" s="513"/>
      <c r="AJ197" s="514"/>
      <c r="AK197" s="514"/>
      <c r="AL197" s="514"/>
      <c r="AM197" s="514"/>
      <c r="AN197" s="514"/>
      <c r="AO197" s="514"/>
      <c r="AP197" s="514"/>
      <c r="AQ197" s="514"/>
      <c r="AR197" s="514"/>
      <c r="AS197" s="514"/>
    </row>
    <row r="198" spans="1:45" ht="12.75" customHeight="1" outlineLevel="1">
      <c r="A198" s="200" t="s">
        <v>471</v>
      </c>
      <c r="B198" s="269">
        <v>162</v>
      </c>
      <c r="C198" s="304">
        <v>12.05</v>
      </c>
      <c r="D198" s="305">
        <v>12.35</v>
      </c>
      <c r="E198" s="273">
        <v>1</v>
      </c>
      <c r="F198" s="292">
        <v>12.25</v>
      </c>
      <c r="G198" s="211">
        <v>-8.0000000000000002E-3</v>
      </c>
      <c r="H198" s="67">
        <v>12.65</v>
      </c>
      <c r="I198" s="57">
        <v>12.65</v>
      </c>
      <c r="J198" s="57">
        <v>12.1</v>
      </c>
      <c r="K198" s="77">
        <v>12.35</v>
      </c>
      <c r="L198" s="68">
        <v>16101</v>
      </c>
      <c r="M198" s="61">
        <v>1308</v>
      </c>
      <c r="N198" s="68">
        <v>117</v>
      </c>
      <c r="O198" s="86">
        <v>45439.682789351849</v>
      </c>
      <c r="P198" s="129">
        <v>197</v>
      </c>
      <c r="Q198" s="79"/>
      <c r="R198" s="150">
        <v>0</v>
      </c>
      <c r="S198" s="162">
        <v>0</v>
      </c>
      <c r="T198" s="253">
        <v>0</v>
      </c>
      <c r="U198" s="253"/>
      <c r="V198" s="253"/>
      <c r="W198" s="230">
        <f t="shared" ref="W198" si="141">(V198*X198)</f>
        <v>0</v>
      </c>
      <c r="X198" s="158"/>
      <c r="Y198" s="144">
        <f>IF(D198&lt;&gt;0,($C199*(1-$AB$1))-$D198,0)</f>
        <v>-0.25121000000000038</v>
      </c>
      <c r="Z198" s="145">
        <f>IFERROR(IF(C198&lt;&gt;"",$AA$1/(D194/100)*(C198/100),""),"")</f>
        <v>0.99503810247237279</v>
      </c>
      <c r="AA198" s="146">
        <f t="shared" ref="AA198:AA199" si="142">IFERROR($AC$1/(D198/100)*(C194/100),"")</f>
        <v>1186.3157894736842</v>
      </c>
      <c r="AB198" s="492"/>
      <c r="AC198" s="478"/>
      <c r="AD198" s="478"/>
      <c r="AE198" s="479"/>
      <c r="AF198" s="479"/>
      <c r="AG198" s="479"/>
      <c r="AH198" s="513"/>
      <c r="AI198" s="513"/>
      <c r="AJ198" s="514"/>
      <c r="AK198" s="514"/>
      <c r="AL198" s="514"/>
      <c r="AM198" s="514"/>
      <c r="AN198" s="514"/>
      <c r="AO198" s="514"/>
      <c r="AP198" s="514"/>
      <c r="AQ198" s="514"/>
      <c r="AR198" s="514"/>
      <c r="AS198" s="514"/>
    </row>
    <row r="199" spans="1:45" ht="12.75" customHeight="1" outlineLevel="1">
      <c r="A199" s="185" t="s">
        <v>579</v>
      </c>
      <c r="B199" s="307">
        <v>35</v>
      </c>
      <c r="C199" s="308">
        <v>12.1</v>
      </c>
      <c r="D199" s="308">
        <v>12.4</v>
      </c>
      <c r="E199" s="307">
        <v>44</v>
      </c>
      <c r="F199" s="207">
        <v>12.35</v>
      </c>
      <c r="G199" s="214">
        <v>4.0000000000000001E-3</v>
      </c>
      <c r="H199" s="70">
        <v>12.4</v>
      </c>
      <c r="I199" s="71">
        <v>12.6</v>
      </c>
      <c r="J199" s="71">
        <v>12</v>
      </c>
      <c r="K199" s="183">
        <v>12.3</v>
      </c>
      <c r="L199" s="73">
        <v>31782</v>
      </c>
      <c r="M199" s="72">
        <v>2576</v>
      </c>
      <c r="N199" s="73">
        <v>149</v>
      </c>
      <c r="O199" s="87">
        <v>45439.705057870371</v>
      </c>
      <c r="P199" s="130">
        <v>198</v>
      </c>
      <c r="Q199" s="131"/>
      <c r="R199" s="149">
        <v>0</v>
      </c>
      <c r="S199" s="177">
        <v>0</v>
      </c>
      <c r="T199" s="255">
        <v>0</v>
      </c>
      <c r="U199" s="255"/>
      <c r="V199" s="255">
        <v>0</v>
      </c>
      <c r="W199" s="232">
        <f>V198*(C198/100)</f>
        <v>0</v>
      </c>
      <c r="X199" s="168"/>
      <c r="Y199" s="180" t="str">
        <f>IFERROR(INT(#REF!/(F198)),"")</f>
        <v/>
      </c>
      <c r="Z199" s="181">
        <f>IFERROR(IF(C199&lt;&gt;"",$AA$1/(D195/100)*(C199/100),""),"")</f>
        <v>0.99246107321703469</v>
      </c>
      <c r="AA199" s="182">
        <f t="shared" si="142"/>
        <v>1196.0483870967741</v>
      </c>
      <c r="AB199" s="493"/>
      <c r="AC199" s="480"/>
      <c r="AD199" s="480"/>
      <c r="AE199" s="481"/>
      <c r="AF199" s="481"/>
      <c r="AG199" s="481"/>
      <c r="AH199" s="513"/>
      <c r="AI199" s="513"/>
      <c r="AJ199" s="514"/>
      <c r="AK199" s="514"/>
      <c r="AL199" s="514"/>
      <c r="AM199" s="514"/>
      <c r="AN199" s="514"/>
      <c r="AO199" s="514"/>
      <c r="AP199" s="514"/>
      <c r="AQ199" s="514"/>
      <c r="AR199" s="514"/>
      <c r="AS199" s="514"/>
    </row>
    <row r="204" spans="1:45" ht="12.75" customHeight="1">
      <c r="A204" s="170"/>
    </row>
    <row r="205" spans="1:45" ht="12.75" customHeight="1">
      <c r="A205" s="171"/>
    </row>
    <row r="206" spans="1:45" ht="12.75" customHeight="1">
      <c r="A206" s="171"/>
    </row>
    <row r="207" spans="1:45" ht="12.75" customHeight="1">
      <c r="A207" s="171"/>
    </row>
  </sheetData>
  <sortState xmlns:xlrd2="http://schemas.microsoft.com/office/spreadsheetml/2017/richdata2" ref="A15">
    <sortCondition descending="1" ref="A14:A15"/>
  </sortState>
  <mergeCells count="17">
    <mergeCell ref="AA18:AA19"/>
    <mergeCell ref="AA20:AA21"/>
    <mergeCell ref="AA22:AA23"/>
    <mergeCell ref="AA24:AA25"/>
    <mergeCell ref="Z28:Z29"/>
    <mergeCell ref="Z26:Z27"/>
    <mergeCell ref="AA12:AA13"/>
    <mergeCell ref="AA14:AA15"/>
    <mergeCell ref="AA16:AA17"/>
    <mergeCell ref="Q1:R1"/>
    <mergeCell ref="AA2:AA3"/>
    <mergeCell ref="AA6:AA7"/>
    <mergeCell ref="AA10:AA11"/>
    <mergeCell ref="AA8:AA9"/>
    <mergeCell ref="AA4:AA5"/>
    <mergeCell ref="U1:V1"/>
    <mergeCell ref="S1:T1"/>
  </mergeCells>
  <phoneticPr fontId="16" type="noConversion"/>
  <conditionalFormatting sqref="Q60:T157">
    <cfRule type="cellIs" dxfId="2393" priority="17624" operator="equal">
      <formula>0</formula>
    </cfRule>
  </conditionalFormatting>
  <conditionalFormatting sqref="Y64 Y66">
    <cfRule type="cellIs" dxfId="2392" priority="13720" operator="lessThanOrEqual">
      <formula>0</formula>
    </cfRule>
  </conditionalFormatting>
  <conditionalFormatting sqref="Z30:Z34 Z37:Z39">
    <cfRule type="cellIs" dxfId="2391" priority="18367" operator="equal">
      <formula>0</formula>
    </cfRule>
  </conditionalFormatting>
  <conditionalFormatting sqref="W63">
    <cfRule type="cellIs" dxfId="2390" priority="13674" operator="equal">
      <formula>0</formula>
    </cfRule>
  </conditionalFormatting>
  <conditionalFormatting sqref="W62">
    <cfRule type="cellIs" dxfId="2389" priority="8784" operator="equal">
      <formula>0</formula>
    </cfRule>
    <cfRule type="cellIs" dxfId="2388" priority="8786" operator="lessThan">
      <formula>W63</formula>
    </cfRule>
    <cfRule type="cellIs" dxfId="2387" priority="13673" operator="lessThan">
      <formula>0</formula>
    </cfRule>
  </conditionalFormatting>
  <conditionalFormatting sqref="W65">
    <cfRule type="cellIs" dxfId="2386" priority="13672" operator="equal">
      <formula>0</formula>
    </cfRule>
  </conditionalFormatting>
  <conditionalFormatting sqref="W64">
    <cfRule type="cellIs" dxfId="2385" priority="8782" operator="equal">
      <formula>0</formula>
    </cfRule>
    <cfRule type="cellIs" dxfId="2384" priority="8783" operator="lessThan">
      <formula>W65</formula>
    </cfRule>
    <cfRule type="cellIs" dxfId="2383" priority="13671" operator="lessThan">
      <formula>0</formula>
    </cfRule>
  </conditionalFormatting>
  <conditionalFormatting sqref="W66">
    <cfRule type="cellIs" dxfId="2382" priority="8781" operator="equal">
      <formula>0</formula>
    </cfRule>
    <cfRule type="cellIs" dxfId="2381" priority="8787" operator="lessThan">
      <formula>W67</formula>
    </cfRule>
  </conditionalFormatting>
  <conditionalFormatting sqref="Z2 Z6 Z10 Z14 Z18 Z22">
    <cfRule type="cellIs" dxfId="2380" priority="13341" operator="equal">
      <formula>0</formula>
    </cfRule>
  </conditionalFormatting>
  <conditionalFormatting sqref="Z3 Z7 Z11 Z15 Z19 Z23">
    <cfRule type="cellIs" dxfId="2379" priority="13340" operator="equal">
      <formula>0</formula>
    </cfRule>
  </conditionalFormatting>
  <conditionalFormatting sqref="Z4 Z8 Z12 Z16 Z20 Z24">
    <cfRule type="cellIs" dxfId="2378" priority="13339" operator="equal">
      <formula>0</formula>
    </cfRule>
  </conditionalFormatting>
  <conditionalFormatting sqref="Z5 Z9 Z13 Z17 Z21 Z25">
    <cfRule type="cellIs" dxfId="2377" priority="13338" operator="equal">
      <formula>0</formula>
    </cfRule>
  </conditionalFormatting>
  <conditionalFormatting sqref="Y3">
    <cfRule type="cellIs" dxfId="2376" priority="12394" operator="equal">
      <formula>0</formula>
    </cfRule>
  </conditionalFormatting>
  <conditionalFormatting sqref="Y4">
    <cfRule type="cellIs" dxfId="2375" priority="12393" operator="equal">
      <formula>0</formula>
    </cfRule>
  </conditionalFormatting>
  <conditionalFormatting sqref="Y7">
    <cfRule type="cellIs" dxfId="2374" priority="12388" operator="equal">
      <formula>0</formula>
    </cfRule>
  </conditionalFormatting>
  <conditionalFormatting sqref="Y8">
    <cfRule type="cellIs" dxfId="2373" priority="12387" operator="equal">
      <formula>0</formula>
    </cfRule>
  </conditionalFormatting>
  <conditionalFormatting sqref="Y11 Y15 Y19 Y23">
    <cfRule type="cellIs" dxfId="2372" priority="12382" operator="equal">
      <formula>0</formula>
    </cfRule>
  </conditionalFormatting>
  <conditionalFormatting sqref="Y12 Y16 Y20 Y24">
    <cfRule type="cellIs" dxfId="2371" priority="12381" operator="equal">
      <formula>0</formula>
    </cfRule>
  </conditionalFormatting>
  <conditionalFormatting sqref="B2 B6 B10 B14">
    <cfRule type="expression" dxfId="2370" priority="21579">
      <formula>IF($Y5&gt;$Y2,AND(MID($A2,5,1)=" "))</formula>
    </cfRule>
    <cfRule type="expression" dxfId="2369" priority="21580">
      <formula>IF($Y5&gt;$Y2,AND(MID($A2,5,1)="C"))</formula>
    </cfRule>
    <cfRule type="expression" dxfId="2368" priority="21581">
      <formula>IF($Y5&gt;$Y2,AND(MID($A2,5,1)="D"))</formula>
    </cfRule>
  </conditionalFormatting>
  <conditionalFormatting sqref="E3 E7 E11 E15">
    <cfRule type="expression" dxfId="2367" priority="21594">
      <formula>IF($Y5&gt;$Y2,AND(MID($A3,5,1)=" "))</formula>
    </cfRule>
    <cfRule type="expression" dxfId="2366" priority="21595">
      <formula>IF($Y5&gt;$Y2,AND(MID($A3,5,1)="C"))</formula>
    </cfRule>
    <cfRule type="expression" dxfId="2365" priority="21596">
      <formula>IF($Y5&gt;$Y2,AND(MID($A3,5,1)="D"))</formula>
    </cfRule>
  </conditionalFormatting>
  <conditionalFormatting sqref="B4 B8 B16">
    <cfRule type="expression" dxfId="2364" priority="21609">
      <formula>IF($Y5&gt;$Y2,AND(MID($A4,5,1)=" "))</formula>
    </cfRule>
    <cfRule type="expression" dxfId="2363" priority="21610">
      <formula>IF($Y5&gt;$Y2,AND(MID($A4,5,1)="C"))</formula>
    </cfRule>
    <cfRule type="expression" dxfId="2362" priority="21611">
      <formula>IF($Y5&gt;$Y2,AND(MID($A4,5,1)="D"))</formula>
    </cfRule>
  </conditionalFormatting>
  <conditionalFormatting sqref="E5 E9 E13 E17">
    <cfRule type="expression" dxfId="2361" priority="21624">
      <formula>IF($Y5&gt;$Y2,AND(MID($A5,5,1)=" "))</formula>
    </cfRule>
    <cfRule type="expression" dxfId="2360" priority="21625">
      <formula>IF($Y5&gt;$Y2,AND(MID($A5,5,1)="C"))</formula>
    </cfRule>
    <cfRule type="expression" dxfId="2359" priority="21626">
      <formula>IF($Y5&gt;$Y2,AND(MID($A5,5,1)="D"))</formula>
    </cfRule>
  </conditionalFormatting>
  <conditionalFormatting sqref="C2 C6 C10 C14">
    <cfRule type="expression" dxfId="2358" priority="21639">
      <formula>IF($Y5&gt;$Y2,AND(MID($A2,5,1)=" "))</formula>
    </cfRule>
    <cfRule type="expression" dxfId="2357" priority="21640">
      <formula>IF($Y5&gt;$Y2,AND(MID($A2,5,1)="C"))</formula>
    </cfRule>
    <cfRule type="expression" dxfId="2356" priority="21641">
      <formula>IF($Y5&gt;$Y2,AND(MID($A2,5,1)="D"))</formula>
    </cfRule>
  </conditionalFormatting>
  <conditionalFormatting sqref="D3 D7 D11 D15">
    <cfRule type="expression" dxfId="2355" priority="21654">
      <formula>IF($Y5&gt;$Y2,AND(MID($A3,5,1)=" "))</formula>
    </cfRule>
    <cfRule type="expression" dxfId="2354" priority="21655">
      <formula>IF($Y5&gt;$Y2,AND(MID($A3,5,1)="C"))</formula>
    </cfRule>
    <cfRule type="expression" dxfId="2353" priority="21656">
      <formula>IF($Y5&gt;$Y2,AND(MID($A3,5,1)="D"))</formula>
    </cfRule>
  </conditionalFormatting>
  <conditionalFormatting sqref="D5 D9 D13 D17">
    <cfRule type="expression" dxfId="2352" priority="21669">
      <formula>IF($Y5&gt;$Y2,AND(MID($A5,5,1)=" "))</formula>
    </cfRule>
    <cfRule type="expression" dxfId="2351" priority="21670">
      <formula>IF($Y5&gt;$Y2,AND(MID($A5,5,1)="C"))</formula>
    </cfRule>
    <cfRule type="expression" dxfId="2350" priority="21671">
      <formula>IF($Y5&gt;$Y2,AND(MID($A5,5,1)="D"))</formula>
    </cfRule>
  </conditionalFormatting>
  <conditionalFormatting sqref="C4 C8 C16">
    <cfRule type="expression" dxfId="2349" priority="21684">
      <formula>IF($Y5&gt;$Y2,AND(MID($A4,5,1)=" "))</formula>
    </cfRule>
    <cfRule type="expression" dxfId="2348" priority="21685">
      <formula>IF($Y5&gt;$Y2,AND(MID($A4,5,1)="C"))</formula>
    </cfRule>
    <cfRule type="expression" dxfId="2347" priority="21686">
      <formula>IF($Y5&gt;$Y2,AND(MID($A4,5,1)="D"))</formula>
    </cfRule>
  </conditionalFormatting>
  <conditionalFormatting sqref="Q158:T199">
    <cfRule type="cellIs" dxfId="2346" priority="11537" operator="equal">
      <formula>0</formula>
    </cfRule>
  </conditionalFormatting>
  <conditionalFormatting sqref="Z64">
    <cfRule type="cellIs" dxfId="2345" priority="11514" operator="equal">
      <formula>0</formula>
    </cfRule>
  </conditionalFormatting>
  <conditionalFormatting sqref="AA64">
    <cfRule type="cellIs" dxfId="2344" priority="11513" operator="equal">
      <formula>0</formula>
    </cfRule>
  </conditionalFormatting>
  <conditionalFormatting sqref="Z65 Z67">
    <cfRule type="cellIs" dxfId="2343" priority="11511" operator="equal">
      <formula>0</formula>
    </cfRule>
  </conditionalFormatting>
  <conditionalFormatting sqref="AA65:AA67">
    <cfRule type="cellIs" dxfId="2342" priority="11510" operator="equal">
      <formula>0</formula>
    </cfRule>
  </conditionalFormatting>
  <conditionalFormatting sqref="Z70">
    <cfRule type="cellIs" dxfId="2341" priority="11509" operator="equal">
      <formula>0</formula>
    </cfRule>
  </conditionalFormatting>
  <conditionalFormatting sqref="AA70">
    <cfRule type="cellIs" dxfId="2340" priority="11508" operator="equal">
      <formula>0</formula>
    </cfRule>
  </conditionalFormatting>
  <conditionalFormatting sqref="Z71:Z73">
    <cfRule type="cellIs" dxfId="2339" priority="11506" operator="equal">
      <formula>0</formula>
    </cfRule>
  </conditionalFormatting>
  <conditionalFormatting sqref="AA71:AA73">
    <cfRule type="cellIs" dxfId="2338" priority="11505" operator="equal">
      <formula>0</formula>
    </cfRule>
  </conditionalFormatting>
  <conditionalFormatting sqref="Z76">
    <cfRule type="cellIs" dxfId="2337" priority="11504" operator="equal">
      <formula>0</formula>
    </cfRule>
  </conditionalFormatting>
  <conditionalFormatting sqref="AA76">
    <cfRule type="cellIs" dxfId="2336" priority="11503" operator="equal">
      <formula>0</formula>
    </cfRule>
  </conditionalFormatting>
  <conditionalFormatting sqref="Z77:Z79">
    <cfRule type="cellIs" dxfId="2335" priority="11501" operator="equal">
      <formula>0</formula>
    </cfRule>
  </conditionalFormatting>
  <conditionalFormatting sqref="AA77:AA79">
    <cfRule type="cellIs" dxfId="2334" priority="11500" operator="equal">
      <formula>0</formula>
    </cfRule>
  </conditionalFormatting>
  <conditionalFormatting sqref="Z82">
    <cfRule type="cellIs" dxfId="2333" priority="11499" operator="equal">
      <formula>0</formula>
    </cfRule>
  </conditionalFormatting>
  <conditionalFormatting sqref="AA82">
    <cfRule type="cellIs" dxfId="2332" priority="11498" operator="equal">
      <formula>0</formula>
    </cfRule>
  </conditionalFormatting>
  <conditionalFormatting sqref="Z83:Z85">
    <cfRule type="cellIs" dxfId="2331" priority="11496" operator="equal">
      <formula>0</formula>
    </cfRule>
  </conditionalFormatting>
  <conditionalFormatting sqref="AA83:AA85">
    <cfRule type="cellIs" dxfId="2330" priority="11495" operator="equal">
      <formula>0</formula>
    </cfRule>
  </conditionalFormatting>
  <conditionalFormatting sqref="Z88">
    <cfRule type="cellIs" dxfId="2329" priority="11494" operator="equal">
      <formula>0</formula>
    </cfRule>
  </conditionalFormatting>
  <conditionalFormatting sqref="AA88">
    <cfRule type="cellIs" dxfId="2328" priority="11493" operator="equal">
      <formula>0</formula>
    </cfRule>
  </conditionalFormatting>
  <conditionalFormatting sqref="Z89:Z91">
    <cfRule type="cellIs" dxfId="2327" priority="11491" operator="equal">
      <formula>0</formula>
    </cfRule>
  </conditionalFormatting>
  <conditionalFormatting sqref="AA89:AA91">
    <cfRule type="cellIs" dxfId="2326" priority="11490" operator="equal">
      <formula>0</formula>
    </cfRule>
  </conditionalFormatting>
  <conditionalFormatting sqref="Z94">
    <cfRule type="cellIs" dxfId="2325" priority="11489" operator="equal">
      <formula>0</formula>
    </cfRule>
  </conditionalFormatting>
  <conditionalFormatting sqref="AA94">
    <cfRule type="cellIs" dxfId="2324" priority="11488" operator="equal">
      <formula>0</formula>
    </cfRule>
  </conditionalFormatting>
  <conditionalFormatting sqref="Z95:Z97">
    <cfRule type="cellIs" dxfId="2323" priority="11486" operator="equal">
      <formula>0</formula>
    </cfRule>
  </conditionalFormatting>
  <conditionalFormatting sqref="AA95:AA97">
    <cfRule type="cellIs" dxfId="2322" priority="11485" operator="equal">
      <formula>0</formula>
    </cfRule>
  </conditionalFormatting>
  <conditionalFormatting sqref="Z100">
    <cfRule type="cellIs" dxfId="2321" priority="11484" operator="equal">
      <formula>0</formula>
    </cfRule>
  </conditionalFormatting>
  <conditionalFormatting sqref="AA100">
    <cfRule type="cellIs" dxfId="2320" priority="11483" operator="equal">
      <formula>0</formula>
    </cfRule>
  </conditionalFormatting>
  <conditionalFormatting sqref="Z101:Z103">
    <cfRule type="cellIs" dxfId="2319" priority="11481" operator="equal">
      <formula>0</formula>
    </cfRule>
  </conditionalFormatting>
  <conditionalFormatting sqref="AA101:AA103">
    <cfRule type="cellIs" dxfId="2318" priority="11480" operator="equal">
      <formula>0</formula>
    </cfRule>
  </conditionalFormatting>
  <conditionalFormatting sqref="Z106">
    <cfRule type="cellIs" dxfId="2317" priority="11479" operator="equal">
      <formula>0</formula>
    </cfRule>
  </conditionalFormatting>
  <conditionalFormatting sqref="AA106">
    <cfRule type="cellIs" dxfId="2316" priority="11478" operator="equal">
      <formula>0</formula>
    </cfRule>
  </conditionalFormatting>
  <conditionalFormatting sqref="Z107:Z109">
    <cfRule type="cellIs" dxfId="2315" priority="11476" operator="equal">
      <formula>0</formula>
    </cfRule>
  </conditionalFormatting>
  <conditionalFormatting sqref="AA107:AA109">
    <cfRule type="cellIs" dxfId="2314" priority="11475" operator="equal">
      <formula>0</formula>
    </cfRule>
  </conditionalFormatting>
  <conditionalFormatting sqref="Z112">
    <cfRule type="cellIs" dxfId="2313" priority="11474" operator="equal">
      <formula>0</formula>
    </cfRule>
  </conditionalFormatting>
  <conditionalFormatting sqref="AA112">
    <cfRule type="cellIs" dxfId="2312" priority="11473" operator="equal">
      <formula>0</formula>
    </cfRule>
  </conditionalFormatting>
  <conditionalFormatting sqref="Z136">
    <cfRule type="cellIs" dxfId="2311" priority="11454" operator="equal">
      <formula>0</formula>
    </cfRule>
  </conditionalFormatting>
  <conditionalFormatting sqref="Z113:Z115">
    <cfRule type="cellIs" dxfId="2310" priority="11471" operator="equal">
      <formula>0</formula>
    </cfRule>
  </conditionalFormatting>
  <conditionalFormatting sqref="AA113:AA115">
    <cfRule type="cellIs" dxfId="2309" priority="11470" operator="equal">
      <formula>0</formula>
    </cfRule>
  </conditionalFormatting>
  <conditionalFormatting sqref="Z118">
    <cfRule type="cellIs" dxfId="2308" priority="11469" operator="equal">
      <formula>0</formula>
    </cfRule>
  </conditionalFormatting>
  <conditionalFormatting sqref="AA118">
    <cfRule type="cellIs" dxfId="2307" priority="11468" operator="equal">
      <formula>0</formula>
    </cfRule>
  </conditionalFormatting>
  <conditionalFormatting sqref="Z137:Z139">
    <cfRule type="cellIs" dxfId="2306" priority="11451" operator="equal">
      <formula>0</formula>
    </cfRule>
  </conditionalFormatting>
  <conditionalFormatting sqref="Z119:Z121">
    <cfRule type="cellIs" dxfId="2305" priority="11466" operator="equal">
      <formula>0</formula>
    </cfRule>
  </conditionalFormatting>
  <conditionalFormatting sqref="AA119:AA121">
    <cfRule type="cellIs" dxfId="2304" priority="11465" operator="equal">
      <formula>0</formula>
    </cfRule>
  </conditionalFormatting>
  <conditionalFormatting sqref="Z124">
    <cfRule type="cellIs" dxfId="2303" priority="11464" operator="equal">
      <formula>0</formula>
    </cfRule>
  </conditionalFormatting>
  <conditionalFormatting sqref="AA124">
    <cfRule type="cellIs" dxfId="2302" priority="11463" operator="equal">
      <formula>0</formula>
    </cfRule>
  </conditionalFormatting>
  <conditionalFormatting sqref="AA142">
    <cfRule type="cellIs" dxfId="2301" priority="11448" operator="equal">
      <formula>0</formula>
    </cfRule>
  </conditionalFormatting>
  <conditionalFormatting sqref="Z125:Z127">
    <cfRule type="cellIs" dxfId="2300" priority="11461" operator="equal">
      <formula>0</formula>
    </cfRule>
  </conditionalFormatting>
  <conditionalFormatting sqref="AA125:AA127">
    <cfRule type="cellIs" dxfId="2299" priority="11460" operator="equal">
      <formula>0</formula>
    </cfRule>
  </conditionalFormatting>
  <conditionalFormatting sqref="Z130">
    <cfRule type="cellIs" dxfId="2298" priority="11459" operator="equal">
      <formula>0</formula>
    </cfRule>
  </conditionalFormatting>
  <conditionalFormatting sqref="AA130">
    <cfRule type="cellIs" dxfId="2297" priority="11458" operator="equal">
      <formula>0</formula>
    </cfRule>
  </conditionalFormatting>
  <conditionalFormatting sqref="AA143:AA145">
    <cfRule type="cellIs" dxfId="2296" priority="11445" operator="equal">
      <formula>0</formula>
    </cfRule>
  </conditionalFormatting>
  <conditionalFormatting sqref="Z131:Z133">
    <cfRule type="cellIs" dxfId="2295" priority="11456" operator="equal">
      <formula>0</formula>
    </cfRule>
  </conditionalFormatting>
  <conditionalFormatting sqref="AA131:AA133">
    <cfRule type="cellIs" dxfId="2294" priority="11455" operator="equal">
      <formula>0</formula>
    </cfRule>
  </conditionalFormatting>
  <conditionalFormatting sqref="AA136">
    <cfRule type="cellIs" dxfId="2293" priority="11453" operator="equal">
      <formula>0</formula>
    </cfRule>
  </conditionalFormatting>
  <conditionalFormatting sqref="AA137:AA139">
    <cfRule type="cellIs" dxfId="2292" priority="11450" operator="equal">
      <formula>0</formula>
    </cfRule>
  </conditionalFormatting>
  <conditionalFormatting sqref="Z142">
    <cfRule type="cellIs" dxfId="2291" priority="11449" operator="equal">
      <formula>0</formula>
    </cfRule>
  </conditionalFormatting>
  <conditionalFormatting sqref="Z154">
    <cfRule type="cellIs" dxfId="2290" priority="11439" operator="equal">
      <formula>0</formula>
    </cfRule>
  </conditionalFormatting>
  <conditionalFormatting sqref="Z143:Z145">
    <cfRule type="cellIs" dxfId="2289" priority="11446" operator="equal">
      <formula>0</formula>
    </cfRule>
  </conditionalFormatting>
  <conditionalFormatting sqref="Z148">
    <cfRule type="cellIs" dxfId="2288" priority="11444" operator="equal">
      <formula>0</formula>
    </cfRule>
  </conditionalFormatting>
  <conditionalFormatting sqref="AA148">
    <cfRule type="cellIs" dxfId="2287" priority="11443" operator="equal">
      <formula>0</formula>
    </cfRule>
  </conditionalFormatting>
  <conditionalFormatting sqref="Z155:Z157">
    <cfRule type="cellIs" dxfId="2286" priority="11436" operator="equal">
      <formula>0</formula>
    </cfRule>
  </conditionalFormatting>
  <conditionalFormatting sqref="Z149:Z151">
    <cfRule type="cellIs" dxfId="2285" priority="11441" operator="equal">
      <formula>0</formula>
    </cfRule>
  </conditionalFormatting>
  <conditionalFormatting sqref="AA149:AA151">
    <cfRule type="cellIs" dxfId="2284" priority="11440" operator="equal">
      <formula>0</formula>
    </cfRule>
  </conditionalFormatting>
  <conditionalFormatting sqref="AA154">
    <cfRule type="cellIs" dxfId="2283" priority="11438" operator="equal">
      <formula>0</formula>
    </cfRule>
  </conditionalFormatting>
  <conditionalFormatting sqref="AA160 AA166 AA172 AA178 AA184 AA190 AA196">
    <cfRule type="cellIs" dxfId="2282" priority="11433" operator="equal">
      <formula>0</formula>
    </cfRule>
  </conditionalFormatting>
  <conditionalFormatting sqref="AA155:AA157">
    <cfRule type="cellIs" dxfId="2281" priority="11435" operator="equal">
      <formula>0</formula>
    </cfRule>
  </conditionalFormatting>
  <conditionalFormatting sqref="Z160 Z166 Z172 Z178 Z184 Z190 Z196">
    <cfRule type="cellIs" dxfId="2280" priority="11434" operator="equal">
      <formula>0</formula>
    </cfRule>
  </conditionalFormatting>
  <conditionalFormatting sqref="AA161:AA163 AA167:AA169 AA173:AA175 AA179:AA181 AA185:AA187 AA191:AA193 AA197:AA199">
    <cfRule type="cellIs" dxfId="2279" priority="11430" operator="equal">
      <formula>0</formula>
    </cfRule>
  </conditionalFormatting>
  <conditionalFormatting sqref="Z161:Z163 Z167:Z169 Z173:Z175 Z179:Z181 Z185:Z187 Z191:Z193 Z197:Z199">
    <cfRule type="cellIs" dxfId="2278" priority="11431" operator="equal">
      <formula>0</formula>
    </cfRule>
  </conditionalFormatting>
  <conditionalFormatting sqref="AA66 AA72 AA78 AA84 AA90 AA96 AA102 AA108 AA114 AA120 AA126 AA132 AA138 AA144 AA150 AA156 AA162 AA168 AA174 AA180 AA186 AA192 AA198">
    <cfRule type="colorScale" priority="114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66">
    <cfRule type="cellIs" dxfId="2277" priority="11424" operator="equal">
      <formula>0</formula>
    </cfRule>
  </conditionalFormatting>
  <conditionalFormatting sqref="W67">
    <cfRule type="cellIs" dxfId="2276" priority="8769" operator="equal">
      <formula>0</formula>
    </cfRule>
    <cfRule type="cellIs" dxfId="2275" priority="10246" operator="greaterThan">
      <formula>W66</formula>
    </cfRule>
  </conditionalFormatting>
  <conditionalFormatting sqref="Y65">
    <cfRule type="cellIs" dxfId="2274" priority="8909" operator="equal">
      <formula>0</formula>
    </cfRule>
  </conditionalFormatting>
  <conditionalFormatting sqref="Y67">
    <cfRule type="cellIs" dxfId="2273" priority="8908" operator="equal">
      <formula>0</formula>
    </cfRule>
  </conditionalFormatting>
  <conditionalFormatting sqref="W69">
    <cfRule type="cellIs" dxfId="2272" priority="8330" operator="lessThan">
      <formula>W68</formula>
    </cfRule>
    <cfRule type="cellIs" dxfId="2271" priority="8756" operator="equal">
      <formula>0</formula>
    </cfRule>
  </conditionalFormatting>
  <conditionalFormatting sqref="W68">
    <cfRule type="cellIs" dxfId="2270" priority="8331" operator="lessThan">
      <formula>W69</formula>
    </cfRule>
    <cfRule type="cellIs" dxfId="2269" priority="8749" operator="equal">
      <formula>0</formula>
    </cfRule>
    <cfRule type="cellIs" dxfId="2268" priority="8750" operator="lessThan">
      <formula>W69</formula>
    </cfRule>
    <cfRule type="cellIs" dxfId="2267" priority="8755" operator="lessThan">
      <formula>0</formula>
    </cfRule>
  </conditionalFormatting>
  <conditionalFormatting sqref="W71">
    <cfRule type="cellIs" dxfId="2266" priority="8754" operator="equal">
      <formula>0</formula>
    </cfRule>
  </conditionalFormatting>
  <conditionalFormatting sqref="W70">
    <cfRule type="cellIs" dxfId="2265" priority="8747" operator="equal">
      <formula>0</formula>
    </cfRule>
    <cfRule type="cellIs" dxfId="2264" priority="8748" operator="lessThan">
      <formula>W71</formula>
    </cfRule>
    <cfRule type="cellIs" dxfId="2263" priority="8753" operator="lessThan">
      <formula>0</formula>
    </cfRule>
  </conditionalFormatting>
  <conditionalFormatting sqref="W72">
    <cfRule type="cellIs" dxfId="2262" priority="8746" operator="equal">
      <formula>0</formula>
    </cfRule>
    <cfRule type="cellIs" dxfId="2261" priority="8751" operator="lessThan">
      <formula>W73</formula>
    </cfRule>
  </conditionalFormatting>
  <conditionalFormatting sqref="W77">
    <cfRule type="cellIs" dxfId="2260" priority="8742" operator="equal">
      <formula>0</formula>
    </cfRule>
  </conditionalFormatting>
  <conditionalFormatting sqref="W76">
    <cfRule type="cellIs" dxfId="2259" priority="8735" operator="equal">
      <formula>0</formula>
    </cfRule>
    <cfRule type="cellIs" dxfId="2258" priority="8736" operator="lessThan">
      <formula>W77</formula>
    </cfRule>
    <cfRule type="cellIs" dxfId="2257" priority="8741" operator="lessThan">
      <formula>0</formula>
    </cfRule>
  </conditionalFormatting>
  <conditionalFormatting sqref="W78">
    <cfRule type="cellIs" dxfId="2256" priority="8734" operator="equal">
      <formula>0</formula>
    </cfRule>
    <cfRule type="cellIs" dxfId="2255" priority="8739" operator="lessThan">
      <formula>W79</formula>
    </cfRule>
  </conditionalFormatting>
  <conditionalFormatting sqref="W83">
    <cfRule type="cellIs" dxfId="2254" priority="8730" operator="equal">
      <formula>0</formula>
    </cfRule>
  </conditionalFormatting>
  <conditionalFormatting sqref="W82">
    <cfRule type="cellIs" dxfId="2253" priority="8723" operator="equal">
      <formula>0</formula>
    </cfRule>
    <cfRule type="cellIs" dxfId="2252" priority="8724" operator="lessThan">
      <formula>W83</formula>
    </cfRule>
    <cfRule type="cellIs" dxfId="2251" priority="8729" operator="lessThan">
      <formula>0</formula>
    </cfRule>
  </conditionalFormatting>
  <conditionalFormatting sqref="W84">
    <cfRule type="cellIs" dxfId="2250" priority="8722" operator="equal">
      <formula>0</formula>
    </cfRule>
    <cfRule type="cellIs" dxfId="2249" priority="8727" operator="lessThan">
      <formula>W85</formula>
    </cfRule>
  </conditionalFormatting>
  <conditionalFormatting sqref="W85">
    <cfRule type="cellIs" dxfId="2248" priority="8721" operator="equal">
      <formula>0</formula>
    </cfRule>
    <cfRule type="cellIs" dxfId="2247" priority="8728" operator="greaterThan">
      <formula>W84</formula>
    </cfRule>
  </conditionalFormatting>
  <conditionalFormatting sqref="W89">
    <cfRule type="cellIs" dxfId="2246" priority="8718" operator="equal">
      <formula>0</formula>
    </cfRule>
  </conditionalFormatting>
  <conditionalFormatting sqref="W88">
    <cfRule type="cellIs" dxfId="2245" priority="8711" operator="equal">
      <formula>0</formula>
    </cfRule>
    <cfRule type="cellIs" dxfId="2244" priority="8712" operator="lessThan">
      <formula>W89</formula>
    </cfRule>
    <cfRule type="cellIs" dxfId="2243" priority="8717" operator="lessThan">
      <formula>0</formula>
    </cfRule>
  </conditionalFormatting>
  <conditionalFormatting sqref="W90">
    <cfRule type="cellIs" dxfId="2242" priority="8710" operator="equal">
      <formula>0</formula>
    </cfRule>
    <cfRule type="cellIs" dxfId="2241" priority="8715" operator="lessThan">
      <formula>W91</formula>
    </cfRule>
  </conditionalFormatting>
  <conditionalFormatting sqref="W91">
    <cfRule type="cellIs" dxfId="2240" priority="8709" operator="equal">
      <formula>0</formula>
    </cfRule>
    <cfRule type="cellIs" dxfId="2239" priority="8716" operator="greaterThan">
      <formula>W90</formula>
    </cfRule>
  </conditionalFormatting>
  <conditionalFormatting sqref="W95">
    <cfRule type="cellIs" dxfId="2238" priority="8706" operator="equal">
      <formula>0</formula>
    </cfRule>
  </conditionalFormatting>
  <conditionalFormatting sqref="W94">
    <cfRule type="cellIs" dxfId="2237" priority="8699" operator="equal">
      <formula>0</formula>
    </cfRule>
    <cfRule type="cellIs" dxfId="2236" priority="8700" operator="lessThan">
      <formula>W95</formula>
    </cfRule>
    <cfRule type="cellIs" dxfId="2235" priority="8705" operator="lessThan">
      <formula>0</formula>
    </cfRule>
  </conditionalFormatting>
  <conditionalFormatting sqref="W96">
    <cfRule type="cellIs" dxfId="2234" priority="8698" operator="equal">
      <formula>0</formula>
    </cfRule>
    <cfRule type="cellIs" dxfId="2233" priority="8703" operator="lessThan">
      <formula>W97</formula>
    </cfRule>
  </conditionalFormatting>
  <conditionalFormatting sqref="W97">
    <cfRule type="cellIs" dxfId="2232" priority="8697" operator="equal">
      <formula>0</formula>
    </cfRule>
    <cfRule type="cellIs" dxfId="2231" priority="8704" operator="greaterThan">
      <formula>W96</formula>
    </cfRule>
  </conditionalFormatting>
  <conditionalFormatting sqref="W101">
    <cfRule type="cellIs" dxfId="2230" priority="8694" operator="equal">
      <formula>0</formula>
    </cfRule>
  </conditionalFormatting>
  <conditionalFormatting sqref="W100">
    <cfRule type="cellIs" dxfId="2229" priority="8687" operator="equal">
      <formula>0</formula>
    </cfRule>
    <cfRule type="cellIs" dxfId="2228" priority="8688" operator="lessThan">
      <formula>W101</formula>
    </cfRule>
    <cfRule type="cellIs" dxfId="2227" priority="8693" operator="lessThan">
      <formula>0</formula>
    </cfRule>
  </conditionalFormatting>
  <conditionalFormatting sqref="W102">
    <cfRule type="cellIs" dxfId="2226" priority="8686" operator="equal">
      <formula>0</formula>
    </cfRule>
    <cfRule type="cellIs" dxfId="2225" priority="8691" operator="lessThan">
      <formula>W103</formula>
    </cfRule>
  </conditionalFormatting>
  <conditionalFormatting sqref="W103">
    <cfRule type="cellIs" dxfId="2224" priority="8685" operator="equal">
      <formula>0</formula>
    </cfRule>
    <cfRule type="cellIs" dxfId="2223" priority="8692" operator="greaterThan">
      <formula>W102</formula>
    </cfRule>
  </conditionalFormatting>
  <conditionalFormatting sqref="W107">
    <cfRule type="cellIs" dxfId="2222" priority="8682" operator="equal">
      <formula>0</formula>
    </cfRule>
  </conditionalFormatting>
  <conditionalFormatting sqref="W106">
    <cfRule type="cellIs" dxfId="2221" priority="8675" operator="equal">
      <formula>0</formula>
    </cfRule>
    <cfRule type="cellIs" dxfId="2220" priority="8676" operator="lessThan">
      <formula>W107</formula>
    </cfRule>
    <cfRule type="cellIs" dxfId="2219" priority="8681" operator="lessThan">
      <formula>0</formula>
    </cfRule>
  </conditionalFormatting>
  <conditionalFormatting sqref="W108">
    <cfRule type="cellIs" dxfId="2218" priority="8674" operator="equal">
      <formula>0</formula>
    </cfRule>
    <cfRule type="cellIs" dxfId="2217" priority="8679" operator="lessThan">
      <formula>W109</formula>
    </cfRule>
  </conditionalFormatting>
  <conditionalFormatting sqref="W109">
    <cfRule type="cellIs" dxfId="2216" priority="8673" operator="equal">
      <formula>0</formula>
    </cfRule>
    <cfRule type="cellIs" dxfId="2215" priority="8680" operator="greaterThan">
      <formula>W108</formula>
    </cfRule>
  </conditionalFormatting>
  <conditionalFormatting sqref="W113">
    <cfRule type="cellIs" dxfId="2214" priority="8670" operator="equal">
      <formula>0</formula>
    </cfRule>
  </conditionalFormatting>
  <conditionalFormatting sqref="W112">
    <cfRule type="cellIs" dxfId="2213" priority="8663" operator="equal">
      <formula>0</formula>
    </cfRule>
    <cfRule type="cellIs" dxfId="2212" priority="8664" operator="lessThan">
      <formula>W113</formula>
    </cfRule>
    <cfRule type="cellIs" dxfId="2211" priority="8669" operator="lessThan">
      <formula>0</formula>
    </cfRule>
  </conditionalFormatting>
  <conditionalFormatting sqref="W114">
    <cfRule type="cellIs" dxfId="2210" priority="8662" operator="equal">
      <formula>0</formula>
    </cfRule>
    <cfRule type="cellIs" dxfId="2209" priority="8667" operator="lessThan">
      <formula>W115</formula>
    </cfRule>
  </conditionalFormatting>
  <conditionalFormatting sqref="W115">
    <cfRule type="cellIs" dxfId="2208" priority="8661" operator="equal">
      <formula>0</formula>
    </cfRule>
    <cfRule type="cellIs" dxfId="2207" priority="8668" operator="greaterThan">
      <formula>W114</formula>
    </cfRule>
  </conditionalFormatting>
  <conditionalFormatting sqref="W119">
    <cfRule type="cellIs" dxfId="2206" priority="8658" operator="equal">
      <formula>0</formula>
    </cfRule>
  </conditionalFormatting>
  <conditionalFormatting sqref="W118">
    <cfRule type="cellIs" dxfId="2205" priority="8651" operator="equal">
      <formula>0</formula>
    </cfRule>
    <cfRule type="cellIs" dxfId="2204" priority="8652" operator="lessThan">
      <formula>W119</formula>
    </cfRule>
    <cfRule type="cellIs" dxfId="2203" priority="8657" operator="lessThan">
      <formula>0</formula>
    </cfRule>
  </conditionalFormatting>
  <conditionalFormatting sqref="W120">
    <cfRule type="cellIs" dxfId="2202" priority="8650" operator="equal">
      <formula>0</formula>
    </cfRule>
    <cfRule type="cellIs" dxfId="2201" priority="8655" operator="lessThan">
      <formula>W121</formula>
    </cfRule>
  </conditionalFormatting>
  <conditionalFormatting sqref="W121">
    <cfRule type="cellIs" dxfId="2200" priority="8649" operator="equal">
      <formula>0</formula>
    </cfRule>
    <cfRule type="cellIs" dxfId="2199" priority="8656" operator="greaterThan">
      <formula>W120</formula>
    </cfRule>
  </conditionalFormatting>
  <conditionalFormatting sqref="W125">
    <cfRule type="cellIs" dxfId="2198" priority="8646" operator="equal">
      <formula>0</formula>
    </cfRule>
  </conditionalFormatting>
  <conditionalFormatting sqref="W124">
    <cfRule type="cellIs" dxfId="2197" priority="8639" operator="equal">
      <formula>0</formula>
    </cfRule>
    <cfRule type="cellIs" dxfId="2196" priority="8640" operator="lessThan">
      <formula>W125</formula>
    </cfRule>
    <cfRule type="cellIs" dxfId="2195" priority="8645" operator="lessThan">
      <formula>0</formula>
    </cfRule>
  </conditionalFormatting>
  <conditionalFormatting sqref="W126">
    <cfRule type="cellIs" dxfId="2194" priority="8638" operator="equal">
      <formula>0</formula>
    </cfRule>
    <cfRule type="cellIs" dxfId="2193" priority="8643" operator="lessThan">
      <formula>W127</formula>
    </cfRule>
  </conditionalFormatting>
  <conditionalFormatting sqref="W127">
    <cfRule type="cellIs" dxfId="2192" priority="8637" operator="equal">
      <formula>0</formula>
    </cfRule>
    <cfRule type="cellIs" dxfId="2191" priority="8644" operator="greaterThan">
      <formula>W126</formula>
    </cfRule>
  </conditionalFormatting>
  <conditionalFormatting sqref="W131">
    <cfRule type="cellIs" dxfId="2190" priority="8634" operator="equal">
      <formula>0</formula>
    </cfRule>
  </conditionalFormatting>
  <conditionalFormatting sqref="W130">
    <cfRule type="cellIs" dxfId="2189" priority="8627" operator="equal">
      <formula>0</formula>
    </cfRule>
    <cfRule type="cellIs" dxfId="2188" priority="8628" operator="lessThan">
      <formula>W131</formula>
    </cfRule>
    <cfRule type="cellIs" dxfId="2187" priority="8633" operator="lessThan">
      <formula>0</formula>
    </cfRule>
  </conditionalFormatting>
  <conditionalFormatting sqref="W132">
    <cfRule type="cellIs" dxfId="2186" priority="8626" operator="equal">
      <formula>0</formula>
    </cfRule>
    <cfRule type="cellIs" dxfId="2185" priority="8631" operator="lessThan">
      <formula>W133</formula>
    </cfRule>
  </conditionalFormatting>
  <conditionalFormatting sqref="W133">
    <cfRule type="cellIs" dxfId="2184" priority="8625" operator="equal">
      <formula>0</formula>
    </cfRule>
    <cfRule type="cellIs" dxfId="2183" priority="8632" operator="greaterThan">
      <formula>W132</formula>
    </cfRule>
  </conditionalFormatting>
  <conditionalFormatting sqref="W137">
    <cfRule type="cellIs" dxfId="2182" priority="8622" operator="equal">
      <formula>0</formula>
    </cfRule>
  </conditionalFormatting>
  <conditionalFormatting sqref="W136">
    <cfRule type="cellIs" dxfId="2181" priority="8615" operator="equal">
      <formula>0</formula>
    </cfRule>
    <cfRule type="cellIs" dxfId="2180" priority="8616" operator="lessThan">
      <formula>W137</formula>
    </cfRule>
    <cfRule type="cellIs" dxfId="2179" priority="8621" operator="lessThan">
      <formula>0</formula>
    </cfRule>
  </conditionalFormatting>
  <conditionalFormatting sqref="W138">
    <cfRule type="cellIs" dxfId="2178" priority="8614" operator="equal">
      <formula>0</formula>
    </cfRule>
    <cfRule type="cellIs" dxfId="2177" priority="8619" operator="lessThan">
      <formula>W139</formula>
    </cfRule>
  </conditionalFormatting>
  <conditionalFormatting sqref="W139">
    <cfRule type="cellIs" dxfId="2176" priority="8613" operator="equal">
      <formula>0</formula>
    </cfRule>
    <cfRule type="cellIs" dxfId="2175" priority="8620" operator="greaterThan">
      <formula>W138</formula>
    </cfRule>
  </conditionalFormatting>
  <conditionalFormatting sqref="W143">
    <cfRule type="cellIs" dxfId="2174" priority="8610" operator="equal">
      <formula>0</formula>
    </cfRule>
  </conditionalFormatting>
  <conditionalFormatting sqref="W142">
    <cfRule type="cellIs" dxfId="2173" priority="8603" operator="equal">
      <formula>0</formula>
    </cfRule>
    <cfRule type="cellIs" dxfId="2172" priority="8604" operator="lessThan">
      <formula>W143</formula>
    </cfRule>
    <cfRule type="cellIs" dxfId="2171" priority="8609" operator="lessThan">
      <formula>0</formula>
    </cfRule>
  </conditionalFormatting>
  <conditionalFormatting sqref="W144">
    <cfRule type="cellIs" dxfId="2170" priority="8602" operator="equal">
      <formula>0</formula>
    </cfRule>
    <cfRule type="cellIs" dxfId="2169" priority="8607" operator="lessThan">
      <formula>W145</formula>
    </cfRule>
  </conditionalFormatting>
  <conditionalFormatting sqref="W145">
    <cfRule type="cellIs" dxfId="2168" priority="8601" operator="equal">
      <formula>0</formula>
    </cfRule>
    <cfRule type="cellIs" dxfId="2167" priority="8608" operator="greaterThan">
      <formula>W144</formula>
    </cfRule>
  </conditionalFormatting>
  <conditionalFormatting sqref="W149">
    <cfRule type="cellIs" dxfId="2166" priority="8598" operator="equal">
      <formula>0</formula>
    </cfRule>
  </conditionalFormatting>
  <conditionalFormatting sqref="W148">
    <cfRule type="cellIs" dxfId="2165" priority="8591" operator="equal">
      <formula>0</formula>
    </cfRule>
    <cfRule type="cellIs" dxfId="2164" priority="8592" operator="lessThan">
      <formula>W149</formula>
    </cfRule>
    <cfRule type="cellIs" dxfId="2163" priority="8597" operator="lessThan">
      <formula>0</formula>
    </cfRule>
  </conditionalFormatting>
  <conditionalFormatting sqref="W150">
    <cfRule type="cellIs" dxfId="2162" priority="8590" operator="equal">
      <formula>0</formula>
    </cfRule>
    <cfRule type="cellIs" dxfId="2161" priority="8595" operator="lessThan">
      <formula>W151</formula>
    </cfRule>
  </conditionalFormatting>
  <conditionalFormatting sqref="W151">
    <cfRule type="cellIs" dxfId="2160" priority="8589" operator="equal">
      <formula>0</formula>
    </cfRule>
    <cfRule type="cellIs" dxfId="2159" priority="8596" operator="greaterThan">
      <formula>W150</formula>
    </cfRule>
  </conditionalFormatting>
  <conditionalFormatting sqref="W153">
    <cfRule type="cellIs" dxfId="2158" priority="8588" operator="equal">
      <formula>0</formula>
    </cfRule>
  </conditionalFormatting>
  <conditionalFormatting sqref="W152">
    <cfRule type="cellIs" dxfId="2157" priority="8581" operator="equal">
      <formula>0</formula>
    </cfRule>
    <cfRule type="cellIs" dxfId="2156" priority="8582" operator="lessThan">
      <formula>W153</formula>
    </cfRule>
    <cfRule type="cellIs" dxfId="2155" priority="8587" operator="lessThan">
      <formula>0</formula>
    </cfRule>
  </conditionalFormatting>
  <conditionalFormatting sqref="W155">
    <cfRule type="cellIs" dxfId="2154" priority="8586" operator="equal">
      <formula>0</formula>
    </cfRule>
  </conditionalFormatting>
  <conditionalFormatting sqref="W154">
    <cfRule type="cellIs" dxfId="2153" priority="8579" operator="equal">
      <formula>0</formula>
    </cfRule>
    <cfRule type="cellIs" dxfId="2152" priority="8580" operator="lessThan">
      <formula>W155</formula>
    </cfRule>
    <cfRule type="cellIs" dxfId="2151" priority="8585" operator="lessThan">
      <formula>0</formula>
    </cfRule>
  </conditionalFormatting>
  <conditionalFormatting sqref="W156">
    <cfRule type="cellIs" dxfId="2150" priority="8578" operator="equal">
      <formula>0</formula>
    </cfRule>
    <cfRule type="cellIs" dxfId="2149" priority="8583" operator="lessThan">
      <formula>W157</formula>
    </cfRule>
  </conditionalFormatting>
  <conditionalFormatting sqref="W157">
    <cfRule type="cellIs" dxfId="2148" priority="8577" operator="equal">
      <formula>0</formula>
    </cfRule>
    <cfRule type="cellIs" dxfId="2147" priority="8584" operator="greaterThan">
      <formula>W156</formula>
    </cfRule>
  </conditionalFormatting>
  <conditionalFormatting sqref="W159">
    <cfRule type="cellIs" dxfId="2146" priority="8576" operator="equal">
      <formula>0</formula>
    </cfRule>
  </conditionalFormatting>
  <conditionalFormatting sqref="W158">
    <cfRule type="cellIs" dxfId="2145" priority="8569" operator="equal">
      <formula>0</formula>
    </cfRule>
    <cfRule type="cellIs" dxfId="2144" priority="8570" operator="lessThan">
      <formula>W159</formula>
    </cfRule>
    <cfRule type="cellIs" dxfId="2143" priority="8575" operator="lessThan">
      <formula>0</formula>
    </cfRule>
  </conditionalFormatting>
  <conditionalFormatting sqref="W161">
    <cfRule type="cellIs" dxfId="2142" priority="8574" operator="equal">
      <formula>0</formula>
    </cfRule>
  </conditionalFormatting>
  <conditionalFormatting sqref="W160">
    <cfRule type="cellIs" dxfId="2141" priority="8567" operator="equal">
      <formula>0</formula>
    </cfRule>
    <cfRule type="cellIs" dxfId="2140" priority="8568" operator="lessThan">
      <formula>W161</formula>
    </cfRule>
    <cfRule type="cellIs" dxfId="2139" priority="8573" operator="lessThan">
      <formula>0</formula>
    </cfRule>
  </conditionalFormatting>
  <conditionalFormatting sqref="W162">
    <cfRule type="cellIs" dxfId="2138" priority="8566" operator="equal">
      <formula>0</formula>
    </cfRule>
    <cfRule type="cellIs" dxfId="2137" priority="8571" operator="lessThan">
      <formula>W163</formula>
    </cfRule>
  </conditionalFormatting>
  <conditionalFormatting sqref="W163">
    <cfRule type="cellIs" dxfId="2136" priority="8565" operator="equal">
      <formula>0</formula>
    </cfRule>
    <cfRule type="cellIs" dxfId="2135" priority="8572" operator="greaterThan">
      <formula>W162</formula>
    </cfRule>
  </conditionalFormatting>
  <conditionalFormatting sqref="W165 W171 W177 W183 W189 W195">
    <cfRule type="cellIs" dxfId="2134" priority="8564" operator="equal">
      <formula>0</formula>
    </cfRule>
  </conditionalFormatting>
  <conditionalFormatting sqref="W164 W170 W176 W182 W188 W194">
    <cfRule type="cellIs" dxfId="2133" priority="8557" operator="equal">
      <formula>0</formula>
    </cfRule>
    <cfRule type="cellIs" dxfId="2132" priority="8558" operator="lessThan">
      <formula>W165</formula>
    </cfRule>
    <cfRule type="cellIs" dxfId="2131" priority="8563" operator="lessThan">
      <formula>0</formula>
    </cfRule>
  </conditionalFormatting>
  <conditionalFormatting sqref="W167 W173 W179 W185 W191 W197">
    <cfRule type="cellIs" dxfId="2130" priority="8562" operator="equal">
      <formula>0</formula>
    </cfRule>
  </conditionalFormatting>
  <conditionalFormatting sqref="W166 W172 W178 W184 W190 W196">
    <cfRule type="cellIs" dxfId="2129" priority="8555" operator="equal">
      <formula>0</formula>
    </cfRule>
    <cfRule type="cellIs" dxfId="2128" priority="8556" operator="lessThan">
      <formula>W167</formula>
    </cfRule>
    <cfRule type="cellIs" dxfId="2127" priority="8561" operator="lessThan">
      <formula>0</formula>
    </cfRule>
  </conditionalFormatting>
  <conditionalFormatting sqref="W168 W174 W180 W186 W192 W198">
    <cfRule type="cellIs" dxfId="2126" priority="8554" operator="equal">
      <formula>0</formula>
    </cfRule>
    <cfRule type="cellIs" dxfId="2125" priority="8559" operator="lessThan">
      <formula>W169</formula>
    </cfRule>
  </conditionalFormatting>
  <conditionalFormatting sqref="W169 W175 W181 W187 W193 W199">
    <cfRule type="cellIs" dxfId="2124" priority="8553" operator="equal">
      <formula>0</formula>
    </cfRule>
    <cfRule type="cellIs" dxfId="2123" priority="8560" operator="greaterThan">
      <formula>W168</formula>
    </cfRule>
  </conditionalFormatting>
  <conditionalFormatting sqref="Z72 Z66 Z78 Z84 Z90 Z96 Z102 Z108 Z114 Z120 Z126 Z132 Z138 Z144 Z150 Z156 Z162 Z168 Z174 Z180 Z186 Z192 Z198">
    <cfRule type="colorScale" priority="83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75">
    <cfRule type="cellIs" dxfId="2122" priority="8324" operator="lessThan">
      <formula>W74</formula>
    </cfRule>
    <cfRule type="cellIs" dxfId="2121" priority="8329" operator="equal">
      <formula>0</formula>
    </cfRule>
  </conditionalFormatting>
  <conditionalFormatting sqref="W74">
    <cfRule type="cellIs" dxfId="2120" priority="8325" operator="lessThan">
      <formula>W75</formula>
    </cfRule>
    <cfRule type="cellIs" dxfId="2119" priority="8326" operator="equal">
      <formula>0</formula>
    </cfRule>
    <cfRule type="cellIs" dxfId="2118" priority="8327" operator="lessThan">
      <formula>W75</formula>
    </cfRule>
    <cfRule type="cellIs" dxfId="2117" priority="8328" operator="lessThan">
      <formula>0</formula>
    </cfRule>
  </conditionalFormatting>
  <conditionalFormatting sqref="W81">
    <cfRule type="cellIs" dxfId="2116" priority="8318" operator="lessThan">
      <formula>W80</formula>
    </cfRule>
    <cfRule type="cellIs" dxfId="2115" priority="8323" operator="equal">
      <formula>0</formula>
    </cfRule>
  </conditionalFormatting>
  <conditionalFormatting sqref="W80">
    <cfRule type="cellIs" dxfId="2114" priority="8319" operator="lessThan">
      <formula>W81</formula>
    </cfRule>
    <cfRule type="cellIs" dxfId="2113" priority="8320" operator="equal">
      <formula>0</formula>
    </cfRule>
    <cfRule type="cellIs" dxfId="2112" priority="8321" operator="lessThan">
      <formula>W81</formula>
    </cfRule>
    <cfRule type="cellIs" dxfId="2111" priority="8322" operator="lessThan">
      <formula>0</formula>
    </cfRule>
  </conditionalFormatting>
  <conditionalFormatting sqref="W87">
    <cfRule type="cellIs" dxfId="2110" priority="8312" operator="lessThan">
      <formula>W86</formula>
    </cfRule>
    <cfRule type="cellIs" dxfId="2109" priority="8317" operator="equal">
      <formula>0</formula>
    </cfRule>
  </conditionalFormatting>
  <conditionalFormatting sqref="W86">
    <cfRule type="cellIs" dxfId="2108" priority="8313" operator="lessThan">
      <formula>W87</formula>
    </cfRule>
    <cfRule type="cellIs" dxfId="2107" priority="8314" operator="equal">
      <formula>0</formula>
    </cfRule>
    <cfRule type="cellIs" dxfId="2106" priority="8315" operator="lessThan">
      <formula>W87</formula>
    </cfRule>
    <cfRule type="cellIs" dxfId="2105" priority="8316" operator="lessThan">
      <formula>0</formula>
    </cfRule>
  </conditionalFormatting>
  <conditionalFormatting sqref="W93">
    <cfRule type="cellIs" dxfId="2104" priority="8306" operator="lessThan">
      <formula>W92</formula>
    </cfRule>
    <cfRule type="cellIs" dxfId="2103" priority="8311" operator="equal">
      <formula>0</formula>
    </cfRule>
  </conditionalFormatting>
  <conditionalFormatting sqref="W92">
    <cfRule type="cellIs" dxfId="2102" priority="8307" operator="lessThan">
      <formula>W93</formula>
    </cfRule>
    <cfRule type="cellIs" dxfId="2101" priority="8308" operator="equal">
      <formula>0</formula>
    </cfRule>
    <cfRule type="cellIs" dxfId="2100" priority="8309" operator="lessThan">
      <formula>W93</formula>
    </cfRule>
    <cfRule type="cellIs" dxfId="2099" priority="8310" operator="lessThan">
      <formula>0</formula>
    </cfRule>
  </conditionalFormatting>
  <conditionalFormatting sqref="W99">
    <cfRule type="cellIs" dxfId="2098" priority="8300" operator="lessThan">
      <formula>W98</formula>
    </cfRule>
    <cfRule type="cellIs" dxfId="2097" priority="8305" operator="equal">
      <formula>0</formula>
    </cfRule>
  </conditionalFormatting>
  <conditionalFormatting sqref="W98">
    <cfRule type="cellIs" dxfId="2096" priority="8301" operator="lessThan">
      <formula>W99</formula>
    </cfRule>
    <cfRule type="cellIs" dxfId="2095" priority="8302" operator="equal">
      <formula>0</formula>
    </cfRule>
    <cfRule type="cellIs" dxfId="2094" priority="8303" operator="lessThan">
      <formula>W99</formula>
    </cfRule>
    <cfRule type="cellIs" dxfId="2093" priority="8304" operator="lessThan">
      <formula>0</formula>
    </cfRule>
  </conditionalFormatting>
  <conditionalFormatting sqref="W105">
    <cfRule type="cellIs" dxfId="2092" priority="8294" operator="lessThan">
      <formula>W104</formula>
    </cfRule>
    <cfRule type="cellIs" dxfId="2091" priority="8299" operator="equal">
      <formula>0</formula>
    </cfRule>
  </conditionalFormatting>
  <conditionalFormatting sqref="W104">
    <cfRule type="cellIs" dxfId="2090" priority="8295" operator="lessThan">
      <formula>W105</formula>
    </cfRule>
    <cfRule type="cellIs" dxfId="2089" priority="8296" operator="equal">
      <formula>0</formula>
    </cfRule>
    <cfRule type="cellIs" dxfId="2088" priority="8297" operator="lessThan">
      <formula>W105</formula>
    </cfRule>
    <cfRule type="cellIs" dxfId="2087" priority="8298" operator="lessThan">
      <formula>0</formula>
    </cfRule>
  </conditionalFormatting>
  <conditionalFormatting sqref="W111">
    <cfRule type="cellIs" dxfId="2086" priority="8288" operator="lessThan">
      <formula>W110</formula>
    </cfRule>
    <cfRule type="cellIs" dxfId="2085" priority="8293" operator="equal">
      <formula>0</formula>
    </cfRule>
  </conditionalFormatting>
  <conditionalFormatting sqref="W110">
    <cfRule type="cellIs" dxfId="2084" priority="8289" operator="lessThan">
      <formula>W111</formula>
    </cfRule>
    <cfRule type="cellIs" dxfId="2083" priority="8290" operator="equal">
      <formula>0</formula>
    </cfRule>
    <cfRule type="cellIs" dxfId="2082" priority="8291" operator="lessThan">
      <formula>W111</formula>
    </cfRule>
    <cfRule type="cellIs" dxfId="2081" priority="8292" operator="lessThan">
      <formula>0</formula>
    </cfRule>
  </conditionalFormatting>
  <conditionalFormatting sqref="W117">
    <cfRule type="cellIs" dxfId="2080" priority="8282" operator="lessThan">
      <formula>W116</formula>
    </cfRule>
    <cfRule type="cellIs" dxfId="2079" priority="8287" operator="equal">
      <formula>0</formula>
    </cfRule>
  </conditionalFormatting>
  <conditionalFormatting sqref="W116">
    <cfRule type="cellIs" dxfId="2078" priority="8283" operator="lessThan">
      <formula>W117</formula>
    </cfRule>
    <cfRule type="cellIs" dxfId="2077" priority="8284" operator="equal">
      <formula>0</formula>
    </cfRule>
    <cfRule type="cellIs" dxfId="2076" priority="8285" operator="lessThan">
      <formula>W117</formula>
    </cfRule>
    <cfRule type="cellIs" dxfId="2075" priority="8286" operator="lessThan">
      <formula>0</formula>
    </cfRule>
  </conditionalFormatting>
  <conditionalFormatting sqref="W123">
    <cfRule type="cellIs" dxfId="2074" priority="8276" operator="lessThan">
      <formula>W122</formula>
    </cfRule>
    <cfRule type="cellIs" dxfId="2073" priority="8281" operator="equal">
      <formula>0</formula>
    </cfRule>
  </conditionalFormatting>
  <conditionalFormatting sqref="W122">
    <cfRule type="cellIs" dxfId="2072" priority="8277" operator="lessThan">
      <formula>W123</formula>
    </cfRule>
    <cfRule type="cellIs" dxfId="2071" priority="8278" operator="equal">
      <formula>0</formula>
    </cfRule>
    <cfRule type="cellIs" dxfId="2070" priority="8279" operator="lessThan">
      <formula>W123</formula>
    </cfRule>
    <cfRule type="cellIs" dxfId="2069" priority="8280" operator="lessThan">
      <formula>0</formula>
    </cfRule>
  </conditionalFormatting>
  <conditionalFormatting sqref="W129">
    <cfRule type="cellIs" dxfId="2068" priority="8270" operator="lessThan">
      <formula>W128</formula>
    </cfRule>
    <cfRule type="cellIs" dxfId="2067" priority="8275" operator="equal">
      <formula>0</formula>
    </cfRule>
  </conditionalFormatting>
  <conditionalFormatting sqref="W128">
    <cfRule type="cellIs" dxfId="2066" priority="8271" operator="lessThan">
      <formula>W129</formula>
    </cfRule>
    <cfRule type="cellIs" dxfId="2065" priority="8272" operator="equal">
      <formula>0</formula>
    </cfRule>
    <cfRule type="cellIs" dxfId="2064" priority="8273" operator="lessThan">
      <formula>W129</formula>
    </cfRule>
    <cfRule type="cellIs" dxfId="2063" priority="8274" operator="lessThan">
      <formula>0</formula>
    </cfRule>
  </conditionalFormatting>
  <conditionalFormatting sqref="W135">
    <cfRule type="cellIs" dxfId="2062" priority="8264" operator="lessThan">
      <formula>W134</formula>
    </cfRule>
    <cfRule type="cellIs" dxfId="2061" priority="8269" operator="equal">
      <formula>0</formula>
    </cfRule>
  </conditionalFormatting>
  <conditionalFormatting sqref="W134">
    <cfRule type="cellIs" dxfId="2060" priority="8265" operator="lessThan">
      <formula>W135</formula>
    </cfRule>
    <cfRule type="cellIs" dxfId="2059" priority="8266" operator="equal">
      <formula>0</formula>
    </cfRule>
    <cfRule type="cellIs" dxfId="2058" priority="8267" operator="lessThan">
      <formula>W135</formula>
    </cfRule>
    <cfRule type="cellIs" dxfId="2057" priority="8268" operator="lessThan">
      <formula>0</formula>
    </cfRule>
  </conditionalFormatting>
  <conditionalFormatting sqref="W141">
    <cfRule type="cellIs" dxfId="2056" priority="8258" operator="lessThan">
      <formula>W140</formula>
    </cfRule>
    <cfRule type="cellIs" dxfId="2055" priority="8263" operator="equal">
      <formula>0</formula>
    </cfRule>
  </conditionalFormatting>
  <conditionalFormatting sqref="W140">
    <cfRule type="cellIs" dxfId="2054" priority="8259" operator="lessThan">
      <formula>W141</formula>
    </cfRule>
    <cfRule type="cellIs" dxfId="2053" priority="8260" operator="equal">
      <formula>0</formula>
    </cfRule>
    <cfRule type="cellIs" dxfId="2052" priority="8261" operator="lessThan">
      <formula>W141</formula>
    </cfRule>
    <cfRule type="cellIs" dxfId="2051" priority="8262" operator="lessThan">
      <formula>0</formula>
    </cfRule>
  </conditionalFormatting>
  <conditionalFormatting sqref="W147">
    <cfRule type="cellIs" dxfId="2050" priority="8252" operator="lessThan">
      <formula>W146</formula>
    </cfRule>
    <cfRule type="cellIs" dxfId="2049" priority="8257" operator="equal">
      <formula>0</formula>
    </cfRule>
  </conditionalFormatting>
  <conditionalFormatting sqref="W146">
    <cfRule type="cellIs" dxfId="2048" priority="8253" operator="lessThan">
      <formula>W147</formula>
    </cfRule>
    <cfRule type="cellIs" dxfId="2047" priority="8254" operator="equal">
      <formula>0</formula>
    </cfRule>
    <cfRule type="cellIs" dxfId="2046" priority="8255" operator="lessThan">
      <formula>W147</formula>
    </cfRule>
    <cfRule type="cellIs" dxfId="2045" priority="8256" operator="lessThan">
      <formula>0</formula>
    </cfRule>
  </conditionalFormatting>
  <conditionalFormatting sqref="W73">
    <cfRule type="cellIs" dxfId="2044" priority="8181" operator="equal">
      <formula>0</formula>
    </cfRule>
    <cfRule type="cellIs" dxfId="2043" priority="8182" operator="greaterThan">
      <formula>W72</formula>
    </cfRule>
  </conditionalFormatting>
  <conditionalFormatting sqref="W79">
    <cfRule type="cellIs" dxfId="2042" priority="8179" operator="equal">
      <formula>0</formula>
    </cfRule>
    <cfRule type="cellIs" dxfId="2041" priority="8180" operator="greaterThan">
      <formula>W78</formula>
    </cfRule>
  </conditionalFormatting>
  <conditionalFormatting sqref="D30">
    <cfRule type="expression" dxfId="2040" priority="6479">
      <formula>E30&gt;B30</formula>
    </cfRule>
  </conditionalFormatting>
  <conditionalFormatting sqref="C30">
    <cfRule type="expression" dxfId="2039" priority="6478">
      <formula>B30&gt;E30</formula>
    </cfRule>
  </conditionalFormatting>
  <conditionalFormatting sqref="D31">
    <cfRule type="expression" dxfId="2038" priority="6272">
      <formula>E31&gt;B31</formula>
    </cfRule>
  </conditionalFormatting>
  <conditionalFormatting sqref="C31">
    <cfRule type="expression" dxfId="2037" priority="6271">
      <formula>B31&gt;E31</formula>
    </cfRule>
  </conditionalFormatting>
  <conditionalFormatting sqref="D32 D34 D36 D38 D50 D55 D57 D59 D41 D43 D45">
    <cfRule type="expression" dxfId="2036" priority="6270">
      <formula>E32&gt;B32</formula>
    </cfRule>
  </conditionalFormatting>
  <conditionalFormatting sqref="C32 C34 C36 C38 C50 C55 C57 C59 C41 C43 C45">
    <cfRule type="expression" dxfId="2035" priority="6269">
      <formula>B32&gt;E32</formula>
    </cfRule>
  </conditionalFormatting>
  <conditionalFormatting sqref="D33 D35 D37 D51 D56 D58 D39:D40 D42 D44 D46">
    <cfRule type="expression" dxfId="2034" priority="6268">
      <formula>E33&gt;B33</formula>
    </cfRule>
  </conditionalFormatting>
  <conditionalFormatting sqref="C33 C35 C37 C51 C56 C58 C39:C40 C42 C44 C46">
    <cfRule type="expression" dxfId="2033" priority="6267">
      <formula>B33&gt;E33</formula>
    </cfRule>
  </conditionalFormatting>
  <conditionalFormatting sqref="Y30:Y34 Y37:Y39">
    <cfRule type="cellIs" dxfId="2032" priority="6224" operator="equal">
      <formula>0</formula>
    </cfRule>
  </conditionalFormatting>
  <conditionalFormatting sqref="X60">
    <cfRule type="cellIs" dxfId="2031" priority="6112" operator="equal">
      <formula>0</formula>
    </cfRule>
    <cfRule type="expression" dxfId="2030" priority="6113">
      <formula>F60*100&lt;X60</formula>
    </cfRule>
    <cfRule type="expression" dxfId="2029" priority="6114">
      <formula>X60&lt;F60*100</formula>
    </cfRule>
  </conditionalFormatting>
  <conditionalFormatting sqref="X61">
    <cfRule type="cellIs" dxfId="2028" priority="6109" operator="equal">
      <formula>0</formula>
    </cfRule>
    <cfRule type="expression" dxfId="2027" priority="6110">
      <formula>F61*100&lt;X61</formula>
    </cfRule>
    <cfRule type="expression" dxfId="2026" priority="6111">
      <formula>X61&lt;F61*100</formula>
    </cfRule>
  </conditionalFormatting>
  <conditionalFormatting sqref="W60:W61">
    <cfRule type="cellIs" dxfId="2025" priority="6108" operator="equal">
      <formula>0</formula>
    </cfRule>
  </conditionalFormatting>
  <conditionalFormatting sqref="W60">
    <cfRule type="containsText" dxfId="2024" priority="6106" operator="containsText" text="STOP">
      <formula>NOT(ISERROR(SEARCH("STOP",W60)))</formula>
    </cfRule>
    <cfRule type="containsText" dxfId="2023" priority="6107" operator="containsText" text="TRAILING">
      <formula>NOT(ISERROR(SEARCH("TRAILING",W60)))</formula>
    </cfRule>
  </conditionalFormatting>
  <conditionalFormatting sqref="W61">
    <cfRule type="containsText" dxfId="2022" priority="6104" operator="containsText" text="STOP">
      <formula>NOT(ISERROR(SEARCH("STOP",W61)))</formula>
    </cfRule>
    <cfRule type="containsText" dxfId="2021" priority="6105" operator="containsText" text="TRAILING">
      <formula>NOT(ISERROR(SEARCH("TRAILING",W61)))</formula>
    </cfRule>
  </conditionalFormatting>
  <conditionalFormatting sqref="D53">
    <cfRule type="expression" dxfId="2020" priority="6094">
      <formula>E53&gt;B53</formula>
    </cfRule>
  </conditionalFormatting>
  <conditionalFormatting sqref="C53">
    <cfRule type="expression" dxfId="2019" priority="6093">
      <formula>B53&gt;E53</formula>
    </cfRule>
  </conditionalFormatting>
  <conditionalFormatting sqref="D52">
    <cfRule type="expression" dxfId="2018" priority="6092">
      <formula>E52&gt;B52</formula>
    </cfRule>
  </conditionalFormatting>
  <conditionalFormatting sqref="C52">
    <cfRule type="expression" dxfId="2017" priority="6091">
      <formula>B52&gt;E52</formula>
    </cfRule>
  </conditionalFormatting>
  <conditionalFormatting sqref="D48">
    <cfRule type="expression" dxfId="2016" priority="6065">
      <formula>E48&gt;B48</formula>
    </cfRule>
  </conditionalFormatting>
  <conditionalFormatting sqref="C48">
    <cfRule type="expression" dxfId="2015" priority="6064">
      <formula>B48&gt;E48</formula>
    </cfRule>
  </conditionalFormatting>
  <conditionalFormatting sqref="D47 D49">
    <cfRule type="expression" dxfId="2014" priority="6063">
      <formula>E47&gt;B47</formula>
    </cfRule>
  </conditionalFormatting>
  <conditionalFormatting sqref="C47 C49">
    <cfRule type="expression" dxfId="2013" priority="6062">
      <formula>B47&gt;E47</formula>
    </cfRule>
  </conditionalFormatting>
  <conditionalFormatting sqref="B55">
    <cfRule type="cellIs" dxfId="2012" priority="6043" operator="greaterThan">
      <formula>E55</formula>
    </cfRule>
  </conditionalFormatting>
  <conditionalFormatting sqref="B56">
    <cfRule type="cellIs" dxfId="2011" priority="6042" operator="greaterThan">
      <formula>E56</formula>
    </cfRule>
  </conditionalFormatting>
  <conditionalFormatting sqref="B57 B59 B41 B43 B45 B47 B49">
    <cfRule type="cellIs" dxfId="2010" priority="6041" operator="greaterThan">
      <formula>E41</formula>
    </cfRule>
  </conditionalFormatting>
  <conditionalFormatting sqref="B58 B40 B42 B44 B46 B48">
    <cfRule type="cellIs" dxfId="2009" priority="6040" operator="greaterThan">
      <formula>E40</formula>
    </cfRule>
  </conditionalFormatting>
  <conditionalFormatting sqref="E55">
    <cfRule type="cellIs" dxfId="2008" priority="6039" operator="greaterThan">
      <formula>B55</formula>
    </cfRule>
  </conditionalFormatting>
  <conditionalFormatting sqref="E56">
    <cfRule type="cellIs" dxfId="2007" priority="6038" operator="greaterThan">
      <formula>B56</formula>
    </cfRule>
  </conditionalFormatting>
  <conditionalFormatting sqref="E57 E59 E41 E45 E47 E49">
    <cfRule type="cellIs" dxfId="2006" priority="6037" operator="greaterThan">
      <formula>B41</formula>
    </cfRule>
  </conditionalFormatting>
  <conditionalFormatting sqref="E58 E40 E42 E44 E46 E48">
    <cfRule type="cellIs" dxfId="2005" priority="6036" operator="greaterThan">
      <formula>B40</formula>
    </cfRule>
  </conditionalFormatting>
  <conditionalFormatting sqref="E43">
    <cfRule type="cellIs" dxfId="2004" priority="6035" operator="greaterThan">
      <formula>H53</formula>
    </cfRule>
  </conditionalFormatting>
  <conditionalFormatting sqref="B30">
    <cfRule type="cellIs" dxfId="2003" priority="6034" operator="greaterThan">
      <formula>E30</formula>
    </cfRule>
  </conditionalFormatting>
  <conditionalFormatting sqref="B31">
    <cfRule type="cellIs" dxfId="2002" priority="6033" operator="greaterThan">
      <formula>E31</formula>
    </cfRule>
  </conditionalFormatting>
  <conditionalFormatting sqref="B32 B34 B36 B38 B50 B52">
    <cfRule type="cellIs" dxfId="2001" priority="6032" operator="greaterThan">
      <formula>E32</formula>
    </cfRule>
  </conditionalFormatting>
  <conditionalFormatting sqref="B33 B35 B37 B39 B51 B53">
    <cfRule type="cellIs" dxfId="2000" priority="6031" operator="greaterThan">
      <formula>E33</formula>
    </cfRule>
  </conditionalFormatting>
  <conditionalFormatting sqref="E30">
    <cfRule type="cellIs" dxfId="1999" priority="6030" operator="greaterThan">
      <formula>B30</formula>
    </cfRule>
  </conditionalFormatting>
  <conditionalFormatting sqref="E31">
    <cfRule type="cellIs" dxfId="1998" priority="6029" operator="greaterThan">
      <formula>B31</formula>
    </cfRule>
  </conditionalFormatting>
  <conditionalFormatting sqref="E32 E34 E36 E50 E52">
    <cfRule type="cellIs" dxfId="1997" priority="6028" operator="greaterThan">
      <formula>B32</formula>
    </cfRule>
  </conditionalFormatting>
  <conditionalFormatting sqref="E33 E35 E37 E39 E51 E53">
    <cfRule type="cellIs" dxfId="1996" priority="6027" operator="greaterThan">
      <formula>B33</formula>
    </cfRule>
  </conditionalFormatting>
  <conditionalFormatting sqref="E38">
    <cfRule type="cellIs" dxfId="1995" priority="6026" operator="greaterThan">
      <formula>H38</formula>
    </cfRule>
  </conditionalFormatting>
  <conditionalFormatting sqref="Y35:Z35">
    <cfRule type="cellIs" dxfId="1994" priority="6015" operator="equal">
      <formula>0</formula>
    </cfRule>
  </conditionalFormatting>
  <conditionalFormatting sqref="Y36:Z36">
    <cfRule type="cellIs" dxfId="1993" priority="6009" operator="equal">
      <formula>0</formula>
    </cfRule>
  </conditionalFormatting>
  <conditionalFormatting sqref="X26 X170:X199 X62">
    <cfRule type="expression" dxfId="1992" priority="5695">
      <formula>X26*100&lt;C26</formula>
    </cfRule>
    <cfRule type="cellIs" dxfId="1991" priority="5696" operator="equal">
      <formula>0</formula>
    </cfRule>
  </conditionalFormatting>
  <conditionalFormatting sqref="X27">
    <cfRule type="expression" dxfId="1990" priority="5693">
      <formula>X27*100&lt;C27</formula>
    </cfRule>
    <cfRule type="cellIs" dxfId="1989" priority="5694" operator="equal">
      <formula>0</formula>
    </cfRule>
  </conditionalFormatting>
  <conditionalFormatting sqref="X28">
    <cfRule type="expression" dxfId="1988" priority="5691">
      <formula>X28*100&lt;C28</formula>
    </cfRule>
    <cfRule type="cellIs" dxfId="1987" priority="5692" operator="equal">
      <formula>0</formula>
    </cfRule>
  </conditionalFormatting>
  <conditionalFormatting sqref="X29">
    <cfRule type="expression" dxfId="1986" priority="5689">
      <formula>X29*100&lt;C29</formula>
    </cfRule>
    <cfRule type="cellIs" dxfId="1985" priority="5690" operator="equal">
      <formula>0</formula>
    </cfRule>
  </conditionalFormatting>
  <conditionalFormatting sqref="X63">
    <cfRule type="expression" dxfId="1984" priority="5589">
      <formula>X63*100&lt;C63</formula>
    </cfRule>
    <cfRule type="cellIs" dxfId="1983" priority="5590" operator="equal">
      <formula>0</formula>
    </cfRule>
  </conditionalFormatting>
  <conditionalFormatting sqref="X64">
    <cfRule type="expression" dxfId="1982" priority="5587">
      <formula>X64*100&lt;C64</formula>
    </cfRule>
    <cfRule type="cellIs" dxfId="1981" priority="5588" operator="equal">
      <formula>0</formula>
    </cfRule>
  </conditionalFormatting>
  <conditionalFormatting sqref="X65">
    <cfRule type="expression" dxfId="1980" priority="5585">
      <formula>X65*100&lt;C65</formula>
    </cfRule>
    <cfRule type="cellIs" dxfId="1979" priority="5586" operator="equal">
      <formula>0</formula>
    </cfRule>
  </conditionalFormatting>
  <conditionalFormatting sqref="X66">
    <cfRule type="expression" dxfId="1978" priority="5583">
      <formula>X66*100&lt;C66</formula>
    </cfRule>
    <cfRule type="cellIs" dxfId="1977" priority="5584" operator="equal">
      <formula>0</formula>
    </cfRule>
  </conditionalFormatting>
  <conditionalFormatting sqref="X67">
    <cfRule type="expression" dxfId="1976" priority="5581">
      <formula>X67*100&lt;C67</formula>
    </cfRule>
    <cfRule type="cellIs" dxfId="1975" priority="5582" operator="equal">
      <formula>0</formula>
    </cfRule>
  </conditionalFormatting>
  <conditionalFormatting sqref="X68">
    <cfRule type="expression" dxfId="1974" priority="5579">
      <formula>X68*100&lt;C68</formula>
    </cfRule>
    <cfRule type="cellIs" dxfId="1973" priority="5580" operator="equal">
      <formula>0</formula>
    </cfRule>
  </conditionalFormatting>
  <conditionalFormatting sqref="X69">
    <cfRule type="expression" dxfId="1972" priority="5577">
      <formula>X69*100&lt;C69</formula>
    </cfRule>
    <cfRule type="cellIs" dxfId="1971" priority="5578" operator="equal">
      <formula>0</formula>
    </cfRule>
  </conditionalFormatting>
  <conditionalFormatting sqref="X70">
    <cfRule type="expression" dxfId="1970" priority="5575">
      <formula>X70*100&lt;C70</formula>
    </cfRule>
    <cfRule type="cellIs" dxfId="1969" priority="5576" operator="equal">
      <formula>0</formula>
    </cfRule>
  </conditionalFormatting>
  <conditionalFormatting sqref="X71">
    <cfRule type="expression" dxfId="1968" priority="5573">
      <formula>X71*100&lt;C71</formula>
    </cfRule>
    <cfRule type="cellIs" dxfId="1967" priority="5574" operator="equal">
      <formula>0</formula>
    </cfRule>
  </conditionalFormatting>
  <conditionalFormatting sqref="X72">
    <cfRule type="expression" dxfId="1966" priority="5571">
      <formula>X72*100&lt;C72</formula>
    </cfRule>
    <cfRule type="cellIs" dxfId="1965" priority="5572" operator="equal">
      <formula>0</formula>
    </cfRule>
  </conditionalFormatting>
  <conditionalFormatting sqref="X73">
    <cfRule type="expression" dxfId="1964" priority="5569">
      <formula>X73*100&lt;C73</formula>
    </cfRule>
    <cfRule type="cellIs" dxfId="1963" priority="5570" operator="equal">
      <formula>0</formula>
    </cfRule>
  </conditionalFormatting>
  <conditionalFormatting sqref="X74">
    <cfRule type="expression" dxfId="1962" priority="5567">
      <formula>X74*100&lt;C74</formula>
    </cfRule>
    <cfRule type="cellIs" dxfId="1961" priority="5568" operator="equal">
      <formula>0</formula>
    </cfRule>
  </conditionalFormatting>
  <conditionalFormatting sqref="X75">
    <cfRule type="expression" dxfId="1960" priority="5565">
      <formula>X75*100&lt;C75</formula>
    </cfRule>
    <cfRule type="cellIs" dxfId="1959" priority="5566" operator="equal">
      <formula>0</formula>
    </cfRule>
  </conditionalFormatting>
  <conditionalFormatting sqref="X76">
    <cfRule type="expression" dxfId="1958" priority="5563">
      <formula>X76*100&lt;C76</formula>
    </cfRule>
    <cfRule type="cellIs" dxfId="1957" priority="5564" operator="equal">
      <formula>0</formula>
    </cfRule>
  </conditionalFormatting>
  <conditionalFormatting sqref="X77">
    <cfRule type="expression" dxfId="1956" priority="5561">
      <formula>X77*100&lt;C77</formula>
    </cfRule>
    <cfRule type="cellIs" dxfId="1955" priority="5562" operator="equal">
      <formula>0</formula>
    </cfRule>
  </conditionalFormatting>
  <conditionalFormatting sqref="X78">
    <cfRule type="expression" dxfId="1954" priority="5559">
      <formula>X78*100&lt;C78</formula>
    </cfRule>
    <cfRule type="cellIs" dxfId="1953" priority="5560" operator="equal">
      <formula>0</formula>
    </cfRule>
  </conditionalFormatting>
  <conditionalFormatting sqref="X79">
    <cfRule type="expression" dxfId="1952" priority="5557">
      <formula>X79*100&lt;C79</formula>
    </cfRule>
    <cfRule type="cellIs" dxfId="1951" priority="5558" operator="equal">
      <formula>0</formula>
    </cfRule>
  </conditionalFormatting>
  <conditionalFormatting sqref="X80">
    <cfRule type="expression" dxfId="1950" priority="5555">
      <formula>X80*100&lt;C80</formula>
    </cfRule>
    <cfRule type="cellIs" dxfId="1949" priority="5556" operator="equal">
      <formula>0</formula>
    </cfRule>
  </conditionalFormatting>
  <conditionalFormatting sqref="X81">
    <cfRule type="expression" dxfId="1948" priority="5553">
      <formula>X81*100&lt;C81</formula>
    </cfRule>
    <cfRule type="cellIs" dxfId="1947" priority="5554" operator="equal">
      <formula>0</formula>
    </cfRule>
  </conditionalFormatting>
  <conditionalFormatting sqref="X82">
    <cfRule type="expression" dxfId="1946" priority="5551">
      <formula>X82*100&lt;C82</formula>
    </cfRule>
    <cfRule type="cellIs" dxfId="1945" priority="5552" operator="equal">
      <formula>0</formula>
    </cfRule>
  </conditionalFormatting>
  <conditionalFormatting sqref="X83">
    <cfRule type="expression" dxfId="1944" priority="5549">
      <formula>X83*100&lt;C83</formula>
    </cfRule>
    <cfRule type="cellIs" dxfId="1943" priority="5550" operator="equal">
      <formula>0</formula>
    </cfRule>
  </conditionalFormatting>
  <conditionalFormatting sqref="X84">
    <cfRule type="expression" dxfId="1942" priority="5547">
      <formula>X84*100&lt;C84</formula>
    </cfRule>
    <cfRule type="cellIs" dxfId="1941" priority="5548" operator="equal">
      <formula>0</formula>
    </cfRule>
  </conditionalFormatting>
  <conditionalFormatting sqref="X85">
    <cfRule type="expression" dxfId="1940" priority="5545">
      <formula>X85*100&lt;C85</formula>
    </cfRule>
    <cfRule type="cellIs" dxfId="1939" priority="5546" operator="equal">
      <formula>0</formula>
    </cfRule>
  </conditionalFormatting>
  <conditionalFormatting sqref="X86">
    <cfRule type="expression" dxfId="1938" priority="5543">
      <formula>X86*100&lt;C86</formula>
    </cfRule>
    <cfRule type="cellIs" dxfId="1937" priority="5544" operator="equal">
      <formula>0</formula>
    </cfRule>
  </conditionalFormatting>
  <conditionalFormatting sqref="X87">
    <cfRule type="expression" dxfId="1936" priority="5541">
      <formula>X87*100&lt;C87</formula>
    </cfRule>
    <cfRule type="cellIs" dxfId="1935" priority="5542" operator="equal">
      <formula>0</formula>
    </cfRule>
  </conditionalFormatting>
  <conditionalFormatting sqref="X88">
    <cfRule type="expression" dxfId="1934" priority="5539">
      <formula>X88*100&lt;C88</formula>
    </cfRule>
    <cfRule type="cellIs" dxfId="1933" priority="5540" operator="equal">
      <formula>0</formula>
    </cfRule>
  </conditionalFormatting>
  <conditionalFormatting sqref="X89">
    <cfRule type="expression" dxfId="1932" priority="5537">
      <formula>X89*100&lt;C89</formula>
    </cfRule>
    <cfRule type="cellIs" dxfId="1931" priority="5538" operator="equal">
      <formula>0</formula>
    </cfRule>
  </conditionalFormatting>
  <conditionalFormatting sqref="X90">
    <cfRule type="expression" dxfId="1930" priority="5535">
      <formula>X90*100&lt;C90</formula>
    </cfRule>
    <cfRule type="cellIs" dxfId="1929" priority="5536" operator="equal">
      <formula>0</formula>
    </cfRule>
  </conditionalFormatting>
  <conditionalFormatting sqref="X91">
    <cfRule type="expression" dxfId="1928" priority="5533">
      <formula>X91*100&lt;C91</formula>
    </cfRule>
    <cfRule type="cellIs" dxfId="1927" priority="5534" operator="equal">
      <formula>0</formula>
    </cfRule>
  </conditionalFormatting>
  <conditionalFormatting sqref="X92">
    <cfRule type="expression" dxfId="1926" priority="5531">
      <formula>X92*100&lt;C92</formula>
    </cfRule>
    <cfRule type="cellIs" dxfId="1925" priority="5532" operator="equal">
      <formula>0</formula>
    </cfRule>
  </conditionalFormatting>
  <conditionalFormatting sqref="X93">
    <cfRule type="expression" dxfId="1924" priority="5529">
      <formula>X93*100&lt;C93</formula>
    </cfRule>
    <cfRule type="cellIs" dxfId="1923" priority="5530" operator="equal">
      <formula>0</formula>
    </cfRule>
  </conditionalFormatting>
  <conditionalFormatting sqref="X94">
    <cfRule type="expression" dxfId="1922" priority="5527">
      <formula>X94*100&lt;C94</formula>
    </cfRule>
    <cfRule type="cellIs" dxfId="1921" priority="5528" operator="equal">
      <formula>0</formula>
    </cfRule>
  </conditionalFormatting>
  <conditionalFormatting sqref="X95">
    <cfRule type="expression" dxfId="1920" priority="5525">
      <formula>X95*100&lt;C95</formula>
    </cfRule>
    <cfRule type="cellIs" dxfId="1919" priority="5526" operator="equal">
      <formula>0</formula>
    </cfRule>
  </conditionalFormatting>
  <conditionalFormatting sqref="X96">
    <cfRule type="expression" dxfId="1918" priority="5523">
      <formula>X96*100&lt;C96</formula>
    </cfRule>
    <cfRule type="cellIs" dxfId="1917" priority="5524" operator="equal">
      <formula>0</formula>
    </cfRule>
  </conditionalFormatting>
  <conditionalFormatting sqref="X97">
    <cfRule type="expression" dxfId="1916" priority="5521">
      <formula>X97*100&lt;C97</formula>
    </cfRule>
    <cfRule type="cellIs" dxfId="1915" priority="5522" operator="equal">
      <formula>0</formula>
    </cfRule>
  </conditionalFormatting>
  <conditionalFormatting sqref="X98">
    <cfRule type="expression" dxfId="1914" priority="5519">
      <formula>X98*100&lt;C98</formula>
    </cfRule>
    <cfRule type="cellIs" dxfId="1913" priority="5520" operator="equal">
      <formula>0</formula>
    </cfRule>
  </conditionalFormatting>
  <conditionalFormatting sqref="X99">
    <cfRule type="expression" dxfId="1912" priority="5517">
      <formula>X99*100&lt;C99</formula>
    </cfRule>
    <cfRule type="cellIs" dxfId="1911" priority="5518" operator="equal">
      <formula>0</formula>
    </cfRule>
  </conditionalFormatting>
  <conditionalFormatting sqref="X100">
    <cfRule type="expression" dxfId="1910" priority="5515">
      <formula>X100*100&lt;C100</formula>
    </cfRule>
    <cfRule type="cellIs" dxfId="1909" priority="5516" operator="equal">
      <formula>0</formula>
    </cfRule>
  </conditionalFormatting>
  <conditionalFormatting sqref="X101">
    <cfRule type="expression" dxfId="1908" priority="5513">
      <formula>X101*100&lt;C101</formula>
    </cfRule>
    <cfRule type="cellIs" dxfId="1907" priority="5514" operator="equal">
      <formula>0</formula>
    </cfRule>
  </conditionalFormatting>
  <conditionalFormatting sqref="X102">
    <cfRule type="expression" dxfId="1906" priority="5511">
      <formula>X102*100&lt;C102</formula>
    </cfRule>
    <cfRule type="cellIs" dxfId="1905" priority="5512" operator="equal">
      <formula>0</formula>
    </cfRule>
  </conditionalFormatting>
  <conditionalFormatting sqref="X103">
    <cfRule type="expression" dxfId="1904" priority="5509">
      <formula>X103*100&lt;C103</formula>
    </cfRule>
    <cfRule type="cellIs" dxfId="1903" priority="5510" operator="equal">
      <formula>0</formula>
    </cfRule>
  </conditionalFormatting>
  <conditionalFormatting sqref="X104">
    <cfRule type="expression" dxfId="1902" priority="5507">
      <formula>X104*100&lt;C104</formula>
    </cfRule>
    <cfRule type="cellIs" dxfId="1901" priority="5508" operator="equal">
      <formula>0</formula>
    </cfRule>
  </conditionalFormatting>
  <conditionalFormatting sqref="X105">
    <cfRule type="expression" dxfId="1900" priority="5505">
      <formula>X105*100&lt;C105</formula>
    </cfRule>
    <cfRule type="cellIs" dxfId="1899" priority="5506" operator="equal">
      <formula>0</formula>
    </cfRule>
  </conditionalFormatting>
  <conditionalFormatting sqref="X106">
    <cfRule type="expression" dxfId="1898" priority="5503">
      <formula>X106*100&lt;C106</formula>
    </cfRule>
    <cfRule type="cellIs" dxfId="1897" priority="5504" operator="equal">
      <formula>0</formula>
    </cfRule>
  </conditionalFormatting>
  <conditionalFormatting sqref="X107">
    <cfRule type="expression" dxfId="1896" priority="5501">
      <formula>X107*100&lt;C107</formula>
    </cfRule>
    <cfRule type="cellIs" dxfId="1895" priority="5502" operator="equal">
      <formula>0</formula>
    </cfRule>
  </conditionalFormatting>
  <conditionalFormatting sqref="X108">
    <cfRule type="expression" dxfId="1894" priority="5499">
      <formula>X108*100&lt;C108</formula>
    </cfRule>
    <cfRule type="cellIs" dxfId="1893" priority="5500" operator="equal">
      <formula>0</formula>
    </cfRule>
  </conditionalFormatting>
  <conditionalFormatting sqref="X109">
    <cfRule type="expression" dxfId="1892" priority="5497">
      <formula>X109*100&lt;C109</formula>
    </cfRule>
    <cfRule type="cellIs" dxfId="1891" priority="5498" operator="equal">
      <formula>0</formula>
    </cfRule>
  </conditionalFormatting>
  <conditionalFormatting sqref="X110">
    <cfRule type="expression" dxfId="1890" priority="5495">
      <formula>X110*100&lt;C110</formula>
    </cfRule>
    <cfRule type="cellIs" dxfId="1889" priority="5496" operator="equal">
      <formula>0</formula>
    </cfRule>
  </conditionalFormatting>
  <conditionalFormatting sqref="X111">
    <cfRule type="expression" dxfId="1888" priority="5493">
      <formula>X111*100&lt;C111</formula>
    </cfRule>
    <cfRule type="cellIs" dxfId="1887" priority="5494" operator="equal">
      <formula>0</formula>
    </cfRule>
  </conditionalFormatting>
  <conditionalFormatting sqref="X112">
    <cfRule type="expression" dxfId="1886" priority="5491">
      <formula>X112*100&lt;C112</formula>
    </cfRule>
    <cfRule type="cellIs" dxfId="1885" priority="5492" operator="equal">
      <formula>0</formula>
    </cfRule>
  </conditionalFormatting>
  <conditionalFormatting sqref="X113">
    <cfRule type="expression" dxfId="1884" priority="5489">
      <formula>X113*100&lt;C113</formula>
    </cfRule>
    <cfRule type="cellIs" dxfId="1883" priority="5490" operator="equal">
      <formula>0</formula>
    </cfRule>
  </conditionalFormatting>
  <conditionalFormatting sqref="X114">
    <cfRule type="expression" dxfId="1882" priority="5487">
      <formula>X114*100&lt;C114</formula>
    </cfRule>
    <cfRule type="cellIs" dxfId="1881" priority="5488" operator="equal">
      <formula>0</formula>
    </cfRule>
  </conditionalFormatting>
  <conditionalFormatting sqref="X115">
    <cfRule type="expression" dxfId="1880" priority="5485">
      <formula>X115*100&lt;C115</formula>
    </cfRule>
    <cfRule type="cellIs" dxfId="1879" priority="5486" operator="equal">
      <formula>0</formula>
    </cfRule>
  </conditionalFormatting>
  <conditionalFormatting sqref="X116">
    <cfRule type="expression" dxfId="1878" priority="5483">
      <formula>X116*100&lt;C116</formula>
    </cfRule>
    <cfRule type="cellIs" dxfId="1877" priority="5484" operator="equal">
      <formula>0</formula>
    </cfRule>
  </conditionalFormatting>
  <conditionalFormatting sqref="X117">
    <cfRule type="expression" dxfId="1876" priority="5481">
      <formula>X117*100&lt;C117</formula>
    </cfRule>
    <cfRule type="cellIs" dxfId="1875" priority="5482" operator="equal">
      <formula>0</formula>
    </cfRule>
  </conditionalFormatting>
  <conditionalFormatting sqref="X118">
    <cfRule type="expression" dxfId="1874" priority="5479">
      <formula>X118*100&lt;C118</formula>
    </cfRule>
    <cfRule type="cellIs" dxfId="1873" priority="5480" operator="equal">
      <formula>0</formula>
    </cfRule>
  </conditionalFormatting>
  <conditionalFormatting sqref="X119">
    <cfRule type="expression" dxfId="1872" priority="5477">
      <formula>X119*100&lt;C119</formula>
    </cfRule>
    <cfRule type="cellIs" dxfId="1871" priority="5478" operator="equal">
      <formula>0</formula>
    </cfRule>
  </conditionalFormatting>
  <conditionalFormatting sqref="X120">
    <cfRule type="expression" dxfId="1870" priority="5475">
      <formula>X120*100&lt;C120</formula>
    </cfRule>
    <cfRule type="cellIs" dxfId="1869" priority="5476" operator="equal">
      <formula>0</formula>
    </cfRule>
  </conditionalFormatting>
  <conditionalFormatting sqref="X121">
    <cfRule type="expression" dxfId="1868" priority="5473">
      <formula>X121*100&lt;C121</formula>
    </cfRule>
    <cfRule type="cellIs" dxfId="1867" priority="5474" operator="equal">
      <formula>0</formula>
    </cfRule>
  </conditionalFormatting>
  <conditionalFormatting sqref="X122">
    <cfRule type="expression" dxfId="1866" priority="5471">
      <formula>X122*100&lt;C122</formula>
    </cfRule>
    <cfRule type="cellIs" dxfId="1865" priority="5472" operator="equal">
      <formula>0</formula>
    </cfRule>
  </conditionalFormatting>
  <conditionalFormatting sqref="X123">
    <cfRule type="expression" dxfId="1864" priority="5469">
      <formula>X123*100&lt;C123</formula>
    </cfRule>
    <cfRule type="cellIs" dxfId="1863" priority="5470" operator="equal">
      <formula>0</formula>
    </cfRule>
  </conditionalFormatting>
  <conditionalFormatting sqref="X124">
    <cfRule type="expression" dxfId="1862" priority="5467">
      <formula>X124*100&lt;C124</formula>
    </cfRule>
    <cfRule type="cellIs" dxfId="1861" priority="5468" operator="equal">
      <formula>0</formula>
    </cfRule>
  </conditionalFormatting>
  <conditionalFormatting sqref="X125">
    <cfRule type="expression" dxfId="1860" priority="5465">
      <formula>X125*100&lt;C125</formula>
    </cfRule>
    <cfRule type="cellIs" dxfId="1859" priority="5466" operator="equal">
      <formula>0</formula>
    </cfRule>
  </conditionalFormatting>
  <conditionalFormatting sqref="X126">
    <cfRule type="expression" dxfId="1858" priority="5463">
      <formula>X126*100&lt;C126</formula>
    </cfRule>
    <cfRule type="cellIs" dxfId="1857" priority="5464" operator="equal">
      <formula>0</formula>
    </cfRule>
  </conditionalFormatting>
  <conditionalFormatting sqref="X127">
    <cfRule type="expression" dxfId="1856" priority="5461">
      <formula>X127*100&lt;C127</formula>
    </cfRule>
    <cfRule type="cellIs" dxfId="1855" priority="5462" operator="equal">
      <formula>0</formula>
    </cfRule>
  </conditionalFormatting>
  <conditionalFormatting sqref="X128">
    <cfRule type="expression" dxfId="1854" priority="5459">
      <formula>X128*100&lt;C128</formula>
    </cfRule>
    <cfRule type="cellIs" dxfId="1853" priority="5460" operator="equal">
      <formula>0</formula>
    </cfRule>
  </conditionalFormatting>
  <conditionalFormatting sqref="X129">
    <cfRule type="expression" dxfId="1852" priority="5457">
      <formula>X129*100&lt;C129</formula>
    </cfRule>
    <cfRule type="cellIs" dxfId="1851" priority="5458" operator="equal">
      <formula>0</formula>
    </cfRule>
  </conditionalFormatting>
  <conditionalFormatting sqref="X130">
    <cfRule type="expression" dxfId="1850" priority="5455">
      <formula>X130*100&lt;C130</formula>
    </cfRule>
    <cfRule type="cellIs" dxfId="1849" priority="5456" operator="equal">
      <formula>0</formula>
    </cfRule>
  </conditionalFormatting>
  <conditionalFormatting sqref="X131">
    <cfRule type="expression" dxfId="1848" priority="5453">
      <formula>X131*100&lt;C131</formula>
    </cfRule>
    <cfRule type="cellIs" dxfId="1847" priority="5454" operator="equal">
      <formula>0</formula>
    </cfRule>
  </conditionalFormatting>
  <conditionalFormatting sqref="X132">
    <cfRule type="expression" dxfId="1846" priority="5451">
      <formula>X132*100&lt;C132</formula>
    </cfRule>
    <cfRule type="cellIs" dxfId="1845" priority="5452" operator="equal">
      <formula>0</formula>
    </cfRule>
  </conditionalFormatting>
  <conditionalFormatting sqref="X133">
    <cfRule type="expression" dxfId="1844" priority="5449">
      <formula>X133*100&lt;C133</formula>
    </cfRule>
    <cfRule type="cellIs" dxfId="1843" priority="5450" operator="equal">
      <formula>0</formula>
    </cfRule>
  </conditionalFormatting>
  <conditionalFormatting sqref="X134">
    <cfRule type="expression" dxfId="1842" priority="5447">
      <formula>X134*100&lt;C134</formula>
    </cfRule>
    <cfRule type="cellIs" dxfId="1841" priority="5448" operator="equal">
      <formula>0</formula>
    </cfRule>
  </conditionalFormatting>
  <conditionalFormatting sqref="X135">
    <cfRule type="expression" dxfId="1840" priority="5445">
      <formula>X135*100&lt;C135</formula>
    </cfRule>
    <cfRule type="cellIs" dxfId="1839" priority="5446" operator="equal">
      <formula>0</formula>
    </cfRule>
  </conditionalFormatting>
  <conditionalFormatting sqref="X136">
    <cfRule type="expression" dxfId="1838" priority="5443">
      <formula>X136*100&lt;C136</formula>
    </cfRule>
    <cfRule type="cellIs" dxfId="1837" priority="5444" operator="equal">
      <formula>0</formula>
    </cfRule>
  </conditionalFormatting>
  <conditionalFormatting sqref="X137">
    <cfRule type="expression" dxfId="1836" priority="5441">
      <formula>X137*100&lt;C137</formula>
    </cfRule>
    <cfRule type="cellIs" dxfId="1835" priority="5442" operator="equal">
      <formula>0</formula>
    </cfRule>
  </conditionalFormatting>
  <conditionalFormatting sqref="X138">
    <cfRule type="expression" dxfId="1834" priority="5439">
      <formula>X138*100&lt;C138</formula>
    </cfRule>
    <cfRule type="cellIs" dxfId="1833" priority="5440" operator="equal">
      <formula>0</formula>
    </cfRule>
  </conditionalFormatting>
  <conditionalFormatting sqref="X139">
    <cfRule type="expression" dxfId="1832" priority="5437">
      <formula>X139*100&lt;C139</formula>
    </cfRule>
    <cfRule type="cellIs" dxfId="1831" priority="5438" operator="equal">
      <formula>0</formula>
    </cfRule>
  </conditionalFormatting>
  <conditionalFormatting sqref="X140">
    <cfRule type="expression" dxfId="1830" priority="5435">
      <formula>X140*100&lt;C140</formula>
    </cfRule>
    <cfRule type="cellIs" dxfId="1829" priority="5436" operator="equal">
      <formula>0</formula>
    </cfRule>
  </conditionalFormatting>
  <conditionalFormatting sqref="X141">
    <cfRule type="expression" dxfId="1828" priority="5433">
      <formula>X141*100&lt;C141</formula>
    </cfRule>
    <cfRule type="cellIs" dxfId="1827" priority="5434" operator="equal">
      <formula>0</formula>
    </cfRule>
  </conditionalFormatting>
  <conditionalFormatting sqref="X142">
    <cfRule type="expression" dxfId="1826" priority="5431">
      <formula>X142*100&lt;C142</formula>
    </cfRule>
    <cfRule type="cellIs" dxfId="1825" priority="5432" operator="equal">
      <formula>0</formula>
    </cfRule>
  </conditionalFormatting>
  <conditionalFormatting sqref="X143">
    <cfRule type="expression" dxfId="1824" priority="5429">
      <formula>X143*100&lt;C143</formula>
    </cfRule>
    <cfRule type="cellIs" dxfId="1823" priority="5430" operator="equal">
      <formula>0</formula>
    </cfRule>
  </conditionalFormatting>
  <conditionalFormatting sqref="X144">
    <cfRule type="expression" dxfId="1822" priority="5427">
      <formula>X144*100&lt;C144</formula>
    </cfRule>
    <cfRule type="cellIs" dxfId="1821" priority="5428" operator="equal">
      <formula>0</formula>
    </cfRule>
  </conditionalFormatting>
  <conditionalFormatting sqref="X145">
    <cfRule type="expression" dxfId="1820" priority="5425">
      <formula>X145*100&lt;C145</formula>
    </cfRule>
    <cfRule type="cellIs" dxfId="1819" priority="5426" operator="equal">
      <formula>0</formula>
    </cfRule>
  </conditionalFormatting>
  <conditionalFormatting sqref="X146">
    <cfRule type="expression" dxfId="1818" priority="5423">
      <formula>X146*100&lt;C146</formula>
    </cfRule>
    <cfRule type="cellIs" dxfId="1817" priority="5424" operator="equal">
      <formula>0</formula>
    </cfRule>
  </conditionalFormatting>
  <conditionalFormatting sqref="X147">
    <cfRule type="expression" dxfId="1816" priority="5421">
      <formula>X147*100&lt;C147</formula>
    </cfRule>
    <cfRule type="cellIs" dxfId="1815" priority="5422" operator="equal">
      <formula>0</formula>
    </cfRule>
  </conditionalFormatting>
  <conditionalFormatting sqref="X148">
    <cfRule type="expression" dxfId="1814" priority="5419">
      <formula>X148*100&lt;C148</formula>
    </cfRule>
    <cfRule type="cellIs" dxfId="1813" priority="5420" operator="equal">
      <formula>0</formula>
    </cfRule>
  </conditionalFormatting>
  <conditionalFormatting sqref="X149">
    <cfRule type="expression" dxfId="1812" priority="5417">
      <formula>X149*100&lt;C149</formula>
    </cfRule>
    <cfRule type="cellIs" dxfId="1811" priority="5418" operator="equal">
      <formula>0</formula>
    </cfRule>
  </conditionalFormatting>
  <conditionalFormatting sqref="X150">
    <cfRule type="expression" dxfId="1810" priority="5415">
      <formula>X150*100&lt;C150</formula>
    </cfRule>
    <cfRule type="cellIs" dxfId="1809" priority="5416" operator="equal">
      <formula>0</formula>
    </cfRule>
  </conditionalFormatting>
  <conditionalFormatting sqref="X151">
    <cfRule type="expression" dxfId="1808" priority="5413">
      <formula>X151*100&lt;C151</formula>
    </cfRule>
    <cfRule type="cellIs" dxfId="1807" priority="5414" operator="equal">
      <formula>0</formula>
    </cfRule>
  </conditionalFormatting>
  <conditionalFormatting sqref="X152">
    <cfRule type="expression" dxfId="1806" priority="5411">
      <formula>X152*100&lt;C152</formula>
    </cfRule>
    <cfRule type="cellIs" dxfId="1805" priority="5412" operator="equal">
      <formula>0</formula>
    </cfRule>
  </conditionalFormatting>
  <conditionalFormatting sqref="X153">
    <cfRule type="expression" dxfId="1804" priority="5409">
      <formula>X153*100&lt;C153</formula>
    </cfRule>
    <cfRule type="cellIs" dxfId="1803" priority="5410" operator="equal">
      <formula>0</formula>
    </cfRule>
  </conditionalFormatting>
  <conditionalFormatting sqref="X154">
    <cfRule type="expression" dxfId="1802" priority="5407">
      <formula>X154*100&lt;C154</formula>
    </cfRule>
    <cfRule type="cellIs" dxfId="1801" priority="5408" operator="equal">
      <formula>0</formula>
    </cfRule>
  </conditionalFormatting>
  <conditionalFormatting sqref="X155">
    <cfRule type="expression" dxfId="1800" priority="5405">
      <formula>X155*100&lt;C155</formula>
    </cfRule>
    <cfRule type="cellIs" dxfId="1799" priority="5406" operator="equal">
      <formula>0</formula>
    </cfRule>
  </conditionalFormatting>
  <conditionalFormatting sqref="X156">
    <cfRule type="expression" dxfId="1798" priority="5403">
      <formula>X156*100&lt;C156</formula>
    </cfRule>
    <cfRule type="cellIs" dxfId="1797" priority="5404" operator="equal">
      <formula>0</formula>
    </cfRule>
  </conditionalFormatting>
  <conditionalFormatting sqref="X157">
    <cfRule type="expression" dxfId="1796" priority="5401">
      <formula>X157*100&lt;C157</formula>
    </cfRule>
    <cfRule type="cellIs" dxfId="1795" priority="5402" operator="equal">
      <formula>0</formula>
    </cfRule>
  </conditionalFormatting>
  <conditionalFormatting sqref="X158">
    <cfRule type="expression" dxfId="1794" priority="5399">
      <formula>X158*100&lt;C158</formula>
    </cfRule>
    <cfRule type="cellIs" dxfId="1793" priority="5400" operator="equal">
      <formula>0</formula>
    </cfRule>
  </conditionalFormatting>
  <conditionalFormatting sqref="X159">
    <cfRule type="expression" dxfId="1792" priority="5397">
      <formula>X159*100&lt;C159</formula>
    </cfRule>
    <cfRule type="cellIs" dxfId="1791" priority="5398" operator="equal">
      <formula>0</formula>
    </cfRule>
  </conditionalFormatting>
  <conditionalFormatting sqref="X160">
    <cfRule type="expression" dxfId="1790" priority="5395">
      <formula>X160*100&lt;C160</formula>
    </cfRule>
    <cfRule type="cellIs" dxfId="1789" priority="5396" operator="equal">
      <formula>0</formula>
    </cfRule>
  </conditionalFormatting>
  <conditionalFormatting sqref="X161">
    <cfRule type="expression" dxfId="1788" priority="5393">
      <formula>X161*100&lt;C161</formula>
    </cfRule>
    <cfRule type="cellIs" dxfId="1787" priority="5394" operator="equal">
      <formula>0</formula>
    </cfRule>
  </conditionalFormatting>
  <conditionalFormatting sqref="X162">
    <cfRule type="expression" dxfId="1786" priority="5391">
      <formula>X162*100&lt;C162</formula>
    </cfRule>
    <cfRule type="cellIs" dxfId="1785" priority="5392" operator="equal">
      <formula>0</formula>
    </cfRule>
  </conditionalFormatting>
  <conditionalFormatting sqref="X163">
    <cfRule type="expression" dxfId="1784" priority="5389">
      <formula>X163*100&lt;C163</formula>
    </cfRule>
    <cfRule type="cellIs" dxfId="1783" priority="5390" operator="equal">
      <formula>0</formula>
    </cfRule>
  </conditionalFormatting>
  <conditionalFormatting sqref="X164">
    <cfRule type="expression" dxfId="1782" priority="5387">
      <formula>X164*100&lt;C164</formula>
    </cfRule>
    <cfRule type="cellIs" dxfId="1781" priority="5388" operator="equal">
      <formula>0</formula>
    </cfRule>
  </conditionalFormatting>
  <conditionalFormatting sqref="X165">
    <cfRule type="expression" dxfId="1780" priority="5385">
      <formula>X165*100&lt;C165</formula>
    </cfRule>
    <cfRule type="cellIs" dxfId="1779" priority="5386" operator="equal">
      <formula>0</formula>
    </cfRule>
  </conditionalFormatting>
  <conditionalFormatting sqref="X166">
    <cfRule type="expression" dxfId="1778" priority="5383">
      <formula>X166*100&lt;C166</formula>
    </cfRule>
    <cfRule type="cellIs" dxfId="1777" priority="5384" operator="equal">
      <formula>0</formula>
    </cfRule>
  </conditionalFormatting>
  <conditionalFormatting sqref="X167">
    <cfRule type="expression" dxfId="1776" priority="5381">
      <formula>X167*100&lt;C167</formula>
    </cfRule>
    <cfRule type="cellIs" dxfId="1775" priority="5382" operator="equal">
      <formula>0</formula>
    </cfRule>
  </conditionalFormatting>
  <conditionalFormatting sqref="X168">
    <cfRule type="expression" dxfId="1774" priority="5379">
      <formula>X168*100&lt;C168</formula>
    </cfRule>
    <cfRule type="cellIs" dxfId="1773" priority="5380" operator="equal">
      <formula>0</formula>
    </cfRule>
  </conditionalFormatting>
  <conditionalFormatting sqref="X169">
    <cfRule type="expression" dxfId="1772" priority="5377">
      <formula>X169*100&lt;C169</formula>
    </cfRule>
    <cfRule type="cellIs" dxfId="1771" priority="5378" operator="equal">
      <formula>0</formula>
    </cfRule>
  </conditionalFormatting>
  <conditionalFormatting sqref="X2">
    <cfRule type="expression" dxfId="1770" priority="5370">
      <formula>X2*100&gt;C2</formula>
    </cfRule>
    <cfRule type="cellIs" dxfId="1769" priority="5371" operator="equal">
      <formula>0</formula>
    </cfRule>
  </conditionalFormatting>
  <conditionalFormatting sqref="X3">
    <cfRule type="expression" dxfId="1768" priority="5368">
      <formula>X3*100&gt;C3</formula>
    </cfRule>
    <cfRule type="cellIs" dxfId="1767" priority="5369" operator="equal">
      <formula>0</formula>
    </cfRule>
  </conditionalFormatting>
  <conditionalFormatting sqref="X4">
    <cfRule type="expression" dxfId="1766" priority="5361">
      <formula>X4*100&gt;C4</formula>
    </cfRule>
    <cfRule type="cellIs" dxfId="1765" priority="5362" operator="equal">
      <formula>0</formula>
    </cfRule>
  </conditionalFormatting>
  <conditionalFormatting sqref="X5">
    <cfRule type="expression" dxfId="1764" priority="5359">
      <formula>X5*100&gt;C5</formula>
    </cfRule>
    <cfRule type="cellIs" dxfId="1763" priority="5360" operator="equal">
      <formula>0</formula>
    </cfRule>
  </conditionalFormatting>
  <conditionalFormatting sqref="X6">
    <cfRule type="expression" dxfId="1762" priority="5352">
      <formula>X6*100&gt;C6</formula>
    </cfRule>
    <cfRule type="cellIs" dxfId="1761" priority="5353" operator="equal">
      <formula>0</formula>
    </cfRule>
  </conditionalFormatting>
  <conditionalFormatting sqref="X7">
    <cfRule type="expression" dxfId="1760" priority="5350">
      <formula>X7*100&gt;C7</formula>
    </cfRule>
    <cfRule type="cellIs" dxfId="1759" priority="5351" operator="equal">
      <formula>0</formula>
    </cfRule>
  </conditionalFormatting>
  <conditionalFormatting sqref="X8">
    <cfRule type="expression" dxfId="1758" priority="5343">
      <formula>X8*100&gt;C8</formula>
    </cfRule>
    <cfRule type="cellIs" dxfId="1757" priority="5344" operator="equal">
      <formula>0</formula>
    </cfRule>
  </conditionalFormatting>
  <conditionalFormatting sqref="X9">
    <cfRule type="expression" dxfId="1756" priority="5341">
      <formula>X9*100&gt;C9</formula>
    </cfRule>
    <cfRule type="cellIs" dxfId="1755" priority="5342" operator="equal">
      <formula>0</formula>
    </cfRule>
  </conditionalFormatting>
  <conditionalFormatting sqref="Y63">
    <cfRule type="cellIs" dxfId="1754" priority="5111" operator="equal">
      <formula>0</formula>
    </cfRule>
  </conditionalFormatting>
  <conditionalFormatting sqref="Y61">
    <cfRule type="cellIs" dxfId="1753" priority="5108" operator="equal">
      <formula>0</formula>
    </cfRule>
  </conditionalFormatting>
  <conditionalFormatting sqref="Q1">
    <cfRule type="cellIs" dxfId="1752" priority="4995" operator="equal">
      <formula>"BONOS"</formula>
    </cfRule>
  </conditionalFormatting>
  <conditionalFormatting sqref="Z26">
    <cfRule type="cellIs" dxfId="1751" priority="4987" operator="equal">
      <formula>0</formula>
    </cfRule>
  </conditionalFormatting>
  <conditionalFormatting sqref="Z26">
    <cfRule type="cellIs" dxfId="1750" priority="4986" operator="greaterThan">
      <formula>0</formula>
    </cfRule>
  </conditionalFormatting>
  <conditionalFormatting sqref="B26">
    <cfRule type="expression" dxfId="1749" priority="4513">
      <formula>IF($V26&lt;&gt;0,AND(MID($A26,5,1)=" "))</formula>
    </cfRule>
    <cfRule type="expression" dxfId="1748" priority="4514">
      <formula>IF($V26&lt;&gt;0,AND(MID($A26,5,1)="C"))</formula>
    </cfRule>
    <cfRule type="expression" dxfId="1747" priority="4515">
      <formula>IF($V26&lt;&gt;0,AND(MID($A26,5,1)="D"))</formula>
    </cfRule>
  </conditionalFormatting>
  <conditionalFormatting sqref="E26">
    <cfRule type="expression" dxfId="1746" priority="4498">
      <formula>IF($V26&lt;&gt;0,AND(MID($A26,5,1)=" "))</formula>
    </cfRule>
    <cfRule type="expression" dxfId="1745" priority="4499">
      <formula>IF($V26&lt;&gt;0,AND(MID($A26,5,1)="C"))</formula>
    </cfRule>
    <cfRule type="expression" dxfId="1744" priority="4500">
      <formula>IF($V26&lt;&gt;0,AND(MID($A26,5,1)="D"))</formula>
    </cfRule>
  </conditionalFormatting>
  <conditionalFormatting sqref="B28">
    <cfRule type="expression" dxfId="1743" priority="4495">
      <formula>IF($V28&lt;&gt;0,AND(MID($A28,5,1)=" "))</formula>
    </cfRule>
    <cfRule type="expression" dxfId="1742" priority="4496">
      <formula>IF($V28&lt;&gt;0,AND(MID($A28,5,1)="C"))</formula>
    </cfRule>
    <cfRule type="expression" dxfId="1741" priority="4497">
      <formula>IF($V28&lt;&gt;0,AND(MID($A28,5,1)="D"))</formula>
    </cfRule>
  </conditionalFormatting>
  <conditionalFormatting sqref="E28">
    <cfRule type="expression" dxfId="1740" priority="4480">
      <formula>IF($V28&lt;&gt;0,AND(MID($A28,5,1)=" "))</formula>
    </cfRule>
    <cfRule type="expression" dxfId="1739" priority="4481">
      <formula>IF($V28&lt;&gt;0,AND(MID($A28,5,1)="C"))</formula>
    </cfRule>
    <cfRule type="expression" dxfId="1738" priority="4482">
      <formula>IF($V28&lt;&gt;0,AND(MID($A28,5,1)="D"))</formula>
    </cfRule>
  </conditionalFormatting>
  <conditionalFormatting sqref="B29">
    <cfRule type="expression" dxfId="1737" priority="4477">
      <formula>IF($V29&lt;&gt;0,AND(MID($A29,5,1)=" "))</formula>
    </cfRule>
    <cfRule type="expression" dxfId="1736" priority="4478">
      <formula>IF($V29&lt;&gt;0,AND(MID($A29,5,1)="C"))</formula>
    </cfRule>
    <cfRule type="expression" dxfId="1735" priority="4479">
      <formula>IF($V29&lt;&gt;0,AND(MID($A29,5,1)="D"))</formula>
    </cfRule>
  </conditionalFormatting>
  <conditionalFormatting sqref="E29">
    <cfRule type="expression" dxfId="1734" priority="4462">
      <formula>IF($V29&lt;&gt;0,AND(MID($A29,5,1)=" "))</formula>
    </cfRule>
    <cfRule type="expression" dxfId="1733" priority="4463">
      <formula>IF($V29&lt;&gt;0,AND(MID($A29,5,1)="C"))</formula>
    </cfRule>
    <cfRule type="expression" dxfId="1732" priority="4464">
      <formula>IF($V29&lt;&gt;0,AND(MID($A29,5,1)="D"))</formula>
    </cfRule>
  </conditionalFormatting>
  <conditionalFormatting sqref="B27">
    <cfRule type="expression" dxfId="1731" priority="4459">
      <formula>IF($V27&lt;&gt;0,AND(MID($A27,5,1)=" "))</formula>
    </cfRule>
    <cfRule type="expression" dxfId="1730" priority="4460">
      <formula>IF($V27&lt;&gt;0,AND(MID($A27,5,1)="C"))</formula>
    </cfRule>
    <cfRule type="expression" dxfId="1729" priority="4461">
      <formula>IF($V27&lt;&gt;0,AND(MID($A27,5,1)="D"))</formula>
    </cfRule>
  </conditionalFormatting>
  <conditionalFormatting sqref="E27">
    <cfRule type="expression" dxfId="1728" priority="4444">
      <formula>IF($V27&lt;&gt;0,AND(MID($A27,5,1)=" "))</formula>
    </cfRule>
    <cfRule type="expression" dxfId="1727" priority="4445">
      <formula>IF($V27&lt;&gt;0,AND(MID($A27,5,1)="C"))</formula>
    </cfRule>
    <cfRule type="expression" dxfId="1726" priority="4446">
      <formula>IF($V27&lt;&gt;0,AND(MID($A27,5,1)="D"))</formula>
    </cfRule>
  </conditionalFormatting>
  <conditionalFormatting sqref="C26">
    <cfRule type="cellIs" dxfId="1725" priority="4411" operator="lessThan">
      <formula>D26</formula>
    </cfRule>
    <cfRule type="expression" dxfId="1724" priority="4415">
      <formula>IF($V26&lt;&gt;0,AND(MID($A26,5,1)=" "))</formula>
    </cfRule>
    <cfRule type="expression" dxfId="1723" priority="4416">
      <formula>IF($V26&lt;&gt;0,AND(MID($A26,5,1)="C"))</formula>
    </cfRule>
    <cfRule type="expression" dxfId="1722" priority="4417">
      <formula>IF($V26&lt;&gt;0,AND(MID($A26,5,1)="D"))</formula>
    </cfRule>
  </conditionalFormatting>
  <conditionalFormatting sqref="D26">
    <cfRule type="cellIs" dxfId="1721" priority="4410" operator="lessThan">
      <formula>C26</formula>
    </cfRule>
    <cfRule type="expression" dxfId="1720" priority="4412">
      <formula>IF($V26&lt;&gt;0,AND(MID($A26,5,1)=" "))</formula>
    </cfRule>
    <cfRule type="expression" dxfId="1719" priority="4413">
      <formula>IF($V26&lt;&gt;0,AND(MID($A26,5,1)="C"))</formula>
    </cfRule>
    <cfRule type="expression" dxfId="1718" priority="4414">
      <formula>IF($V26&lt;&gt;0,AND(MID($A26,5,1)="D"))</formula>
    </cfRule>
  </conditionalFormatting>
  <conditionalFormatting sqref="C27">
    <cfRule type="cellIs" dxfId="1717" priority="4403" operator="lessThan">
      <formula>D27</formula>
    </cfRule>
    <cfRule type="expression" dxfId="1716" priority="4407">
      <formula>IF($V27&lt;&gt;0,AND(MID($A27,5,1)=" "))</formula>
    </cfRule>
    <cfRule type="expression" dxfId="1715" priority="4408">
      <formula>IF($V27&lt;&gt;0,AND(MID($A27,5,1)="C"))</formula>
    </cfRule>
    <cfRule type="expression" dxfId="1714" priority="4409">
      <formula>IF($V27&lt;&gt;0,AND(MID($A27,5,1)="D"))</formula>
    </cfRule>
  </conditionalFormatting>
  <conditionalFormatting sqref="D27">
    <cfRule type="cellIs" dxfId="1713" priority="4402" operator="lessThan">
      <formula>C27</formula>
    </cfRule>
    <cfRule type="expression" dxfId="1712" priority="4404">
      <formula>IF($V27&lt;&gt;0,AND(MID($A27,5,1)=" "))</formula>
    </cfRule>
    <cfRule type="expression" dxfId="1711" priority="4405">
      <formula>IF($V27&lt;&gt;0,AND(MID($A27,5,1)="C"))</formula>
    </cfRule>
    <cfRule type="expression" dxfId="1710" priority="4406">
      <formula>IF($V27&lt;&gt;0,AND(MID($A27,5,1)="D"))</formula>
    </cfRule>
  </conditionalFormatting>
  <conditionalFormatting sqref="C28">
    <cfRule type="cellIs" dxfId="1709" priority="4395" operator="lessThan">
      <formula>D28</formula>
    </cfRule>
    <cfRule type="expression" dxfId="1708" priority="4399">
      <formula>IF($V28&lt;&gt;0,AND(MID($A28,5,1)=" "))</formula>
    </cfRule>
    <cfRule type="expression" dxfId="1707" priority="4400">
      <formula>IF($V28&lt;&gt;0,AND(MID($A28,5,1)="C"))</formula>
    </cfRule>
    <cfRule type="expression" dxfId="1706" priority="4401">
      <formula>IF($V28&lt;&gt;0,AND(MID($A28,5,1)="D"))</formula>
    </cfRule>
  </conditionalFormatting>
  <conditionalFormatting sqref="D28">
    <cfRule type="cellIs" dxfId="1705" priority="4394" operator="lessThan">
      <formula>C28</formula>
    </cfRule>
    <cfRule type="expression" dxfId="1704" priority="4396">
      <formula>IF($V28&lt;&gt;0,AND(MID($A28,5,1)=" "))</formula>
    </cfRule>
    <cfRule type="expression" dxfId="1703" priority="4397">
      <formula>IF($V28&lt;&gt;0,AND(MID($A28,5,1)="C"))</formula>
    </cfRule>
    <cfRule type="expression" dxfId="1702" priority="4398">
      <formula>IF($V28&lt;&gt;0,AND(MID($A28,5,1)="D"))</formula>
    </cfRule>
  </conditionalFormatting>
  <conditionalFormatting sqref="C29">
    <cfRule type="cellIs" dxfId="1701" priority="4387" operator="lessThan">
      <formula>D29</formula>
    </cfRule>
    <cfRule type="expression" dxfId="1700" priority="4391">
      <formula>IF($V29&lt;&gt;0,AND(MID($A29,5,1)=" "))</formula>
    </cfRule>
    <cfRule type="expression" dxfId="1699" priority="4392">
      <formula>IF($V29&lt;&gt;0,AND(MID($A29,5,1)="C"))</formula>
    </cfRule>
    <cfRule type="expression" dxfId="1698" priority="4393">
      <formula>IF($V29&lt;&gt;0,AND(MID($A29,5,1)="D"))</formula>
    </cfRule>
  </conditionalFormatting>
  <conditionalFormatting sqref="D29">
    <cfRule type="cellIs" dxfId="1697" priority="4386" operator="lessThan">
      <formula>C29</formula>
    </cfRule>
    <cfRule type="expression" dxfId="1696" priority="4388">
      <formula>IF($V29&lt;&gt;0,AND(MID($A29,5,1)=" "))</formula>
    </cfRule>
    <cfRule type="expression" dxfId="1695" priority="4389">
      <formula>IF($V29&lt;&gt;0,AND(MID($A29,5,1)="C"))</formula>
    </cfRule>
    <cfRule type="expression" dxfId="1694" priority="4390">
      <formula>IF($V29&lt;&gt;0,AND(MID($A29,5,1)="D"))</formula>
    </cfRule>
  </conditionalFormatting>
  <conditionalFormatting sqref="A15">
    <cfRule type="expression" dxfId="1693" priority="4309">
      <formula>IF($Y17&gt;$Y14,AND(MID($A15,5,1)=" "))</formula>
    </cfRule>
    <cfRule type="expression" dxfId="1692" priority="4310">
      <formula>IF($Y17&gt;$Y14,AND(MID($A15,5,1)="C"))</formula>
    </cfRule>
    <cfRule type="expression" dxfId="1691" priority="4311">
      <formula>IF($Y17&gt;$Y14,AND(MID($A15,5,1)="D"))</formula>
    </cfRule>
  </conditionalFormatting>
  <conditionalFormatting sqref="A16">
    <cfRule type="expression" dxfId="1690" priority="4312">
      <formula>IF($Y17&gt;$Y14,AND(MID($A16,5,1)=" "))</formula>
    </cfRule>
    <cfRule type="expression" dxfId="1689" priority="4313">
      <formula>IF($Y17&gt;$Y14,AND(MID($A16,5,1)="C"))</formula>
    </cfRule>
    <cfRule type="expression" dxfId="1688" priority="4314">
      <formula>IF($Y17&gt;$Y14,AND(MID($A16,5,1)="D"))</formula>
    </cfRule>
  </conditionalFormatting>
  <conditionalFormatting sqref="A17">
    <cfRule type="expression" dxfId="1687" priority="4306">
      <formula>IF($Y17&gt;$Y14,AND(MID($A17,5,1)=" "))</formula>
    </cfRule>
    <cfRule type="expression" dxfId="1686" priority="4307">
      <formula>IF($Y17&gt;$Y14,AND(MID($A17,5,1)="C"))</formula>
    </cfRule>
    <cfRule type="expression" dxfId="1685" priority="4308">
      <formula>IF($Y17&gt;$Y14,AND(MID($A17,5,1)="D"))</formula>
    </cfRule>
  </conditionalFormatting>
  <conditionalFormatting sqref="A14">
    <cfRule type="expression" dxfId="1684" priority="4303">
      <formula>IF($Y17&gt;$Y14,AND(MID($A14,5,1)=" "))</formula>
    </cfRule>
    <cfRule type="expression" dxfId="1683" priority="4304">
      <formula>IF($Y17&gt;$Y14,AND(MID($A14,5,1)="C"))</formula>
    </cfRule>
    <cfRule type="expression" dxfId="1682" priority="4305">
      <formula>IF($Y17&gt;$Y14,AND(MID($A14,5,1)="D"))</formula>
    </cfRule>
  </conditionalFormatting>
  <conditionalFormatting sqref="B12">
    <cfRule type="expression" dxfId="1681" priority="4297">
      <formula>IF($Y13&gt;$Y10,AND(MID($A12,5,1)=" "))</formula>
    </cfRule>
    <cfRule type="expression" dxfId="1680" priority="4298">
      <formula>IF($Y13&gt;$Y10,AND(MID($A12,5,1)="C"))</formula>
    </cfRule>
    <cfRule type="expression" dxfId="1679" priority="4299">
      <formula>IF($Y13&gt;$Y10,AND(MID($A12,5,1)="D"))</formula>
    </cfRule>
  </conditionalFormatting>
  <conditionalFormatting sqref="C12">
    <cfRule type="expression" dxfId="1678" priority="4300">
      <formula>IF($Y13&gt;$Y10,AND(MID($A12,5,1)=" "))</formula>
    </cfRule>
    <cfRule type="expression" dxfId="1677" priority="4301">
      <formula>IF($Y13&gt;$Y10,AND(MID($A12,5,1)="C"))</formula>
    </cfRule>
    <cfRule type="expression" dxfId="1676" priority="4302">
      <formula>IF($Y13&gt;$Y10,AND(MID($A12,5,1)="D"))</formula>
    </cfRule>
  </conditionalFormatting>
  <conditionalFormatting sqref="Y70 Y72">
    <cfRule type="cellIs" dxfId="1675" priority="4086" operator="lessThanOrEqual">
      <formula>0</formula>
    </cfRule>
  </conditionalFormatting>
  <conditionalFormatting sqref="Y71">
    <cfRule type="cellIs" dxfId="1674" priority="4085" operator="equal">
      <formula>0</formula>
    </cfRule>
  </conditionalFormatting>
  <conditionalFormatting sqref="Y73">
    <cfRule type="cellIs" dxfId="1673" priority="4084" operator="equal">
      <formula>0</formula>
    </cfRule>
  </conditionalFormatting>
  <conditionalFormatting sqref="Y69">
    <cfRule type="cellIs" dxfId="1672" priority="4083" operator="equal">
      <formula>0</formula>
    </cfRule>
  </conditionalFormatting>
  <conditionalFormatting sqref="Y76 Y78">
    <cfRule type="cellIs" dxfId="1671" priority="4080" operator="lessThanOrEqual">
      <formula>0</formula>
    </cfRule>
  </conditionalFormatting>
  <conditionalFormatting sqref="Y77">
    <cfRule type="cellIs" dxfId="1670" priority="4079" operator="equal">
      <formula>0</formula>
    </cfRule>
  </conditionalFormatting>
  <conditionalFormatting sqref="Y79">
    <cfRule type="cellIs" dxfId="1669" priority="4078" operator="equal">
      <formula>0</formula>
    </cfRule>
  </conditionalFormatting>
  <conditionalFormatting sqref="Y75">
    <cfRule type="cellIs" dxfId="1668" priority="4077" operator="equal">
      <formula>0</formula>
    </cfRule>
  </conditionalFormatting>
  <conditionalFormatting sqref="Y82 Y84">
    <cfRule type="cellIs" dxfId="1667" priority="4074" operator="lessThanOrEqual">
      <formula>0</formula>
    </cfRule>
  </conditionalFormatting>
  <conditionalFormatting sqref="Y83">
    <cfRule type="cellIs" dxfId="1666" priority="4073" operator="equal">
      <formula>0</formula>
    </cfRule>
  </conditionalFormatting>
  <conditionalFormatting sqref="Y85">
    <cfRule type="cellIs" dxfId="1665" priority="4072" operator="equal">
      <formula>0</formula>
    </cfRule>
  </conditionalFormatting>
  <conditionalFormatting sqref="Y81">
    <cfRule type="cellIs" dxfId="1664" priority="4071" operator="equal">
      <formula>0</formula>
    </cfRule>
  </conditionalFormatting>
  <conditionalFormatting sqref="Y88 Y90">
    <cfRule type="cellIs" dxfId="1663" priority="4068" operator="lessThanOrEqual">
      <formula>0</formula>
    </cfRule>
  </conditionalFormatting>
  <conditionalFormatting sqref="Y89">
    <cfRule type="cellIs" dxfId="1662" priority="4067" operator="equal">
      <formula>0</formula>
    </cfRule>
  </conditionalFormatting>
  <conditionalFormatting sqref="Y91">
    <cfRule type="cellIs" dxfId="1661" priority="4066" operator="equal">
      <formula>0</formula>
    </cfRule>
  </conditionalFormatting>
  <conditionalFormatting sqref="Y87">
    <cfRule type="cellIs" dxfId="1660" priority="4065" operator="equal">
      <formula>0</formula>
    </cfRule>
  </conditionalFormatting>
  <conditionalFormatting sqref="Y94 Y96">
    <cfRule type="cellIs" dxfId="1659" priority="4062" operator="lessThanOrEqual">
      <formula>0</formula>
    </cfRule>
  </conditionalFormatting>
  <conditionalFormatting sqref="Y95">
    <cfRule type="cellIs" dxfId="1658" priority="4061" operator="equal">
      <formula>0</formula>
    </cfRule>
  </conditionalFormatting>
  <conditionalFormatting sqref="Y97">
    <cfRule type="cellIs" dxfId="1657" priority="4060" operator="equal">
      <formula>0</formula>
    </cfRule>
  </conditionalFormatting>
  <conditionalFormatting sqref="Y93">
    <cfRule type="cellIs" dxfId="1656" priority="4059" operator="equal">
      <formula>0</formula>
    </cfRule>
  </conditionalFormatting>
  <conditionalFormatting sqref="Y100 Y102">
    <cfRule type="cellIs" dxfId="1655" priority="4056" operator="lessThanOrEqual">
      <formula>0</formula>
    </cfRule>
  </conditionalFormatting>
  <conditionalFormatting sqref="Y101">
    <cfRule type="cellIs" dxfId="1654" priority="4055" operator="equal">
      <formula>0</formula>
    </cfRule>
  </conditionalFormatting>
  <conditionalFormatting sqref="Y103">
    <cfRule type="cellIs" dxfId="1653" priority="4054" operator="equal">
      <formula>0</formula>
    </cfRule>
  </conditionalFormatting>
  <conditionalFormatting sqref="Y99">
    <cfRule type="cellIs" dxfId="1652" priority="4053" operator="equal">
      <formula>0</formula>
    </cfRule>
  </conditionalFormatting>
  <conditionalFormatting sqref="Y106 Y108">
    <cfRule type="cellIs" dxfId="1651" priority="4050" operator="lessThanOrEqual">
      <formula>0</formula>
    </cfRule>
  </conditionalFormatting>
  <conditionalFormatting sqref="Y107">
    <cfRule type="cellIs" dxfId="1650" priority="4049" operator="equal">
      <formula>0</formula>
    </cfRule>
  </conditionalFormatting>
  <conditionalFormatting sqref="Y109">
    <cfRule type="cellIs" dxfId="1649" priority="4048" operator="equal">
      <formula>0</formula>
    </cfRule>
  </conditionalFormatting>
  <conditionalFormatting sqref="Y105">
    <cfRule type="cellIs" dxfId="1648" priority="4047" operator="equal">
      <formula>0</formula>
    </cfRule>
  </conditionalFormatting>
  <conditionalFormatting sqref="Y112 Y114">
    <cfRule type="cellIs" dxfId="1647" priority="4044" operator="lessThanOrEqual">
      <formula>0</formula>
    </cfRule>
  </conditionalFormatting>
  <conditionalFormatting sqref="Y113">
    <cfRule type="cellIs" dxfId="1646" priority="4043" operator="equal">
      <formula>0</formula>
    </cfRule>
  </conditionalFormatting>
  <conditionalFormatting sqref="Y115">
    <cfRule type="cellIs" dxfId="1645" priority="4042" operator="equal">
      <formula>0</formula>
    </cfRule>
  </conditionalFormatting>
  <conditionalFormatting sqref="Y111">
    <cfRule type="cellIs" dxfId="1644" priority="4041" operator="equal">
      <formula>0</formula>
    </cfRule>
  </conditionalFormatting>
  <conditionalFormatting sqref="Y118 Y120">
    <cfRule type="cellIs" dxfId="1643" priority="4038" operator="lessThanOrEqual">
      <formula>0</formula>
    </cfRule>
  </conditionalFormatting>
  <conditionalFormatting sqref="Y119">
    <cfRule type="cellIs" dxfId="1642" priority="4037" operator="equal">
      <formula>0</formula>
    </cfRule>
  </conditionalFormatting>
  <conditionalFormatting sqref="Y121">
    <cfRule type="cellIs" dxfId="1641" priority="4036" operator="equal">
      <formula>0</formula>
    </cfRule>
  </conditionalFormatting>
  <conditionalFormatting sqref="Y117">
    <cfRule type="cellIs" dxfId="1640" priority="4035" operator="equal">
      <formula>0</formula>
    </cfRule>
  </conditionalFormatting>
  <conditionalFormatting sqref="Y124 Y126">
    <cfRule type="cellIs" dxfId="1639" priority="4032" operator="lessThanOrEqual">
      <formula>0</formula>
    </cfRule>
  </conditionalFormatting>
  <conditionalFormatting sqref="Y125">
    <cfRule type="cellIs" dxfId="1638" priority="4031" operator="equal">
      <formula>0</formula>
    </cfRule>
  </conditionalFormatting>
  <conditionalFormatting sqref="Y127">
    <cfRule type="cellIs" dxfId="1637" priority="4030" operator="equal">
      <formula>0</formula>
    </cfRule>
  </conditionalFormatting>
  <conditionalFormatting sqref="Y123">
    <cfRule type="cellIs" dxfId="1636" priority="4029" operator="equal">
      <formula>0</formula>
    </cfRule>
  </conditionalFormatting>
  <conditionalFormatting sqref="Y130 Y132">
    <cfRule type="cellIs" dxfId="1635" priority="4026" operator="lessThanOrEqual">
      <formula>0</formula>
    </cfRule>
  </conditionalFormatting>
  <conditionalFormatting sqref="Y131">
    <cfRule type="cellIs" dxfId="1634" priority="4025" operator="equal">
      <formula>0</formula>
    </cfRule>
  </conditionalFormatting>
  <conditionalFormatting sqref="Y133">
    <cfRule type="cellIs" dxfId="1633" priority="4024" operator="equal">
      <formula>0</formula>
    </cfRule>
  </conditionalFormatting>
  <conditionalFormatting sqref="Y129">
    <cfRule type="cellIs" dxfId="1632" priority="4023" operator="equal">
      <formula>0</formula>
    </cfRule>
  </conditionalFormatting>
  <conditionalFormatting sqref="Y136 Y138">
    <cfRule type="cellIs" dxfId="1631" priority="4020" operator="lessThanOrEqual">
      <formula>0</formula>
    </cfRule>
  </conditionalFormatting>
  <conditionalFormatting sqref="Y137">
    <cfRule type="cellIs" dxfId="1630" priority="4019" operator="equal">
      <formula>0</formula>
    </cfRule>
  </conditionalFormatting>
  <conditionalFormatting sqref="Y139">
    <cfRule type="cellIs" dxfId="1629" priority="4018" operator="equal">
      <formula>0</formula>
    </cfRule>
  </conditionalFormatting>
  <conditionalFormatting sqref="Y135">
    <cfRule type="cellIs" dxfId="1628" priority="4017" operator="equal">
      <formula>0</formula>
    </cfRule>
  </conditionalFormatting>
  <conditionalFormatting sqref="Y142 Y144">
    <cfRule type="cellIs" dxfId="1627" priority="4014" operator="lessThanOrEqual">
      <formula>0</formula>
    </cfRule>
  </conditionalFormatting>
  <conditionalFormatting sqref="Y143">
    <cfRule type="cellIs" dxfId="1626" priority="4013" operator="equal">
      <formula>0</formula>
    </cfRule>
  </conditionalFormatting>
  <conditionalFormatting sqref="Y145">
    <cfRule type="cellIs" dxfId="1625" priority="4012" operator="equal">
      <formula>0</formula>
    </cfRule>
  </conditionalFormatting>
  <conditionalFormatting sqref="Y141">
    <cfRule type="cellIs" dxfId="1624" priority="4011" operator="equal">
      <formula>0</formula>
    </cfRule>
  </conditionalFormatting>
  <conditionalFormatting sqref="Y148 Y150">
    <cfRule type="cellIs" dxfId="1623" priority="4008" operator="lessThanOrEqual">
      <formula>0</formula>
    </cfRule>
  </conditionalFormatting>
  <conditionalFormatting sqref="Y149">
    <cfRule type="cellIs" dxfId="1622" priority="4007" operator="equal">
      <formula>0</formula>
    </cfRule>
  </conditionalFormatting>
  <conditionalFormatting sqref="Y151">
    <cfRule type="cellIs" dxfId="1621" priority="4006" operator="equal">
      <formula>0</formula>
    </cfRule>
  </conditionalFormatting>
  <conditionalFormatting sqref="Y147">
    <cfRule type="cellIs" dxfId="1620" priority="4005" operator="equal">
      <formula>0</formula>
    </cfRule>
  </conditionalFormatting>
  <conditionalFormatting sqref="Y154 Y156">
    <cfRule type="cellIs" dxfId="1619" priority="4002" operator="lessThanOrEqual">
      <formula>0</formula>
    </cfRule>
  </conditionalFormatting>
  <conditionalFormatting sqref="Y155">
    <cfRule type="cellIs" dxfId="1618" priority="4001" operator="equal">
      <formula>0</formula>
    </cfRule>
  </conditionalFormatting>
  <conditionalFormatting sqref="Y157">
    <cfRule type="cellIs" dxfId="1617" priority="4000" operator="equal">
      <formula>0</formula>
    </cfRule>
  </conditionalFormatting>
  <conditionalFormatting sqref="Y153">
    <cfRule type="cellIs" dxfId="1616" priority="3999" operator="equal">
      <formula>0</formula>
    </cfRule>
  </conditionalFormatting>
  <conditionalFormatting sqref="Y160 Y162">
    <cfRule type="cellIs" dxfId="1615" priority="3996" operator="lessThanOrEqual">
      <formula>0</formula>
    </cfRule>
  </conditionalFormatting>
  <conditionalFormatting sqref="Y161">
    <cfRule type="cellIs" dxfId="1614" priority="3995" operator="equal">
      <formula>0</formula>
    </cfRule>
  </conditionalFormatting>
  <conditionalFormatting sqref="Y163">
    <cfRule type="cellIs" dxfId="1613" priority="3994" operator="equal">
      <formula>0</formula>
    </cfRule>
  </conditionalFormatting>
  <conditionalFormatting sqref="Y159">
    <cfRule type="cellIs" dxfId="1612" priority="3993" operator="equal">
      <formula>0</formula>
    </cfRule>
  </conditionalFormatting>
  <conditionalFormatting sqref="Y166 Y168 Y172 Y178 Y184 Y190 Y196 Y174 Y180 Y186 Y192 Y198">
    <cfRule type="cellIs" dxfId="1611" priority="3990" operator="lessThanOrEqual">
      <formula>0</formula>
    </cfRule>
  </conditionalFormatting>
  <conditionalFormatting sqref="Y167 Y173 Y179 Y185 Y191 Y197">
    <cfRule type="cellIs" dxfId="1610" priority="3989" operator="equal">
      <formula>0</formula>
    </cfRule>
  </conditionalFormatting>
  <conditionalFormatting sqref="Y169 Y175 Y181 Y187 Y193 Y199">
    <cfRule type="cellIs" dxfId="1609" priority="3988" operator="equal">
      <formula>0</formula>
    </cfRule>
  </conditionalFormatting>
  <conditionalFormatting sqref="Y165 Y171 Y177 Y183 Y189 Y195">
    <cfRule type="cellIs" dxfId="1608" priority="3987" operator="equal">
      <formula>0</formula>
    </cfRule>
  </conditionalFormatting>
  <conditionalFormatting sqref="D54">
    <cfRule type="expression" dxfId="1607" priority="3981">
      <formula>E54&gt;B54</formula>
    </cfRule>
  </conditionalFormatting>
  <conditionalFormatting sqref="C54">
    <cfRule type="expression" dxfId="1606" priority="3980">
      <formula>B54&gt;E54</formula>
    </cfRule>
  </conditionalFormatting>
  <conditionalFormatting sqref="B54">
    <cfRule type="cellIs" dxfId="1605" priority="3979" operator="greaterThan">
      <formula>E54</formula>
    </cfRule>
  </conditionalFormatting>
  <conditionalFormatting sqref="E54">
    <cfRule type="cellIs" dxfId="1604" priority="3978" operator="greaterThan">
      <formula>B54</formula>
    </cfRule>
  </conditionalFormatting>
  <conditionalFormatting sqref="AA2">
    <cfRule type="expression" dxfId="1603" priority="3943">
      <formula>IF($Y5&gt;$Y2,AND(MID($A2,5,1)=" "))</formula>
    </cfRule>
    <cfRule type="expression" dxfId="1602" priority="3944">
      <formula>IF($Y5&gt;$Y2,AND(MID($A2,5,1)="C"))</formula>
    </cfRule>
    <cfRule type="expression" dxfId="1601" priority="3945">
      <formula>IF($Y5&gt;$Y2,AND(MID($A2,5,1)="D"))</formula>
    </cfRule>
  </conditionalFormatting>
  <conditionalFormatting sqref="AA4">
    <cfRule type="expression" dxfId="1600" priority="3898">
      <formula>IF($Y5&gt;$Y2,AND(MID($A4,5,1)=" "))</formula>
    </cfRule>
    <cfRule type="expression" dxfId="1599" priority="3899">
      <formula>IF($Y5&gt;$Y2,AND(MID($A4,5,1)="C"))</formula>
    </cfRule>
    <cfRule type="expression" dxfId="1598" priority="3900">
      <formula>IF($Y5&gt;$Y2,AND(MID($A4,5,1)="D"))</formula>
    </cfRule>
  </conditionalFormatting>
  <conditionalFormatting sqref="AA6">
    <cfRule type="expression" dxfId="1597" priority="3892">
      <formula>IF($Y9&gt;$Y6,AND(MID($A6,5,1)=" "))</formula>
    </cfRule>
    <cfRule type="expression" dxfId="1596" priority="3893">
      <formula>IF($Y9&gt;$Y6,AND(MID($A6,5,1)="C"))</formula>
    </cfRule>
    <cfRule type="expression" dxfId="1595" priority="3894">
      <formula>IF($Y9&gt;$Y6,AND(MID($A6,5,1)="D"))</formula>
    </cfRule>
  </conditionalFormatting>
  <conditionalFormatting sqref="AA8">
    <cfRule type="expression" dxfId="1594" priority="3889">
      <formula>IF($Y9&gt;$Y6,AND(MID($A8,5,1)=" "))</formula>
    </cfRule>
    <cfRule type="expression" dxfId="1593" priority="3890">
      <formula>IF($Y9&gt;$Y6,AND(MID($A8,5,1)="C"))</formula>
    </cfRule>
    <cfRule type="expression" dxfId="1592" priority="3891">
      <formula>IF($Y9&gt;$Y6,AND(MID($A8,5,1)="D"))</formula>
    </cfRule>
  </conditionalFormatting>
  <conditionalFormatting sqref="AA10">
    <cfRule type="expression" dxfId="1591" priority="3886">
      <formula>IF($Y13&gt;$Y10,AND(MID($A10,5,1)=" "))</formula>
    </cfRule>
    <cfRule type="expression" dxfId="1590" priority="3887">
      <formula>IF($Y13&gt;$Y10,AND(MID($A10,5,1)="C"))</formula>
    </cfRule>
    <cfRule type="expression" dxfId="1589" priority="3888">
      <formula>IF($Y13&gt;$Y10,AND(MID($A10,5,1)="D"))</formula>
    </cfRule>
  </conditionalFormatting>
  <conditionalFormatting sqref="AA12">
    <cfRule type="expression" dxfId="1588" priority="3883">
      <formula>IF($Y13&gt;$Y10,AND(MID($A12,5,1)=" "))</formula>
    </cfRule>
    <cfRule type="expression" dxfId="1587" priority="3884">
      <formula>IF($Y13&gt;$Y10,AND(MID($A12,5,1)="C"))</formula>
    </cfRule>
    <cfRule type="expression" dxfId="1586" priority="3885">
      <formula>IF($Y13&gt;$Y10,AND(MID($A12,5,1)="D"))</formula>
    </cfRule>
  </conditionalFormatting>
  <conditionalFormatting sqref="AA14">
    <cfRule type="expression" dxfId="1585" priority="3880">
      <formula>IF($Y17&gt;$Y14,AND(MID($A14,5,1)=" "))</formula>
    </cfRule>
    <cfRule type="expression" dxfId="1584" priority="3881">
      <formula>IF($Y17&gt;$Y14,AND(MID($A14,5,1)="C"))</formula>
    </cfRule>
    <cfRule type="expression" dxfId="1583" priority="3882">
      <formula>IF($Y17&gt;$Y14,AND(MID($A14,5,1)="D"))</formula>
    </cfRule>
  </conditionalFormatting>
  <conditionalFormatting sqref="AA16">
    <cfRule type="expression" dxfId="1582" priority="3877">
      <formula>IF($Y17&gt;$Y14,AND(MID($A16,5,1)=" "))</formula>
    </cfRule>
    <cfRule type="expression" dxfId="1581" priority="3878">
      <formula>IF($Y17&gt;$Y14,AND(MID($A16,5,1)="C"))</formula>
    </cfRule>
    <cfRule type="expression" dxfId="1580" priority="3879">
      <formula>IF($Y17&gt;$Y14,AND(MID($A16,5,1)="D"))</formula>
    </cfRule>
  </conditionalFormatting>
  <conditionalFormatting sqref="AA18 AA22">
    <cfRule type="expression" dxfId="1579" priority="3874">
      <formula>IF($Y21&gt;$Y18,AND(MID($A18,5,1)=" "))</formula>
    </cfRule>
    <cfRule type="expression" dxfId="1578" priority="3875">
      <formula>IF($Y21&gt;$Y18,AND(MID($A18,5,1)="C"))</formula>
    </cfRule>
    <cfRule type="expression" dxfId="1577" priority="3876">
      <formula>IF($Y21&gt;$Y18,AND(MID($A18,5,1)="D"))</formula>
    </cfRule>
  </conditionalFormatting>
  <conditionalFormatting sqref="AA20 AA24">
    <cfRule type="expression" dxfId="1576" priority="3871">
      <formula>IF($Y21&gt;$Y18,AND(MID($A20,5,1)=" "))</formula>
    </cfRule>
    <cfRule type="expression" dxfId="1575" priority="3872">
      <formula>IF($Y21&gt;$Y18,AND(MID($A20,5,1)="C"))</formula>
    </cfRule>
    <cfRule type="expression" dxfId="1574" priority="3873">
      <formula>IF($Y21&gt;$Y18,AND(MID($A20,5,1)="D"))</formula>
    </cfRule>
  </conditionalFormatting>
  <conditionalFormatting sqref="Y21 Y25">
    <cfRule type="expression" dxfId="1573" priority="3853">
      <formula>IF($Y22&gt;$Y19,AND(MID($A21,5,1)=" "))</formula>
    </cfRule>
    <cfRule type="expression" dxfId="1572" priority="3854">
      <formula>IF($Y22&gt;$Y19,AND(MID($A21,5,1)="C"))</formula>
    </cfRule>
    <cfRule type="expression" dxfId="1571" priority="3855">
      <formula>IF($Y22&gt;$Y19,AND(MID($A21,5,1)="D"))</formula>
    </cfRule>
  </conditionalFormatting>
  <conditionalFormatting sqref="Y13">
    <cfRule type="cellIs" dxfId="1570" priority="3334" operator="equal">
      <formula>0</formula>
    </cfRule>
    <cfRule type="expression" dxfId="1569" priority="3847">
      <formula>IF($Y13&gt;$Y10,AND(MID($A13,5,1)=" "))</formula>
    </cfRule>
    <cfRule type="expression" dxfId="1568" priority="3848">
      <formula>IF($Y13&gt;$Y10,AND(MID($A13,5,1)="C"))</formula>
    </cfRule>
    <cfRule type="expression" dxfId="1567" priority="3849">
      <formula>IF($Y13&gt;$Y10,AND(MID($A13,5,1)="D"))</formula>
    </cfRule>
  </conditionalFormatting>
  <conditionalFormatting sqref="Y9">
    <cfRule type="cellIs" dxfId="1566" priority="3335" operator="equal">
      <formula>0</formula>
    </cfRule>
    <cfRule type="expression" dxfId="1565" priority="3844">
      <formula>IF($Y9&gt;$Y6,AND(MID($A9,5,1)=" "))</formula>
    </cfRule>
    <cfRule type="expression" dxfId="1564" priority="3845">
      <formula>IF($Y9&gt;$Y6,AND(MID($A9,5,1)="C"))</formula>
    </cfRule>
    <cfRule type="expression" dxfId="1563" priority="3846">
      <formula>IF($Y9&gt;$Y6,AND(MID($A9,5,1)="D"))</formula>
    </cfRule>
  </conditionalFormatting>
  <conditionalFormatting sqref="Y5">
    <cfRule type="cellIs" dxfId="1562" priority="3336" operator="equal">
      <formula>0</formula>
    </cfRule>
    <cfRule type="expression" dxfId="1561" priority="3841">
      <formula>IF($Y5&gt;$Y2,AND(MID($A5,5,1)=" "))</formula>
    </cfRule>
    <cfRule type="expression" dxfId="1560" priority="3842">
      <formula>IF($Y5&gt;$Y2,AND(MID($A5,5,1)="C"))</formula>
    </cfRule>
    <cfRule type="expression" dxfId="1559" priority="3843">
      <formula>IF($Y5&gt;$Y2,AND(MID($A5,5,1)="D"))</formula>
    </cfRule>
  </conditionalFormatting>
  <conditionalFormatting sqref="B18">
    <cfRule type="expression" dxfId="1558" priority="3427">
      <formula>IF($Y21&gt;$Y18,AND(MID($A18,5,1)=" "))</formula>
    </cfRule>
    <cfRule type="expression" dxfId="1557" priority="3428">
      <formula>IF($Y21&gt;$Y18,AND(MID($A18,5,1)="C"))</formula>
    </cfRule>
    <cfRule type="expression" dxfId="1556" priority="3429">
      <formula>IF($Y21&gt;$Y18,AND(MID($A18,5,1)="D"))</formula>
    </cfRule>
  </conditionalFormatting>
  <conditionalFormatting sqref="E19">
    <cfRule type="expression" dxfId="1555" priority="3430">
      <formula>IF($Y21&gt;$Y18,AND(MID($A19,5,1)=" "))</formula>
    </cfRule>
    <cfRule type="expression" dxfId="1554" priority="3431">
      <formula>IF($Y21&gt;$Y18,AND(MID($A19,5,1)="C"))</formula>
    </cfRule>
    <cfRule type="expression" dxfId="1553" priority="3432">
      <formula>IF($Y21&gt;$Y18,AND(MID($A19,5,1)="D"))</formula>
    </cfRule>
  </conditionalFormatting>
  <conditionalFormatting sqref="B20">
    <cfRule type="expression" dxfId="1552" priority="3433">
      <formula>IF($Y21&gt;$Y18,AND(MID($A20,5,1)=" "))</formula>
    </cfRule>
    <cfRule type="expression" dxfId="1551" priority="3434">
      <formula>IF($Y21&gt;$Y18,AND(MID($A20,5,1)="C"))</formula>
    </cfRule>
    <cfRule type="expression" dxfId="1550" priority="3435">
      <formula>IF($Y21&gt;$Y18,AND(MID($A20,5,1)="D"))</formula>
    </cfRule>
  </conditionalFormatting>
  <conditionalFormatting sqref="E21">
    <cfRule type="expression" dxfId="1549" priority="3436">
      <formula>IF($Y21&gt;$Y18,AND(MID($A21,5,1)=" "))</formula>
    </cfRule>
    <cfRule type="expression" dxfId="1548" priority="3437">
      <formula>IF($Y21&gt;$Y18,AND(MID($A21,5,1)="C"))</formula>
    </cfRule>
    <cfRule type="expression" dxfId="1547" priority="3438">
      <formula>IF($Y21&gt;$Y18,AND(MID($A21,5,1)="D"))</formula>
    </cfRule>
  </conditionalFormatting>
  <conditionalFormatting sqref="C18">
    <cfRule type="expression" dxfId="1546" priority="3439">
      <formula>IF($Y21&gt;$Y18,AND(MID($A18,5,1)=" "))</formula>
    </cfRule>
    <cfRule type="expression" dxfId="1545" priority="3440">
      <formula>IF($Y21&gt;$Y18,AND(MID($A18,5,1)="C"))</formula>
    </cfRule>
    <cfRule type="expression" dxfId="1544" priority="3441">
      <formula>IF($Y21&gt;$Y18,AND(MID($A18,5,1)="D"))</formula>
    </cfRule>
  </conditionalFormatting>
  <conditionalFormatting sqref="D19">
    <cfRule type="expression" dxfId="1543" priority="3442">
      <formula>IF($Y21&gt;$Y18,AND(MID($A19,5,1)=" "))</formula>
    </cfRule>
    <cfRule type="expression" dxfId="1542" priority="3443">
      <formula>IF($Y21&gt;$Y18,AND(MID($A19,5,1)="C"))</formula>
    </cfRule>
    <cfRule type="expression" dxfId="1541" priority="3444">
      <formula>IF($Y21&gt;$Y18,AND(MID($A19,5,1)="D"))</formula>
    </cfRule>
  </conditionalFormatting>
  <conditionalFormatting sqref="D21">
    <cfRule type="expression" dxfId="1540" priority="3445">
      <formula>IF($Y21&gt;$Y18,AND(MID($A21,5,1)=" "))</formula>
    </cfRule>
    <cfRule type="expression" dxfId="1539" priority="3446">
      <formula>IF($Y21&gt;$Y18,AND(MID($A21,5,1)="C"))</formula>
    </cfRule>
    <cfRule type="expression" dxfId="1538" priority="3447">
      <formula>IF($Y21&gt;$Y18,AND(MID($A21,5,1)="D"))</formula>
    </cfRule>
  </conditionalFormatting>
  <conditionalFormatting sqref="C20">
    <cfRule type="expression" dxfId="1537" priority="3448">
      <formula>IF($Y21&gt;$Y18,AND(MID($A20,5,1)=" "))</formula>
    </cfRule>
    <cfRule type="expression" dxfId="1536" priority="3449">
      <formula>IF($Y21&gt;$Y18,AND(MID($A20,5,1)="C"))</formula>
    </cfRule>
    <cfRule type="expression" dxfId="1535" priority="3450">
      <formula>IF($Y21&gt;$Y18,AND(MID($A20,5,1)="D"))</formula>
    </cfRule>
  </conditionalFormatting>
  <conditionalFormatting sqref="A19">
    <cfRule type="expression" dxfId="1534" priority="3421">
      <formula>IF($Y21&gt;$Y18,AND(MID($A19,5,1)=" "))</formula>
    </cfRule>
    <cfRule type="expression" dxfId="1533" priority="3422">
      <formula>IF($Y21&gt;$Y18,AND(MID($A19,5,1)="C"))</formula>
    </cfRule>
    <cfRule type="expression" dxfId="1532" priority="3423">
      <formula>IF($Y21&gt;$Y18,AND(MID($A19,5,1)="D"))</formula>
    </cfRule>
  </conditionalFormatting>
  <conditionalFormatting sqref="A20">
    <cfRule type="expression" dxfId="1531" priority="3424">
      <formula>IF($Y21&gt;$Y18,AND(MID($A20,5,1)=" "))</formula>
    </cfRule>
    <cfRule type="expression" dxfId="1530" priority="3425">
      <formula>IF($Y21&gt;$Y18,AND(MID($A20,5,1)="C"))</formula>
    </cfRule>
    <cfRule type="expression" dxfId="1529" priority="3426">
      <formula>IF($Y21&gt;$Y18,AND(MID($A20,5,1)="D"))</formula>
    </cfRule>
  </conditionalFormatting>
  <conditionalFormatting sqref="A21">
    <cfRule type="expression" dxfId="1528" priority="3418">
      <formula>IF($Y21&gt;$Y18,AND(MID($A21,5,1)=" "))</formula>
    </cfRule>
    <cfRule type="expression" dxfId="1527" priority="3419">
      <formula>IF($Y21&gt;$Y18,AND(MID($A21,5,1)="C"))</formula>
    </cfRule>
    <cfRule type="expression" dxfId="1526" priority="3420">
      <formula>IF($Y21&gt;$Y18,AND(MID($A21,5,1)="D"))</formula>
    </cfRule>
  </conditionalFormatting>
  <conditionalFormatting sqref="A18">
    <cfRule type="expression" dxfId="1525" priority="3415">
      <formula>IF($Y21&gt;$Y18,AND(MID($A18,5,1)=" "))</formula>
    </cfRule>
    <cfRule type="expression" dxfId="1524" priority="3416">
      <formula>IF($Y21&gt;$Y18,AND(MID($A18,5,1)="C"))</formula>
    </cfRule>
    <cfRule type="expression" dxfId="1523" priority="3417">
      <formula>IF($Y21&gt;$Y18,AND(MID($A18,5,1)="D"))</formula>
    </cfRule>
  </conditionalFormatting>
  <conditionalFormatting sqref="A11">
    <cfRule type="expression" dxfId="1522" priority="3409">
      <formula>IF($Y13&gt;$Y10,AND(MID($A11,5,1)=" "))</formula>
    </cfRule>
    <cfRule type="expression" dxfId="1521" priority="3410">
      <formula>IF($Y13&gt;$Y10,AND(MID($A11,5,1)="C"))</formula>
    </cfRule>
    <cfRule type="expression" dxfId="1520" priority="3411">
      <formula>IF($Y13&gt;$Y10,AND(MID($A11,5,1)="D"))</formula>
    </cfRule>
  </conditionalFormatting>
  <conditionalFormatting sqref="A12">
    <cfRule type="expression" dxfId="1519" priority="3412">
      <formula>IF($Y13&gt;$Y10,AND(MID($A12,5,1)=" "))</formula>
    </cfRule>
    <cfRule type="expression" dxfId="1518" priority="3413">
      <formula>IF($Y13&gt;$Y10,AND(MID($A12,5,1)="C"))</formula>
    </cfRule>
    <cfRule type="expression" dxfId="1517" priority="3414">
      <formula>IF($Y13&gt;$Y10,AND(MID($A12,5,1)="D"))</formula>
    </cfRule>
  </conditionalFormatting>
  <conditionalFormatting sqref="A13">
    <cfRule type="expression" dxfId="1516" priority="3406">
      <formula>IF($Y13&gt;$Y10,AND(MID($A13,5,1)=" "))</formula>
    </cfRule>
    <cfRule type="expression" dxfId="1515" priority="3407">
      <formula>IF($Y13&gt;$Y10,AND(MID($A13,5,1)="C"))</formula>
    </cfRule>
    <cfRule type="expression" dxfId="1514" priority="3408">
      <formula>IF($Y13&gt;$Y10,AND(MID($A13,5,1)="D"))</formula>
    </cfRule>
  </conditionalFormatting>
  <conditionalFormatting sqref="A10">
    <cfRule type="expression" dxfId="1513" priority="3403">
      <formula>IF($Y13&gt;$Y10,AND(MID($A10,5,1)=" "))</formula>
    </cfRule>
    <cfRule type="expression" dxfId="1512" priority="3404">
      <formula>IF($Y13&gt;$Y10,AND(MID($A10,5,1)="C"))</formula>
    </cfRule>
    <cfRule type="expression" dxfId="1511" priority="3405">
      <formula>IF($Y13&gt;$Y10,AND(MID($A10,5,1)="D"))</formula>
    </cfRule>
  </conditionalFormatting>
  <conditionalFormatting sqref="A7">
    <cfRule type="expression" dxfId="1510" priority="3397">
      <formula>IF($Y9&gt;$Y6,AND(MID($A7,5,1)=" "))</formula>
    </cfRule>
    <cfRule type="expression" dxfId="1509" priority="3398">
      <formula>IF($Y9&gt;$Y6,AND(MID($A7,5,1)="C"))</formula>
    </cfRule>
    <cfRule type="expression" dxfId="1508" priority="3399">
      <formula>IF($Y9&gt;$Y6,AND(MID($A7,5,1)="D"))</formula>
    </cfRule>
  </conditionalFormatting>
  <conditionalFormatting sqref="A8">
    <cfRule type="expression" dxfId="1507" priority="3400">
      <formula>IF($Y9&gt;$Y6,AND(MID($A8,5,1)=" "))</formula>
    </cfRule>
    <cfRule type="expression" dxfId="1506" priority="3401">
      <formula>IF($Y9&gt;$Y6,AND(MID($A8,5,1)="C"))</formula>
    </cfRule>
    <cfRule type="expression" dxfId="1505" priority="3402">
      <formula>IF($Y9&gt;$Y6,AND(MID($A8,5,1)="D"))</formula>
    </cfRule>
  </conditionalFormatting>
  <conditionalFormatting sqref="A9">
    <cfRule type="expression" dxfId="1504" priority="3394">
      <formula>IF($Y9&gt;$Y6,AND(MID($A9,5,1)=" "))</formula>
    </cfRule>
    <cfRule type="expression" dxfId="1503" priority="3395">
      <formula>IF($Y9&gt;$Y6,AND(MID($A9,5,1)="C"))</formula>
    </cfRule>
    <cfRule type="expression" dxfId="1502" priority="3396">
      <formula>IF($Y9&gt;$Y6,AND(MID($A9,5,1)="D"))</formula>
    </cfRule>
  </conditionalFormatting>
  <conditionalFormatting sqref="A6">
    <cfRule type="expression" dxfId="1501" priority="3391">
      <formula>IF($Y9&gt;$Y6,AND(MID($A6,5,1)=" "))</formula>
    </cfRule>
    <cfRule type="expression" dxfId="1500" priority="3392">
      <formula>IF($Y9&gt;$Y6,AND(MID($A6,5,1)="C"))</formula>
    </cfRule>
    <cfRule type="expression" dxfId="1499" priority="3393">
      <formula>IF($Y9&gt;$Y6,AND(MID($A6,5,1)="D"))</formula>
    </cfRule>
  </conditionalFormatting>
  <conditionalFormatting sqref="A3">
    <cfRule type="expression" dxfId="1498" priority="3385">
      <formula>IF($Y5&gt;$Y2,AND(MID($A3,5,1)=" "))</formula>
    </cfRule>
    <cfRule type="expression" dxfId="1497" priority="3386">
      <formula>IF($Y5&gt;$Y2,AND(MID($A3,5,1)="C"))</formula>
    </cfRule>
    <cfRule type="expression" dxfId="1496" priority="3387">
      <formula>IF($Y5&gt;$Y2,AND(MID($A3,5,1)="D"))</formula>
    </cfRule>
  </conditionalFormatting>
  <conditionalFormatting sqref="A4">
    <cfRule type="expression" dxfId="1495" priority="3388">
      <formula>IF($Y5&gt;$Y2,AND(MID($A4,5,1)=" "))</formula>
    </cfRule>
    <cfRule type="expression" dxfId="1494" priority="3389">
      <formula>IF($Y5&gt;$Y2,AND(MID($A4,5,1)="C"))</formula>
    </cfRule>
    <cfRule type="expression" dxfId="1493" priority="3390">
      <formula>IF($Y5&gt;$Y2,AND(MID($A4,5,1)="D"))</formula>
    </cfRule>
  </conditionalFormatting>
  <conditionalFormatting sqref="A5">
    <cfRule type="expression" dxfId="1492" priority="3382">
      <formula>IF($Y5&gt;$Y2,AND(MID($A5,5,1)=" "))</formula>
    </cfRule>
    <cfRule type="expression" dxfId="1491" priority="3383">
      <formula>IF($Y5&gt;$Y2,AND(MID($A5,5,1)="C"))</formula>
    </cfRule>
    <cfRule type="expression" dxfId="1490" priority="3384">
      <formula>IF($Y5&gt;$Y2,AND(MID($A5,5,1)="D"))</formula>
    </cfRule>
  </conditionalFormatting>
  <conditionalFormatting sqref="A2">
    <cfRule type="expression" dxfId="1489" priority="3379">
      <formula>IF($Y5&gt;$Y2,AND(MID($A2,5,1)=" "))</formula>
    </cfRule>
    <cfRule type="expression" dxfId="1488" priority="3380">
      <formula>IF($Y5&gt;$Y2,AND(MID($A2,5,1)="C"))</formula>
    </cfRule>
    <cfRule type="expression" dxfId="1487" priority="3381">
      <formula>IF($Y5&gt;$Y2,AND(MID($A2,5,1)="D"))</formula>
    </cfRule>
  </conditionalFormatting>
  <conditionalFormatting sqref="B22">
    <cfRule type="expression" dxfId="1486" priority="3352">
      <formula>IF($Y25&gt;$Y22,AND(MID($A22,5,1)=" "))</formula>
    </cfRule>
    <cfRule type="expression" dxfId="1485" priority="3353">
      <formula>IF($Y25&gt;$Y22,AND(MID($A22,5,1)="C"))</formula>
    </cfRule>
    <cfRule type="expression" dxfId="1484" priority="3354">
      <formula>IF($Y25&gt;$Y22,AND(MID($A22,5,1)="D"))</formula>
    </cfRule>
  </conditionalFormatting>
  <conditionalFormatting sqref="E23">
    <cfRule type="expression" dxfId="1483" priority="3355">
      <formula>IF($Y25&gt;$Y22,AND(MID($A23,5,1)=" "))</formula>
    </cfRule>
    <cfRule type="expression" dxfId="1482" priority="3356">
      <formula>IF($Y25&gt;$Y22,AND(MID($A23,5,1)="C"))</formula>
    </cfRule>
    <cfRule type="expression" dxfId="1481" priority="3357">
      <formula>IF($Y25&gt;$Y22,AND(MID($A23,5,1)="D"))</formula>
    </cfRule>
  </conditionalFormatting>
  <conditionalFormatting sqref="B24">
    <cfRule type="expression" dxfId="1480" priority="3358">
      <formula>IF($Y25&gt;$Y22,AND(MID($A24,5,1)=" "))</formula>
    </cfRule>
    <cfRule type="expression" dxfId="1479" priority="3359">
      <formula>IF($Y25&gt;$Y22,AND(MID($A24,5,1)="C"))</formula>
    </cfRule>
    <cfRule type="expression" dxfId="1478" priority="3360">
      <formula>IF($Y25&gt;$Y22,AND(MID($A24,5,1)="D"))</formula>
    </cfRule>
  </conditionalFormatting>
  <conditionalFormatting sqref="E25">
    <cfRule type="expression" dxfId="1477" priority="3361">
      <formula>IF($Y25&gt;$Y22,AND(MID($A25,5,1)=" "))</formula>
    </cfRule>
    <cfRule type="expression" dxfId="1476" priority="3362">
      <formula>IF($Y25&gt;$Y22,AND(MID($A25,5,1)="C"))</formula>
    </cfRule>
    <cfRule type="expression" dxfId="1475" priority="3363">
      <formula>IF($Y25&gt;$Y22,AND(MID($A25,5,1)="D"))</formula>
    </cfRule>
  </conditionalFormatting>
  <conditionalFormatting sqref="C22">
    <cfRule type="expression" dxfId="1474" priority="3364">
      <formula>IF($Y25&gt;$Y22,AND(MID($A22,5,1)=" "))</formula>
    </cfRule>
    <cfRule type="expression" dxfId="1473" priority="3365">
      <formula>IF($Y25&gt;$Y22,AND(MID($A22,5,1)="C"))</formula>
    </cfRule>
    <cfRule type="expression" dxfId="1472" priority="3366">
      <formula>IF($Y25&gt;$Y22,AND(MID($A22,5,1)="D"))</formula>
    </cfRule>
  </conditionalFormatting>
  <conditionalFormatting sqref="D23">
    <cfRule type="expression" dxfId="1471" priority="3367">
      <formula>IF($Y25&gt;$Y22,AND(MID($A23,5,1)=" "))</formula>
    </cfRule>
    <cfRule type="expression" dxfId="1470" priority="3368">
      <formula>IF($Y25&gt;$Y22,AND(MID($A23,5,1)="C"))</formula>
    </cfRule>
    <cfRule type="expression" dxfId="1469" priority="3369">
      <formula>IF($Y25&gt;$Y22,AND(MID($A23,5,1)="D"))</formula>
    </cfRule>
  </conditionalFormatting>
  <conditionalFormatting sqref="D25">
    <cfRule type="expression" dxfId="1468" priority="3370">
      <formula>IF($Y25&gt;$Y22,AND(MID($A25,5,1)=" "))</formula>
    </cfRule>
    <cfRule type="expression" dxfId="1467" priority="3371">
      <formula>IF($Y25&gt;$Y22,AND(MID($A25,5,1)="C"))</formula>
    </cfRule>
    <cfRule type="expression" dxfId="1466" priority="3372">
      <formula>IF($Y25&gt;$Y22,AND(MID($A25,5,1)="D"))</formula>
    </cfRule>
  </conditionalFormatting>
  <conditionalFormatting sqref="C24">
    <cfRule type="expression" dxfId="1465" priority="3373">
      <formula>IF($Y25&gt;$Y22,AND(MID($A24,5,1)=" "))</formula>
    </cfRule>
    <cfRule type="expression" dxfId="1464" priority="3374">
      <formula>IF($Y25&gt;$Y22,AND(MID($A24,5,1)="C"))</formula>
    </cfRule>
    <cfRule type="expression" dxfId="1463" priority="3375">
      <formula>IF($Y25&gt;$Y22,AND(MID($A24,5,1)="D"))</formula>
    </cfRule>
  </conditionalFormatting>
  <conditionalFormatting sqref="A23">
    <cfRule type="expression" dxfId="1462" priority="3346">
      <formula>IF($Y25&gt;$Y22,AND(MID($A23,5,1)=" "))</formula>
    </cfRule>
    <cfRule type="expression" dxfId="1461" priority="3347">
      <formula>IF($Y25&gt;$Y22,AND(MID($A23,5,1)="C"))</formula>
    </cfRule>
    <cfRule type="expression" dxfId="1460" priority="3348">
      <formula>IF($Y25&gt;$Y22,AND(MID($A23,5,1)="D"))</formula>
    </cfRule>
  </conditionalFormatting>
  <conditionalFormatting sqref="A24">
    <cfRule type="expression" dxfId="1459" priority="3349">
      <formula>IF($Y25&gt;$Y22,AND(MID($A24,5,1)=" "))</formula>
    </cfRule>
    <cfRule type="expression" dxfId="1458" priority="3350">
      <formula>IF($Y25&gt;$Y22,AND(MID($A24,5,1)="C"))</formula>
    </cfRule>
    <cfRule type="expression" dxfId="1457" priority="3351">
      <formula>IF($Y25&gt;$Y22,AND(MID($A24,5,1)="D"))</formula>
    </cfRule>
  </conditionalFormatting>
  <conditionalFormatting sqref="A25">
    <cfRule type="expression" dxfId="1456" priority="3343">
      <formula>IF($Y25&gt;$Y22,AND(MID($A25,5,1)=" "))</formula>
    </cfRule>
    <cfRule type="expression" dxfId="1455" priority="3344">
      <formula>IF($Y25&gt;$Y22,AND(MID($A25,5,1)="C"))</formula>
    </cfRule>
    <cfRule type="expression" dxfId="1454" priority="3345">
      <formula>IF($Y25&gt;$Y22,AND(MID($A25,5,1)="D"))</formula>
    </cfRule>
  </conditionalFormatting>
  <conditionalFormatting sqref="A22">
    <cfRule type="expression" dxfId="1453" priority="3340">
      <formula>IF($Y25&gt;$Y22,AND(MID($A22,5,1)=" "))</formula>
    </cfRule>
    <cfRule type="expression" dxfId="1452" priority="3341">
      <formula>IF($Y25&gt;$Y22,AND(MID($A22,5,1)="C"))</formula>
    </cfRule>
    <cfRule type="expression" dxfId="1451" priority="3342">
      <formula>IF($Y25&gt;$Y22,AND(MID($A22,5,1)="D"))</formula>
    </cfRule>
  </conditionalFormatting>
  <conditionalFormatting sqref="Y17">
    <cfRule type="cellIs" dxfId="1450" priority="3333" operator="equal">
      <formula>0</formula>
    </cfRule>
    <cfRule type="expression" dxfId="1449" priority="3337">
      <formula>IF($Y17&gt;$Y14,AND(MID($A17,5,1)=" "))</formula>
    </cfRule>
    <cfRule type="expression" dxfId="1448" priority="3338">
      <formula>IF($Y17&gt;$Y14,AND(MID($A17,5,1)="C"))</formula>
    </cfRule>
    <cfRule type="expression" dxfId="1447" priority="3339">
      <formula>IF($Y17&gt;$Y14,AND(MID($A17,5,1)="D"))</formula>
    </cfRule>
  </conditionalFormatting>
  <conditionalFormatting sqref="Y21">
    <cfRule type="cellIs" dxfId="1446" priority="3332" operator="equal">
      <formula>0</formula>
    </cfRule>
  </conditionalFormatting>
  <conditionalFormatting sqref="Y25">
    <cfRule type="cellIs" dxfId="1445" priority="3331" operator="equal">
      <formula>0</formula>
    </cfRule>
  </conditionalFormatting>
  <conditionalFormatting sqref="D61">
    <cfRule type="expression" dxfId="1444" priority="3330">
      <formula>E61&gt;B61</formula>
    </cfRule>
  </conditionalFormatting>
  <conditionalFormatting sqref="C61">
    <cfRule type="expression" dxfId="1443" priority="3329">
      <formula>B61&gt;E61</formula>
    </cfRule>
  </conditionalFormatting>
  <conditionalFormatting sqref="D60">
    <cfRule type="expression" dxfId="1442" priority="3328">
      <formula>E60&gt;B60</formula>
    </cfRule>
  </conditionalFormatting>
  <conditionalFormatting sqref="C60">
    <cfRule type="expression" dxfId="1441" priority="3327">
      <formula>B60&gt;E60</formula>
    </cfRule>
  </conditionalFormatting>
  <conditionalFormatting sqref="B61">
    <cfRule type="cellIs" dxfId="1440" priority="3326" operator="greaterThan">
      <formula>E61</formula>
    </cfRule>
  </conditionalFormatting>
  <conditionalFormatting sqref="B60">
    <cfRule type="cellIs" dxfId="1439" priority="3325" operator="greaterThan">
      <formula>E60</formula>
    </cfRule>
  </conditionalFormatting>
  <conditionalFormatting sqref="E61">
    <cfRule type="cellIs" dxfId="1438" priority="3324" operator="greaterThan">
      <formula>B61</formula>
    </cfRule>
  </conditionalFormatting>
  <conditionalFormatting sqref="E60">
    <cfRule type="cellIs" dxfId="1437" priority="3323" operator="greaterThan">
      <formula>B60</formula>
    </cfRule>
  </conditionalFormatting>
  <conditionalFormatting sqref="Z40:Z44 Z47:Z49">
    <cfRule type="cellIs" dxfId="1436" priority="3322" operator="equal">
      <formula>0</formula>
    </cfRule>
  </conditionalFormatting>
  <conditionalFormatting sqref="Y40:Y44 Y47:Y49">
    <cfRule type="cellIs" dxfId="1435" priority="3321" operator="equal">
      <formula>0</formula>
    </cfRule>
  </conditionalFormatting>
  <conditionalFormatting sqref="Y45:Z45">
    <cfRule type="cellIs" dxfId="1434" priority="3320" operator="equal">
      <formula>0</formula>
    </cfRule>
  </conditionalFormatting>
  <conditionalFormatting sqref="Y46:Z46">
    <cfRule type="cellIs" dxfId="1433" priority="3319" operator="equal">
      <formula>0</formula>
    </cfRule>
  </conditionalFormatting>
  <conditionalFormatting sqref="Z50:Z54 Z57:Z59">
    <cfRule type="cellIs" dxfId="1432" priority="3318" operator="equal">
      <formula>0</formula>
    </cfRule>
  </conditionalFormatting>
  <conditionalFormatting sqref="Y50:Y54 Y57:Y59">
    <cfRule type="cellIs" dxfId="1431" priority="3317" operator="equal">
      <formula>0</formula>
    </cfRule>
  </conditionalFormatting>
  <conditionalFormatting sqref="Y55:Z55">
    <cfRule type="cellIs" dxfId="1430" priority="3316" operator="equal">
      <formula>0</formula>
    </cfRule>
  </conditionalFormatting>
  <conditionalFormatting sqref="Y56:Z56">
    <cfRule type="cellIs" dxfId="1429" priority="3315" operator="equal">
      <formula>0</formula>
    </cfRule>
  </conditionalFormatting>
  <conditionalFormatting sqref="X10">
    <cfRule type="expression" dxfId="1428" priority="3216">
      <formula>X10*100&gt;C10</formula>
    </cfRule>
    <cfRule type="cellIs" dxfId="1427" priority="3217" operator="equal">
      <formula>0</formula>
    </cfRule>
  </conditionalFormatting>
  <conditionalFormatting sqref="X11">
    <cfRule type="expression" dxfId="1426" priority="3214">
      <formula>X11*100&gt;C11</formula>
    </cfRule>
    <cfRule type="cellIs" dxfId="1425" priority="3215" operator="equal">
      <formula>0</formula>
    </cfRule>
  </conditionalFormatting>
  <conditionalFormatting sqref="X12">
    <cfRule type="expression" dxfId="1424" priority="3212">
      <formula>X12*100&gt;C12</formula>
    </cfRule>
    <cfRule type="cellIs" dxfId="1423" priority="3213" operator="equal">
      <formula>0</formula>
    </cfRule>
  </conditionalFormatting>
  <conditionalFormatting sqref="X13">
    <cfRule type="expression" dxfId="1422" priority="3210">
      <formula>X13*100&gt;C13</formula>
    </cfRule>
    <cfRule type="cellIs" dxfId="1421" priority="3211" operator="equal">
      <formula>0</formula>
    </cfRule>
  </conditionalFormatting>
  <conditionalFormatting sqref="X14">
    <cfRule type="expression" dxfId="1420" priority="3208">
      <formula>X14*100&gt;C14</formula>
    </cfRule>
    <cfRule type="cellIs" dxfId="1419" priority="3209" operator="equal">
      <formula>0</formula>
    </cfRule>
  </conditionalFormatting>
  <conditionalFormatting sqref="X15">
    <cfRule type="expression" dxfId="1418" priority="3206">
      <formula>X15*100&gt;C15</formula>
    </cfRule>
    <cfRule type="cellIs" dxfId="1417" priority="3207" operator="equal">
      <formula>0</formula>
    </cfRule>
  </conditionalFormatting>
  <conditionalFormatting sqref="X16">
    <cfRule type="expression" dxfId="1416" priority="3204">
      <formula>X16*100&gt;C16</formula>
    </cfRule>
    <cfRule type="cellIs" dxfId="1415" priority="3205" operator="equal">
      <formula>0</formula>
    </cfRule>
  </conditionalFormatting>
  <conditionalFormatting sqref="X17">
    <cfRule type="expression" dxfId="1414" priority="3202">
      <formula>X17*100&gt;C17</formula>
    </cfRule>
    <cfRule type="cellIs" dxfId="1413" priority="3203" operator="equal">
      <formula>0</formula>
    </cfRule>
  </conditionalFormatting>
  <conditionalFormatting sqref="X18">
    <cfRule type="expression" dxfId="1412" priority="3200">
      <formula>X18*100&gt;C18</formula>
    </cfRule>
    <cfRule type="cellIs" dxfId="1411" priority="3201" operator="equal">
      <formula>0</formula>
    </cfRule>
  </conditionalFormatting>
  <conditionalFormatting sqref="X19">
    <cfRule type="expression" dxfId="1410" priority="3198">
      <formula>X19*100&gt;C19</formula>
    </cfRule>
    <cfRule type="cellIs" dxfId="1409" priority="3199" operator="equal">
      <formula>0</formula>
    </cfRule>
  </conditionalFormatting>
  <conditionalFormatting sqref="X20">
    <cfRule type="expression" dxfId="1408" priority="3196">
      <formula>X20*100&gt;C20</formula>
    </cfRule>
    <cfRule type="cellIs" dxfId="1407" priority="3197" operator="equal">
      <formula>0</formula>
    </cfRule>
  </conditionalFormatting>
  <conditionalFormatting sqref="X21">
    <cfRule type="expression" dxfId="1406" priority="3194">
      <formula>X21*100&gt;C21</formula>
    </cfRule>
    <cfRule type="cellIs" dxfId="1405" priority="3195" operator="equal">
      <formula>0</formula>
    </cfRule>
  </conditionalFormatting>
  <conditionalFormatting sqref="X22">
    <cfRule type="expression" dxfId="1404" priority="3192">
      <formula>X22*100&gt;C22</formula>
    </cfRule>
    <cfRule type="cellIs" dxfId="1403" priority="3193" operator="equal">
      <formula>0</formula>
    </cfRule>
  </conditionalFormatting>
  <conditionalFormatting sqref="X23">
    <cfRule type="expression" dxfId="1402" priority="3190">
      <formula>X23*100&gt;C23</formula>
    </cfRule>
    <cfRule type="cellIs" dxfId="1401" priority="3191" operator="equal">
      <formula>0</formula>
    </cfRule>
  </conditionalFormatting>
  <conditionalFormatting sqref="X24">
    <cfRule type="expression" dxfId="1400" priority="3188">
      <formula>X24*100&gt;C24</formula>
    </cfRule>
    <cfRule type="cellIs" dxfId="1399" priority="3189" operator="equal">
      <formula>0</formula>
    </cfRule>
  </conditionalFormatting>
  <conditionalFormatting sqref="X25">
    <cfRule type="expression" dxfId="1398" priority="3186">
      <formula>X25*100&gt;C25</formula>
    </cfRule>
    <cfRule type="cellIs" dxfId="1397" priority="3187" operator="equal">
      <formula>0</formula>
    </cfRule>
  </conditionalFormatting>
  <conditionalFormatting sqref="X30">
    <cfRule type="expression" dxfId="1396" priority="3037">
      <formula>C30*100&gt;=X30</formula>
    </cfRule>
    <cfRule type="cellIs" dxfId="1395" priority="3038" operator="equal">
      <formula>0</formula>
    </cfRule>
  </conditionalFormatting>
  <conditionalFormatting sqref="X31">
    <cfRule type="expression" dxfId="1394" priority="3035">
      <formula>C31*100&gt;=X31</formula>
    </cfRule>
    <cfRule type="cellIs" dxfId="1393" priority="3036" operator="equal">
      <formula>0</formula>
    </cfRule>
  </conditionalFormatting>
  <conditionalFormatting sqref="X32">
    <cfRule type="expression" dxfId="1392" priority="3033">
      <formula>C32*100&gt;=X32</formula>
    </cfRule>
    <cfRule type="cellIs" dxfId="1391" priority="3034" operator="equal">
      <formula>0</formula>
    </cfRule>
  </conditionalFormatting>
  <conditionalFormatting sqref="X33">
    <cfRule type="expression" dxfId="1390" priority="3031">
      <formula>C33*100&gt;=X33</formula>
    </cfRule>
    <cfRule type="cellIs" dxfId="1389" priority="3032" operator="equal">
      <formula>0</formula>
    </cfRule>
  </conditionalFormatting>
  <conditionalFormatting sqref="X34">
    <cfRule type="expression" dxfId="1388" priority="3029">
      <formula>C34*100&gt;=X34</formula>
    </cfRule>
    <cfRule type="cellIs" dxfId="1387" priority="3030" operator="equal">
      <formula>0</formula>
    </cfRule>
  </conditionalFormatting>
  <conditionalFormatting sqref="X35">
    <cfRule type="expression" dxfId="1386" priority="3027">
      <formula>C35*100&gt;=X35</formula>
    </cfRule>
    <cfRule type="cellIs" dxfId="1385" priority="3028" operator="equal">
      <formula>0</formula>
    </cfRule>
  </conditionalFormatting>
  <conditionalFormatting sqref="X36">
    <cfRule type="expression" dxfId="1384" priority="3025">
      <formula>C36*100&gt;=X36</formula>
    </cfRule>
    <cfRule type="cellIs" dxfId="1383" priority="3026" operator="equal">
      <formula>0</formula>
    </cfRule>
  </conditionalFormatting>
  <conditionalFormatting sqref="X37">
    <cfRule type="expression" dxfId="1382" priority="3023">
      <formula>C37*100&gt;=X37</formula>
    </cfRule>
    <cfRule type="cellIs" dxfId="1381" priority="3024" operator="equal">
      <formula>0</formula>
    </cfRule>
  </conditionalFormatting>
  <conditionalFormatting sqref="X38">
    <cfRule type="expression" dxfId="1380" priority="3021">
      <formula>C38*100&gt;=X38</formula>
    </cfRule>
    <cfRule type="cellIs" dxfId="1379" priority="3022" operator="equal">
      <formula>0</formula>
    </cfRule>
  </conditionalFormatting>
  <conditionalFormatting sqref="X39">
    <cfRule type="expression" dxfId="1378" priority="3019">
      <formula>C39*100&gt;=X39</formula>
    </cfRule>
    <cfRule type="cellIs" dxfId="1377" priority="3020" operator="equal">
      <formula>0</formula>
    </cfRule>
  </conditionalFormatting>
  <conditionalFormatting sqref="X40">
    <cfRule type="expression" dxfId="1376" priority="3017">
      <formula>C40*100&gt;=X40</formula>
    </cfRule>
    <cfRule type="cellIs" dxfId="1375" priority="3018" operator="equal">
      <formula>0</formula>
    </cfRule>
  </conditionalFormatting>
  <conditionalFormatting sqref="X41">
    <cfRule type="expression" dxfId="1374" priority="3015">
      <formula>C41*100&gt;=X41</formula>
    </cfRule>
    <cfRule type="cellIs" dxfId="1373" priority="3016" operator="equal">
      <formula>0</formula>
    </cfRule>
  </conditionalFormatting>
  <conditionalFormatting sqref="X42">
    <cfRule type="expression" dxfId="1372" priority="3013">
      <formula>C42*100&gt;=X42</formula>
    </cfRule>
    <cfRule type="cellIs" dxfId="1371" priority="3014" operator="equal">
      <formula>0</formula>
    </cfRule>
  </conditionalFormatting>
  <conditionalFormatting sqref="X43">
    <cfRule type="expression" dxfId="1370" priority="3011">
      <formula>C43*100&gt;=X43</formula>
    </cfRule>
    <cfRule type="cellIs" dxfId="1369" priority="3012" operator="equal">
      <formula>0</formula>
    </cfRule>
  </conditionalFormatting>
  <conditionalFormatting sqref="X44">
    <cfRule type="expression" dxfId="1368" priority="3009">
      <formula>C44*100&gt;=X44</formula>
    </cfRule>
    <cfRule type="cellIs" dxfId="1367" priority="3010" operator="equal">
      <formula>0</formula>
    </cfRule>
  </conditionalFormatting>
  <conditionalFormatting sqref="X45">
    <cfRule type="expression" dxfId="1366" priority="3007">
      <formula>C45*100&gt;=X45</formula>
    </cfRule>
    <cfRule type="cellIs" dxfId="1365" priority="3008" operator="equal">
      <formula>0</formula>
    </cfRule>
  </conditionalFormatting>
  <conditionalFormatting sqref="X46">
    <cfRule type="expression" dxfId="1364" priority="3005">
      <formula>C46*100&gt;=X46</formula>
    </cfRule>
    <cfRule type="cellIs" dxfId="1363" priority="3006" operator="equal">
      <formula>0</formula>
    </cfRule>
  </conditionalFormatting>
  <conditionalFormatting sqref="X47">
    <cfRule type="expression" dxfId="1362" priority="3003">
      <formula>C47*100&gt;=X47</formula>
    </cfRule>
    <cfRule type="cellIs" dxfId="1361" priority="3004" operator="equal">
      <formula>0</formula>
    </cfRule>
  </conditionalFormatting>
  <conditionalFormatting sqref="X48">
    <cfRule type="expression" dxfId="1360" priority="3001">
      <formula>C48*100&gt;=X48</formula>
    </cfRule>
    <cfRule type="cellIs" dxfId="1359" priority="3002" operator="equal">
      <formula>0</formula>
    </cfRule>
  </conditionalFormatting>
  <conditionalFormatting sqref="X49">
    <cfRule type="expression" dxfId="1358" priority="2999">
      <formula>C49*100&gt;=X49</formula>
    </cfRule>
    <cfRule type="cellIs" dxfId="1357" priority="3000" operator="equal">
      <formula>0</formula>
    </cfRule>
  </conditionalFormatting>
  <conditionalFormatting sqref="X50">
    <cfRule type="expression" dxfId="1356" priority="2997">
      <formula>C50*100&gt;=X50</formula>
    </cfRule>
    <cfRule type="cellIs" dxfId="1355" priority="2998" operator="equal">
      <formula>0</formula>
    </cfRule>
  </conditionalFormatting>
  <conditionalFormatting sqref="X51">
    <cfRule type="expression" dxfId="1354" priority="2995">
      <formula>C51*100&gt;=X51</formula>
    </cfRule>
    <cfRule type="cellIs" dxfId="1353" priority="2996" operator="equal">
      <formula>0</formula>
    </cfRule>
  </conditionalFormatting>
  <conditionalFormatting sqref="X52">
    <cfRule type="expression" dxfId="1352" priority="2993">
      <formula>C52*100&gt;=X52</formula>
    </cfRule>
    <cfRule type="cellIs" dxfId="1351" priority="2994" operator="equal">
      <formula>0</formula>
    </cfRule>
  </conditionalFormatting>
  <conditionalFormatting sqref="X53">
    <cfRule type="expression" dxfId="1350" priority="2991">
      <formula>C53*100&gt;=X53</formula>
    </cfRule>
    <cfRule type="cellIs" dxfId="1349" priority="2992" operator="equal">
      <formula>0</formula>
    </cfRule>
  </conditionalFormatting>
  <conditionalFormatting sqref="X54">
    <cfRule type="expression" dxfId="1348" priority="2989">
      <formula>C54*100&gt;=X54</formula>
    </cfRule>
    <cfRule type="cellIs" dxfId="1347" priority="2990" operator="equal">
      <formula>0</formula>
    </cfRule>
  </conditionalFormatting>
  <conditionalFormatting sqref="X55">
    <cfRule type="expression" dxfId="1346" priority="2987">
      <formula>C55*100&gt;=X55</formula>
    </cfRule>
    <cfRule type="cellIs" dxfId="1345" priority="2988" operator="equal">
      <formula>0</formula>
    </cfRule>
  </conditionalFormatting>
  <conditionalFormatting sqref="X56">
    <cfRule type="expression" dxfId="1344" priority="2985">
      <formula>C56*100&gt;=X56</formula>
    </cfRule>
    <cfRule type="cellIs" dxfId="1343" priority="2986" operator="equal">
      <formula>0</formula>
    </cfRule>
  </conditionalFormatting>
  <conditionalFormatting sqref="X57">
    <cfRule type="expression" dxfId="1342" priority="2983">
      <formula>C57*100&gt;=X57</formula>
    </cfRule>
    <cfRule type="cellIs" dxfId="1341" priority="2984" operator="equal">
      <formula>0</formula>
    </cfRule>
  </conditionalFormatting>
  <conditionalFormatting sqref="X58">
    <cfRule type="expression" dxfId="1340" priority="2981">
      <formula>C58*100&gt;=X58</formula>
    </cfRule>
    <cfRule type="cellIs" dxfId="1339" priority="2982" operator="equal">
      <formula>0</formula>
    </cfRule>
  </conditionalFormatting>
  <conditionalFormatting sqref="X59">
    <cfRule type="expression" dxfId="1338" priority="2979">
      <formula>C59*100&gt;=X59</formula>
    </cfRule>
    <cfRule type="cellIs" dxfId="1337" priority="2980" operator="equal">
      <formula>0</formula>
    </cfRule>
  </conditionalFormatting>
  <conditionalFormatting sqref="A27 A29">
    <cfRule type="expression" dxfId="1336" priority="1885">
      <formula>D27&lt;F27</formula>
    </cfRule>
    <cfRule type="expression" dxfId="1335" priority="1886">
      <formula>C27&gt;F27</formula>
    </cfRule>
  </conditionalFormatting>
  <conditionalFormatting sqref="A26">
    <cfRule type="expression" dxfId="1334" priority="1883">
      <formula>D26&lt;F26</formula>
    </cfRule>
    <cfRule type="expression" dxfId="1333" priority="1884">
      <formula>C26&gt;F26</formula>
    </cfRule>
  </conditionalFormatting>
  <conditionalFormatting sqref="G30:G39">
    <cfRule type="cellIs" dxfId="1260" priority="1614" operator="lessThan">
      <formula>0</formula>
    </cfRule>
    <cfRule type="cellIs" dxfId="1259" priority="1615" operator="greaterThan">
      <formula>0</formula>
    </cfRule>
  </conditionalFormatting>
  <conditionalFormatting sqref="V2:V57">
    <cfRule type="cellIs" dxfId="1258" priority="1466" operator="lessThan">
      <formula>0</formula>
    </cfRule>
    <cfRule type="cellIs" dxfId="1257" priority="1467" operator="equal">
      <formula>0</formula>
    </cfRule>
  </conditionalFormatting>
  <conditionalFormatting sqref="W33">
    <cfRule type="cellIs" dxfId="1256" priority="1416" operator="equal">
      <formula>"STOP"</formula>
    </cfRule>
    <cfRule type="expression" dxfId="1255" priority="1417">
      <formula>X33&gt;F33*100</formula>
    </cfRule>
    <cfRule type="cellIs" dxfId="1254" priority="1419" operator="equal">
      <formula>0</formula>
    </cfRule>
  </conditionalFormatting>
  <conditionalFormatting sqref="W33">
    <cfRule type="cellIs" dxfId="1253" priority="1418" operator="equal">
      <formula>"TRAILING"</formula>
    </cfRule>
  </conditionalFormatting>
  <conditionalFormatting sqref="W32">
    <cfRule type="cellIs" dxfId="1252" priority="1412" operator="equal">
      <formula>"STOP"</formula>
    </cfRule>
    <cfRule type="expression" dxfId="1251" priority="1413">
      <formula>X32&gt;F32*100</formula>
    </cfRule>
    <cfRule type="cellIs" dxfId="1250" priority="1415" operator="equal">
      <formula>0</formula>
    </cfRule>
  </conditionalFormatting>
  <conditionalFormatting sqref="W32">
    <cfRule type="cellIs" dxfId="1249" priority="1414" operator="equal">
      <formula>"TRAILING"</formula>
    </cfRule>
  </conditionalFormatting>
  <conditionalFormatting sqref="W31">
    <cfRule type="cellIs" dxfId="1248" priority="1408" operator="equal">
      <formula>"STOP"</formula>
    </cfRule>
    <cfRule type="expression" dxfId="1247" priority="1409">
      <formula>X31&gt;F31*100</formula>
    </cfRule>
    <cfRule type="cellIs" dxfId="1246" priority="1411" operator="equal">
      <formula>0</formula>
    </cfRule>
  </conditionalFormatting>
  <conditionalFormatting sqref="W31">
    <cfRule type="cellIs" dxfId="1245" priority="1410" operator="equal">
      <formula>"TRAILING"</formula>
    </cfRule>
  </conditionalFormatting>
  <conditionalFormatting sqref="W30">
    <cfRule type="cellIs" dxfId="1244" priority="1404" operator="equal">
      <formula>"STOP"</formula>
    </cfRule>
    <cfRule type="expression" dxfId="1243" priority="1405">
      <formula>X30&gt;F30*100</formula>
    </cfRule>
    <cfRule type="cellIs" dxfId="1242" priority="1407" operator="equal">
      <formula>0</formula>
    </cfRule>
  </conditionalFormatting>
  <conditionalFormatting sqref="W30">
    <cfRule type="cellIs" dxfId="1241" priority="1406" operator="equal">
      <formula>"TRAILING"</formula>
    </cfRule>
  </conditionalFormatting>
  <conditionalFormatting sqref="W35">
    <cfRule type="cellIs" dxfId="1240" priority="1396" operator="equal">
      <formula>"STOP"</formula>
    </cfRule>
    <cfRule type="expression" dxfId="1239" priority="1397">
      <formula>X35&gt;F35*100</formula>
    </cfRule>
    <cfRule type="cellIs" dxfId="1238" priority="1399" operator="equal">
      <formula>0</formula>
    </cfRule>
  </conditionalFormatting>
  <conditionalFormatting sqref="W35">
    <cfRule type="cellIs" dxfId="1237" priority="1398" operator="equal">
      <formula>"TRAILING"</formula>
    </cfRule>
  </conditionalFormatting>
  <conditionalFormatting sqref="W34">
    <cfRule type="cellIs" dxfId="1236" priority="1392" operator="equal">
      <formula>"STOP"</formula>
    </cfRule>
    <cfRule type="expression" dxfId="1235" priority="1393">
      <formula>X34&gt;F34*100</formula>
    </cfRule>
    <cfRule type="cellIs" dxfId="1234" priority="1395" operator="equal">
      <formula>0</formula>
    </cfRule>
  </conditionalFormatting>
  <conditionalFormatting sqref="W34">
    <cfRule type="cellIs" dxfId="1233" priority="1394" operator="equal">
      <formula>"TRAILING"</formula>
    </cfRule>
  </conditionalFormatting>
  <conditionalFormatting sqref="W37">
    <cfRule type="cellIs" dxfId="1232" priority="1388" operator="equal">
      <formula>"STOP"</formula>
    </cfRule>
    <cfRule type="expression" dxfId="1231" priority="1389">
      <formula>X37&gt;F37*100</formula>
    </cfRule>
    <cfRule type="cellIs" dxfId="1230" priority="1391" operator="equal">
      <formula>0</formula>
    </cfRule>
  </conditionalFormatting>
  <conditionalFormatting sqref="W37">
    <cfRule type="cellIs" dxfId="1229" priority="1390" operator="equal">
      <formula>"TRAILING"</formula>
    </cfRule>
  </conditionalFormatting>
  <conditionalFormatting sqref="W36">
    <cfRule type="cellIs" dxfId="1228" priority="1384" operator="equal">
      <formula>"STOP"</formula>
    </cfRule>
    <cfRule type="expression" dxfId="1227" priority="1385">
      <formula>X36&gt;F36*100</formula>
    </cfRule>
    <cfRule type="cellIs" dxfId="1226" priority="1387" operator="equal">
      <formula>0</formula>
    </cfRule>
  </conditionalFormatting>
  <conditionalFormatting sqref="W36">
    <cfRule type="cellIs" dxfId="1225" priority="1386" operator="equal">
      <formula>"TRAILING"</formula>
    </cfRule>
  </conditionalFormatting>
  <conditionalFormatting sqref="W39">
    <cfRule type="cellIs" dxfId="1224" priority="1380" operator="equal">
      <formula>"STOP"</formula>
    </cfRule>
    <cfRule type="expression" dxfId="1223" priority="1381">
      <formula>X39&gt;F39*100</formula>
    </cfRule>
    <cfRule type="cellIs" dxfId="1222" priority="1383" operator="equal">
      <formula>0</formula>
    </cfRule>
  </conditionalFormatting>
  <conditionalFormatting sqref="W39">
    <cfRule type="cellIs" dxfId="1221" priority="1382" operator="equal">
      <formula>"TRAILING"</formula>
    </cfRule>
  </conditionalFormatting>
  <conditionalFormatting sqref="W38">
    <cfRule type="cellIs" dxfId="1220" priority="1376" operator="equal">
      <formula>"STOP"</formula>
    </cfRule>
    <cfRule type="expression" dxfId="1219" priority="1377">
      <formula>X38&gt;F38*100</formula>
    </cfRule>
    <cfRule type="cellIs" dxfId="1218" priority="1379" operator="equal">
      <formula>0</formula>
    </cfRule>
  </conditionalFormatting>
  <conditionalFormatting sqref="W38">
    <cfRule type="cellIs" dxfId="1217" priority="1378" operator="equal">
      <formula>"TRAILING"</formula>
    </cfRule>
  </conditionalFormatting>
  <conditionalFormatting sqref="W43">
    <cfRule type="cellIs" dxfId="1216" priority="1372" operator="equal">
      <formula>"STOP"</formula>
    </cfRule>
    <cfRule type="expression" dxfId="1215" priority="1373">
      <formula>X43&gt;F43*100</formula>
    </cfRule>
    <cfRule type="cellIs" dxfId="1214" priority="1375" operator="equal">
      <formula>0</formula>
    </cfRule>
  </conditionalFormatting>
  <conditionalFormatting sqref="W43">
    <cfRule type="cellIs" dxfId="1213" priority="1374" operator="equal">
      <formula>"TRAILING"</formula>
    </cfRule>
  </conditionalFormatting>
  <conditionalFormatting sqref="W42">
    <cfRule type="cellIs" dxfId="1212" priority="1368" operator="equal">
      <formula>"STOP"</formula>
    </cfRule>
    <cfRule type="expression" dxfId="1211" priority="1369">
      <formula>X42&gt;F42*100</formula>
    </cfRule>
    <cfRule type="cellIs" dxfId="1210" priority="1371" operator="equal">
      <formula>0</formula>
    </cfRule>
  </conditionalFormatting>
  <conditionalFormatting sqref="W42">
    <cfRule type="cellIs" dxfId="1209" priority="1370" operator="equal">
      <formula>"TRAILING"</formula>
    </cfRule>
  </conditionalFormatting>
  <conditionalFormatting sqref="W41">
    <cfRule type="cellIs" dxfId="1208" priority="1364" operator="equal">
      <formula>"STOP"</formula>
    </cfRule>
    <cfRule type="expression" dxfId="1207" priority="1365">
      <formula>X41&gt;F41*100</formula>
    </cfRule>
    <cfRule type="cellIs" dxfId="1206" priority="1367" operator="equal">
      <formula>0</formula>
    </cfRule>
  </conditionalFormatting>
  <conditionalFormatting sqref="W41">
    <cfRule type="cellIs" dxfId="1205" priority="1366" operator="equal">
      <formula>"TRAILING"</formula>
    </cfRule>
  </conditionalFormatting>
  <conditionalFormatting sqref="W40">
    <cfRule type="cellIs" dxfId="1204" priority="1360" operator="equal">
      <formula>"STOP"</formula>
    </cfRule>
    <cfRule type="expression" dxfId="1203" priority="1361">
      <formula>X40&gt;F40*100</formula>
    </cfRule>
    <cfRule type="cellIs" dxfId="1202" priority="1363" operator="equal">
      <formula>0</formula>
    </cfRule>
  </conditionalFormatting>
  <conditionalFormatting sqref="W40">
    <cfRule type="cellIs" dxfId="1201" priority="1362" operator="equal">
      <formula>"TRAILING"</formula>
    </cfRule>
  </conditionalFormatting>
  <conditionalFormatting sqref="W45">
    <cfRule type="cellIs" dxfId="1200" priority="1356" operator="equal">
      <formula>"STOP"</formula>
    </cfRule>
    <cfRule type="expression" dxfId="1199" priority="1357">
      <formula>X45&gt;F45*100</formula>
    </cfRule>
    <cfRule type="cellIs" dxfId="1198" priority="1359" operator="equal">
      <formula>0</formula>
    </cfRule>
  </conditionalFormatting>
  <conditionalFormatting sqref="W45">
    <cfRule type="cellIs" dxfId="1197" priority="1358" operator="equal">
      <formula>"TRAILING"</formula>
    </cfRule>
  </conditionalFormatting>
  <conditionalFormatting sqref="W44">
    <cfRule type="cellIs" dxfId="1196" priority="1352" operator="equal">
      <formula>"STOP"</formula>
    </cfRule>
    <cfRule type="expression" dxfId="1195" priority="1353">
      <formula>X44&gt;F44*100</formula>
    </cfRule>
    <cfRule type="cellIs" dxfId="1194" priority="1355" operator="equal">
      <formula>0</formula>
    </cfRule>
  </conditionalFormatting>
  <conditionalFormatting sqref="W44">
    <cfRule type="cellIs" dxfId="1193" priority="1354" operator="equal">
      <formula>"TRAILING"</formula>
    </cfRule>
  </conditionalFormatting>
  <conditionalFormatting sqref="W47">
    <cfRule type="cellIs" dxfId="1192" priority="1348" operator="equal">
      <formula>"STOP"</formula>
    </cfRule>
    <cfRule type="expression" dxfId="1191" priority="1349">
      <formula>X47&gt;F47*100</formula>
    </cfRule>
    <cfRule type="cellIs" dxfId="1190" priority="1351" operator="equal">
      <formula>0</formula>
    </cfRule>
  </conditionalFormatting>
  <conditionalFormatting sqref="W47">
    <cfRule type="cellIs" dxfId="1189" priority="1350" operator="equal">
      <formula>"TRAILING"</formula>
    </cfRule>
  </conditionalFormatting>
  <conditionalFormatting sqref="W46">
    <cfRule type="cellIs" dxfId="1188" priority="1344" operator="equal">
      <formula>"STOP"</formula>
    </cfRule>
    <cfRule type="expression" dxfId="1187" priority="1345">
      <formula>X46&gt;F46*100</formula>
    </cfRule>
    <cfRule type="cellIs" dxfId="1186" priority="1347" operator="equal">
      <formula>0</formula>
    </cfRule>
  </conditionalFormatting>
  <conditionalFormatting sqref="W46">
    <cfRule type="cellIs" dxfId="1185" priority="1346" operator="equal">
      <formula>"TRAILING"</formula>
    </cfRule>
  </conditionalFormatting>
  <conditionalFormatting sqref="W49">
    <cfRule type="cellIs" dxfId="1184" priority="1340" operator="equal">
      <formula>"STOP"</formula>
    </cfRule>
    <cfRule type="expression" dxfId="1183" priority="1341">
      <formula>X49&gt;F49*100</formula>
    </cfRule>
    <cfRule type="cellIs" dxfId="1182" priority="1343" operator="equal">
      <formula>0</formula>
    </cfRule>
  </conditionalFormatting>
  <conditionalFormatting sqref="W49">
    <cfRule type="cellIs" dxfId="1181" priority="1342" operator="equal">
      <formula>"TRAILING"</formula>
    </cfRule>
  </conditionalFormatting>
  <conditionalFormatting sqref="W48">
    <cfRule type="cellIs" dxfId="1180" priority="1336" operator="equal">
      <formula>"STOP"</formula>
    </cfRule>
    <cfRule type="expression" dxfId="1179" priority="1337">
      <formula>X48&gt;F48*100</formula>
    </cfRule>
    <cfRule type="cellIs" dxfId="1178" priority="1339" operator="equal">
      <formula>0</formula>
    </cfRule>
  </conditionalFormatting>
  <conditionalFormatting sqref="W48">
    <cfRule type="cellIs" dxfId="1177" priority="1338" operator="equal">
      <formula>"TRAILING"</formula>
    </cfRule>
  </conditionalFormatting>
  <conditionalFormatting sqref="W53">
    <cfRule type="cellIs" dxfId="1176" priority="1332" operator="equal">
      <formula>"STOP"</formula>
    </cfRule>
    <cfRule type="expression" dxfId="1175" priority="1333">
      <formula>X53&gt;F53*100</formula>
    </cfRule>
    <cfRule type="cellIs" dxfId="1174" priority="1335" operator="equal">
      <formula>0</formula>
    </cfRule>
  </conditionalFormatting>
  <conditionalFormatting sqref="W53">
    <cfRule type="cellIs" dxfId="1173" priority="1334" operator="equal">
      <formula>"TRAILING"</formula>
    </cfRule>
  </conditionalFormatting>
  <conditionalFormatting sqref="W52">
    <cfRule type="cellIs" dxfId="1172" priority="1328" operator="equal">
      <formula>"STOP"</formula>
    </cfRule>
    <cfRule type="expression" dxfId="1171" priority="1329">
      <formula>X52&gt;F52*100</formula>
    </cfRule>
    <cfRule type="cellIs" dxfId="1170" priority="1331" operator="equal">
      <formula>0</formula>
    </cfRule>
  </conditionalFormatting>
  <conditionalFormatting sqref="W52">
    <cfRule type="cellIs" dxfId="1169" priority="1330" operator="equal">
      <formula>"TRAILING"</formula>
    </cfRule>
  </conditionalFormatting>
  <conditionalFormatting sqref="W51">
    <cfRule type="cellIs" dxfId="1168" priority="1324" operator="equal">
      <formula>"STOP"</formula>
    </cfRule>
    <cfRule type="expression" dxfId="1167" priority="1325">
      <formula>X51&gt;F51*100</formula>
    </cfRule>
    <cfRule type="cellIs" dxfId="1166" priority="1327" operator="equal">
      <formula>0</formula>
    </cfRule>
  </conditionalFormatting>
  <conditionalFormatting sqref="W51">
    <cfRule type="cellIs" dxfId="1165" priority="1326" operator="equal">
      <formula>"TRAILING"</formula>
    </cfRule>
  </conditionalFormatting>
  <conditionalFormatting sqref="W50">
    <cfRule type="cellIs" dxfId="1164" priority="1320" operator="equal">
      <formula>"STOP"</formula>
    </cfRule>
    <cfRule type="expression" dxfId="1163" priority="1321">
      <formula>X50&gt;F50*100</formula>
    </cfRule>
    <cfRule type="cellIs" dxfId="1162" priority="1323" operator="equal">
      <formula>0</formula>
    </cfRule>
  </conditionalFormatting>
  <conditionalFormatting sqref="W50">
    <cfRule type="cellIs" dxfId="1161" priority="1322" operator="equal">
      <formula>"TRAILING"</formula>
    </cfRule>
  </conditionalFormatting>
  <conditionalFormatting sqref="W55">
    <cfRule type="cellIs" dxfId="1160" priority="1316" operator="equal">
      <formula>"STOP"</formula>
    </cfRule>
    <cfRule type="expression" dxfId="1159" priority="1317">
      <formula>X55&gt;F55*100</formula>
    </cfRule>
    <cfRule type="cellIs" dxfId="1158" priority="1319" operator="equal">
      <formula>0</formula>
    </cfRule>
  </conditionalFormatting>
  <conditionalFormatting sqref="W55">
    <cfRule type="cellIs" dxfId="1157" priority="1318" operator="equal">
      <formula>"TRAILING"</formula>
    </cfRule>
  </conditionalFormatting>
  <conditionalFormatting sqref="W54">
    <cfRule type="cellIs" dxfId="1156" priority="1312" operator="equal">
      <formula>"STOP"</formula>
    </cfRule>
    <cfRule type="expression" dxfId="1155" priority="1313">
      <formula>X54&gt;F54*100</formula>
    </cfRule>
    <cfRule type="cellIs" dxfId="1154" priority="1315" operator="equal">
      <formula>0</formula>
    </cfRule>
  </conditionalFormatting>
  <conditionalFormatting sqref="W54">
    <cfRule type="cellIs" dxfId="1153" priority="1314" operator="equal">
      <formula>"TRAILING"</formula>
    </cfRule>
  </conditionalFormatting>
  <conditionalFormatting sqref="W57">
    <cfRule type="cellIs" dxfId="1152" priority="1308" operator="equal">
      <formula>"STOP"</formula>
    </cfRule>
    <cfRule type="expression" dxfId="1151" priority="1309">
      <formula>X57&gt;F57*100</formula>
    </cfRule>
    <cfRule type="cellIs" dxfId="1150" priority="1311" operator="equal">
      <formula>0</formula>
    </cfRule>
  </conditionalFormatting>
  <conditionalFormatting sqref="W57">
    <cfRule type="cellIs" dxfId="1149" priority="1310" operator="equal">
      <formula>"TRAILING"</formula>
    </cfRule>
  </conditionalFormatting>
  <conditionalFormatting sqref="W56">
    <cfRule type="cellIs" dxfId="1148" priority="1304" operator="equal">
      <formula>"STOP"</formula>
    </cfRule>
    <cfRule type="expression" dxfId="1147" priority="1305">
      <formula>X56&gt;F56*100</formula>
    </cfRule>
    <cfRule type="cellIs" dxfId="1146" priority="1307" operator="equal">
      <formula>0</formula>
    </cfRule>
  </conditionalFormatting>
  <conditionalFormatting sqref="W56">
    <cfRule type="cellIs" dxfId="1145" priority="1306" operator="equal">
      <formula>"TRAILING"</formula>
    </cfRule>
  </conditionalFormatting>
  <conditionalFormatting sqref="W59">
    <cfRule type="cellIs" dxfId="1144" priority="1300" operator="equal">
      <formula>"STOP"</formula>
    </cfRule>
    <cfRule type="expression" dxfId="1143" priority="1301">
      <formula>X59&gt;F59*100</formula>
    </cfRule>
    <cfRule type="cellIs" dxfId="1142" priority="1303" operator="equal">
      <formula>0</formula>
    </cfRule>
  </conditionalFormatting>
  <conditionalFormatting sqref="W59">
    <cfRule type="cellIs" dxfId="1141" priority="1302" operator="equal">
      <formula>"TRAILING"</formula>
    </cfRule>
  </conditionalFormatting>
  <conditionalFormatting sqref="W58">
    <cfRule type="cellIs" dxfId="1140" priority="1296" operator="equal">
      <formula>"STOP"</formula>
    </cfRule>
    <cfRule type="expression" dxfId="1139" priority="1297">
      <formula>X58&gt;F58*100</formula>
    </cfRule>
    <cfRule type="cellIs" dxfId="1138" priority="1299" operator="equal">
      <formula>0</formula>
    </cfRule>
  </conditionalFormatting>
  <conditionalFormatting sqref="W58">
    <cfRule type="cellIs" dxfId="1137" priority="1298" operator="equal">
      <formula>"TRAILING"</formula>
    </cfRule>
  </conditionalFormatting>
  <conditionalFormatting sqref="W29">
    <cfRule type="cellIs" dxfId="1136" priority="1292" operator="equal">
      <formula>"STOP"</formula>
    </cfRule>
    <cfRule type="expression" dxfId="1135" priority="1293">
      <formula>X29&gt;F29*100</formula>
    </cfRule>
    <cfRule type="cellIs" dxfId="1134" priority="1295" operator="equal">
      <formula>0</formula>
    </cfRule>
  </conditionalFormatting>
  <conditionalFormatting sqref="W29">
    <cfRule type="cellIs" dxfId="1133" priority="1294" operator="equal">
      <formula>"TRAILING"</formula>
    </cfRule>
  </conditionalFormatting>
  <conditionalFormatting sqref="W28">
    <cfRule type="cellIs" dxfId="1132" priority="1288" operator="equal">
      <formula>"STOP"</formula>
    </cfRule>
    <cfRule type="expression" dxfId="1131" priority="1289">
      <formula>X28&gt;F28*100</formula>
    </cfRule>
    <cfRule type="cellIs" dxfId="1130" priority="1291" operator="equal">
      <formula>0</formula>
    </cfRule>
  </conditionalFormatting>
  <conditionalFormatting sqref="W28">
    <cfRule type="cellIs" dxfId="1129" priority="1290" operator="equal">
      <formula>"TRAILING"</formula>
    </cfRule>
  </conditionalFormatting>
  <conditionalFormatting sqref="W27">
    <cfRule type="cellIs" dxfId="1128" priority="1284" operator="equal">
      <formula>"STOP"</formula>
    </cfRule>
    <cfRule type="expression" dxfId="1127" priority="1285">
      <formula>X27&gt;F27*100</formula>
    </cfRule>
    <cfRule type="cellIs" dxfId="1126" priority="1287" operator="equal">
      <formula>0</formula>
    </cfRule>
  </conditionalFormatting>
  <conditionalFormatting sqref="W27">
    <cfRule type="cellIs" dxfId="1125" priority="1286" operator="equal">
      <formula>"TRAILING"</formula>
    </cfRule>
  </conditionalFormatting>
  <conditionalFormatting sqref="W26">
    <cfRule type="cellIs" dxfId="1124" priority="1280" operator="equal">
      <formula>"STOP"</formula>
    </cfRule>
    <cfRule type="expression" dxfId="1123" priority="1281">
      <formula>X26&gt;F26*100</formula>
    </cfRule>
    <cfRule type="cellIs" dxfId="1122" priority="1283" operator="equal">
      <formula>0</formula>
    </cfRule>
  </conditionalFormatting>
  <conditionalFormatting sqref="W26">
    <cfRule type="cellIs" dxfId="1121" priority="1282" operator="equal">
      <formula>"TRAILING"</formula>
    </cfRule>
  </conditionalFormatting>
  <conditionalFormatting sqref="W5">
    <cfRule type="cellIs" dxfId="1120" priority="1276" operator="equal">
      <formula>"STOP"</formula>
    </cfRule>
    <cfRule type="expression" dxfId="1119" priority="1277">
      <formula>X5&gt;F5*100</formula>
    </cfRule>
    <cfRule type="cellIs" dxfId="1118" priority="1279" operator="equal">
      <formula>0</formula>
    </cfRule>
  </conditionalFormatting>
  <conditionalFormatting sqref="W5">
    <cfRule type="cellIs" dxfId="1117" priority="1278" operator="equal">
      <formula>"TRAILING"</formula>
    </cfRule>
  </conditionalFormatting>
  <conditionalFormatting sqref="W4">
    <cfRule type="cellIs" dxfId="1116" priority="1272" operator="equal">
      <formula>"STOP"</formula>
    </cfRule>
    <cfRule type="expression" dxfId="1115" priority="1273">
      <formula>X4&gt;F4*100</formula>
    </cfRule>
    <cfRule type="cellIs" dxfId="1114" priority="1275" operator="equal">
      <formula>0</formula>
    </cfRule>
  </conditionalFormatting>
  <conditionalFormatting sqref="W4">
    <cfRule type="cellIs" dxfId="1113" priority="1274" operator="equal">
      <formula>"TRAILING"</formula>
    </cfRule>
  </conditionalFormatting>
  <conditionalFormatting sqref="W3">
    <cfRule type="cellIs" dxfId="1112" priority="1268" operator="equal">
      <formula>"STOP"</formula>
    </cfRule>
    <cfRule type="expression" dxfId="1111" priority="1269">
      <formula>X3&gt;F3*100</formula>
    </cfRule>
    <cfRule type="cellIs" dxfId="1110" priority="1271" operator="equal">
      <formula>0</formula>
    </cfRule>
  </conditionalFormatting>
  <conditionalFormatting sqref="W3">
    <cfRule type="cellIs" dxfId="1109" priority="1270" operator="equal">
      <formula>"TRAILING"</formula>
    </cfRule>
  </conditionalFormatting>
  <conditionalFormatting sqref="W2">
    <cfRule type="cellIs" dxfId="1108" priority="1264" operator="equal">
      <formula>"STOP"</formula>
    </cfRule>
    <cfRule type="expression" dxfId="1107" priority="1265">
      <formula>X2&gt;F2*100</formula>
    </cfRule>
    <cfRule type="cellIs" dxfId="1106" priority="1267" operator="equal">
      <formula>0</formula>
    </cfRule>
  </conditionalFormatting>
  <conditionalFormatting sqref="W2">
    <cfRule type="cellIs" dxfId="1105" priority="1266" operator="equal">
      <formula>"TRAILING"</formula>
    </cfRule>
  </conditionalFormatting>
  <conditionalFormatting sqref="W9">
    <cfRule type="cellIs" dxfId="1104" priority="1260" operator="equal">
      <formula>"STOP"</formula>
    </cfRule>
    <cfRule type="expression" dxfId="1103" priority="1261">
      <formula>X9&gt;F9*100</formula>
    </cfRule>
    <cfRule type="cellIs" dxfId="1102" priority="1263" operator="equal">
      <formula>0</formula>
    </cfRule>
  </conditionalFormatting>
  <conditionalFormatting sqref="W9">
    <cfRule type="cellIs" dxfId="1101" priority="1262" operator="equal">
      <formula>"TRAILING"</formula>
    </cfRule>
  </conditionalFormatting>
  <conditionalFormatting sqref="W8">
    <cfRule type="cellIs" dxfId="1100" priority="1256" operator="equal">
      <formula>"STOP"</formula>
    </cfRule>
    <cfRule type="expression" dxfId="1099" priority="1257">
      <formula>X8&gt;F8*100</formula>
    </cfRule>
    <cfRule type="cellIs" dxfId="1098" priority="1259" operator="equal">
      <formula>0</formula>
    </cfRule>
  </conditionalFormatting>
  <conditionalFormatting sqref="W8">
    <cfRule type="cellIs" dxfId="1097" priority="1258" operator="equal">
      <formula>"TRAILING"</formula>
    </cfRule>
  </conditionalFormatting>
  <conditionalFormatting sqref="W7">
    <cfRule type="cellIs" dxfId="1096" priority="1252" operator="equal">
      <formula>"STOP"</formula>
    </cfRule>
    <cfRule type="expression" dxfId="1095" priority="1253">
      <formula>X7&gt;F7*100</formula>
    </cfRule>
    <cfRule type="cellIs" dxfId="1094" priority="1255" operator="equal">
      <formula>0</formula>
    </cfRule>
  </conditionalFormatting>
  <conditionalFormatting sqref="W7">
    <cfRule type="cellIs" dxfId="1093" priority="1254" operator="equal">
      <formula>"TRAILING"</formula>
    </cfRule>
  </conditionalFormatting>
  <conditionalFormatting sqref="W6">
    <cfRule type="cellIs" dxfId="1092" priority="1248" operator="equal">
      <formula>"STOP"</formula>
    </cfRule>
    <cfRule type="expression" dxfId="1091" priority="1249">
      <formula>X6&gt;F6*100</formula>
    </cfRule>
    <cfRule type="cellIs" dxfId="1090" priority="1251" operator="equal">
      <formula>0</formula>
    </cfRule>
  </conditionalFormatting>
  <conditionalFormatting sqref="W6">
    <cfRule type="cellIs" dxfId="1089" priority="1250" operator="equal">
      <formula>"TRAILING"</formula>
    </cfRule>
  </conditionalFormatting>
  <conditionalFormatting sqref="W13">
    <cfRule type="cellIs" dxfId="1088" priority="1244" operator="equal">
      <formula>"STOP"</formula>
    </cfRule>
    <cfRule type="expression" dxfId="1087" priority="1245">
      <formula>X13&gt;F13*100</formula>
    </cfRule>
    <cfRule type="cellIs" dxfId="1086" priority="1247" operator="equal">
      <formula>0</formula>
    </cfRule>
  </conditionalFormatting>
  <conditionalFormatting sqref="W13">
    <cfRule type="cellIs" dxfId="1085" priority="1246" operator="equal">
      <formula>"TRAILING"</formula>
    </cfRule>
  </conditionalFormatting>
  <conditionalFormatting sqref="W12">
    <cfRule type="cellIs" dxfId="1084" priority="1240" operator="equal">
      <formula>"STOP"</formula>
    </cfRule>
    <cfRule type="expression" dxfId="1083" priority="1241">
      <formula>X12&gt;F12*100</formula>
    </cfRule>
    <cfRule type="cellIs" dxfId="1082" priority="1243" operator="equal">
      <formula>0</formula>
    </cfRule>
  </conditionalFormatting>
  <conditionalFormatting sqref="W12">
    <cfRule type="cellIs" dxfId="1081" priority="1242" operator="equal">
      <formula>"TRAILING"</formula>
    </cfRule>
  </conditionalFormatting>
  <conditionalFormatting sqref="W11">
    <cfRule type="cellIs" dxfId="1080" priority="1236" operator="equal">
      <formula>"STOP"</formula>
    </cfRule>
    <cfRule type="expression" dxfId="1079" priority="1237">
      <formula>X11&gt;F11*100</formula>
    </cfRule>
    <cfRule type="cellIs" dxfId="1078" priority="1239" operator="equal">
      <formula>0</formula>
    </cfRule>
  </conditionalFormatting>
  <conditionalFormatting sqref="W11">
    <cfRule type="cellIs" dxfId="1077" priority="1238" operator="equal">
      <formula>"TRAILING"</formula>
    </cfRule>
  </conditionalFormatting>
  <conditionalFormatting sqref="W10">
    <cfRule type="cellIs" dxfId="1076" priority="1232" operator="equal">
      <formula>"STOP"</formula>
    </cfRule>
    <cfRule type="expression" dxfId="1075" priority="1233">
      <formula>X10&gt;F10*100</formula>
    </cfRule>
    <cfRule type="cellIs" dxfId="1074" priority="1235" operator="equal">
      <formula>0</formula>
    </cfRule>
  </conditionalFormatting>
  <conditionalFormatting sqref="W10">
    <cfRule type="cellIs" dxfId="1073" priority="1234" operator="equal">
      <formula>"TRAILING"</formula>
    </cfRule>
  </conditionalFormatting>
  <conditionalFormatting sqref="W17">
    <cfRule type="cellIs" dxfId="1072" priority="1228" operator="equal">
      <formula>"STOP"</formula>
    </cfRule>
    <cfRule type="expression" dxfId="1071" priority="1229">
      <formula>X17&gt;F17*100</formula>
    </cfRule>
    <cfRule type="cellIs" dxfId="1070" priority="1231" operator="equal">
      <formula>0</formula>
    </cfRule>
  </conditionalFormatting>
  <conditionalFormatting sqref="W17">
    <cfRule type="cellIs" dxfId="1069" priority="1230" operator="equal">
      <formula>"TRAILING"</formula>
    </cfRule>
  </conditionalFormatting>
  <conditionalFormatting sqref="W16">
    <cfRule type="cellIs" dxfId="1068" priority="1224" operator="equal">
      <formula>"STOP"</formula>
    </cfRule>
    <cfRule type="expression" dxfId="1067" priority="1225">
      <formula>X16&gt;F16*100</formula>
    </cfRule>
    <cfRule type="cellIs" dxfId="1066" priority="1227" operator="equal">
      <formula>0</formula>
    </cfRule>
  </conditionalFormatting>
  <conditionalFormatting sqref="W16">
    <cfRule type="cellIs" dxfId="1065" priority="1226" operator="equal">
      <formula>"TRAILING"</formula>
    </cfRule>
  </conditionalFormatting>
  <conditionalFormatting sqref="W15">
    <cfRule type="cellIs" dxfId="1064" priority="1220" operator="equal">
      <formula>"STOP"</formula>
    </cfRule>
    <cfRule type="expression" dxfId="1063" priority="1221">
      <formula>X15&gt;F15*100</formula>
    </cfRule>
    <cfRule type="cellIs" dxfId="1062" priority="1223" operator="equal">
      <formula>0</formula>
    </cfRule>
  </conditionalFormatting>
  <conditionalFormatting sqref="W15">
    <cfRule type="cellIs" dxfId="1061" priority="1222" operator="equal">
      <formula>"TRAILING"</formula>
    </cfRule>
  </conditionalFormatting>
  <conditionalFormatting sqref="W14">
    <cfRule type="cellIs" dxfId="1060" priority="1216" operator="equal">
      <formula>"STOP"</formula>
    </cfRule>
    <cfRule type="expression" dxfId="1059" priority="1217">
      <formula>X14&gt;F14*100</formula>
    </cfRule>
    <cfRule type="cellIs" dxfId="1058" priority="1219" operator="equal">
      <formula>0</formula>
    </cfRule>
  </conditionalFormatting>
  <conditionalFormatting sqref="W14">
    <cfRule type="cellIs" dxfId="1057" priority="1218" operator="equal">
      <formula>"TRAILING"</formula>
    </cfRule>
  </conditionalFormatting>
  <conditionalFormatting sqref="W21">
    <cfRule type="cellIs" dxfId="1056" priority="1212" operator="equal">
      <formula>"STOP"</formula>
    </cfRule>
    <cfRule type="expression" dxfId="1055" priority="1213">
      <formula>X21&gt;F21*100</formula>
    </cfRule>
    <cfRule type="cellIs" dxfId="1054" priority="1215" operator="equal">
      <formula>0</formula>
    </cfRule>
  </conditionalFormatting>
  <conditionalFormatting sqref="W21">
    <cfRule type="cellIs" dxfId="1053" priority="1214" operator="equal">
      <formula>"TRAILING"</formula>
    </cfRule>
  </conditionalFormatting>
  <conditionalFormatting sqref="W20">
    <cfRule type="cellIs" dxfId="1052" priority="1208" operator="equal">
      <formula>"STOP"</formula>
    </cfRule>
    <cfRule type="expression" dxfId="1051" priority="1209">
      <formula>X20&gt;F20*100</formula>
    </cfRule>
    <cfRule type="cellIs" dxfId="1050" priority="1211" operator="equal">
      <formula>0</formula>
    </cfRule>
  </conditionalFormatting>
  <conditionalFormatting sqref="W20">
    <cfRule type="cellIs" dxfId="1049" priority="1210" operator="equal">
      <formula>"TRAILING"</formula>
    </cfRule>
  </conditionalFormatting>
  <conditionalFormatting sqref="W19">
    <cfRule type="cellIs" dxfId="1048" priority="1204" operator="equal">
      <formula>"STOP"</formula>
    </cfRule>
    <cfRule type="expression" dxfId="1047" priority="1205">
      <formula>X19&gt;F19*100</formula>
    </cfRule>
    <cfRule type="cellIs" dxfId="1046" priority="1207" operator="equal">
      <formula>0</formula>
    </cfRule>
  </conditionalFormatting>
  <conditionalFormatting sqref="W19">
    <cfRule type="cellIs" dxfId="1045" priority="1206" operator="equal">
      <formula>"TRAILING"</formula>
    </cfRule>
  </conditionalFormatting>
  <conditionalFormatting sqref="W18">
    <cfRule type="cellIs" dxfId="1044" priority="1200" operator="equal">
      <formula>"STOP"</formula>
    </cfRule>
    <cfRule type="expression" dxfId="1043" priority="1201">
      <formula>X18&gt;F18*100</formula>
    </cfRule>
    <cfRule type="cellIs" dxfId="1042" priority="1203" operator="equal">
      <formula>0</formula>
    </cfRule>
  </conditionalFormatting>
  <conditionalFormatting sqref="W18">
    <cfRule type="cellIs" dxfId="1041" priority="1202" operator="equal">
      <formula>"TRAILING"</formula>
    </cfRule>
  </conditionalFormatting>
  <conditionalFormatting sqref="W25">
    <cfRule type="cellIs" dxfId="1040" priority="1196" operator="equal">
      <formula>"STOP"</formula>
    </cfRule>
    <cfRule type="expression" dxfId="1039" priority="1197">
      <formula>X25&gt;F25*100</formula>
    </cfRule>
    <cfRule type="cellIs" dxfId="1038" priority="1199" operator="equal">
      <formula>0</formula>
    </cfRule>
  </conditionalFormatting>
  <conditionalFormatting sqref="W25">
    <cfRule type="cellIs" dxfId="1037" priority="1198" operator="equal">
      <formula>"TRAILING"</formula>
    </cfRule>
  </conditionalFormatting>
  <conditionalFormatting sqref="W24">
    <cfRule type="cellIs" dxfId="1036" priority="1192" operator="equal">
      <formula>"STOP"</formula>
    </cfRule>
    <cfRule type="expression" dxfId="1035" priority="1193">
      <formula>X24&gt;F24*100</formula>
    </cfRule>
    <cfRule type="cellIs" dxfId="1034" priority="1195" operator="equal">
      <formula>0</formula>
    </cfRule>
  </conditionalFormatting>
  <conditionalFormatting sqref="W24">
    <cfRule type="cellIs" dxfId="1033" priority="1194" operator="equal">
      <formula>"TRAILING"</formula>
    </cfRule>
  </conditionalFormatting>
  <conditionalFormatting sqref="W23">
    <cfRule type="cellIs" dxfId="1032" priority="1188" operator="equal">
      <formula>"STOP"</formula>
    </cfRule>
    <cfRule type="expression" dxfId="1031" priority="1189">
      <formula>X23&gt;F23*100</formula>
    </cfRule>
    <cfRule type="cellIs" dxfId="1030" priority="1191" operator="equal">
      <formula>0</formula>
    </cfRule>
  </conditionalFormatting>
  <conditionalFormatting sqref="W23">
    <cfRule type="cellIs" dxfId="1029" priority="1190" operator="equal">
      <formula>"TRAILING"</formula>
    </cfRule>
  </conditionalFormatting>
  <conditionalFormatting sqref="W22">
    <cfRule type="cellIs" dxfId="1028" priority="1184" operator="equal">
      <formula>"STOP"</formula>
    </cfRule>
    <cfRule type="expression" dxfId="1027" priority="1185">
      <formula>X22&gt;F22*100</formula>
    </cfRule>
    <cfRule type="cellIs" dxfId="1026" priority="1187" operator="equal">
      <formula>0</formula>
    </cfRule>
  </conditionalFormatting>
  <conditionalFormatting sqref="W22">
    <cfRule type="cellIs" dxfId="1025" priority="1186" operator="equal">
      <formula>"TRAILING"</formula>
    </cfRule>
  </conditionalFormatting>
  <conditionalFormatting sqref="W1">
    <cfRule type="cellIs" dxfId="1024" priority="1167" operator="equal">
      <formula>"TRAILING"</formula>
    </cfRule>
  </conditionalFormatting>
  <conditionalFormatting sqref="A30">
    <cfRule type="expression" dxfId="1023" priority="1132">
      <formula>V30&lt;&gt;""</formula>
    </cfRule>
    <cfRule type="expression" dxfId="1022" priority="1133">
      <formula>D30&lt;F30</formula>
    </cfRule>
    <cfRule type="expression" dxfId="1021" priority="1134">
      <formula>C30&gt;F30</formula>
    </cfRule>
  </conditionalFormatting>
  <conditionalFormatting sqref="U60:U157">
    <cfRule type="cellIs" dxfId="1020" priority="1074" operator="equal">
      <formula>0</formula>
    </cfRule>
  </conditionalFormatting>
  <conditionalFormatting sqref="U158:U199">
    <cfRule type="cellIs" dxfId="1019" priority="1073" operator="equal">
      <formula>0</formula>
    </cfRule>
  </conditionalFormatting>
  <conditionalFormatting sqref="A60">
    <cfRule type="expression" dxfId="1018" priority="1070">
      <formula>V60&lt;&gt;""</formula>
    </cfRule>
    <cfRule type="expression" dxfId="1017" priority="1071">
      <formula>D60&lt;F60</formula>
    </cfRule>
    <cfRule type="expression" dxfId="1016" priority="1072">
      <formula>C60&gt;=F60</formula>
    </cfRule>
  </conditionalFormatting>
  <conditionalFormatting sqref="A61">
    <cfRule type="expression" dxfId="1015" priority="1067">
      <formula>V61&lt;&gt;""</formula>
    </cfRule>
    <cfRule type="expression" dxfId="1014" priority="1068">
      <formula>D61&lt;F61</formula>
    </cfRule>
    <cfRule type="expression" dxfId="1013" priority="1069">
      <formula>C61&gt;=F61</formula>
    </cfRule>
  </conditionalFormatting>
  <conditionalFormatting sqref="D62">
    <cfRule type="expression" dxfId="1012" priority="1066">
      <formula>E62&gt;B62</formula>
    </cfRule>
  </conditionalFormatting>
  <conditionalFormatting sqref="C62">
    <cfRule type="expression" dxfId="1011" priority="1065">
      <formula>B62&gt;E62</formula>
    </cfRule>
  </conditionalFormatting>
  <conditionalFormatting sqref="B62">
    <cfRule type="cellIs" dxfId="1010" priority="1064" operator="greaterThan">
      <formula>E62</formula>
    </cfRule>
  </conditionalFormatting>
  <conditionalFormatting sqref="E62">
    <cfRule type="cellIs" dxfId="1009" priority="1063" operator="greaterThan">
      <formula>B62</formula>
    </cfRule>
  </conditionalFormatting>
  <conditionalFormatting sqref="D63">
    <cfRule type="expression" dxfId="1008" priority="1062">
      <formula>E63&gt;B63</formula>
    </cfRule>
  </conditionalFormatting>
  <conditionalFormatting sqref="C63">
    <cfRule type="expression" dxfId="1007" priority="1061">
      <formula>B63&gt;E63</formula>
    </cfRule>
  </conditionalFormatting>
  <conditionalFormatting sqref="B63">
    <cfRule type="cellIs" dxfId="1006" priority="1060" operator="greaterThan">
      <formula>E63</formula>
    </cfRule>
  </conditionalFormatting>
  <conditionalFormatting sqref="E63">
    <cfRule type="cellIs" dxfId="1005" priority="1059" operator="greaterThan">
      <formula>B63</formula>
    </cfRule>
  </conditionalFormatting>
  <conditionalFormatting sqref="D64">
    <cfRule type="expression" dxfId="1004" priority="1058">
      <formula>E64&gt;B64</formula>
    </cfRule>
  </conditionalFormatting>
  <conditionalFormatting sqref="C64">
    <cfRule type="expression" dxfId="1003" priority="1057">
      <formula>B64&gt;E64</formula>
    </cfRule>
  </conditionalFormatting>
  <conditionalFormatting sqref="B64">
    <cfRule type="cellIs" dxfId="1002" priority="1056" operator="greaterThan">
      <formula>E64</formula>
    </cfRule>
  </conditionalFormatting>
  <conditionalFormatting sqref="E64">
    <cfRule type="cellIs" dxfId="1001" priority="1055" operator="greaterThan">
      <formula>B64</formula>
    </cfRule>
  </conditionalFormatting>
  <conditionalFormatting sqref="D65">
    <cfRule type="expression" dxfId="1000" priority="1054">
      <formula>E65&gt;B65</formula>
    </cfRule>
  </conditionalFormatting>
  <conditionalFormatting sqref="C65">
    <cfRule type="expression" dxfId="999" priority="1053">
      <formula>B65&gt;E65</formula>
    </cfRule>
  </conditionalFormatting>
  <conditionalFormatting sqref="B65">
    <cfRule type="cellIs" dxfId="998" priority="1052" operator="greaterThan">
      <formula>E65</formula>
    </cfRule>
  </conditionalFormatting>
  <conditionalFormatting sqref="E65">
    <cfRule type="cellIs" dxfId="997" priority="1051" operator="greaterThan">
      <formula>B65</formula>
    </cfRule>
  </conditionalFormatting>
  <conditionalFormatting sqref="D66">
    <cfRule type="expression" dxfId="996" priority="1050">
      <formula>E66&gt;B66</formula>
    </cfRule>
  </conditionalFormatting>
  <conditionalFormatting sqref="C66">
    <cfRule type="expression" dxfId="995" priority="1049">
      <formula>B66&gt;E66</formula>
    </cfRule>
  </conditionalFormatting>
  <conditionalFormatting sqref="B66">
    <cfRule type="cellIs" dxfId="994" priority="1048" operator="greaterThan">
      <formula>E66</formula>
    </cfRule>
  </conditionalFormatting>
  <conditionalFormatting sqref="E66">
    <cfRule type="cellIs" dxfId="993" priority="1047" operator="greaterThan">
      <formula>B66</formula>
    </cfRule>
  </conditionalFormatting>
  <conditionalFormatting sqref="D67">
    <cfRule type="expression" dxfId="992" priority="1046">
      <formula>E67&gt;B67</formula>
    </cfRule>
  </conditionalFormatting>
  <conditionalFormatting sqref="C67">
    <cfRule type="expression" dxfId="991" priority="1045">
      <formula>B67&gt;E67</formula>
    </cfRule>
  </conditionalFormatting>
  <conditionalFormatting sqref="B67">
    <cfRule type="cellIs" dxfId="990" priority="1044" operator="greaterThan">
      <formula>E67</formula>
    </cfRule>
  </conditionalFormatting>
  <conditionalFormatting sqref="E67">
    <cfRule type="cellIs" dxfId="989" priority="1043" operator="greaterThan">
      <formula>B67</formula>
    </cfRule>
  </conditionalFormatting>
  <conditionalFormatting sqref="D68">
    <cfRule type="expression" dxfId="988" priority="1042">
      <formula>E68&gt;B68</formula>
    </cfRule>
  </conditionalFormatting>
  <conditionalFormatting sqref="C68">
    <cfRule type="expression" dxfId="987" priority="1041">
      <formula>B68&gt;E68</formula>
    </cfRule>
  </conditionalFormatting>
  <conditionalFormatting sqref="B68">
    <cfRule type="cellIs" dxfId="986" priority="1040" operator="greaterThan">
      <formula>E68</formula>
    </cfRule>
  </conditionalFormatting>
  <conditionalFormatting sqref="E68">
    <cfRule type="cellIs" dxfId="985" priority="1039" operator="greaterThan">
      <formula>B68</formula>
    </cfRule>
  </conditionalFormatting>
  <conditionalFormatting sqref="D69">
    <cfRule type="expression" dxfId="984" priority="1038">
      <formula>E69&gt;B69</formula>
    </cfRule>
  </conditionalFormatting>
  <conditionalFormatting sqref="C69">
    <cfRule type="expression" dxfId="983" priority="1037">
      <formula>B69&gt;E69</formula>
    </cfRule>
  </conditionalFormatting>
  <conditionalFormatting sqref="B69">
    <cfRule type="cellIs" dxfId="982" priority="1036" operator="greaterThan">
      <formula>E69</formula>
    </cfRule>
  </conditionalFormatting>
  <conditionalFormatting sqref="E69">
    <cfRule type="cellIs" dxfId="981" priority="1035" operator="greaterThan">
      <formula>B69</formula>
    </cfRule>
  </conditionalFormatting>
  <conditionalFormatting sqref="D70">
    <cfRule type="expression" dxfId="980" priority="1034">
      <formula>E70&gt;B70</formula>
    </cfRule>
  </conditionalFormatting>
  <conditionalFormatting sqref="C70">
    <cfRule type="expression" dxfId="979" priority="1033">
      <formula>B70&gt;E70</formula>
    </cfRule>
  </conditionalFormatting>
  <conditionalFormatting sqref="B70">
    <cfRule type="cellIs" dxfId="978" priority="1032" operator="greaterThan">
      <formula>E70</formula>
    </cfRule>
  </conditionalFormatting>
  <conditionalFormatting sqref="E70">
    <cfRule type="cellIs" dxfId="977" priority="1031" operator="greaterThan">
      <formula>B70</formula>
    </cfRule>
  </conditionalFormatting>
  <conditionalFormatting sqref="D71">
    <cfRule type="expression" dxfId="976" priority="1030">
      <formula>E71&gt;B71</formula>
    </cfRule>
  </conditionalFormatting>
  <conditionalFormatting sqref="C71">
    <cfRule type="expression" dxfId="975" priority="1029">
      <formula>B71&gt;E71</formula>
    </cfRule>
  </conditionalFormatting>
  <conditionalFormatting sqref="B71">
    <cfRule type="cellIs" dxfId="974" priority="1028" operator="greaterThan">
      <formula>E71</formula>
    </cfRule>
  </conditionalFormatting>
  <conditionalFormatting sqref="E71">
    <cfRule type="cellIs" dxfId="973" priority="1027" operator="greaterThan">
      <formula>B71</formula>
    </cfRule>
  </conditionalFormatting>
  <conditionalFormatting sqref="D72">
    <cfRule type="expression" dxfId="972" priority="1026">
      <formula>E72&gt;B72</formula>
    </cfRule>
  </conditionalFormatting>
  <conditionalFormatting sqref="C72">
    <cfRule type="expression" dxfId="971" priority="1025">
      <formula>B72&gt;E72</formula>
    </cfRule>
  </conditionalFormatting>
  <conditionalFormatting sqref="B72">
    <cfRule type="cellIs" dxfId="970" priority="1024" operator="greaterThan">
      <formula>E72</formula>
    </cfRule>
  </conditionalFormatting>
  <conditionalFormatting sqref="E72">
    <cfRule type="cellIs" dxfId="969" priority="1023" operator="greaterThan">
      <formula>B72</formula>
    </cfRule>
  </conditionalFormatting>
  <conditionalFormatting sqref="D73">
    <cfRule type="expression" dxfId="968" priority="1022">
      <formula>E73&gt;B73</formula>
    </cfRule>
  </conditionalFormatting>
  <conditionalFormatting sqref="C73">
    <cfRule type="expression" dxfId="967" priority="1021">
      <formula>B73&gt;E73</formula>
    </cfRule>
  </conditionalFormatting>
  <conditionalFormatting sqref="B73">
    <cfRule type="cellIs" dxfId="966" priority="1020" operator="greaterThan">
      <formula>E73</formula>
    </cfRule>
  </conditionalFormatting>
  <conditionalFormatting sqref="E73">
    <cfRule type="cellIs" dxfId="965" priority="1019" operator="greaterThan">
      <formula>B73</formula>
    </cfRule>
  </conditionalFormatting>
  <conditionalFormatting sqref="D74">
    <cfRule type="expression" dxfId="964" priority="1018">
      <formula>E74&gt;B74</formula>
    </cfRule>
  </conditionalFormatting>
  <conditionalFormatting sqref="C74">
    <cfRule type="expression" dxfId="963" priority="1017">
      <formula>B74&gt;E74</formula>
    </cfRule>
  </conditionalFormatting>
  <conditionalFormatting sqref="B74">
    <cfRule type="cellIs" dxfId="962" priority="1016" operator="greaterThan">
      <formula>E74</formula>
    </cfRule>
  </conditionalFormatting>
  <conditionalFormatting sqref="E74">
    <cfRule type="cellIs" dxfId="961" priority="1015" operator="greaterThan">
      <formula>B74</formula>
    </cfRule>
  </conditionalFormatting>
  <conditionalFormatting sqref="D75">
    <cfRule type="expression" dxfId="960" priority="1014">
      <formula>E75&gt;B75</formula>
    </cfRule>
  </conditionalFormatting>
  <conditionalFormatting sqref="C75">
    <cfRule type="expression" dxfId="959" priority="1013">
      <formula>B75&gt;E75</formula>
    </cfRule>
  </conditionalFormatting>
  <conditionalFormatting sqref="B75">
    <cfRule type="cellIs" dxfId="958" priority="1012" operator="greaterThan">
      <formula>E75</formula>
    </cfRule>
  </conditionalFormatting>
  <conditionalFormatting sqref="E75">
    <cfRule type="cellIs" dxfId="957" priority="1011" operator="greaterThan">
      <formula>B75</formula>
    </cfRule>
  </conditionalFormatting>
  <conditionalFormatting sqref="D76">
    <cfRule type="expression" dxfId="956" priority="1010">
      <formula>E76&gt;B76</formula>
    </cfRule>
  </conditionalFormatting>
  <conditionalFormatting sqref="C76">
    <cfRule type="expression" dxfId="955" priority="1009">
      <formula>B76&gt;E76</formula>
    </cfRule>
  </conditionalFormatting>
  <conditionalFormatting sqref="B76">
    <cfRule type="cellIs" dxfId="954" priority="1008" operator="greaterThan">
      <formula>E76</formula>
    </cfRule>
  </conditionalFormatting>
  <conditionalFormatting sqref="E76">
    <cfRule type="cellIs" dxfId="953" priority="1007" operator="greaterThan">
      <formula>B76</formula>
    </cfRule>
  </conditionalFormatting>
  <conditionalFormatting sqref="D77">
    <cfRule type="expression" dxfId="952" priority="1006">
      <formula>E77&gt;B77</formula>
    </cfRule>
  </conditionalFormatting>
  <conditionalFormatting sqref="C77">
    <cfRule type="expression" dxfId="951" priority="1005">
      <formula>B77&gt;E77</formula>
    </cfRule>
  </conditionalFormatting>
  <conditionalFormatting sqref="B77">
    <cfRule type="cellIs" dxfId="950" priority="1004" operator="greaterThan">
      <formula>E77</formula>
    </cfRule>
  </conditionalFormatting>
  <conditionalFormatting sqref="E77">
    <cfRule type="cellIs" dxfId="949" priority="1003" operator="greaterThan">
      <formula>B77</formula>
    </cfRule>
  </conditionalFormatting>
  <conditionalFormatting sqref="D78">
    <cfRule type="expression" dxfId="948" priority="1002">
      <formula>E78&gt;B78</formula>
    </cfRule>
  </conditionalFormatting>
  <conditionalFormatting sqref="C78">
    <cfRule type="expression" dxfId="947" priority="1001">
      <formula>B78&gt;E78</formula>
    </cfRule>
  </conditionalFormatting>
  <conditionalFormatting sqref="B78">
    <cfRule type="cellIs" dxfId="946" priority="1000" operator="greaterThan">
      <formula>E78</formula>
    </cfRule>
  </conditionalFormatting>
  <conditionalFormatting sqref="E78">
    <cfRule type="cellIs" dxfId="945" priority="999" operator="greaterThan">
      <formula>B78</formula>
    </cfRule>
  </conditionalFormatting>
  <conditionalFormatting sqref="D79">
    <cfRule type="expression" dxfId="944" priority="998">
      <formula>E79&gt;B79</formula>
    </cfRule>
  </conditionalFormatting>
  <conditionalFormatting sqref="C79">
    <cfRule type="expression" dxfId="943" priority="997">
      <formula>B79&gt;E79</formula>
    </cfRule>
  </conditionalFormatting>
  <conditionalFormatting sqref="B79">
    <cfRule type="cellIs" dxfId="942" priority="996" operator="greaterThan">
      <formula>E79</formula>
    </cfRule>
  </conditionalFormatting>
  <conditionalFormatting sqref="E79">
    <cfRule type="cellIs" dxfId="941" priority="995" operator="greaterThan">
      <formula>B79</formula>
    </cfRule>
  </conditionalFormatting>
  <conditionalFormatting sqref="D80">
    <cfRule type="expression" dxfId="940" priority="994">
      <formula>E80&gt;B80</formula>
    </cfRule>
  </conditionalFormatting>
  <conditionalFormatting sqref="C80">
    <cfRule type="expression" dxfId="939" priority="993">
      <formula>B80&gt;E80</formula>
    </cfRule>
  </conditionalFormatting>
  <conditionalFormatting sqref="B80">
    <cfRule type="cellIs" dxfId="938" priority="992" operator="greaterThan">
      <formula>E80</formula>
    </cfRule>
  </conditionalFormatting>
  <conditionalFormatting sqref="E80">
    <cfRule type="cellIs" dxfId="937" priority="991" operator="greaterThan">
      <formula>B80</formula>
    </cfRule>
  </conditionalFormatting>
  <conditionalFormatting sqref="D81">
    <cfRule type="expression" dxfId="936" priority="990">
      <formula>E81&gt;B81</formula>
    </cfRule>
  </conditionalFormatting>
  <conditionalFormatting sqref="C81">
    <cfRule type="expression" dxfId="935" priority="989">
      <formula>B81&gt;E81</formula>
    </cfRule>
  </conditionalFormatting>
  <conditionalFormatting sqref="B81">
    <cfRule type="cellIs" dxfId="934" priority="988" operator="greaterThan">
      <formula>E81</formula>
    </cfRule>
  </conditionalFormatting>
  <conditionalFormatting sqref="E81">
    <cfRule type="cellIs" dxfId="933" priority="987" operator="greaterThan">
      <formula>B81</formula>
    </cfRule>
  </conditionalFormatting>
  <conditionalFormatting sqref="D82">
    <cfRule type="expression" dxfId="932" priority="986">
      <formula>E82&gt;B82</formula>
    </cfRule>
  </conditionalFormatting>
  <conditionalFormatting sqref="C82">
    <cfRule type="expression" dxfId="931" priority="985">
      <formula>B82&gt;E82</formula>
    </cfRule>
  </conditionalFormatting>
  <conditionalFormatting sqref="B82">
    <cfRule type="cellIs" dxfId="930" priority="984" operator="greaterThan">
      <formula>E82</formula>
    </cfRule>
  </conditionalFormatting>
  <conditionalFormatting sqref="E82">
    <cfRule type="cellIs" dxfId="929" priority="983" operator="greaterThan">
      <formula>B82</formula>
    </cfRule>
  </conditionalFormatting>
  <conditionalFormatting sqref="D83">
    <cfRule type="expression" dxfId="928" priority="982">
      <formula>E83&gt;B83</formula>
    </cfRule>
  </conditionalFormatting>
  <conditionalFormatting sqref="C83">
    <cfRule type="expression" dxfId="927" priority="981">
      <formula>B83&gt;E83</formula>
    </cfRule>
  </conditionalFormatting>
  <conditionalFormatting sqref="B83">
    <cfRule type="cellIs" dxfId="926" priority="980" operator="greaterThan">
      <formula>E83</formula>
    </cfRule>
  </conditionalFormatting>
  <conditionalFormatting sqref="E83">
    <cfRule type="cellIs" dxfId="925" priority="979" operator="greaterThan">
      <formula>B83</formula>
    </cfRule>
  </conditionalFormatting>
  <conditionalFormatting sqref="D84">
    <cfRule type="expression" dxfId="924" priority="978">
      <formula>E84&gt;B84</formula>
    </cfRule>
  </conditionalFormatting>
  <conditionalFormatting sqref="C84">
    <cfRule type="expression" dxfId="923" priority="977">
      <formula>B84&gt;E84</formula>
    </cfRule>
  </conditionalFormatting>
  <conditionalFormatting sqref="B84">
    <cfRule type="cellIs" dxfId="922" priority="976" operator="greaterThan">
      <formula>E84</formula>
    </cfRule>
  </conditionalFormatting>
  <conditionalFormatting sqref="E84">
    <cfRule type="cellIs" dxfId="921" priority="975" operator="greaterThan">
      <formula>B84</formula>
    </cfRule>
  </conditionalFormatting>
  <conditionalFormatting sqref="D85">
    <cfRule type="expression" dxfId="920" priority="974">
      <formula>E85&gt;B85</formula>
    </cfRule>
  </conditionalFormatting>
  <conditionalFormatting sqref="C85">
    <cfRule type="expression" dxfId="919" priority="973">
      <formula>B85&gt;E85</formula>
    </cfRule>
  </conditionalFormatting>
  <conditionalFormatting sqref="B85">
    <cfRule type="cellIs" dxfId="918" priority="972" operator="greaterThan">
      <formula>E85</formula>
    </cfRule>
  </conditionalFormatting>
  <conditionalFormatting sqref="E85">
    <cfRule type="cellIs" dxfId="917" priority="971" operator="greaterThan">
      <formula>B85</formula>
    </cfRule>
  </conditionalFormatting>
  <conditionalFormatting sqref="D86">
    <cfRule type="expression" dxfId="916" priority="970">
      <formula>E86&gt;B86</formula>
    </cfRule>
  </conditionalFormatting>
  <conditionalFormatting sqref="C86">
    <cfRule type="expression" dxfId="915" priority="969">
      <formula>B86&gt;E86</formula>
    </cfRule>
  </conditionalFormatting>
  <conditionalFormatting sqref="B86">
    <cfRule type="cellIs" dxfId="914" priority="968" operator="greaterThan">
      <formula>E86</formula>
    </cfRule>
  </conditionalFormatting>
  <conditionalFormatting sqref="E86">
    <cfRule type="cellIs" dxfId="913" priority="967" operator="greaterThan">
      <formula>B86</formula>
    </cfRule>
  </conditionalFormatting>
  <conditionalFormatting sqref="D87">
    <cfRule type="expression" dxfId="912" priority="966">
      <formula>E87&gt;B87</formula>
    </cfRule>
  </conditionalFormatting>
  <conditionalFormatting sqref="C87">
    <cfRule type="expression" dxfId="911" priority="965">
      <formula>B87&gt;E87</formula>
    </cfRule>
  </conditionalFormatting>
  <conditionalFormatting sqref="B87">
    <cfRule type="cellIs" dxfId="910" priority="964" operator="greaterThan">
      <formula>E87</formula>
    </cfRule>
  </conditionalFormatting>
  <conditionalFormatting sqref="E87">
    <cfRule type="cellIs" dxfId="909" priority="963" operator="greaterThan">
      <formula>B87</formula>
    </cfRule>
  </conditionalFormatting>
  <conditionalFormatting sqref="D88">
    <cfRule type="expression" dxfId="908" priority="962">
      <formula>E88&gt;B88</formula>
    </cfRule>
  </conditionalFormatting>
  <conditionalFormatting sqref="C88">
    <cfRule type="expression" dxfId="907" priority="961">
      <formula>B88&gt;E88</formula>
    </cfRule>
  </conditionalFormatting>
  <conditionalFormatting sqref="B88">
    <cfRule type="cellIs" dxfId="906" priority="960" operator="greaterThan">
      <formula>E88</formula>
    </cfRule>
  </conditionalFormatting>
  <conditionalFormatting sqref="E88">
    <cfRule type="cellIs" dxfId="905" priority="959" operator="greaterThan">
      <formula>B88</formula>
    </cfRule>
  </conditionalFormatting>
  <conditionalFormatting sqref="D89">
    <cfRule type="expression" dxfId="904" priority="958">
      <formula>E89&gt;B89</formula>
    </cfRule>
  </conditionalFormatting>
  <conditionalFormatting sqref="C89">
    <cfRule type="expression" dxfId="903" priority="957">
      <formula>B89&gt;E89</formula>
    </cfRule>
  </conditionalFormatting>
  <conditionalFormatting sqref="B89">
    <cfRule type="cellIs" dxfId="902" priority="956" operator="greaterThan">
      <formula>E89</formula>
    </cfRule>
  </conditionalFormatting>
  <conditionalFormatting sqref="E89">
    <cfRule type="cellIs" dxfId="901" priority="955" operator="greaterThan">
      <formula>B89</formula>
    </cfRule>
  </conditionalFormatting>
  <conditionalFormatting sqref="D90">
    <cfRule type="expression" dxfId="900" priority="954">
      <formula>E90&gt;B90</formula>
    </cfRule>
  </conditionalFormatting>
  <conditionalFormatting sqref="C90">
    <cfRule type="expression" dxfId="899" priority="953">
      <formula>B90&gt;E90</formula>
    </cfRule>
  </conditionalFormatting>
  <conditionalFormatting sqref="B90">
    <cfRule type="cellIs" dxfId="898" priority="952" operator="greaterThan">
      <formula>E90</formula>
    </cfRule>
  </conditionalFormatting>
  <conditionalFormatting sqref="E90">
    <cfRule type="cellIs" dxfId="897" priority="951" operator="greaterThan">
      <formula>B90</formula>
    </cfRule>
  </conditionalFormatting>
  <conditionalFormatting sqref="D91">
    <cfRule type="expression" dxfId="896" priority="950">
      <formula>E91&gt;B91</formula>
    </cfRule>
  </conditionalFormatting>
  <conditionalFormatting sqref="C91">
    <cfRule type="expression" dxfId="895" priority="949">
      <formula>B91&gt;E91</formula>
    </cfRule>
  </conditionalFormatting>
  <conditionalFormatting sqref="B91">
    <cfRule type="cellIs" dxfId="894" priority="948" operator="greaterThan">
      <formula>E91</formula>
    </cfRule>
  </conditionalFormatting>
  <conditionalFormatting sqref="E91">
    <cfRule type="cellIs" dxfId="893" priority="947" operator="greaterThan">
      <formula>B91</formula>
    </cfRule>
  </conditionalFormatting>
  <conditionalFormatting sqref="D92">
    <cfRule type="expression" dxfId="892" priority="946">
      <formula>E92&gt;B92</formula>
    </cfRule>
  </conditionalFormatting>
  <conditionalFormatting sqref="C92">
    <cfRule type="expression" dxfId="891" priority="945">
      <formula>B92&gt;E92</formula>
    </cfRule>
  </conditionalFormatting>
  <conditionalFormatting sqref="B92">
    <cfRule type="cellIs" dxfId="890" priority="944" operator="greaterThan">
      <formula>E92</formula>
    </cfRule>
  </conditionalFormatting>
  <conditionalFormatting sqref="E92">
    <cfRule type="cellIs" dxfId="889" priority="943" operator="greaterThan">
      <formula>B92</formula>
    </cfRule>
  </conditionalFormatting>
  <conditionalFormatting sqref="D93">
    <cfRule type="expression" dxfId="888" priority="942">
      <formula>E93&gt;B93</formula>
    </cfRule>
  </conditionalFormatting>
  <conditionalFormatting sqref="C93">
    <cfRule type="expression" dxfId="887" priority="941">
      <formula>B93&gt;E93</formula>
    </cfRule>
  </conditionalFormatting>
  <conditionalFormatting sqref="B93">
    <cfRule type="cellIs" dxfId="886" priority="940" operator="greaterThan">
      <formula>E93</formula>
    </cfRule>
  </conditionalFormatting>
  <conditionalFormatting sqref="E93">
    <cfRule type="cellIs" dxfId="885" priority="939" operator="greaterThan">
      <formula>B93</formula>
    </cfRule>
  </conditionalFormatting>
  <conditionalFormatting sqref="D94">
    <cfRule type="expression" dxfId="884" priority="938">
      <formula>E94&gt;B94</formula>
    </cfRule>
  </conditionalFormatting>
  <conditionalFormatting sqref="C94">
    <cfRule type="expression" dxfId="883" priority="937">
      <formula>B94&gt;E94</formula>
    </cfRule>
  </conditionalFormatting>
  <conditionalFormatting sqref="B94">
    <cfRule type="cellIs" dxfId="882" priority="936" operator="greaterThan">
      <formula>E94</formula>
    </cfRule>
  </conditionalFormatting>
  <conditionalFormatting sqref="E94">
    <cfRule type="cellIs" dxfId="881" priority="935" operator="greaterThan">
      <formula>B94</formula>
    </cfRule>
  </conditionalFormatting>
  <conditionalFormatting sqref="D95">
    <cfRule type="expression" dxfId="880" priority="934">
      <formula>E95&gt;B95</formula>
    </cfRule>
  </conditionalFormatting>
  <conditionalFormatting sqref="C95">
    <cfRule type="expression" dxfId="879" priority="933">
      <formula>B95&gt;E95</formula>
    </cfRule>
  </conditionalFormatting>
  <conditionalFormatting sqref="B95">
    <cfRule type="cellIs" dxfId="878" priority="932" operator="greaterThan">
      <formula>E95</formula>
    </cfRule>
  </conditionalFormatting>
  <conditionalFormatting sqref="E95">
    <cfRule type="cellIs" dxfId="877" priority="931" operator="greaterThan">
      <formula>B95</formula>
    </cfRule>
  </conditionalFormatting>
  <conditionalFormatting sqref="D96">
    <cfRule type="expression" dxfId="876" priority="930">
      <formula>E96&gt;B96</formula>
    </cfRule>
  </conditionalFormatting>
  <conditionalFormatting sqref="C96">
    <cfRule type="expression" dxfId="875" priority="929">
      <formula>B96&gt;E96</formula>
    </cfRule>
  </conditionalFormatting>
  <conditionalFormatting sqref="B96">
    <cfRule type="cellIs" dxfId="874" priority="928" operator="greaterThan">
      <formula>E96</formula>
    </cfRule>
  </conditionalFormatting>
  <conditionalFormatting sqref="E96">
    <cfRule type="cellIs" dxfId="873" priority="927" operator="greaterThan">
      <formula>B96</formula>
    </cfRule>
  </conditionalFormatting>
  <conditionalFormatting sqref="D97">
    <cfRule type="expression" dxfId="872" priority="926">
      <formula>E97&gt;B97</formula>
    </cfRule>
  </conditionalFormatting>
  <conditionalFormatting sqref="C97">
    <cfRule type="expression" dxfId="871" priority="925">
      <formula>B97&gt;E97</formula>
    </cfRule>
  </conditionalFormatting>
  <conditionalFormatting sqref="B97">
    <cfRule type="cellIs" dxfId="870" priority="924" operator="greaterThan">
      <formula>E97</formula>
    </cfRule>
  </conditionalFormatting>
  <conditionalFormatting sqref="E97">
    <cfRule type="cellIs" dxfId="869" priority="923" operator="greaterThan">
      <formula>B97</formula>
    </cfRule>
  </conditionalFormatting>
  <conditionalFormatting sqref="D98">
    <cfRule type="expression" dxfId="868" priority="922">
      <formula>E98&gt;B98</formula>
    </cfRule>
  </conditionalFormatting>
  <conditionalFormatting sqref="C98">
    <cfRule type="expression" dxfId="867" priority="921">
      <formula>B98&gt;E98</formula>
    </cfRule>
  </conditionalFormatting>
  <conditionalFormatting sqref="B98">
    <cfRule type="cellIs" dxfId="866" priority="920" operator="greaterThan">
      <formula>E98</formula>
    </cfRule>
  </conditionalFormatting>
  <conditionalFormatting sqref="E98">
    <cfRule type="cellIs" dxfId="865" priority="919" operator="greaterThan">
      <formula>B98</formula>
    </cfRule>
  </conditionalFormatting>
  <conditionalFormatting sqref="D99">
    <cfRule type="expression" dxfId="864" priority="918">
      <formula>E99&gt;B99</formula>
    </cfRule>
  </conditionalFormatting>
  <conditionalFormatting sqref="C99">
    <cfRule type="expression" dxfId="863" priority="917">
      <formula>B99&gt;E99</formula>
    </cfRule>
  </conditionalFormatting>
  <conditionalFormatting sqref="B99">
    <cfRule type="cellIs" dxfId="862" priority="916" operator="greaterThan">
      <formula>E99</formula>
    </cfRule>
  </conditionalFormatting>
  <conditionalFormatting sqref="E99">
    <cfRule type="cellIs" dxfId="861" priority="915" operator="greaterThan">
      <formula>B99</formula>
    </cfRule>
  </conditionalFormatting>
  <conditionalFormatting sqref="D100">
    <cfRule type="expression" dxfId="860" priority="914">
      <formula>E100&gt;B100</formula>
    </cfRule>
  </conditionalFormatting>
  <conditionalFormatting sqref="C100">
    <cfRule type="expression" dxfId="859" priority="913">
      <formula>B100&gt;E100</formula>
    </cfRule>
  </conditionalFormatting>
  <conditionalFormatting sqref="B100">
    <cfRule type="cellIs" dxfId="858" priority="912" operator="greaterThan">
      <formula>E100</formula>
    </cfRule>
  </conditionalFormatting>
  <conditionalFormatting sqref="E100">
    <cfRule type="cellIs" dxfId="857" priority="911" operator="greaterThan">
      <formula>B100</formula>
    </cfRule>
  </conditionalFormatting>
  <conditionalFormatting sqref="D101">
    <cfRule type="expression" dxfId="856" priority="910">
      <formula>E101&gt;B101</formula>
    </cfRule>
  </conditionalFormatting>
  <conditionalFormatting sqref="C101">
    <cfRule type="expression" dxfId="855" priority="909">
      <formula>B101&gt;E101</formula>
    </cfRule>
  </conditionalFormatting>
  <conditionalFormatting sqref="B101">
    <cfRule type="cellIs" dxfId="854" priority="908" operator="greaterThan">
      <formula>E101</formula>
    </cfRule>
  </conditionalFormatting>
  <conditionalFormatting sqref="E101">
    <cfRule type="cellIs" dxfId="853" priority="907" operator="greaterThan">
      <formula>B101</formula>
    </cfRule>
  </conditionalFormatting>
  <conditionalFormatting sqref="D102">
    <cfRule type="expression" dxfId="852" priority="906">
      <formula>E102&gt;B102</formula>
    </cfRule>
  </conditionalFormatting>
  <conditionalFormatting sqref="C102">
    <cfRule type="expression" dxfId="851" priority="905">
      <formula>B102&gt;E102</formula>
    </cfRule>
  </conditionalFormatting>
  <conditionalFormatting sqref="B102">
    <cfRule type="cellIs" dxfId="850" priority="904" operator="greaterThan">
      <formula>E102</formula>
    </cfRule>
  </conditionalFormatting>
  <conditionalFormatting sqref="E102">
    <cfRule type="cellIs" dxfId="849" priority="903" operator="greaterThan">
      <formula>B102</formula>
    </cfRule>
  </conditionalFormatting>
  <conditionalFormatting sqref="D103">
    <cfRule type="expression" dxfId="848" priority="902">
      <formula>E103&gt;B103</formula>
    </cfRule>
  </conditionalFormatting>
  <conditionalFormatting sqref="C103">
    <cfRule type="expression" dxfId="847" priority="901">
      <formula>B103&gt;E103</formula>
    </cfRule>
  </conditionalFormatting>
  <conditionalFormatting sqref="B103">
    <cfRule type="cellIs" dxfId="846" priority="900" operator="greaterThan">
      <formula>E103</formula>
    </cfRule>
  </conditionalFormatting>
  <conditionalFormatting sqref="E103">
    <cfRule type="cellIs" dxfId="845" priority="899" operator="greaterThan">
      <formula>B103</formula>
    </cfRule>
  </conditionalFormatting>
  <conditionalFormatting sqref="D104">
    <cfRule type="expression" dxfId="844" priority="898">
      <formula>E104&gt;B104</formula>
    </cfRule>
  </conditionalFormatting>
  <conditionalFormatting sqref="C104">
    <cfRule type="expression" dxfId="843" priority="897">
      <formula>B104&gt;E104</formula>
    </cfRule>
  </conditionalFormatting>
  <conditionalFormatting sqref="B104">
    <cfRule type="cellIs" dxfId="842" priority="896" operator="greaterThan">
      <formula>E104</formula>
    </cfRule>
  </conditionalFormatting>
  <conditionalFormatting sqref="E104">
    <cfRule type="cellIs" dxfId="841" priority="895" operator="greaterThan">
      <formula>B104</formula>
    </cfRule>
  </conditionalFormatting>
  <conditionalFormatting sqref="D105">
    <cfRule type="expression" dxfId="840" priority="894">
      <formula>E105&gt;B105</formula>
    </cfRule>
  </conditionalFormatting>
  <conditionalFormatting sqref="C105">
    <cfRule type="expression" dxfId="839" priority="893">
      <formula>B105&gt;E105</formula>
    </cfRule>
  </conditionalFormatting>
  <conditionalFormatting sqref="B105">
    <cfRule type="cellIs" dxfId="838" priority="892" operator="greaterThan">
      <formula>E105</formula>
    </cfRule>
  </conditionalFormatting>
  <conditionalFormatting sqref="E105">
    <cfRule type="cellIs" dxfId="837" priority="891" operator="greaterThan">
      <formula>B105</formula>
    </cfRule>
  </conditionalFormatting>
  <conditionalFormatting sqref="D106">
    <cfRule type="expression" dxfId="836" priority="890">
      <formula>E106&gt;B106</formula>
    </cfRule>
  </conditionalFormatting>
  <conditionalFormatting sqref="C106">
    <cfRule type="expression" dxfId="835" priority="889">
      <formula>B106&gt;E106</formula>
    </cfRule>
  </conditionalFormatting>
  <conditionalFormatting sqref="B106">
    <cfRule type="cellIs" dxfId="834" priority="888" operator="greaterThan">
      <formula>E106</formula>
    </cfRule>
  </conditionalFormatting>
  <conditionalFormatting sqref="E106">
    <cfRule type="cellIs" dxfId="833" priority="887" operator="greaterThan">
      <formula>B106</formula>
    </cfRule>
  </conditionalFormatting>
  <conditionalFormatting sqref="D107">
    <cfRule type="expression" dxfId="832" priority="886">
      <formula>E107&gt;B107</formula>
    </cfRule>
  </conditionalFormatting>
  <conditionalFormatting sqref="C107">
    <cfRule type="expression" dxfId="831" priority="885">
      <formula>B107&gt;E107</formula>
    </cfRule>
  </conditionalFormatting>
  <conditionalFormatting sqref="B107">
    <cfRule type="cellIs" dxfId="830" priority="884" operator="greaterThan">
      <formula>E107</formula>
    </cfRule>
  </conditionalFormatting>
  <conditionalFormatting sqref="E107">
    <cfRule type="cellIs" dxfId="829" priority="883" operator="greaterThan">
      <formula>B107</formula>
    </cfRule>
  </conditionalFormatting>
  <conditionalFormatting sqref="D108">
    <cfRule type="expression" dxfId="828" priority="882">
      <formula>E108&gt;B108</formula>
    </cfRule>
  </conditionalFormatting>
  <conditionalFormatting sqref="C108">
    <cfRule type="expression" dxfId="827" priority="881">
      <formula>B108&gt;E108</formula>
    </cfRule>
  </conditionalFormatting>
  <conditionalFormatting sqref="B108">
    <cfRule type="cellIs" dxfId="826" priority="880" operator="greaterThan">
      <formula>E108</formula>
    </cfRule>
  </conditionalFormatting>
  <conditionalFormatting sqref="E108">
    <cfRule type="cellIs" dxfId="825" priority="879" operator="greaterThan">
      <formula>B108</formula>
    </cfRule>
  </conditionalFormatting>
  <conditionalFormatting sqref="D109">
    <cfRule type="expression" dxfId="824" priority="878">
      <formula>E109&gt;B109</formula>
    </cfRule>
  </conditionalFormatting>
  <conditionalFormatting sqref="C109">
    <cfRule type="expression" dxfId="823" priority="877">
      <formula>B109&gt;E109</formula>
    </cfRule>
  </conditionalFormatting>
  <conditionalFormatting sqref="B109">
    <cfRule type="cellIs" dxfId="822" priority="876" operator="greaterThan">
      <formula>E109</formula>
    </cfRule>
  </conditionalFormatting>
  <conditionalFormatting sqref="E109">
    <cfRule type="cellIs" dxfId="821" priority="875" operator="greaterThan">
      <formula>B109</formula>
    </cfRule>
  </conditionalFormatting>
  <conditionalFormatting sqref="D110">
    <cfRule type="expression" dxfId="820" priority="874">
      <formula>E110&gt;B110</formula>
    </cfRule>
  </conditionalFormatting>
  <conditionalFormatting sqref="C110">
    <cfRule type="expression" dxfId="819" priority="873">
      <formula>B110&gt;E110</formula>
    </cfRule>
  </conditionalFormatting>
  <conditionalFormatting sqref="B110">
    <cfRule type="cellIs" dxfId="818" priority="872" operator="greaterThan">
      <formula>E110</formula>
    </cfRule>
  </conditionalFormatting>
  <conditionalFormatting sqref="E110">
    <cfRule type="cellIs" dxfId="817" priority="871" operator="greaterThan">
      <formula>B110</formula>
    </cfRule>
  </conditionalFormatting>
  <conditionalFormatting sqref="D111">
    <cfRule type="expression" dxfId="816" priority="870">
      <formula>E111&gt;B111</formula>
    </cfRule>
  </conditionalFormatting>
  <conditionalFormatting sqref="C111">
    <cfRule type="expression" dxfId="815" priority="869">
      <formula>B111&gt;E111</formula>
    </cfRule>
  </conditionalFormatting>
  <conditionalFormatting sqref="B111">
    <cfRule type="cellIs" dxfId="814" priority="868" operator="greaterThan">
      <formula>E111</formula>
    </cfRule>
  </conditionalFormatting>
  <conditionalFormatting sqref="E111">
    <cfRule type="cellIs" dxfId="813" priority="867" operator="greaterThan">
      <formula>B111</formula>
    </cfRule>
  </conditionalFormatting>
  <conditionalFormatting sqref="D112">
    <cfRule type="expression" dxfId="812" priority="866">
      <formula>E112&gt;B112</formula>
    </cfRule>
  </conditionalFormatting>
  <conditionalFormatting sqref="C112">
    <cfRule type="expression" dxfId="811" priority="865">
      <formula>B112&gt;E112</formula>
    </cfRule>
  </conditionalFormatting>
  <conditionalFormatting sqref="B112">
    <cfRule type="cellIs" dxfId="810" priority="864" operator="greaterThan">
      <formula>E112</formula>
    </cfRule>
  </conditionalFormatting>
  <conditionalFormatting sqref="E112">
    <cfRule type="cellIs" dxfId="809" priority="863" operator="greaterThan">
      <formula>B112</formula>
    </cfRule>
  </conditionalFormatting>
  <conditionalFormatting sqref="D113">
    <cfRule type="expression" dxfId="808" priority="862">
      <formula>E113&gt;B113</formula>
    </cfRule>
  </conditionalFormatting>
  <conditionalFormatting sqref="C113">
    <cfRule type="expression" dxfId="807" priority="861">
      <formula>B113&gt;E113</formula>
    </cfRule>
  </conditionalFormatting>
  <conditionalFormatting sqref="B113">
    <cfRule type="cellIs" dxfId="806" priority="860" operator="greaterThan">
      <formula>E113</formula>
    </cfRule>
  </conditionalFormatting>
  <conditionalFormatting sqref="E113">
    <cfRule type="cellIs" dxfId="805" priority="859" operator="greaterThan">
      <formula>B113</formula>
    </cfRule>
  </conditionalFormatting>
  <conditionalFormatting sqref="D114">
    <cfRule type="expression" dxfId="804" priority="858">
      <formula>E114&gt;B114</formula>
    </cfRule>
  </conditionalFormatting>
  <conditionalFormatting sqref="C114">
    <cfRule type="expression" dxfId="803" priority="857">
      <formula>B114&gt;E114</formula>
    </cfRule>
  </conditionalFormatting>
  <conditionalFormatting sqref="B114">
    <cfRule type="cellIs" dxfId="802" priority="856" operator="greaterThan">
      <formula>E114</formula>
    </cfRule>
  </conditionalFormatting>
  <conditionalFormatting sqref="E114">
    <cfRule type="cellIs" dxfId="801" priority="855" operator="greaterThan">
      <formula>B114</formula>
    </cfRule>
  </conditionalFormatting>
  <conditionalFormatting sqref="D115">
    <cfRule type="expression" dxfId="800" priority="854">
      <formula>E115&gt;B115</formula>
    </cfRule>
  </conditionalFormatting>
  <conditionalFormatting sqref="C115">
    <cfRule type="expression" dxfId="799" priority="853">
      <formula>B115&gt;E115</formula>
    </cfRule>
  </conditionalFormatting>
  <conditionalFormatting sqref="B115">
    <cfRule type="cellIs" dxfId="798" priority="852" operator="greaterThan">
      <formula>E115</formula>
    </cfRule>
  </conditionalFormatting>
  <conditionalFormatting sqref="E115">
    <cfRule type="cellIs" dxfId="797" priority="851" operator="greaterThan">
      <formula>B115</formula>
    </cfRule>
  </conditionalFormatting>
  <conditionalFormatting sqref="D116">
    <cfRule type="expression" dxfId="796" priority="850">
      <formula>E116&gt;B116</formula>
    </cfRule>
  </conditionalFormatting>
  <conditionalFormatting sqref="C116">
    <cfRule type="expression" dxfId="795" priority="849">
      <formula>B116&gt;E116</formula>
    </cfRule>
  </conditionalFormatting>
  <conditionalFormatting sqref="B116">
    <cfRule type="cellIs" dxfId="794" priority="848" operator="greaterThan">
      <formula>E116</formula>
    </cfRule>
  </conditionalFormatting>
  <conditionalFormatting sqref="E116">
    <cfRule type="cellIs" dxfId="793" priority="847" operator="greaterThan">
      <formula>B116</formula>
    </cfRule>
  </conditionalFormatting>
  <conditionalFormatting sqref="D117">
    <cfRule type="expression" dxfId="792" priority="846">
      <formula>E117&gt;B117</formula>
    </cfRule>
  </conditionalFormatting>
  <conditionalFormatting sqref="C117">
    <cfRule type="expression" dxfId="791" priority="845">
      <formula>B117&gt;E117</formula>
    </cfRule>
  </conditionalFormatting>
  <conditionalFormatting sqref="B117">
    <cfRule type="cellIs" dxfId="790" priority="844" operator="greaterThan">
      <formula>E117</formula>
    </cfRule>
  </conditionalFormatting>
  <conditionalFormatting sqref="E117">
    <cfRule type="cellIs" dxfId="789" priority="843" operator="greaterThan">
      <formula>B117</formula>
    </cfRule>
  </conditionalFormatting>
  <conditionalFormatting sqref="D118">
    <cfRule type="expression" dxfId="788" priority="842">
      <formula>E118&gt;B118</formula>
    </cfRule>
  </conditionalFormatting>
  <conditionalFormatting sqref="C118">
    <cfRule type="expression" dxfId="787" priority="841">
      <formula>B118&gt;E118</formula>
    </cfRule>
  </conditionalFormatting>
  <conditionalFormatting sqref="B118">
    <cfRule type="cellIs" dxfId="786" priority="840" operator="greaterThan">
      <formula>E118</formula>
    </cfRule>
  </conditionalFormatting>
  <conditionalFormatting sqref="E118">
    <cfRule type="cellIs" dxfId="785" priority="839" operator="greaterThan">
      <formula>B118</formula>
    </cfRule>
  </conditionalFormatting>
  <conditionalFormatting sqref="D119">
    <cfRule type="expression" dxfId="784" priority="838">
      <formula>E119&gt;B119</formula>
    </cfRule>
  </conditionalFormatting>
  <conditionalFormatting sqref="C119">
    <cfRule type="expression" dxfId="783" priority="837">
      <formula>B119&gt;E119</formula>
    </cfRule>
  </conditionalFormatting>
  <conditionalFormatting sqref="B119">
    <cfRule type="cellIs" dxfId="782" priority="836" operator="greaterThan">
      <formula>E119</formula>
    </cfRule>
  </conditionalFormatting>
  <conditionalFormatting sqref="E119">
    <cfRule type="cellIs" dxfId="781" priority="835" operator="greaterThan">
      <formula>B119</formula>
    </cfRule>
  </conditionalFormatting>
  <conditionalFormatting sqref="D120">
    <cfRule type="expression" dxfId="780" priority="834">
      <formula>E120&gt;B120</formula>
    </cfRule>
  </conditionalFormatting>
  <conditionalFormatting sqref="C120">
    <cfRule type="expression" dxfId="779" priority="833">
      <formula>B120&gt;E120</formula>
    </cfRule>
  </conditionalFormatting>
  <conditionalFormatting sqref="B120">
    <cfRule type="cellIs" dxfId="778" priority="832" operator="greaterThan">
      <formula>E120</formula>
    </cfRule>
  </conditionalFormatting>
  <conditionalFormatting sqref="E120">
    <cfRule type="cellIs" dxfId="777" priority="831" operator="greaterThan">
      <formula>B120</formula>
    </cfRule>
  </conditionalFormatting>
  <conditionalFormatting sqref="D121">
    <cfRule type="expression" dxfId="776" priority="830">
      <formula>E121&gt;B121</formula>
    </cfRule>
  </conditionalFormatting>
  <conditionalFormatting sqref="C121">
    <cfRule type="expression" dxfId="775" priority="829">
      <formula>B121&gt;E121</formula>
    </cfRule>
  </conditionalFormatting>
  <conditionalFormatting sqref="B121">
    <cfRule type="cellIs" dxfId="774" priority="828" operator="greaterThan">
      <formula>E121</formula>
    </cfRule>
  </conditionalFormatting>
  <conditionalFormatting sqref="E121">
    <cfRule type="cellIs" dxfId="773" priority="827" operator="greaterThan">
      <formula>B121</formula>
    </cfRule>
  </conditionalFormatting>
  <conditionalFormatting sqref="D122">
    <cfRule type="expression" dxfId="772" priority="826">
      <formula>E122&gt;B122</formula>
    </cfRule>
  </conditionalFormatting>
  <conditionalFormatting sqref="C122">
    <cfRule type="expression" dxfId="771" priority="825">
      <formula>B122&gt;E122</formula>
    </cfRule>
  </conditionalFormatting>
  <conditionalFormatting sqref="B122">
    <cfRule type="cellIs" dxfId="770" priority="824" operator="greaterThan">
      <formula>E122</formula>
    </cfRule>
  </conditionalFormatting>
  <conditionalFormatting sqref="E122">
    <cfRule type="cellIs" dxfId="769" priority="823" operator="greaterThan">
      <formula>B122</formula>
    </cfRule>
  </conditionalFormatting>
  <conditionalFormatting sqref="D123">
    <cfRule type="expression" dxfId="768" priority="822">
      <formula>E123&gt;B123</formula>
    </cfRule>
  </conditionalFormatting>
  <conditionalFormatting sqref="C123">
    <cfRule type="expression" dxfId="767" priority="821">
      <formula>B123&gt;E123</formula>
    </cfRule>
  </conditionalFormatting>
  <conditionalFormatting sqref="B123">
    <cfRule type="cellIs" dxfId="766" priority="820" operator="greaterThan">
      <formula>E123</formula>
    </cfRule>
  </conditionalFormatting>
  <conditionalFormatting sqref="E123">
    <cfRule type="cellIs" dxfId="765" priority="819" operator="greaterThan">
      <formula>B123</formula>
    </cfRule>
  </conditionalFormatting>
  <conditionalFormatting sqref="D124">
    <cfRule type="expression" dxfId="764" priority="818">
      <formula>E124&gt;B124</formula>
    </cfRule>
  </conditionalFormatting>
  <conditionalFormatting sqref="C124">
    <cfRule type="expression" dxfId="763" priority="817">
      <formula>B124&gt;E124</formula>
    </cfRule>
  </conditionalFormatting>
  <conditionalFormatting sqref="B124">
    <cfRule type="cellIs" dxfId="762" priority="816" operator="greaterThan">
      <formula>E124</formula>
    </cfRule>
  </conditionalFormatting>
  <conditionalFormatting sqref="E124">
    <cfRule type="cellIs" dxfId="761" priority="815" operator="greaterThan">
      <formula>B124</formula>
    </cfRule>
  </conditionalFormatting>
  <conditionalFormatting sqref="D125">
    <cfRule type="expression" dxfId="760" priority="814">
      <formula>E125&gt;B125</formula>
    </cfRule>
  </conditionalFormatting>
  <conditionalFormatting sqref="C125">
    <cfRule type="expression" dxfId="759" priority="813">
      <formula>B125&gt;E125</formula>
    </cfRule>
  </conditionalFormatting>
  <conditionalFormatting sqref="B125">
    <cfRule type="cellIs" dxfId="758" priority="812" operator="greaterThan">
      <formula>E125</formula>
    </cfRule>
  </conditionalFormatting>
  <conditionalFormatting sqref="E125">
    <cfRule type="cellIs" dxfId="757" priority="811" operator="greaterThan">
      <formula>B125</formula>
    </cfRule>
  </conditionalFormatting>
  <conditionalFormatting sqref="D126">
    <cfRule type="expression" dxfId="756" priority="810">
      <formula>E126&gt;B126</formula>
    </cfRule>
  </conditionalFormatting>
  <conditionalFormatting sqref="C126">
    <cfRule type="expression" dxfId="755" priority="809">
      <formula>B126&gt;E126</formula>
    </cfRule>
  </conditionalFormatting>
  <conditionalFormatting sqref="B126">
    <cfRule type="cellIs" dxfId="754" priority="808" operator="greaterThan">
      <formula>E126</formula>
    </cfRule>
  </conditionalFormatting>
  <conditionalFormatting sqref="E126">
    <cfRule type="cellIs" dxfId="753" priority="807" operator="greaterThan">
      <formula>B126</formula>
    </cfRule>
  </conditionalFormatting>
  <conditionalFormatting sqref="D127">
    <cfRule type="expression" dxfId="752" priority="806">
      <formula>E127&gt;B127</formula>
    </cfRule>
  </conditionalFormatting>
  <conditionalFormatting sqref="C127">
    <cfRule type="expression" dxfId="751" priority="805">
      <formula>B127&gt;E127</formula>
    </cfRule>
  </conditionalFormatting>
  <conditionalFormatting sqref="B127">
    <cfRule type="cellIs" dxfId="750" priority="804" operator="greaterThan">
      <formula>E127</formula>
    </cfRule>
  </conditionalFormatting>
  <conditionalFormatting sqref="E127">
    <cfRule type="cellIs" dxfId="749" priority="803" operator="greaterThan">
      <formula>B127</formula>
    </cfRule>
  </conditionalFormatting>
  <conditionalFormatting sqref="D128">
    <cfRule type="expression" dxfId="748" priority="802">
      <formula>E128&gt;B128</formula>
    </cfRule>
  </conditionalFormatting>
  <conditionalFormatting sqref="C128">
    <cfRule type="expression" dxfId="747" priority="801">
      <formula>B128&gt;E128</formula>
    </cfRule>
  </conditionalFormatting>
  <conditionalFormatting sqref="B128">
    <cfRule type="cellIs" dxfId="746" priority="800" operator="greaterThan">
      <formula>E128</formula>
    </cfRule>
  </conditionalFormatting>
  <conditionalFormatting sqref="E128">
    <cfRule type="cellIs" dxfId="745" priority="799" operator="greaterThan">
      <formula>B128</formula>
    </cfRule>
  </conditionalFormatting>
  <conditionalFormatting sqref="D129">
    <cfRule type="expression" dxfId="744" priority="798">
      <formula>E129&gt;B129</formula>
    </cfRule>
  </conditionalFormatting>
  <conditionalFormatting sqref="C129">
    <cfRule type="expression" dxfId="743" priority="797">
      <formula>B129&gt;E129</formula>
    </cfRule>
  </conditionalFormatting>
  <conditionalFormatting sqref="B129">
    <cfRule type="cellIs" dxfId="742" priority="796" operator="greaterThan">
      <formula>E129</formula>
    </cfRule>
  </conditionalFormatting>
  <conditionalFormatting sqref="E129">
    <cfRule type="cellIs" dxfId="741" priority="795" operator="greaterThan">
      <formula>B129</formula>
    </cfRule>
  </conditionalFormatting>
  <conditionalFormatting sqref="D130">
    <cfRule type="expression" dxfId="740" priority="794">
      <formula>E130&gt;B130</formula>
    </cfRule>
  </conditionalFormatting>
  <conditionalFormatting sqref="C130">
    <cfRule type="expression" dxfId="739" priority="793">
      <formula>B130&gt;E130</formula>
    </cfRule>
  </conditionalFormatting>
  <conditionalFormatting sqref="B130">
    <cfRule type="cellIs" dxfId="738" priority="792" operator="greaterThan">
      <formula>E130</formula>
    </cfRule>
  </conditionalFormatting>
  <conditionalFormatting sqref="E130">
    <cfRule type="cellIs" dxfId="737" priority="791" operator="greaterThan">
      <formula>B130</formula>
    </cfRule>
  </conditionalFormatting>
  <conditionalFormatting sqref="D131">
    <cfRule type="expression" dxfId="736" priority="790">
      <formula>E131&gt;B131</formula>
    </cfRule>
  </conditionalFormatting>
  <conditionalFormatting sqref="C131">
    <cfRule type="expression" dxfId="735" priority="789">
      <formula>B131&gt;E131</formula>
    </cfRule>
  </conditionalFormatting>
  <conditionalFormatting sqref="B131">
    <cfRule type="cellIs" dxfId="734" priority="788" operator="greaterThan">
      <formula>E131</formula>
    </cfRule>
  </conditionalFormatting>
  <conditionalFormatting sqref="E131">
    <cfRule type="cellIs" dxfId="733" priority="787" operator="greaterThan">
      <formula>B131</formula>
    </cfRule>
  </conditionalFormatting>
  <conditionalFormatting sqref="D132">
    <cfRule type="expression" dxfId="732" priority="786">
      <formula>E132&gt;B132</formula>
    </cfRule>
  </conditionalFormatting>
  <conditionalFormatting sqref="C132">
    <cfRule type="expression" dxfId="731" priority="785">
      <formula>B132&gt;E132</formula>
    </cfRule>
  </conditionalFormatting>
  <conditionalFormatting sqref="B132">
    <cfRule type="cellIs" dxfId="730" priority="784" operator="greaterThan">
      <formula>E132</formula>
    </cfRule>
  </conditionalFormatting>
  <conditionalFormatting sqref="E132">
    <cfRule type="cellIs" dxfId="729" priority="783" operator="greaterThan">
      <formula>B132</formula>
    </cfRule>
  </conditionalFormatting>
  <conditionalFormatting sqref="D133">
    <cfRule type="expression" dxfId="728" priority="782">
      <formula>E133&gt;B133</formula>
    </cfRule>
  </conditionalFormatting>
  <conditionalFormatting sqref="C133">
    <cfRule type="expression" dxfId="727" priority="781">
      <formula>B133&gt;E133</formula>
    </cfRule>
  </conditionalFormatting>
  <conditionalFormatting sqref="B133">
    <cfRule type="cellIs" dxfId="726" priority="780" operator="greaterThan">
      <formula>E133</formula>
    </cfRule>
  </conditionalFormatting>
  <conditionalFormatting sqref="E133">
    <cfRule type="cellIs" dxfId="725" priority="779" operator="greaterThan">
      <formula>B133</formula>
    </cfRule>
  </conditionalFormatting>
  <conditionalFormatting sqref="D134">
    <cfRule type="expression" dxfId="724" priority="778">
      <formula>E134&gt;B134</formula>
    </cfRule>
  </conditionalFormatting>
  <conditionalFormatting sqref="C134">
    <cfRule type="expression" dxfId="723" priority="777">
      <formula>B134&gt;E134</formula>
    </cfRule>
  </conditionalFormatting>
  <conditionalFormatting sqref="B134">
    <cfRule type="cellIs" dxfId="722" priority="776" operator="greaterThan">
      <formula>E134</formula>
    </cfRule>
  </conditionalFormatting>
  <conditionalFormatting sqref="E134">
    <cfRule type="cellIs" dxfId="721" priority="775" operator="greaterThan">
      <formula>B134</formula>
    </cfRule>
  </conditionalFormatting>
  <conditionalFormatting sqref="D135">
    <cfRule type="expression" dxfId="720" priority="774">
      <formula>E135&gt;B135</formula>
    </cfRule>
  </conditionalFormatting>
  <conditionalFormatting sqref="C135">
    <cfRule type="expression" dxfId="719" priority="773">
      <formula>B135&gt;E135</formula>
    </cfRule>
  </conditionalFormatting>
  <conditionalFormatting sqref="B135">
    <cfRule type="cellIs" dxfId="718" priority="772" operator="greaterThan">
      <formula>E135</formula>
    </cfRule>
  </conditionalFormatting>
  <conditionalFormatting sqref="E135">
    <cfRule type="cellIs" dxfId="717" priority="771" operator="greaterThan">
      <formula>B135</formula>
    </cfRule>
  </conditionalFormatting>
  <conditionalFormatting sqref="D136">
    <cfRule type="expression" dxfId="716" priority="770">
      <formula>E136&gt;B136</formula>
    </cfRule>
  </conditionalFormatting>
  <conditionalFormatting sqref="C136">
    <cfRule type="expression" dxfId="715" priority="769">
      <formula>B136&gt;E136</formula>
    </cfRule>
  </conditionalFormatting>
  <conditionalFormatting sqref="B136">
    <cfRule type="cellIs" dxfId="714" priority="768" operator="greaterThan">
      <formula>E136</formula>
    </cfRule>
  </conditionalFormatting>
  <conditionalFormatting sqref="E136">
    <cfRule type="cellIs" dxfId="713" priority="767" operator="greaterThan">
      <formula>B136</formula>
    </cfRule>
  </conditionalFormatting>
  <conditionalFormatting sqref="D137">
    <cfRule type="expression" dxfId="712" priority="766">
      <formula>E137&gt;B137</formula>
    </cfRule>
  </conditionalFormatting>
  <conditionalFormatting sqref="C137">
    <cfRule type="expression" dxfId="711" priority="765">
      <formula>B137&gt;E137</formula>
    </cfRule>
  </conditionalFormatting>
  <conditionalFormatting sqref="B137">
    <cfRule type="cellIs" dxfId="710" priority="764" operator="greaterThan">
      <formula>E137</formula>
    </cfRule>
  </conditionalFormatting>
  <conditionalFormatting sqref="E137">
    <cfRule type="cellIs" dxfId="709" priority="763" operator="greaterThan">
      <formula>B137</formula>
    </cfRule>
  </conditionalFormatting>
  <conditionalFormatting sqref="D138">
    <cfRule type="expression" dxfId="708" priority="762">
      <formula>E138&gt;B138</formula>
    </cfRule>
  </conditionalFormatting>
  <conditionalFormatting sqref="C138">
    <cfRule type="expression" dxfId="707" priority="761">
      <formula>B138&gt;E138</formula>
    </cfRule>
  </conditionalFormatting>
  <conditionalFormatting sqref="B138">
    <cfRule type="cellIs" dxfId="706" priority="760" operator="greaterThan">
      <formula>E138</formula>
    </cfRule>
  </conditionalFormatting>
  <conditionalFormatting sqref="E138">
    <cfRule type="cellIs" dxfId="705" priority="759" operator="greaterThan">
      <formula>B138</formula>
    </cfRule>
  </conditionalFormatting>
  <conditionalFormatting sqref="D139">
    <cfRule type="expression" dxfId="704" priority="758">
      <formula>E139&gt;B139</formula>
    </cfRule>
  </conditionalFormatting>
  <conditionalFormatting sqref="C139">
    <cfRule type="expression" dxfId="703" priority="757">
      <formula>B139&gt;E139</formula>
    </cfRule>
  </conditionalFormatting>
  <conditionalFormatting sqref="B139">
    <cfRule type="cellIs" dxfId="702" priority="756" operator="greaterThan">
      <formula>E139</formula>
    </cfRule>
  </conditionalFormatting>
  <conditionalFormatting sqref="E139">
    <cfRule type="cellIs" dxfId="701" priority="755" operator="greaterThan">
      <formula>B139</formula>
    </cfRule>
  </conditionalFormatting>
  <conditionalFormatting sqref="D140">
    <cfRule type="expression" dxfId="700" priority="754">
      <formula>E140&gt;B140</formula>
    </cfRule>
  </conditionalFormatting>
  <conditionalFormatting sqref="C140">
    <cfRule type="expression" dxfId="699" priority="753">
      <formula>B140&gt;E140</formula>
    </cfRule>
  </conditionalFormatting>
  <conditionalFormatting sqref="B140">
    <cfRule type="cellIs" dxfId="698" priority="752" operator="greaterThan">
      <formula>E140</formula>
    </cfRule>
  </conditionalFormatting>
  <conditionalFormatting sqref="E140">
    <cfRule type="cellIs" dxfId="697" priority="751" operator="greaterThan">
      <formula>B140</formula>
    </cfRule>
  </conditionalFormatting>
  <conditionalFormatting sqref="D141">
    <cfRule type="expression" dxfId="696" priority="750">
      <formula>E141&gt;B141</formula>
    </cfRule>
  </conditionalFormatting>
  <conditionalFormatting sqref="C141">
    <cfRule type="expression" dxfId="695" priority="749">
      <formula>B141&gt;E141</formula>
    </cfRule>
  </conditionalFormatting>
  <conditionalFormatting sqref="B141">
    <cfRule type="cellIs" dxfId="694" priority="748" operator="greaterThan">
      <formula>E141</formula>
    </cfRule>
  </conditionalFormatting>
  <conditionalFormatting sqref="E141">
    <cfRule type="cellIs" dxfId="693" priority="747" operator="greaterThan">
      <formula>B141</formula>
    </cfRule>
  </conditionalFormatting>
  <conditionalFormatting sqref="D142">
    <cfRule type="expression" dxfId="692" priority="746">
      <formula>E142&gt;B142</formula>
    </cfRule>
  </conditionalFormatting>
  <conditionalFormatting sqref="C142">
    <cfRule type="expression" dxfId="691" priority="745">
      <formula>B142&gt;E142</formula>
    </cfRule>
  </conditionalFormatting>
  <conditionalFormatting sqref="B142">
    <cfRule type="cellIs" dxfId="690" priority="744" operator="greaterThan">
      <formula>E142</formula>
    </cfRule>
  </conditionalFormatting>
  <conditionalFormatting sqref="E142">
    <cfRule type="cellIs" dxfId="689" priority="743" operator="greaterThan">
      <formula>B142</formula>
    </cfRule>
  </conditionalFormatting>
  <conditionalFormatting sqref="D143">
    <cfRule type="expression" dxfId="688" priority="742">
      <formula>E143&gt;B143</formula>
    </cfRule>
  </conditionalFormatting>
  <conditionalFormatting sqref="C143">
    <cfRule type="expression" dxfId="687" priority="741">
      <formula>B143&gt;E143</formula>
    </cfRule>
  </conditionalFormatting>
  <conditionalFormatting sqref="B143">
    <cfRule type="cellIs" dxfId="686" priority="740" operator="greaterThan">
      <formula>E143</formula>
    </cfRule>
  </conditionalFormatting>
  <conditionalFormatting sqref="E143">
    <cfRule type="cellIs" dxfId="685" priority="739" operator="greaterThan">
      <formula>B143</formula>
    </cfRule>
  </conditionalFormatting>
  <conditionalFormatting sqref="D144">
    <cfRule type="expression" dxfId="684" priority="738">
      <formula>E144&gt;B144</formula>
    </cfRule>
  </conditionalFormatting>
  <conditionalFormatting sqref="C144">
    <cfRule type="expression" dxfId="683" priority="737">
      <formula>B144&gt;E144</formula>
    </cfRule>
  </conditionalFormatting>
  <conditionalFormatting sqref="B144">
    <cfRule type="cellIs" dxfId="682" priority="736" operator="greaterThan">
      <formula>E144</formula>
    </cfRule>
  </conditionalFormatting>
  <conditionalFormatting sqref="E144">
    <cfRule type="cellIs" dxfId="681" priority="735" operator="greaterThan">
      <formula>B144</formula>
    </cfRule>
  </conditionalFormatting>
  <conditionalFormatting sqref="D145">
    <cfRule type="expression" dxfId="680" priority="734">
      <formula>E145&gt;B145</formula>
    </cfRule>
  </conditionalFormatting>
  <conditionalFormatting sqref="C145">
    <cfRule type="expression" dxfId="679" priority="733">
      <formula>B145&gt;E145</formula>
    </cfRule>
  </conditionalFormatting>
  <conditionalFormatting sqref="B145">
    <cfRule type="cellIs" dxfId="678" priority="732" operator="greaterThan">
      <formula>E145</formula>
    </cfRule>
  </conditionalFormatting>
  <conditionalFormatting sqref="E145">
    <cfRule type="cellIs" dxfId="677" priority="731" operator="greaterThan">
      <formula>B145</formula>
    </cfRule>
  </conditionalFormatting>
  <conditionalFormatting sqref="D146">
    <cfRule type="expression" dxfId="676" priority="730">
      <formula>E146&gt;B146</formula>
    </cfRule>
  </conditionalFormatting>
  <conditionalFormatting sqref="C146">
    <cfRule type="expression" dxfId="675" priority="729">
      <formula>B146&gt;E146</formula>
    </cfRule>
  </conditionalFormatting>
  <conditionalFormatting sqref="B146">
    <cfRule type="cellIs" dxfId="674" priority="728" operator="greaterThan">
      <formula>E146</formula>
    </cfRule>
  </conditionalFormatting>
  <conditionalFormatting sqref="E146">
    <cfRule type="cellIs" dxfId="673" priority="727" operator="greaterThan">
      <formula>B146</formula>
    </cfRule>
  </conditionalFormatting>
  <conditionalFormatting sqref="D147">
    <cfRule type="expression" dxfId="672" priority="726">
      <formula>E147&gt;B147</formula>
    </cfRule>
  </conditionalFormatting>
  <conditionalFormatting sqref="C147">
    <cfRule type="expression" dxfId="671" priority="725">
      <formula>B147&gt;E147</formula>
    </cfRule>
  </conditionalFormatting>
  <conditionalFormatting sqref="B147">
    <cfRule type="cellIs" dxfId="670" priority="724" operator="greaterThan">
      <formula>E147</formula>
    </cfRule>
  </conditionalFormatting>
  <conditionalFormatting sqref="E147">
    <cfRule type="cellIs" dxfId="669" priority="723" operator="greaterThan">
      <formula>B147</formula>
    </cfRule>
  </conditionalFormatting>
  <conditionalFormatting sqref="D148">
    <cfRule type="expression" dxfId="668" priority="722">
      <formula>E148&gt;B148</formula>
    </cfRule>
  </conditionalFormatting>
  <conditionalFormatting sqref="C148">
    <cfRule type="expression" dxfId="667" priority="721">
      <formula>B148&gt;E148</formula>
    </cfRule>
  </conditionalFormatting>
  <conditionalFormatting sqref="B148">
    <cfRule type="cellIs" dxfId="666" priority="720" operator="greaterThan">
      <formula>E148</formula>
    </cfRule>
  </conditionalFormatting>
  <conditionalFormatting sqref="E148">
    <cfRule type="cellIs" dxfId="665" priority="719" operator="greaterThan">
      <formula>B148</formula>
    </cfRule>
  </conditionalFormatting>
  <conditionalFormatting sqref="D149">
    <cfRule type="expression" dxfId="664" priority="718">
      <formula>E149&gt;B149</formula>
    </cfRule>
  </conditionalFormatting>
  <conditionalFormatting sqref="C149">
    <cfRule type="expression" dxfId="663" priority="717">
      <formula>B149&gt;E149</formula>
    </cfRule>
  </conditionalFormatting>
  <conditionalFormatting sqref="B149">
    <cfRule type="cellIs" dxfId="662" priority="716" operator="greaterThan">
      <formula>E149</formula>
    </cfRule>
  </conditionalFormatting>
  <conditionalFormatting sqref="E149">
    <cfRule type="cellIs" dxfId="661" priority="715" operator="greaterThan">
      <formula>B149</formula>
    </cfRule>
  </conditionalFormatting>
  <conditionalFormatting sqref="D150">
    <cfRule type="expression" dxfId="660" priority="714">
      <formula>E150&gt;B150</formula>
    </cfRule>
  </conditionalFormatting>
  <conditionalFormatting sqref="C150">
    <cfRule type="expression" dxfId="659" priority="713">
      <formula>B150&gt;E150</formula>
    </cfRule>
  </conditionalFormatting>
  <conditionalFormatting sqref="B150">
    <cfRule type="cellIs" dxfId="658" priority="712" operator="greaterThan">
      <formula>E150</formula>
    </cfRule>
  </conditionalFormatting>
  <conditionalFormatting sqref="E150">
    <cfRule type="cellIs" dxfId="657" priority="711" operator="greaterThan">
      <formula>B150</formula>
    </cfRule>
  </conditionalFormatting>
  <conditionalFormatting sqref="D151">
    <cfRule type="expression" dxfId="656" priority="710">
      <formula>E151&gt;B151</formula>
    </cfRule>
  </conditionalFormatting>
  <conditionalFormatting sqref="C151">
    <cfRule type="expression" dxfId="655" priority="709">
      <formula>B151&gt;E151</formula>
    </cfRule>
  </conditionalFormatting>
  <conditionalFormatting sqref="B151">
    <cfRule type="cellIs" dxfId="654" priority="708" operator="greaterThan">
      <formula>E151</formula>
    </cfRule>
  </conditionalFormatting>
  <conditionalFormatting sqref="E151">
    <cfRule type="cellIs" dxfId="653" priority="707" operator="greaterThan">
      <formula>B151</formula>
    </cfRule>
  </conditionalFormatting>
  <conditionalFormatting sqref="D152">
    <cfRule type="expression" dxfId="652" priority="706">
      <formula>E152&gt;B152</formula>
    </cfRule>
  </conditionalFormatting>
  <conditionalFormatting sqref="C152">
    <cfRule type="expression" dxfId="651" priority="705">
      <formula>B152&gt;E152</formula>
    </cfRule>
  </conditionalFormatting>
  <conditionalFormatting sqref="B152">
    <cfRule type="cellIs" dxfId="650" priority="704" operator="greaterThan">
      <formula>E152</formula>
    </cfRule>
  </conditionalFormatting>
  <conditionalFormatting sqref="E152">
    <cfRule type="cellIs" dxfId="649" priority="703" operator="greaterThan">
      <formula>B152</formula>
    </cfRule>
  </conditionalFormatting>
  <conditionalFormatting sqref="D153">
    <cfRule type="expression" dxfId="648" priority="702">
      <formula>E153&gt;B153</formula>
    </cfRule>
  </conditionalFormatting>
  <conditionalFormatting sqref="C153">
    <cfRule type="expression" dxfId="647" priority="701">
      <formula>B153&gt;E153</formula>
    </cfRule>
  </conditionalFormatting>
  <conditionalFormatting sqref="B153">
    <cfRule type="cellIs" dxfId="646" priority="700" operator="greaterThan">
      <formula>E153</formula>
    </cfRule>
  </conditionalFormatting>
  <conditionalFormatting sqref="E153">
    <cfRule type="cellIs" dxfId="645" priority="699" operator="greaterThan">
      <formula>B153</formula>
    </cfRule>
  </conditionalFormatting>
  <conditionalFormatting sqref="D154">
    <cfRule type="expression" dxfId="644" priority="698">
      <formula>E154&gt;B154</formula>
    </cfRule>
  </conditionalFormatting>
  <conditionalFormatting sqref="C154">
    <cfRule type="expression" dxfId="643" priority="697">
      <formula>B154&gt;E154</formula>
    </cfRule>
  </conditionalFormatting>
  <conditionalFormatting sqref="B154">
    <cfRule type="cellIs" dxfId="642" priority="696" operator="greaterThan">
      <formula>E154</formula>
    </cfRule>
  </conditionalFormatting>
  <conditionalFormatting sqref="E154">
    <cfRule type="cellIs" dxfId="641" priority="695" operator="greaterThan">
      <formula>B154</formula>
    </cfRule>
  </conditionalFormatting>
  <conditionalFormatting sqref="D155">
    <cfRule type="expression" dxfId="640" priority="694">
      <formula>E155&gt;B155</formula>
    </cfRule>
  </conditionalFormatting>
  <conditionalFormatting sqref="C155">
    <cfRule type="expression" dxfId="639" priority="693">
      <formula>B155&gt;E155</formula>
    </cfRule>
  </conditionalFormatting>
  <conditionalFormatting sqref="B155">
    <cfRule type="cellIs" dxfId="638" priority="692" operator="greaterThan">
      <formula>E155</formula>
    </cfRule>
  </conditionalFormatting>
  <conditionalFormatting sqref="E155">
    <cfRule type="cellIs" dxfId="637" priority="691" operator="greaterThan">
      <formula>B155</formula>
    </cfRule>
  </conditionalFormatting>
  <conditionalFormatting sqref="D156">
    <cfRule type="expression" dxfId="636" priority="690">
      <formula>E156&gt;B156</formula>
    </cfRule>
  </conditionalFormatting>
  <conditionalFormatting sqref="C156">
    <cfRule type="expression" dxfId="635" priority="689">
      <formula>B156&gt;E156</formula>
    </cfRule>
  </conditionalFormatting>
  <conditionalFormatting sqref="B156">
    <cfRule type="cellIs" dxfId="634" priority="688" operator="greaterThan">
      <formula>E156</formula>
    </cfRule>
  </conditionalFormatting>
  <conditionalFormatting sqref="E156">
    <cfRule type="cellIs" dxfId="633" priority="687" operator="greaterThan">
      <formula>B156</formula>
    </cfRule>
  </conditionalFormatting>
  <conditionalFormatting sqref="D157">
    <cfRule type="expression" dxfId="632" priority="686">
      <formula>E157&gt;B157</formula>
    </cfRule>
  </conditionalFormatting>
  <conditionalFormatting sqref="C157">
    <cfRule type="expression" dxfId="631" priority="685">
      <formula>B157&gt;E157</formula>
    </cfRule>
  </conditionalFormatting>
  <conditionalFormatting sqref="B157">
    <cfRule type="cellIs" dxfId="630" priority="684" operator="greaterThan">
      <formula>E157</formula>
    </cfRule>
  </conditionalFormatting>
  <conditionalFormatting sqref="E157">
    <cfRule type="cellIs" dxfId="629" priority="683" operator="greaterThan">
      <formula>B157</formula>
    </cfRule>
  </conditionalFormatting>
  <conditionalFormatting sqref="D158">
    <cfRule type="expression" dxfId="628" priority="682">
      <formula>E158&gt;B158</formula>
    </cfRule>
  </conditionalFormatting>
  <conditionalFormatting sqref="C158">
    <cfRule type="expression" dxfId="627" priority="681">
      <formula>B158&gt;E158</formula>
    </cfRule>
  </conditionalFormatting>
  <conditionalFormatting sqref="B158">
    <cfRule type="cellIs" dxfId="626" priority="680" operator="greaterThan">
      <formula>E158</formula>
    </cfRule>
  </conditionalFormatting>
  <conditionalFormatting sqref="E158">
    <cfRule type="cellIs" dxfId="625" priority="679" operator="greaterThan">
      <formula>B158</formula>
    </cfRule>
  </conditionalFormatting>
  <conditionalFormatting sqref="D159">
    <cfRule type="expression" dxfId="624" priority="678">
      <formula>E159&gt;B159</formula>
    </cfRule>
  </conditionalFormatting>
  <conditionalFormatting sqref="C159">
    <cfRule type="expression" dxfId="623" priority="677">
      <formula>B159&gt;E159</formula>
    </cfRule>
  </conditionalFormatting>
  <conditionalFormatting sqref="B159">
    <cfRule type="cellIs" dxfId="622" priority="676" operator="greaterThan">
      <formula>E159</formula>
    </cfRule>
  </conditionalFormatting>
  <conditionalFormatting sqref="E159">
    <cfRule type="cellIs" dxfId="621" priority="675" operator="greaterThan">
      <formula>B159</formula>
    </cfRule>
  </conditionalFormatting>
  <conditionalFormatting sqref="D160">
    <cfRule type="expression" dxfId="620" priority="674">
      <formula>E160&gt;B160</formula>
    </cfRule>
  </conditionalFormatting>
  <conditionalFormatting sqref="C160">
    <cfRule type="expression" dxfId="619" priority="673">
      <formula>B160&gt;E160</formula>
    </cfRule>
  </conditionalFormatting>
  <conditionalFormatting sqref="B160">
    <cfRule type="cellIs" dxfId="618" priority="672" operator="greaterThan">
      <formula>E160</formula>
    </cfRule>
  </conditionalFormatting>
  <conditionalFormatting sqref="E160">
    <cfRule type="cellIs" dxfId="617" priority="671" operator="greaterThan">
      <formula>B160</formula>
    </cfRule>
  </conditionalFormatting>
  <conditionalFormatting sqref="D161">
    <cfRule type="expression" dxfId="616" priority="670">
      <formula>E161&gt;B161</formula>
    </cfRule>
  </conditionalFormatting>
  <conditionalFormatting sqref="C161">
    <cfRule type="expression" dxfId="615" priority="669">
      <formula>B161&gt;E161</formula>
    </cfRule>
  </conditionalFormatting>
  <conditionalFormatting sqref="B161">
    <cfRule type="cellIs" dxfId="614" priority="668" operator="greaterThan">
      <formula>E161</formula>
    </cfRule>
  </conditionalFormatting>
  <conditionalFormatting sqref="E161">
    <cfRule type="cellIs" dxfId="613" priority="667" operator="greaterThan">
      <formula>B161</formula>
    </cfRule>
  </conditionalFormatting>
  <conditionalFormatting sqref="D162">
    <cfRule type="expression" dxfId="612" priority="666">
      <formula>E162&gt;B162</formula>
    </cfRule>
  </conditionalFormatting>
  <conditionalFormatting sqref="C162">
    <cfRule type="expression" dxfId="611" priority="665">
      <formula>B162&gt;E162</formula>
    </cfRule>
  </conditionalFormatting>
  <conditionalFormatting sqref="B162">
    <cfRule type="cellIs" dxfId="610" priority="664" operator="greaterThan">
      <formula>E162</formula>
    </cfRule>
  </conditionalFormatting>
  <conditionalFormatting sqref="E162">
    <cfRule type="cellIs" dxfId="609" priority="663" operator="greaterThan">
      <formula>B162</formula>
    </cfRule>
  </conditionalFormatting>
  <conditionalFormatting sqref="D163">
    <cfRule type="expression" dxfId="608" priority="662">
      <formula>E163&gt;B163</formula>
    </cfRule>
  </conditionalFormatting>
  <conditionalFormatting sqref="C163">
    <cfRule type="expression" dxfId="607" priority="661">
      <formula>B163&gt;E163</formula>
    </cfRule>
  </conditionalFormatting>
  <conditionalFormatting sqref="B163">
    <cfRule type="cellIs" dxfId="606" priority="660" operator="greaterThan">
      <formula>E163</formula>
    </cfRule>
  </conditionalFormatting>
  <conditionalFormatting sqref="E163">
    <cfRule type="cellIs" dxfId="605" priority="659" operator="greaterThan">
      <formula>B163</formula>
    </cfRule>
  </conditionalFormatting>
  <conditionalFormatting sqref="D164 D170 D176 D182 D188 D194">
    <cfRule type="expression" dxfId="604" priority="658">
      <formula>E164&gt;B164</formula>
    </cfRule>
  </conditionalFormatting>
  <conditionalFormatting sqref="C164 C170 C176 C182 C188 C194">
    <cfRule type="expression" dxfId="603" priority="657">
      <formula>B164&gt;E164</formula>
    </cfRule>
  </conditionalFormatting>
  <conditionalFormatting sqref="B164 B170 B176 B182 B188 B194">
    <cfRule type="cellIs" dxfId="602" priority="656" operator="greaterThan">
      <formula>E164</formula>
    </cfRule>
  </conditionalFormatting>
  <conditionalFormatting sqref="E164 E170 E176 E182 E188 E194">
    <cfRule type="cellIs" dxfId="601" priority="655" operator="greaterThan">
      <formula>B164</formula>
    </cfRule>
  </conditionalFormatting>
  <conditionalFormatting sqref="D165 D171 D177 D183 D189 D195">
    <cfRule type="expression" dxfId="600" priority="654">
      <formula>E165&gt;B165</formula>
    </cfRule>
  </conditionalFormatting>
  <conditionalFormatting sqref="C165 C171 C177 C183 C189 C195">
    <cfRule type="expression" dxfId="599" priority="653">
      <formula>B165&gt;E165</formula>
    </cfRule>
  </conditionalFormatting>
  <conditionalFormatting sqref="B165 B171 B177 B183 B189 B195">
    <cfRule type="cellIs" dxfId="598" priority="652" operator="greaterThan">
      <formula>E165</formula>
    </cfRule>
  </conditionalFormatting>
  <conditionalFormatting sqref="E165 E171 E177 E183 E189 E195">
    <cfRule type="cellIs" dxfId="597" priority="651" operator="greaterThan">
      <formula>B165</formula>
    </cfRule>
  </conditionalFormatting>
  <conditionalFormatting sqref="D166 D172 D178 D184 D190 D196">
    <cfRule type="expression" dxfId="596" priority="650">
      <formula>E166&gt;B166</formula>
    </cfRule>
  </conditionalFormatting>
  <conditionalFormatting sqref="C166 C172 C178 C184 C190 C196">
    <cfRule type="expression" dxfId="595" priority="649">
      <formula>B166&gt;E166</formula>
    </cfRule>
  </conditionalFormatting>
  <conditionalFormatting sqref="B166 B172 B178 B184 B190 B196">
    <cfRule type="cellIs" dxfId="594" priority="648" operator="greaterThan">
      <formula>E166</formula>
    </cfRule>
  </conditionalFormatting>
  <conditionalFormatting sqref="E166 E172 E178 E184 E190 E196">
    <cfRule type="cellIs" dxfId="593" priority="647" operator="greaterThan">
      <formula>B166</formula>
    </cfRule>
  </conditionalFormatting>
  <conditionalFormatting sqref="D167 D173 D179 D185 D191 D197">
    <cfRule type="expression" dxfId="592" priority="646">
      <formula>E167&gt;B167</formula>
    </cfRule>
  </conditionalFormatting>
  <conditionalFormatting sqref="C167 C173 C179 C185 C191 C197">
    <cfRule type="expression" dxfId="591" priority="645">
      <formula>B167&gt;E167</formula>
    </cfRule>
  </conditionalFormatting>
  <conditionalFormatting sqref="B167 B173 B179 B185 B191 B197">
    <cfRule type="cellIs" dxfId="590" priority="644" operator="greaterThan">
      <formula>E167</formula>
    </cfRule>
  </conditionalFormatting>
  <conditionalFormatting sqref="E167 E173 E179 E185 E191 E197">
    <cfRule type="cellIs" dxfId="589" priority="643" operator="greaterThan">
      <formula>B167</formula>
    </cfRule>
  </conditionalFormatting>
  <conditionalFormatting sqref="D168 D174 D180 D186 D192 D198">
    <cfRule type="expression" dxfId="588" priority="642">
      <formula>E168&gt;B168</formula>
    </cfRule>
  </conditionalFormatting>
  <conditionalFormatting sqref="C168 C174 C180 C186 C192 C198">
    <cfRule type="expression" dxfId="587" priority="641">
      <formula>B168&gt;E168</formula>
    </cfRule>
  </conditionalFormatting>
  <conditionalFormatting sqref="B168 B174 B180 B186 B192 B198">
    <cfRule type="cellIs" dxfId="586" priority="640" operator="greaterThan">
      <formula>E168</formula>
    </cfRule>
  </conditionalFormatting>
  <conditionalFormatting sqref="E168 E174 E180 E186 E192 E198">
    <cfRule type="cellIs" dxfId="585" priority="639" operator="greaterThan">
      <formula>B168</formula>
    </cfRule>
  </conditionalFormatting>
  <conditionalFormatting sqref="D169 D175 D181 D187 D193 D199">
    <cfRule type="expression" dxfId="584" priority="638">
      <formula>E169&gt;B169</formula>
    </cfRule>
  </conditionalFormatting>
  <conditionalFormatting sqref="C169 C175 C181 C187 C193 C199">
    <cfRule type="expression" dxfId="583" priority="637">
      <formula>B169&gt;E169</formula>
    </cfRule>
  </conditionalFormatting>
  <conditionalFormatting sqref="B169 B175 B181 B187 B193 B199">
    <cfRule type="cellIs" dxfId="582" priority="636" operator="greaterThan">
      <formula>E169</formula>
    </cfRule>
  </conditionalFormatting>
  <conditionalFormatting sqref="E169 E175 E181 E187 E193 E199">
    <cfRule type="cellIs" dxfId="581" priority="635" operator="greaterThan">
      <formula>B169</formula>
    </cfRule>
  </conditionalFormatting>
  <conditionalFormatting sqref="V60:V157">
    <cfRule type="cellIs" dxfId="580" priority="633" operator="equal">
      <formula>0</formula>
    </cfRule>
  </conditionalFormatting>
  <conditionalFormatting sqref="V158:V199">
    <cfRule type="cellIs" dxfId="579" priority="632" operator="equal">
      <formula>0</formula>
    </cfRule>
  </conditionalFormatting>
  <conditionalFormatting sqref="S1">
    <cfRule type="cellIs" dxfId="578" priority="631" operator="equal">
      <formula>"OPCIONES"</formula>
    </cfRule>
  </conditionalFormatting>
  <conditionalFormatting sqref="X1">
    <cfRule type="cellIs" dxfId="577" priority="628" operator="equal">
      <formula>"STOP"</formula>
    </cfRule>
  </conditionalFormatting>
  <conditionalFormatting sqref="U1">
    <cfRule type="cellIs" dxfId="576" priority="627" operator="equal">
      <formula>"STOP"</formula>
    </cfRule>
  </conditionalFormatting>
  <conditionalFormatting sqref="U1">
    <cfRule type="cellIs" dxfId="575" priority="621" operator="greaterThan">
      <formula>0</formula>
    </cfRule>
  </conditionalFormatting>
  <conditionalFormatting sqref="F30">
    <cfRule type="expression" dxfId="574" priority="608">
      <formula>$G30&gt;0</formula>
    </cfRule>
    <cfRule type="expression" dxfId="573" priority="618">
      <formula>$G30&lt;0</formula>
    </cfRule>
  </conditionalFormatting>
  <conditionalFormatting sqref="F31">
    <cfRule type="expression" dxfId="572" priority="606">
      <formula>$G31&gt;0</formula>
    </cfRule>
    <cfRule type="expression" dxfId="571" priority="607">
      <formula>$G31&lt;0</formula>
    </cfRule>
  </conditionalFormatting>
  <conditionalFormatting sqref="F32">
    <cfRule type="expression" dxfId="570" priority="604">
      <formula>$G32&gt;0</formula>
    </cfRule>
    <cfRule type="expression" dxfId="569" priority="605">
      <formula>$G32&lt;0</formula>
    </cfRule>
  </conditionalFormatting>
  <conditionalFormatting sqref="F33">
    <cfRule type="expression" dxfId="568" priority="602">
      <formula>$G33&gt;0</formula>
    </cfRule>
    <cfRule type="expression" dxfId="567" priority="603">
      <formula>$G33&lt;0</formula>
    </cfRule>
  </conditionalFormatting>
  <conditionalFormatting sqref="F34">
    <cfRule type="expression" dxfId="566" priority="600">
      <formula>$G34&gt;0</formula>
    </cfRule>
    <cfRule type="expression" dxfId="565" priority="601">
      <formula>$G34&lt;0</formula>
    </cfRule>
  </conditionalFormatting>
  <conditionalFormatting sqref="F35">
    <cfRule type="expression" dxfId="564" priority="598">
      <formula>$G35&gt;0</formula>
    </cfRule>
    <cfRule type="expression" dxfId="563" priority="599">
      <formula>$G35&lt;0</formula>
    </cfRule>
  </conditionalFormatting>
  <conditionalFormatting sqref="F36">
    <cfRule type="expression" dxfId="562" priority="596">
      <formula>$G36&gt;0</formula>
    </cfRule>
    <cfRule type="expression" dxfId="561" priority="597">
      <formula>$G36&lt;0</formula>
    </cfRule>
  </conditionalFormatting>
  <conditionalFormatting sqref="F37">
    <cfRule type="expression" dxfId="560" priority="594">
      <formula>$G37&gt;0</formula>
    </cfRule>
    <cfRule type="expression" dxfId="559" priority="595">
      <formula>$G37&lt;0</formula>
    </cfRule>
  </conditionalFormatting>
  <conditionalFormatting sqref="F38">
    <cfRule type="expression" dxfId="558" priority="592">
      <formula>$G38&gt;0</formula>
    </cfRule>
    <cfRule type="expression" dxfId="557" priority="593">
      <formula>$G38&lt;0</formula>
    </cfRule>
  </conditionalFormatting>
  <conditionalFormatting sqref="F39">
    <cfRule type="expression" dxfId="556" priority="590">
      <formula>$G39&gt;0</formula>
    </cfRule>
    <cfRule type="expression" dxfId="555" priority="591">
      <formula>$G39&lt;0</formula>
    </cfRule>
  </conditionalFormatting>
  <conditionalFormatting sqref="G40:G49">
    <cfRule type="cellIs" dxfId="554" priority="588" operator="lessThan">
      <formula>0</formula>
    </cfRule>
    <cfRule type="cellIs" dxfId="553" priority="589" operator="greaterThan">
      <formula>0</formula>
    </cfRule>
  </conditionalFormatting>
  <conditionalFormatting sqref="F40">
    <cfRule type="expression" dxfId="552" priority="586">
      <formula>$G40&gt;0</formula>
    </cfRule>
    <cfRule type="expression" dxfId="551" priority="587">
      <formula>$G40&lt;0</formula>
    </cfRule>
  </conditionalFormatting>
  <conditionalFormatting sqref="F41">
    <cfRule type="expression" dxfId="550" priority="584">
      <formula>$G41&gt;0</formula>
    </cfRule>
    <cfRule type="expression" dxfId="549" priority="585">
      <formula>$G41&lt;0</formula>
    </cfRule>
  </conditionalFormatting>
  <conditionalFormatting sqref="F42">
    <cfRule type="expression" dxfId="548" priority="582">
      <formula>$G42&gt;0</formula>
    </cfRule>
    <cfRule type="expression" dxfId="547" priority="583">
      <formula>$G42&lt;0</formula>
    </cfRule>
  </conditionalFormatting>
  <conditionalFormatting sqref="F43">
    <cfRule type="expression" dxfId="546" priority="580">
      <formula>$G43&gt;0</formula>
    </cfRule>
    <cfRule type="expression" dxfId="545" priority="581">
      <formula>$G43&lt;0</formula>
    </cfRule>
  </conditionalFormatting>
  <conditionalFormatting sqref="F44">
    <cfRule type="expression" dxfId="544" priority="578">
      <formula>$G44&gt;0</formula>
    </cfRule>
    <cfRule type="expression" dxfId="543" priority="579">
      <formula>$G44&lt;0</formula>
    </cfRule>
  </conditionalFormatting>
  <conditionalFormatting sqref="F45">
    <cfRule type="expression" dxfId="542" priority="576">
      <formula>$G45&gt;0</formula>
    </cfRule>
    <cfRule type="expression" dxfId="541" priority="577">
      <formula>$G45&lt;0</formula>
    </cfRule>
  </conditionalFormatting>
  <conditionalFormatting sqref="F46">
    <cfRule type="expression" dxfId="540" priority="574">
      <formula>$G46&gt;0</formula>
    </cfRule>
    <cfRule type="expression" dxfId="539" priority="575">
      <formula>$G46&lt;0</formula>
    </cfRule>
  </conditionalFormatting>
  <conditionalFormatting sqref="F47">
    <cfRule type="expression" dxfId="538" priority="572">
      <formula>$G47&gt;0</formula>
    </cfRule>
    <cfRule type="expression" dxfId="537" priority="573">
      <formula>$G47&lt;0</formula>
    </cfRule>
  </conditionalFormatting>
  <conditionalFormatting sqref="F48">
    <cfRule type="expression" dxfId="536" priority="570">
      <formula>$G48&gt;0</formula>
    </cfRule>
    <cfRule type="expression" dxfId="535" priority="571">
      <formula>$G48&lt;0</formula>
    </cfRule>
  </conditionalFormatting>
  <conditionalFormatting sqref="F49">
    <cfRule type="expression" dxfId="534" priority="568">
      <formula>$G49&gt;0</formula>
    </cfRule>
    <cfRule type="expression" dxfId="533" priority="569">
      <formula>$G49&lt;0</formula>
    </cfRule>
  </conditionalFormatting>
  <conditionalFormatting sqref="G50:G59">
    <cfRule type="cellIs" dxfId="532" priority="566" operator="lessThan">
      <formula>0</formula>
    </cfRule>
    <cfRule type="cellIs" dxfId="531" priority="567" operator="greaterThan">
      <formula>0</formula>
    </cfRule>
  </conditionalFormatting>
  <conditionalFormatting sqref="F50">
    <cfRule type="expression" dxfId="530" priority="564">
      <formula>$G50&gt;0</formula>
    </cfRule>
    <cfRule type="expression" dxfId="529" priority="565">
      <formula>$G50&lt;0</formula>
    </cfRule>
  </conditionalFormatting>
  <conditionalFormatting sqref="F51">
    <cfRule type="expression" dxfId="528" priority="562">
      <formula>$G51&gt;0</formula>
    </cfRule>
    <cfRule type="expression" dxfId="527" priority="563">
      <formula>$G51&lt;0</formula>
    </cfRule>
  </conditionalFormatting>
  <conditionalFormatting sqref="F52">
    <cfRule type="expression" dxfId="526" priority="560">
      <formula>$G52&gt;0</formula>
    </cfRule>
    <cfRule type="expression" dxfId="525" priority="561">
      <formula>$G52&lt;0</formula>
    </cfRule>
  </conditionalFormatting>
  <conditionalFormatting sqref="F53">
    <cfRule type="expression" dxfId="524" priority="558">
      <formula>$G53&gt;0</formula>
    </cfRule>
    <cfRule type="expression" dxfId="523" priority="559">
      <formula>$G53&lt;0</formula>
    </cfRule>
  </conditionalFormatting>
  <conditionalFormatting sqref="F54">
    <cfRule type="expression" dxfId="522" priority="556">
      <formula>$G54&gt;0</formula>
    </cfRule>
    <cfRule type="expression" dxfId="521" priority="557">
      <formula>$G54&lt;0</formula>
    </cfRule>
  </conditionalFormatting>
  <conditionalFormatting sqref="F55">
    <cfRule type="expression" dxfId="520" priority="554">
      <formula>$G55&gt;0</formula>
    </cfRule>
    <cfRule type="expression" dxfId="519" priority="555">
      <formula>$G55&lt;0</formula>
    </cfRule>
  </conditionalFormatting>
  <conditionalFormatting sqref="F56">
    <cfRule type="expression" dxfId="518" priority="552">
      <formula>$G56&gt;0</formula>
    </cfRule>
    <cfRule type="expression" dxfId="517" priority="553">
      <formula>$G56&lt;0</formula>
    </cfRule>
  </conditionalFormatting>
  <conditionalFormatting sqref="F57">
    <cfRule type="expression" dxfId="516" priority="550">
      <formula>$G57&gt;0</formula>
    </cfRule>
    <cfRule type="expression" dxfId="515" priority="551">
      <formula>$G57&lt;0</formula>
    </cfRule>
  </conditionalFormatting>
  <conditionalFormatting sqref="F58">
    <cfRule type="expression" dxfId="514" priority="548">
      <formula>$G58&gt;0</formula>
    </cfRule>
    <cfRule type="expression" dxfId="513" priority="549">
      <formula>$G58&lt;0</formula>
    </cfRule>
  </conditionalFormatting>
  <conditionalFormatting sqref="F59">
    <cfRule type="expression" dxfId="512" priority="546">
      <formula>$G59&gt;0</formula>
    </cfRule>
    <cfRule type="expression" dxfId="511" priority="547">
      <formula>$G59&lt;0</formula>
    </cfRule>
  </conditionalFormatting>
  <conditionalFormatting sqref="G2:G5">
    <cfRule type="cellIs" dxfId="510" priority="544" operator="lessThan">
      <formula>0</formula>
    </cfRule>
    <cfRule type="cellIs" dxfId="509" priority="545" operator="greaterThan">
      <formula>0</formula>
    </cfRule>
  </conditionalFormatting>
  <conditionalFormatting sqref="F2">
    <cfRule type="expression" dxfId="508" priority="542">
      <formula>$G2&gt;0</formula>
    </cfRule>
    <cfRule type="expression" dxfId="507" priority="543">
      <formula>$G2&lt;0</formula>
    </cfRule>
  </conditionalFormatting>
  <conditionalFormatting sqref="F3">
    <cfRule type="expression" dxfId="506" priority="540">
      <formula>$G3&gt;0</formula>
    </cfRule>
    <cfRule type="expression" dxfId="505" priority="541">
      <formula>$G3&lt;0</formula>
    </cfRule>
  </conditionalFormatting>
  <conditionalFormatting sqref="F4">
    <cfRule type="expression" dxfId="504" priority="538">
      <formula>$G4&gt;0</formula>
    </cfRule>
    <cfRule type="expression" dxfId="503" priority="539">
      <formula>$G4&lt;0</formula>
    </cfRule>
  </conditionalFormatting>
  <conditionalFormatting sqref="F5">
    <cfRule type="expression" dxfId="502" priority="536">
      <formula>$G5&gt;0</formula>
    </cfRule>
    <cfRule type="expression" dxfId="501" priority="537">
      <formula>$G5&lt;0</formula>
    </cfRule>
  </conditionalFormatting>
  <conditionalFormatting sqref="G6:G9">
    <cfRule type="cellIs" dxfId="500" priority="534" operator="lessThan">
      <formula>0</formula>
    </cfRule>
    <cfRule type="cellIs" dxfId="499" priority="535" operator="greaterThan">
      <formula>0</formula>
    </cfRule>
  </conditionalFormatting>
  <conditionalFormatting sqref="F6">
    <cfRule type="expression" dxfId="498" priority="532">
      <formula>$G6&gt;0</formula>
    </cfRule>
    <cfRule type="expression" dxfId="497" priority="533">
      <formula>$G6&lt;0</formula>
    </cfRule>
  </conditionalFormatting>
  <conditionalFormatting sqref="F7">
    <cfRule type="expression" dxfId="496" priority="530">
      <formula>$G7&gt;0</formula>
    </cfRule>
    <cfRule type="expression" dxfId="495" priority="531">
      <formula>$G7&lt;0</formula>
    </cfRule>
  </conditionalFormatting>
  <conditionalFormatting sqref="F8">
    <cfRule type="expression" dxfId="494" priority="528">
      <formula>$G8&gt;0</formula>
    </cfRule>
    <cfRule type="expression" dxfId="493" priority="529">
      <formula>$G8&lt;0</formula>
    </cfRule>
  </conditionalFormatting>
  <conditionalFormatting sqref="F9">
    <cfRule type="expression" dxfId="492" priority="526">
      <formula>$G9&gt;0</formula>
    </cfRule>
    <cfRule type="expression" dxfId="491" priority="527">
      <formula>$G9&lt;0</formula>
    </cfRule>
  </conditionalFormatting>
  <conditionalFormatting sqref="G10:G13">
    <cfRule type="cellIs" dxfId="490" priority="524" operator="lessThan">
      <formula>0</formula>
    </cfRule>
    <cfRule type="cellIs" dxfId="489" priority="525" operator="greaterThan">
      <formula>0</formula>
    </cfRule>
  </conditionalFormatting>
  <conditionalFormatting sqref="F10">
    <cfRule type="expression" dxfId="488" priority="522">
      <formula>$G10&gt;0</formula>
    </cfRule>
    <cfRule type="expression" dxfId="487" priority="523">
      <formula>$G10&lt;0</formula>
    </cfRule>
  </conditionalFormatting>
  <conditionalFormatting sqref="F11">
    <cfRule type="expression" dxfId="486" priority="520">
      <formula>$G11&gt;0</formula>
    </cfRule>
    <cfRule type="expression" dxfId="485" priority="521">
      <formula>$G11&lt;0</formula>
    </cfRule>
  </conditionalFormatting>
  <conditionalFormatting sqref="F12">
    <cfRule type="expression" dxfId="484" priority="518">
      <formula>$G12&gt;0</formula>
    </cfRule>
    <cfRule type="expression" dxfId="483" priority="519">
      <formula>$G12&lt;0</formula>
    </cfRule>
  </conditionalFormatting>
  <conditionalFormatting sqref="F13">
    <cfRule type="expression" dxfId="482" priority="516">
      <formula>$G13&gt;0</formula>
    </cfRule>
    <cfRule type="expression" dxfId="481" priority="517">
      <formula>$G13&lt;0</formula>
    </cfRule>
  </conditionalFormatting>
  <conditionalFormatting sqref="G14:G17">
    <cfRule type="cellIs" dxfId="480" priority="514" operator="lessThan">
      <formula>0</formula>
    </cfRule>
    <cfRule type="cellIs" dxfId="479" priority="515" operator="greaterThan">
      <formula>0</formula>
    </cfRule>
  </conditionalFormatting>
  <conditionalFormatting sqref="F14">
    <cfRule type="expression" dxfId="478" priority="512">
      <formula>$G14&gt;0</formula>
    </cfRule>
    <cfRule type="expression" dxfId="477" priority="513">
      <formula>$G14&lt;0</formula>
    </cfRule>
  </conditionalFormatting>
  <conditionalFormatting sqref="F15">
    <cfRule type="expression" dxfId="476" priority="510">
      <formula>$G15&gt;0</formula>
    </cfRule>
    <cfRule type="expression" dxfId="475" priority="511">
      <formula>$G15&lt;0</formula>
    </cfRule>
  </conditionalFormatting>
  <conditionalFormatting sqref="F16">
    <cfRule type="expression" dxfId="474" priority="508">
      <formula>$G16&gt;0</formula>
    </cfRule>
    <cfRule type="expression" dxfId="473" priority="509">
      <formula>$G16&lt;0</formula>
    </cfRule>
  </conditionalFormatting>
  <conditionalFormatting sqref="F17">
    <cfRule type="expression" dxfId="472" priority="506">
      <formula>$G17&gt;0</formula>
    </cfRule>
    <cfRule type="expression" dxfId="471" priority="507">
      <formula>$G17&lt;0</formula>
    </cfRule>
  </conditionalFormatting>
  <conditionalFormatting sqref="G18:G21">
    <cfRule type="cellIs" dxfId="470" priority="504" operator="lessThan">
      <formula>0</formula>
    </cfRule>
    <cfRule type="cellIs" dxfId="469" priority="505" operator="greaterThan">
      <formula>0</formula>
    </cfRule>
  </conditionalFormatting>
  <conditionalFormatting sqref="F18">
    <cfRule type="expression" dxfId="468" priority="502">
      <formula>$G18&gt;0</formula>
    </cfRule>
    <cfRule type="expression" dxfId="467" priority="503">
      <formula>$G18&lt;0</formula>
    </cfRule>
  </conditionalFormatting>
  <conditionalFormatting sqref="F19">
    <cfRule type="expression" dxfId="466" priority="500">
      <formula>$G19&gt;0</formula>
    </cfRule>
    <cfRule type="expression" dxfId="465" priority="501">
      <formula>$G19&lt;0</formula>
    </cfRule>
  </conditionalFormatting>
  <conditionalFormatting sqref="F20">
    <cfRule type="expression" dxfId="464" priority="498">
      <formula>$G20&gt;0</formula>
    </cfRule>
    <cfRule type="expression" dxfId="463" priority="499">
      <formula>$G20&lt;0</formula>
    </cfRule>
  </conditionalFormatting>
  <conditionalFormatting sqref="F21">
    <cfRule type="expression" dxfId="462" priority="496">
      <formula>$G21&gt;0</formula>
    </cfRule>
    <cfRule type="expression" dxfId="461" priority="497">
      <formula>$G21&lt;0</formula>
    </cfRule>
  </conditionalFormatting>
  <conditionalFormatting sqref="G22:G25">
    <cfRule type="cellIs" dxfId="460" priority="494" operator="lessThan">
      <formula>0</formula>
    </cfRule>
    <cfRule type="cellIs" dxfId="459" priority="495" operator="greaterThan">
      <formula>0</formula>
    </cfRule>
  </conditionalFormatting>
  <conditionalFormatting sqref="F22">
    <cfRule type="expression" dxfId="458" priority="492">
      <formula>$G22&gt;0</formula>
    </cfRule>
    <cfRule type="expression" dxfId="457" priority="493">
      <formula>$G22&lt;0</formula>
    </cfRule>
  </conditionalFormatting>
  <conditionalFormatting sqref="F23">
    <cfRule type="expression" dxfId="456" priority="490">
      <formula>$G23&gt;0</formula>
    </cfRule>
    <cfRule type="expression" dxfId="455" priority="491">
      <formula>$G23&lt;0</formula>
    </cfRule>
  </conditionalFormatting>
  <conditionalFormatting sqref="F24">
    <cfRule type="expression" dxfId="454" priority="488">
      <formula>$G24&gt;0</formula>
    </cfRule>
    <cfRule type="expression" dxfId="453" priority="489">
      <formula>$G24&lt;0</formula>
    </cfRule>
  </conditionalFormatting>
  <conditionalFormatting sqref="F25">
    <cfRule type="expression" dxfId="452" priority="486">
      <formula>$G25&gt;0</formula>
    </cfRule>
    <cfRule type="expression" dxfId="451" priority="487">
      <formula>$G25&lt;0</formula>
    </cfRule>
  </conditionalFormatting>
  <conditionalFormatting sqref="G26:G29">
    <cfRule type="cellIs" dxfId="450" priority="484" operator="lessThan">
      <formula>0</formula>
    </cfRule>
    <cfRule type="cellIs" dxfId="449" priority="485" operator="greaterThan">
      <formula>0</formula>
    </cfRule>
  </conditionalFormatting>
  <conditionalFormatting sqref="F26">
    <cfRule type="expression" dxfId="448" priority="482">
      <formula>$G26&gt;0</formula>
    </cfRule>
    <cfRule type="expression" dxfId="447" priority="483">
      <formula>$G26&lt;0</formula>
    </cfRule>
  </conditionalFormatting>
  <conditionalFormatting sqref="F27">
    <cfRule type="expression" dxfId="446" priority="480">
      <formula>$G27&gt;0</formula>
    </cfRule>
    <cfRule type="expression" dxfId="445" priority="481">
      <formula>$G27&lt;0</formula>
    </cfRule>
  </conditionalFormatting>
  <conditionalFormatting sqref="F28">
    <cfRule type="expression" dxfId="444" priority="478">
      <formula>$G28&gt;0</formula>
    </cfRule>
    <cfRule type="expression" dxfId="443" priority="479">
      <formula>$G28&lt;0</formula>
    </cfRule>
  </conditionalFormatting>
  <conditionalFormatting sqref="F29">
    <cfRule type="expression" dxfId="442" priority="476">
      <formula>$G29&gt;0</formula>
    </cfRule>
    <cfRule type="expression" dxfId="441" priority="477">
      <formula>$G29&lt;0</formula>
    </cfRule>
  </conditionalFormatting>
  <conditionalFormatting sqref="G60:G61">
    <cfRule type="cellIs" dxfId="440" priority="474" operator="lessThan">
      <formula>0</formula>
    </cfRule>
    <cfRule type="cellIs" dxfId="439" priority="475" operator="greaterThan">
      <formula>0</formula>
    </cfRule>
  </conditionalFormatting>
  <conditionalFormatting sqref="F60">
    <cfRule type="expression" dxfId="438" priority="472">
      <formula>$G60&gt;0</formula>
    </cfRule>
    <cfRule type="expression" dxfId="437" priority="473">
      <formula>$G60&lt;0</formula>
    </cfRule>
  </conditionalFormatting>
  <conditionalFormatting sqref="F61">
    <cfRule type="expression" dxfId="436" priority="470">
      <formula>$G61&gt;0</formula>
    </cfRule>
    <cfRule type="expression" dxfId="435" priority="471">
      <formula>$G61&lt;0</formula>
    </cfRule>
  </conditionalFormatting>
  <conditionalFormatting sqref="G62:G65">
    <cfRule type="cellIs" dxfId="434" priority="468" operator="lessThan">
      <formula>0</formula>
    </cfRule>
    <cfRule type="cellIs" dxfId="433" priority="469" operator="greaterThan">
      <formula>0</formula>
    </cfRule>
  </conditionalFormatting>
  <conditionalFormatting sqref="F62">
    <cfRule type="expression" dxfId="432" priority="466">
      <formula>$G62&gt;0</formula>
    </cfRule>
    <cfRule type="expression" dxfId="431" priority="467">
      <formula>$G62&lt;0</formula>
    </cfRule>
  </conditionalFormatting>
  <conditionalFormatting sqref="F63">
    <cfRule type="expression" dxfId="430" priority="464">
      <formula>$G63&gt;0</formula>
    </cfRule>
    <cfRule type="expression" dxfId="429" priority="465">
      <formula>$G63&lt;0</formula>
    </cfRule>
  </conditionalFormatting>
  <conditionalFormatting sqref="F64">
    <cfRule type="expression" dxfId="428" priority="462">
      <formula>$G64&gt;0</formula>
    </cfRule>
    <cfRule type="expression" dxfId="427" priority="463">
      <formula>$G64&lt;0</formula>
    </cfRule>
  </conditionalFormatting>
  <conditionalFormatting sqref="F65">
    <cfRule type="expression" dxfId="426" priority="460">
      <formula>$G65&gt;0</formula>
    </cfRule>
    <cfRule type="expression" dxfId="425" priority="461">
      <formula>$G65&lt;0</formula>
    </cfRule>
  </conditionalFormatting>
  <conditionalFormatting sqref="G66:G67">
    <cfRule type="cellIs" dxfId="424" priority="458" operator="lessThan">
      <formula>0</formula>
    </cfRule>
    <cfRule type="cellIs" dxfId="423" priority="459" operator="greaterThan">
      <formula>0</formula>
    </cfRule>
  </conditionalFormatting>
  <conditionalFormatting sqref="F66">
    <cfRule type="expression" dxfId="422" priority="456">
      <formula>$G66&gt;0</formula>
    </cfRule>
    <cfRule type="expression" dxfId="421" priority="457">
      <formula>$G66&lt;0</formula>
    </cfRule>
  </conditionalFormatting>
  <conditionalFormatting sqref="F67">
    <cfRule type="expression" dxfId="420" priority="454">
      <formula>$G67&gt;0</formula>
    </cfRule>
    <cfRule type="expression" dxfId="419" priority="455">
      <formula>$G67&lt;0</formula>
    </cfRule>
  </conditionalFormatting>
  <conditionalFormatting sqref="G68:G71">
    <cfRule type="cellIs" dxfId="418" priority="452" operator="lessThan">
      <formula>0</formula>
    </cfRule>
    <cfRule type="cellIs" dxfId="417" priority="453" operator="greaterThan">
      <formula>0</formula>
    </cfRule>
  </conditionalFormatting>
  <conditionalFormatting sqref="F68">
    <cfRule type="expression" dxfId="416" priority="450">
      <formula>$G68&gt;0</formula>
    </cfRule>
    <cfRule type="expression" dxfId="415" priority="451">
      <formula>$G68&lt;0</formula>
    </cfRule>
  </conditionalFormatting>
  <conditionalFormatting sqref="F69">
    <cfRule type="expression" dxfId="414" priority="448">
      <formula>$G69&gt;0</formula>
    </cfRule>
    <cfRule type="expression" dxfId="413" priority="449">
      <formula>$G69&lt;0</formula>
    </cfRule>
  </conditionalFormatting>
  <conditionalFormatting sqref="F70">
    <cfRule type="expression" dxfId="412" priority="446">
      <formula>$G70&gt;0</formula>
    </cfRule>
    <cfRule type="expression" dxfId="411" priority="447">
      <formula>$G70&lt;0</formula>
    </cfRule>
  </conditionalFormatting>
  <conditionalFormatting sqref="F71">
    <cfRule type="expression" dxfId="410" priority="444">
      <formula>$G71&gt;0</formula>
    </cfRule>
    <cfRule type="expression" dxfId="409" priority="445">
      <formula>$G71&lt;0</formula>
    </cfRule>
  </conditionalFormatting>
  <conditionalFormatting sqref="G72:G73">
    <cfRule type="cellIs" dxfId="408" priority="442" operator="lessThan">
      <formula>0</formula>
    </cfRule>
    <cfRule type="cellIs" dxfId="407" priority="443" operator="greaterThan">
      <formula>0</formula>
    </cfRule>
  </conditionalFormatting>
  <conditionalFormatting sqref="F72">
    <cfRule type="expression" dxfId="406" priority="440">
      <formula>$G72&gt;0</formula>
    </cfRule>
    <cfRule type="expression" dxfId="405" priority="441">
      <formula>$G72&lt;0</formula>
    </cfRule>
  </conditionalFormatting>
  <conditionalFormatting sqref="F73">
    <cfRule type="expression" dxfId="404" priority="438">
      <formula>$G73&gt;0</formula>
    </cfRule>
    <cfRule type="expression" dxfId="403" priority="439">
      <formula>$G73&lt;0</formula>
    </cfRule>
  </conditionalFormatting>
  <conditionalFormatting sqref="G74:G77">
    <cfRule type="cellIs" dxfId="402" priority="436" operator="lessThan">
      <formula>0</formula>
    </cfRule>
    <cfRule type="cellIs" dxfId="401" priority="437" operator="greaterThan">
      <formula>0</formula>
    </cfRule>
  </conditionalFormatting>
  <conditionalFormatting sqref="F74">
    <cfRule type="expression" dxfId="400" priority="434">
      <formula>$G74&gt;0</formula>
    </cfRule>
    <cfRule type="expression" dxfId="399" priority="435">
      <formula>$G74&lt;0</formula>
    </cfRule>
  </conditionalFormatting>
  <conditionalFormatting sqref="F75">
    <cfRule type="expression" dxfId="398" priority="432">
      <formula>$G75&gt;0</formula>
    </cfRule>
    <cfRule type="expression" dxfId="397" priority="433">
      <formula>$G75&lt;0</formula>
    </cfRule>
  </conditionalFormatting>
  <conditionalFormatting sqref="F76">
    <cfRule type="expression" dxfId="396" priority="430">
      <formula>$G76&gt;0</formula>
    </cfRule>
    <cfRule type="expression" dxfId="395" priority="431">
      <formula>$G76&lt;0</formula>
    </cfRule>
  </conditionalFormatting>
  <conditionalFormatting sqref="F77">
    <cfRule type="expression" dxfId="394" priority="428">
      <formula>$G77&gt;0</formula>
    </cfRule>
    <cfRule type="expression" dxfId="393" priority="429">
      <formula>$G77&lt;0</formula>
    </cfRule>
  </conditionalFormatting>
  <conditionalFormatting sqref="G78:G79">
    <cfRule type="cellIs" dxfId="392" priority="426" operator="lessThan">
      <formula>0</formula>
    </cfRule>
    <cfRule type="cellIs" dxfId="391" priority="427" operator="greaterThan">
      <formula>0</formula>
    </cfRule>
  </conditionalFormatting>
  <conditionalFormatting sqref="F78">
    <cfRule type="expression" dxfId="390" priority="424">
      <formula>$G78&gt;0</formula>
    </cfRule>
    <cfRule type="expression" dxfId="389" priority="425">
      <formula>$G78&lt;0</formula>
    </cfRule>
  </conditionalFormatting>
  <conditionalFormatting sqref="F79">
    <cfRule type="expression" dxfId="388" priority="422">
      <formula>$G79&gt;0</formula>
    </cfRule>
    <cfRule type="expression" dxfId="387" priority="423">
      <formula>$G79&lt;0</formula>
    </cfRule>
  </conditionalFormatting>
  <conditionalFormatting sqref="G80:G83">
    <cfRule type="cellIs" dxfId="386" priority="420" operator="lessThan">
      <formula>0</formula>
    </cfRule>
    <cfRule type="cellIs" dxfId="385" priority="421" operator="greaterThan">
      <formula>0</formula>
    </cfRule>
  </conditionalFormatting>
  <conditionalFormatting sqref="F80">
    <cfRule type="expression" dxfId="384" priority="418">
      <formula>$G80&gt;0</formula>
    </cfRule>
    <cfRule type="expression" dxfId="383" priority="419">
      <formula>$G80&lt;0</formula>
    </cfRule>
  </conditionalFormatting>
  <conditionalFormatting sqref="F81">
    <cfRule type="expression" dxfId="382" priority="416">
      <formula>$G81&gt;0</formula>
    </cfRule>
    <cfRule type="expression" dxfId="381" priority="417">
      <formula>$G81&lt;0</formula>
    </cfRule>
  </conditionalFormatting>
  <conditionalFormatting sqref="F82">
    <cfRule type="expression" dxfId="380" priority="414">
      <formula>$G82&gt;0</formula>
    </cfRule>
    <cfRule type="expression" dxfId="379" priority="415">
      <formula>$G82&lt;0</formula>
    </cfRule>
  </conditionalFormatting>
  <conditionalFormatting sqref="F83">
    <cfRule type="expression" dxfId="378" priority="412">
      <formula>$G83&gt;0</formula>
    </cfRule>
    <cfRule type="expression" dxfId="377" priority="413">
      <formula>$G83&lt;0</formula>
    </cfRule>
  </conditionalFormatting>
  <conditionalFormatting sqref="G84:G85">
    <cfRule type="cellIs" dxfId="376" priority="410" operator="lessThan">
      <formula>0</formula>
    </cfRule>
    <cfRule type="cellIs" dxfId="375" priority="411" operator="greaterThan">
      <formula>0</formula>
    </cfRule>
  </conditionalFormatting>
  <conditionalFormatting sqref="F84">
    <cfRule type="expression" dxfId="374" priority="408">
      <formula>$G84&gt;0</formula>
    </cfRule>
    <cfRule type="expression" dxfId="373" priority="409">
      <formula>$G84&lt;0</formula>
    </cfRule>
  </conditionalFormatting>
  <conditionalFormatting sqref="F85">
    <cfRule type="expression" dxfId="372" priority="406">
      <formula>$G85&gt;0</formula>
    </cfRule>
    <cfRule type="expression" dxfId="371" priority="407">
      <formula>$G85&lt;0</formula>
    </cfRule>
  </conditionalFormatting>
  <conditionalFormatting sqref="G86:G89">
    <cfRule type="cellIs" dxfId="370" priority="404" operator="lessThan">
      <formula>0</formula>
    </cfRule>
    <cfRule type="cellIs" dxfId="369" priority="405" operator="greaterThan">
      <formula>0</formula>
    </cfRule>
  </conditionalFormatting>
  <conditionalFormatting sqref="F86">
    <cfRule type="expression" dxfId="368" priority="402">
      <formula>$G86&gt;0</formula>
    </cfRule>
    <cfRule type="expression" dxfId="367" priority="403">
      <formula>$G86&lt;0</formula>
    </cfRule>
  </conditionalFormatting>
  <conditionalFormatting sqref="F87">
    <cfRule type="expression" dxfId="366" priority="400">
      <formula>$G87&gt;0</formula>
    </cfRule>
    <cfRule type="expression" dxfId="365" priority="401">
      <formula>$G87&lt;0</formula>
    </cfRule>
  </conditionalFormatting>
  <conditionalFormatting sqref="F88">
    <cfRule type="expression" dxfId="364" priority="398">
      <formula>$G88&gt;0</formula>
    </cfRule>
    <cfRule type="expression" dxfId="363" priority="399">
      <formula>$G88&lt;0</formula>
    </cfRule>
  </conditionalFormatting>
  <conditionalFormatting sqref="F89">
    <cfRule type="expression" dxfId="362" priority="396">
      <formula>$G89&gt;0</formula>
    </cfRule>
    <cfRule type="expression" dxfId="361" priority="397">
      <formula>$G89&lt;0</formula>
    </cfRule>
  </conditionalFormatting>
  <conditionalFormatting sqref="G90:G91">
    <cfRule type="cellIs" dxfId="360" priority="394" operator="lessThan">
      <formula>0</formula>
    </cfRule>
    <cfRule type="cellIs" dxfId="359" priority="395" operator="greaterThan">
      <formula>0</formula>
    </cfRule>
  </conditionalFormatting>
  <conditionalFormatting sqref="F90">
    <cfRule type="expression" dxfId="358" priority="392">
      <formula>$G90&gt;0</formula>
    </cfRule>
    <cfRule type="expression" dxfId="357" priority="393">
      <formula>$G90&lt;0</formula>
    </cfRule>
  </conditionalFormatting>
  <conditionalFormatting sqref="F91">
    <cfRule type="expression" dxfId="356" priority="390">
      <formula>$G91&gt;0</formula>
    </cfRule>
    <cfRule type="expression" dxfId="355" priority="391">
      <formula>$G91&lt;0</formula>
    </cfRule>
  </conditionalFormatting>
  <conditionalFormatting sqref="G92:G95">
    <cfRule type="cellIs" dxfId="354" priority="388" operator="lessThan">
      <formula>0</formula>
    </cfRule>
    <cfRule type="cellIs" dxfId="353" priority="389" operator="greaterThan">
      <formula>0</formula>
    </cfRule>
  </conditionalFormatting>
  <conditionalFormatting sqref="F92">
    <cfRule type="expression" dxfId="352" priority="386">
      <formula>$G92&gt;0</formula>
    </cfRule>
    <cfRule type="expression" dxfId="351" priority="387">
      <formula>$G92&lt;0</formula>
    </cfRule>
  </conditionalFormatting>
  <conditionalFormatting sqref="F93">
    <cfRule type="expression" dxfId="350" priority="384">
      <formula>$G93&gt;0</formula>
    </cfRule>
    <cfRule type="expression" dxfId="349" priority="385">
      <formula>$G93&lt;0</formula>
    </cfRule>
  </conditionalFormatting>
  <conditionalFormatting sqref="F94">
    <cfRule type="expression" dxfId="348" priority="382">
      <formula>$G94&gt;0</formula>
    </cfRule>
    <cfRule type="expression" dxfId="347" priority="383">
      <formula>$G94&lt;0</formula>
    </cfRule>
  </conditionalFormatting>
  <conditionalFormatting sqref="F95">
    <cfRule type="expression" dxfId="346" priority="380">
      <formula>$G95&gt;0</formula>
    </cfRule>
    <cfRule type="expression" dxfId="345" priority="381">
      <formula>$G95&lt;0</formula>
    </cfRule>
  </conditionalFormatting>
  <conditionalFormatting sqref="G96:G97">
    <cfRule type="cellIs" dxfId="344" priority="378" operator="lessThan">
      <formula>0</formula>
    </cfRule>
    <cfRule type="cellIs" dxfId="343" priority="379" operator="greaterThan">
      <formula>0</formula>
    </cfRule>
  </conditionalFormatting>
  <conditionalFormatting sqref="F96">
    <cfRule type="expression" dxfId="342" priority="376">
      <formula>$G96&gt;0</formula>
    </cfRule>
    <cfRule type="expression" dxfId="341" priority="377">
      <formula>$G96&lt;0</formula>
    </cfRule>
  </conditionalFormatting>
  <conditionalFormatting sqref="F97">
    <cfRule type="expression" dxfId="340" priority="374">
      <formula>$G97&gt;0</formula>
    </cfRule>
    <cfRule type="expression" dxfId="339" priority="375">
      <formula>$G97&lt;0</formula>
    </cfRule>
  </conditionalFormatting>
  <conditionalFormatting sqref="G98:G101">
    <cfRule type="cellIs" dxfId="338" priority="372" operator="lessThan">
      <formula>0</formula>
    </cfRule>
    <cfRule type="cellIs" dxfId="337" priority="373" operator="greaterThan">
      <formula>0</formula>
    </cfRule>
  </conditionalFormatting>
  <conditionalFormatting sqref="F98">
    <cfRule type="expression" dxfId="336" priority="370">
      <formula>$G98&gt;0</formula>
    </cfRule>
    <cfRule type="expression" dxfId="335" priority="371">
      <formula>$G98&lt;0</formula>
    </cfRule>
  </conditionalFormatting>
  <conditionalFormatting sqref="F99">
    <cfRule type="expression" dxfId="334" priority="368">
      <formula>$G99&gt;0</formula>
    </cfRule>
    <cfRule type="expression" dxfId="333" priority="369">
      <formula>$G99&lt;0</formula>
    </cfRule>
  </conditionalFormatting>
  <conditionalFormatting sqref="F100">
    <cfRule type="expression" dxfId="332" priority="366">
      <formula>$G100&gt;0</formula>
    </cfRule>
    <cfRule type="expression" dxfId="331" priority="367">
      <formula>$G100&lt;0</formula>
    </cfRule>
  </conditionalFormatting>
  <conditionalFormatting sqref="F101">
    <cfRule type="expression" dxfId="330" priority="364">
      <formula>$G101&gt;0</formula>
    </cfRule>
    <cfRule type="expression" dxfId="329" priority="365">
      <formula>$G101&lt;0</formula>
    </cfRule>
  </conditionalFormatting>
  <conditionalFormatting sqref="G102:G103">
    <cfRule type="cellIs" dxfId="328" priority="362" operator="lessThan">
      <formula>0</formula>
    </cfRule>
    <cfRule type="cellIs" dxfId="327" priority="363" operator="greaterThan">
      <formula>0</formula>
    </cfRule>
  </conditionalFormatting>
  <conditionalFormatting sqref="F102">
    <cfRule type="expression" dxfId="326" priority="360">
      <formula>$G102&gt;0</formula>
    </cfRule>
    <cfRule type="expression" dxfId="325" priority="361">
      <formula>$G102&lt;0</formula>
    </cfRule>
  </conditionalFormatting>
  <conditionalFormatting sqref="F103">
    <cfRule type="expression" dxfId="324" priority="358">
      <formula>$G103&gt;0</formula>
    </cfRule>
    <cfRule type="expression" dxfId="323" priority="359">
      <formula>$G103&lt;0</formula>
    </cfRule>
  </conditionalFormatting>
  <conditionalFormatting sqref="G104:G107">
    <cfRule type="cellIs" dxfId="322" priority="356" operator="lessThan">
      <formula>0</formula>
    </cfRule>
    <cfRule type="cellIs" dxfId="321" priority="357" operator="greaterThan">
      <formula>0</formula>
    </cfRule>
  </conditionalFormatting>
  <conditionalFormatting sqref="F104">
    <cfRule type="expression" dxfId="320" priority="354">
      <formula>$G104&gt;0</formula>
    </cfRule>
    <cfRule type="expression" dxfId="319" priority="355">
      <formula>$G104&lt;0</formula>
    </cfRule>
  </conditionalFormatting>
  <conditionalFormatting sqref="F105">
    <cfRule type="expression" dxfId="318" priority="352">
      <formula>$G105&gt;0</formula>
    </cfRule>
    <cfRule type="expression" dxfId="317" priority="353">
      <formula>$G105&lt;0</formula>
    </cfRule>
  </conditionalFormatting>
  <conditionalFormatting sqref="F106">
    <cfRule type="expression" dxfId="316" priority="350">
      <formula>$G106&gt;0</formula>
    </cfRule>
    <cfRule type="expression" dxfId="315" priority="351">
      <formula>$G106&lt;0</formula>
    </cfRule>
  </conditionalFormatting>
  <conditionalFormatting sqref="F107">
    <cfRule type="expression" dxfId="314" priority="348">
      <formula>$G107&gt;0</formula>
    </cfRule>
    <cfRule type="expression" dxfId="313" priority="349">
      <formula>$G107&lt;0</formula>
    </cfRule>
  </conditionalFormatting>
  <conditionalFormatting sqref="G108:G109">
    <cfRule type="cellIs" dxfId="312" priority="346" operator="lessThan">
      <formula>0</formula>
    </cfRule>
    <cfRule type="cellIs" dxfId="311" priority="347" operator="greaterThan">
      <formula>0</formula>
    </cfRule>
  </conditionalFormatting>
  <conditionalFormatting sqref="F108">
    <cfRule type="expression" dxfId="310" priority="344">
      <formula>$G108&gt;0</formula>
    </cfRule>
    <cfRule type="expression" dxfId="309" priority="345">
      <formula>$G108&lt;0</formula>
    </cfRule>
  </conditionalFormatting>
  <conditionalFormatting sqref="F109">
    <cfRule type="expression" dxfId="308" priority="342">
      <formula>$G109&gt;0</formula>
    </cfRule>
    <cfRule type="expression" dxfId="307" priority="343">
      <formula>$G109&lt;0</formula>
    </cfRule>
  </conditionalFormatting>
  <conditionalFormatting sqref="G110:G113">
    <cfRule type="cellIs" dxfId="306" priority="340" operator="lessThan">
      <formula>0</formula>
    </cfRule>
    <cfRule type="cellIs" dxfId="305" priority="341" operator="greaterThan">
      <formula>0</formula>
    </cfRule>
  </conditionalFormatting>
  <conditionalFormatting sqref="F110">
    <cfRule type="expression" dxfId="304" priority="338">
      <formula>$G110&gt;0</formula>
    </cfRule>
    <cfRule type="expression" dxfId="303" priority="339">
      <formula>$G110&lt;0</formula>
    </cfRule>
  </conditionalFormatting>
  <conditionalFormatting sqref="F111">
    <cfRule type="expression" dxfId="302" priority="336">
      <formula>$G111&gt;0</formula>
    </cfRule>
    <cfRule type="expression" dxfId="301" priority="337">
      <formula>$G111&lt;0</formula>
    </cfRule>
  </conditionalFormatting>
  <conditionalFormatting sqref="F112">
    <cfRule type="expression" dxfId="300" priority="334">
      <formula>$G112&gt;0</formula>
    </cfRule>
    <cfRule type="expression" dxfId="299" priority="335">
      <formula>$G112&lt;0</formula>
    </cfRule>
  </conditionalFormatting>
  <conditionalFormatting sqref="F113">
    <cfRule type="expression" dxfId="298" priority="332">
      <formula>$G113&gt;0</formula>
    </cfRule>
    <cfRule type="expression" dxfId="297" priority="333">
      <formula>$G113&lt;0</formula>
    </cfRule>
  </conditionalFormatting>
  <conditionalFormatting sqref="G114:G115">
    <cfRule type="cellIs" dxfId="296" priority="330" operator="lessThan">
      <formula>0</formula>
    </cfRule>
    <cfRule type="cellIs" dxfId="295" priority="331" operator="greaterThan">
      <formula>0</formula>
    </cfRule>
  </conditionalFormatting>
  <conditionalFormatting sqref="F114">
    <cfRule type="expression" dxfId="294" priority="328">
      <formula>$G114&gt;0</formula>
    </cfRule>
    <cfRule type="expression" dxfId="293" priority="329">
      <formula>$G114&lt;0</formula>
    </cfRule>
  </conditionalFormatting>
  <conditionalFormatting sqref="F115">
    <cfRule type="expression" dxfId="292" priority="326">
      <formula>$G115&gt;0</formula>
    </cfRule>
    <cfRule type="expression" dxfId="291" priority="327">
      <formula>$G115&lt;0</formula>
    </cfRule>
  </conditionalFormatting>
  <conditionalFormatting sqref="G116:G119">
    <cfRule type="cellIs" dxfId="290" priority="324" operator="lessThan">
      <formula>0</formula>
    </cfRule>
    <cfRule type="cellIs" dxfId="289" priority="325" operator="greaterThan">
      <formula>0</formula>
    </cfRule>
  </conditionalFormatting>
  <conditionalFormatting sqref="F116">
    <cfRule type="expression" dxfId="288" priority="322">
      <formula>$G116&gt;0</formula>
    </cfRule>
    <cfRule type="expression" dxfId="287" priority="323">
      <formula>$G116&lt;0</formula>
    </cfRule>
  </conditionalFormatting>
  <conditionalFormatting sqref="F117">
    <cfRule type="expression" dxfId="286" priority="320">
      <formula>$G117&gt;0</formula>
    </cfRule>
    <cfRule type="expression" dxfId="285" priority="321">
      <formula>$G117&lt;0</formula>
    </cfRule>
  </conditionalFormatting>
  <conditionalFormatting sqref="F118">
    <cfRule type="expression" dxfId="284" priority="318">
      <formula>$G118&gt;0</formula>
    </cfRule>
    <cfRule type="expression" dxfId="283" priority="319">
      <formula>$G118&lt;0</formula>
    </cfRule>
  </conditionalFormatting>
  <conditionalFormatting sqref="F119">
    <cfRule type="expression" dxfId="282" priority="316">
      <formula>$G119&gt;0</formula>
    </cfRule>
    <cfRule type="expression" dxfId="281" priority="317">
      <formula>$G119&lt;0</formula>
    </cfRule>
  </conditionalFormatting>
  <conditionalFormatting sqref="G120:G121">
    <cfRule type="cellIs" dxfId="280" priority="314" operator="lessThan">
      <formula>0</formula>
    </cfRule>
    <cfRule type="cellIs" dxfId="279" priority="315" operator="greaterThan">
      <formula>0</formula>
    </cfRule>
  </conditionalFormatting>
  <conditionalFormatting sqref="F120">
    <cfRule type="expression" dxfId="278" priority="312">
      <formula>$G120&gt;0</formula>
    </cfRule>
    <cfRule type="expression" dxfId="277" priority="313">
      <formula>$G120&lt;0</formula>
    </cfRule>
  </conditionalFormatting>
  <conditionalFormatting sqref="F121">
    <cfRule type="expression" dxfId="276" priority="310">
      <formula>$G121&gt;0</formula>
    </cfRule>
    <cfRule type="expression" dxfId="275" priority="311">
      <formula>$G121&lt;0</formula>
    </cfRule>
  </conditionalFormatting>
  <conditionalFormatting sqref="G122:G125">
    <cfRule type="cellIs" dxfId="274" priority="308" operator="lessThan">
      <formula>0</formula>
    </cfRule>
    <cfRule type="cellIs" dxfId="273" priority="309" operator="greaterThan">
      <formula>0</formula>
    </cfRule>
  </conditionalFormatting>
  <conditionalFormatting sqref="F122">
    <cfRule type="expression" dxfId="272" priority="306">
      <formula>$G122&gt;0</formula>
    </cfRule>
    <cfRule type="expression" dxfId="271" priority="307">
      <formula>$G122&lt;0</formula>
    </cfRule>
  </conditionalFormatting>
  <conditionalFormatting sqref="F123">
    <cfRule type="expression" dxfId="270" priority="304">
      <formula>$G123&gt;0</formula>
    </cfRule>
    <cfRule type="expression" dxfId="269" priority="305">
      <formula>$G123&lt;0</formula>
    </cfRule>
  </conditionalFormatting>
  <conditionalFormatting sqref="F124">
    <cfRule type="expression" dxfId="268" priority="302">
      <formula>$G124&gt;0</formula>
    </cfRule>
    <cfRule type="expression" dxfId="267" priority="303">
      <formula>$G124&lt;0</formula>
    </cfRule>
  </conditionalFormatting>
  <conditionalFormatting sqref="F125">
    <cfRule type="expression" dxfId="266" priority="300">
      <formula>$G125&gt;0</formula>
    </cfRule>
    <cfRule type="expression" dxfId="265" priority="301">
      <formula>$G125&lt;0</formula>
    </cfRule>
  </conditionalFormatting>
  <conditionalFormatting sqref="G126:G127">
    <cfRule type="cellIs" dxfId="264" priority="298" operator="lessThan">
      <formula>0</formula>
    </cfRule>
    <cfRule type="cellIs" dxfId="263" priority="299" operator="greaterThan">
      <formula>0</formula>
    </cfRule>
  </conditionalFormatting>
  <conditionalFormatting sqref="F126">
    <cfRule type="expression" dxfId="262" priority="296">
      <formula>$G126&gt;0</formula>
    </cfRule>
    <cfRule type="expression" dxfId="261" priority="297">
      <formula>$G126&lt;0</formula>
    </cfRule>
  </conditionalFormatting>
  <conditionalFormatting sqref="F127">
    <cfRule type="expression" dxfId="260" priority="294">
      <formula>$G127&gt;0</formula>
    </cfRule>
    <cfRule type="expression" dxfId="259" priority="295">
      <formula>$G127&lt;0</formula>
    </cfRule>
  </conditionalFormatting>
  <conditionalFormatting sqref="G128:G131">
    <cfRule type="cellIs" dxfId="258" priority="292" operator="lessThan">
      <formula>0</formula>
    </cfRule>
    <cfRule type="cellIs" dxfId="257" priority="293" operator="greaterThan">
      <formula>0</formula>
    </cfRule>
  </conditionalFormatting>
  <conditionalFormatting sqref="F128">
    <cfRule type="expression" dxfId="256" priority="290">
      <formula>$G128&gt;0</formula>
    </cfRule>
    <cfRule type="expression" dxfId="255" priority="291">
      <formula>$G128&lt;0</formula>
    </cfRule>
  </conditionalFormatting>
  <conditionalFormatting sqref="F129">
    <cfRule type="expression" dxfId="254" priority="288">
      <formula>$G129&gt;0</formula>
    </cfRule>
    <cfRule type="expression" dxfId="253" priority="289">
      <formula>$G129&lt;0</formula>
    </cfRule>
  </conditionalFormatting>
  <conditionalFormatting sqref="F130">
    <cfRule type="expression" dxfId="252" priority="286">
      <formula>$G130&gt;0</formula>
    </cfRule>
    <cfRule type="expression" dxfId="251" priority="287">
      <formula>$G130&lt;0</formula>
    </cfRule>
  </conditionalFormatting>
  <conditionalFormatting sqref="F131">
    <cfRule type="expression" dxfId="250" priority="284">
      <formula>$G131&gt;0</formula>
    </cfRule>
    <cfRule type="expression" dxfId="249" priority="285">
      <formula>$G131&lt;0</formula>
    </cfRule>
  </conditionalFormatting>
  <conditionalFormatting sqref="G132:G133">
    <cfRule type="cellIs" dxfId="248" priority="282" operator="lessThan">
      <formula>0</formula>
    </cfRule>
    <cfRule type="cellIs" dxfId="247" priority="283" operator="greaterThan">
      <formula>0</formula>
    </cfRule>
  </conditionalFormatting>
  <conditionalFormatting sqref="F132">
    <cfRule type="expression" dxfId="246" priority="280">
      <formula>$G132&gt;0</formula>
    </cfRule>
    <cfRule type="expression" dxfId="245" priority="281">
      <formula>$G132&lt;0</formula>
    </cfRule>
  </conditionalFormatting>
  <conditionalFormatting sqref="F133">
    <cfRule type="expression" dxfId="244" priority="278">
      <formula>$G133&gt;0</formula>
    </cfRule>
    <cfRule type="expression" dxfId="243" priority="279">
      <formula>$G133&lt;0</formula>
    </cfRule>
  </conditionalFormatting>
  <conditionalFormatting sqref="G134:G137">
    <cfRule type="cellIs" dxfId="242" priority="276" operator="lessThan">
      <formula>0</formula>
    </cfRule>
    <cfRule type="cellIs" dxfId="241" priority="277" operator="greaterThan">
      <formula>0</formula>
    </cfRule>
  </conditionalFormatting>
  <conditionalFormatting sqref="F134">
    <cfRule type="expression" dxfId="240" priority="274">
      <formula>$G134&gt;0</formula>
    </cfRule>
    <cfRule type="expression" dxfId="239" priority="275">
      <formula>$G134&lt;0</formula>
    </cfRule>
  </conditionalFormatting>
  <conditionalFormatting sqref="F135">
    <cfRule type="expression" dxfId="238" priority="272">
      <formula>$G135&gt;0</formula>
    </cfRule>
    <cfRule type="expression" dxfId="237" priority="273">
      <formula>$G135&lt;0</formula>
    </cfRule>
  </conditionalFormatting>
  <conditionalFormatting sqref="F136">
    <cfRule type="expression" dxfId="236" priority="270">
      <formula>$G136&gt;0</formula>
    </cfRule>
    <cfRule type="expression" dxfId="235" priority="271">
      <formula>$G136&lt;0</formula>
    </cfRule>
  </conditionalFormatting>
  <conditionalFormatting sqref="F137">
    <cfRule type="expression" dxfId="234" priority="268">
      <formula>$G137&gt;0</formula>
    </cfRule>
    <cfRule type="expression" dxfId="233" priority="269">
      <formula>$G137&lt;0</formula>
    </cfRule>
  </conditionalFormatting>
  <conditionalFormatting sqref="G138:G139">
    <cfRule type="cellIs" dxfId="232" priority="266" operator="lessThan">
      <formula>0</formula>
    </cfRule>
    <cfRule type="cellIs" dxfId="231" priority="267" operator="greaterThan">
      <formula>0</formula>
    </cfRule>
  </conditionalFormatting>
  <conditionalFormatting sqref="F138">
    <cfRule type="expression" dxfId="230" priority="264">
      <formula>$G138&gt;0</formula>
    </cfRule>
    <cfRule type="expression" dxfId="229" priority="265">
      <formula>$G138&lt;0</formula>
    </cfRule>
  </conditionalFormatting>
  <conditionalFormatting sqref="F139">
    <cfRule type="expression" dxfId="228" priority="262">
      <formula>$G139&gt;0</formula>
    </cfRule>
    <cfRule type="expression" dxfId="227" priority="263">
      <formula>$G139&lt;0</formula>
    </cfRule>
  </conditionalFormatting>
  <conditionalFormatting sqref="G140:G143">
    <cfRule type="cellIs" dxfId="226" priority="260" operator="lessThan">
      <formula>0</formula>
    </cfRule>
    <cfRule type="cellIs" dxfId="225" priority="261" operator="greaterThan">
      <formula>0</formula>
    </cfRule>
  </conditionalFormatting>
  <conditionalFormatting sqref="F140">
    <cfRule type="expression" dxfId="224" priority="258">
      <formula>$G140&gt;0</formula>
    </cfRule>
    <cfRule type="expression" dxfId="223" priority="259">
      <formula>$G140&lt;0</formula>
    </cfRule>
  </conditionalFormatting>
  <conditionalFormatting sqref="F141">
    <cfRule type="expression" dxfId="222" priority="256">
      <formula>$G141&gt;0</formula>
    </cfRule>
    <cfRule type="expression" dxfId="221" priority="257">
      <formula>$G141&lt;0</formula>
    </cfRule>
  </conditionalFormatting>
  <conditionalFormatting sqref="F142">
    <cfRule type="expression" dxfId="220" priority="254">
      <formula>$G142&gt;0</formula>
    </cfRule>
    <cfRule type="expression" dxfId="219" priority="255">
      <formula>$G142&lt;0</formula>
    </cfRule>
  </conditionalFormatting>
  <conditionalFormatting sqref="F143">
    <cfRule type="expression" dxfId="218" priority="252">
      <formula>$G143&gt;0</formula>
    </cfRule>
    <cfRule type="expression" dxfId="217" priority="253">
      <formula>$G143&lt;0</formula>
    </cfRule>
  </conditionalFormatting>
  <conditionalFormatting sqref="G144:G145">
    <cfRule type="cellIs" dxfId="216" priority="250" operator="lessThan">
      <formula>0</formula>
    </cfRule>
    <cfRule type="cellIs" dxfId="215" priority="251" operator="greaterThan">
      <formula>0</formula>
    </cfRule>
  </conditionalFormatting>
  <conditionalFormatting sqref="F144">
    <cfRule type="expression" dxfId="214" priority="248">
      <formula>$G144&gt;0</formula>
    </cfRule>
    <cfRule type="expression" dxfId="213" priority="249">
      <formula>$G144&lt;0</formula>
    </cfRule>
  </conditionalFormatting>
  <conditionalFormatting sqref="F145">
    <cfRule type="expression" dxfId="212" priority="246">
      <formula>$G145&gt;0</formula>
    </cfRule>
    <cfRule type="expression" dxfId="211" priority="247">
      <formula>$G145&lt;0</formula>
    </cfRule>
  </conditionalFormatting>
  <conditionalFormatting sqref="G146:G149">
    <cfRule type="cellIs" dxfId="210" priority="244" operator="lessThan">
      <formula>0</formula>
    </cfRule>
    <cfRule type="cellIs" dxfId="209" priority="245" operator="greaterThan">
      <formula>0</formula>
    </cfRule>
  </conditionalFormatting>
  <conditionalFormatting sqref="F146">
    <cfRule type="expression" dxfId="208" priority="242">
      <formula>$G146&gt;0</formula>
    </cfRule>
    <cfRule type="expression" dxfId="207" priority="243">
      <formula>$G146&lt;0</formula>
    </cfRule>
  </conditionalFormatting>
  <conditionalFormatting sqref="F147">
    <cfRule type="expression" dxfId="206" priority="240">
      <formula>$G147&gt;0</formula>
    </cfRule>
    <cfRule type="expression" dxfId="205" priority="241">
      <formula>$G147&lt;0</formula>
    </cfRule>
  </conditionalFormatting>
  <conditionalFormatting sqref="F148">
    <cfRule type="expression" dxfId="204" priority="238">
      <formula>$G148&gt;0</formula>
    </cfRule>
    <cfRule type="expression" dxfId="203" priority="239">
      <formula>$G148&lt;0</formula>
    </cfRule>
  </conditionalFormatting>
  <conditionalFormatting sqref="F149">
    <cfRule type="expression" dxfId="202" priority="236">
      <formula>$G149&gt;0</formula>
    </cfRule>
    <cfRule type="expression" dxfId="201" priority="237">
      <formula>$G149&lt;0</formula>
    </cfRule>
  </conditionalFormatting>
  <conditionalFormatting sqref="G150:G151">
    <cfRule type="cellIs" dxfId="200" priority="234" operator="lessThan">
      <formula>0</formula>
    </cfRule>
    <cfRule type="cellIs" dxfId="199" priority="235" operator="greaterThan">
      <formula>0</formula>
    </cfRule>
  </conditionalFormatting>
  <conditionalFormatting sqref="F150">
    <cfRule type="expression" dxfId="198" priority="232">
      <formula>$G150&gt;0</formula>
    </cfRule>
    <cfRule type="expression" dxfId="197" priority="233">
      <formula>$G150&lt;0</formula>
    </cfRule>
  </conditionalFormatting>
  <conditionalFormatting sqref="F151">
    <cfRule type="expression" dxfId="196" priority="230">
      <formula>$G151&gt;0</formula>
    </cfRule>
    <cfRule type="expression" dxfId="195" priority="231">
      <formula>$G151&lt;0</formula>
    </cfRule>
  </conditionalFormatting>
  <conditionalFormatting sqref="G152:G155">
    <cfRule type="cellIs" dxfId="194" priority="228" operator="lessThan">
      <formula>0</formula>
    </cfRule>
    <cfRule type="cellIs" dxfId="193" priority="229" operator="greaterThan">
      <formula>0</formula>
    </cfRule>
  </conditionalFormatting>
  <conditionalFormatting sqref="F152">
    <cfRule type="expression" dxfId="192" priority="226">
      <formula>$G152&gt;0</formula>
    </cfRule>
    <cfRule type="expression" dxfId="191" priority="227">
      <formula>$G152&lt;0</formula>
    </cfRule>
  </conditionalFormatting>
  <conditionalFormatting sqref="F153">
    <cfRule type="expression" dxfId="190" priority="224">
      <formula>$G153&gt;0</formula>
    </cfRule>
    <cfRule type="expression" dxfId="189" priority="225">
      <formula>$G153&lt;0</formula>
    </cfRule>
  </conditionalFormatting>
  <conditionalFormatting sqref="F154">
    <cfRule type="expression" dxfId="188" priority="222">
      <formula>$G154&gt;0</formula>
    </cfRule>
    <cfRule type="expression" dxfId="187" priority="223">
      <formula>$G154&lt;0</formula>
    </cfRule>
  </conditionalFormatting>
  <conditionalFormatting sqref="F155">
    <cfRule type="expression" dxfId="186" priority="220">
      <formula>$G155&gt;0</formula>
    </cfRule>
    <cfRule type="expression" dxfId="185" priority="221">
      <formula>$G155&lt;0</formula>
    </cfRule>
  </conditionalFormatting>
  <conditionalFormatting sqref="G156:G157">
    <cfRule type="cellIs" dxfId="184" priority="218" operator="lessThan">
      <formula>0</formula>
    </cfRule>
    <cfRule type="cellIs" dxfId="183" priority="219" operator="greaterThan">
      <formula>0</formula>
    </cfRule>
  </conditionalFormatting>
  <conditionalFormatting sqref="F156">
    <cfRule type="expression" dxfId="182" priority="216">
      <formula>$G156&gt;0</formula>
    </cfRule>
    <cfRule type="expression" dxfId="181" priority="217">
      <formula>$G156&lt;0</formula>
    </cfRule>
  </conditionalFormatting>
  <conditionalFormatting sqref="F157">
    <cfRule type="expression" dxfId="180" priority="214">
      <formula>$G157&gt;0</formula>
    </cfRule>
    <cfRule type="expression" dxfId="179" priority="215">
      <formula>$G157&lt;0</formula>
    </cfRule>
  </conditionalFormatting>
  <conditionalFormatting sqref="G158:G161">
    <cfRule type="cellIs" dxfId="178" priority="212" operator="lessThan">
      <formula>0</formula>
    </cfRule>
    <cfRule type="cellIs" dxfId="177" priority="213" operator="greaterThan">
      <formula>0</formula>
    </cfRule>
  </conditionalFormatting>
  <conditionalFormatting sqref="F158">
    <cfRule type="expression" dxfId="176" priority="210">
      <formula>$G158&gt;0</formula>
    </cfRule>
    <cfRule type="expression" dxfId="175" priority="211">
      <formula>$G158&lt;0</formula>
    </cfRule>
  </conditionalFormatting>
  <conditionalFormatting sqref="F159">
    <cfRule type="expression" dxfId="174" priority="208">
      <formula>$G159&gt;0</formula>
    </cfRule>
    <cfRule type="expression" dxfId="173" priority="209">
      <formula>$G159&lt;0</formula>
    </cfRule>
  </conditionalFormatting>
  <conditionalFormatting sqref="F160">
    <cfRule type="expression" dxfId="172" priority="206">
      <formula>$G160&gt;0</formula>
    </cfRule>
    <cfRule type="expression" dxfId="171" priority="207">
      <formula>$G160&lt;0</formula>
    </cfRule>
  </conditionalFormatting>
  <conditionalFormatting sqref="F161">
    <cfRule type="expression" dxfId="170" priority="204">
      <formula>$G161&gt;0</formula>
    </cfRule>
    <cfRule type="expression" dxfId="169" priority="205">
      <formula>$G161&lt;0</formula>
    </cfRule>
  </conditionalFormatting>
  <conditionalFormatting sqref="G162:G163">
    <cfRule type="cellIs" dxfId="168" priority="202" operator="lessThan">
      <formula>0</formula>
    </cfRule>
    <cfRule type="cellIs" dxfId="167" priority="203" operator="greaterThan">
      <formula>0</formula>
    </cfRule>
  </conditionalFormatting>
  <conditionalFormatting sqref="F162">
    <cfRule type="expression" dxfId="166" priority="200">
      <formula>$G162&gt;0</formula>
    </cfRule>
    <cfRule type="expression" dxfId="165" priority="201">
      <formula>$G162&lt;0</formula>
    </cfRule>
  </conditionalFormatting>
  <conditionalFormatting sqref="F163">
    <cfRule type="expression" dxfId="164" priority="198">
      <formula>$G163&gt;0</formula>
    </cfRule>
    <cfRule type="expression" dxfId="163" priority="199">
      <formula>$G163&lt;0</formula>
    </cfRule>
  </conditionalFormatting>
  <conditionalFormatting sqref="G164:G167">
    <cfRule type="cellIs" dxfId="162" priority="196" operator="lessThan">
      <formula>0</formula>
    </cfRule>
    <cfRule type="cellIs" dxfId="161" priority="197" operator="greaterThan">
      <formula>0</formula>
    </cfRule>
  </conditionalFormatting>
  <conditionalFormatting sqref="F164">
    <cfRule type="expression" dxfId="160" priority="194">
      <formula>$G164&gt;0</formula>
    </cfRule>
    <cfRule type="expression" dxfId="159" priority="195">
      <formula>$G164&lt;0</formula>
    </cfRule>
  </conditionalFormatting>
  <conditionalFormatting sqref="F165">
    <cfRule type="expression" dxfId="158" priority="192">
      <formula>$G165&gt;0</formula>
    </cfRule>
    <cfRule type="expression" dxfId="157" priority="193">
      <formula>$G165&lt;0</formula>
    </cfRule>
  </conditionalFormatting>
  <conditionalFormatting sqref="F166">
    <cfRule type="expression" dxfId="156" priority="190">
      <formula>$G166&gt;0</formula>
    </cfRule>
    <cfRule type="expression" dxfId="155" priority="191">
      <formula>$G166&lt;0</formula>
    </cfRule>
  </conditionalFormatting>
  <conditionalFormatting sqref="F167">
    <cfRule type="expression" dxfId="154" priority="188">
      <formula>$G167&gt;0</formula>
    </cfRule>
    <cfRule type="expression" dxfId="153" priority="189">
      <formula>$G167&lt;0</formula>
    </cfRule>
  </conditionalFormatting>
  <conditionalFormatting sqref="G168:G169">
    <cfRule type="cellIs" dxfId="152" priority="186" operator="lessThan">
      <formula>0</formula>
    </cfRule>
    <cfRule type="cellIs" dxfId="151" priority="187" operator="greaterThan">
      <formula>0</formula>
    </cfRule>
  </conditionalFormatting>
  <conditionalFormatting sqref="F168">
    <cfRule type="expression" dxfId="150" priority="184">
      <formula>$G168&gt;0</formula>
    </cfRule>
    <cfRule type="expression" dxfId="149" priority="185">
      <formula>$G168&lt;0</formula>
    </cfRule>
  </conditionalFormatting>
  <conditionalFormatting sqref="F169">
    <cfRule type="expression" dxfId="148" priority="182">
      <formula>$G169&gt;0</formula>
    </cfRule>
    <cfRule type="expression" dxfId="147" priority="183">
      <formula>$G169&lt;0</formula>
    </cfRule>
  </conditionalFormatting>
  <conditionalFormatting sqref="G170:G173">
    <cfRule type="cellIs" dxfId="146" priority="180" operator="lessThan">
      <formula>0</formula>
    </cfRule>
    <cfRule type="cellIs" dxfId="145" priority="181" operator="greaterThan">
      <formula>0</formula>
    </cfRule>
  </conditionalFormatting>
  <conditionalFormatting sqref="F170">
    <cfRule type="expression" dxfId="144" priority="178">
      <formula>$G170&gt;0</formula>
    </cfRule>
    <cfRule type="expression" dxfId="143" priority="179">
      <formula>$G170&lt;0</formula>
    </cfRule>
  </conditionalFormatting>
  <conditionalFormatting sqref="F171">
    <cfRule type="expression" dxfId="142" priority="176">
      <formula>$G171&gt;0</formula>
    </cfRule>
    <cfRule type="expression" dxfId="141" priority="177">
      <formula>$G171&lt;0</formula>
    </cfRule>
  </conditionalFormatting>
  <conditionalFormatting sqref="F172">
    <cfRule type="expression" dxfId="140" priority="174">
      <formula>$G172&gt;0</formula>
    </cfRule>
    <cfRule type="expression" dxfId="139" priority="175">
      <formula>$G172&lt;0</formula>
    </cfRule>
  </conditionalFormatting>
  <conditionalFormatting sqref="F173">
    <cfRule type="expression" dxfId="138" priority="172">
      <formula>$G173&gt;0</formula>
    </cfRule>
    <cfRule type="expression" dxfId="137" priority="173">
      <formula>$G173&lt;0</formula>
    </cfRule>
  </conditionalFormatting>
  <conditionalFormatting sqref="G174:G175">
    <cfRule type="cellIs" dxfId="136" priority="170" operator="lessThan">
      <formula>0</formula>
    </cfRule>
    <cfRule type="cellIs" dxfId="135" priority="171" operator="greaterThan">
      <formula>0</formula>
    </cfRule>
  </conditionalFormatting>
  <conditionalFormatting sqref="F174">
    <cfRule type="expression" dxfId="134" priority="168">
      <formula>$G174&gt;0</formula>
    </cfRule>
    <cfRule type="expression" dxfId="133" priority="169">
      <formula>$G174&lt;0</formula>
    </cfRule>
  </conditionalFormatting>
  <conditionalFormatting sqref="F175">
    <cfRule type="expression" dxfId="132" priority="166">
      <formula>$G175&gt;0</formula>
    </cfRule>
    <cfRule type="expression" dxfId="131" priority="167">
      <formula>$G175&lt;0</formula>
    </cfRule>
  </conditionalFormatting>
  <conditionalFormatting sqref="G176:G179">
    <cfRule type="cellIs" dxfId="130" priority="164" operator="lessThan">
      <formula>0</formula>
    </cfRule>
    <cfRule type="cellIs" dxfId="129" priority="165" operator="greaterThan">
      <formula>0</formula>
    </cfRule>
  </conditionalFormatting>
  <conditionalFormatting sqref="F176">
    <cfRule type="expression" dxfId="128" priority="162">
      <formula>$G176&gt;0</formula>
    </cfRule>
    <cfRule type="expression" dxfId="127" priority="163">
      <formula>$G176&lt;0</formula>
    </cfRule>
  </conditionalFormatting>
  <conditionalFormatting sqref="F177">
    <cfRule type="expression" dxfId="126" priority="160">
      <formula>$G177&gt;0</formula>
    </cfRule>
    <cfRule type="expression" dxfId="125" priority="161">
      <formula>$G177&lt;0</formula>
    </cfRule>
  </conditionalFormatting>
  <conditionalFormatting sqref="F178">
    <cfRule type="expression" dxfId="124" priority="158">
      <formula>$G178&gt;0</formula>
    </cfRule>
    <cfRule type="expression" dxfId="123" priority="159">
      <formula>$G178&lt;0</formula>
    </cfRule>
  </conditionalFormatting>
  <conditionalFormatting sqref="F179">
    <cfRule type="expression" dxfId="122" priority="156">
      <formula>$G179&gt;0</formula>
    </cfRule>
    <cfRule type="expression" dxfId="121" priority="157">
      <formula>$G179&lt;0</formula>
    </cfRule>
  </conditionalFormatting>
  <conditionalFormatting sqref="G180:G181">
    <cfRule type="cellIs" dxfId="120" priority="154" operator="lessThan">
      <formula>0</formula>
    </cfRule>
    <cfRule type="cellIs" dxfId="119" priority="155" operator="greaterThan">
      <formula>0</formula>
    </cfRule>
  </conditionalFormatting>
  <conditionalFormatting sqref="F180">
    <cfRule type="expression" dxfId="118" priority="152">
      <formula>$G180&gt;0</formula>
    </cfRule>
    <cfRule type="expression" dxfId="117" priority="153">
      <formula>$G180&lt;0</formula>
    </cfRule>
  </conditionalFormatting>
  <conditionalFormatting sqref="F181">
    <cfRule type="expression" dxfId="116" priority="150">
      <formula>$G181&gt;0</formula>
    </cfRule>
    <cfRule type="expression" dxfId="115" priority="151">
      <formula>$G181&lt;0</formula>
    </cfRule>
  </conditionalFormatting>
  <conditionalFormatting sqref="G182:G185">
    <cfRule type="cellIs" dxfId="114" priority="148" operator="lessThan">
      <formula>0</formula>
    </cfRule>
    <cfRule type="cellIs" dxfId="113" priority="149" operator="greaterThan">
      <formula>0</formula>
    </cfRule>
  </conditionalFormatting>
  <conditionalFormatting sqref="F182">
    <cfRule type="expression" dxfId="112" priority="146">
      <formula>$G182&gt;0</formula>
    </cfRule>
    <cfRule type="expression" dxfId="111" priority="147">
      <formula>$G182&lt;0</formula>
    </cfRule>
  </conditionalFormatting>
  <conditionalFormatting sqref="F183">
    <cfRule type="expression" dxfId="110" priority="144">
      <formula>$G183&gt;0</formula>
    </cfRule>
    <cfRule type="expression" dxfId="109" priority="145">
      <formula>$G183&lt;0</formula>
    </cfRule>
  </conditionalFormatting>
  <conditionalFormatting sqref="F184">
    <cfRule type="expression" dxfId="108" priority="142">
      <formula>$G184&gt;0</formula>
    </cfRule>
    <cfRule type="expression" dxfId="107" priority="143">
      <formula>$G184&lt;0</formula>
    </cfRule>
  </conditionalFormatting>
  <conditionalFormatting sqref="F185">
    <cfRule type="expression" dxfId="106" priority="140">
      <formula>$G185&gt;0</formula>
    </cfRule>
    <cfRule type="expression" dxfId="105" priority="141">
      <formula>$G185&lt;0</formula>
    </cfRule>
  </conditionalFormatting>
  <conditionalFormatting sqref="G186:G187">
    <cfRule type="cellIs" dxfId="104" priority="138" operator="lessThan">
      <formula>0</formula>
    </cfRule>
    <cfRule type="cellIs" dxfId="103" priority="139" operator="greaterThan">
      <formula>0</formula>
    </cfRule>
  </conditionalFormatting>
  <conditionalFormatting sqref="F186">
    <cfRule type="expression" dxfId="102" priority="136">
      <formula>$G186&gt;0</formula>
    </cfRule>
    <cfRule type="expression" dxfId="101" priority="137">
      <formula>$G186&lt;0</formula>
    </cfRule>
  </conditionalFormatting>
  <conditionalFormatting sqref="F187">
    <cfRule type="expression" dxfId="100" priority="134">
      <formula>$G187&gt;0</formula>
    </cfRule>
    <cfRule type="expression" dxfId="99" priority="135">
      <formula>$G187&lt;0</formula>
    </cfRule>
  </conditionalFormatting>
  <conditionalFormatting sqref="G188:G191">
    <cfRule type="cellIs" dxfId="98" priority="132" operator="lessThan">
      <formula>0</formula>
    </cfRule>
    <cfRule type="cellIs" dxfId="97" priority="133" operator="greaterThan">
      <formula>0</formula>
    </cfRule>
  </conditionalFormatting>
  <conditionalFormatting sqref="F188">
    <cfRule type="expression" dxfId="96" priority="130">
      <formula>$G188&gt;0</formula>
    </cfRule>
    <cfRule type="expression" dxfId="95" priority="131">
      <formula>$G188&lt;0</formula>
    </cfRule>
  </conditionalFormatting>
  <conditionalFormatting sqref="F189">
    <cfRule type="expression" dxfId="94" priority="128">
      <formula>$G189&gt;0</formula>
    </cfRule>
    <cfRule type="expression" dxfId="93" priority="129">
      <formula>$G189&lt;0</formula>
    </cfRule>
  </conditionalFormatting>
  <conditionalFormatting sqref="F190">
    <cfRule type="expression" dxfId="92" priority="126">
      <formula>$G190&gt;0</formula>
    </cfRule>
    <cfRule type="expression" dxfId="91" priority="127">
      <formula>$G190&lt;0</formula>
    </cfRule>
  </conditionalFormatting>
  <conditionalFormatting sqref="F191">
    <cfRule type="expression" dxfId="90" priority="124">
      <formula>$G191&gt;0</formula>
    </cfRule>
    <cfRule type="expression" dxfId="89" priority="125">
      <formula>$G191&lt;0</formula>
    </cfRule>
  </conditionalFormatting>
  <conditionalFormatting sqref="G192:G193">
    <cfRule type="cellIs" dxfId="88" priority="122" operator="lessThan">
      <formula>0</formula>
    </cfRule>
    <cfRule type="cellIs" dxfId="87" priority="123" operator="greaterThan">
      <formula>0</formula>
    </cfRule>
  </conditionalFormatting>
  <conditionalFormatting sqref="F192">
    <cfRule type="expression" dxfId="86" priority="120">
      <formula>$G192&gt;0</formula>
    </cfRule>
    <cfRule type="expression" dxfId="85" priority="121">
      <formula>$G192&lt;0</formula>
    </cfRule>
  </conditionalFormatting>
  <conditionalFormatting sqref="F193">
    <cfRule type="expression" dxfId="84" priority="118">
      <formula>$G193&gt;0</formula>
    </cfRule>
    <cfRule type="expression" dxfId="83" priority="119">
      <formula>$G193&lt;0</formula>
    </cfRule>
  </conditionalFormatting>
  <conditionalFormatting sqref="G194:G197">
    <cfRule type="cellIs" dxfId="82" priority="116" operator="lessThan">
      <formula>0</formula>
    </cfRule>
    <cfRule type="cellIs" dxfId="81" priority="117" operator="greaterThan">
      <formula>0</formula>
    </cfRule>
  </conditionalFormatting>
  <conditionalFormatting sqref="F194">
    <cfRule type="expression" dxfId="80" priority="114">
      <formula>$G194&gt;0</formula>
    </cfRule>
    <cfRule type="expression" dxfId="79" priority="115">
      <formula>$G194&lt;0</formula>
    </cfRule>
  </conditionalFormatting>
  <conditionalFormatting sqref="F195">
    <cfRule type="expression" dxfId="78" priority="112">
      <formula>$G195&gt;0</formula>
    </cfRule>
    <cfRule type="expression" dxfId="77" priority="113">
      <formula>$G195&lt;0</formula>
    </cfRule>
  </conditionalFormatting>
  <conditionalFormatting sqref="F196">
    <cfRule type="expression" dxfId="76" priority="110">
      <formula>$G196&gt;0</formula>
    </cfRule>
    <cfRule type="expression" dxfId="75" priority="111">
      <formula>$G196&lt;0</formula>
    </cfRule>
  </conditionalFormatting>
  <conditionalFormatting sqref="F197">
    <cfRule type="expression" dxfId="74" priority="108">
      <formula>$G197&gt;0</formula>
    </cfRule>
    <cfRule type="expression" dxfId="73" priority="109">
      <formula>$G197&lt;0</formula>
    </cfRule>
  </conditionalFormatting>
  <conditionalFormatting sqref="G198:G199">
    <cfRule type="cellIs" dxfId="72" priority="106" operator="lessThan">
      <formula>0</formula>
    </cfRule>
    <cfRule type="cellIs" dxfId="71" priority="107" operator="greaterThan">
      <formula>0</formula>
    </cfRule>
  </conditionalFormatting>
  <conditionalFormatting sqref="F198">
    <cfRule type="expression" dxfId="70" priority="104">
      <formula>$G198&gt;0</formula>
    </cfRule>
    <cfRule type="expression" dxfId="69" priority="105">
      <formula>$G198&lt;0</formula>
    </cfRule>
  </conditionalFormatting>
  <conditionalFormatting sqref="F199">
    <cfRule type="expression" dxfId="68" priority="102">
      <formula>$G199&gt;0</formula>
    </cfRule>
    <cfRule type="expression" dxfId="67" priority="103">
      <formula>$G199&lt;0</formula>
    </cfRule>
  </conditionalFormatting>
  <conditionalFormatting sqref="A32">
    <cfRule type="expression" dxfId="66" priority="99">
      <formula>V32&lt;&gt;""</formula>
    </cfRule>
    <cfRule type="expression" dxfId="65" priority="100">
      <formula>D32&lt;F32</formula>
    </cfRule>
    <cfRule type="expression" dxfId="64" priority="101">
      <formula>C32&gt;F32</formula>
    </cfRule>
  </conditionalFormatting>
  <conditionalFormatting sqref="A33">
    <cfRule type="expression" dxfId="63" priority="96">
      <formula>V33&lt;&gt;""</formula>
    </cfRule>
    <cfRule type="expression" dxfId="62" priority="97">
      <formula>D33&lt;F33</formula>
    </cfRule>
    <cfRule type="expression" dxfId="61" priority="98">
      <formula>C33&gt;F33</formula>
    </cfRule>
  </conditionalFormatting>
  <conditionalFormatting sqref="A34">
    <cfRule type="expression" dxfId="60" priority="93">
      <formula>V34&lt;&gt;""</formula>
    </cfRule>
    <cfRule type="expression" dxfId="59" priority="94">
      <formula>D34&lt;F34</formula>
    </cfRule>
    <cfRule type="expression" dxfId="58" priority="95">
      <formula>C34&gt;F34</formula>
    </cfRule>
  </conditionalFormatting>
  <conditionalFormatting sqref="A35">
    <cfRule type="expression" dxfId="57" priority="90">
      <formula>V35&lt;&gt;""</formula>
    </cfRule>
    <cfRule type="expression" dxfId="56" priority="91">
      <formula>D35&lt;F35</formula>
    </cfRule>
    <cfRule type="expression" dxfId="55" priority="92">
      <formula>C35&gt;F35</formula>
    </cfRule>
  </conditionalFormatting>
  <conditionalFormatting sqref="A36">
    <cfRule type="expression" dxfId="54" priority="87">
      <formula>V36&lt;&gt;""</formula>
    </cfRule>
    <cfRule type="expression" dxfId="53" priority="88">
      <formula>D36&lt;F36</formula>
    </cfRule>
    <cfRule type="expression" dxfId="52" priority="89">
      <formula>C36&gt;F36</formula>
    </cfRule>
  </conditionalFormatting>
  <conditionalFormatting sqref="A37">
    <cfRule type="expression" dxfId="51" priority="84">
      <formula>V37&lt;&gt;""</formula>
    </cfRule>
    <cfRule type="expression" dxfId="50" priority="85">
      <formula>D37&lt;F37</formula>
    </cfRule>
    <cfRule type="expression" dxfId="49" priority="86">
      <formula>C37&gt;F37</formula>
    </cfRule>
  </conditionalFormatting>
  <conditionalFormatting sqref="A38">
    <cfRule type="expression" dxfId="48" priority="81">
      <formula>V38&lt;&gt;""</formula>
    </cfRule>
    <cfRule type="expression" dxfId="47" priority="82">
      <formula>D38&lt;F38</formula>
    </cfRule>
    <cfRule type="expression" dxfId="46" priority="83">
      <formula>C38&gt;F38</formula>
    </cfRule>
  </conditionalFormatting>
  <conditionalFormatting sqref="A39">
    <cfRule type="expression" dxfId="45" priority="78">
      <formula>V39&lt;&gt;""</formula>
    </cfRule>
    <cfRule type="expression" dxfId="44" priority="79">
      <formula>D39&lt;F39</formula>
    </cfRule>
    <cfRule type="expression" dxfId="43" priority="80">
      <formula>C39&gt;F39</formula>
    </cfRule>
  </conditionalFormatting>
  <conditionalFormatting sqref="A40">
    <cfRule type="expression" dxfId="42" priority="75">
      <formula>V40&lt;&gt;""</formula>
    </cfRule>
    <cfRule type="expression" dxfId="41" priority="76">
      <formula>D40&lt;F40</formula>
    </cfRule>
    <cfRule type="expression" dxfId="40" priority="77">
      <formula>C40&gt;F40</formula>
    </cfRule>
  </conditionalFormatting>
  <conditionalFormatting sqref="A41">
    <cfRule type="expression" dxfId="39" priority="72">
      <formula>V41&lt;&gt;""</formula>
    </cfRule>
    <cfRule type="expression" dxfId="38" priority="73">
      <formula>D41&lt;F41</formula>
    </cfRule>
    <cfRule type="expression" dxfId="37" priority="74">
      <formula>C41&gt;F41</formula>
    </cfRule>
  </conditionalFormatting>
  <conditionalFormatting sqref="A42">
    <cfRule type="expression" dxfId="36" priority="69">
      <formula>V42&lt;&gt;""</formula>
    </cfRule>
    <cfRule type="expression" dxfId="35" priority="70">
      <formula>D42&lt;F42</formula>
    </cfRule>
    <cfRule type="expression" dxfId="34" priority="71">
      <formula>C42&gt;F42</formula>
    </cfRule>
  </conditionalFormatting>
  <conditionalFormatting sqref="A43">
    <cfRule type="expression" dxfId="33" priority="66">
      <formula>V43&lt;&gt;""</formula>
    </cfRule>
    <cfRule type="expression" dxfId="32" priority="67">
      <formula>D43&lt;F43</formula>
    </cfRule>
    <cfRule type="expression" dxfId="31" priority="68">
      <formula>C43&gt;F43</formula>
    </cfRule>
  </conditionalFormatting>
  <conditionalFormatting sqref="A44">
    <cfRule type="expression" dxfId="30" priority="63">
      <formula>V44&lt;&gt;""</formula>
    </cfRule>
    <cfRule type="expression" dxfId="29" priority="64">
      <formula>D44&lt;F44</formula>
    </cfRule>
    <cfRule type="expression" dxfId="28" priority="65">
      <formula>C44&gt;F44</formula>
    </cfRule>
  </conditionalFormatting>
  <conditionalFormatting sqref="A45">
    <cfRule type="expression" dxfId="27" priority="60">
      <formula>V45&lt;&gt;""</formula>
    </cfRule>
    <cfRule type="expression" dxfId="26" priority="61">
      <formula>D45&lt;F45</formula>
    </cfRule>
    <cfRule type="expression" dxfId="25" priority="62">
      <formula>C45&gt;F45</formula>
    </cfRule>
  </conditionalFormatting>
  <conditionalFormatting sqref="A46">
    <cfRule type="expression" dxfId="24" priority="57">
      <formula>V46&lt;&gt;""</formula>
    </cfRule>
    <cfRule type="expression" dxfId="23" priority="58">
      <formula>D46&lt;F46</formula>
    </cfRule>
    <cfRule type="expression" dxfId="22" priority="59">
      <formula>C46&gt;F46</formula>
    </cfRule>
  </conditionalFormatting>
  <conditionalFormatting sqref="A47">
    <cfRule type="expression" dxfId="21" priority="54">
      <formula>V47&lt;&gt;""</formula>
    </cfRule>
    <cfRule type="expression" dxfId="20" priority="55">
      <formula>D47&lt;F47</formula>
    </cfRule>
    <cfRule type="expression" dxfId="19" priority="56">
      <formula>C47&gt;F47</formula>
    </cfRule>
  </conditionalFormatting>
  <conditionalFormatting sqref="A48">
    <cfRule type="expression" dxfId="18" priority="51">
      <formula>V48&lt;&gt;""</formula>
    </cfRule>
    <cfRule type="expression" dxfId="17" priority="52">
      <formula>D48&lt;F48</formula>
    </cfRule>
    <cfRule type="expression" dxfId="16" priority="53">
      <formula>C48&gt;F48</formula>
    </cfRule>
  </conditionalFormatting>
  <conditionalFormatting sqref="A49">
    <cfRule type="expression" dxfId="15" priority="48">
      <formula>V49&lt;&gt;""</formula>
    </cfRule>
    <cfRule type="expression" dxfId="14" priority="49">
      <formula>D49&lt;F49</formula>
    </cfRule>
    <cfRule type="expression" dxfId="13" priority="50">
      <formula>C49&gt;F49</formula>
    </cfRule>
  </conditionalFormatting>
  <conditionalFormatting sqref="A31">
    <cfRule type="expression" dxfId="12" priority="15">
      <formula>V31&lt;&gt;""</formula>
    </cfRule>
    <cfRule type="expression" dxfId="11" priority="16">
      <formula>D31&lt;F31</formula>
    </cfRule>
    <cfRule type="expression" dxfId="10" priority="17">
      <formula>C31&gt;F31</formula>
    </cfRule>
  </conditionalFormatting>
  <conditionalFormatting sqref="M30:M39">
    <cfRule type="dataBar" priority="1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{0DF6CDDF-24E3-4605-921A-FC056338D715}</x14:id>
        </ext>
      </extLst>
    </cfRule>
  </conditionalFormatting>
  <conditionalFormatting sqref="M40:M49">
    <cfRule type="dataBar" priority="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{F6C4626D-1C44-46DA-A9C8-8569D5F8D139}</x14:id>
        </ext>
      </extLst>
    </cfRule>
  </conditionalFormatting>
  <conditionalFormatting sqref="M50:M54">
    <cfRule type="dataBar" priority="1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{26A969D2-8F9F-48D4-BFAC-182FA5F6DAB1}</x14:id>
        </ext>
      </extLst>
    </cfRule>
  </conditionalFormatting>
  <conditionalFormatting sqref="M55:M59">
    <cfRule type="dataBar" priority="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{63009403-47A0-4768-8D8F-76A991B5BA73}</x14:id>
        </ext>
      </extLst>
    </cfRule>
  </conditionalFormatting>
  <conditionalFormatting sqref="A28">
    <cfRule type="expression" dxfId="9" priority="7">
      <formula>D28&lt;F28</formula>
    </cfRule>
    <cfRule type="expression" dxfId="8" priority="8">
      <formula>C28&gt;F28</formula>
    </cfRule>
  </conditionalFormatting>
  <conditionalFormatting sqref="V58:V59">
    <cfRule type="cellIs" dxfId="7" priority="5" operator="lessThan">
      <formula>0</formula>
    </cfRule>
    <cfRule type="cellIs" dxfId="6" priority="6" operator="equal">
      <formula>0</formula>
    </cfRule>
  </conditionalFormatting>
  <conditionalFormatting sqref="Z28">
    <cfRule type="cellIs" dxfId="5" priority="4" operator="equal">
      <formula>0</formula>
    </cfRule>
  </conditionalFormatting>
  <conditionalFormatting sqref="Z28">
    <cfRule type="cellIs" dxfId="4" priority="3" operator="greaterThan">
      <formula>0</formula>
    </cfRule>
  </conditionalFormatting>
  <conditionalFormatting sqref="Y62 Y68 Y74 Y80 Y86 Y92 Y98 Y104 Y110 Y116 Y122 Y128 Y134 Y140 Y146 Y152 Y158 Y164 Y170 Y176 Y182 Y188 Y194">
    <cfRule type="cellIs" dxfId="3" priority="21691" operator="lessThanOrEqual">
      <formula>0</formula>
    </cfRule>
    <cfRule type="expression" dxfId="2" priority="21692">
      <formula>(C63)-(D62)&gt;(C63/100)*(1+$AI$1*$AJ$1)</formula>
    </cfRule>
  </conditionalFormatting>
  <conditionalFormatting sqref="Y60">
    <cfRule type="expression" dxfId="1" priority="21737">
      <formula>(C61)-(D60)&gt;(C61/100)*(1+$AI$1*$AJ$1)</formula>
    </cfRule>
    <cfRule type="cellIs" dxfId="0" priority="21738" operator="lessThanOrEqual">
      <formula>0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DF6CDDF-24E3-4605-921A-FC056338D71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M30:M39</xm:sqref>
        </x14:conditionalFormatting>
        <x14:conditionalFormatting xmlns:xm="http://schemas.microsoft.com/office/excel/2006/main">
          <x14:cfRule type="dataBar" id="{F6C4626D-1C44-46DA-A9C8-8569D5F8D13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M40:M49</xm:sqref>
        </x14:conditionalFormatting>
        <x14:conditionalFormatting xmlns:xm="http://schemas.microsoft.com/office/excel/2006/main">
          <x14:cfRule type="dataBar" id="{26A969D2-8F9F-48D4-BFAC-182FA5F6DAB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M50:M54</xm:sqref>
        </x14:conditionalFormatting>
        <x14:conditionalFormatting xmlns:xm="http://schemas.microsoft.com/office/excel/2006/main">
          <x14:cfRule type="dataBar" id="{63009403-47A0-4768-8D8F-76A991B5BA7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M55:M59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 tint="-0.499984740745262"/>
    <outlinePr summaryBelow="0" summaryRight="0"/>
  </sheetPr>
  <dimension ref="A1:R992"/>
  <sheetViews>
    <sheetView zoomScale="80" zoomScaleNormal="80" workbookViewId="0">
      <selection activeCell="E23" sqref="E23"/>
    </sheetView>
  </sheetViews>
  <sheetFormatPr baseColWidth="10" defaultColWidth="11.5703125" defaultRowHeight="15" customHeight="1"/>
  <cols>
    <col min="1" max="1" width="22.42578125" style="8" customWidth="1"/>
    <col min="2" max="2" width="13.140625" style="8" bestFit="1" customWidth="1"/>
    <col min="3" max="3" width="22.7109375" style="8" customWidth="1"/>
    <col min="4" max="4" width="4.7109375" style="8" customWidth="1"/>
    <col min="5" max="5" width="23" style="8" customWidth="1"/>
    <col min="6" max="6" width="4.5703125" style="8" customWidth="1"/>
    <col min="7" max="7" width="21.28515625" style="8" customWidth="1"/>
    <col min="8" max="8" width="4.5703125" style="8" customWidth="1"/>
    <col min="9" max="9" width="21.28515625" style="8" customWidth="1"/>
    <col min="10" max="10" width="4.5703125" style="8" customWidth="1"/>
    <col min="11" max="11" width="21.28515625" style="8" customWidth="1"/>
    <col min="12" max="12" width="4.5703125" style="8" customWidth="1"/>
    <col min="13" max="13" width="21.28515625" style="8" customWidth="1"/>
    <col min="14" max="14" width="2.7109375" style="9" customWidth="1"/>
    <col min="15" max="16384" width="11.5703125" style="9"/>
  </cols>
  <sheetData>
    <row r="1" spans="1:18" s="3" customFormat="1" ht="19.149999999999999" customHeight="1">
      <c r="A1" s="2" t="s">
        <v>1</v>
      </c>
      <c r="B1" s="15"/>
      <c r="C1" s="14" t="s">
        <v>0</v>
      </c>
      <c r="D1" s="15"/>
      <c r="E1" s="14" t="s">
        <v>8</v>
      </c>
      <c r="F1" s="15"/>
      <c r="G1" s="14" t="s">
        <v>10</v>
      </c>
      <c r="H1" s="15"/>
      <c r="I1" s="14" t="s">
        <v>9</v>
      </c>
      <c r="J1" s="15"/>
      <c r="K1" s="14" t="s">
        <v>11</v>
      </c>
      <c r="L1" s="15"/>
      <c r="M1" s="14" t="s">
        <v>12</v>
      </c>
      <c r="N1" s="16"/>
      <c r="O1"/>
      <c r="P1" s="4"/>
      <c r="Q1" s="4"/>
      <c r="R1" s="4"/>
    </row>
    <row r="2" spans="1:18" s="4" customFormat="1">
      <c r="A2" s="39" t="s">
        <v>474</v>
      </c>
      <c r="B2" s="19"/>
      <c r="C2" s="18"/>
      <c r="D2" s="19"/>
      <c r="E2" s="18" t="s">
        <v>334</v>
      </c>
      <c r="F2" s="19"/>
      <c r="H2" s="19"/>
      <c r="I2" s="18"/>
      <c r="J2" s="19"/>
      <c r="K2" s="20"/>
      <c r="L2" s="19"/>
      <c r="M2" s="20"/>
      <c r="N2" s="17"/>
      <c r="O2"/>
      <c r="Q2" s="49"/>
    </row>
    <row r="3" spans="1:18" s="4" customFormat="1">
      <c r="A3" s="39" t="s">
        <v>475</v>
      </c>
      <c r="B3" s="19"/>
      <c r="C3" s="18"/>
      <c r="D3" s="19"/>
      <c r="E3" s="18" t="s">
        <v>510</v>
      </c>
      <c r="F3" s="19"/>
      <c r="H3" s="19"/>
      <c r="I3" s="18"/>
      <c r="J3" s="19"/>
      <c r="K3" s="20"/>
      <c r="L3" s="19"/>
      <c r="M3" s="20"/>
      <c r="N3" s="17"/>
      <c r="O3"/>
      <c r="Q3" s="49"/>
    </row>
    <row r="4" spans="1:18" s="4" customFormat="1">
      <c r="A4" s="20" t="s">
        <v>476</v>
      </c>
      <c r="B4" s="19"/>
      <c r="C4" s="18"/>
      <c r="D4" s="19"/>
      <c r="E4" s="18" t="s">
        <v>13</v>
      </c>
      <c r="F4" s="19"/>
      <c r="H4" s="19"/>
      <c r="I4" s="18"/>
      <c r="J4" s="19"/>
      <c r="K4" s="20"/>
      <c r="L4" s="19"/>
      <c r="M4" s="20"/>
      <c r="N4" s="17"/>
      <c r="O4"/>
      <c r="Q4" s="49"/>
    </row>
    <row r="5" spans="1:18" s="4" customFormat="1">
      <c r="A5" s="20" t="s">
        <v>477</v>
      </c>
      <c r="B5" s="19"/>
      <c r="C5" s="18"/>
      <c r="D5" s="19"/>
      <c r="E5" s="18" t="s">
        <v>511</v>
      </c>
      <c r="F5" s="19"/>
      <c r="H5" s="19"/>
      <c r="I5" s="18"/>
      <c r="J5" s="19"/>
      <c r="K5" s="20"/>
      <c r="L5" s="19"/>
      <c r="M5" s="20"/>
      <c r="N5" s="17"/>
      <c r="O5"/>
      <c r="Q5" s="49"/>
    </row>
    <row r="6" spans="1:18" s="4" customFormat="1">
      <c r="A6" s="20" t="s">
        <v>478</v>
      </c>
      <c r="B6" s="19"/>
      <c r="C6" s="18"/>
      <c r="D6" s="19"/>
      <c r="E6" s="18" t="s">
        <v>15</v>
      </c>
      <c r="F6" s="19"/>
      <c r="H6" s="19"/>
      <c r="I6" s="39"/>
      <c r="J6" s="19"/>
      <c r="K6" s="20"/>
      <c r="L6" s="19"/>
      <c r="M6" s="20"/>
      <c r="N6" s="17"/>
      <c r="O6"/>
      <c r="Q6" s="49"/>
    </row>
    <row r="7" spans="1:18" s="4" customFormat="1">
      <c r="A7" s="20" t="s">
        <v>479</v>
      </c>
      <c r="B7" s="19"/>
      <c r="C7" s="18"/>
      <c r="D7" s="19"/>
      <c r="E7" s="18" t="s">
        <v>512</v>
      </c>
      <c r="F7" s="19"/>
      <c r="H7" s="19"/>
      <c r="I7" s="39"/>
      <c r="J7" s="19"/>
      <c r="K7" s="20"/>
      <c r="L7" s="19"/>
      <c r="M7" s="20"/>
      <c r="N7" s="17"/>
      <c r="O7"/>
      <c r="Q7" s="49"/>
    </row>
    <row r="8" spans="1:18" s="4" customFormat="1">
      <c r="A8" s="20" t="s">
        <v>480</v>
      </c>
      <c r="B8" s="19"/>
      <c r="C8" s="18"/>
      <c r="D8" s="19"/>
      <c r="E8" s="18" t="s">
        <v>14</v>
      </c>
      <c r="F8" s="19"/>
      <c r="H8" s="19"/>
      <c r="I8" s="39"/>
      <c r="J8" s="19"/>
      <c r="K8" s="20"/>
      <c r="L8" s="19"/>
      <c r="M8" s="20"/>
      <c r="N8" s="17"/>
      <c r="O8"/>
      <c r="Q8" s="49"/>
    </row>
    <row r="9" spans="1:18" s="4" customFormat="1">
      <c r="A9" s="20" t="s">
        <v>481</v>
      </c>
      <c r="B9" s="19"/>
      <c r="C9" s="18"/>
      <c r="D9" s="19"/>
      <c r="E9" s="18" t="s">
        <v>513</v>
      </c>
      <c r="F9" s="19"/>
      <c r="H9" s="19"/>
      <c r="I9" s="39"/>
      <c r="J9" s="19"/>
      <c r="K9" s="20"/>
      <c r="L9" s="19"/>
      <c r="M9" s="20"/>
      <c r="N9" s="17"/>
      <c r="Q9" s="49"/>
    </row>
    <row r="10" spans="1:18" s="4" customFormat="1">
      <c r="A10" s="20" t="s">
        <v>482</v>
      </c>
      <c r="B10" s="19"/>
      <c r="C10" s="18"/>
      <c r="D10" s="19"/>
      <c r="E10" s="18" t="s">
        <v>16</v>
      </c>
      <c r="F10" s="19"/>
      <c r="H10" s="19"/>
      <c r="I10" s="39"/>
      <c r="J10" s="19"/>
      <c r="K10" s="20"/>
      <c r="L10" s="19"/>
      <c r="M10" s="20"/>
      <c r="N10" s="17"/>
      <c r="Q10" s="49"/>
    </row>
    <row r="11" spans="1:18" s="4" customFormat="1">
      <c r="A11" s="289" t="s">
        <v>483</v>
      </c>
      <c r="B11" s="19"/>
      <c r="C11" s="18"/>
      <c r="D11" s="19"/>
      <c r="E11" s="18" t="s">
        <v>514</v>
      </c>
      <c r="F11" s="19"/>
      <c r="H11" s="19"/>
      <c r="I11" s="39"/>
      <c r="J11" s="19"/>
      <c r="K11" s="20"/>
      <c r="L11" s="19"/>
      <c r="M11" s="20"/>
      <c r="N11" s="17"/>
      <c r="Q11" s="49"/>
    </row>
    <row r="12" spans="1:18" s="4" customFormat="1">
      <c r="A12" s="18" t="s">
        <v>484</v>
      </c>
      <c r="B12" s="19"/>
      <c r="C12" s="18"/>
      <c r="D12" s="19"/>
      <c r="E12" s="18" t="s">
        <v>17</v>
      </c>
      <c r="F12" s="19"/>
      <c r="H12" s="19"/>
      <c r="I12" s="39"/>
      <c r="J12" s="19"/>
      <c r="K12" s="20"/>
      <c r="L12" s="19"/>
      <c r="M12" s="20"/>
      <c r="N12" s="17"/>
      <c r="Q12" s="49"/>
    </row>
    <row r="13" spans="1:18" s="4" customFormat="1">
      <c r="A13" s="18" t="s">
        <v>485</v>
      </c>
      <c r="B13" s="19"/>
      <c r="C13" s="18"/>
      <c r="D13" s="19"/>
      <c r="E13" s="18" t="s">
        <v>515</v>
      </c>
      <c r="F13" s="19"/>
      <c r="H13" s="19"/>
      <c r="I13" s="43"/>
      <c r="J13" s="19"/>
      <c r="K13" s="20"/>
      <c r="L13" s="19"/>
      <c r="M13" s="20"/>
      <c r="N13" s="17"/>
      <c r="Q13" s="49"/>
    </row>
    <row r="14" spans="1:18" s="4" customFormat="1">
      <c r="A14" s="18" t="s">
        <v>486</v>
      </c>
      <c r="B14" s="19"/>
      <c r="C14" s="18"/>
      <c r="D14" s="19"/>
      <c r="E14" s="18" t="s">
        <v>18</v>
      </c>
      <c r="F14" s="19"/>
      <c r="H14" s="19"/>
      <c r="I14" s="20"/>
      <c r="J14" s="19"/>
      <c r="K14" s="20"/>
      <c r="L14" s="19"/>
      <c r="M14" s="20"/>
      <c r="N14" s="17"/>
      <c r="Q14" s="49"/>
    </row>
    <row r="15" spans="1:18" s="4" customFormat="1">
      <c r="A15" s="18" t="s">
        <v>487</v>
      </c>
      <c r="B15" s="19"/>
      <c r="C15" s="18"/>
      <c r="D15" s="19"/>
      <c r="E15" s="18" t="s">
        <v>516</v>
      </c>
      <c r="F15" s="19"/>
      <c r="H15" s="19"/>
      <c r="I15" s="20"/>
      <c r="J15" s="19"/>
      <c r="K15" s="20"/>
      <c r="L15" s="19"/>
      <c r="M15" s="20"/>
      <c r="N15" s="17"/>
      <c r="Q15" s="49"/>
    </row>
    <row r="16" spans="1:18" s="4" customFormat="1">
      <c r="A16" s="39" t="s">
        <v>488</v>
      </c>
      <c r="B16" s="19"/>
      <c r="C16" s="18"/>
      <c r="D16" s="19"/>
      <c r="E16" s="18" t="s">
        <v>504</v>
      </c>
      <c r="F16" s="19"/>
      <c r="H16" s="19"/>
      <c r="I16" s="20"/>
      <c r="J16" s="19"/>
      <c r="K16" s="20"/>
      <c r="L16" s="19"/>
      <c r="M16" s="20"/>
      <c r="N16" s="17"/>
      <c r="Q16" s="49"/>
    </row>
    <row r="17" spans="1:17" s="4" customFormat="1">
      <c r="A17" s="39" t="s">
        <v>489</v>
      </c>
      <c r="B17" s="19"/>
      <c r="C17" s="18"/>
      <c r="D17" s="19"/>
      <c r="E17" s="18" t="s">
        <v>517</v>
      </c>
      <c r="F17" s="19"/>
      <c r="H17" s="19"/>
      <c r="I17" s="20"/>
      <c r="J17" s="19"/>
      <c r="K17" s="20"/>
      <c r="L17" s="19"/>
      <c r="M17" s="20"/>
      <c r="Q17" s="49"/>
    </row>
    <row r="18" spans="1:17" s="4" customFormat="1">
      <c r="A18" s="39" t="s">
        <v>490</v>
      </c>
      <c r="B18" s="19"/>
      <c r="C18" s="18"/>
      <c r="D18" s="19"/>
      <c r="E18" s="18" t="s">
        <v>505</v>
      </c>
      <c r="F18" s="19"/>
      <c r="H18" s="19"/>
      <c r="I18" s="20"/>
      <c r="J18" s="19"/>
      <c r="K18" s="20"/>
      <c r="L18" s="19"/>
      <c r="M18" s="20"/>
      <c r="Q18" s="49"/>
    </row>
    <row r="19" spans="1:17" s="4" customFormat="1">
      <c r="A19" s="39" t="s">
        <v>491</v>
      </c>
      <c r="B19" s="19"/>
      <c r="C19" s="18"/>
      <c r="D19" s="19"/>
      <c r="E19" s="18" t="s">
        <v>518</v>
      </c>
      <c r="F19" s="19"/>
      <c r="H19" s="19"/>
      <c r="I19" s="20"/>
      <c r="J19" s="19"/>
      <c r="K19" s="20"/>
      <c r="L19" s="19"/>
      <c r="M19" s="20"/>
      <c r="Q19" s="49"/>
    </row>
    <row r="20" spans="1:17" s="4" customFormat="1">
      <c r="A20" s="39" t="s">
        <v>492</v>
      </c>
      <c r="B20" s="19"/>
      <c r="C20" s="18"/>
      <c r="D20" s="19"/>
      <c r="E20" s="18" t="s">
        <v>506</v>
      </c>
      <c r="F20" s="19"/>
      <c r="H20" s="19"/>
      <c r="I20" s="20"/>
      <c r="J20" s="19"/>
      <c r="K20" s="20"/>
      <c r="L20" s="19"/>
      <c r="M20" s="20"/>
      <c r="Q20" s="49"/>
    </row>
    <row r="21" spans="1:17" s="4" customFormat="1">
      <c r="A21" s="288" t="s">
        <v>493</v>
      </c>
      <c r="B21" s="19"/>
      <c r="C21" s="18"/>
      <c r="D21" s="19"/>
      <c r="E21" s="18" t="s">
        <v>519</v>
      </c>
      <c r="F21" s="19"/>
      <c r="H21" s="19"/>
      <c r="I21" s="20"/>
      <c r="J21" s="19"/>
      <c r="K21" s="20"/>
      <c r="L21" s="19"/>
      <c r="M21" s="20"/>
      <c r="Q21" s="49"/>
    </row>
    <row r="22" spans="1:17" s="4" customFormat="1">
      <c r="A22" s="20" t="s">
        <v>499</v>
      </c>
      <c r="B22" s="19"/>
      <c r="C22" s="18"/>
      <c r="D22" s="19"/>
      <c r="E22" s="18" t="s">
        <v>507</v>
      </c>
      <c r="F22" s="19"/>
      <c r="H22" s="19"/>
      <c r="I22" s="20"/>
      <c r="J22" s="19"/>
      <c r="K22" s="20"/>
      <c r="L22" s="19"/>
      <c r="M22" s="20"/>
      <c r="Q22" s="49"/>
    </row>
    <row r="23" spans="1:17" s="4" customFormat="1">
      <c r="A23" s="20" t="s">
        <v>500</v>
      </c>
      <c r="B23" s="267"/>
      <c r="C23" s="18"/>
      <c r="D23" s="19"/>
      <c r="E23" s="18" t="s">
        <v>520</v>
      </c>
      <c r="F23" s="19"/>
      <c r="H23" s="19"/>
      <c r="I23" s="20"/>
      <c r="J23" s="19"/>
      <c r="K23" s="20"/>
      <c r="L23" s="19"/>
      <c r="M23" s="20"/>
      <c r="Q23" s="49"/>
    </row>
    <row r="24" spans="1:17" s="4" customFormat="1">
      <c r="A24" s="20" t="s">
        <v>501</v>
      </c>
      <c r="B24" s="19"/>
      <c r="C24" s="18"/>
      <c r="D24" s="19"/>
      <c r="E24" s="18" t="s">
        <v>508</v>
      </c>
      <c r="F24" s="19"/>
      <c r="H24" s="19"/>
      <c r="I24" s="20"/>
      <c r="J24" s="19"/>
      <c r="K24" s="20"/>
      <c r="L24" s="19"/>
      <c r="M24" s="20"/>
      <c r="Q24" s="49"/>
    </row>
    <row r="25" spans="1:17" s="4" customFormat="1">
      <c r="A25" s="20" t="s">
        <v>502</v>
      </c>
      <c r="B25" s="19"/>
      <c r="C25" s="18"/>
      <c r="D25" s="19"/>
      <c r="E25" s="18" t="s">
        <v>521</v>
      </c>
      <c r="F25" s="19"/>
      <c r="H25" s="19"/>
      <c r="I25" s="20"/>
      <c r="J25" s="19"/>
      <c r="K25" s="20"/>
      <c r="L25" s="19"/>
      <c r="M25" s="20"/>
      <c r="Q25" s="48"/>
    </row>
    <row r="26" spans="1:17" s="4" customFormat="1">
      <c r="A26" s="20" t="s">
        <v>503</v>
      </c>
      <c r="B26" s="19"/>
      <c r="C26" s="18"/>
      <c r="D26" s="19"/>
      <c r="E26" s="18" t="s">
        <v>509</v>
      </c>
      <c r="F26" s="19"/>
      <c r="H26" s="19"/>
      <c r="I26" s="20"/>
      <c r="J26" s="19"/>
      <c r="K26" s="20"/>
      <c r="L26" s="19"/>
      <c r="M26" s="20"/>
      <c r="Q26" s="48"/>
    </row>
    <row r="27" spans="1:17" s="4" customFormat="1">
      <c r="A27" s="20" t="s">
        <v>494</v>
      </c>
      <c r="B27" s="19"/>
      <c r="C27" s="18"/>
      <c r="D27" s="19"/>
      <c r="E27" s="18" t="s">
        <v>522</v>
      </c>
      <c r="F27" s="19"/>
      <c r="H27" s="19"/>
      <c r="I27" s="20"/>
      <c r="J27" s="19"/>
      <c r="K27" s="20"/>
      <c r="L27" s="19"/>
      <c r="M27" s="20"/>
      <c r="Q27" s="48"/>
    </row>
    <row r="28" spans="1:17" s="4" customFormat="1">
      <c r="A28" s="20" t="s">
        <v>495</v>
      </c>
      <c r="B28" s="19"/>
      <c r="C28" s="18"/>
      <c r="D28" s="19"/>
      <c r="E28" s="18" t="s">
        <v>422</v>
      </c>
      <c r="F28" s="19"/>
      <c r="H28" s="19"/>
      <c r="I28" s="20"/>
      <c r="J28" s="19"/>
      <c r="K28" s="20"/>
      <c r="L28" s="19"/>
      <c r="M28" s="20"/>
      <c r="Q28" s="48"/>
    </row>
    <row r="29" spans="1:17" s="4" customFormat="1">
      <c r="A29" s="20" t="s">
        <v>496</v>
      </c>
      <c r="B29" s="19"/>
      <c r="C29" s="18"/>
      <c r="D29" s="19"/>
      <c r="E29" s="18" t="s">
        <v>523</v>
      </c>
      <c r="F29" s="19"/>
      <c r="H29" s="19"/>
      <c r="I29" s="20"/>
      <c r="J29" s="19"/>
      <c r="K29" s="20"/>
      <c r="L29" s="19"/>
      <c r="M29" s="20"/>
      <c r="Q29" s="48"/>
    </row>
    <row r="30" spans="1:17" s="4" customFormat="1">
      <c r="A30" s="20" t="s">
        <v>497</v>
      </c>
      <c r="B30" s="19"/>
      <c r="C30" s="18"/>
      <c r="D30" s="19"/>
      <c r="E30" s="18" t="s">
        <v>423</v>
      </c>
      <c r="F30" s="19"/>
      <c r="H30" s="19"/>
      <c r="I30" s="20"/>
      <c r="J30" s="19"/>
      <c r="K30" s="20"/>
      <c r="L30" s="19"/>
      <c r="M30" s="20"/>
      <c r="Q30" s="48"/>
    </row>
    <row r="31" spans="1:17" s="4" customFormat="1">
      <c r="A31" s="289" t="s">
        <v>498</v>
      </c>
      <c r="B31" s="19"/>
      <c r="C31" s="18"/>
      <c r="D31" s="19"/>
      <c r="E31" s="18" t="s">
        <v>524</v>
      </c>
      <c r="F31" s="19"/>
      <c r="H31" s="19"/>
      <c r="I31" s="20"/>
      <c r="J31" s="19"/>
      <c r="K31" s="20"/>
      <c r="L31" s="19"/>
      <c r="M31" s="20"/>
      <c r="Q31" s="48"/>
    </row>
    <row r="32" spans="1:17" s="4" customFormat="1">
      <c r="A32" s="18"/>
      <c r="B32" s="19"/>
      <c r="C32" s="18"/>
      <c r="D32" s="19"/>
      <c r="E32" s="18" t="s">
        <v>424</v>
      </c>
      <c r="F32" s="19"/>
      <c r="H32" s="19"/>
      <c r="I32" s="20"/>
      <c r="J32" s="19"/>
      <c r="K32" s="20"/>
      <c r="L32" s="19"/>
      <c r="M32" s="20"/>
      <c r="Q32" s="48"/>
    </row>
    <row r="33" spans="1:17" s="4" customFormat="1">
      <c r="A33" s="18"/>
      <c r="B33" s="19"/>
      <c r="C33" s="18"/>
      <c r="D33" s="19"/>
      <c r="E33" s="18" t="s">
        <v>525</v>
      </c>
      <c r="F33" s="19"/>
      <c r="H33" s="19"/>
      <c r="I33" s="20"/>
      <c r="J33" s="19"/>
      <c r="K33" s="20"/>
      <c r="L33" s="19"/>
      <c r="M33" s="20"/>
      <c r="Q33" s="48"/>
    </row>
    <row r="34" spans="1:17" s="4" customFormat="1">
      <c r="A34" s="18"/>
      <c r="B34" s="19"/>
      <c r="C34" s="18"/>
      <c r="D34" s="19"/>
      <c r="E34" s="18" t="s">
        <v>416</v>
      </c>
      <c r="F34" s="19"/>
      <c r="H34" s="19"/>
      <c r="I34" s="20"/>
      <c r="J34" s="19"/>
      <c r="K34" s="20"/>
      <c r="L34" s="19"/>
      <c r="M34" s="20"/>
      <c r="Q34" s="48"/>
    </row>
    <row r="35" spans="1:17" s="4" customFormat="1">
      <c r="A35" s="18"/>
      <c r="B35" s="19"/>
      <c r="C35" s="18"/>
      <c r="D35" s="19"/>
      <c r="E35" s="18" t="s">
        <v>526</v>
      </c>
      <c r="F35" s="19"/>
      <c r="H35" s="19"/>
      <c r="I35" s="20"/>
      <c r="J35" s="19"/>
      <c r="K35" s="20"/>
      <c r="L35" s="19"/>
      <c r="M35" s="20"/>
      <c r="Q35" s="48"/>
    </row>
    <row r="36" spans="1:17" s="4" customFormat="1">
      <c r="A36" s="18"/>
      <c r="B36" s="19"/>
      <c r="C36" s="18"/>
      <c r="D36" s="19"/>
      <c r="E36" s="18" t="s">
        <v>417</v>
      </c>
      <c r="F36" s="19"/>
      <c r="H36" s="19"/>
      <c r="I36" s="20"/>
      <c r="J36" s="19"/>
      <c r="K36" s="20"/>
      <c r="L36" s="19"/>
      <c r="M36" s="20"/>
      <c r="Q36" s="48"/>
    </row>
    <row r="37" spans="1:17" s="4" customFormat="1">
      <c r="A37" s="18"/>
      <c r="B37" s="19"/>
      <c r="C37" s="18"/>
      <c r="D37" s="19"/>
      <c r="E37" s="18" t="s">
        <v>527</v>
      </c>
      <c r="F37" s="19"/>
      <c r="H37" s="19"/>
      <c r="I37" s="20"/>
      <c r="J37" s="19"/>
      <c r="K37" s="20"/>
      <c r="L37" s="19"/>
      <c r="M37" s="20"/>
      <c r="Q37" s="48"/>
    </row>
    <row r="38" spans="1:17" s="4" customFormat="1">
      <c r="A38" s="18"/>
      <c r="B38" s="19"/>
      <c r="C38" s="18"/>
      <c r="D38" s="19"/>
      <c r="E38" s="18" t="s">
        <v>418</v>
      </c>
      <c r="F38" s="19"/>
      <c r="H38" s="19"/>
      <c r="I38" s="20"/>
      <c r="J38" s="19"/>
      <c r="K38" s="20"/>
      <c r="L38" s="19"/>
      <c r="M38" s="20"/>
      <c r="Q38" s="48"/>
    </row>
    <row r="39" spans="1:17" s="4" customFormat="1">
      <c r="A39" s="18"/>
      <c r="B39" s="19"/>
      <c r="C39" s="18"/>
      <c r="D39" s="19"/>
      <c r="E39" s="18" t="s">
        <v>528</v>
      </c>
      <c r="F39" s="19"/>
      <c r="H39" s="19"/>
      <c r="I39" s="20"/>
      <c r="J39" s="19"/>
      <c r="K39" s="20"/>
      <c r="L39" s="19"/>
      <c r="M39" s="20"/>
      <c r="Q39" s="48"/>
    </row>
    <row r="40" spans="1:17" s="4" customFormat="1">
      <c r="A40" s="18"/>
      <c r="B40" s="19"/>
      <c r="C40" s="18"/>
      <c r="D40" s="19"/>
      <c r="E40" s="18" t="s">
        <v>419</v>
      </c>
      <c r="F40" s="19"/>
      <c r="H40" s="19"/>
      <c r="I40" s="20"/>
      <c r="J40" s="19"/>
      <c r="K40" s="20"/>
      <c r="L40" s="19"/>
      <c r="M40" s="20"/>
      <c r="Q40" s="48"/>
    </row>
    <row r="41" spans="1:17" s="4" customFormat="1">
      <c r="A41" s="18"/>
      <c r="B41" s="19"/>
      <c r="C41" s="18"/>
      <c r="D41" s="19"/>
      <c r="E41" s="18" t="s">
        <v>529</v>
      </c>
      <c r="F41" s="19"/>
      <c r="H41" s="19"/>
      <c r="I41" s="20"/>
      <c r="J41" s="19"/>
      <c r="K41" s="20"/>
      <c r="L41" s="19"/>
      <c r="M41" s="20"/>
      <c r="Q41" s="48"/>
    </row>
    <row r="42" spans="1:17" s="4" customFormat="1">
      <c r="A42" s="18"/>
      <c r="B42" s="19"/>
      <c r="C42" s="18"/>
      <c r="D42" s="19"/>
      <c r="E42" s="18" t="s">
        <v>420</v>
      </c>
      <c r="F42" s="19"/>
      <c r="H42" s="19"/>
      <c r="I42" s="20"/>
      <c r="J42" s="19"/>
      <c r="K42" s="20"/>
      <c r="L42" s="19"/>
      <c r="M42" s="20"/>
      <c r="Q42" s="48"/>
    </row>
    <row r="43" spans="1:17" s="4" customFormat="1">
      <c r="A43" s="18"/>
      <c r="B43" s="19"/>
      <c r="C43" s="18"/>
      <c r="D43" s="19"/>
      <c r="E43" s="18" t="s">
        <v>530</v>
      </c>
      <c r="F43" s="19"/>
      <c r="H43" s="19"/>
      <c r="I43" s="20"/>
      <c r="J43" s="19"/>
      <c r="K43" s="20"/>
      <c r="L43" s="19"/>
      <c r="M43" s="20"/>
      <c r="Q43" s="48"/>
    </row>
    <row r="44" spans="1:17" s="4" customFormat="1">
      <c r="A44" s="18"/>
      <c r="B44" s="19"/>
      <c r="C44" s="18"/>
      <c r="D44" s="19"/>
      <c r="E44" s="18" t="s">
        <v>421</v>
      </c>
      <c r="F44" s="19"/>
      <c r="H44" s="19"/>
      <c r="I44" s="20"/>
      <c r="J44" s="19"/>
      <c r="K44" s="20"/>
      <c r="L44" s="19"/>
      <c r="M44" s="20"/>
      <c r="Q44" s="48"/>
    </row>
    <row r="45" spans="1:17" s="4" customFormat="1">
      <c r="A45" s="18"/>
      <c r="B45" s="19"/>
      <c r="C45" s="18"/>
      <c r="D45" s="19"/>
      <c r="E45" s="18" t="s">
        <v>531</v>
      </c>
      <c r="F45" s="19"/>
      <c r="H45" s="19"/>
      <c r="I45" s="20"/>
      <c r="J45" s="19"/>
      <c r="K45" s="20"/>
      <c r="L45" s="19"/>
      <c r="M45" s="20"/>
      <c r="Q45" s="48"/>
    </row>
    <row r="46" spans="1:17" s="4" customFormat="1">
      <c r="A46" s="18"/>
      <c r="B46" s="19"/>
      <c r="C46" s="18"/>
      <c r="D46" s="19"/>
      <c r="E46" s="18" t="s">
        <v>425</v>
      </c>
      <c r="F46" s="19"/>
      <c r="H46" s="19"/>
      <c r="I46" s="20"/>
      <c r="J46" s="19"/>
      <c r="K46" s="20"/>
      <c r="L46" s="19"/>
      <c r="M46" s="20"/>
      <c r="Q46" s="48"/>
    </row>
    <row r="47" spans="1:17" s="4" customFormat="1">
      <c r="A47" s="18"/>
      <c r="B47" s="19"/>
      <c r="C47" s="18"/>
      <c r="D47" s="19"/>
      <c r="E47" s="18" t="s">
        <v>532</v>
      </c>
      <c r="F47" s="19"/>
      <c r="H47" s="19"/>
      <c r="I47" s="20"/>
      <c r="J47" s="19"/>
      <c r="K47" s="20"/>
      <c r="L47" s="19"/>
      <c r="M47" s="20"/>
      <c r="Q47" s="48"/>
    </row>
    <row r="48" spans="1:17" s="4" customFormat="1">
      <c r="A48" s="18"/>
      <c r="B48" s="19"/>
      <c r="C48" s="18"/>
      <c r="D48" s="19"/>
      <c r="E48" s="18" t="s">
        <v>426</v>
      </c>
      <c r="F48" s="19"/>
      <c r="H48" s="19"/>
      <c r="I48" s="20"/>
      <c r="J48" s="19"/>
      <c r="K48" s="20"/>
      <c r="L48" s="19"/>
      <c r="M48" s="20"/>
      <c r="Q48" s="48"/>
    </row>
    <row r="49" spans="1:17" s="4" customFormat="1">
      <c r="A49" s="18"/>
      <c r="B49" s="19"/>
      <c r="C49" s="18"/>
      <c r="D49" s="19"/>
      <c r="E49" s="18" t="s">
        <v>533</v>
      </c>
      <c r="F49" s="19"/>
      <c r="H49" s="19"/>
      <c r="I49" s="20"/>
      <c r="J49" s="19"/>
      <c r="K49" s="20"/>
      <c r="L49" s="19"/>
      <c r="M49" s="20"/>
      <c r="N49" s="17"/>
      <c r="Q49" s="48"/>
    </row>
    <row r="50" spans="1:17" s="4" customFormat="1">
      <c r="A50" s="18"/>
      <c r="B50" s="19"/>
      <c r="C50" s="18"/>
      <c r="D50" s="19"/>
      <c r="E50" s="18" t="s">
        <v>427</v>
      </c>
      <c r="F50" s="19"/>
      <c r="H50" s="19"/>
      <c r="I50" s="20"/>
      <c r="J50" s="19"/>
      <c r="K50" s="20"/>
      <c r="L50" s="19"/>
      <c r="M50" s="20"/>
      <c r="N50" s="17"/>
      <c r="Q50" s="48"/>
    </row>
    <row r="51" spans="1:17" s="4" customFormat="1">
      <c r="A51" s="18"/>
      <c r="B51" s="19"/>
      <c r="C51" s="18"/>
      <c r="D51" s="19"/>
      <c r="E51" s="18" t="s">
        <v>534</v>
      </c>
      <c r="F51" s="19"/>
      <c r="H51" s="19"/>
      <c r="I51" s="20"/>
      <c r="J51" s="19"/>
      <c r="K51" s="20"/>
      <c r="L51" s="19"/>
      <c r="M51" s="20"/>
      <c r="N51" s="17"/>
      <c r="Q51" s="48"/>
    </row>
    <row r="52" spans="1:17" s="4" customFormat="1">
      <c r="A52" s="18"/>
      <c r="B52" s="19"/>
      <c r="C52" s="18"/>
      <c r="D52" s="19"/>
      <c r="E52" s="18" t="s">
        <v>428</v>
      </c>
      <c r="F52" s="19"/>
      <c r="H52" s="19"/>
      <c r="I52" s="20"/>
      <c r="J52" s="19"/>
      <c r="K52" s="20"/>
      <c r="L52" s="19"/>
      <c r="M52" s="20"/>
      <c r="N52" s="17"/>
      <c r="Q52" s="48"/>
    </row>
    <row r="53" spans="1:17" s="4" customFormat="1">
      <c r="A53" s="18"/>
      <c r="B53" s="19"/>
      <c r="C53" s="18"/>
      <c r="D53" s="19"/>
      <c r="E53" s="18" t="s">
        <v>535</v>
      </c>
      <c r="F53" s="19"/>
      <c r="H53" s="19"/>
      <c r="I53" s="20"/>
      <c r="J53" s="19"/>
      <c r="K53" s="20"/>
      <c r="L53" s="19"/>
      <c r="M53" s="20"/>
      <c r="N53" s="17"/>
      <c r="Q53" s="48"/>
    </row>
    <row r="54" spans="1:17" s="4" customFormat="1">
      <c r="A54" s="18"/>
      <c r="B54" s="19"/>
      <c r="C54" s="18"/>
      <c r="D54" s="19"/>
      <c r="E54" s="18" t="s">
        <v>429</v>
      </c>
      <c r="F54" s="19"/>
      <c r="H54" s="19"/>
      <c r="I54" s="20"/>
      <c r="J54" s="19"/>
      <c r="K54" s="20"/>
      <c r="L54" s="19"/>
      <c r="M54" s="20"/>
      <c r="N54" s="17"/>
      <c r="Q54" s="48"/>
    </row>
    <row r="55" spans="1:17" s="4" customFormat="1">
      <c r="A55" s="18"/>
      <c r="B55" s="19"/>
      <c r="C55" s="18"/>
      <c r="D55" s="19"/>
      <c r="E55" s="18" t="s">
        <v>536</v>
      </c>
      <c r="F55" s="19"/>
      <c r="H55" s="19"/>
      <c r="I55" s="20"/>
      <c r="J55" s="19"/>
      <c r="K55" s="20"/>
      <c r="L55" s="19"/>
      <c r="M55" s="20"/>
      <c r="N55" s="17"/>
      <c r="Q55" s="48"/>
    </row>
    <row r="56" spans="1:17" s="4" customFormat="1">
      <c r="A56" s="18"/>
      <c r="B56" s="19"/>
      <c r="C56" s="18"/>
      <c r="D56" s="19"/>
      <c r="E56" s="18" t="s">
        <v>430</v>
      </c>
      <c r="F56" s="19"/>
      <c r="H56" s="19"/>
      <c r="I56" s="20"/>
      <c r="J56" s="19"/>
      <c r="K56" s="20"/>
      <c r="L56" s="19"/>
      <c r="M56" s="20"/>
      <c r="N56" s="17"/>
      <c r="Q56" s="48"/>
    </row>
    <row r="57" spans="1:17" s="4" customFormat="1">
      <c r="A57" s="18"/>
      <c r="B57" s="19"/>
      <c r="C57" s="18"/>
      <c r="D57" s="19"/>
      <c r="E57" s="18" t="s">
        <v>537</v>
      </c>
      <c r="F57" s="19"/>
      <c r="H57" s="19"/>
      <c r="I57" s="20"/>
      <c r="J57" s="19"/>
      <c r="K57" s="20"/>
      <c r="L57" s="19"/>
      <c r="M57" s="20"/>
      <c r="N57" s="17"/>
      <c r="Q57" s="48"/>
    </row>
    <row r="58" spans="1:17" s="4" customFormat="1">
      <c r="A58" s="18"/>
      <c r="B58" s="19"/>
      <c r="C58" s="18"/>
      <c r="D58" s="19"/>
      <c r="E58" s="18" t="s">
        <v>431</v>
      </c>
      <c r="F58" s="19"/>
      <c r="H58" s="19"/>
      <c r="I58" s="20"/>
      <c r="J58" s="19"/>
      <c r="K58" s="20"/>
      <c r="L58" s="19"/>
      <c r="M58" s="20"/>
      <c r="N58" s="17"/>
      <c r="Q58" s="48"/>
    </row>
    <row r="59" spans="1:17" s="4" customFormat="1">
      <c r="A59" s="18"/>
      <c r="B59" s="19"/>
      <c r="C59" s="18"/>
      <c r="D59" s="19"/>
      <c r="E59" s="18" t="s">
        <v>538</v>
      </c>
      <c r="F59" s="19"/>
      <c r="H59" s="19"/>
      <c r="I59" s="20"/>
      <c r="J59" s="19"/>
      <c r="K59" s="20"/>
      <c r="L59" s="19"/>
      <c r="M59" s="20"/>
      <c r="N59" s="17"/>
      <c r="Q59" s="48"/>
    </row>
    <row r="60" spans="1:17" s="4" customFormat="1">
      <c r="A60" s="18"/>
      <c r="B60" s="19"/>
      <c r="C60" s="18"/>
      <c r="D60" s="19"/>
      <c r="E60" s="18" t="s">
        <v>432</v>
      </c>
      <c r="F60" s="19"/>
      <c r="H60" s="19"/>
      <c r="I60" s="20"/>
      <c r="J60" s="19"/>
      <c r="K60" s="20"/>
      <c r="L60" s="19"/>
      <c r="M60" s="20"/>
      <c r="N60" s="17"/>
      <c r="Q60" s="48"/>
    </row>
    <row r="61" spans="1:17" s="4" customFormat="1">
      <c r="A61" s="18"/>
      <c r="B61" s="19"/>
      <c r="C61" s="18"/>
      <c r="D61" s="19"/>
      <c r="E61" s="18" t="s">
        <v>539</v>
      </c>
      <c r="F61" s="19"/>
      <c r="H61" s="19"/>
      <c r="I61" s="20"/>
      <c r="J61" s="19"/>
      <c r="K61" s="20"/>
      <c r="L61" s="19"/>
      <c r="M61" s="20"/>
      <c r="N61" s="17"/>
      <c r="Q61" s="48"/>
    </row>
    <row r="62" spans="1:17" s="4" customFormat="1">
      <c r="A62" s="18"/>
      <c r="B62" s="19"/>
      <c r="C62" s="18"/>
      <c r="D62" s="19"/>
      <c r="E62" s="18" t="s">
        <v>433</v>
      </c>
      <c r="F62" s="19"/>
      <c r="H62" s="19"/>
      <c r="I62" s="20"/>
      <c r="J62" s="19"/>
      <c r="K62" s="20"/>
      <c r="L62" s="19"/>
      <c r="M62" s="20"/>
      <c r="N62" s="17"/>
      <c r="Q62" s="48"/>
    </row>
    <row r="63" spans="1:17" s="4" customFormat="1">
      <c r="A63" s="18"/>
      <c r="B63" s="19"/>
      <c r="C63" s="18"/>
      <c r="D63" s="19"/>
      <c r="E63" s="18" t="s">
        <v>540</v>
      </c>
      <c r="F63" s="19"/>
      <c r="H63" s="19"/>
      <c r="I63" s="20"/>
      <c r="J63" s="19"/>
      <c r="K63" s="20"/>
      <c r="L63" s="19"/>
      <c r="M63" s="20"/>
      <c r="N63" s="17"/>
      <c r="Q63" s="48"/>
    </row>
    <row r="64" spans="1:17" s="4" customFormat="1">
      <c r="A64" s="18"/>
      <c r="B64" s="19"/>
      <c r="C64" s="18"/>
      <c r="D64" s="19"/>
      <c r="E64" s="18" t="s">
        <v>437</v>
      </c>
      <c r="F64" s="19"/>
      <c r="H64" s="19"/>
      <c r="I64" s="20"/>
      <c r="J64" s="19"/>
      <c r="K64" s="20"/>
      <c r="L64" s="19"/>
      <c r="M64" s="20"/>
      <c r="N64" s="17"/>
      <c r="Q64" s="48"/>
    </row>
    <row r="65" spans="1:17" s="4" customFormat="1">
      <c r="A65" s="18"/>
      <c r="B65" s="19"/>
      <c r="C65" s="18"/>
      <c r="D65" s="19"/>
      <c r="E65" s="18" t="s">
        <v>541</v>
      </c>
      <c r="F65" s="19"/>
      <c r="H65" s="19"/>
      <c r="I65" s="20"/>
      <c r="J65" s="19"/>
      <c r="K65" s="20"/>
      <c r="L65" s="19"/>
      <c r="M65" s="20"/>
      <c r="Q65" s="48"/>
    </row>
    <row r="66" spans="1:17" s="4" customFormat="1">
      <c r="A66" s="18"/>
      <c r="B66" s="19"/>
      <c r="C66" s="18"/>
      <c r="D66" s="19"/>
      <c r="E66" s="18" t="s">
        <v>438</v>
      </c>
      <c r="F66" s="19"/>
      <c r="H66" s="19"/>
      <c r="I66" s="20"/>
      <c r="J66" s="19"/>
      <c r="K66" s="20"/>
      <c r="L66" s="19"/>
      <c r="M66" s="20"/>
      <c r="Q66" s="48"/>
    </row>
    <row r="67" spans="1:17" s="4" customFormat="1">
      <c r="A67" s="18"/>
      <c r="B67" s="19"/>
      <c r="C67" s="18"/>
      <c r="D67" s="19"/>
      <c r="E67" s="18" t="s">
        <v>542</v>
      </c>
      <c r="F67" s="19"/>
      <c r="H67" s="19"/>
      <c r="I67" s="20"/>
      <c r="J67" s="19"/>
      <c r="K67" s="20"/>
      <c r="L67" s="19"/>
      <c r="M67" s="20"/>
      <c r="Q67" s="48"/>
    </row>
    <row r="68" spans="1:17" s="4" customFormat="1">
      <c r="A68" s="18"/>
      <c r="B68" s="19"/>
      <c r="C68" s="18"/>
      <c r="D68" s="19"/>
      <c r="E68" s="18" t="s">
        <v>439</v>
      </c>
      <c r="F68" s="19"/>
      <c r="H68" s="19"/>
      <c r="I68" s="20"/>
      <c r="J68" s="19"/>
      <c r="K68" s="20"/>
      <c r="L68" s="19"/>
      <c r="M68" s="20"/>
      <c r="Q68" s="48"/>
    </row>
    <row r="69" spans="1:17" s="4" customFormat="1">
      <c r="A69" s="18"/>
      <c r="B69" s="19"/>
      <c r="C69" s="18"/>
      <c r="D69" s="19"/>
      <c r="E69" s="18" t="s">
        <v>543</v>
      </c>
      <c r="F69" s="19"/>
      <c r="H69" s="19"/>
      <c r="I69" s="20"/>
      <c r="J69" s="19"/>
      <c r="K69" s="20"/>
      <c r="L69" s="19"/>
      <c r="M69" s="20"/>
      <c r="Q69" s="48"/>
    </row>
    <row r="70" spans="1:17" s="4" customFormat="1">
      <c r="A70" s="18"/>
      <c r="B70" s="19"/>
      <c r="C70" s="18"/>
      <c r="D70" s="19"/>
      <c r="E70" s="18" t="s">
        <v>434</v>
      </c>
      <c r="F70" s="19"/>
      <c r="H70" s="19"/>
      <c r="I70" s="20"/>
      <c r="J70" s="19"/>
      <c r="K70" s="20"/>
      <c r="L70" s="19"/>
      <c r="M70" s="20"/>
      <c r="Q70" s="48"/>
    </row>
    <row r="71" spans="1:17" s="4" customFormat="1">
      <c r="A71" s="18"/>
      <c r="B71" s="19"/>
      <c r="C71" s="18"/>
      <c r="D71" s="19"/>
      <c r="E71" s="18" t="s">
        <v>544</v>
      </c>
      <c r="F71" s="19"/>
      <c r="H71" s="19"/>
      <c r="I71" s="20"/>
      <c r="J71" s="19"/>
      <c r="K71" s="20"/>
      <c r="L71" s="19"/>
      <c r="M71" s="20"/>
      <c r="Q71" s="48"/>
    </row>
    <row r="72" spans="1:17" s="4" customFormat="1">
      <c r="A72" s="18"/>
      <c r="B72" s="19"/>
      <c r="C72" s="18"/>
      <c r="D72" s="19"/>
      <c r="E72" s="18" t="s">
        <v>435</v>
      </c>
      <c r="F72" s="19"/>
      <c r="H72" s="19"/>
      <c r="I72" s="20"/>
      <c r="J72" s="19"/>
      <c r="K72" s="20"/>
      <c r="L72" s="19"/>
      <c r="M72" s="20"/>
      <c r="Q72" s="48"/>
    </row>
    <row r="73" spans="1:17" s="4" customFormat="1">
      <c r="A73" s="18"/>
      <c r="B73" s="19"/>
      <c r="C73" s="18"/>
      <c r="D73" s="19"/>
      <c r="E73" s="18" t="s">
        <v>545</v>
      </c>
      <c r="F73" s="19"/>
      <c r="H73" s="19"/>
      <c r="I73" s="20"/>
      <c r="J73" s="19"/>
      <c r="K73" s="20"/>
      <c r="L73" s="19"/>
      <c r="M73" s="20"/>
      <c r="Q73" s="48"/>
    </row>
    <row r="74" spans="1:17" s="4" customFormat="1">
      <c r="A74" s="18"/>
      <c r="B74" s="19"/>
      <c r="C74" s="18"/>
      <c r="D74" s="19"/>
      <c r="E74" s="18" t="s">
        <v>436</v>
      </c>
      <c r="F74" s="19"/>
      <c r="H74" s="19"/>
      <c r="I74" s="20"/>
      <c r="J74" s="19"/>
      <c r="K74" s="20"/>
      <c r="L74" s="19"/>
      <c r="M74" s="20"/>
      <c r="Q74" s="48"/>
    </row>
    <row r="75" spans="1:17" s="4" customFormat="1">
      <c r="A75" s="18"/>
      <c r="B75" s="19"/>
      <c r="C75" s="18"/>
      <c r="D75" s="19"/>
      <c r="E75" s="18" t="s">
        <v>546</v>
      </c>
      <c r="F75" s="19"/>
      <c r="H75" s="19"/>
      <c r="I75" s="20"/>
      <c r="J75" s="19"/>
      <c r="K75" s="20"/>
      <c r="L75" s="19"/>
      <c r="M75" s="20"/>
      <c r="Q75" s="48"/>
    </row>
    <row r="76" spans="1:17" s="4" customFormat="1">
      <c r="A76" s="18"/>
      <c r="B76" s="19"/>
      <c r="C76" s="18"/>
      <c r="D76" s="19"/>
      <c r="E76" s="18" t="s">
        <v>440</v>
      </c>
      <c r="F76" s="19"/>
      <c r="H76" s="19"/>
      <c r="I76" s="20"/>
      <c r="J76" s="19"/>
      <c r="K76" s="20"/>
      <c r="L76" s="19"/>
      <c r="M76" s="20"/>
      <c r="Q76" s="48"/>
    </row>
    <row r="77" spans="1:17" s="4" customFormat="1">
      <c r="A77" s="18"/>
      <c r="B77" s="19"/>
      <c r="C77" s="18"/>
      <c r="D77" s="19"/>
      <c r="E77" s="18" t="s">
        <v>547</v>
      </c>
      <c r="F77" s="19"/>
      <c r="H77" s="19"/>
      <c r="I77" s="20"/>
      <c r="J77" s="19"/>
      <c r="K77" s="20"/>
      <c r="L77" s="19"/>
      <c r="M77" s="20"/>
      <c r="Q77" s="48"/>
    </row>
    <row r="78" spans="1:17" s="4" customFormat="1">
      <c r="A78" s="18"/>
      <c r="B78" s="19"/>
      <c r="C78" s="18"/>
      <c r="D78" s="19"/>
      <c r="E78" s="18" t="s">
        <v>441</v>
      </c>
      <c r="F78" s="19"/>
      <c r="H78" s="19"/>
      <c r="I78" s="20"/>
      <c r="J78" s="19"/>
      <c r="K78" s="20"/>
      <c r="L78" s="19"/>
      <c r="M78" s="20"/>
      <c r="Q78" s="48"/>
    </row>
    <row r="79" spans="1:17" s="4" customFormat="1">
      <c r="A79" s="18"/>
      <c r="B79" s="19"/>
      <c r="C79" s="18"/>
      <c r="D79" s="19"/>
      <c r="E79" s="18" t="s">
        <v>548</v>
      </c>
      <c r="F79" s="19"/>
      <c r="H79" s="19"/>
      <c r="I79" s="20"/>
      <c r="J79" s="19"/>
      <c r="K79" s="20"/>
      <c r="L79" s="19"/>
      <c r="M79" s="20"/>
      <c r="Q79" s="48"/>
    </row>
    <row r="80" spans="1:17" s="4" customFormat="1">
      <c r="A80" s="18"/>
      <c r="B80" s="19"/>
      <c r="C80" s="18"/>
      <c r="D80" s="19"/>
      <c r="E80" s="18" t="s">
        <v>442</v>
      </c>
      <c r="F80" s="19"/>
      <c r="H80" s="19"/>
      <c r="I80" s="20"/>
      <c r="J80" s="19"/>
      <c r="K80" s="20"/>
      <c r="L80" s="19"/>
      <c r="M80" s="20"/>
      <c r="Q80" s="48"/>
    </row>
    <row r="81" spans="1:17" s="4" customFormat="1">
      <c r="A81" s="18"/>
      <c r="B81" s="19"/>
      <c r="C81" s="18"/>
      <c r="D81" s="19"/>
      <c r="E81" s="18" t="s">
        <v>549</v>
      </c>
      <c r="F81" s="19"/>
      <c r="H81" s="19"/>
      <c r="I81" s="20"/>
      <c r="J81" s="19"/>
      <c r="K81" s="20"/>
      <c r="L81" s="19"/>
      <c r="M81" s="20"/>
      <c r="Q81" s="48"/>
    </row>
    <row r="82" spans="1:17" s="4" customFormat="1">
      <c r="A82" s="18"/>
      <c r="B82" s="19"/>
      <c r="C82" s="18"/>
      <c r="D82" s="19"/>
      <c r="E82" s="18" t="s">
        <v>443</v>
      </c>
      <c r="F82" s="19"/>
      <c r="H82" s="19"/>
      <c r="I82" s="20"/>
      <c r="J82" s="19"/>
      <c r="K82" s="20"/>
      <c r="L82" s="19"/>
      <c r="M82" s="20"/>
    </row>
    <row r="83" spans="1:17" s="4" customFormat="1">
      <c r="A83" s="18"/>
      <c r="B83" s="19"/>
      <c r="C83" s="18"/>
      <c r="D83" s="19"/>
      <c r="E83" s="18" t="s">
        <v>550</v>
      </c>
      <c r="F83" s="19"/>
      <c r="H83" s="19"/>
      <c r="I83" s="20"/>
      <c r="J83" s="19"/>
      <c r="K83" s="20"/>
      <c r="L83" s="19"/>
      <c r="M83" s="20"/>
    </row>
    <row r="84" spans="1:17" s="4" customFormat="1">
      <c r="A84" s="18"/>
      <c r="B84" s="19"/>
      <c r="C84" s="18"/>
      <c r="D84" s="19"/>
      <c r="E84" s="18" t="s">
        <v>444</v>
      </c>
      <c r="F84" s="19"/>
      <c r="H84" s="19"/>
      <c r="I84" s="20"/>
      <c r="J84" s="19"/>
      <c r="K84" s="20"/>
      <c r="L84" s="19"/>
      <c r="M84" s="20"/>
    </row>
    <row r="85" spans="1:17" s="4" customFormat="1">
      <c r="A85" s="18"/>
      <c r="B85" s="19"/>
      <c r="C85" s="18"/>
      <c r="D85" s="19"/>
      <c r="E85" s="18" t="s">
        <v>551</v>
      </c>
      <c r="F85" s="19"/>
      <c r="H85" s="19"/>
      <c r="I85" s="20"/>
      <c r="J85" s="19"/>
      <c r="K85" s="20"/>
      <c r="L85" s="19"/>
      <c r="M85" s="20"/>
    </row>
    <row r="86" spans="1:17" s="4" customFormat="1">
      <c r="A86" s="18"/>
      <c r="B86" s="19"/>
      <c r="C86" s="18"/>
      <c r="D86" s="19"/>
      <c r="E86" s="18" t="s">
        <v>445</v>
      </c>
      <c r="F86" s="19"/>
      <c r="H86" s="19"/>
      <c r="I86" s="20"/>
      <c r="J86" s="19"/>
      <c r="K86" s="20"/>
      <c r="L86" s="19"/>
      <c r="M86" s="20"/>
    </row>
    <row r="87" spans="1:17" s="4" customFormat="1">
      <c r="A87" s="18"/>
      <c r="B87" s="19"/>
      <c r="C87" s="18"/>
      <c r="D87" s="19"/>
      <c r="E87" s="18" t="s">
        <v>552</v>
      </c>
      <c r="F87" s="19"/>
      <c r="H87" s="19"/>
      <c r="I87" s="20"/>
      <c r="J87" s="19"/>
      <c r="K87" s="20"/>
      <c r="L87" s="19"/>
      <c r="M87" s="20"/>
    </row>
    <row r="88" spans="1:17" s="4" customFormat="1">
      <c r="A88" s="18"/>
      <c r="B88" s="6"/>
      <c r="C88" s="18"/>
      <c r="D88" s="19"/>
      <c r="E88" s="18" t="s">
        <v>413</v>
      </c>
      <c r="F88" s="19"/>
      <c r="H88" s="19"/>
      <c r="I88" s="20"/>
      <c r="J88" s="19"/>
      <c r="K88" s="20"/>
      <c r="L88" s="19"/>
      <c r="M88" s="20"/>
    </row>
    <row r="89" spans="1:17" s="4" customFormat="1">
      <c r="A89" s="18"/>
      <c r="B89" s="6"/>
      <c r="C89" s="18"/>
      <c r="D89" s="19"/>
      <c r="E89" s="18" t="s">
        <v>553</v>
      </c>
      <c r="F89" s="19"/>
      <c r="H89" s="19"/>
      <c r="I89" s="20"/>
      <c r="J89" s="19"/>
      <c r="K89" s="20"/>
      <c r="L89" s="19"/>
      <c r="M89" s="20"/>
    </row>
    <row r="90" spans="1:17" s="4" customFormat="1">
      <c r="A90" s="18"/>
      <c r="B90" s="6"/>
      <c r="C90" s="18"/>
      <c r="D90" s="19"/>
      <c r="E90" s="18" t="s">
        <v>414</v>
      </c>
      <c r="F90" s="19"/>
      <c r="H90" s="19"/>
      <c r="I90" s="20"/>
      <c r="J90" s="19"/>
      <c r="K90" s="20"/>
      <c r="L90" s="19"/>
      <c r="M90" s="20"/>
    </row>
    <row r="91" spans="1:17" s="4" customFormat="1">
      <c r="A91" s="18"/>
      <c r="B91" s="6"/>
      <c r="C91" s="18"/>
      <c r="D91" s="19"/>
      <c r="E91" s="18" t="s">
        <v>554</v>
      </c>
      <c r="F91" s="19"/>
      <c r="H91" s="19"/>
      <c r="I91" s="20"/>
      <c r="J91" s="19"/>
      <c r="K91" s="20"/>
      <c r="L91" s="19"/>
      <c r="M91" s="20"/>
    </row>
    <row r="92" spans="1:17" s="4" customFormat="1">
      <c r="A92" s="18"/>
      <c r="B92" s="6"/>
      <c r="C92" s="18"/>
      <c r="D92" s="19"/>
      <c r="E92" s="18" t="s">
        <v>415</v>
      </c>
      <c r="F92" s="19"/>
      <c r="H92" s="19"/>
      <c r="I92" s="20"/>
      <c r="J92" s="19"/>
      <c r="K92" s="20"/>
      <c r="L92" s="19"/>
      <c r="M92" s="20"/>
    </row>
    <row r="93" spans="1:17" s="4" customFormat="1">
      <c r="A93" s="18"/>
      <c r="B93" s="6"/>
      <c r="C93" s="18"/>
      <c r="D93" s="19"/>
      <c r="E93" s="18" t="s">
        <v>555</v>
      </c>
      <c r="F93" s="19"/>
      <c r="H93" s="19"/>
      <c r="I93" s="20"/>
      <c r="J93" s="19"/>
      <c r="K93" s="20"/>
      <c r="L93" s="19"/>
      <c r="M93" s="20"/>
    </row>
    <row r="94" spans="1:17" s="4" customFormat="1">
      <c r="A94" s="18"/>
      <c r="B94" s="6"/>
      <c r="C94" s="18"/>
      <c r="D94" s="19"/>
      <c r="E94" s="18" t="s">
        <v>446</v>
      </c>
      <c r="F94" s="19"/>
      <c r="H94" s="19"/>
      <c r="I94" s="20"/>
      <c r="J94" s="19"/>
      <c r="K94" s="20"/>
      <c r="L94" s="19"/>
      <c r="M94" s="20"/>
    </row>
    <row r="95" spans="1:17" s="4" customFormat="1">
      <c r="A95" s="18"/>
      <c r="B95" s="6"/>
      <c r="C95" s="18"/>
      <c r="D95" s="19"/>
      <c r="E95" s="18" t="s">
        <v>556</v>
      </c>
      <c r="F95" s="19"/>
      <c r="H95" s="19"/>
      <c r="I95" s="20"/>
      <c r="J95" s="19"/>
      <c r="K95" s="20"/>
      <c r="L95" s="19"/>
      <c r="M95" s="20"/>
    </row>
    <row r="96" spans="1:17" s="4" customFormat="1">
      <c r="A96" s="18"/>
      <c r="B96" s="6"/>
      <c r="C96" s="18"/>
      <c r="D96" s="19"/>
      <c r="E96" s="18" t="s">
        <v>447</v>
      </c>
      <c r="F96" s="19"/>
      <c r="H96" s="19"/>
      <c r="I96" s="20"/>
      <c r="J96" s="19"/>
      <c r="K96" s="20"/>
      <c r="L96" s="19"/>
      <c r="M96" s="20"/>
    </row>
    <row r="97" spans="1:13" s="4" customFormat="1">
      <c r="A97" s="18"/>
      <c r="B97" s="6"/>
      <c r="C97" s="18"/>
      <c r="D97" s="19"/>
      <c r="E97" s="18" t="s">
        <v>557</v>
      </c>
      <c r="F97" s="19"/>
      <c r="H97" s="19"/>
      <c r="I97" s="20"/>
      <c r="J97" s="19"/>
      <c r="K97" s="20"/>
      <c r="L97" s="19"/>
      <c r="M97" s="20"/>
    </row>
    <row r="98" spans="1:13" s="4" customFormat="1">
      <c r="A98" s="5"/>
      <c r="B98" s="6"/>
      <c r="C98" s="18"/>
      <c r="D98" s="19"/>
      <c r="E98" s="18" t="s">
        <v>448</v>
      </c>
      <c r="F98" s="19"/>
      <c r="H98" s="19"/>
      <c r="I98" s="20"/>
      <c r="J98" s="19"/>
      <c r="K98" s="20"/>
      <c r="L98" s="19"/>
      <c r="M98" s="20"/>
    </row>
    <row r="99" spans="1:13" s="4" customFormat="1">
      <c r="A99" s="5"/>
      <c r="B99" s="6"/>
      <c r="C99" s="18"/>
      <c r="D99" s="19"/>
      <c r="E99" s="18" t="s">
        <v>558</v>
      </c>
      <c r="F99" s="19"/>
      <c r="H99" s="19"/>
      <c r="I99" s="20"/>
      <c r="J99" s="19"/>
      <c r="K99" s="20"/>
      <c r="L99" s="19"/>
      <c r="M99" s="20"/>
    </row>
    <row r="100" spans="1:13" s="4" customFormat="1">
      <c r="A100" s="5"/>
      <c r="B100" s="6"/>
      <c r="C100" s="18"/>
      <c r="D100" s="19"/>
      <c r="E100" s="18" t="s">
        <v>449</v>
      </c>
      <c r="F100" s="19"/>
      <c r="H100" s="19"/>
      <c r="I100" s="20"/>
      <c r="J100" s="19"/>
      <c r="K100" s="20"/>
      <c r="L100" s="19"/>
      <c r="M100" s="20"/>
    </row>
    <row r="101" spans="1:13" s="4" customFormat="1">
      <c r="A101" s="5"/>
      <c r="B101" s="6"/>
      <c r="C101" s="18"/>
      <c r="D101" s="19"/>
      <c r="E101" s="18" t="s">
        <v>559</v>
      </c>
      <c r="F101" s="19"/>
      <c r="H101" s="19"/>
      <c r="I101" s="20"/>
      <c r="J101" s="19"/>
      <c r="K101" s="20"/>
      <c r="L101" s="19"/>
      <c r="M101" s="20"/>
    </row>
    <row r="102" spans="1:13" s="4" customFormat="1">
      <c r="A102" s="5"/>
      <c r="B102" s="6"/>
      <c r="C102" s="18"/>
      <c r="D102" s="19"/>
      <c r="E102" s="18" t="s">
        <v>450</v>
      </c>
      <c r="F102" s="19"/>
      <c r="H102" s="19"/>
      <c r="I102" s="20"/>
      <c r="J102" s="19"/>
      <c r="K102" s="20"/>
      <c r="L102" s="19"/>
      <c r="M102" s="20"/>
    </row>
    <row r="103" spans="1:13" s="4" customFormat="1">
      <c r="A103" s="5"/>
      <c r="B103" s="6"/>
      <c r="C103" s="18"/>
      <c r="D103" s="19"/>
      <c r="E103" s="18" t="s">
        <v>560</v>
      </c>
      <c r="F103" s="19"/>
      <c r="H103" s="19"/>
      <c r="I103" s="20"/>
      <c r="J103" s="19"/>
      <c r="K103" s="20"/>
      <c r="L103" s="19"/>
      <c r="M103" s="20"/>
    </row>
    <row r="104" spans="1:13" s="4" customFormat="1">
      <c r="A104" s="5"/>
      <c r="B104" s="6"/>
      <c r="C104" s="18"/>
      <c r="D104" s="19"/>
      <c r="E104" s="18" t="s">
        <v>451</v>
      </c>
      <c r="F104" s="19"/>
      <c r="H104" s="19"/>
      <c r="I104" s="20"/>
      <c r="J104" s="19"/>
      <c r="K104" s="20"/>
      <c r="L104" s="19"/>
      <c r="M104" s="20"/>
    </row>
    <row r="105" spans="1:13" s="4" customFormat="1">
      <c r="A105" s="5"/>
      <c r="B105" s="6"/>
      <c r="C105" s="18"/>
      <c r="D105" s="19"/>
      <c r="E105" s="18" t="s">
        <v>561</v>
      </c>
      <c r="F105" s="19"/>
      <c r="H105" s="19"/>
      <c r="I105" s="20"/>
      <c r="J105" s="19"/>
      <c r="K105" s="20"/>
      <c r="L105" s="19"/>
      <c r="M105" s="20"/>
    </row>
    <row r="106" spans="1:13" s="4" customFormat="1">
      <c r="A106" s="5"/>
      <c r="B106" s="6"/>
      <c r="C106" s="18"/>
      <c r="D106" s="19"/>
      <c r="E106" s="18" t="s">
        <v>455</v>
      </c>
      <c r="F106" s="19"/>
      <c r="H106" s="19"/>
      <c r="I106" s="20"/>
      <c r="J106" s="19"/>
      <c r="K106" s="20"/>
      <c r="L106" s="19"/>
      <c r="M106" s="20"/>
    </row>
    <row r="107" spans="1:13" s="4" customFormat="1">
      <c r="A107" s="5"/>
      <c r="B107" s="6"/>
      <c r="C107" s="18"/>
      <c r="D107" s="19"/>
      <c r="E107" s="18" t="s">
        <v>562</v>
      </c>
      <c r="F107" s="19"/>
      <c r="H107" s="19"/>
      <c r="I107" s="20"/>
      <c r="J107" s="19"/>
      <c r="K107" s="20"/>
      <c r="L107" s="19"/>
      <c r="M107" s="20"/>
    </row>
    <row r="108" spans="1:13" s="4" customFormat="1">
      <c r="A108" s="5"/>
      <c r="B108" s="6"/>
      <c r="C108" s="18"/>
      <c r="D108" s="19"/>
      <c r="E108" s="18" t="s">
        <v>456</v>
      </c>
      <c r="F108" s="19"/>
      <c r="H108" s="19"/>
      <c r="I108" s="20"/>
      <c r="J108" s="19"/>
      <c r="K108" s="20"/>
      <c r="L108" s="19"/>
      <c r="M108" s="20"/>
    </row>
    <row r="109" spans="1:13" s="4" customFormat="1">
      <c r="A109" s="5"/>
      <c r="B109" s="6"/>
      <c r="C109" s="18"/>
      <c r="D109" s="19"/>
      <c r="E109" s="18" t="s">
        <v>563</v>
      </c>
      <c r="F109" s="19"/>
      <c r="H109" s="19"/>
      <c r="I109" s="20"/>
      <c r="J109" s="19"/>
      <c r="K109" s="20"/>
      <c r="L109" s="19"/>
      <c r="M109" s="20"/>
    </row>
    <row r="110" spans="1:13" s="4" customFormat="1">
      <c r="A110" s="5"/>
      <c r="B110" s="6"/>
      <c r="C110" s="18"/>
      <c r="D110" s="19"/>
      <c r="E110" s="18" t="s">
        <v>457</v>
      </c>
      <c r="F110" s="19"/>
      <c r="H110" s="19"/>
      <c r="I110" s="20"/>
      <c r="J110" s="19"/>
      <c r="K110" s="20"/>
      <c r="L110" s="19"/>
      <c r="M110" s="20"/>
    </row>
    <row r="111" spans="1:13" s="4" customFormat="1">
      <c r="A111" s="5"/>
      <c r="B111" s="6"/>
      <c r="C111" s="18"/>
      <c r="D111" s="19"/>
      <c r="E111" s="18" t="s">
        <v>564</v>
      </c>
      <c r="F111" s="19"/>
      <c r="H111" s="19"/>
      <c r="I111" s="20"/>
      <c r="J111" s="19"/>
      <c r="K111" s="20"/>
      <c r="L111" s="19"/>
      <c r="M111" s="20"/>
    </row>
    <row r="112" spans="1:13" s="4" customFormat="1">
      <c r="A112" s="5"/>
      <c r="B112" s="6"/>
      <c r="C112" s="18"/>
      <c r="D112" s="19"/>
      <c r="E112" s="18" t="s">
        <v>458</v>
      </c>
      <c r="F112" s="19"/>
      <c r="H112" s="19"/>
      <c r="I112" s="20"/>
      <c r="J112" s="19"/>
      <c r="K112" s="20"/>
      <c r="L112" s="19"/>
      <c r="M112" s="20"/>
    </row>
    <row r="113" spans="1:13" s="4" customFormat="1">
      <c r="A113" s="5"/>
      <c r="B113" s="6"/>
      <c r="C113" s="18"/>
      <c r="D113" s="19"/>
      <c r="E113" s="18" t="s">
        <v>565</v>
      </c>
      <c r="F113" s="19"/>
      <c r="H113" s="19"/>
      <c r="I113" s="20"/>
      <c r="J113" s="19"/>
      <c r="K113" s="20"/>
      <c r="L113" s="19"/>
      <c r="M113" s="20"/>
    </row>
    <row r="114" spans="1:13" s="4" customFormat="1">
      <c r="A114" s="5"/>
      <c r="B114" s="6"/>
      <c r="C114" s="18"/>
      <c r="D114" s="19"/>
      <c r="E114" s="18" t="s">
        <v>459</v>
      </c>
      <c r="F114" s="19"/>
      <c r="H114" s="19"/>
      <c r="I114" s="20"/>
      <c r="J114" s="19"/>
      <c r="K114" s="20"/>
      <c r="L114" s="19"/>
      <c r="M114" s="20"/>
    </row>
    <row r="115" spans="1:13" s="4" customFormat="1">
      <c r="A115" s="5"/>
      <c r="B115" s="6"/>
      <c r="C115" s="18"/>
      <c r="D115" s="19"/>
      <c r="E115" s="18" t="s">
        <v>566</v>
      </c>
      <c r="F115" s="19"/>
      <c r="H115" s="19"/>
      <c r="I115" s="20"/>
      <c r="J115" s="19"/>
      <c r="K115" s="20"/>
      <c r="L115" s="19"/>
      <c r="M115" s="20"/>
    </row>
    <row r="116" spans="1:13" s="4" customFormat="1">
      <c r="A116" s="5"/>
      <c r="B116" s="6"/>
      <c r="C116" s="18"/>
      <c r="D116" s="19"/>
      <c r="E116" s="18" t="s">
        <v>460</v>
      </c>
      <c r="F116" s="19"/>
      <c r="G116" s="20"/>
      <c r="H116" s="19"/>
      <c r="I116" s="20"/>
      <c r="J116" s="19"/>
      <c r="K116" s="20"/>
      <c r="L116" s="19"/>
      <c r="M116" s="20"/>
    </row>
    <row r="117" spans="1:13" s="4" customFormat="1">
      <c r="A117" s="5"/>
      <c r="B117" s="6"/>
      <c r="C117" s="18"/>
      <c r="D117" s="19"/>
      <c r="E117" s="18" t="s">
        <v>567</v>
      </c>
      <c r="F117" s="19"/>
      <c r="G117" s="20"/>
      <c r="H117" s="19"/>
      <c r="I117" s="20"/>
      <c r="J117" s="19"/>
      <c r="K117" s="20"/>
      <c r="L117" s="19"/>
      <c r="M117" s="20"/>
    </row>
    <row r="118" spans="1:13" s="4" customFormat="1">
      <c r="A118" s="5"/>
      <c r="B118" s="6"/>
      <c r="C118" s="18"/>
      <c r="D118" s="19"/>
      <c r="E118" s="18" t="s">
        <v>461</v>
      </c>
      <c r="F118" s="19"/>
      <c r="G118" s="20"/>
      <c r="H118" s="19"/>
      <c r="I118" s="20"/>
      <c r="J118" s="19"/>
      <c r="K118" s="20"/>
      <c r="L118" s="19"/>
      <c r="M118" s="20"/>
    </row>
    <row r="119" spans="1:13" s="4" customFormat="1">
      <c r="A119" s="5"/>
      <c r="B119" s="6"/>
      <c r="C119" s="18"/>
      <c r="D119" s="19"/>
      <c r="E119" s="18" t="s">
        <v>568</v>
      </c>
      <c r="F119" s="19"/>
      <c r="G119" s="20"/>
      <c r="H119" s="19"/>
      <c r="I119" s="20"/>
      <c r="J119" s="19"/>
      <c r="K119" s="20"/>
      <c r="L119" s="19"/>
      <c r="M119" s="20"/>
    </row>
    <row r="120" spans="1:13" s="4" customFormat="1">
      <c r="A120" s="5"/>
      <c r="B120" s="6"/>
      <c r="C120" s="18"/>
      <c r="D120" s="19"/>
      <c r="E120" s="18" t="s">
        <v>462</v>
      </c>
      <c r="F120" s="19"/>
      <c r="G120" s="20"/>
      <c r="H120" s="19"/>
      <c r="I120" s="20"/>
      <c r="J120" s="19"/>
      <c r="K120" s="20"/>
      <c r="L120" s="19"/>
      <c r="M120" s="20"/>
    </row>
    <row r="121" spans="1:13" s="4" customFormat="1">
      <c r="A121" s="5"/>
      <c r="B121" s="6"/>
      <c r="C121" s="18"/>
      <c r="D121" s="19"/>
      <c r="E121" s="18" t="s">
        <v>569</v>
      </c>
      <c r="F121" s="19"/>
      <c r="G121" s="20"/>
      <c r="H121" s="19"/>
      <c r="I121" s="20"/>
      <c r="J121" s="19"/>
      <c r="K121" s="20"/>
      <c r="L121" s="19"/>
      <c r="M121" s="20"/>
    </row>
    <row r="122" spans="1:13" s="4" customFormat="1">
      <c r="A122" s="5"/>
      <c r="B122" s="6"/>
      <c r="C122" s="18"/>
      <c r="D122" s="19"/>
      <c r="E122" s="18" t="s">
        <v>463</v>
      </c>
      <c r="F122" s="19"/>
      <c r="G122" s="20"/>
      <c r="H122" s="19"/>
      <c r="I122" s="20"/>
      <c r="J122" s="19"/>
      <c r="K122" s="20"/>
      <c r="L122" s="19"/>
      <c r="M122" s="20"/>
    </row>
    <row r="123" spans="1:13" s="4" customFormat="1">
      <c r="A123" s="5"/>
      <c r="B123" s="6"/>
      <c r="C123" s="18"/>
      <c r="D123" s="19"/>
      <c r="E123" s="18" t="s">
        <v>570</v>
      </c>
      <c r="F123" s="19"/>
      <c r="G123" s="20"/>
      <c r="H123" s="19"/>
      <c r="I123" s="20"/>
      <c r="J123" s="19"/>
      <c r="K123" s="20"/>
      <c r="L123" s="19"/>
      <c r="M123" s="20"/>
    </row>
    <row r="124" spans="1:13" s="4" customFormat="1">
      <c r="A124" s="5"/>
      <c r="B124" s="6"/>
      <c r="C124" s="18"/>
      <c r="D124" s="19"/>
      <c r="E124" s="18" t="s">
        <v>464</v>
      </c>
      <c r="F124" s="19"/>
      <c r="G124" s="20"/>
      <c r="H124" s="19"/>
      <c r="I124" s="20"/>
      <c r="J124" s="19"/>
      <c r="K124" s="20"/>
      <c r="L124" s="19"/>
      <c r="M124" s="20"/>
    </row>
    <row r="125" spans="1:13" s="4" customFormat="1">
      <c r="A125" s="5"/>
      <c r="B125" s="6"/>
      <c r="C125" s="18"/>
      <c r="D125" s="19"/>
      <c r="E125" s="18" t="s">
        <v>571</v>
      </c>
      <c r="F125" s="19"/>
      <c r="G125" s="20"/>
      <c r="H125" s="19"/>
      <c r="I125" s="20"/>
      <c r="J125" s="19"/>
      <c r="K125" s="20"/>
      <c r="L125" s="19"/>
      <c r="M125" s="20"/>
    </row>
    <row r="126" spans="1:13" s="4" customFormat="1">
      <c r="A126" s="5"/>
      <c r="B126" s="6"/>
      <c r="C126" s="18"/>
      <c r="D126" s="19"/>
      <c r="E126" s="18" t="s">
        <v>465</v>
      </c>
      <c r="F126" s="19"/>
      <c r="G126" s="20"/>
      <c r="H126" s="19"/>
      <c r="I126" s="20"/>
      <c r="J126" s="19"/>
      <c r="K126" s="20"/>
      <c r="L126" s="19"/>
      <c r="M126" s="20"/>
    </row>
    <row r="127" spans="1:13" s="4" customFormat="1">
      <c r="A127" s="5"/>
      <c r="B127" s="6"/>
      <c r="C127" s="18"/>
      <c r="D127" s="19"/>
      <c r="E127" s="18" t="s">
        <v>572</v>
      </c>
      <c r="F127" s="19"/>
      <c r="G127" s="20"/>
      <c r="H127" s="19"/>
      <c r="I127" s="20"/>
      <c r="J127" s="19"/>
      <c r="K127" s="20"/>
      <c r="L127" s="19"/>
      <c r="M127" s="20"/>
    </row>
    <row r="128" spans="1:13" s="4" customFormat="1">
      <c r="A128" s="5"/>
      <c r="B128" s="6"/>
      <c r="C128" s="18"/>
      <c r="D128" s="19"/>
      <c r="E128" s="18" t="s">
        <v>466</v>
      </c>
      <c r="F128" s="19"/>
      <c r="G128" s="20"/>
      <c r="H128" s="19"/>
      <c r="I128" s="20"/>
      <c r="J128" s="19"/>
      <c r="K128" s="20"/>
      <c r="L128" s="19"/>
      <c r="M128" s="20"/>
    </row>
    <row r="129" spans="1:13" s="4" customFormat="1">
      <c r="A129" s="5"/>
      <c r="B129" s="6"/>
      <c r="C129" s="18"/>
      <c r="D129" s="19"/>
      <c r="E129" s="18" t="s">
        <v>573</v>
      </c>
      <c r="F129" s="19"/>
      <c r="G129" s="20"/>
      <c r="H129" s="19"/>
      <c r="I129" s="20"/>
      <c r="J129" s="19"/>
      <c r="K129" s="20"/>
      <c r="L129" s="19"/>
      <c r="M129" s="20"/>
    </row>
    <row r="130" spans="1:13" s="4" customFormat="1">
      <c r="A130" s="5"/>
      <c r="B130" s="6"/>
      <c r="C130" s="18"/>
      <c r="D130" s="19"/>
      <c r="E130" s="18" t="s">
        <v>467</v>
      </c>
      <c r="F130" s="19"/>
      <c r="G130" s="20"/>
      <c r="H130" s="19"/>
      <c r="I130" s="20"/>
      <c r="J130" s="19"/>
      <c r="K130" s="20"/>
      <c r="L130" s="19"/>
      <c r="M130" s="20"/>
    </row>
    <row r="131" spans="1:13" s="4" customFormat="1">
      <c r="A131" s="5"/>
      <c r="B131" s="6"/>
      <c r="C131" s="18"/>
      <c r="D131" s="19"/>
      <c r="E131" s="18" t="s">
        <v>574</v>
      </c>
      <c r="F131" s="19"/>
      <c r="G131" s="20"/>
      <c r="H131" s="19"/>
      <c r="I131" s="20"/>
      <c r="J131" s="19"/>
      <c r="K131" s="20"/>
      <c r="L131" s="19"/>
      <c r="M131" s="20"/>
    </row>
    <row r="132" spans="1:13" s="4" customFormat="1">
      <c r="A132" s="5"/>
      <c r="B132" s="6"/>
      <c r="C132" s="18"/>
      <c r="D132" s="19"/>
      <c r="E132" s="18" t="s">
        <v>468</v>
      </c>
      <c r="F132" s="19"/>
      <c r="G132" s="20"/>
      <c r="H132" s="19"/>
      <c r="I132" s="20"/>
      <c r="J132" s="19"/>
      <c r="K132" s="20"/>
      <c r="L132" s="19"/>
      <c r="M132" s="20"/>
    </row>
    <row r="133" spans="1:13" s="4" customFormat="1">
      <c r="A133" s="5"/>
      <c r="B133" s="6"/>
      <c r="C133" s="18"/>
      <c r="D133" s="19"/>
      <c r="E133" s="18" t="s">
        <v>575</v>
      </c>
      <c r="F133" s="19"/>
      <c r="G133" s="20"/>
      <c r="H133" s="19"/>
      <c r="I133" s="20"/>
      <c r="J133" s="19"/>
      <c r="K133" s="20"/>
      <c r="L133" s="19"/>
      <c r="M133" s="20"/>
    </row>
    <row r="134" spans="1:13" s="4" customFormat="1">
      <c r="A134" s="5"/>
      <c r="B134" s="6"/>
      <c r="C134" s="18"/>
      <c r="D134" s="19"/>
      <c r="E134" s="18" t="s">
        <v>469</v>
      </c>
      <c r="F134" s="19"/>
      <c r="G134" s="20"/>
      <c r="H134" s="19"/>
      <c r="I134" s="20"/>
      <c r="J134" s="19"/>
      <c r="K134" s="20"/>
      <c r="L134" s="19"/>
      <c r="M134" s="20"/>
    </row>
    <row r="135" spans="1:13" s="4" customFormat="1">
      <c r="A135" s="5"/>
      <c r="B135" s="6"/>
      <c r="C135" s="18"/>
      <c r="D135" s="19"/>
      <c r="E135" s="18" t="s">
        <v>576</v>
      </c>
      <c r="F135" s="19"/>
      <c r="G135" s="20"/>
      <c r="H135" s="19"/>
      <c r="I135" s="20"/>
      <c r="J135" s="19"/>
      <c r="K135" s="20"/>
      <c r="L135" s="19"/>
      <c r="M135" s="20"/>
    </row>
    <row r="136" spans="1:13" s="4" customFormat="1">
      <c r="A136" s="5"/>
      <c r="B136" s="6"/>
      <c r="C136" s="18"/>
      <c r="D136" s="19"/>
      <c r="E136" s="18" t="s">
        <v>470</v>
      </c>
      <c r="F136" s="19"/>
      <c r="G136" s="20"/>
      <c r="H136" s="19"/>
      <c r="I136" s="20"/>
      <c r="J136" s="19"/>
      <c r="K136" s="20"/>
      <c r="L136" s="19"/>
      <c r="M136" s="20"/>
    </row>
    <row r="137" spans="1:13" s="4" customFormat="1">
      <c r="A137" s="5"/>
      <c r="B137" s="6"/>
      <c r="C137" s="18"/>
      <c r="D137" s="19"/>
      <c r="E137" s="18" t="s">
        <v>577</v>
      </c>
      <c r="F137" s="19"/>
      <c r="G137" s="20"/>
      <c r="H137" s="19"/>
      <c r="I137" s="20"/>
      <c r="J137" s="19"/>
      <c r="K137" s="20"/>
      <c r="L137" s="19"/>
      <c r="M137" s="20"/>
    </row>
    <row r="138" spans="1:13" s="4" customFormat="1">
      <c r="A138" s="5"/>
      <c r="B138" s="6"/>
      <c r="C138" s="18"/>
      <c r="D138" s="19"/>
      <c r="E138" s="18" t="s">
        <v>472</v>
      </c>
      <c r="F138" s="19"/>
      <c r="G138" s="20"/>
      <c r="H138" s="19"/>
      <c r="I138" s="20"/>
      <c r="J138" s="19"/>
      <c r="K138" s="20"/>
      <c r="L138" s="19"/>
      <c r="M138" s="20"/>
    </row>
    <row r="139" spans="1:13" s="4" customFormat="1">
      <c r="A139" s="5"/>
      <c r="B139" s="6"/>
      <c r="C139" s="18"/>
      <c r="D139" s="19"/>
      <c r="E139" s="18" t="s">
        <v>578</v>
      </c>
      <c r="F139" s="19"/>
      <c r="G139" s="20"/>
      <c r="H139" s="19"/>
      <c r="I139" s="20"/>
      <c r="J139" s="19"/>
      <c r="K139" s="20"/>
      <c r="L139" s="19"/>
      <c r="M139" s="20"/>
    </row>
    <row r="140" spans="1:13" s="4" customFormat="1">
      <c r="A140" s="5"/>
      <c r="B140" s="6"/>
      <c r="C140" s="18"/>
      <c r="D140" s="19"/>
      <c r="E140" s="18" t="s">
        <v>471</v>
      </c>
      <c r="F140" s="19"/>
      <c r="G140" s="20"/>
      <c r="H140" s="19"/>
      <c r="I140" s="20"/>
      <c r="J140" s="19"/>
      <c r="K140" s="20"/>
      <c r="L140" s="19"/>
      <c r="M140" s="20"/>
    </row>
    <row r="141" spans="1:13" s="4" customFormat="1">
      <c r="A141" s="5"/>
      <c r="B141" s="6"/>
      <c r="C141" s="18"/>
      <c r="D141" s="19"/>
      <c r="E141" s="18" t="s">
        <v>579</v>
      </c>
      <c r="F141" s="19"/>
      <c r="G141" s="20"/>
      <c r="H141" s="19"/>
      <c r="I141" s="20"/>
      <c r="J141" s="19"/>
      <c r="K141" s="20"/>
      <c r="L141" s="19"/>
      <c r="M141" s="20"/>
    </row>
    <row r="142" spans="1:13" s="4" customFormat="1">
      <c r="A142" s="5"/>
      <c r="B142" s="6"/>
      <c r="C142" s="18"/>
      <c r="D142" s="19"/>
      <c r="E142" s="18"/>
      <c r="F142" s="19"/>
      <c r="G142" s="20"/>
      <c r="H142" s="19"/>
      <c r="I142" s="20"/>
      <c r="J142" s="19"/>
      <c r="K142" s="20"/>
      <c r="L142" s="19"/>
      <c r="M142" s="20"/>
    </row>
    <row r="143" spans="1:13" s="4" customFormat="1">
      <c r="A143" s="5"/>
      <c r="B143" s="6"/>
      <c r="C143" s="18"/>
      <c r="D143" s="19"/>
      <c r="E143" s="18"/>
      <c r="F143" s="19"/>
      <c r="G143" s="20"/>
      <c r="H143" s="19"/>
      <c r="I143" s="20"/>
      <c r="J143" s="19"/>
      <c r="K143" s="20"/>
      <c r="L143" s="19"/>
      <c r="M143" s="20"/>
    </row>
    <row r="144" spans="1:13" s="4" customFormat="1">
      <c r="A144" s="5"/>
      <c r="B144" s="6"/>
      <c r="C144" s="18"/>
      <c r="D144" s="19"/>
      <c r="E144" s="18"/>
      <c r="F144" s="19"/>
      <c r="G144" s="20"/>
      <c r="H144" s="19"/>
      <c r="I144" s="20"/>
      <c r="J144" s="19"/>
      <c r="K144" s="20"/>
      <c r="L144" s="19"/>
      <c r="M144" s="20"/>
    </row>
    <row r="145" spans="1:13" s="4" customFormat="1">
      <c r="A145" s="5"/>
      <c r="B145" s="6"/>
      <c r="C145" s="18"/>
      <c r="D145" s="19"/>
      <c r="E145" s="18"/>
      <c r="F145" s="19"/>
      <c r="G145" s="20"/>
      <c r="H145" s="19"/>
      <c r="I145" s="20"/>
      <c r="J145" s="19"/>
      <c r="K145" s="20"/>
      <c r="L145" s="19"/>
      <c r="M145" s="20"/>
    </row>
    <row r="146" spans="1:13" s="4" customFormat="1">
      <c r="A146" s="5"/>
      <c r="B146" s="6"/>
      <c r="C146" s="18"/>
      <c r="D146" s="19"/>
      <c r="E146" s="18"/>
      <c r="F146" s="19"/>
      <c r="G146" s="20"/>
      <c r="H146" s="19"/>
      <c r="I146" s="20"/>
      <c r="J146" s="19"/>
      <c r="K146" s="20"/>
      <c r="L146" s="19"/>
      <c r="M146" s="20"/>
    </row>
    <row r="147" spans="1:13" s="4" customFormat="1">
      <c r="A147" s="5"/>
      <c r="B147" s="6"/>
      <c r="C147" s="18"/>
      <c r="D147" s="19"/>
      <c r="E147" s="18"/>
      <c r="F147" s="19"/>
      <c r="G147" s="20"/>
      <c r="H147" s="19"/>
      <c r="I147" s="20"/>
      <c r="J147" s="19"/>
      <c r="K147" s="20"/>
      <c r="L147" s="19"/>
      <c r="M147" s="20"/>
    </row>
    <row r="148" spans="1:13" s="4" customFormat="1">
      <c r="A148" s="5"/>
      <c r="B148" s="6"/>
      <c r="C148" s="18"/>
      <c r="D148" s="19"/>
      <c r="E148" s="18"/>
      <c r="F148" s="19"/>
      <c r="G148" s="20"/>
      <c r="H148" s="19"/>
      <c r="I148" s="20"/>
      <c r="J148" s="19"/>
      <c r="K148" s="20"/>
      <c r="L148" s="19"/>
      <c r="M148" s="20"/>
    </row>
    <row r="149" spans="1:13" s="4" customFormat="1">
      <c r="A149" s="5"/>
      <c r="B149" s="6"/>
      <c r="C149" s="18"/>
      <c r="D149" s="19"/>
      <c r="E149" s="18"/>
      <c r="F149" s="19"/>
      <c r="G149" s="20"/>
      <c r="H149" s="19"/>
      <c r="I149" s="20"/>
      <c r="J149" s="19"/>
      <c r="K149" s="20"/>
      <c r="L149" s="19"/>
      <c r="M149" s="20"/>
    </row>
    <row r="150" spans="1:13" s="4" customFormat="1">
      <c r="A150" s="5"/>
      <c r="B150" s="6"/>
      <c r="C150" s="18"/>
      <c r="D150" s="19"/>
      <c r="E150" s="18"/>
      <c r="F150" s="19"/>
      <c r="G150" s="20"/>
      <c r="H150" s="19"/>
      <c r="I150" s="20"/>
      <c r="J150" s="19"/>
      <c r="K150" s="20"/>
      <c r="L150" s="19"/>
      <c r="M150" s="20"/>
    </row>
    <row r="151" spans="1:13" s="4" customFormat="1">
      <c r="A151" s="5"/>
      <c r="B151" s="6"/>
      <c r="C151" s="18"/>
      <c r="D151" s="19"/>
      <c r="E151" s="18"/>
      <c r="F151" s="19"/>
      <c r="G151" s="20"/>
      <c r="H151" s="19"/>
      <c r="I151" s="20"/>
      <c r="J151" s="19"/>
      <c r="K151" s="20"/>
      <c r="L151" s="19"/>
      <c r="M151" s="20"/>
    </row>
    <row r="152" spans="1:13" s="4" customFormat="1">
      <c r="A152" s="5"/>
      <c r="B152" s="6"/>
      <c r="C152" s="18"/>
      <c r="D152" s="19"/>
      <c r="E152" s="18"/>
      <c r="F152" s="19"/>
      <c r="G152" s="20"/>
      <c r="H152" s="19"/>
      <c r="I152" s="20"/>
      <c r="J152" s="19"/>
      <c r="K152" s="20"/>
      <c r="L152" s="19"/>
      <c r="M152" s="20"/>
    </row>
    <row r="153" spans="1:13" s="4" customFormat="1">
      <c r="A153" s="5"/>
      <c r="B153" s="6"/>
      <c r="C153" s="18"/>
      <c r="D153" s="19"/>
      <c r="E153" s="18"/>
      <c r="F153" s="19"/>
      <c r="G153" s="20"/>
      <c r="H153" s="19"/>
      <c r="I153" s="20"/>
      <c r="J153" s="19"/>
      <c r="K153" s="20"/>
      <c r="L153" s="19"/>
      <c r="M153" s="20"/>
    </row>
    <row r="154" spans="1:13" s="4" customFormat="1">
      <c r="A154" s="5"/>
      <c r="B154" s="6"/>
      <c r="C154" s="18"/>
      <c r="D154" s="19"/>
      <c r="E154" s="18"/>
      <c r="F154" s="19"/>
      <c r="G154" s="20"/>
      <c r="H154" s="19"/>
      <c r="I154" s="20"/>
      <c r="J154" s="19"/>
      <c r="K154" s="20"/>
      <c r="L154" s="19"/>
      <c r="M154" s="20"/>
    </row>
    <row r="155" spans="1:13" s="4" customFormat="1">
      <c r="A155" s="5"/>
      <c r="B155" s="6"/>
      <c r="C155" s="18"/>
      <c r="D155" s="19"/>
      <c r="E155" s="18"/>
      <c r="F155" s="19"/>
      <c r="G155" s="20"/>
      <c r="H155" s="19"/>
      <c r="I155" s="20"/>
      <c r="J155" s="19"/>
      <c r="K155" s="20"/>
      <c r="L155" s="19"/>
      <c r="M155" s="20"/>
    </row>
    <row r="156" spans="1:13" s="4" customFormat="1">
      <c r="A156" s="5"/>
      <c r="B156" s="6"/>
      <c r="C156" s="18"/>
      <c r="D156" s="19"/>
      <c r="E156" s="18"/>
      <c r="F156" s="19"/>
      <c r="G156" s="20"/>
      <c r="H156" s="19"/>
      <c r="I156" s="20"/>
      <c r="J156" s="19"/>
      <c r="K156" s="20"/>
      <c r="L156" s="19"/>
      <c r="M156" s="20"/>
    </row>
    <row r="157" spans="1:13" s="4" customFormat="1">
      <c r="A157" s="5"/>
      <c r="B157" s="6"/>
      <c r="C157" s="18"/>
      <c r="D157" s="19"/>
      <c r="E157" s="18"/>
      <c r="F157" s="19"/>
      <c r="G157" s="20"/>
      <c r="H157" s="19"/>
      <c r="I157" s="20"/>
      <c r="J157" s="19"/>
      <c r="K157" s="20"/>
      <c r="L157" s="19"/>
      <c r="M157" s="20"/>
    </row>
    <row r="158" spans="1:13" s="4" customFormat="1">
      <c r="A158" s="5"/>
      <c r="B158" s="6"/>
      <c r="C158" s="18"/>
      <c r="D158" s="19"/>
      <c r="E158" s="18"/>
      <c r="F158" s="19"/>
      <c r="G158" s="20"/>
      <c r="H158" s="19"/>
      <c r="I158" s="20"/>
      <c r="J158" s="19"/>
      <c r="K158" s="20"/>
      <c r="L158" s="19"/>
      <c r="M158" s="20"/>
    </row>
    <row r="159" spans="1:13" s="4" customFormat="1">
      <c r="A159" s="5"/>
      <c r="B159" s="6"/>
      <c r="C159" s="18"/>
      <c r="D159" s="19"/>
      <c r="E159" s="18"/>
      <c r="F159" s="19"/>
      <c r="G159" s="20"/>
      <c r="H159" s="19"/>
      <c r="I159" s="20"/>
      <c r="J159" s="19"/>
      <c r="K159" s="20"/>
      <c r="L159" s="19"/>
      <c r="M159" s="20"/>
    </row>
    <row r="160" spans="1:13" s="4" customFormat="1">
      <c r="A160" s="5"/>
      <c r="B160" s="6"/>
      <c r="C160" s="18"/>
      <c r="D160" s="19"/>
      <c r="E160" s="18"/>
      <c r="F160" s="19"/>
      <c r="G160" s="20"/>
      <c r="H160" s="19"/>
      <c r="I160" s="20"/>
      <c r="J160" s="19"/>
      <c r="K160" s="20"/>
      <c r="L160" s="19"/>
      <c r="M160" s="20"/>
    </row>
    <row r="161" spans="1:13" s="4" customFormat="1">
      <c r="A161" s="5"/>
      <c r="B161" s="6"/>
      <c r="C161" s="18"/>
      <c r="D161" s="19"/>
      <c r="E161" s="18"/>
      <c r="F161" s="19"/>
      <c r="G161" s="20"/>
      <c r="H161" s="19"/>
      <c r="I161" s="20"/>
      <c r="J161" s="19"/>
      <c r="K161" s="20"/>
      <c r="L161" s="19"/>
      <c r="M161" s="20"/>
    </row>
    <row r="162" spans="1:13" s="4" customFormat="1">
      <c r="A162" s="5"/>
      <c r="B162" s="6"/>
      <c r="C162" s="18"/>
      <c r="D162" s="19"/>
      <c r="E162" s="18"/>
      <c r="F162" s="19"/>
      <c r="G162" s="20"/>
      <c r="H162" s="19"/>
      <c r="I162" s="20"/>
      <c r="J162" s="19"/>
      <c r="K162" s="20"/>
      <c r="L162" s="19"/>
      <c r="M162" s="20"/>
    </row>
    <row r="163" spans="1:13" s="4" customFormat="1">
      <c r="A163" s="5"/>
      <c r="B163" s="6"/>
      <c r="C163" s="18"/>
      <c r="D163" s="19"/>
      <c r="E163" s="18"/>
      <c r="F163" s="19"/>
      <c r="G163" s="20"/>
      <c r="H163" s="19"/>
      <c r="I163" s="20"/>
      <c r="J163" s="19"/>
      <c r="K163" s="20"/>
      <c r="L163" s="19"/>
      <c r="M163" s="20"/>
    </row>
    <row r="164" spans="1:13" s="4" customFormat="1">
      <c r="A164" s="5"/>
      <c r="B164" s="6"/>
      <c r="C164" s="18"/>
      <c r="D164" s="19"/>
      <c r="E164" s="18"/>
      <c r="F164" s="19"/>
      <c r="G164" s="20"/>
      <c r="H164" s="19"/>
      <c r="I164" s="20"/>
      <c r="J164" s="19"/>
      <c r="K164" s="20"/>
      <c r="L164" s="19"/>
      <c r="M164" s="20"/>
    </row>
    <row r="165" spans="1:13" s="4" customFormat="1">
      <c r="A165" s="5"/>
      <c r="B165" s="6"/>
      <c r="C165" s="18"/>
      <c r="D165" s="19"/>
      <c r="E165" s="18"/>
      <c r="F165" s="19"/>
      <c r="G165" s="20"/>
      <c r="H165" s="19"/>
      <c r="I165" s="20"/>
      <c r="J165" s="19"/>
      <c r="K165" s="20"/>
      <c r="L165" s="19"/>
      <c r="M165" s="20"/>
    </row>
    <row r="166" spans="1:13" s="4" customFormat="1">
      <c r="A166" s="5"/>
      <c r="B166" s="6"/>
      <c r="C166" s="18"/>
      <c r="D166" s="19"/>
      <c r="E166" s="18"/>
      <c r="F166" s="19"/>
      <c r="G166" s="20"/>
      <c r="H166" s="19"/>
      <c r="I166" s="20"/>
      <c r="J166" s="19"/>
      <c r="K166" s="20"/>
      <c r="L166" s="19"/>
      <c r="M166" s="20"/>
    </row>
    <row r="167" spans="1:13" s="4" customFormat="1">
      <c r="A167" s="5"/>
      <c r="B167" s="6"/>
      <c r="C167" s="18"/>
      <c r="D167" s="19"/>
      <c r="E167" s="18"/>
      <c r="F167" s="19"/>
      <c r="G167" s="20"/>
      <c r="H167" s="19"/>
      <c r="I167" s="20"/>
      <c r="J167" s="19"/>
      <c r="K167" s="20"/>
      <c r="L167" s="19"/>
      <c r="M167" s="20"/>
    </row>
    <row r="168" spans="1:13" s="4" customFormat="1">
      <c r="A168" s="5"/>
      <c r="B168" s="6"/>
      <c r="C168" s="18"/>
      <c r="D168" s="19"/>
      <c r="E168" s="18"/>
      <c r="F168" s="19"/>
      <c r="G168" s="20"/>
      <c r="H168" s="19"/>
      <c r="I168" s="20"/>
      <c r="J168" s="19"/>
      <c r="K168" s="20"/>
      <c r="L168" s="19"/>
      <c r="M168" s="20"/>
    </row>
    <row r="169" spans="1:13" s="4" customFormat="1">
      <c r="A169" s="5"/>
      <c r="B169" s="6"/>
      <c r="C169" s="18"/>
      <c r="D169" s="19"/>
      <c r="E169" s="18"/>
      <c r="F169" s="19"/>
      <c r="G169" s="20"/>
      <c r="H169" s="19"/>
      <c r="I169" s="20"/>
      <c r="J169" s="19"/>
      <c r="K169" s="20"/>
      <c r="L169" s="19"/>
      <c r="M169" s="20"/>
    </row>
    <row r="170" spans="1:13" s="4" customFormat="1">
      <c r="A170" s="5"/>
      <c r="B170" s="6"/>
      <c r="C170" s="18"/>
      <c r="D170" s="19"/>
      <c r="E170" s="18"/>
      <c r="F170" s="19"/>
      <c r="G170" s="20"/>
      <c r="H170" s="19"/>
      <c r="I170" s="20"/>
      <c r="J170" s="19"/>
      <c r="K170" s="20"/>
      <c r="L170" s="19"/>
      <c r="M170" s="20"/>
    </row>
    <row r="171" spans="1:13" s="4" customFormat="1">
      <c r="A171" s="5"/>
      <c r="B171" s="6"/>
      <c r="C171" s="18"/>
      <c r="D171" s="19"/>
      <c r="E171" s="18"/>
      <c r="F171" s="19"/>
      <c r="G171" s="20"/>
      <c r="H171" s="19"/>
      <c r="I171" s="20"/>
      <c r="J171" s="19"/>
      <c r="K171" s="20"/>
      <c r="L171" s="19"/>
      <c r="M171" s="20"/>
    </row>
    <row r="172" spans="1:13" s="4" customFormat="1">
      <c r="A172" s="5"/>
      <c r="B172" s="6"/>
      <c r="C172" s="18"/>
      <c r="D172" s="19"/>
      <c r="E172" s="18"/>
      <c r="F172" s="19"/>
      <c r="G172" s="20"/>
      <c r="H172" s="19"/>
      <c r="I172" s="20"/>
      <c r="J172" s="19"/>
      <c r="K172" s="20"/>
      <c r="L172" s="19"/>
      <c r="M172" s="20"/>
    </row>
    <row r="173" spans="1:13" s="4" customFormat="1">
      <c r="A173" s="5"/>
      <c r="B173" s="6"/>
      <c r="C173" s="18"/>
      <c r="D173" s="19"/>
      <c r="E173" s="18"/>
      <c r="F173" s="19"/>
      <c r="G173" s="20"/>
      <c r="H173" s="19"/>
      <c r="I173" s="20"/>
      <c r="J173" s="19"/>
      <c r="K173" s="20"/>
      <c r="L173" s="19"/>
      <c r="M173" s="20"/>
    </row>
    <row r="174" spans="1:13" s="4" customFormat="1">
      <c r="A174" s="5"/>
      <c r="B174" s="6"/>
      <c r="C174" s="18"/>
      <c r="D174" s="19"/>
      <c r="E174" s="18"/>
      <c r="F174" s="19"/>
      <c r="G174" s="20"/>
      <c r="H174" s="19"/>
      <c r="I174" s="20"/>
      <c r="J174" s="19"/>
      <c r="K174" s="20"/>
      <c r="L174" s="19"/>
      <c r="M174" s="20"/>
    </row>
    <row r="175" spans="1:13" s="4" customFormat="1">
      <c r="A175" s="5"/>
      <c r="B175" s="6"/>
      <c r="C175" s="18"/>
      <c r="D175" s="19"/>
      <c r="E175" s="18"/>
      <c r="F175" s="19"/>
      <c r="G175" s="20"/>
      <c r="H175" s="19"/>
      <c r="I175" s="20"/>
      <c r="J175" s="19"/>
      <c r="K175" s="20"/>
      <c r="L175" s="19"/>
      <c r="M175" s="20"/>
    </row>
    <row r="176" spans="1:13" s="4" customFormat="1">
      <c r="A176" s="5"/>
      <c r="B176" s="6"/>
      <c r="C176" s="18"/>
      <c r="D176" s="19"/>
      <c r="E176" s="18"/>
      <c r="F176" s="19"/>
      <c r="G176" s="20"/>
      <c r="H176" s="19"/>
      <c r="I176" s="20"/>
      <c r="J176" s="19"/>
      <c r="K176" s="20"/>
      <c r="L176" s="19"/>
      <c r="M176" s="20"/>
    </row>
    <row r="177" spans="1:13" s="4" customFormat="1">
      <c r="A177" s="5"/>
      <c r="B177" s="6"/>
      <c r="C177" s="18"/>
      <c r="D177" s="19"/>
      <c r="E177" s="18"/>
      <c r="F177" s="19"/>
      <c r="G177" s="20"/>
      <c r="H177" s="19"/>
      <c r="I177" s="20"/>
      <c r="J177" s="19"/>
      <c r="K177" s="20"/>
      <c r="L177" s="19"/>
      <c r="M177" s="20"/>
    </row>
    <row r="178" spans="1:13" s="4" customFormat="1">
      <c r="A178" s="5"/>
      <c r="B178" s="6"/>
      <c r="C178" s="18"/>
      <c r="D178" s="19"/>
      <c r="E178" s="18"/>
      <c r="F178" s="19"/>
      <c r="G178" s="20"/>
      <c r="H178" s="19"/>
      <c r="I178" s="20"/>
      <c r="J178" s="19"/>
      <c r="K178" s="20"/>
      <c r="L178" s="19"/>
      <c r="M178" s="20"/>
    </row>
    <row r="179" spans="1:13" s="4" customFormat="1">
      <c r="A179" s="5"/>
      <c r="B179" s="6"/>
      <c r="C179" s="18"/>
      <c r="D179" s="19"/>
      <c r="E179" s="18"/>
      <c r="F179" s="19"/>
      <c r="G179" s="20"/>
      <c r="H179" s="19"/>
      <c r="I179" s="20"/>
      <c r="J179" s="19"/>
      <c r="K179" s="20"/>
      <c r="L179" s="19"/>
      <c r="M179" s="20"/>
    </row>
    <row r="180" spans="1:13" s="4" customFormat="1">
      <c r="A180" s="5"/>
      <c r="B180" s="6"/>
      <c r="C180" s="18"/>
      <c r="D180" s="19"/>
      <c r="E180" s="18"/>
      <c r="F180" s="19"/>
      <c r="G180" s="20"/>
      <c r="H180" s="19"/>
      <c r="I180" s="20"/>
      <c r="J180" s="19"/>
      <c r="K180" s="20"/>
      <c r="L180" s="19"/>
      <c r="M180" s="20"/>
    </row>
    <row r="181" spans="1:13" s="4" customFormat="1">
      <c r="A181" s="5"/>
      <c r="B181" s="6"/>
      <c r="C181" s="18"/>
      <c r="D181" s="19"/>
      <c r="E181" s="18"/>
      <c r="F181" s="19"/>
      <c r="G181" s="20"/>
      <c r="H181" s="19"/>
      <c r="I181" s="20"/>
      <c r="J181" s="19"/>
      <c r="K181" s="20"/>
      <c r="L181" s="19"/>
      <c r="M181" s="20"/>
    </row>
    <row r="182" spans="1:13" s="4" customFormat="1">
      <c r="A182" s="5"/>
      <c r="B182" s="6"/>
      <c r="C182" s="18"/>
      <c r="D182" s="19"/>
      <c r="E182" s="18"/>
      <c r="F182" s="19"/>
      <c r="G182" s="20"/>
      <c r="H182" s="19"/>
      <c r="I182" s="20"/>
      <c r="J182" s="19"/>
      <c r="K182" s="20"/>
      <c r="L182" s="19"/>
      <c r="M182" s="20"/>
    </row>
    <row r="183" spans="1:13" s="4" customFormat="1">
      <c r="A183" s="5"/>
      <c r="B183" s="6"/>
      <c r="C183" s="18"/>
      <c r="D183" s="19"/>
      <c r="E183" s="18"/>
      <c r="F183" s="19"/>
      <c r="G183" s="20"/>
      <c r="H183" s="19"/>
      <c r="I183" s="20"/>
      <c r="J183" s="19"/>
      <c r="K183" s="20"/>
      <c r="L183" s="19"/>
      <c r="M183" s="20"/>
    </row>
    <row r="184" spans="1:13" s="4" customFormat="1">
      <c r="A184" s="5"/>
      <c r="B184" s="6"/>
      <c r="C184" s="18"/>
      <c r="D184" s="19"/>
      <c r="E184" s="18"/>
      <c r="F184" s="19"/>
      <c r="G184" s="20"/>
      <c r="H184" s="19"/>
      <c r="I184" s="20"/>
      <c r="J184" s="19"/>
      <c r="K184" s="20"/>
      <c r="L184" s="19"/>
      <c r="M184" s="20"/>
    </row>
    <row r="185" spans="1:13" s="4" customFormat="1">
      <c r="A185" s="5"/>
      <c r="B185" s="6"/>
      <c r="C185" s="18"/>
      <c r="D185" s="19"/>
      <c r="E185" s="18"/>
      <c r="F185" s="19"/>
      <c r="G185" s="20"/>
      <c r="H185" s="19"/>
      <c r="I185" s="20"/>
      <c r="J185" s="19"/>
      <c r="K185" s="20"/>
      <c r="L185" s="19"/>
      <c r="M185" s="20"/>
    </row>
    <row r="186" spans="1:13" s="4" customFormat="1">
      <c r="A186" s="5"/>
      <c r="B186" s="6"/>
      <c r="C186" s="18"/>
      <c r="D186" s="19"/>
      <c r="E186" s="18"/>
      <c r="F186" s="19"/>
      <c r="G186" s="20"/>
      <c r="H186" s="19"/>
      <c r="I186" s="20"/>
      <c r="J186" s="19"/>
      <c r="K186" s="20"/>
      <c r="L186" s="19"/>
      <c r="M186" s="20"/>
    </row>
    <row r="187" spans="1:13" s="4" customFormat="1">
      <c r="A187" s="5"/>
      <c r="B187" s="6"/>
      <c r="C187" s="18"/>
      <c r="D187" s="19"/>
      <c r="E187" s="18"/>
      <c r="F187" s="19"/>
      <c r="G187" s="20"/>
      <c r="H187" s="19"/>
      <c r="I187" s="20"/>
      <c r="J187" s="19"/>
      <c r="K187" s="20"/>
      <c r="L187" s="19"/>
      <c r="M187" s="20"/>
    </row>
    <row r="188" spans="1:13" s="4" customFormat="1">
      <c r="A188" s="5"/>
      <c r="B188" s="6"/>
      <c r="C188" s="18"/>
      <c r="D188" s="19"/>
      <c r="E188" s="18"/>
      <c r="F188" s="19"/>
      <c r="G188" s="20"/>
      <c r="H188" s="19"/>
      <c r="I188" s="20"/>
      <c r="J188" s="19"/>
      <c r="K188" s="20"/>
      <c r="L188" s="19"/>
      <c r="M188" s="20"/>
    </row>
    <row r="189" spans="1:13" s="4" customFormat="1">
      <c r="A189" s="5"/>
      <c r="B189" s="6"/>
      <c r="C189" s="18"/>
      <c r="D189" s="19"/>
      <c r="E189" s="18"/>
      <c r="F189" s="19"/>
      <c r="G189" s="20"/>
      <c r="H189" s="19"/>
      <c r="I189" s="20"/>
      <c r="J189" s="19"/>
      <c r="K189" s="20"/>
      <c r="L189" s="19"/>
      <c r="M189" s="20"/>
    </row>
    <row r="190" spans="1:13" s="4" customFormat="1">
      <c r="A190" s="5"/>
      <c r="B190" s="6"/>
      <c r="C190" s="18"/>
      <c r="D190" s="19"/>
      <c r="E190" s="18"/>
      <c r="F190" s="19"/>
      <c r="G190" s="20"/>
      <c r="H190" s="19"/>
      <c r="I190" s="20"/>
      <c r="J190" s="19"/>
      <c r="K190" s="20"/>
      <c r="L190" s="19"/>
      <c r="M190" s="20"/>
    </row>
    <row r="191" spans="1:13" s="4" customFormat="1">
      <c r="A191" s="5"/>
      <c r="B191" s="6"/>
      <c r="C191" s="18"/>
      <c r="D191" s="19"/>
      <c r="E191" s="18"/>
      <c r="F191" s="19"/>
      <c r="G191" s="20"/>
      <c r="H191" s="19"/>
      <c r="I191" s="20"/>
      <c r="J191" s="19"/>
      <c r="K191" s="20"/>
      <c r="L191" s="19"/>
      <c r="M191" s="20"/>
    </row>
    <row r="192" spans="1:13" s="4" customFormat="1">
      <c r="A192" s="5"/>
      <c r="B192" s="6"/>
      <c r="C192" s="18"/>
      <c r="D192" s="19"/>
      <c r="E192" s="18"/>
      <c r="F192" s="19"/>
      <c r="G192" s="20"/>
      <c r="H192" s="19"/>
      <c r="I192" s="20"/>
      <c r="J192" s="19"/>
      <c r="K192" s="20"/>
      <c r="L192" s="19"/>
      <c r="M192" s="20"/>
    </row>
    <row r="193" spans="1:13" s="4" customFormat="1">
      <c r="A193" s="5"/>
      <c r="B193" s="6"/>
      <c r="C193" s="18"/>
      <c r="D193" s="19"/>
      <c r="E193" s="18"/>
      <c r="F193" s="19"/>
      <c r="G193" s="20"/>
      <c r="H193" s="19"/>
      <c r="I193" s="20"/>
      <c r="J193" s="19"/>
      <c r="K193" s="20"/>
      <c r="L193" s="19"/>
      <c r="M193" s="20"/>
    </row>
    <row r="194" spans="1:13" s="4" customFormat="1">
      <c r="A194" s="5"/>
      <c r="B194" s="6"/>
      <c r="C194" s="18"/>
      <c r="D194" s="19"/>
      <c r="E194" s="18"/>
      <c r="F194" s="19"/>
      <c r="G194" s="20"/>
      <c r="H194" s="19"/>
      <c r="I194" s="20"/>
      <c r="J194" s="19"/>
      <c r="K194" s="20"/>
      <c r="L194" s="19"/>
      <c r="M194" s="20"/>
    </row>
    <row r="195" spans="1:13" s="4" customFormat="1">
      <c r="A195" s="5"/>
      <c r="B195" s="6"/>
      <c r="C195" s="18"/>
      <c r="D195" s="19"/>
      <c r="E195" s="18"/>
      <c r="F195" s="19"/>
      <c r="G195" s="20"/>
      <c r="H195" s="19"/>
      <c r="I195" s="20"/>
      <c r="J195" s="19"/>
      <c r="K195" s="20"/>
      <c r="L195" s="19"/>
      <c r="M195" s="20"/>
    </row>
    <row r="196" spans="1:13" s="4" customFormat="1">
      <c r="A196" s="5"/>
      <c r="B196" s="6"/>
      <c r="C196" s="18"/>
      <c r="D196" s="19"/>
      <c r="E196" s="18"/>
      <c r="F196" s="19"/>
      <c r="G196" s="20"/>
      <c r="H196" s="19"/>
      <c r="I196" s="20"/>
      <c r="J196" s="19"/>
      <c r="K196" s="20"/>
      <c r="L196" s="19"/>
      <c r="M196" s="20"/>
    </row>
    <row r="197" spans="1:13" s="4" customFormat="1">
      <c r="A197" s="5"/>
      <c r="B197" s="6"/>
      <c r="C197" s="18"/>
      <c r="D197" s="19"/>
      <c r="E197" s="18"/>
      <c r="F197" s="19"/>
      <c r="G197" s="20"/>
      <c r="H197" s="19"/>
      <c r="I197" s="20"/>
      <c r="J197" s="19"/>
      <c r="K197" s="20"/>
      <c r="L197" s="19"/>
      <c r="M197" s="20"/>
    </row>
    <row r="198" spans="1:13" s="4" customFormat="1">
      <c r="A198" s="5"/>
      <c r="B198" s="6"/>
      <c r="C198" s="18"/>
      <c r="D198" s="19"/>
      <c r="E198" s="18"/>
      <c r="F198" s="19"/>
      <c r="G198" s="20"/>
      <c r="H198" s="19"/>
      <c r="I198" s="20"/>
      <c r="J198" s="19"/>
      <c r="K198" s="20"/>
      <c r="L198" s="19"/>
      <c r="M198" s="20"/>
    </row>
    <row r="199" spans="1:13" s="4" customFormat="1">
      <c r="A199" s="5"/>
      <c r="B199" s="6"/>
      <c r="C199" s="18"/>
      <c r="D199" s="19"/>
      <c r="E199" s="18"/>
      <c r="F199" s="19"/>
      <c r="G199" s="20"/>
      <c r="H199" s="19"/>
      <c r="I199" s="20"/>
      <c r="J199" s="19"/>
      <c r="K199" s="20"/>
      <c r="L199" s="19"/>
      <c r="M199" s="20"/>
    </row>
    <row r="200" spans="1:13" s="4" customFormat="1">
      <c r="A200" s="5"/>
      <c r="B200" s="6"/>
      <c r="C200" s="18"/>
      <c r="D200" s="19"/>
      <c r="E200" s="18"/>
      <c r="F200" s="19"/>
      <c r="G200" s="20"/>
      <c r="H200" s="19"/>
      <c r="I200" s="20"/>
      <c r="J200" s="19"/>
      <c r="K200" s="20"/>
      <c r="L200" s="19"/>
      <c r="M200" s="20"/>
    </row>
    <row r="201" spans="1:13" s="4" customFormat="1">
      <c r="A201" s="5"/>
      <c r="B201" s="6"/>
      <c r="C201" s="18"/>
      <c r="D201" s="19"/>
      <c r="E201" s="18"/>
      <c r="F201" s="19"/>
      <c r="G201" s="20"/>
      <c r="H201" s="19"/>
      <c r="I201" s="20"/>
      <c r="J201" s="19"/>
      <c r="K201" s="20"/>
      <c r="L201" s="19"/>
      <c r="M201" s="20"/>
    </row>
    <row r="202" spans="1:13" s="4" customFormat="1">
      <c r="A202" s="5"/>
      <c r="B202" s="6"/>
      <c r="C202" s="18"/>
      <c r="D202" s="19"/>
      <c r="E202" s="18"/>
      <c r="F202" s="19"/>
      <c r="G202" s="20"/>
      <c r="H202" s="19"/>
      <c r="I202" s="20"/>
      <c r="J202" s="19"/>
      <c r="K202" s="20"/>
      <c r="L202" s="19"/>
      <c r="M202" s="20"/>
    </row>
    <row r="203" spans="1:13" s="4" customFormat="1">
      <c r="A203" s="5"/>
      <c r="B203" s="6"/>
      <c r="C203" s="18"/>
      <c r="D203" s="19"/>
      <c r="E203" s="18"/>
      <c r="F203" s="19"/>
      <c r="G203" s="20"/>
      <c r="H203" s="19"/>
      <c r="I203" s="20"/>
      <c r="J203" s="19"/>
      <c r="K203" s="20"/>
      <c r="L203" s="19"/>
      <c r="M203" s="20"/>
    </row>
    <row r="204" spans="1:13" s="4" customFormat="1">
      <c r="A204" s="5"/>
      <c r="B204" s="6"/>
      <c r="C204" s="18"/>
      <c r="D204" s="19"/>
      <c r="E204" s="18"/>
      <c r="F204" s="19"/>
      <c r="G204" s="20"/>
      <c r="H204" s="19"/>
      <c r="I204" s="20"/>
      <c r="J204" s="19"/>
      <c r="K204" s="20"/>
      <c r="L204" s="19"/>
      <c r="M204" s="20"/>
    </row>
    <row r="205" spans="1:13" s="4" customFormat="1">
      <c r="A205" s="5"/>
      <c r="B205" s="6"/>
      <c r="C205" s="18"/>
      <c r="D205" s="19"/>
      <c r="E205" s="18"/>
      <c r="F205" s="19"/>
      <c r="G205" s="20"/>
      <c r="H205" s="19"/>
      <c r="I205" s="20"/>
      <c r="J205" s="19"/>
      <c r="K205" s="20"/>
      <c r="L205" s="19"/>
      <c r="M205" s="20"/>
    </row>
    <row r="206" spans="1:13" s="4" customFormat="1">
      <c r="A206" s="5"/>
      <c r="B206" s="6"/>
      <c r="C206" s="18"/>
      <c r="D206" s="19"/>
      <c r="E206" s="18"/>
      <c r="F206" s="19"/>
      <c r="G206" s="20"/>
      <c r="H206" s="19"/>
      <c r="I206" s="20"/>
      <c r="J206" s="19"/>
      <c r="K206" s="20"/>
      <c r="L206" s="19"/>
      <c r="M206" s="20"/>
    </row>
    <row r="207" spans="1:13" s="4" customFormat="1">
      <c r="A207" s="5"/>
      <c r="B207" s="6"/>
      <c r="C207" s="18"/>
      <c r="D207" s="19"/>
      <c r="E207" s="18"/>
      <c r="F207" s="19"/>
      <c r="G207" s="20"/>
      <c r="H207" s="19"/>
      <c r="I207" s="20"/>
      <c r="J207" s="19"/>
      <c r="K207" s="20"/>
      <c r="L207" s="19"/>
      <c r="M207" s="20"/>
    </row>
    <row r="208" spans="1:13" s="4" customFormat="1">
      <c r="A208" s="5"/>
      <c r="B208" s="6"/>
      <c r="C208" s="18"/>
      <c r="D208" s="19"/>
      <c r="E208" s="18"/>
      <c r="F208" s="19"/>
      <c r="G208" s="20"/>
      <c r="H208" s="19"/>
      <c r="I208" s="20"/>
      <c r="J208" s="19"/>
      <c r="K208" s="20"/>
      <c r="L208" s="19"/>
      <c r="M208" s="20"/>
    </row>
    <row r="209" spans="1:13" s="4" customFormat="1">
      <c r="A209" s="5"/>
      <c r="B209" s="6"/>
      <c r="C209" s="18"/>
      <c r="D209" s="19"/>
      <c r="E209" s="18"/>
      <c r="F209" s="19"/>
      <c r="G209" s="20"/>
      <c r="H209" s="19"/>
      <c r="I209" s="20"/>
      <c r="J209" s="19"/>
      <c r="K209" s="20"/>
      <c r="L209" s="19"/>
      <c r="M209" s="20"/>
    </row>
    <row r="210" spans="1:13" s="4" customFormat="1">
      <c r="A210" s="5"/>
      <c r="B210" s="6"/>
      <c r="C210" s="18"/>
      <c r="D210" s="19"/>
      <c r="E210" s="18"/>
      <c r="F210" s="19"/>
      <c r="G210" s="20"/>
      <c r="H210" s="19"/>
      <c r="I210" s="20"/>
      <c r="J210" s="19"/>
      <c r="K210" s="20"/>
      <c r="L210" s="19"/>
      <c r="M210" s="20"/>
    </row>
    <row r="211" spans="1:13" s="4" customFormat="1">
      <c r="A211" s="5"/>
      <c r="B211" s="6"/>
      <c r="C211" s="18"/>
      <c r="D211" s="19"/>
      <c r="E211" s="18"/>
      <c r="F211" s="19"/>
      <c r="G211" s="20"/>
      <c r="H211" s="19"/>
      <c r="I211" s="20"/>
      <c r="J211" s="19"/>
      <c r="K211" s="20"/>
      <c r="L211" s="19"/>
      <c r="M211" s="20"/>
    </row>
    <row r="212" spans="1:13" s="4" customFormat="1">
      <c r="A212" s="5"/>
      <c r="B212" s="6"/>
      <c r="C212" s="18"/>
      <c r="D212" s="19"/>
      <c r="E212" s="18"/>
      <c r="F212" s="19"/>
      <c r="G212" s="20"/>
      <c r="H212" s="19"/>
      <c r="I212" s="20"/>
      <c r="J212" s="19"/>
      <c r="K212" s="20"/>
      <c r="L212" s="19"/>
      <c r="M212" s="20"/>
    </row>
    <row r="213" spans="1:13" s="4" customFormat="1">
      <c r="A213" s="5"/>
      <c r="B213" s="6"/>
      <c r="C213" s="18"/>
      <c r="D213" s="19"/>
      <c r="E213" s="18"/>
      <c r="F213" s="19"/>
      <c r="G213" s="20"/>
      <c r="H213" s="19"/>
      <c r="I213" s="20"/>
      <c r="J213" s="19"/>
      <c r="K213" s="20"/>
      <c r="L213" s="19"/>
      <c r="M213" s="20"/>
    </row>
    <row r="214" spans="1:13" s="4" customFormat="1">
      <c r="A214" s="5"/>
      <c r="B214" s="6"/>
      <c r="C214" s="18"/>
      <c r="D214" s="19"/>
      <c r="E214" s="18"/>
      <c r="F214" s="19"/>
      <c r="G214" s="20"/>
      <c r="H214" s="19"/>
      <c r="I214" s="20"/>
      <c r="J214" s="19"/>
      <c r="K214" s="20"/>
      <c r="L214" s="19"/>
      <c r="M214" s="20"/>
    </row>
    <row r="215" spans="1:13" s="4" customFormat="1">
      <c r="A215" s="5"/>
      <c r="B215" s="6"/>
      <c r="C215" s="18"/>
      <c r="D215" s="19"/>
      <c r="E215" s="18"/>
      <c r="F215" s="19"/>
      <c r="G215" s="20"/>
      <c r="H215" s="19"/>
      <c r="I215" s="20"/>
      <c r="J215" s="19"/>
      <c r="K215" s="20"/>
      <c r="L215" s="19"/>
      <c r="M215" s="20"/>
    </row>
    <row r="216" spans="1:13" s="4" customFormat="1">
      <c r="A216" s="5"/>
      <c r="B216" s="6"/>
      <c r="C216" s="18"/>
      <c r="D216" s="19"/>
      <c r="E216" s="18"/>
      <c r="F216" s="19"/>
      <c r="G216" s="20"/>
      <c r="H216" s="19"/>
      <c r="I216" s="20"/>
      <c r="J216" s="19"/>
      <c r="K216" s="20"/>
      <c r="L216" s="19"/>
      <c r="M216" s="20"/>
    </row>
    <row r="217" spans="1:13" s="4" customFormat="1">
      <c r="A217" s="5"/>
      <c r="B217" s="6"/>
      <c r="C217" s="18"/>
      <c r="D217" s="19"/>
      <c r="E217" s="18"/>
      <c r="F217" s="19"/>
      <c r="G217" s="20"/>
      <c r="H217" s="19"/>
      <c r="I217" s="20"/>
      <c r="J217" s="19"/>
      <c r="K217" s="20"/>
      <c r="L217" s="19"/>
      <c r="M217" s="20"/>
    </row>
    <row r="218" spans="1:13" s="4" customFormat="1">
      <c r="A218" s="5"/>
      <c r="B218" s="6"/>
      <c r="C218" s="18"/>
      <c r="D218" s="19"/>
      <c r="E218" s="18"/>
      <c r="F218" s="19"/>
      <c r="G218" s="20"/>
      <c r="H218" s="19"/>
      <c r="I218" s="20"/>
      <c r="J218" s="19"/>
      <c r="K218" s="20"/>
      <c r="L218" s="19"/>
      <c r="M218" s="20"/>
    </row>
    <row r="219" spans="1:13" s="4" customFormat="1">
      <c r="A219" s="5"/>
      <c r="B219" s="6"/>
      <c r="C219" s="18"/>
      <c r="D219" s="19"/>
      <c r="E219" s="18"/>
      <c r="F219" s="19"/>
      <c r="G219" s="20"/>
      <c r="H219" s="19"/>
      <c r="I219" s="20"/>
      <c r="J219" s="19"/>
      <c r="K219" s="20"/>
      <c r="L219" s="19"/>
      <c r="M219" s="20"/>
    </row>
    <row r="220" spans="1:13" s="4" customFormat="1">
      <c r="A220" s="5"/>
      <c r="B220" s="6"/>
      <c r="C220" s="18"/>
      <c r="D220" s="19"/>
      <c r="E220" s="18"/>
      <c r="F220" s="19"/>
      <c r="G220" s="20"/>
      <c r="H220" s="19"/>
      <c r="I220" s="20"/>
      <c r="J220" s="19"/>
      <c r="K220" s="20"/>
      <c r="L220" s="19"/>
      <c r="M220" s="20"/>
    </row>
    <row r="221" spans="1:13" s="4" customFormat="1">
      <c r="A221" s="5"/>
      <c r="B221" s="6"/>
      <c r="C221" s="18"/>
      <c r="D221" s="19"/>
      <c r="E221" s="18"/>
      <c r="F221" s="19"/>
      <c r="G221" s="20"/>
      <c r="H221" s="19"/>
      <c r="I221" s="20"/>
      <c r="J221" s="19"/>
      <c r="K221" s="20"/>
      <c r="L221" s="19"/>
      <c r="M221" s="20"/>
    </row>
    <row r="222" spans="1:13" s="4" customFormat="1">
      <c r="A222" s="5"/>
      <c r="B222" s="6"/>
      <c r="C222" s="18"/>
      <c r="D222" s="19"/>
      <c r="E222" s="18"/>
      <c r="F222" s="19"/>
      <c r="G222" s="20"/>
      <c r="H222" s="19"/>
      <c r="I222" s="20"/>
      <c r="J222" s="19"/>
      <c r="K222" s="20"/>
      <c r="L222" s="19"/>
      <c r="M222" s="20"/>
    </row>
    <row r="223" spans="1:13" s="4" customFormat="1">
      <c r="A223" s="5"/>
      <c r="B223" s="6"/>
      <c r="C223" s="18"/>
      <c r="D223" s="19"/>
      <c r="E223" s="18"/>
      <c r="F223" s="19"/>
      <c r="G223" s="20"/>
      <c r="H223" s="19"/>
      <c r="I223" s="20"/>
      <c r="J223" s="19"/>
      <c r="K223" s="20"/>
      <c r="L223" s="19"/>
      <c r="M223" s="20"/>
    </row>
    <row r="224" spans="1:13" s="4" customFormat="1">
      <c r="A224" s="5"/>
      <c r="B224" s="6"/>
      <c r="C224" s="18"/>
      <c r="D224" s="19"/>
      <c r="E224" s="18"/>
      <c r="F224" s="19"/>
      <c r="G224" s="20"/>
      <c r="H224" s="19"/>
      <c r="I224" s="20"/>
      <c r="J224" s="19"/>
      <c r="K224" s="20"/>
      <c r="L224" s="19"/>
      <c r="M224" s="20"/>
    </row>
    <row r="225" spans="1:13" s="4" customFormat="1">
      <c r="A225" s="5"/>
      <c r="B225" s="6"/>
      <c r="C225" s="18"/>
      <c r="D225" s="19"/>
      <c r="E225" s="18"/>
      <c r="F225" s="19"/>
      <c r="G225" s="20"/>
      <c r="H225" s="19"/>
      <c r="I225" s="20"/>
      <c r="J225" s="19"/>
      <c r="K225" s="20"/>
      <c r="L225" s="19"/>
      <c r="M225" s="20"/>
    </row>
    <row r="226" spans="1:13" s="4" customFormat="1">
      <c r="A226" s="5"/>
      <c r="B226" s="6"/>
      <c r="C226" s="18"/>
      <c r="D226" s="19"/>
      <c r="E226" s="18"/>
      <c r="F226" s="19"/>
      <c r="G226" s="20"/>
      <c r="H226" s="19"/>
      <c r="I226" s="20"/>
      <c r="J226" s="19"/>
      <c r="K226" s="20"/>
      <c r="L226" s="19"/>
      <c r="M226" s="20"/>
    </row>
    <row r="227" spans="1:13" s="4" customFormat="1">
      <c r="A227" s="5"/>
      <c r="B227" s="6"/>
      <c r="C227" s="18"/>
      <c r="D227" s="19"/>
      <c r="E227" s="18"/>
      <c r="F227" s="19"/>
      <c r="G227" s="20"/>
      <c r="H227" s="19"/>
      <c r="I227" s="20"/>
      <c r="J227" s="19"/>
      <c r="K227" s="20"/>
      <c r="L227" s="19"/>
      <c r="M227" s="20"/>
    </row>
    <row r="228" spans="1:13" s="4" customFormat="1">
      <c r="A228" s="5"/>
      <c r="B228" s="6"/>
      <c r="C228" s="18"/>
      <c r="D228" s="19"/>
      <c r="E228" s="18"/>
      <c r="F228" s="19"/>
      <c r="G228" s="20"/>
      <c r="H228" s="19"/>
      <c r="I228" s="20"/>
      <c r="J228" s="19"/>
      <c r="K228" s="20"/>
      <c r="L228" s="19"/>
      <c r="M228" s="20"/>
    </row>
    <row r="229" spans="1:13" s="4" customFormat="1">
      <c r="A229" s="5"/>
      <c r="B229" s="6"/>
      <c r="C229" s="18"/>
      <c r="D229" s="19"/>
      <c r="E229" s="18"/>
      <c r="F229" s="19"/>
      <c r="G229" s="20"/>
      <c r="H229" s="19"/>
      <c r="I229" s="20"/>
      <c r="J229" s="19"/>
      <c r="K229" s="20"/>
      <c r="L229" s="19"/>
      <c r="M229" s="20"/>
    </row>
    <row r="230" spans="1:13" s="4" customFormat="1">
      <c r="A230" s="5"/>
      <c r="B230" s="6"/>
      <c r="C230" s="18"/>
      <c r="D230" s="19"/>
      <c r="E230" s="18"/>
      <c r="F230" s="19"/>
      <c r="G230" s="20"/>
      <c r="H230" s="19"/>
      <c r="I230" s="20"/>
      <c r="J230" s="19"/>
      <c r="K230" s="20"/>
      <c r="L230" s="19"/>
      <c r="M230" s="20"/>
    </row>
    <row r="231" spans="1:13" s="4" customFormat="1">
      <c r="A231" s="5"/>
      <c r="B231" s="6"/>
      <c r="C231" s="18"/>
      <c r="D231" s="19"/>
      <c r="E231" s="18"/>
      <c r="F231" s="19"/>
      <c r="G231" s="20"/>
      <c r="H231" s="19"/>
      <c r="I231" s="20"/>
      <c r="J231" s="19"/>
      <c r="K231" s="20"/>
      <c r="L231" s="19"/>
      <c r="M231" s="20"/>
    </row>
    <row r="232" spans="1:13" s="4" customFormat="1">
      <c r="A232" s="5"/>
      <c r="B232" s="6"/>
      <c r="C232" s="18"/>
      <c r="D232" s="19"/>
      <c r="E232" s="18"/>
      <c r="F232" s="19"/>
      <c r="G232" s="20"/>
      <c r="H232" s="19"/>
      <c r="I232" s="20"/>
      <c r="J232" s="19"/>
      <c r="K232" s="20"/>
      <c r="L232" s="19"/>
      <c r="M232" s="20"/>
    </row>
    <row r="233" spans="1:13" s="4" customFormat="1">
      <c r="A233" s="5"/>
      <c r="B233" s="6"/>
      <c r="C233" s="18"/>
      <c r="D233" s="19"/>
      <c r="E233" s="18"/>
      <c r="F233" s="19"/>
      <c r="G233" s="20"/>
      <c r="H233" s="19"/>
      <c r="I233" s="20"/>
      <c r="J233" s="19"/>
      <c r="K233" s="20"/>
      <c r="L233" s="19"/>
      <c r="M233" s="20"/>
    </row>
    <row r="234" spans="1:13" s="4" customFormat="1">
      <c r="A234" s="5"/>
      <c r="B234" s="6"/>
      <c r="C234" s="18"/>
      <c r="D234" s="19"/>
      <c r="E234" s="18"/>
      <c r="F234" s="19"/>
      <c r="G234" s="20"/>
      <c r="H234" s="19"/>
      <c r="I234" s="20"/>
      <c r="J234" s="19"/>
      <c r="K234" s="20"/>
      <c r="L234" s="19"/>
      <c r="M234" s="20"/>
    </row>
    <row r="235" spans="1:13" s="4" customFormat="1">
      <c r="A235" s="5"/>
      <c r="B235" s="6"/>
      <c r="C235" s="18"/>
      <c r="D235" s="19"/>
      <c r="E235" s="18"/>
      <c r="F235" s="19"/>
      <c r="G235" s="20"/>
      <c r="H235" s="19"/>
      <c r="I235" s="20"/>
      <c r="J235" s="19"/>
      <c r="K235" s="20"/>
      <c r="L235" s="19"/>
      <c r="M235" s="20"/>
    </row>
    <row r="236" spans="1:13" s="4" customFormat="1">
      <c r="A236" s="5"/>
      <c r="B236" s="6"/>
      <c r="C236" s="18"/>
      <c r="D236" s="19"/>
      <c r="E236" s="18"/>
      <c r="F236" s="19"/>
      <c r="G236" s="20"/>
      <c r="H236" s="19"/>
      <c r="I236" s="20"/>
      <c r="J236" s="19"/>
      <c r="K236" s="20"/>
      <c r="L236" s="19"/>
      <c r="M236" s="20"/>
    </row>
    <row r="237" spans="1:13" s="4" customFormat="1">
      <c r="A237" s="5"/>
      <c r="B237" s="6"/>
      <c r="C237" s="18"/>
      <c r="D237" s="19"/>
      <c r="E237" s="18"/>
      <c r="F237" s="19"/>
      <c r="G237" s="20"/>
      <c r="H237" s="19"/>
      <c r="I237" s="20"/>
      <c r="J237" s="19"/>
      <c r="K237" s="20"/>
      <c r="L237" s="19"/>
      <c r="M237" s="20"/>
    </row>
    <row r="238" spans="1:13" s="4" customFormat="1">
      <c r="A238" s="5"/>
      <c r="B238" s="6"/>
      <c r="C238" s="18"/>
      <c r="D238" s="19"/>
      <c r="E238" s="18"/>
      <c r="F238" s="19"/>
      <c r="G238" s="20"/>
      <c r="H238" s="19"/>
      <c r="I238" s="20"/>
      <c r="J238" s="19"/>
      <c r="K238" s="20"/>
      <c r="L238" s="19"/>
      <c r="M238" s="20"/>
    </row>
    <row r="239" spans="1:13" s="4" customFormat="1">
      <c r="A239" s="5"/>
      <c r="B239" s="6"/>
      <c r="C239" s="18"/>
      <c r="D239" s="19"/>
      <c r="E239" s="18"/>
      <c r="F239" s="19"/>
      <c r="G239" s="20"/>
      <c r="H239" s="19"/>
      <c r="I239" s="20"/>
      <c r="J239" s="19"/>
      <c r="K239" s="20"/>
      <c r="L239" s="19"/>
      <c r="M239" s="20"/>
    </row>
    <row r="240" spans="1:13" s="4" customFormat="1">
      <c r="A240" s="5"/>
      <c r="B240" s="6"/>
      <c r="C240" s="18"/>
      <c r="D240" s="19"/>
      <c r="E240" s="18"/>
      <c r="F240" s="19"/>
      <c r="G240" s="20"/>
      <c r="H240" s="19"/>
      <c r="I240" s="20"/>
      <c r="J240" s="19"/>
      <c r="K240" s="20"/>
      <c r="L240" s="19"/>
      <c r="M240" s="20"/>
    </row>
    <row r="241" spans="1:13" s="4" customFormat="1">
      <c r="A241" s="5"/>
      <c r="B241" s="6"/>
      <c r="C241" s="18"/>
      <c r="D241" s="19"/>
      <c r="E241" s="18"/>
      <c r="F241" s="19"/>
      <c r="G241" s="20"/>
      <c r="H241" s="19"/>
      <c r="I241" s="20"/>
      <c r="J241" s="19"/>
      <c r="K241" s="20"/>
      <c r="L241" s="19"/>
      <c r="M241" s="20"/>
    </row>
    <row r="242" spans="1:13" s="4" customFormat="1">
      <c r="A242" s="5"/>
      <c r="B242" s="6"/>
      <c r="C242" s="18"/>
      <c r="D242" s="19"/>
      <c r="E242" s="18"/>
      <c r="F242" s="19"/>
      <c r="G242" s="20"/>
      <c r="H242" s="19"/>
      <c r="I242" s="20"/>
      <c r="J242" s="19"/>
      <c r="K242" s="20"/>
      <c r="L242" s="19"/>
      <c r="M242" s="20"/>
    </row>
    <row r="243" spans="1:13" s="4" customFormat="1">
      <c r="A243" s="5"/>
      <c r="B243" s="6"/>
      <c r="C243" s="18"/>
      <c r="D243" s="19"/>
      <c r="E243" s="18"/>
      <c r="F243" s="19"/>
      <c r="G243" s="20"/>
      <c r="H243" s="19"/>
      <c r="I243" s="20"/>
      <c r="J243" s="19"/>
      <c r="K243" s="20"/>
      <c r="L243" s="19"/>
      <c r="M243" s="20"/>
    </row>
    <row r="244" spans="1:13" s="4" customFormat="1">
      <c r="A244" s="5"/>
      <c r="B244" s="6"/>
      <c r="C244" s="18"/>
      <c r="D244" s="19"/>
      <c r="E244" s="18"/>
      <c r="F244" s="19"/>
      <c r="G244" s="20"/>
      <c r="H244" s="19"/>
      <c r="I244" s="20"/>
      <c r="J244" s="19"/>
      <c r="K244" s="20"/>
      <c r="L244" s="19"/>
      <c r="M244" s="20"/>
    </row>
    <row r="245" spans="1:13" s="4" customFormat="1">
      <c r="A245" s="5"/>
      <c r="B245" s="6"/>
      <c r="C245" s="18"/>
      <c r="D245" s="19"/>
      <c r="E245" s="18"/>
      <c r="F245" s="19"/>
      <c r="G245" s="20"/>
      <c r="H245" s="19"/>
      <c r="I245" s="20"/>
      <c r="J245" s="19"/>
      <c r="K245" s="20"/>
      <c r="L245" s="19"/>
      <c r="M245" s="20"/>
    </row>
    <row r="246" spans="1:13" s="4" customFormat="1">
      <c r="A246" s="5"/>
      <c r="B246" s="6"/>
      <c r="C246" s="18"/>
      <c r="D246" s="19"/>
      <c r="E246" s="18"/>
      <c r="F246" s="19"/>
      <c r="G246" s="20"/>
      <c r="H246" s="19"/>
      <c r="I246" s="20"/>
      <c r="J246" s="19"/>
      <c r="K246" s="20"/>
      <c r="L246" s="19"/>
      <c r="M246" s="20"/>
    </row>
    <row r="247" spans="1:13" s="4" customFormat="1">
      <c r="A247" s="5"/>
      <c r="B247" s="6"/>
      <c r="C247" s="18"/>
      <c r="D247" s="19"/>
      <c r="E247" s="18"/>
      <c r="F247" s="19"/>
      <c r="G247" s="20"/>
      <c r="H247" s="19"/>
      <c r="I247" s="20"/>
      <c r="J247" s="19"/>
      <c r="K247" s="20"/>
      <c r="L247" s="19"/>
      <c r="M247" s="20"/>
    </row>
    <row r="248" spans="1:13" s="4" customFormat="1">
      <c r="A248" s="5"/>
      <c r="B248" s="6"/>
      <c r="C248" s="18"/>
      <c r="D248" s="19"/>
      <c r="E248" s="18"/>
      <c r="F248" s="19"/>
      <c r="G248" s="20"/>
      <c r="H248" s="19"/>
      <c r="I248" s="20"/>
      <c r="J248" s="19"/>
      <c r="K248" s="20"/>
      <c r="L248" s="19"/>
      <c r="M248" s="20"/>
    </row>
    <row r="249" spans="1:13" s="4" customFormat="1">
      <c r="A249" s="5"/>
      <c r="B249" s="6"/>
      <c r="C249" s="18"/>
      <c r="D249" s="19"/>
      <c r="E249" s="18"/>
      <c r="F249" s="19"/>
      <c r="G249" s="20"/>
      <c r="H249" s="19"/>
      <c r="I249" s="20"/>
      <c r="J249" s="19"/>
      <c r="K249" s="20"/>
      <c r="L249" s="19"/>
      <c r="M249" s="20"/>
    </row>
    <row r="250" spans="1:13" s="4" customFormat="1">
      <c r="A250" s="5"/>
      <c r="B250" s="6"/>
      <c r="C250" s="18"/>
      <c r="D250" s="19"/>
      <c r="E250" s="18"/>
      <c r="F250" s="19"/>
      <c r="G250" s="20"/>
      <c r="H250" s="19"/>
      <c r="I250" s="20"/>
      <c r="J250" s="19"/>
      <c r="K250" s="20"/>
      <c r="L250" s="19"/>
      <c r="M250" s="20"/>
    </row>
    <row r="251" spans="1:13" s="4" customFormat="1">
      <c r="A251" s="5"/>
      <c r="B251" s="6"/>
      <c r="C251" s="18"/>
      <c r="D251" s="19"/>
      <c r="E251" s="18"/>
      <c r="F251" s="19"/>
      <c r="G251" s="20"/>
      <c r="H251" s="19"/>
      <c r="I251" s="20"/>
      <c r="J251" s="19"/>
      <c r="K251" s="20"/>
      <c r="L251" s="19"/>
      <c r="M251" s="20"/>
    </row>
    <row r="252" spans="1:13" s="4" customFormat="1">
      <c r="A252" s="5"/>
      <c r="B252" s="6"/>
      <c r="C252" s="18"/>
      <c r="D252" s="19"/>
      <c r="E252" s="18"/>
      <c r="F252" s="19"/>
      <c r="G252" s="20"/>
      <c r="H252" s="19"/>
      <c r="I252" s="20"/>
      <c r="J252" s="19"/>
      <c r="K252" s="20"/>
      <c r="L252" s="19"/>
      <c r="M252" s="20"/>
    </row>
    <row r="253" spans="1:13" s="4" customFormat="1">
      <c r="A253" s="5"/>
      <c r="B253" s="6"/>
      <c r="C253" s="18"/>
      <c r="D253" s="19"/>
      <c r="E253" s="18"/>
      <c r="F253" s="19"/>
      <c r="G253" s="20"/>
      <c r="H253" s="19"/>
      <c r="I253" s="20"/>
      <c r="J253" s="19"/>
      <c r="K253" s="20"/>
      <c r="L253" s="19"/>
      <c r="M253" s="20"/>
    </row>
    <row r="254" spans="1:13" s="4" customFormat="1">
      <c r="A254" s="5"/>
      <c r="B254" s="6"/>
      <c r="C254" s="18"/>
      <c r="D254" s="19"/>
      <c r="E254" s="18"/>
      <c r="F254" s="19"/>
      <c r="G254" s="20"/>
      <c r="H254" s="19"/>
      <c r="I254" s="20"/>
      <c r="J254" s="19"/>
      <c r="K254" s="20"/>
      <c r="L254" s="19"/>
      <c r="M254" s="20"/>
    </row>
    <row r="255" spans="1:13" s="4" customFormat="1">
      <c r="A255" s="5"/>
      <c r="B255" s="6"/>
      <c r="C255" s="18"/>
      <c r="D255" s="19"/>
      <c r="E255" s="18"/>
      <c r="F255" s="19"/>
      <c r="G255" s="20"/>
      <c r="H255" s="19"/>
      <c r="I255" s="20"/>
      <c r="J255" s="19"/>
      <c r="K255" s="20"/>
      <c r="L255" s="19"/>
      <c r="M255" s="20"/>
    </row>
    <row r="256" spans="1:13" s="4" customFormat="1">
      <c r="A256" s="5"/>
      <c r="B256" s="6"/>
      <c r="C256" s="18"/>
      <c r="D256" s="19"/>
      <c r="E256" s="18"/>
      <c r="F256" s="19"/>
      <c r="G256" s="20"/>
      <c r="H256" s="19"/>
      <c r="I256" s="20"/>
      <c r="J256" s="19"/>
      <c r="K256" s="20"/>
      <c r="L256" s="19"/>
      <c r="M256" s="20"/>
    </row>
    <row r="257" spans="1:13" s="4" customFormat="1">
      <c r="A257" s="5"/>
      <c r="B257" s="6"/>
      <c r="C257" s="18"/>
      <c r="D257" s="19"/>
      <c r="E257" s="18"/>
      <c r="F257" s="19"/>
      <c r="G257" s="20"/>
      <c r="H257" s="19"/>
      <c r="I257" s="20"/>
      <c r="J257" s="19"/>
      <c r="K257" s="20"/>
      <c r="L257" s="19"/>
      <c r="M257" s="20"/>
    </row>
    <row r="258" spans="1:13" s="4" customFormat="1">
      <c r="A258" s="5"/>
      <c r="B258" s="6"/>
      <c r="C258" s="18"/>
      <c r="D258" s="19"/>
      <c r="E258" s="18"/>
      <c r="F258" s="19"/>
      <c r="G258" s="20"/>
      <c r="H258" s="19"/>
      <c r="I258" s="20"/>
      <c r="J258" s="19"/>
      <c r="K258" s="20"/>
      <c r="L258" s="19"/>
      <c r="M258" s="20"/>
    </row>
    <row r="259" spans="1:13" s="4" customFormat="1">
      <c r="A259" s="5"/>
      <c r="B259" s="6"/>
      <c r="C259" s="18"/>
      <c r="D259" s="19"/>
      <c r="E259" s="18"/>
      <c r="F259" s="19"/>
      <c r="G259" s="20"/>
      <c r="H259" s="19"/>
      <c r="I259" s="20"/>
      <c r="J259" s="19"/>
      <c r="K259" s="20"/>
      <c r="L259" s="19"/>
      <c r="M259" s="20"/>
    </row>
    <row r="260" spans="1:13" s="4" customFormat="1">
      <c r="A260" s="5"/>
      <c r="B260" s="6"/>
      <c r="C260" s="18"/>
      <c r="D260" s="19"/>
      <c r="E260" s="18"/>
      <c r="F260" s="19"/>
      <c r="G260" s="20"/>
      <c r="H260" s="19"/>
      <c r="I260" s="20"/>
      <c r="J260" s="19"/>
      <c r="K260" s="20"/>
      <c r="L260" s="19"/>
      <c r="M260" s="20"/>
    </row>
    <row r="261" spans="1:13" s="4" customFormat="1">
      <c r="A261" s="5"/>
      <c r="B261" s="6"/>
      <c r="C261" s="18"/>
      <c r="D261" s="19"/>
      <c r="E261" s="18"/>
      <c r="F261" s="19"/>
      <c r="G261" s="20"/>
      <c r="H261" s="19"/>
      <c r="I261" s="20"/>
      <c r="J261" s="19"/>
      <c r="K261" s="20"/>
      <c r="L261" s="19"/>
      <c r="M261" s="20"/>
    </row>
    <row r="262" spans="1:13" s="4" customFormat="1">
      <c r="A262" s="5"/>
      <c r="B262" s="6"/>
      <c r="C262" s="18"/>
      <c r="D262" s="19"/>
      <c r="E262" s="18"/>
      <c r="F262" s="19"/>
      <c r="G262" s="20"/>
      <c r="H262" s="19"/>
      <c r="I262" s="20"/>
      <c r="J262" s="19"/>
      <c r="K262" s="20"/>
      <c r="L262" s="19"/>
      <c r="M262" s="20"/>
    </row>
    <row r="263" spans="1:13" s="4" customFormat="1">
      <c r="A263" s="5"/>
      <c r="B263" s="6"/>
      <c r="C263" s="18"/>
      <c r="D263" s="19"/>
      <c r="E263" s="18"/>
      <c r="F263" s="19"/>
      <c r="G263" s="20"/>
      <c r="H263" s="19"/>
      <c r="I263" s="20"/>
      <c r="J263" s="19"/>
      <c r="K263" s="20"/>
      <c r="L263" s="19"/>
      <c r="M263" s="20"/>
    </row>
    <row r="264" spans="1:13" s="4" customFormat="1">
      <c r="A264" s="5"/>
      <c r="B264" s="6"/>
      <c r="C264" s="18"/>
      <c r="D264" s="19"/>
      <c r="E264" s="18"/>
      <c r="F264" s="19"/>
      <c r="G264" s="20"/>
      <c r="H264" s="19"/>
      <c r="I264" s="20"/>
      <c r="J264" s="19"/>
      <c r="K264" s="20"/>
      <c r="L264" s="19"/>
      <c r="M264" s="20"/>
    </row>
    <row r="265" spans="1:13" s="4" customFormat="1">
      <c r="A265" s="5"/>
      <c r="B265" s="6"/>
      <c r="C265" s="18"/>
      <c r="D265" s="19"/>
      <c r="E265" s="18"/>
      <c r="F265" s="19"/>
      <c r="G265" s="20"/>
      <c r="H265" s="19"/>
      <c r="I265" s="20"/>
      <c r="J265" s="19"/>
      <c r="K265" s="20"/>
      <c r="L265" s="19"/>
      <c r="M265" s="20"/>
    </row>
    <row r="266" spans="1:13" s="4" customFormat="1">
      <c r="A266" s="5"/>
      <c r="B266" s="6"/>
      <c r="C266" s="18"/>
      <c r="D266" s="19"/>
      <c r="E266" s="18"/>
      <c r="F266" s="19"/>
      <c r="G266" s="20"/>
      <c r="H266" s="19"/>
      <c r="I266" s="20"/>
      <c r="J266" s="19"/>
      <c r="K266" s="20"/>
      <c r="L266" s="19"/>
      <c r="M266" s="20"/>
    </row>
    <row r="267" spans="1:13" s="4" customFormat="1">
      <c r="A267" s="5"/>
      <c r="B267" s="6"/>
      <c r="C267" s="18"/>
      <c r="D267" s="19"/>
      <c r="E267" s="18"/>
      <c r="F267" s="19"/>
      <c r="G267" s="20"/>
      <c r="H267" s="19"/>
      <c r="I267" s="20"/>
      <c r="J267" s="19"/>
      <c r="K267" s="20"/>
      <c r="L267" s="19"/>
      <c r="M267" s="20"/>
    </row>
    <row r="268" spans="1:13" s="4" customFormat="1">
      <c r="A268" s="5"/>
      <c r="B268" s="6"/>
      <c r="C268" s="18"/>
      <c r="D268" s="19"/>
      <c r="E268" s="18"/>
      <c r="F268" s="19"/>
      <c r="G268" s="20"/>
      <c r="H268" s="19"/>
      <c r="I268" s="20"/>
      <c r="J268" s="19"/>
      <c r="K268" s="20"/>
      <c r="L268" s="19"/>
      <c r="M268" s="20"/>
    </row>
    <row r="269" spans="1:13" s="4" customFormat="1">
      <c r="A269" s="5"/>
      <c r="B269" s="6"/>
      <c r="C269" s="18"/>
      <c r="D269" s="19"/>
      <c r="E269" s="18"/>
      <c r="F269" s="19"/>
      <c r="G269" s="20"/>
      <c r="H269" s="19"/>
      <c r="I269" s="20"/>
      <c r="J269" s="19"/>
      <c r="K269" s="20"/>
      <c r="L269" s="19"/>
      <c r="M269" s="20"/>
    </row>
    <row r="270" spans="1:13" s="4" customFormat="1">
      <c r="A270" s="5"/>
      <c r="B270" s="6"/>
      <c r="C270" s="18"/>
      <c r="D270" s="19"/>
      <c r="E270" s="18"/>
      <c r="F270" s="19"/>
      <c r="G270" s="20"/>
      <c r="H270" s="19"/>
      <c r="I270" s="20"/>
      <c r="J270" s="19"/>
      <c r="K270" s="20"/>
      <c r="L270" s="19"/>
      <c r="M270" s="20"/>
    </row>
    <row r="271" spans="1:13" s="4" customFormat="1">
      <c r="A271" s="5"/>
      <c r="B271" s="6"/>
      <c r="C271" s="18"/>
      <c r="D271" s="19"/>
      <c r="E271" s="18"/>
      <c r="F271" s="19"/>
      <c r="G271" s="20"/>
      <c r="H271" s="19"/>
      <c r="I271" s="20"/>
      <c r="J271" s="19"/>
      <c r="K271" s="20"/>
      <c r="L271" s="19"/>
      <c r="M271" s="20"/>
    </row>
    <row r="272" spans="1:13" s="4" customFormat="1">
      <c r="A272" s="5"/>
      <c r="B272" s="6"/>
      <c r="C272" s="18"/>
      <c r="D272" s="19"/>
      <c r="E272" s="18"/>
      <c r="F272" s="19"/>
      <c r="G272" s="20"/>
      <c r="H272" s="19"/>
      <c r="I272" s="20"/>
      <c r="J272" s="19"/>
      <c r="K272" s="20"/>
      <c r="L272" s="19"/>
      <c r="M272" s="20"/>
    </row>
    <row r="273" spans="1:13" s="4" customFormat="1">
      <c r="A273" s="5"/>
      <c r="B273" s="6"/>
      <c r="C273" s="18"/>
      <c r="D273" s="19"/>
      <c r="E273" s="18"/>
      <c r="F273" s="19"/>
      <c r="G273" s="20"/>
      <c r="H273" s="19"/>
      <c r="I273" s="20"/>
      <c r="J273" s="19"/>
      <c r="K273" s="20"/>
      <c r="L273" s="19"/>
      <c r="M273" s="20"/>
    </row>
    <row r="274" spans="1:13" s="4" customFormat="1">
      <c r="A274" s="5"/>
      <c r="B274" s="6"/>
      <c r="C274" s="18"/>
      <c r="D274" s="19"/>
      <c r="E274" s="18"/>
      <c r="F274" s="19"/>
      <c r="G274" s="20"/>
      <c r="H274" s="19"/>
      <c r="I274" s="20"/>
      <c r="J274" s="19"/>
      <c r="K274" s="20"/>
      <c r="L274" s="19"/>
      <c r="M274" s="20"/>
    </row>
    <row r="275" spans="1:13" s="4" customFormat="1">
      <c r="A275" s="5"/>
      <c r="B275" s="6"/>
      <c r="C275" s="18"/>
      <c r="D275" s="19"/>
      <c r="E275" s="18"/>
      <c r="F275" s="19"/>
      <c r="G275" s="20"/>
      <c r="H275" s="19"/>
      <c r="I275" s="20"/>
      <c r="J275" s="19"/>
      <c r="K275" s="20"/>
      <c r="L275" s="19"/>
      <c r="M275" s="20"/>
    </row>
    <row r="276" spans="1:13" s="4" customFormat="1">
      <c r="A276" s="5"/>
      <c r="B276" s="6"/>
      <c r="C276" s="18"/>
      <c r="D276" s="19"/>
      <c r="E276" s="18"/>
      <c r="F276" s="19"/>
      <c r="G276" s="20"/>
      <c r="H276" s="19"/>
      <c r="I276" s="20"/>
      <c r="J276" s="19"/>
      <c r="K276" s="20"/>
      <c r="L276" s="19"/>
      <c r="M276" s="20"/>
    </row>
    <row r="277" spans="1:13" s="4" customFormat="1">
      <c r="A277" s="5"/>
      <c r="B277" s="6"/>
      <c r="C277" s="18"/>
      <c r="D277" s="19"/>
      <c r="E277" s="18"/>
      <c r="F277" s="19"/>
      <c r="G277" s="20"/>
      <c r="H277" s="19"/>
      <c r="I277" s="20"/>
      <c r="J277" s="19"/>
      <c r="K277" s="20"/>
      <c r="L277" s="19"/>
      <c r="M277" s="20"/>
    </row>
    <row r="278" spans="1:13" s="4" customFormat="1">
      <c r="A278" s="5"/>
      <c r="B278" s="6"/>
      <c r="C278" s="18"/>
      <c r="D278" s="19"/>
      <c r="E278" s="18"/>
      <c r="F278" s="19"/>
      <c r="G278" s="20"/>
      <c r="H278" s="19"/>
      <c r="I278" s="20"/>
      <c r="J278" s="19"/>
      <c r="K278" s="20"/>
      <c r="L278" s="19"/>
      <c r="M278" s="20"/>
    </row>
    <row r="279" spans="1:13" s="4" customFormat="1">
      <c r="A279" s="5"/>
      <c r="B279" s="6"/>
      <c r="C279" s="18"/>
      <c r="D279" s="19"/>
      <c r="E279" s="18"/>
      <c r="F279" s="19"/>
      <c r="G279" s="20"/>
      <c r="H279" s="19"/>
      <c r="I279" s="20"/>
      <c r="J279" s="19"/>
      <c r="K279" s="20"/>
      <c r="L279" s="19"/>
      <c r="M279" s="20"/>
    </row>
    <row r="280" spans="1:13" s="4" customFormat="1">
      <c r="A280" s="5"/>
      <c r="B280" s="6"/>
      <c r="C280" s="18"/>
      <c r="D280" s="19"/>
      <c r="E280" s="18"/>
      <c r="F280" s="19"/>
      <c r="G280" s="20"/>
      <c r="H280" s="19"/>
      <c r="I280" s="20"/>
      <c r="J280" s="19"/>
      <c r="K280" s="20"/>
      <c r="L280" s="19"/>
      <c r="M280" s="20"/>
    </row>
    <row r="281" spans="1:13" s="4" customFormat="1">
      <c r="A281" s="5"/>
      <c r="B281" s="6"/>
      <c r="C281" s="18"/>
      <c r="D281" s="19"/>
      <c r="E281" s="18"/>
      <c r="F281" s="19"/>
      <c r="G281" s="20"/>
      <c r="H281" s="19"/>
      <c r="I281" s="20"/>
      <c r="J281" s="19"/>
      <c r="K281" s="20"/>
      <c r="L281" s="19"/>
      <c r="M281" s="20"/>
    </row>
    <row r="282" spans="1:13" s="4" customFormat="1">
      <c r="A282" s="5"/>
      <c r="B282" s="6"/>
      <c r="C282" s="18"/>
      <c r="D282" s="19"/>
      <c r="E282" s="18"/>
      <c r="F282" s="19"/>
      <c r="G282" s="20"/>
      <c r="H282" s="19"/>
      <c r="I282" s="20"/>
      <c r="J282" s="19"/>
      <c r="K282" s="20"/>
      <c r="L282" s="19"/>
      <c r="M282" s="20"/>
    </row>
    <row r="283" spans="1:13" s="4" customFormat="1">
      <c r="A283" s="5"/>
      <c r="B283" s="6"/>
      <c r="C283" s="18"/>
      <c r="D283" s="19"/>
      <c r="E283" s="18"/>
      <c r="F283" s="19"/>
      <c r="G283" s="20"/>
      <c r="H283" s="19"/>
      <c r="I283" s="20"/>
      <c r="J283" s="19"/>
      <c r="K283" s="20"/>
      <c r="L283" s="19"/>
      <c r="M283" s="20"/>
    </row>
    <row r="284" spans="1:13" s="4" customFormat="1">
      <c r="A284" s="5"/>
      <c r="B284" s="6"/>
      <c r="C284" s="18"/>
      <c r="D284" s="19"/>
      <c r="E284" s="18"/>
      <c r="F284" s="19"/>
      <c r="G284" s="20"/>
      <c r="H284" s="19"/>
      <c r="I284" s="20"/>
      <c r="J284" s="19"/>
      <c r="K284" s="20"/>
      <c r="L284" s="19"/>
      <c r="M284" s="20"/>
    </row>
    <row r="285" spans="1:13" s="4" customFormat="1">
      <c r="A285" s="5"/>
      <c r="B285" s="6"/>
      <c r="C285" s="18"/>
      <c r="D285" s="19"/>
      <c r="E285" s="18"/>
      <c r="F285" s="19"/>
      <c r="G285" s="20"/>
      <c r="H285" s="19"/>
      <c r="I285" s="20"/>
      <c r="J285" s="19"/>
      <c r="K285" s="20"/>
      <c r="L285" s="19"/>
      <c r="M285" s="20"/>
    </row>
    <row r="286" spans="1:13" s="4" customFormat="1">
      <c r="A286" s="5"/>
      <c r="B286" s="6"/>
      <c r="C286" s="18"/>
      <c r="D286" s="19"/>
      <c r="E286" s="18"/>
      <c r="F286" s="19"/>
      <c r="G286" s="20"/>
      <c r="H286" s="19"/>
      <c r="I286" s="20"/>
      <c r="J286" s="19"/>
      <c r="K286" s="20"/>
      <c r="L286" s="19"/>
      <c r="M286" s="20"/>
    </row>
    <row r="287" spans="1:13" s="4" customFormat="1">
      <c r="A287" s="5"/>
      <c r="B287" s="6"/>
      <c r="C287" s="18"/>
      <c r="D287" s="19"/>
      <c r="E287" s="18"/>
      <c r="F287" s="19"/>
      <c r="G287" s="20"/>
      <c r="H287" s="19"/>
      <c r="I287" s="20"/>
      <c r="J287" s="19"/>
      <c r="K287" s="20"/>
      <c r="L287" s="19"/>
      <c r="M287" s="20"/>
    </row>
    <row r="288" spans="1:13" s="4" customFormat="1">
      <c r="A288" s="5"/>
      <c r="B288" s="6"/>
      <c r="C288" s="18"/>
      <c r="D288" s="19"/>
      <c r="E288" s="18"/>
      <c r="F288" s="19"/>
      <c r="G288" s="20"/>
      <c r="H288" s="19"/>
      <c r="I288" s="20"/>
      <c r="J288" s="19"/>
      <c r="K288" s="20"/>
      <c r="L288" s="19"/>
      <c r="M288" s="20"/>
    </row>
    <row r="289" spans="1:13" s="4" customFormat="1">
      <c r="A289" s="5"/>
      <c r="B289" s="6"/>
      <c r="C289" s="18"/>
      <c r="D289" s="19"/>
      <c r="E289" s="18"/>
      <c r="F289" s="19"/>
      <c r="G289" s="20"/>
      <c r="H289" s="19"/>
      <c r="I289" s="20"/>
      <c r="J289" s="19"/>
      <c r="K289" s="20"/>
      <c r="L289" s="19"/>
      <c r="M289" s="20"/>
    </row>
    <row r="290" spans="1:13" s="4" customFormat="1">
      <c r="A290" s="5"/>
      <c r="B290" s="6"/>
      <c r="C290" s="18"/>
      <c r="D290" s="19"/>
      <c r="E290" s="18"/>
      <c r="F290" s="19"/>
      <c r="G290" s="20"/>
      <c r="H290" s="19"/>
      <c r="I290" s="20"/>
      <c r="J290" s="19"/>
      <c r="K290" s="20"/>
      <c r="L290" s="19"/>
      <c r="M290" s="20"/>
    </row>
    <row r="291" spans="1:13" s="4" customFormat="1">
      <c r="A291" s="5"/>
      <c r="B291" s="6"/>
      <c r="C291" s="18"/>
      <c r="D291" s="19"/>
      <c r="E291" s="18"/>
      <c r="F291" s="19"/>
      <c r="G291" s="20"/>
      <c r="H291" s="19"/>
      <c r="I291" s="20"/>
      <c r="J291" s="19"/>
      <c r="K291" s="20"/>
      <c r="L291" s="19"/>
      <c r="M291" s="20"/>
    </row>
    <row r="292" spans="1:13" s="4" customFormat="1">
      <c r="A292" s="5"/>
      <c r="B292" s="6"/>
      <c r="C292" s="18"/>
      <c r="D292" s="19"/>
      <c r="E292" s="18"/>
      <c r="F292" s="19"/>
      <c r="G292" s="20"/>
      <c r="H292" s="19"/>
      <c r="I292" s="20"/>
      <c r="J292" s="19"/>
      <c r="K292" s="20"/>
      <c r="L292" s="19"/>
      <c r="M292" s="20"/>
    </row>
    <row r="293" spans="1:13" s="4" customFormat="1">
      <c r="A293" s="5"/>
      <c r="B293" s="6"/>
      <c r="C293" s="18"/>
      <c r="D293" s="19"/>
      <c r="E293" s="18"/>
      <c r="F293" s="19"/>
      <c r="G293" s="20"/>
      <c r="H293" s="19"/>
      <c r="I293" s="20"/>
      <c r="J293" s="19"/>
      <c r="K293" s="20"/>
      <c r="L293" s="19"/>
      <c r="M293" s="20"/>
    </row>
    <row r="294" spans="1:13" s="4" customFormat="1">
      <c r="A294" s="5"/>
      <c r="B294" s="6"/>
      <c r="C294" s="18"/>
      <c r="D294" s="19"/>
      <c r="E294" s="18"/>
      <c r="F294" s="19"/>
      <c r="G294" s="20"/>
      <c r="H294" s="19"/>
      <c r="I294" s="20"/>
      <c r="J294" s="19"/>
      <c r="K294" s="20"/>
      <c r="L294" s="19"/>
      <c r="M294" s="20"/>
    </row>
    <row r="295" spans="1:13" s="4" customFormat="1">
      <c r="A295" s="5"/>
      <c r="B295" s="6"/>
      <c r="C295" s="18"/>
      <c r="D295" s="19"/>
      <c r="E295" s="18"/>
      <c r="F295" s="19"/>
      <c r="G295" s="20"/>
      <c r="H295" s="19"/>
      <c r="I295" s="20"/>
      <c r="J295" s="19"/>
      <c r="K295" s="20"/>
      <c r="L295" s="19"/>
      <c r="M295" s="20"/>
    </row>
    <row r="296" spans="1:13" s="4" customFormat="1">
      <c r="A296" s="5"/>
      <c r="B296" s="6"/>
      <c r="C296" s="18"/>
      <c r="D296" s="19"/>
      <c r="E296" s="18"/>
      <c r="F296" s="19"/>
      <c r="G296" s="20"/>
      <c r="H296" s="19"/>
      <c r="I296" s="20"/>
      <c r="J296" s="19"/>
      <c r="K296" s="20"/>
      <c r="L296" s="19"/>
      <c r="M296" s="20"/>
    </row>
    <row r="297" spans="1:13" s="4" customFormat="1">
      <c r="A297" s="5"/>
      <c r="B297" s="6"/>
      <c r="C297" s="18"/>
      <c r="D297" s="19"/>
      <c r="E297" s="18"/>
      <c r="F297" s="19"/>
      <c r="G297" s="20"/>
      <c r="H297" s="19"/>
      <c r="I297" s="20"/>
      <c r="J297" s="19"/>
      <c r="K297" s="20"/>
      <c r="L297" s="19"/>
      <c r="M297" s="20"/>
    </row>
    <row r="298" spans="1:13" s="4" customFormat="1">
      <c r="A298" s="5"/>
      <c r="B298" s="6"/>
      <c r="C298" s="18"/>
      <c r="D298" s="19"/>
      <c r="E298" s="18"/>
      <c r="F298" s="19"/>
      <c r="G298" s="20"/>
      <c r="H298" s="19"/>
      <c r="I298" s="20"/>
      <c r="J298" s="19"/>
      <c r="K298" s="20"/>
      <c r="L298" s="19"/>
      <c r="M298" s="20"/>
    </row>
    <row r="299" spans="1:13" s="4" customFormat="1">
      <c r="A299" s="5"/>
      <c r="B299" s="6"/>
      <c r="C299" s="18"/>
      <c r="D299" s="19"/>
      <c r="E299" s="18"/>
      <c r="F299" s="19"/>
      <c r="G299" s="20"/>
      <c r="H299" s="19"/>
      <c r="I299" s="20"/>
      <c r="J299" s="19"/>
      <c r="K299" s="20"/>
      <c r="L299" s="19"/>
      <c r="M299" s="20"/>
    </row>
    <row r="300" spans="1:13" s="4" customFormat="1">
      <c r="A300" s="5"/>
      <c r="B300" s="6"/>
      <c r="C300" s="18"/>
      <c r="D300" s="19"/>
      <c r="E300" s="18"/>
      <c r="F300" s="19"/>
      <c r="G300" s="20"/>
      <c r="H300" s="19"/>
      <c r="I300" s="20"/>
      <c r="J300" s="19"/>
      <c r="K300" s="20"/>
      <c r="L300" s="19"/>
      <c r="M300" s="20"/>
    </row>
    <row r="301" spans="1:13" s="4" customFormat="1">
      <c r="A301" s="5"/>
      <c r="B301" s="6"/>
      <c r="C301" s="18"/>
      <c r="D301" s="19"/>
      <c r="E301" s="18"/>
      <c r="F301" s="19"/>
      <c r="G301" s="20"/>
      <c r="H301" s="19"/>
      <c r="I301" s="20"/>
      <c r="J301" s="19"/>
      <c r="K301" s="20"/>
      <c r="L301" s="19"/>
      <c r="M301" s="20"/>
    </row>
    <row r="302" spans="1:13" s="4" customFormat="1">
      <c r="A302" s="5"/>
      <c r="B302" s="6"/>
      <c r="C302" s="18"/>
      <c r="D302" s="19"/>
      <c r="E302" s="18"/>
      <c r="F302" s="19"/>
      <c r="G302" s="20"/>
      <c r="H302" s="19"/>
      <c r="I302" s="20"/>
      <c r="J302" s="19"/>
      <c r="K302" s="20"/>
      <c r="L302" s="19"/>
      <c r="M302" s="20"/>
    </row>
    <row r="303" spans="1:13" s="4" customFormat="1">
      <c r="A303" s="5"/>
      <c r="B303" s="6"/>
      <c r="C303" s="18"/>
      <c r="D303" s="19"/>
      <c r="E303" s="18"/>
      <c r="F303" s="19"/>
      <c r="G303" s="20"/>
      <c r="H303" s="19"/>
      <c r="I303" s="20"/>
      <c r="J303" s="19"/>
      <c r="K303" s="20"/>
      <c r="L303" s="19"/>
      <c r="M303" s="20"/>
    </row>
    <row r="304" spans="1:13" s="4" customFormat="1">
      <c r="A304" s="5"/>
      <c r="B304" s="6"/>
      <c r="C304" s="18"/>
      <c r="D304" s="19"/>
      <c r="E304" s="18"/>
      <c r="F304" s="19"/>
      <c r="G304" s="20"/>
      <c r="H304" s="19"/>
      <c r="I304" s="20"/>
      <c r="J304" s="19"/>
      <c r="K304" s="20"/>
      <c r="L304" s="19"/>
      <c r="M304" s="20"/>
    </row>
    <row r="305" spans="1:13" s="4" customFormat="1">
      <c r="A305" s="5"/>
      <c r="B305" s="6"/>
      <c r="C305" s="18"/>
      <c r="D305" s="19"/>
      <c r="E305" s="18"/>
      <c r="F305" s="19"/>
      <c r="G305" s="20"/>
      <c r="H305" s="19"/>
      <c r="I305" s="20"/>
      <c r="J305" s="19"/>
      <c r="K305" s="20"/>
      <c r="L305" s="19"/>
      <c r="M305" s="20"/>
    </row>
    <row r="306" spans="1:13" s="4" customFormat="1">
      <c r="A306" s="5"/>
      <c r="B306" s="6"/>
      <c r="C306" s="18"/>
      <c r="D306" s="19"/>
      <c r="E306" s="18"/>
      <c r="F306" s="19"/>
      <c r="G306" s="20"/>
      <c r="H306" s="19"/>
      <c r="I306" s="20"/>
      <c r="J306" s="19"/>
      <c r="K306" s="20"/>
      <c r="L306" s="19"/>
      <c r="M306" s="20"/>
    </row>
    <row r="307" spans="1:13" s="4" customFormat="1">
      <c r="A307" s="5"/>
      <c r="B307" s="6"/>
      <c r="C307" s="18"/>
      <c r="D307" s="19"/>
      <c r="E307" s="18"/>
      <c r="F307" s="19"/>
      <c r="G307" s="20"/>
      <c r="H307" s="19"/>
      <c r="I307" s="20"/>
      <c r="J307" s="19"/>
      <c r="K307" s="20"/>
      <c r="L307" s="19"/>
      <c r="M307" s="20"/>
    </row>
    <row r="308" spans="1:13" s="4" customFormat="1">
      <c r="A308" s="5"/>
      <c r="B308" s="6"/>
      <c r="C308" s="18"/>
      <c r="D308" s="19"/>
      <c r="E308" s="18"/>
      <c r="F308" s="19"/>
      <c r="G308" s="20"/>
      <c r="H308" s="19"/>
      <c r="I308" s="20"/>
      <c r="J308" s="19"/>
      <c r="K308" s="20"/>
      <c r="L308" s="19"/>
      <c r="M308" s="20"/>
    </row>
    <row r="309" spans="1:13" s="4" customFormat="1">
      <c r="A309" s="5"/>
      <c r="B309" s="6"/>
      <c r="C309" s="18"/>
      <c r="D309" s="19"/>
      <c r="E309" s="18"/>
      <c r="F309" s="19"/>
      <c r="G309" s="20"/>
      <c r="H309" s="19"/>
      <c r="I309" s="20"/>
      <c r="J309" s="19"/>
      <c r="K309" s="20"/>
      <c r="L309" s="19"/>
      <c r="M309" s="20"/>
    </row>
    <row r="310" spans="1:13" s="4" customFormat="1">
      <c r="A310" s="5"/>
      <c r="B310" s="6"/>
      <c r="C310" s="18"/>
      <c r="D310" s="19"/>
      <c r="E310" s="18"/>
      <c r="F310" s="19"/>
      <c r="G310" s="20"/>
      <c r="H310" s="19"/>
      <c r="I310" s="20"/>
      <c r="J310" s="19"/>
      <c r="K310" s="20"/>
      <c r="L310" s="19"/>
      <c r="M310" s="20"/>
    </row>
    <row r="311" spans="1:13" s="4" customFormat="1">
      <c r="A311" s="5"/>
      <c r="B311" s="6"/>
      <c r="C311" s="18"/>
      <c r="D311" s="19"/>
      <c r="E311" s="18"/>
      <c r="F311" s="19"/>
      <c r="G311" s="20"/>
      <c r="H311" s="19"/>
      <c r="I311" s="20"/>
      <c r="J311" s="19"/>
      <c r="K311" s="20"/>
      <c r="L311" s="19"/>
      <c r="M311" s="20"/>
    </row>
    <row r="312" spans="1:13" s="4" customFormat="1">
      <c r="A312" s="5"/>
      <c r="B312" s="6"/>
      <c r="C312" s="18"/>
      <c r="D312" s="19"/>
      <c r="E312" s="18"/>
      <c r="F312" s="19"/>
      <c r="G312" s="20"/>
      <c r="H312" s="19"/>
      <c r="I312" s="20"/>
      <c r="J312" s="19"/>
      <c r="K312" s="20"/>
      <c r="L312" s="19"/>
      <c r="M312" s="20"/>
    </row>
    <row r="313" spans="1:13" s="4" customFormat="1">
      <c r="A313" s="5"/>
      <c r="B313" s="6"/>
      <c r="C313" s="18"/>
      <c r="D313" s="19"/>
      <c r="E313" s="18"/>
      <c r="F313" s="19"/>
      <c r="G313" s="20"/>
      <c r="H313" s="19"/>
      <c r="I313" s="20"/>
      <c r="J313" s="19"/>
      <c r="K313" s="20"/>
      <c r="L313" s="19"/>
      <c r="M313" s="20"/>
    </row>
    <row r="314" spans="1:13" s="4" customFormat="1">
      <c r="A314" s="5"/>
      <c r="B314" s="6"/>
      <c r="C314" s="18"/>
      <c r="D314" s="19"/>
      <c r="E314" s="18"/>
      <c r="F314" s="19"/>
      <c r="G314" s="20"/>
      <c r="H314" s="19"/>
      <c r="I314" s="20"/>
      <c r="J314" s="19"/>
      <c r="K314" s="20"/>
      <c r="L314" s="19"/>
      <c r="M314" s="20"/>
    </row>
    <row r="315" spans="1:13" s="4" customFormat="1">
      <c r="A315" s="5"/>
      <c r="B315" s="6"/>
      <c r="C315" s="18"/>
      <c r="D315" s="19"/>
      <c r="E315" s="18"/>
      <c r="F315" s="19"/>
      <c r="G315" s="20"/>
      <c r="H315" s="19"/>
      <c r="I315" s="20"/>
      <c r="J315" s="19"/>
      <c r="K315" s="20"/>
      <c r="L315" s="19"/>
      <c r="M315" s="20"/>
    </row>
    <row r="316" spans="1:13" s="4" customFormat="1">
      <c r="A316" s="5"/>
      <c r="B316" s="6"/>
      <c r="C316" s="18"/>
      <c r="D316" s="19"/>
      <c r="E316" s="18"/>
      <c r="F316" s="19"/>
      <c r="G316" s="20"/>
      <c r="H316" s="19"/>
      <c r="I316" s="20"/>
      <c r="J316" s="19"/>
      <c r="K316" s="20"/>
      <c r="L316" s="19"/>
      <c r="M316" s="20"/>
    </row>
    <row r="317" spans="1:13" s="4" customFormat="1">
      <c r="A317" s="5"/>
      <c r="B317" s="6"/>
      <c r="C317" s="18"/>
      <c r="D317" s="19"/>
      <c r="E317" s="18"/>
      <c r="F317" s="19"/>
      <c r="G317" s="20"/>
      <c r="H317" s="19"/>
      <c r="I317" s="20"/>
      <c r="J317" s="19"/>
      <c r="K317" s="20"/>
      <c r="L317" s="19"/>
      <c r="M317" s="20"/>
    </row>
    <row r="318" spans="1:13" s="4" customFormat="1">
      <c r="A318" s="5"/>
      <c r="B318" s="6"/>
      <c r="C318" s="18"/>
      <c r="D318" s="19"/>
      <c r="E318" s="18"/>
      <c r="F318" s="19"/>
      <c r="G318" s="20"/>
      <c r="H318" s="19"/>
      <c r="I318" s="20"/>
      <c r="J318" s="19"/>
      <c r="K318" s="20"/>
      <c r="L318" s="19"/>
      <c r="M318" s="20"/>
    </row>
    <row r="319" spans="1:13" s="4" customFormat="1">
      <c r="A319" s="5"/>
      <c r="B319" s="6"/>
      <c r="C319" s="18"/>
      <c r="D319" s="19"/>
      <c r="E319" s="18"/>
      <c r="F319" s="19"/>
      <c r="G319" s="20"/>
      <c r="H319" s="19"/>
      <c r="I319" s="20"/>
      <c r="J319" s="19"/>
      <c r="K319" s="20"/>
      <c r="L319" s="19"/>
      <c r="M319" s="20"/>
    </row>
    <row r="320" spans="1:13" s="4" customFormat="1">
      <c r="A320" s="5"/>
      <c r="B320" s="6"/>
      <c r="C320" s="18"/>
      <c r="D320" s="19"/>
      <c r="E320" s="18"/>
      <c r="F320" s="19"/>
      <c r="G320" s="20"/>
      <c r="H320" s="19"/>
      <c r="I320" s="20"/>
      <c r="J320" s="19"/>
      <c r="K320" s="20"/>
      <c r="L320" s="19"/>
      <c r="M320" s="20"/>
    </row>
    <row r="321" spans="1:13" s="4" customFormat="1">
      <c r="A321" s="5"/>
      <c r="B321" s="6"/>
      <c r="C321" s="18"/>
      <c r="D321" s="19"/>
      <c r="E321" s="18"/>
      <c r="F321" s="19"/>
      <c r="G321" s="20"/>
      <c r="H321" s="19"/>
      <c r="I321" s="20"/>
      <c r="J321" s="19"/>
      <c r="K321" s="20"/>
      <c r="L321" s="19"/>
      <c r="M321" s="20"/>
    </row>
    <row r="322" spans="1:13" s="4" customFormat="1">
      <c r="A322" s="5"/>
      <c r="B322" s="6"/>
      <c r="C322" s="18"/>
      <c r="D322" s="19"/>
      <c r="E322" s="18"/>
      <c r="F322" s="19"/>
      <c r="G322" s="20"/>
      <c r="H322" s="19"/>
      <c r="I322" s="20"/>
      <c r="J322" s="19"/>
      <c r="K322" s="20"/>
      <c r="L322" s="19"/>
      <c r="M322" s="20"/>
    </row>
    <row r="323" spans="1:13" s="4" customFormat="1">
      <c r="A323" s="5"/>
      <c r="B323" s="6"/>
      <c r="C323" s="18"/>
      <c r="D323" s="19"/>
      <c r="E323" s="18"/>
      <c r="F323" s="19"/>
      <c r="G323" s="20"/>
      <c r="H323" s="19"/>
      <c r="I323" s="20"/>
      <c r="J323" s="19"/>
      <c r="K323" s="20"/>
      <c r="L323" s="19"/>
      <c r="M323" s="20"/>
    </row>
    <row r="324" spans="1:13" s="4" customFormat="1">
      <c r="A324" s="5"/>
      <c r="B324" s="6"/>
      <c r="C324" s="18"/>
      <c r="D324" s="19"/>
      <c r="E324" s="18"/>
      <c r="F324" s="19"/>
      <c r="G324" s="20"/>
      <c r="H324" s="19"/>
      <c r="I324" s="20"/>
      <c r="J324" s="19"/>
      <c r="K324" s="20"/>
      <c r="L324" s="19"/>
      <c r="M324" s="20"/>
    </row>
    <row r="325" spans="1:13" s="4" customFormat="1">
      <c r="A325" s="5"/>
      <c r="B325" s="6"/>
      <c r="C325" s="18"/>
      <c r="D325" s="19"/>
      <c r="E325" s="18"/>
      <c r="F325" s="19"/>
      <c r="G325" s="20"/>
      <c r="H325" s="19"/>
      <c r="I325" s="20"/>
      <c r="J325" s="19"/>
      <c r="K325" s="20"/>
      <c r="L325" s="19"/>
      <c r="M325" s="20"/>
    </row>
    <row r="326" spans="1:13" s="4" customFormat="1">
      <c r="A326" s="5"/>
      <c r="B326" s="6"/>
      <c r="C326" s="18"/>
      <c r="D326" s="19"/>
      <c r="E326" s="18"/>
      <c r="F326" s="19"/>
      <c r="G326" s="20"/>
      <c r="H326" s="19"/>
      <c r="I326" s="20"/>
      <c r="J326" s="19"/>
      <c r="K326" s="20"/>
      <c r="L326" s="19"/>
      <c r="M326" s="20"/>
    </row>
    <row r="327" spans="1:13" s="4" customFormat="1">
      <c r="A327" s="5"/>
      <c r="B327" s="6"/>
      <c r="C327" s="18"/>
      <c r="D327" s="19"/>
      <c r="E327" s="18"/>
      <c r="F327" s="19"/>
      <c r="G327" s="20"/>
      <c r="H327" s="19"/>
      <c r="I327" s="20"/>
      <c r="J327" s="19"/>
      <c r="K327" s="20"/>
      <c r="L327" s="19"/>
      <c r="M327" s="20"/>
    </row>
    <row r="328" spans="1:13" s="4" customFormat="1">
      <c r="A328" s="5"/>
      <c r="B328" s="6"/>
      <c r="C328" s="18"/>
      <c r="D328" s="19"/>
      <c r="E328" s="18"/>
      <c r="F328" s="19"/>
      <c r="G328" s="20"/>
      <c r="H328" s="19"/>
      <c r="I328" s="20"/>
      <c r="J328" s="19"/>
      <c r="K328" s="20"/>
      <c r="L328" s="19"/>
      <c r="M328" s="20"/>
    </row>
    <row r="329" spans="1:13" s="4" customFormat="1">
      <c r="A329" s="5"/>
      <c r="B329" s="6"/>
      <c r="C329" s="18"/>
      <c r="D329" s="19"/>
      <c r="E329" s="18"/>
      <c r="F329" s="19"/>
      <c r="G329" s="20"/>
      <c r="H329" s="19"/>
      <c r="I329" s="20"/>
      <c r="J329" s="19"/>
      <c r="K329" s="20"/>
      <c r="L329" s="19"/>
      <c r="M329" s="20"/>
    </row>
    <row r="330" spans="1:13" s="4" customFormat="1">
      <c r="A330" s="5"/>
      <c r="B330" s="6"/>
      <c r="C330" s="18"/>
      <c r="D330" s="19"/>
      <c r="E330" s="18"/>
      <c r="F330" s="19"/>
      <c r="G330" s="20"/>
      <c r="H330" s="19"/>
      <c r="I330" s="20"/>
      <c r="J330" s="19"/>
      <c r="K330" s="20"/>
      <c r="L330" s="19"/>
      <c r="M330" s="20"/>
    </row>
    <row r="331" spans="1:13" s="4" customFormat="1">
      <c r="A331" s="5"/>
      <c r="B331" s="6"/>
      <c r="C331" s="18"/>
      <c r="D331" s="19"/>
      <c r="E331" s="18"/>
      <c r="F331" s="19"/>
      <c r="G331" s="20"/>
      <c r="H331" s="19"/>
      <c r="I331" s="20"/>
      <c r="J331" s="19"/>
      <c r="K331" s="20"/>
      <c r="L331" s="19"/>
      <c r="M331" s="20"/>
    </row>
    <row r="332" spans="1:13" s="4" customFormat="1">
      <c r="A332" s="5"/>
      <c r="B332" s="6"/>
      <c r="C332" s="18"/>
      <c r="D332" s="19"/>
      <c r="E332" s="18"/>
      <c r="F332" s="19"/>
      <c r="G332" s="20"/>
      <c r="H332" s="19"/>
      <c r="I332" s="20"/>
      <c r="J332" s="19"/>
      <c r="K332" s="20"/>
      <c r="L332" s="19"/>
      <c r="M332" s="20"/>
    </row>
    <row r="333" spans="1:13" s="4" customFormat="1">
      <c r="A333" s="5"/>
      <c r="B333" s="6"/>
      <c r="C333" s="18"/>
      <c r="D333" s="19"/>
      <c r="E333" s="18"/>
      <c r="F333" s="19"/>
      <c r="G333" s="20"/>
      <c r="H333" s="19"/>
      <c r="I333" s="20"/>
      <c r="J333" s="19"/>
      <c r="K333" s="20"/>
      <c r="L333" s="19"/>
      <c r="M333" s="20"/>
    </row>
    <row r="334" spans="1:13" s="4" customFormat="1">
      <c r="A334" s="5"/>
      <c r="B334" s="6"/>
      <c r="C334" s="18"/>
      <c r="D334" s="19"/>
      <c r="E334" s="18"/>
      <c r="F334" s="19"/>
      <c r="G334" s="20"/>
      <c r="H334" s="19"/>
      <c r="I334" s="20"/>
      <c r="J334" s="19"/>
      <c r="K334" s="20"/>
      <c r="L334" s="19"/>
      <c r="M334" s="20"/>
    </row>
    <row r="335" spans="1:13" s="4" customFormat="1">
      <c r="A335" s="5"/>
      <c r="B335" s="6"/>
      <c r="C335" s="18"/>
      <c r="D335" s="19"/>
      <c r="E335" s="18"/>
      <c r="F335" s="19"/>
      <c r="G335" s="20"/>
      <c r="H335" s="19"/>
      <c r="I335" s="20"/>
      <c r="J335" s="19"/>
      <c r="K335" s="20"/>
      <c r="L335" s="19"/>
      <c r="M335" s="20"/>
    </row>
    <row r="336" spans="1:13" s="4" customFormat="1">
      <c r="A336" s="5"/>
      <c r="B336" s="6"/>
      <c r="C336" s="18"/>
      <c r="D336" s="19"/>
      <c r="E336" s="18"/>
      <c r="F336" s="19"/>
      <c r="G336" s="20"/>
      <c r="H336" s="19"/>
      <c r="I336" s="20"/>
      <c r="J336" s="19"/>
      <c r="K336" s="20"/>
      <c r="L336" s="19"/>
      <c r="M336" s="20"/>
    </row>
    <row r="337" spans="1:13" s="4" customFormat="1">
      <c r="A337" s="5"/>
      <c r="B337" s="6"/>
      <c r="C337" s="18"/>
      <c r="D337" s="19"/>
      <c r="E337" s="18"/>
      <c r="F337" s="19"/>
      <c r="G337" s="20"/>
      <c r="H337" s="19"/>
      <c r="I337" s="20"/>
      <c r="J337" s="19"/>
      <c r="K337" s="20"/>
      <c r="L337" s="19"/>
      <c r="M337" s="20"/>
    </row>
    <row r="338" spans="1:13" s="4" customFormat="1">
      <c r="A338" s="5"/>
      <c r="B338" s="6"/>
      <c r="C338" s="18"/>
      <c r="D338" s="19"/>
      <c r="E338" s="18"/>
      <c r="F338" s="19"/>
      <c r="G338" s="20"/>
      <c r="H338" s="19"/>
      <c r="I338" s="20"/>
      <c r="J338" s="19"/>
      <c r="K338" s="20"/>
      <c r="L338" s="19"/>
      <c r="M338" s="20"/>
    </row>
    <row r="339" spans="1:13" s="4" customFormat="1">
      <c r="A339" s="5"/>
      <c r="B339" s="6"/>
      <c r="C339" s="18"/>
      <c r="D339" s="19"/>
      <c r="E339" s="18"/>
      <c r="F339" s="19"/>
      <c r="G339" s="20"/>
      <c r="H339" s="19"/>
      <c r="I339" s="20"/>
      <c r="J339" s="19"/>
      <c r="K339" s="20"/>
      <c r="L339" s="19"/>
      <c r="M339" s="20"/>
    </row>
    <row r="340" spans="1:13" s="4" customFormat="1">
      <c r="A340" s="5"/>
      <c r="B340" s="6"/>
      <c r="C340" s="18"/>
      <c r="D340" s="19"/>
      <c r="E340" s="18"/>
      <c r="F340" s="19"/>
      <c r="G340" s="20"/>
      <c r="H340" s="19"/>
      <c r="I340" s="20"/>
      <c r="J340" s="19"/>
      <c r="K340" s="20"/>
      <c r="L340" s="19"/>
      <c r="M340" s="20"/>
    </row>
    <row r="341" spans="1:13" s="4" customFormat="1">
      <c r="A341" s="5"/>
      <c r="B341" s="6"/>
      <c r="C341" s="18"/>
      <c r="D341" s="19"/>
      <c r="E341" s="18"/>
      <c r="F341" s="19"/>
      <c r="G341" s="20"/>
      <c r="H341" s="19"/>
      <c r="I341" s="20"/>
      <c r="J341" s="19"/>
      <c r="K341" s="20"/>
      <c r="L341" s="19"/>
      <c r="M341" s="20"/>
    </row>
    <row r="342" spans="1:13" s="4" customFormat="1">
      <c r="A342" s="5"/>
      <c r="B342" s="6"/>
      <c r="C342" s="18"/>
      <c r="D342" s="19"/>
      <c r="E342" s="18"/>
      <c r="F342" s="19"/>
      <c r="G342" s="20"/>
      <c r="H342" s="19"/>
      <c r="I342" s="20"/>
      <c r="J342" s="19"/>
      <c r="K342" s="20"/>
      <c r="L342" s="19"/>
      <c r="M342" s="20"/>
    </row>
    <row r="343" spans="1:13" s="4" customFormat="1">
      <c r="A343" s="5"/>
      <c r="B343" s="6"/>
      <c r="C343" s="18"/>
      <c r="D343" s="19"/>
      <c r="E343" s="18"/>
      <c r="F343" s="19"/>
      <c r="G343" s="20"/>
      <c r="H343" s="19"/>
      <c r="I343" s="20"/>
      <c r="J343" s="19"/>
      <c r="K343" s="20"/>
      <c r="L343" s="19"/>
      <c r="M343" s="20"/>
    </row>
    <row r="344" spans="1:13" s="4" customFormat="1">
      <c r="A344" s="5"/>
      <c r="B344" s="6"/>
      <c r="C344" s="18"/>
      <c r="D344" s="19"/>
      <c r="E344" s="18"/>
      <c r="F344" s="19"/>
      <c r="G344" s="20"/>
      <c r="H344" s="19"/>
      <c r="I344" s="20"/>
      <c r="J344" s="19"/>
      <c r="K344" s="20"/>
      <c r="L344" s="19"/>
      <c r="M344" s="20"/>
    </row>
    <row r="345" spans="1:13" s="4" customFormat="1">
      <c r="A345" s="5"/>
      <c r="B345" s="6"/>
      <c r="C345" s="18"/>
      <c r="D345" s="19"/>
      <c r="E345" s="18"/>
      <c r="F345" s="19"/>
      <c r="G345" s="20"/>
      <c r="H345" s="19"/>
      <c r="I345" s="20"/>
      <c r="J345" s="19"/>
      <c r="K345" s="20"/>
      <c r="L345" s="19"/>
      <c r="M345" s="20"/>
    </row>
    <row r="346" spans="1:13" s="4" customFormat="1">
      <c r="A346" s="5"/>
      <c r="B346" s="6"/>
      <c r="C346" s="18"/>
      <c r="D346" s="19"/>
      <c r="E346" s="18"/>
      <c r="F346" s="19"/>
      <c r="G346" s="20"/>
      <c r="H346" s="19"/>
      <c r="I346" s="20"/>
      <c r="J346" s="19"/>
      <c r="K346" s="20"/>
      <c r="L346" s="19"/>
      <c r="M346" s="20"/>
    </row>
    <row r="347" spans="1:13" s="4" customFormat="1">
      <c r="A347" s="5"/>
      <c r="B347" s="6"/>
      <c r="C347" s="18"/>
      <c r="D347" s="19"/>
      <c r="E347" s="18"/>
      <c r="F347" s="19"/>
      <c r="G347" s="20"/>
      <c r="H347" s="19"/>
      <c r="I347" s="20"/>
      <c r="J347" s="19"/>
      <c r="K347" s="20"/>
      <c r="L347" s="19"/>
      <c r="M347" s="20"/>
    </row>
    <row r="348" spans="1:13" s="4" customFormat="1">
      <c r="A348" s="5"/>
      <c r="B348" s="6"/>
      <c r="C348" s="18"/>
      <c r="D348" s="19"/>
      <c r="E348" s="18"/>
      <c r="F348" s="19"/>
      <c r="G348" s="20"/>
      <c r="H348" s="19"/>
      <c r="I348" s="20"/>
      <c r="J348" s="19"/>
      <c r="K348" s="20"/>
      <c r="L348" s="19"/>
      <c r="M348" s="20"/>
    </row>
    <row r="349" spans="1:13" s="4" customFormat="1">
      <c r="A349" s="5"/>
      <c r="B349" s="6"/>
      <c r="C349" s="18"/>
      <c r="D349" s="19"/>
      <c r="E349" s="18"/>
      <c r="F349" s="19"/>
      <c r="G349" s="20"/>
      <c r="H349" s="19"/>
      <c r="I349" s="20"/>
      <c r="J349" s="19"/>
      <c r="K349" s="20"/>
      <c r="L349" s="19"/>
      <c r="M349" s="20"/>
    </row>
    <row r="350" spans="1:13" s="4" customFormat="1">
      <c r="A350" s="5"/>
      <c r="B350" s="6"/>
      <c r="C350" s="18"/>
      <c r="D350" s="19"/>
      <c r="E350" s="18"/>
      <c r="F350" s="19"/>
      <c r="G350" s="20"/>
      <c r="H350" s="19"/>
      <c r="I350" s="20"/>
      <c r="J350" s="19"/>
      <c r="K350" s="20"/>
      <c r="L350" s="19"/>
      <c r="M350" s="20"/>
    </row>
    <row r="351" spans="1:13" s="4" customFormat="1">
      <c r="A351" s="5"/>
      <c r="B351" s="6"/>
      <c r="C351" s="18"/>
      <c r="D351" s="19"/>
      <c r="E351" s="18"/>
      <c r="F351" s="19"/>
      <c r="G351" s="20"/>
      <c r="H351" s="19"/>
      <c r="I351" s="20"/>
      <c r="J351" s="19"/>
      <c r="K351" s="20"/>
      <c r="L351" s="19"/>
      <c r="M351" s="20"/>
    </row>
    <row r="352" spans="1:13" s="4" customFormat="1">
      <c r="A352" s="5"/>
      <c r="B352" s="6"/>
      <c r="C352" s="18"/>
      <c r="D352" s="19"/>
      <c r="E352" s="18"/>
      <c r="F352" s="19"/>
      <c r="G352" s="20"/>
      <c r="H352" s="19"/>
      <c r="I352" s="20"/>
      <c r="J352" s="19"/>
      <c r="K352" s="20"/>
      <c r="L352" s="19"/>
      <c r="M352" s="20"/>
    </row>
    <row r="353" spans="1:13" s="4" customFormat="1">
      <c r="A353" s="5"/>
      <c r="B353" s="6"/>
      <c r="C353" s="18"/>
      <c r="D353" s="19"/>
      <c r="E353" s="18"/>
      <c r="F353" s="19"/>
      <c r="G353" s="20"/>
      <c r="H353" s="19"/>
      <c r="I353" s="20"/>
      <c r="J353" s="19"/>
      <c r="K353" s="20"/>
      <c r="L353" s="19"/>
      <c r="M353" s="20"/>
    </row>
    <row r="354" spans="1:13" s="4" customFormat="1">
      <c r="A354" s="5"/>
      <c r="B354" s="6"/>
      <c r="C354" s="18"/>
      <c r="D354" s="19"/>
      <c r="E354" s="18"/>
      <c r="F354" s="19"/>
      <c r="G354" s="20"/>
      <c r="H354" s="19"/>
      <c r="I354" s="20"/>
      <c r="J354" s="19"/>
      <c r="K354" s="20"/>
      <c r="L354" s="19"/>
      <c r="M354" s="20"/>
    </row>
    <row r="355" spans="1:13" s="4" customFormat="1">
      <c r="A355" s="5"/>
      <c r="B355" s="6"/>
      <c r="C355" s="18"/>
      <c r="D355" s="19"/>
      <c r="E355" s="18"/>
      <c r="F355" s="19"/>
      <c r="G355" s="20"/>
      <c r="H355" s="19"/>
      <c r="I355" s="20"/>
      <c r="J355" s="19"/>
      <c r="K355" s="20"/>
      <c r="L355" s="19"/>
      <c r="M355" s="20"/>
    </row>
    <row r="356" spans="1:13" s="4" customFormat="1">
      <c r="A356" s="5"/>
      <c r="B356" s="6"/>
      <c r="C356" s="18"/>
      <c r="D356" s="19"/>
      <c r="E356" s="18"/>
      <c r="F356" s="19"/>
      <c r="G356" s="20"/>
      <c r="H356" s="19"/>
      <c r="I356" s="20"/>
      <c r="J356" s="19"/>
      <c r="K356" s="20"/>
      <c r="L356" s="19"/>
      <c r="M356" s="20"/>
    </row>
    <row r="357" spans="1:13" s="4" customFormat="1">
      <c r="A357" s="5"/>
      <c r="B357" s="6"/>
      <c r="C357" s="18"/>
      <c r="D357" s="19"/>
      <c r="E357" s="18"/>
      <c r="F357" s="19"/>
      <c r="G357" s="20"/>
      <c r="H357" s="19"/>
      <c r="I357" s="20"/>
      <c r="J357" s="19"/>
      <c r="K357" s="20"/>
      <c r="L357" s="19"/>
      <c r="M357" s="20"/>
    </row>
    <row r="358" spans="1:13" s="4" customFormat="1">
      <c r="A358" s="5"/>
      <c r="B358" s="6"/>
      <c r="C358" s="18"/>
      <c r="D358" s="19"/>
      <c r="E358" s="18"/>
      <c r="F358" s="19"/>
      <c r="G358" s="20"/>
      <c r="H358" s="19"/>
      <c r="I358" s="20"/>
      <c r="J358" s="19"/>
      <c r="K358" s="20"/>
      <c r="L358" s="19"/>
      <c r="M358" s="20"/>
    </row>
    <row r="359" spans="1:13" s="4" customFormat="1">
      <c r="A359" s="5"/>
      <c r="B359" s="6"/>
      <c r="C359" s="18"/>
      <c r="D359" s="19"/>
      <c r="E359" s="18"/>
      <c r="F359" s="19"/>
      <c r="G359" s="20"/>
      <c r="H359" s="19"/>
      <c r="I359" s="20"/>
      <c r="J359" s="19"/>
      <c r="K359" s="20"/>
      <c r="L359" s="19"/>
      <c r="M359" s="20"/>
    </row>
    <row r="360" spans="1:13" s="4" customFormat="1">
      <c r="A360" s="5"/>
      <c r="B360" s="6"/>
      <c r="C360" s="18"/>
      <c r="D360" s="19"/>
      <c r="E360" s="18"/>
      <c r="F360" s="19"/>
      <c r="G360" s="20"/>
      <c r="H360" s="19"/>
      <c r="I360" s="20"/>
      <c r="J360" s="19"/>
      <c r="K360" s="20"/>
      <c r="L360" s="19"/>
      <c r="M360" s="20"/>
    </row>
    <row r="361" spans="1:13" s="4" customFormat="1">
      <c r="A361" s="5"/>
      <c r="B361" s="6"/>
      <c r="C361" s="18"/>
      <c r="D361" s="19"/>
      <c r="E361" s="18"/>
      <c r="F361" s="19"/>
      <c r="G361" s="20"/>
      <c r="H361" s="19"/>
      <c r="I361" s="20"/>
      <c r="J361" s="19"/>
      <c r="K361" s="20"/>
      <c r="L361" s="19"/>
      <c r="M361" s="20"/>
    </row>
    <row r="362" spans="1:13" s="4" customFormat="1">
      <c r="A362" s="5"/>
      <c r="B362" s="6"/>
      <c r="C362" s="18"/>
      <c r="D362" s="19"/>
      <c r="E362" s="18"/>
      <c r="F362" s="19"/>
      <c r="G362" s="20"/>
      <c r="H362" s="19"/>
      <c r="I362" s="20"/>
      <c r="J362" s="19"/>
      <c r="K362" s="20"/>
      <c r="L362" s="19"/>
      <c r="M362" s="20"/>
    </row>
    <row r="363" spans="1:13" s="4" customFormat="1">
      <c r="A363" s="5"/>
      <c r="B363" s="6"/>
      <c r="C363" s="18"/>
      <c r="D363" s="19"/>
      <c r="E363" s="18"/>
      <c r="F363" s="19"/>
      <c r="G363" s="20"/>
      <c r="H363" s="19"/>
      <c r="I363" s="20"/>
      <c r="J363" s="19"/>
      <c r="K363" s="20"/>
      <c r="L363" s="19"/>
      <c r="M363" s="20"/>
    </row>
    <row r="364" spans="1:13" s="4" customFormat="1">
      <c r="A364" s="5"/>
      <c r="B364" s="6"/>
      <c r="C364" s="18"/>
      <c r="D364" s="19"/>
      <c r="E364" s="18"/>
      <c r="F364" s="19"/>
      <c r="G364" s="20"/>
      <c r="H364" s="19"/>
      <c r="I364" s="20"/>
      <c r="J364" s="19"/>
      <c r="K364" s="20"/>
      <c r="L364" s="19"/>
      <c r="M364" s="20"/>
    </row>
    <row r="365" spans="1:13" s="4" customFormat="1">
      <c r="A365" s="5"/>
      <c r="B365" s="6"/>
      <c r="C365" s="18"/>
      <c r="D365" s="19"/>
      <c r="E365" s="18"/>
      <c r="F365" s="19"/>
      <c r="G365" s="20"/>
      <c r="H365" s="19"/>
      <c r="I365" s="20"/>
      <c r="J365" s="19"/>
      <c r="K365" s="20"/>
      <c r="L365" s="19"/>
      <c r="M365" s="20"/>
    </row>
    <row r="366" spans="1:13" s="4" customFormat="1">
      <c r="A366" s="5"/>
      <c r="B366" s="6"/>
      <c r="C366" s="18"/>
      <c r="D366" s="19"/>
      <c r="E366" s="18"/>
      <c r="F366" s="19"/>
      <c r="G366" s="20"/>
      <c r="H366" s="19"/>
      <c r="I366" s="20"/>
      <c r="J366" s="19"/>
      <c r="K366" s="20"/>
      <c r="L366" s="19"/>
      <c r="M366" s="20"/>
    </row>
    <row r="367" spans="1:13" s="4" customFormat="1">
      <c r="A367" s="5"/>
      <c r="B367" s="6"/>
      <c r="C367" s="18"/>
      <c r="D367" s="19"/>
      <c r="E367" s="18"/>
      <c r="F367" s="19"/>
      <c r="G367" s="20"/>
      <c r="H367" s="19"/>
      <c r="I367" s="20"/>
      <c r="J367" s="19"/>
      <c r="K367" s="20"/>
      <c r="L367" s="19"/>
      <c r="M367" s="20"/>
    </row>
    <row r="368" spans="1:13" s="4" customFormat="1">
      <c r="A368" s="5"/>
      <c r="B368" s="6"/>
      <c r="C368" s="18"/>
      <c r="D368" s="19"/>
      <c r="E368" s="18"/>
      <c r="F368" s="19"/>
      <c r="G368" s="20"/>
      <c r="H368" s="19"/>
      <c r="I368" s="20"/>
      <c r="J368" s="19"/>
      <c r="K368" s="20"/>
      <c r="L368" s="19"/>
      <c r="M368" s="20"/>
    </row>
    <row r="369" spans="1:13" s="4" customFormat="1">
      <c r="A369" s="5"/>
      <c r="B369" s="6"/>
      <c r="C369" s="18"/>
      <c r="D369" s="19"/>
      <c r="E369" s="18"/>
      <c r="F369" s="19"/>
      <c r="G369" s="20"/>
      <c r="H369" s="19"/>
      <c r="I369" s="20"/>
      <c r="J369" s="19"/>
      <c r="K369" s="20"/>
      <c r="L369" s="19"/>
      <c r="M369" s="20"/>
    </row>
    <row r="370" spans="1:13" s="4" customFormat="1">
      <c r="A370" s="5"/>
      <c r="B370" s="6"/>
      <c r="C370" s="18"/>
      <c r="D370" s="19"/>
      <c r="E370" s="18"/>
      <c r="F370" s="19"/>
      <c r="G370" s="20"/>
      <c r="H370" s="19"/>
      <c r="I370" s="20"/>
      <c r="J370" s="19"/>
      <c r="K370" s="20"/>
      <c r="L370" s="19"/>
      <c r="M370" s="20"/>
    </row>
    <row r="371" spans="1:13" s="4" customFormat="1">
      <c r="A371" s="5"/>
      <c r="B371" s="6"/>
      <c r="C371" s="18"/>
      <c r="D371" s="19"/>
      <c r="E371" s="18"/>
      <c r="F371" s="19"/>
      <c r="G371" s="20"/>
      <c r="H371" s="19"/>
      <c r="I371" s="20"/>
      <c r="J371" s="19"/>
      <c r="K371" s="20"/>
      <c r="L371" s="19"/>
      <c r="M371" s="20"/>
    </row>
    <row r="372" spans="1:13" s="4" customFormat="1">
      <c r="A372" s="5"/>
      <c r="B372" s="6"/>
      <c r="C372" s="18"/>
      <c r="D372" s="19"/>
      <c r="E372" s="18"/>
      <c r="F372" s="19"/>
      <c r="G372" s="20"/>
      <c r="H372" s="19"/>
      <c r="I372" s="20"/>
      <c r="J372" s="19"/>
      <c r="K372" s="20"/>
      <c r="L372" s="19"/>
      <c r="M372" s="20"/>
    </row>
    <row r="373" spans="1:13" s="4" customFormat="1">
      <c r="A373" s="5"/>
      <c r="B373" s="6"/>
      <c r="C373" s="18"/>
      <c r="D373" s="19"/>
      <c r="E373" s="18"/>
      <c r="F373" s="19"/>
      <c r="G373" s="20"/>
      <c r="H373" s="19"/>
      <c r="I373" s="20"/>
      <c r="J373" s="19"/>
      <c r="K373" s="20"/>
      <c r="L373" s="19"/>
      <c r="M373" s="20"/>
    </row>
    <row r="374" spans="1:13" s="4" customFormat="1">
      <c r="A374" s="5"/>
      <c r="B374" s="6"/>
      <c r="C374" s="18"/>
      <c r="D374" s="19"/>
      <c r="E374" s="18"/>
      <c r="F374" s="19"/>
      <c r="G374" s="20"/>
      <c r="H374" s="19"/>
      <c r="I374" s="20"/>
      <c r="J374" s="19"/>
      <c r="K374" s="20"/>
      <c r="L374" s="19"/>
      <c r="M374" s="20"/>
    </row>
    <row r="375" spans="1:13" s="4" customFormat="1">
      <c r="A375" s="5"/>
      <c r="B375" s="6"/>
      <c r="C375" s="18"/>
      <c r="D375" s="19"/>
      <c r="E375" s="18"/>
      <c r="F375" s="19"/>
      <c r="G375" s="20"/>
      <c r="H375" s="19"/>
      <c r="I375" s="20"/>
      <c r="J375" s="19"/>
      <c r="K375" s="20"/>
      <c r="L375" s="19"/>
      <c r="M375" s="20"/>
    </row>
    <row r="376" spans="1:13" s="4" customFormat="1">
      <c r="A376" s="5"/>
      <c r="B376" s="6"/>
      <c r="C376" s="18"/>
      <c r="D376" s="19"/>
      <c r="E376" s="18"/>
      <c r="F376" s="19"/>
      <c r="G376" s="20"/>
      <c r="H376" s="19"/>
      <c r="I376" s="20"/>
      <c r="J376" s="19"/>
      <c r="K376" s="20"/>
      <c r="L376" s="19"/>
      <c r="M376" s="20"/>
    </row>
    <row r="377" spans="1:13" s="4" customFormat="1">
      <c r="A377" s="5"/>
      <c r="B377" s="6"/>
      <c r="C377" s="18"/>
      <c r="D377" s="19"/>
      <c r="E377" s="18"/>
      <c r="F377" s="19"/>
      <c r="G377" s="20"/>
      <c r="H377" s="19"/>
      <c r="I377" s="20"/>
      <c r="J377" s="19"/>
      <c r="K377" s="20"/>
      <c r="L377" s="19"/>
      <c r="M377" s="20"/>
    </row>
    <row r="378" spans="1:13" s="4" customFormat="1">
      <c r="A378" s="5"/>
      <c r="B378" s="6"/>
      <c r="C378" s="18"/>
      <c r="D378" s="19"/>
      <c r="E378" s="18"/>
      <c r="F378" s="19"/>
      <c r="G378" s="20"/>
      <c r="H378" s="19"/>
      <c r="I378" s="20"/>
      <c r="J378" s="19"/>
      <c r="K378" s="20"/>
      <c r="L378" s="19"/>
      <c r="M378" s="20"/>
    </row>
    <row r="379" spans="1:13" s="4" customFormat="1">
      <c r="A379" s="5"/>
      <c r="B379" s="6"/>
      <c r="C379" s="18"/>
      <c r="D379" s="19"/>
      <c r="E379" s="18"/>
      <c r="F379" s="19"/>
      <c r="G379" s="20"/>
      <c r="H379" s="19"/>
      <c r="I379" s="20"/>
      <c r="J379" s="19"/>
      <c r="K379" s="20"/>
      <c r="L379" s="19"/>
      <c r="M379" s="20"/>
    </row>
    <row r="380" spans="1:13" s="4" customFormat="1">
      <c r="A380" s="5"/>
      <c r="B380" s="6"/>
      <c r="C380" s="18"/>
      <c r="D380" s="19"/>
      <c r="E380" s="18"/>
      <c r="F380" s="19"/>
      <c r="G380" s="20"/>
      <c r="H380" s="19"/>
      <c r="I380" s="20"/>
      <c r="J380" s="19"/>
      <c r="K380" s="20"/>
      <c r="L380" s="19"/>
      <c r="M380" s="20"/>
    </row>
    <row r="381" spans="1:13" s="4" customFormat="1">
      <c r="A381" s="5"/>
      <c r="B381" s="6"/>
      <c r="C381" s="18"/>
      <c r="D381" s="19"/>
      <c r="E381" s="18"/>
      <c r="F381" s="19"/>
      <c r="G381" s="20"/>
      <c r="H381" s="19"/>
      <c r="I381" s="20"/>
      <c r="J381" s="19"/>
      <c r="K381" s="20"/>
      <c r="L381" s="19"/>
      <c r="M381" s="20"/>
    </row>
    <row r="382" spans="1:13" s="4" customFormat="1">
      <c r="A382" s="5"/>
      <c r="B382" s="6"/>
      <c r="C382" s="18"/>
      <c r="D382" s="19"/>
      <c r="E382" s="18"/>
      <c r="F382" s="19"/>
      <c r="G382" s="20"/>
      <c r="H382" s="19"/>
      <c r="I382" s="20"/>
      <c r="J382" s="19"/>
      <c r="K382" s="20"/>
      <c r="L382" s="19"/>
      <c r="M382" s="20"/>
    </row>
    <row r="383" spans="1:13" s="4" customFormat="1">
      <c r="A383" s="5"/>
      <c r="B383" s="6"/>
      <c r="C383" s="18"/>
      <c r="D383" s="19"/>
      <c r="E383" s="18"/>
      <c r="F383" s="19"/>
      <c r="G383" s="20"/>
      <c r="H383" s="19"/>
      <c r="I383" s="20"/>
      <c r="J383" s="19"/>
      <c r="K383" s="20"/>
      <c r="L383" s="19"/>
      <c r="M383" s="20"/>
    </row>
    <row r="384" spans="1:13" s="4" customFormat="1">
      <c r="A384" s="8"/>
      <c r="B384" s="6"/>
      <c r="C384" s="18"/>
      <c r="D384" s="19"/>
      <c r="E384" s="18"/>
      <c r="F384" s="19"/>
      <c r="G384" s="20"/>
      <c r="H384" s="19"/>
      <c r="I384" s="20"/>
      <c r="J384" s="19"/>
      <c r="K384" s="20"/>
      <c r="L384" s="19"/>
      <c r="M384" s="20"/>
    </row>
    <row r="385" spans="1:13" s="4" customFormat="1">
      <c r="A385" s="8"/>
      <c r="B385" s="6"/>
      <c r="C385" s="18"/>
      <c r="D385" s="19"/>
      <c r="E385" s="18"/>
      <c r="F385" s="19"/>
      <c r="G385" s="20"/>
      <c r="H385" s="19"/>
      <c r="I385" s="20"/>
      <c r="J385" s="19"/>
      <c r="K385" s="20"/>
      <c r="L385" s="19"/>
      <c r="M385" s="20"/>
    </row>
    <row r="386" spans="1:13" s="4" customFormat="1">
      <c r="A386" s="8"/>
      <c r="B386" s="6"/>
      <c r="C386" s="18"/>
      <c r="D386" s="19"/>
      <c r="E386" s="18"/>
      <c r="F386" s="19"/>
      <c r="G386" s="20"/>
      <c r="H386" s="19"/>
      <c r="I386" s="20"/>
      <c r="J386" s="19"/>
      <c r="K386" s="20"/>
      <c r="L386" s="19"/>
      <c r="M386" s="20"/>
    </row>
    <row r="387" spans="1:13" s="4" customFormat="1">
      <c r="A387" s="8"/>
      <c r="B387" s="6"/>
      <c r="C387" s="18"/>
      <c r="D387" s="19"/>
      <c r="E387" s="18"/>
      <c r="F387" s="19"/>
      <c r="G387" s="20"/>
      <c r="H387" s="19"/>
      <c r="I387" s="20"/>
      <c r="J387" s="19"/>
      <c r="K387" s="20"/>
      <c r="L387" s="19"/>
      <c r="M387" s="20"/>
    </row>
    <row r="388" spans="1:13" s="4" customFormat="1">
      <c r="A388" s="8"/>
      <c r="B388" s="6"/>
      <c r="C388" s="18"/>
      <c r="D388" s="19"/>
      <c r="E388" s="18"/>
      <c r="F388" s="19"/>
      <c r="G388" s="20"/>
      <c r="H388" s="19"/>
      <c r="I388" s="20"/>
      <c r="J388" s="19"/>
      <c r="K388" s="20"/>
      <c r="L388" s="19"/>
      <c r="M388" s="20"/>
    </row>
    <row r="389" spans="1:13" s="4" customFormat="1">
      <c r="A389" s="8"/>
      <c r="B389" s="6"/>
      <c r="C389" s="18"/>
      <c r="D389" s="19"/>
      <c r="E389" s="18"/>
      <c r="F389" s="19"/>
      <c r="G389" s="20"/>
      <c r="H389" s="19"/>
      <c r="I389" s="20"/>
      <c r="J389" s="19"/>
      <c r="K389" s="20"/>
      <c r="L389" s="19"/>
      <c r="M389" s="20"/>
    </row>
    <row r="390" spans="1:13" s="4" customFormat="1">
      <c r="A390" s="8"/>
      <c r="B390" s="6"/>
      <c r="C390" s="18"/>
      <c r="D390" s="19"/>
      <c r="E390" s="18"/>
      <c r="F390" s="19"/>
      <c r="G390" s="20"/>
      <c r="H390" s="19"/>
      <c r="I390" s="20"/>
      <c r="J390" s="19"/>
      <c r="K390" s="20"/>
      <c r="L390" s="19"/>
      <c r="M390" s="20"/>
    </row>
    <row r="391" spans="1:13" s="4" customFormat="1">
      <c r="A391" s="8"/>
      <c r="B391" s="6"/>
      <c r="C391" s="18"/>
      <c r="D391" s="19"/>
      <c r="E391" s="18"/>
      <c r="F391" s="19"/>
      <c r="G391" s="20"/>
      <c r="H391" s="19"/>
      <c r="I391" s="20"/>
      <c r="J391" s="19"/>
      <c r="K391" s="20"/>
      <c r="L391" s="19"/>
      <c r="M391" s="20"/>
    </row>
    <row r="392" spans="1:13" s="4" customFormat="1">
      <c r="A392" s="8"/>
      <c r="B392" s="6"/>
      <c r="C392" s="18"/>
      <c r="D392" s="19"/>
      <c r="E392" s="18"/>
      <c r="F392" s="19"/>
      <c r="G392" s="20"/>
      <c r="H392" s="19"/>
      <c r="I392" s="20"/>
      <c r="J392" s="19"/>
      <c r="K392" s="20"/>
      <c r="L392" s="19"/>
      <c r="M392" s="20"/>
    </row>
    <row r="393" spans="1:13" s="4" customFormat="1">
      <c r="A393" s="8"/>
      <c r="B393" s="6"/>
      <c r="C393" s="18"/>
      <c r="D393" s="19"/>
      <c r="E393" s="18"/>
      <c r="F393" s="19"/>
      <c r="G393" s="20"/>
      <c r="H393" s="19"/>
      <c r="I393" s="20"/>
      <c r="J393" s="19"/>
      <c r="K393" s="20"/>
      <c r="L393" s="19"/>
      <c r="M393" s="20"/>
    </row>
    <row r="394" spans="1:13" s="4" customFormat="1">
      <c r="A394" s="8"/>
      <c r="B394" s="6"/>
      <c r="C394" s="18"/>
      <c r="D394" s="19"/>
      <c r="E394" s="18"/>
      <c r="F394" s="19"/>
      <c r="G394" s="20"/>
      <c r="H394" s="19"/>
      <c r="I394" s="20"/>
      <c r="J394" s="19"/>
      <c r="K394" s="20"/>
      <c r="L394" s="19"/>
      <c r="M394" s="20"/>
    </row>
    <row r="395" spans="1:13" s="4" customFormat="1">
      <c r="A395" s="8"/>
      <c r="B395" s="6"/>
      <c r="C395" s="18"/>
      <c r="D395" s="19"/>
      <c r="E395" s="18"/>
      <c r="F395" s="19"/>
      <c r="G395" s="20"/>
      <c r="H395" s="19"/>
      <c r="I395" s="20"/>
      <c r="J395" s="19"/>
      <c r="K395" s="20"/>
      <c r="L395" s="19"/>
      <c r="M395" s="20"/>
    </row>
    <row r="396" spans="1:13" s="4" customFormat="1">
      <c r="A396" s="8"/>
      <c r="B396" s="6"/>
      <c r="C396" s="18"/>
      <c r="D396" s="19"/>
      <c r="E396" s="18"/>
      <c r="F396" s="19"/>
      <c r="G396" s="20"/>
      <c r="H396" s="19"/>
      <c r="I396" s="20"/>
      <c r="J396" s="19"/>
      <c r="K396" s="20"/>
      <c r="L396" s="19"/>
      <c r="M396" s="20"/>
    </row>
    <row r="397" spans="1:13" s="4" customFormat="1">
      <c r="A397" s="8"/>
      <c r="B397" s="6"/>
      <c r="C397" s="18"/>
      <c r="D397" s="19"/>
      <c r="E397" s="18"/>
      <c r="F397" s="19"/>
      <c r="G397" s="20"/>
      <c r="H397" s="19"/>
      <c r="I397" s="20"/>
      <c r="J397" s="19"/>
      <c r="K397" s="20"/>
      <c r="L397" s="19"/>
      <c r="M397" s="20"/>
    </row>
    <row r="398" spans="1:13" s="4" customFormat="1">
      <c r="A398" s="8"/>
      <c r="B398" s="6"/>
      <c r="C398" s="18"/>
      <c r="D398" s="19"/>
      <c r="E398" s="18"/>
      <c r="F398" s="19"/>
      <c r="G398" s="20"/>
      <c r="H398" s="19"/>
      <c r="I398" s="20"/>
      <c r="J398" s="19"/>
      <c r="K398" s="20"/>
      <c r="L398" s="19"/>
      <c r="M398" s="20"/>
    </row>
    <row r="399" spans="1:13" s="4" customFormat="1">
      <c r="A399" s="8"/>
      <c r="B399" s="6"/>
      <c r="C399" s="18"/>
      <c r="D399" s="19"/>
      <c r="E399" s="18"/>
      <c r="F399" s="19"/>
      <c r="G399" s="20"/>
      <c r="H399" s="19"/>
      <c r="I399" s="20"/>
      <c r="J399" s="19"/>
      <c r="K399" s="20"/>
      <c r="L399" s="19"/>
      <c r="M399" s="20"/>
    </row>
    <row r="400" spans="1:13" s="4" customFormat="1">
      <c r="A400" s="8"/>
      <c r="B400" s="6"/>
      <c r="C400" s="18"/>
      <c r="D400" s="19"/>
      <c r="E400" s="18"/>
      <c r="F400" s="19"/>
      <c r="G400" s="20"/>
      <c r="H400" s="19"/>
      <c r="I400" s="20"/>
      <c r="J400" s="19"/>
      <c r="K400" s="20"/>
      <c r="L400" s="19"/>
      <c r="M400" s="20"/>
    </row>
    <row r="401" spans="1:13" s="4" customFormat="1">
      <c r="A401" s="8"/>
      <c r="B401" s="6"/>
      <c r="C401" s="18"/>
      <c r="D401" s="19"/>
      <c r="E401" s="18"/>
      <c r="F401" s="19"/>
      <c r="G401" s="20"/>
      <c r="H401" s="19"/>
      <c r="I401" s="20"/>
      <c r="J401" s="19"/>
      <c r="K401" s="20"/>
      <c r="L401" s="19"/>
      <c r="M401" s="20"/>
    </row>
    <row r="402" spans="1:13" s="4" customFormat="1">
      <c r="A402" s="8"/>
      <c r="B402" s="6"/>
      <c r="C402" s="18"/>
      <c r="D402" s="19"/>
      <c r="E402" s="18"/>
      <c r="F402" s="19"/>
      <c r="G402" s="20"/>
      <c r="H402" s="19"/>
      <c r="I402" s="20"/>
      <c r="J402" s="19"/>
      <c r="K402" s="20"/>
      <c r="L402" s="19"/>
      <c r="M402" s="20"/>
    </row>
    <row r="403" spans="1:13" s="4" customFormat="1">
      <c r="A403" s="8"/>
      <c r="B403" s="6"/>
      <c r="C403" s="18"/>
      <c r="D403" s="19"/>
      <c r="E403" s="18"/>
      <c r="F403" s="19"/>
      <c r="G403" s="20"/>
      <c r="H403" s="19"/>
      <c r="I403" s="20"/>
      <c r="J403" s="19"/>
      <c r="K403" s="20"/>
      <c r="L403" s="19"/>
      <c r="M403" s="20"/>
    </row>
    <row r="404" spans="1:13" s="4" customFormat="1">
      <c r="A404" s="8"/>
      <c r="B404" s="6"/>
      <c r="C404" s="18"/>
      <c r="D404" s="19"/>
      <c r="E404" s="18"/>
      <c r="F404" s="19"/>
      <c r="G404" s="20"/>
      <c r="H404" s="19"/>
      <c r="I404" s="20"/>
      <c r="J404" s="19"/>
      <c r="K404" s="20"/>
      <c r="L404" s="19"/>
      <c r="M404" s="20"/>
    </row>
    <row r="405" spans="1:13" s="4" customFormat="1">
      <c r="A405" s="8"/>
      <c r="B405" s="6"/>
      <c r="C405" s="18"/>
      <c r="D405" s="19"/>
      <c r="E405" s="18"/>
      <c r="F405" s="19"/>
      <c r="G405" s="20"/>
      <c r="H405" s="19"/>
      <c r="I405" s="20"/>
      <c r="J405" s="19"/>
      <c r="K405" s="20"/>
      <c r="L405" s="19"/>
      <c r="M405" s="20"/>
    </row>
    <row r="406" spans="1:13" s="4" customFormat="1">
      <c r="A406" s="8"/>
      <c r="B406" s="6"/>
      <c r="C406" s="18"/>
      <c r="D406" s="19"/>
      <c r="E406" s="18"/>
      <c r="F406" s="19"/>
      <c r="G406" s="20"/>
      <c r="H406" s="19"/>
      <c r="I406" s="20"/>
      <c r="J406" s="19"/>
      <c r="K406" s="20"/>
      <c r="L406" s="19"/>
      <c r="M406" s="20"/>
    </row>
    <row r="407" spans="1:13" s="4" customFormat="1">
      <c r="A407" s="8"/>
      <c r="B407" s="6"/>
      <c r="C407" s="18"/>
      <c r="D407" s="19"/>
      <c r="E407" s="18"/>
      <c r="F407" s="19"/>
      <c r="G407" s="20"/>
      <c r="H407" s="19"/>
      <c r="I407" s="20"/>
      <c r="J407" s="19"/>
      <c r="K407" s="20"/>
      <c r="L407" s="19"/>
      <c r="M407" s="20"/>
    </row>
    <row r="408" spans="1:13" s="4" customFormat="1">
      <c r="A408" s="8"/>
      <c r="B408" s="6"/>
      <c r="C408" s="18"/>
      <c r="D408" s="19"/>
      <c r="E408" s="18"/>
      <c r="F408" s="19"/>
      <c r="G408" s="20"/>
      <c r="H408" s="19"/>
      <c r="I408" s="20"/>
      <c r="J408" s="19"/>
      <c r="K408" s="20"/>
      <c r="L408" s="19"/>
      <c r="M408" s="20"/>
    </row>
    <row r="409" spans="1:13" s="4" customFormat="1">
      <c r="A409" s="8"/>
      <c r="B409" s="6"/>
      <c r="C409" s="18"/>
      <c r="D409" s="19"/>
      <c r="E409" s="18"/>
      <c r="F409" s="19"/>
      <c r="G409" s="20"/>
      <c r="H409" s="19"/>
      <c r="I409" s="20"/>
      <c r="J409" s="19"/>
      <c r="K409" s="20"/>
      <c r="L409" s="19"/>
      <c r="M409" s="20"/>
    </row>
    <row r="410" spans="1:13" s="4" customFormat="1">
      <c r="A410" s="8"/>
      <c r="B410" s="6"/>
      <c r="C410" s="18"/>
      <c r="D410" s="19"/>
      <c r="E410" s="18"/>
      <c r="F410" s="19"/>
      <c r="G410" s="20"/>
      <c r="H410" s="19"/>
      <c r="I410" s="20"/>
      <c r="J410" s="19"/>
      <c r="K410" s="20"/>
      <c r="L410" s="19"/>
      <c r="M410" s="20"/>
    </row>
    <row r="411" spans="1:13" s="4" customFormat="1">
      <c r="A411" s="8"/>
      <c r="B411" s="6"/>
      <c r="C411" s="18"/>
      <c r="D411" s="19"/>
      <c r="E411" s="18"/>
      <c r="F411" s="19"/>
      <c r="G411" s="20"/>
      <c r="H411" s="19"/>
      <c r="I411" s="20"/>
      <c r="J411" s="19"/>
      <c r="K411" s="20"/>
      <c r="L411" s="19"/>
      <c r="M411" s="20"/>
    </row>
    <row r="412" spans="1:13" s="4" customFormat="1">
      <c r="A412" s="8"/>
      <c r="B412" s="6"/>
      <c r="C412" s="18"/>
      <c r="D412" s="19"/>
      <c r="E412" s="18"/>
      <c r="F412" s="19"/>
      <c r="G412" s="20"/>
      <c r="H412" s="19"/>
      <c r="I412" s="20"/>
      <c r="J412" s="19"/>
      <c r="K412" s="20"/>
      <c r="L412" s="19"/>
      <c r="M412" s="20"/>
    </row>
    <row r="413" spans="1:13" s="4" customFormat="1">
      <c r="A413" s="8"/>
      <c r="B413" s="6"/>
      <c r="C413" s="18"/>
      <c r="D413" s="19"/>
      <c r="E413" s="18"/>
      <c r="F413" s="19"/>
      <c r="G413" s="20"/>
      <c r="H413" s="19"/>
      <c r="I413" s="20"/>
      <c r="J413" s="19"/>
      <c r="K413" s="20"/>
      <c r="L413" s="19"/>
      <c r="M413" s="20"/>
    </row>
    <row r="414" spans="1:13" s="4" customFormat="1">
      <c r="A414" s="8"/>
      <c r="B414" s="6"/>
      <c r="C414" s="18"/>
      <c r="D414" s="19"/>
      <c r="E414" s="18"/>
      <c r="F414" s="19"/>
      <c r="G414" s="20"/>
      <c r="H414" s="19"/>
      <c r="I414" s="20"/>
      <c r="J414" s="19"/>
      <c r="K414" s="20"/>
      <c r="L414" s="19"/>
      <c r="M414" s="20"/>
    </row>
    <row r="415" spans="1:13" s="4" customFormat="1">
      <c r="A415" s="8"/>
      <c r="B415" s="6"/>
      <c r="C415" s="18"/>
      <c r="D415" s="19"/>
      <c r="E415" s="18"/>
      <c r="F415" s="19"/>
      <c r="G415" s="20"/>
      <c r="H415" s="19"/>
      <c r="I415" s="20"/>
      <c r="J415" s="19"/>
      <c r="K415" s="20"/>
      <c r="L415" s="19"/>
      <c r="M415" s="20"/>
    </row>
    <row r="416" spans="1:13" s="4" customFormat="1">
      <c r="A416" s="8"/>
      <c r="B416" s="6"/>
      <c r="C416" s="18"/>
      <c r="D416" s="19"/>
      <c r="E416" s="18"/>
      <c r="F416" s="19"/>
      <c r="G416" s="20"/>
      <c r="H416" s="19"/>
      <c r="I416" s="20"/>
      <c r="J416" s="19"/>
      <c r="K416" s="20"/>
      <c r="L416" s="19"/>
      <c r="M416" s="20"/>
    </row>
    <row r="417" spans="1:13" s="4" customFormat="1">
      <c r="A417" s="8"/>
      <c r="B417" s="6"/>
      <c r="C417" s="18"/>
      <c r="D417" s="19"/>
      <c r="E417" s="18"/>
      <c r="F417" s="19"/>
      <c r="G417" s="20"/>
      <c r="H417" s="19"/>
      <c r="I417" s="20"/>
      <c r="J417" s="19"/>
      <c r="K417" s="20"/>
      <c r="L417" s="19"/>
      <c r="M417" s="20"/>
    </row>
    <row r="418" spans="1:13" s="4" customFormat="1">
      <c r="A418" s="8"/>
      <c r="B418" s="6"/>
      <c r="C418" s="18"/>
      <c r="D418" s="19"/>
      <c r="E418" s="18"/>
      <c r="F418" s="19"/>
      <c r="G418" s="20"/>
      <c r="H418" s="19"/>
      <c r="I418" s="20"/>
      <c r="J418" s="19"/>
      <c r="K418" s="20"/>
      <c r="L418" s="19"/>
      <c r="M418" s="20"/>
    </row>
    <row r="419" spans="1:13" s="4" customFormat="1">
      <c r="A419" s="8"/>
      <c r="B419" s="6"/>
      <c r="C419" s="18"/>
      <c r="D419" s="19"/>
      <c r="E419" s="18"/>
      <c r="F419" s="19"/>
      <c r="G419" s="20"/>
      <c r="H419" s="19"/>
      <c r="I419" s="20"/>
      <c r="J419" s="19"/>
      <c r="K419" s="20"/>
      <c r="L419" s="19"/>
      <c r="M419" s="20"/>
    </row>
    <row r="420" spans="1:13" s="4" customFormat="1">
      <c r="A420" s="8"/>
      <c r="B420" s="6"/>
      <c r="C420" s="18"/>
      <c r="D420" s="19"/>
      <c r="E420" s="18"/>
      <c r="F420" s="19"/>
      <c r="G420" s="20"/>
      <c r="H420" s="19"/>
      <c r="I420" s="20"/>
      <c r="J420" s="19"/>
      <c r="K420" s="20"/>
      <c r="L420" s="19"/>
      <c r="M420" s="20"/>
    </row>
    <row r="421" spans="1:13" s="4" customFormat="1">
      <c r="A421" s="8"/>
      <c r="B421" s="6"/>
      <c r="C421" s="18"/>
      <c r="D421" s="19"/>
      <c r="E421" s="18"/>
      <c r="F421" s="19"/>
      <c r="G421" s="20"/>
      <c r="H421" s="19"/>
      <c r="I421" s="20"/>
      <c r="J421" s="19"/>
      <c r="K421" s="20"/>
      <c r="L421" s="19"/>
      <c r="M421" s="20"/>
    </row>
    <row r="422" spans="1:13" s="4" customFormat="1">
      <c r="A422" s="8"/>
      <c r="B422" s="6"/>
      <c r="C422" s="18"/>
      <c r="D422" s="19"/>
      <c r="E422" s="18"/>
      <c r="F422" s="19"/>
      <c r="G422" s="20"/>
      <c r="H422" s="19"/>
      <c r="I422" s="20"/>
      <c r="J422" s="19"/>
      <c r="K422" s="20"/>
      <c r="L422" s="19"/>
      <c r="M422" s="20"/>
    </row>
    <row r="423" spans="1:13" s="4" customFormat="1">
      <c r="A423" s="8"/>
      <c r="B423" s="6"/>
      <c r="C423" s="18"/>
      <c r="D423" s="19"/>
      <c r="E423" s="18"/>
      <c r="F423" s="19"/>
      <c r="G423" s="20"/>
      <c r="H423" s="19"/>
      <c r="I423" s="20"/>
      <c r="J423" s="19"/>
      <c r="K423" s="20"/>
      <c r="L423" s="19"/>
      <c r="M423" s="20"/>
    </row>
    <row r="424" spans="1:13" s="4" customFormat="1">
      <c r="A424" s="8"/>
      <c r="B424" s="6"/>
      <c r="C424" s="18"/>
      <c r="D424" s="19"/>
      <c r="E424" s="18"/>
      <c r="F424" s="19"/>
      <c r="G424" s="20"/>
      <c r="H424" s="19"/>
      <c r="I424" s="20"/>
      <c r="J424" s="19"/>
      <c r="K424" s="20"/>
      <c r="L424" s="19"/>
      <c r="M424" s="20"/>
    </row>
    <row r="425" spans="1:13" s="4" customFormat="1">
      <c r="A425" s="8"/>
      <c r="B425" s="6"/>
      <c r="C425" s="18"/>
      <c r="D425" s="19"/>
      <c r="E425" s="18"/>
      <c r="F425" s="19"/>
      <c r="G425" s="20"/>
      <c r="H425" s="19"/>
      <c r="I425" s="20"/>
      <c r="J425" s="19"/>
      <c r="K425" s="20"/>
      <c r="L425" s="19"/>
      <c r="M425" s="20"/>
    </row>
    <row r="426" spans="1:13" s="4" customFormat="1">
      <c r="A426" s="8"/>
      <c r="B426" s="6"/>
      <c r="C426" s="18"/>
      <c r="D426" s="19"/>
      <c r="E426" s="18"/>
      <c r="F426" s="19"/>
      <c r="G426" s="20"/>
      <c r="H426" s="19"/>
      <c r="I426" s="20"/>
      <c r="J426" s="19"/>
      <c r="K426" s="20"/>
      <c r="L426" s="19"/>
      <c r="M426" s="20"/>
    </row>
    <row r="427" spans="1:13" s="4" customFormat="1">
      <c r="A427" s="8"/>
      <c r="B427" s="6"/>
      <c r="C427" s="18"/>
      <c r="D427" s="19"/>
      <c r="E427" s="18"/>
      <c r="F427" s="19"/>
      <c r="G427" s="20"/>
      <c r="H427" s="19"/>
      <c r="I427" s="20"/>
      <c r="J427" s="19"/>
      <c r="K427" s="20"/>
      <c r="L427" s="19"/>
      <c r="M427" s="20"/>
    </row>
    <row r="428" spans="1:13" s="4" customFormat="1">
      <c r="A428" s="8"/>
      <c r="B428" s="6"/>
      <c r="C428" s="18"/>
      <c r="D428" s="19"/>
      <c r="E428" s="18"/>
      <c r="F428" s="19"/>
      <c r="G428" s="20"/>
      <c r="H428" s="19"/>
      <c r="I428" s="20"/>
      <c r="J428" s="19"/>
      <c r="K428" s="20"/>
      <c r="L428" s="19"/>
      <c r="M428" s="20"/>
    </row>
    <row r="429" spans="1:13" s="4" customFormat="1">
      <c r="A429" s="8"/>
      <c r="B429" s="6"/>
      <c r="C429" s="18"/>
      <c r="D429" s="19"/>
      <c r="E429" s="18"/>
      <c r="F429" s="19"/>
      <c r="G429" s="20"/>
      <c r="H429" s="19"/>
      <c r="I429" s="20"/>
      <c r="J429" s="19"/>
      <c r="K429" s="20"/>
      <c r="L429" s="19"/>
      <c r="M429" s="20"/>
    </row>
    <row r="430" spans="1:13" s="4" customFormat="1">
      <c r="A430" s="8"/>
      <c r="B430" s="6"/>
      <c r="C430" s="18"/>
      <c r="D430" s="19"/>
      <c r="E430" s="18"/>
      <c r="F430" s="19"/>
      <c r="G430" s="20"/>
      <c r="H430" s="19"/>
      <c r="I430" s="20"/>
      <c r="J430" s="19"/>
      <c r="K430" s="20"/>
      <c r="L430" s="19"/>
      <c r="M430" s="20"/>
    </row>
    <row r="431" spans="1:13" s="4" customFormat="1">
      <c r="A431" s="8"/>
      <c r="B431" s="6"/>
      <c r="C431" s="18"/>
      <c r="D431" s="19"/>
      <c r="E431" s="18"/>
      <c r="F431" s="19"/>
      <c r="G431" s="20"/>
      <c r="H431" s="19"/>
      <c r="I431" s="20"/>
      <c r="J431" s="19"/>
      <c r="K431" s="20"/>
      <c r="L431" s="19"/>
      <c r="M431" s="20"/>
    </row>
    <row r="432" spans="1:13" s="4" customFormat="1">
      <c r="A432" s="8"/>
      <c r="B432" s="6"/>
      <c r="C432" s="18"/>
      <c r="D432" s="19"/>
      <c r="E432" s="18"/>
      <c r="F432" s="19"/>
      <c r="G432" s="20"/>
      <c r="H432" s="19"/>
      <c r="I432" s="20"/>
      <c r="J432" s="19"/>
      <c r="K432" s="20"/>
      <c r="L432" s="19"/>
      <c r="M432" s="20"/>
    </row>
    <row r="433" spans="1:13" s="4" customFormat="1">
      <c r="A433" s="8"/>
      <c r="B433" s="6"/>
      <c r="C433" s="18"/>
      <c r="D433" s="19"/>
      <c r="E433" s="18"/>
      <c r="F433" s="19"/>
      <c r="G433" s="20"/>
      <c r="H433" s="19"/>
      <c r="I433" s="20"/>
      <c r="J433" s="19"/>
      <c r="K433" s="20"/>
      <c r="L433" s="19"/>
      <c r="M433" s="20"/>
    </row>
    <row r="434" spans="1:13" s="4" customFormat="1">
      <c r="A434" s="8"/>
      <c r="B434" s="6"/>
      <c r="C434" s="18"/>
      <c r="D434" s="19"/>
      <c r="E434" s="18"/>
      <c r="F434" s="19"/>
      <c r="G434" s="20"/>
      <c r="H434" s="19"/>
      <c r="I434" s="20"/>
      <c r="J434" s="19"/>
      <c r="K434" s="20"/>
      <c r="L434" s="19"/>
      <c r="M434" s="20"/>
    </row>
    <row r="435" spans="1:13" s="4" customFormat="1">
      <c r="A435" s="8"/>
      <c r="B435" s="6"/>
      <c r="C435" s="18"/>
      <c r="D435" s="19"/>
      <c r="E435" s="18"/>
      <c r="F435" s="19"/>
      <c r="G435" s="20"/>
      <c r="H435" s="19"/>
      <c r="I435" s="20"/>
      <c r="J435" s="19"/>
      <c r="K435" s="20"/>
      <c r="L435" s="19"/>
      <c r="M435" s="20"/>
    </row>
    <row r="436" spans="1:13" s="4" customFormat="1">
      <c r="A436" s="8"/>
      <c r="B436" s="6"/>
      <c r="C436" s="18"/>
      <c r="D436" s="19"/>
      <c r="E436" s="18"/>
      <c r="F436" s="19"/>
      <c r="G436" s="20"/>
      <c r="H436" s="19"/>
      <c r="I436" s="20"/>
      <c r="J436" s="19"/>
      <c r="K436" s="20"/>
      <c r="L436" s="19"/>
      <c r="M436" s="20"/>
    </row>
    <row r="437" spans="1:13" s="4" customFormat="1">
      <c r="A437" s="8"/>
      <c r="B437" s="6"/>
      <c r="C437" s="18"/>
      <c r="D437" s="19"/>
      <c r="E437" s="18"/>
      <c r="F437" s="19"/>
      <c r="G437" s="20"/>
      <c r="H437" s="19"/>
      <c r="I437" s="20"/>
      <c r="J437" s="19"/>
      <c r="K437" s="20"/>
      <c r="L437" s="19"/>
      <c r="M437" s="20"/>
    </row>
    <row r="438" spans="1:13" s="4" customFormat="1">
      <c r="A438" s="8"/>
      <c r="B438" s="6"/>
      <c r="C438" s="18"/>
      <c r="D438" s="19"/>
      <c r="E438" s="18"/>
      <c r="F438" s="19"/>
      <c r="G438" s="20"/>
      <c r="H438" s="19"/>
      <c r="I438" s="20"/>
      <c r="J438" s="19"/>
      <c r="K438" s="20"/>
      <c r="L438" s="19"/>
      <c r="M438" s="20"/>
    </row>
    <row r="439" spans="1:13" s="4" customFormat="1">
      <c r="A439" s="8"/>
      <c r="B439" s="6"/>
      <c r="C439" s="18"/>
      <c r="D439" s="19"/>
      <c r="E439" s="18"/>
      <c r="F439" s="19"/>
      <c r="G439" s="20"/>
      <c r="H439" s="19"/>
      <c r="I439" s="20"/>
      <c r="J439" s="19"/>
      <c r="K439" s="20"/>
      <c r="L439" s="19"/>
      <c r="M439" s="20"/>
    </row>
    <row r="440" spans="1:13" s="4" customFormat="1">
      <c r="A440" s="8"/>
      <c r="B440" s="6"/>
      <c r="C440" s="18"/>
      <c r="D440" s="19"/>
      <c r="E440" s="18"/>
      <c r="F440" s="19"/>
      <c r="G440" s="20"/>
      <c r="H440" s="19"/>
      <c r="I440" s="20"/>
      <c r="J440" s="19"/>
      <c r="K440" s="20"/>
      <c r="L440" s="19"/>
      <c r="M440" s="20"/>
    </row>
    <row r="441" spans="1:13" s="4" customFormat="1">
      <c r="A441" s="8"/>
      <c r="B441" s="6"/>
      <c r="C441" s="18"/>
      <c r="D441" s="19"/>
      <c r="E441" s="18"/>
      <c r="F441" s="19"/>
      <c r="G441" s="20"/>
      <c r="H441" s="19"/>
      <c r="I441" s="20"/>
      <c r="J441" s="19"/>
      <c r="K441" s="20"/>
      <c r="L441" s="19"/>
      <c r="M441" s="20"/>
    </row>
    <row r="442" spans="1:13" s="4" customFormat="1">
      <c r="A442" s="8"/>
      <c r="B442" s="6"/>
      <c r="C442" s="18"/>
      <c r="D442" s="19"/>
      <c r="E442" s="18"/>
      <c r="F442" s="19"/>
      <c r="G442" s="20"/>
      <c r="H442" s="19"/>
      <c r="I442" s="20"/>
      <c r="J442" s="19"/>
      <c r="K442" s="20"/>
      <c r="L442" s="19"/>
      <c r="M442" s="20"/>
    </row>
    <row r="443" spans="1:13" s="4" customFormat="1">
      <c r="A443" s="8"/>
      <c r="B443" s="6"/>
      <c r="C443" s="18"/>
      <c r="D443" s="19"/>
      <c r="E443" s="18"/>
      <c r="F443" s="19"/>
      <c r="G443" s="20"/>
      <c r="H443" s="19"/>
      <c r="I443" s="20"/>
      <c r="J443" s="19"/>
      <c r="K443" s="20"/>
      <c r="L443" s="19"/>
      <c r="M443" s="20"/>
    </row>
    <row r="444" spans="1:13" s="4" customFormat="1">
      <c r="A444" s="8"/>
      <c r="B444" s="6"/>
      <c r="C444" s="18"/>
      <c r="D444" s="19"/>
      <c r="E444" s="18"/>
      <c r="F444" s="19"/>
      <c r="G444" s="20"/>
      <c r="H444" s="19"/>
      <c r="I444" s="20"/>
      <c r="J444" s="19"/>
      <c r="K444" s="20"/>
      <c r="L444" s="19"/>
      <c r="M444" s="20"/>
    </row>
    <row r="445" spans="1:13" s="4" customFormat="1">
      <c r="A445" s="8"/>
      <c r="B445" s="6"/>
      <c r="C445" s="18"/>
      <c r="D445" s="19"/>
      <c r="E445" s="18"/>
      <c r="F445" s="19"/>
      <c r="G445" s="20"/>
      <c r="H445" s="19"/>
      <c r="I445" s="20"/>
      <c r="J445" s="19"/>
      <c r="K445" s="20"/>
      <c r="L445" s="19"/>
      <c r="M445" s="20"/>
    </row>
    <row r="446" spans="1:13" s="4" customFormat="1">
      <c r="A446" s="8"/>
      <c r="B446" s="6"/>
      <c r="C446" s="18"/>
      <c r="D446" s="19"/>
      <c r="E446" s="18"/>
      <c r="F446" s="19"/>
      <c r="G446" s="20"/>
      <c r="H446" s="19"/>
      <c r="I446" s="20"/>
      <c r="J446" s="19"/>
      <c r="K446" s="20"/>
      <c r="L446" s="19"/>
      <c r="M446" s="20"/>
    </row>
    <row r="447" spans="1:13" s="4" customFormat="1">
      <c r="A447" s="8"/>
      <c r="B447" s="6"/>
      <c r="C447" s="18"/>
      <c r="D447" s="19"/>
      <c r="E447" s="18"/>
      <c r="F447" s="19"/>
      <c r="G447" s="20"/>
      <c r="H447" s="19"/>
      <c r="I447" s="20"/>
      <c r="J447" s="19"/>
      <c r="K447" s="20"/>
      <c r="L447" s="19"/>
      <c r="M447" s="20"/>
    </row>
    <row r="448" spans="1:13" s="4" customFormat="1">
      <c r="A448" s="8"/>
      <c r="B448" s="6"/>
      <c r="C448" s="18"/>
      <c r="D448" s="19"/>
      <c r="E448" s="18"/>
      <c r="F448" s="19"/>
      <c r="G448" s="20"/>
      <c r="H448" s="19"/>
      <c r="I448" s="20"/>
      <c r="J448" s="19"/>
      <c r="K448" s="20"/>
      <c r="L448" s="19"/>
      <c r="M448" s="20"/>
    </row>
    <row r="449" spans="1:13" s="4" customFormat="1">
      <c r="A449" s="8"/>
      <c r="B449" s="6"/>
      <c r="C449" s="18"/>
      <c r="D449" s="19"/>
      <c r="E449" s="18"/>
      <c r="F449" s="19"/>
      <c r="G449" s="20"/>
      <c r="H449" s="19"/>
      <c r="I449" s="20"/>
      <c r="J449" s="19"/>
      <c r="K449" s="20"/>
      <c r="L449" s="19"/>
      <c r="M449" s="20"/>
    </row>
    <row r="450" spans="1:13" s="4" customFormat="1">
      <c r="A450" s="8"/>
      <c r="B450" s="6"/>
      <c r="C450" s="18"/>
      <c r="D450" s="19"/>
      <c r="E450" s="18"/>
      <c r="F450" s="19"/>
      <c r="G450" s="20"/>
      <c r="H450" s="19"/>
      <c r="I450" s="20"/>
      <c r="J450" s="19"/>
      <c r="K450" s="20"/>
      <c r="L450" s="19"/>
      <c r="M450" s="20"/>
    </row>
    <row r="451" spans="1:13" s="4" customFormat="1">
      <c r="A451" s="8"/>
      <c r="B451" s="6"/>
      <c r="C451" s="18"/>
      <c r="D451" s="19"/>
      <c r="E451" s="18"/>
      <c r="F451" s="19"/>
      <c r="G451" s="20"/>
      <c r="H451" s="19"/>
      <c r="I451" s="20"/>
      <c r="J451" s="19"/>
      <c r="K451" s="20"/>
      <c r="L451" s="19"/>
      <c r="M451" s="20"/>
    </row>
    <row r="452" spans="1:13" s="4" customFormat="1">
      <c r="A452" s="8"/>
      <c r="B452" s="6"/>
      <c r="C452" s="18"/>
      <c r="D452" s="19"/>
      <c r="E452" s="18"/>
      <c r="F452" s="19"/>
      <c r="G452" s="20"/>
      <c r="H452" s="19"/>
      <c r="I452" s="20"/>
      <c r="J452" s="19"/>
      <c r="K452" s="20"/>
      <c r="L452" s="19"/>
      <c r="M452" s="20"/>
    </row>
    <row r="453" spans="1:13" s="4" customFormat="1">
      <c r="A453" s="8"/>
      <c r="B453" s="6"/>
      <c r="C453" s="18"/>
      <c r="D453" s="19"/>
      <c r="E453" s="18"/>
      <c r="F453" s="19"/>
      <c r="G453" s="20"/>
      <c r="H453" s="19"/>
      <c r="I453" s="20"/>
      <c r="J453" s="19"/>
      <c r="K453" s="20"/>
      <c r="L453" s="19"/>
      <c r="M453" s="20"/>
    </row>
    <row r="454" spans="1:13" s="4" customFormat="1">
      <c r="A454" s="8"/>
      <c r="B454" s="6"/>
      <c r="C454" s="18"/>
      <c r="D454" s="19"/>
      <c r="E454" s="18"/>
      <c r="F454" s="19"/>
      <c r="G454" s="20"/>
      <c r="H454" s="19"/>
      <c r="I454" s="20"/>
      <c r="J454" s="19"/>
      <c r="K454" s="20"/>
      <c r="L454" s="19"/>
      <c r="M454" s="20"/>
    </row>
    <row r="455" spans="1:13" s="4" customFormat="1">
      <c r="A455" s="8"/>
      <c r="B455" s="6"/>
      <c r="C455" s="18"/>
      <c r="D455" s="19"/>
      <c r="E455" s="18"/>
      <c r="F455" s="19"/>
      <c r="G455" s="20"/>
      <c r="H455" s="19"/>
      <c r="I455" s="20"/>
      <c r="J455" s="19"/>
      <c r="K455" s="20"/>
      <c r="L455" s="19"/>
      <c r="M455" s="20"/>
    </row>
    <row r="456" spans="1:13" s="4" customFormat="1">
      <c r="A456" s="8"/>
      <c r="B456" s="6"/>
      <c r="C456" s="18"/>
      <c r="D456" s="19"/>
      <c r="E456" s="18"/>
      <c r="F456" s="19"/>
      <c r="G456" s="20"/>
      <c r="H456" s="19"/>
      <c r="I456" s="20"/>
      <c r="J456" s="19"/>
      <c r="K456" s="20"/>
      <c r="L456" s="19"/>
      <c r="M456" s="20"/>
    </row>
    <row r="457" spans="1:13" s="4" customFormat="1">
      <c r="A457" s="8"/>
      <c r="B457" s="6"/>
      <c r="C457" s="18"/>
      <c r="D457" s="19"/>
      <c r="E457" s="18"/>
      <c r="F457" s="19"/>
      <c r="G457" s="20"/>
      <c r="H457" s="19"/>
      <c r="I457" s="20"/>
      <c r="J457" s="19"/>
      <c r="K457" s="20"/>
      <c r="L457" s="19"/>
      <c r="M457" s="20"/>
    </row>
    <row r="458" spans="1:13" s="4" customFormat="1">
      <c r="A458" s="8"/>
      <c r="B458" s="6"/>
      <c r="C458" s="18"/>
      <c r="D458" s="19"/>
      <c r="E458" s="18"/>
      <c r="F458" s="19"/>
      <c r="G458" s="20"/>
      <c r="H458" s="19"/>
      <c r="I458" s="20"/>
      <c r="J458" s="19"/>
      <c r="K458" s="20"/>
      <c r="L458" s="19"/>
      <c r="M458" s="20"/>
    </row>
    <row r="459" spans="1:13" s="4" customFormat="1">
      <c r="A459" s="8"/>
      <c r="B459" s="6"/>
      <c r="C459" s="18"/>
      <c r="D459" s="19"/>
      <c r="E459" s="18"/>
      <c r="F459" s="19"/>
      <c r="G459" s="20"/>
      <c r="H459" s="19"/>
      <c r="I459" s="20"/>
      <c r="J459" s="19"/>
      <c r="K459" s="20"/>
      <c r="L459" s="19"/>
      <c r="M459" s="20"/>
    </row>
    <row r="460" spans="1:13" s="4" customFormat="1">
      <c r="A460" s="8"/>
      <c r="B460" s="6"/>
      <c r="C460" s="18"/>
      <c r="D460" s="19"/>
      <c r="E460" s="18"/>
      <c r="F460" s="19"/>
      <c r="G460" s="20"/>
      <c r="H460" s="19"/>
      <c r="I460" s="20"/>
      <c r="J460" s="19"/>
      <c r="K460" s="20"/>
      <c r="L460" s="19"/>
      <c r="M460" s="20"/>
    </row>
    <row r="461" spans="1:13" s="4" customFormat="1">
      <c r="A461" s="8"/>
      <c r="B461" s="6"/>
      <c r="C461" s="18"/>
      <c r="D461" s="19"/>
      <c r="E461" s="18"/>
      <c r="F461" s="19"/>
      <c r="G461" s="20"/>
      <c r="H461" s="19"/>
      <c r="I461" s="20"/>
      <c r="J461" s="19"/>
      <c r="K461" s="20"/>
      <c r="L461" s="19"/>
      <c r="M461" s="20"/>
    </row>
    <row r="462" spans="1:13" s="4" customFormat="1">
      <c r="A462" s="8"/>
      <c r="B462" s="6"/>
      <c r="C462" s="18"/>
      <c r="D462" s="19"/>
      <c r="E462" s="18"/>
      <c r="F462" s="19"/>
      <c r="G462" s="20"/>
      <c r="H462" s="19"/>
      <c r="I462" s="20"/>
      <c r="J462" s="19"/>
      <c r="K462" s="20"/>
      <c r="L462" s="19"/>
      <c r="M462" s="20"/>
    </row>
    <row r="463" spans="1:13" s="4" customFormat="1">
      <c r="A463" s="8"/>
      <c r="B463" s="6"/>
      <c r="C463" s="18"/>
      <c r="D463" s="19"/>
      <c r="E463" s="18"/>
      <c r="F463" s="19"/>
      <c r="G463" s="20"/>
      <c r="H463" s="19"/>
      <c r="I463" s="20"/>
      <c r="J463" s="19"/>
      <c r="K463" s="20"/>
      <c r="L463" s="19"/>
      <c r="M463" s="20"/>
    </row>
    <row r="464" spans="1:13" s="4" customFormat="1">
      <c r="A464" s="8"/>
      <c r="B464" s="6"/>
      <c r="C464" s="18"/>
      <c r="D464" s="19"/>
      <c r="E464" s="18"/>
      <c r="F464" s="19"/>
      <c r="G464" s="20"/>
      <c r="H464" s="19"/>
      <c r="I464" s="20"/>
      <c r="J464" s="19"/>
      <c r="K464" s="20"/>
      <c r="L464" s="19"/>
      <c r="M464" s="20"/>
    </row>
    <row r="465" spans="1:13" s="4" customFormat="1">
      <c r="A465" s="8"/>
      <c r="B465" s="6"/>
      <c r="C465" s="18"/>
      <c r="D465" s="19"/>
      <c r="E465" s="18"/>
      <c r="F465" s="19"/>
      <c r="G465" s="20"/>
      <c r="H465" s="19"/>
      <c r="I465" s="20"/>
      <c r="J465" s="19"/>
      <c r="K465" s="20"/>
      <c r="L465" s="19"/>
      <c r="M465" s="20"/>
    </row>
    <row r="466" spans="1:13" s="4" customFormat="1">
      <c r="A466" s="8"/>
      <c r="B466" s="6"/>
      <c r="C466" s="18"/>
      <c r="D466" s="19"/>
      <c r="E466" s="18"/>
      <c r="F466" s="19"/>
      <c r="G466" s="20"/>
      <c r="H466" s="19"/>
      <c r="I466" s="20"/>
      <c r="J466" s="19"/>
      <c r="K466" s="20"/>
      <c r="L466" s="19"/>
      <c r="M466" s="20"/>
    </row>
    <row r="467" spans="1:13" s="4" customFormat="1">
      <c r="A467" s="8"/>
      <c r="B467" s="6"/>
      <c r="C467" s="18"/>
      <c r="D467" s="19"/>
      <c r="E467" s="18"/>
      <c r="F467" s="19"/>
      <c r="G467" s="20"/>
      <c r="H467" s="19"/>
      <c r="I467" s="20"/>
      <c r="J467" s="19"/>
      <c r="K467" s="20"/>
      <c r="L467" s="19"/>
      <c r="M467" s="20"/>
    </row>
    <row r="468" spans="1:13" s="4" customFormat="1">
      <c r="A468" s="8"/>
      <c r="B468" s="6"/>
      <c r="C468" s="18"/>
      <c r="D468" s="19"/>
      <c r="E468" s="18"/>
      <c r="F468" s="19"/>
      <c r="G468" s="20"/>
      <c r="H468" s="19"/>
      <c r="I468" s="20"/>
      <c r="J468" s="19"/>
      <c r="K468" s="20"/>
      <c r="L468" s="19"/>
      <c r="M468" s="20"/>
    </row>
    <row r="469" spans="1:13" s="4" customFormat="1">
      <c r="A469" s="8"/>
      <c r="B469" s="6"/>
      <c r="C469" s="18"/>
      <c r="D469" s="19"/>
      <c r="E469" s="18"/>
      <c r="F469" s="19"/>
      <c r="G469" s="20"/>
      <c r="H469" s="19"/>
      <c r="I469" s="20"/>
      <c r="J469" s="19"/>
      <c r="K469" s="20"/>
      <c r="L469" s="19"/>
      <c r="M469" s="20"/>
    </row>
    <row r="470" spans="1:13" s="4" customFormat="1">
      <c r="A470" s="8"/>
      <c r="B470" s="6"/>
      <c r="C470" s="18"/>
      <c r="D470" s="19"/>
      <c r="E470" s="18"/>
      <c r="F470" s="19"/>
      <c r="G470" s="20"/>
      <c r="H470" s="19"/>
      <c r="I470" s="20"/>
      <c r="J470" s="19"/>
      <c r="K470" s="20"/>
      <c r="L470" s="19"/>
      <c r="M470" s="20"/>
    </row>
    <row r="471" spans="1:13" s="4" customFormat="1">
      <c r="A471" s="8"/>
      <c r="B471" s="6"/>
      <c r="C471" s="18"/>
      <c r="D471" s="19"/>
      <c r="E471" s="18"/>
      <c r="F471" s="19"/>
      <c r="G471" s="20"/>
      <c r="H471" s="19"/>
      <c r="I471" s="20"/>
      <c r="J471" s="19"/>
      <c r="K471" s="20"/>
      <c r="L471" s="19"/>
      <c r="M471" s="20"/>
    </row>
    <row r="472" spans="1:13" s="4" customFormat="1">
      <c r="A472" s="8"/>
      <c r="B472" s="6"/>
      <c r="C472" s="18"/>
      <c r="D472" s="19"/>
      <c r="E472" s="18"/>
      <c r="F472" s="19"/>
      <c r="G472" s="20"/>
      <c r="H472" s="19"/>
      <c r="I472" s="20"/>
      <c r="J472" s="19"/>
      <c r="K472" s="20"/>
      <c r="L472" s="19"/>
      <c r="M472" s="20"/>
    </row>
    <row r="473" spans="1:13" s="4" customFormat="1">
      <c r="A473" s="8"/>
      <c r="B473" s="6"/>
      <c r="C473" s="18"/>
      <c r="D473" s="19"/>
      <c r="E473" s="18"/>
      <c r="F473" s="19"/>
      <c r="G473" s="20"/>
      <c r="H473" s="19"/>
      <c r="I473" s="20"/>
      <c r="J473" s="19"/>
      <c r="K473" s="20"/>
      <c r="L473" s="19"/>
      <c r="M473" s="20"/>
    </row>
    <row r="474" spans="1:13" s="4" customFormat="1">
      <c r="A474" s="8"/>
      <c r="B474" s="6"/>
      <c r="C474" s="18"/>
      <c r="D474" s="19"/>
      <c r="E474" s="18"/>
      <c r="F474" s="19"/>
      <c r="G474" s="20"/>
      <c r="H474" s="19"/>
      <c r="I474" s="20"/>
      <c r="J474" s="19"/>
      <c r="K474" s="20"/>
      <c r="L474" s="19"/>
      <c r="M474" s="20"/>
    </row>
    <row r="475" spans="1:13" s="4" customFormat="1">
      <c r="A475" s="8"/>
      <c r="B475" s="6"/>
      <c r="C475" s="18"/>
      <c r="D475" s="19"/>
      <c r="E475" s="18"/>
      <c r="F475" s="19"/>
      <c r="G475" s="20"/>
      <c r="H475" s="19"/>
      <c r="I475" s="20"/>
      <c r="J475" s="19"/>
      <c r="K475" s="20"/>
      <c r="L475" s="19"/>
      <c r="M475" s="20"/>
    </row>
    <row r="476" spans="1:13" s="4" customFormat="1">
      <c r="A476" s="8"/>
      <c r="B476" s="6"/>
      <c r="C476" s="18"/>
      <c r="D476" s="19"/>
      <c r="E476" s="18"/>
      <c r="F476" s="19"/>
      <c r="G476" s="20"/>
      <c r="H476" s="19"/>
      <c r="I476" s="20"/>
      <c r="J476" s="19"/>
      <c r="K476" s="20"/>
      <c r="L476" s="19"/>
      <c r="M476" s="20"/>
    </row>
    <row r="477" spans="1:13" s="4" customFormat="1">
      <c r="A477" s="8"/>
      <c r="B477" s="6"/>
      <c r="C477" s="18"/>
      <c r="D477" s="19"/>
      <c r="E477" s="18"/>
      <c r="F477" s="19"/>
      <c r="G477" s="20"/>
      <c r="H477" s="19"/>
      <c r="I477" s="20"/>
      <c r="J477" s="19"/>
      <c r="K477" s="20"/>
      <c r="L477" s="19"/>
      <c r="M477" s="20"/>
    </row>
    <row r="478" spans="1:13" s="4" customFormat="1">
      <c r="A478" s="8"/>
      <c r="B478" s="6"/>
      <c r="C478" s="18"/>
      <c r="D478" s="19"/>
      <c r="E478" s="18"/>
      <c r="F478" s="19"/>
      <c r="G478" s="20"/>
      <c r="H478" s="19"/>
      <c r="I478" s="20"/>
      <c r="J478" s="19"/>
      <c r="K478" s="20"/>
      <c r="L478" s="19"/>
      <c r="M478" s="20"/>
    </row>
    <row r="479" spans="1:13" s="4" customFormat="1">
      <c r="A479" s="8"/>
      <c r="B479" s="6"/>
      <c r="C479" s="18"/>
      <c r="D479" s="19"/>
      <c r="E479" s="18"/>
      <c r="F479" s="19"/>
      <c r="G479" s="20"/>
      <c r="H479" s="19"/>
      <c r="I479" s="20"/>
      <c r="J479" s="19"/>
      <c r="K479" s="20"/>
      <c r="L479" s="19"/>
      <c r="M479" s="20"/>
    </row>
    <row r="480" spans="1:13" s="4" customFormat="1">
      <c r="A480" s="8"/>
      <c r="B480" s="6"/>
      <c r="C480" s="18"/>
      <c r="D480" s="19"/>
      <c r="E480" s="18"/>
      <c r="F480" s="19"/>
      <c r="G480" s="20"/>
      <c r="H480" s="19"/>
      <c r="I480" s="20"/>
      <c r="J480" s="19"/>
      <c r="K480" s="20"/>
      <c r="L480" s="19"/>
      <c r="M480" s="20"/>
    </row>
    <row r="481" spans="1:13" s="4" customFormat="1">
      <c r="A481" s="8"/>
      <c r="B481" s="6"/>
      <c r="C481" s="18"/>
      <c r="D481" s="19"/>
      <c r="E481" s="18"/>
      <c r="F481" s="19"/>
      <c r="G481" s="20"/>
      <c r="H481" s="19"/>
      <c r="I481" s="20"/>
      <c r="J481" s="19"/>
      <c r="K481" s="20"/>
      <c r="L481" s="19"/>
      <c r="M481" s="20"/>
    </row>
    <row r="482" spans="1:13" s="4" customFormat="1">
      <c r="A482" s="8"/>
      <c r="B482" s="6"/>
      <c r="C482" s="18"/>
      <c r="D482" s="19"/>
      <c r="E482" s="18"/>
      <c r="F482" s="19"/>
      <c r="G482" s="20"/>
      <c r="H482" s="19"/>
      <c r="I482" s="20"/>
      <c r="J482" s="19"/>
      <c r="K482" s="20"/>
      <c r="L482" s="19"/>
      <c r="M482" s="20"/>
    </row>
    <row r="483" spans="1:13" s="4" customFormat="1">
      <c r="A483" s="8"/>
      <c r="B483" s="6"/>
      <c r="C483" s="18"/>
      <c r="D483" s="19"/>
      <c r="E483" s="18"/>
      <c r="F483" s="19"/>
      <c r="G483" s="20"/>
      <c r="H483" s="19"/>
      <c r="I483" s="20"/>
      <c r="J483" s="19"/>
      <c r="K483" s="20"/>
      <c r="L483" s="19"/>
      <c r="M483" s="20"/>
    </row>
    <row r="484" spans="1:13" s="4" customFormat="1">
      <c r="A484" s="8"/>
      <c r="B484" s="6"/>
      <c r="C484" s="18"/>
      <c r="D484" s="19"/>
      <c r="E484" s="18"/>
      <c r="F484" s="19"/>
      <c r="G484" s="20"/>
      <c r="H484" s="19"/>
      <c r="I484" s="20"/>
      <c r="J484" s="19"/>
      <c r="K484" s="20"/>
      <c r="L484" s="19"/>
      <c r="M484" s="20"/>
    </row>
    <row r="485" spans="1:13" s="4" customFormat="1">
      <c r="A485" s="8"/>
      <c r="B485" s="6"/>
      <c r="C485" s="18"/>
      <c r="D485" s="19"/>
      <c r="E485" s="18"/>
      <c r="F485" s="19"/>
      <c r="G485" s="20"/>
      <c r="H485" s="19"/>
      <c r="I485" s="20"/>
      <c r="J485" s="19"/>
      <c r="K485" s="20"/>
      <c r="L485" s="19"/>
      <c r="M485" s="20"/>
    </row>
    <row r="486" spans="1:13" s="4" customFormat="1">
      <c r="A486" s="8"/>
      <c r="B486" s="6"/>
      <c r="C486" s="18"/>
      <c r="D486" s="19"/>
      <c r="E486" s="18"/>
      <c r="F486" s="19"/>
      <c r="G486" s="20"/>
      <c r="H486" s="19"/>
      <c r="I486" s="20"/>
      <c r="J486" s="19"/>
      <c r="K486" s="20"/>
      <c r="L486" s="19"/>
      <c r="M486" s="20"/>
    </row>
    <row r="487" spans="1:13" s="4" customFormat="1">
      <c r="A487" s="8"/>
      <c r="B487" s="6"/>
      <c r="C487" s="18"/>
      <c r="D487" s="19"/>
      <c r="E487" s="18"/>
      <c r="F487" s="19"/>
      <c r="G487" s="20"/>
      <c r="H487" s="19"/>
      <c r="I487" s="20"/>
      <c r="J487" s="19"/>
      <c r="K487" s="20"/>
      <c r="L487" s="19"/>
      <c r="M487" s="20"/>
    </row>
    <row r="488" spans="1:13" s="4" customFormat="1">
      <c r="A488" s="8"/>
      <c r="B488" s="6"/>
      <c r="C488" s="18"/>
      <c r="D488" s="19"/>
      <c r="E488" s="18"/>
      <c r="F488" s="19"/>
      <c r="G488" s="20"/>
      <c r="H488" s="19"/>
      <c r="I488" s="20"/>
      <c r="J488" s="19"/>
      <c r="K488" s="20"/>
      <c r="L488" s="19"/>
      <c r="M488" s="20"/>
    </row>
    <row r="489" spans="1:13" s="4" customFormat="1">
      <c r="A489" s="8"/>
      <c r="B489" s="6"/>
      <c r="C489" s="18"/>
      <c r="D489" s="19"/>
      <c r="E489" s="18"/>
      <c r="F489" s="19"/>
      <c r="G489" s="20"/>
      <c r="H489" s="19"/>
      <c r="I489" s="20"/>
      <c r="J489" s="19"/>
      <c r="K489" s="20"/>
      <c r="L489" s="19"/>
      <c r="M489" s="20"/>
    </row>
    <row r="490" spans="1:13" s="4" customFormat="1">
      <c r="A490" s="8"/>
      <c r="B490" s="6"/>
      <c r="C490" s="18"/>
      <c r="D490" s="19"/>
      <c r="E490" s="18"/>
      <c r="F490" s="19"/>
      <c r="G490" s="20"/>
      <c r="H490" s="19"/>
      <c r="I490" s="20"/>
      <c r="J490" s="19"/>
      <c r="K490" s="20"/>
      <c r="L490" s="19"/>
      <c r="M490" s="20"/>
    </row>
    <row r="491" spans="1:13" s="4" customFormat="1">
      <c r="A491" s="8"/>
      <c r="B491" s="6"/>
      <c r="C491" s="18"/>
      <c r="D491" s="19"/>
      <c r="E491" s="18"/>
      <c r="F491" s="19"/>
      <c r="G491" s="20"/>
      <c r="H491" s="19"/>
      <c r="I491" s="20"/>
      <c r="J491" s="19"/>
      <c r="K491" s="20"/>
      <c r="L491" s="19"/>
      <c r="M491" s="20"/>
    </row>
    <row r="492" spans="1:13" s="4" customFormat="1">
      <c r="A492" s="8"/>
      <c r="B492" s="6"/>
      <c r="C492" s="18"/>
      <c r="D492" s="19"/>
      <c r="E492" s="18"/>
      <c r="F492" s="19"/>
      <c r="G492" s="20"/>
      <c r="H492" s="19"/>
      <c r="I492" s="20"/>
      <c r="J492" s="19"/>
      <c r="K492" s="20"/>
      <c r="L492" s="19"/>
      <c r="M492" s="20"/>
    </row>
    <row r="493" spans="1:13" s="4" customFormat="1">
      <c r="A493" s="8"/>
      <c r="B493" s="6"/>
      <c r="C493" s="18"/>
      <c r="D493" s="19"/>
      <c r="E493" s="18"/>
      <c r="F493" s="19"/>
      <c r="G493" s="20"/>
      <c r="H493" s="19"/>
      <c r="I493" s="20"/>
      <c r="J493" s="19"/>
      <c r="K493" s="20"/>
      <c r="L493" s="19"/>
      <c r="M493" s="20"/>
    </row>
    <row r="494" spans="1:13" s="4" customFormat="1">
      <c r="A494" s="8"/>
      <c r="B494" s="6"/>
      <c r="C494" s="18"/>
      <c r="D494" s="19"/>
      <c r="E494" s="18"/>
      <c r="F494" s="19"/>
      <c r="G494" s="20"/>
      <c r="H494" s="19"/>
      <c r="I494" s="20"/>
      <c r="J494" s="19"/>
      <c r="K494" s="20"/>
      <c r="L494" s="19"/>
      <c r="M494" s="20"/>
    </row>
    <row r="495" spans="1:13" s="4" customFormat="1">
      <c r="A495" s="8"/>
      <c r="B495" s="6"/>
      <c r="C495" s="18"/>
      <c r="D495" s="19"/>
      <c r="E495" s="18"/>
      <c r="F495" s="19"/>
      <c r="G495" s="20"/>
      <c r="H495" s="19"/>
      <c r="I495" s="20"/>
      <c r="J495" s="19"/>
      <c r="K495" s="20"/>
      <c r="L495" s="19"/>
      <c r="M495" s="20"/>
    </row>
    <row r="496" spans="1:13" s="4" customFormat="1">
      <c r="A496" s="8"/>
      <c r="B496" s="6"/>
      <c r="C496" s="18"/>
      <c r="D496" s="19"/>
      <c r="E496" s="18"/>
      <c r="F496" s="19"/>
      <c r="G496" s="20"/>
      <c r="H496" s="19"/>
      <c r="I496" s="13"/>
      <c r="J496" s="19"/>
      <c r="K496" s="20"/>
      <c r="L496" s="19"/>
      <c r="M496" s="20"/>
    </row>
    <row r="497" spans="1:13" s="4" customFormat="1">
      <c r="A497" s="8"/>
      <c r="B497" s="6"/>
      <c r="C497" s="18"/>
      <c r="D497" s="19"/>
      <c r="E497" s="18"/>
      <c r="F497" s="19"/>
      <c r="G497" s="20"/>
      <c r="H497" s="19"/>
      <c r="I497" s="13"/>
      <c r="J497" s="19"/>
      <c r="K497" s="20"/>
      <c r="L497" s="19"/>
      <c r="M497" s="20"/>
    </row>
    <row r="498" spans="1:13" s="4" customFormat="1">
      <c r="A498" s="8"/>
      <c r="B498" s="6"/>
      <c r="C498" s="18"/>
      <c r="D498" s="19"/>
      <c r="E498" s="18"/>
      <c r="F498" s="19"/>
      <c r="G498" s="20"/>
      <c r="H498" s="19"/>
      <c r="I498" s="13"/>
      <c r="J498" s="19"/>
      <c r="K498" s="20"/>
      <c r="L498" s="19"/>
      <c r="M498" s="20"/>
    </row>
    <row r="499" spans="1:13" s="4" customFormat="1">
      <c r="A499" s="8"/>
      <c r="B499" s="6"/>
      <c r="C499" s="18"/>
      <c r="D499" s="19"/>
      <c r="E499" s="18"/>
      <c r="F499" s="19"/>
      <c r="G499" s="20"/>
      <c r="H499" s="19"/>
      <c r="I499" s="13"/>
      <c r="J499" s="19"/>
      <c r="K499" s="20"/>
      <c r="L499" s="19"/>
      <c r="M499" s="20"/>
    </row>
    <row r="500" spans="1:13" s="4" customFormat="1" ht="15.75" thickBot="1">
      <c r="A500" s="8"/>
      <c r="B500" s="6"/>
      <c r="C500" s="18"/>
      <c r="D500" s="19"/>
      <c r="E500" s="18"/>
      <c r="F500" s="19"/>
      <c r="G500" s="20"/>
      <c r="H500" s="19"/>
      <c r="I500" s="13"/>
      <c r="J500" s="19"/>
      <c r="K500" s="21"/>
      <c r="L500" s="19"/>
      <c r="M500" s="21"/>
    </row>
    <row r="501" spans="1:13" s="4" customFormat="1">
      <c r="A501" s="8"/>
      <c r="B501" s="7"/>
      <c r="C501" s="23"/>
      <c r="D501" s="22"/>
      <c r="E501" s="18"/>
      <c r="F501" s="22"/>
      <c r="G501" s="23"/>
      <c r="H501" s="22"/>
      <c r="I501" s="8"/>
      <c r="J501" s="22"/>
      <c r="K501" s="22"/>
      <c r="L501" s="22"/>
      <c r="M501" s="22"/>
    </row>
    <row r="502" spans="1:13">
      <c r="C502" s="13"/>
      <c r="D502" s="13"/>
      <c r="E502" s="18"/>
      <c r="F502" s="13"/>
      <c r="G502" s="13"/>
      <c r="H502" s="13"/>
      <c r="J502" s="13"/>
      <c r="K502" s="13"/>
      <c r="L502" s="13"/>
      <c r="M502" s="13"/>
    </row>
    <row r="503" spans="1:13">
      <c r="C503" s="13"/>
      <c r="D503" s="13"/>
      <c r="E503" s="18"/>
      <c r="F503" s="13"/>
      <c r="G503" s="13"/>
      <c r="H503" s="13"/>
      <c r="J503" s="13"/>
      <c r="K503" s="13"/>
      <c r="L503" s="13"/>
      <c r="M503" s="13"/>
    </row>
    <row r="504" spans="1:13">
      <c r="C504" s="13"/>
      <c r="D504" s="13"/>
      <c r="E504" s="18"/>
      <c r="F504" s="13"/>
      <c r="G504" s="13"/>
      <c r="H504" s="13"/>
      <c r="J504" s="13"/>
      <c r="K504" s="13"/>
      <c r="L504" s="13"/>
      <c r="M504" s="13"/>
    </row>
    <row r="505" spans="1:13">
      <c r="C505" s="13"/>
      <c r="D505" s="13"/>
      <c r="E505" s="18"/>
      <c r="F505" s="13"/>
      <c r="G505" s="13"/>
      <c r="H505" s="13"/>
      <c r="J505" s="13"/>
      <c r="K505" s="13"/>
      <c r="L505" s="13"/>
      <c r="M505" s="13"/>
    </row>
    <row r="506" spans="1:13">
      <c r="C506" s="13"/>
      <c r="D506" s="13"/>
      <c r="E506" s="18"/>
      <c r="F506" s="13"/>
      <c r="G506" s="13"/>
      <c r="H506" s="13"/>
      <c r="J506" s="13"/>
      <c r="K506" s="13"/>
      <c r="L506" s="13"/>
      <c r="M506" s="13"/>
    </row>
    <row r="507" spans="1:13">
      <c r="C507" s="13"/>
      <c r="D507" s="13"/>
      <c r="E507" s="18"/>
      <c r="F507" s="13"/>
      <c r="G507" s="13"/>
      <c r="H507" s="13"/>
      <c r="J507" s="13"/>
      <c r="K507" s="13"/>
      <c r="L507" s="13"/>
      <c r="M507" s="13"/>
    </row>
    <row r="508" spans="1:13">
      <c r="C508" s="13"/>
      <c r="D508" s="13"/>
      <c r="E508" s="18"/>
      <c r="F508" s="13"/>
      <c r="G508" s="13"/>
      <c r="H508" s="13"/>
      <c r="J508" s="13"/>
      <c r="K508" s="13"/>
      <c r="L508" s="13"/>
      <c r="M508" s="13"/>
    </row>
    <row r="509" spans="1:13">
      <c r="C509" s="13"/>
      <c r="D509" s="13"/>
      <c r="E509" s="18"/>
      <c r="F509" s="13"/>
      <c r="G509" s="13"/>
      <c r="H509" s="13"/>
      <c r="J509" s="13"/>
      <c r="K509" s="13"/>
      <c r="L509" s="13"/>
      <c r="M509" s="13"/>
    </row>
    <row r="510" spans="1:13">
      <c r="C510" s="13"/>
      <c r="D510" s="13"/>
      <c r="E510" s="18"/>
      <c r="F510" s="13"/>
      <c r="G510" s="13"/>
      <c r="H510" s="13"/>
      <c r="J510" s="13"/>
      <c r="K510" s="13"/>
      <c r="L510" s="13"/>
      <c r="M510" s="13"/>
    </row>
    <row r="511" spans="1:13">
      <c r="C511" s="13"/>
      <c r="D511" s="13"/>
      <c r="E511" s="18"/>
      <c r="F511" s="13"/>
      <c r="G511" s="13"/>
      <c r="H511" s="13"/>
      <c r="J511" s="13"/>
      <c r="K511" s="13"/>
      <c r="L511" s="13"/>
      <c r="M511" s="13"/>
    </row>
    <row r="512" spans="1:13">
      <c r="C512" s="13"/>
      <c r="D512" s="13"/>
      <c r="E512" s="18"/>
      <c r="F512" s="13"/>
      <c r="G512" s="13"/>
      <c r="H512" s="13"/>
      <c r="J512" s="13"/>
      <c r="K512" s="13"/>
      <c r="L512" s="13"/>
      <c r="M512" s="13"/>
    </row>
    <row r="513" spans="5:5">
      <c r="E513" s="18"/>
    </row>
    <row r="514" spans="5:5">
      <c r="E514" s="18"/>
    </row>
    <row r="515" spans="5:5">
      <c r="E515" s="18"/>
    </row>
    <row r="516" spans="5:5">
      <c r="E516" s="18"/>
    </row>
    <row r="517" spans="5:5">
      <c r="E517" s="18"/>
    </row>
    <row r="518" spans="5:5">
      <c r="E518" s="18"/>
    </row>
    <row r="519" spans="5:5">
      <c r="E519" s="18"/>
    </row>
    <row r="520" spans="5:5">
      <c r="E520" s="18"/>
    </row>
    <row r="521" spans="5:5">
      <c r="E521" s="18"/>
    </row>
    <row r="522" spans="5:5">
      <c r="E522" s="18"/>
    </row>
    <row r="523" spans="5:5">
      <c r="E523" s="18"/>
    </row>
    <row r="524" spans="5:5">
      <c r="E524" s="18"/>
    </row>
    <row r="525" spans="5:5">
      <c r="E525" s="18"/>
    </row>
    <row r="526" spans="5:5">
      <c r="E526" s="18"/>
    </row>
    <row r="527" spans="5:5">
      <c r="E527" s="18"/>
    </row>
    <row r="528" spans="5:5">
      <c r="E528" s="18"/>
    </row>
    <row r="529" spans="5:5">
      <c r="E529" s="18"/>
    </row>
    <row r="530" spans="5:5">
      <c r="E530" s="18"/>
    </row>
    <row r="531" spans="5:5">
      <c r="E531" s="18"/>
    </row>
    <row r="532" spans="5:5">
      <c r="E532" s="18"/>
    </row>
    <row r="533" spans="5:5">
      <c r="E533" s="18"/>
    </row>
    <row r="534" spans="5:5">
      <c r="E534" s="18"/>
    </row>
    <row r="535" spans="5:5">
      <c r="E535" s="18"/>
    </row>
    <row r="536" spans="5:5">
      <c r="E536" s="18"/>
    </row>
    <row r="537" spans="5:5">
      <c r="E537" s="18"/>
    </row>
    <row r="538" spans="5:5">
      <c r="E538" s="18"/>
    </row>
    <row r="539" spans="5:5">
      <c r="E539" s="18"/>
    </row>
    <row r="540" spans="5:5">
      <c r="E540" s="18"/>
    </row>
    <row r="541" spans="5:5">
      <c r="E541" s="18"/>
    </row>
    <row r="542" spans="5:5">
      <c r="E542" s="18"/>
    </row>
    <row r="543" spans="5:5">
      <c r="E543" s="18"/>
    </row>
    <row r="544" spans="5:5">
      <c r="E544" s="18"/>
    </row>
    <row r="545" spans="5:5">
      <c r="E545" s="18"/>
    </row>
    <row r="546" spans="5:5">
      <c r="E546" s="18"/>
    </row>
    <row r="547" spans="5:5">
      <c r="E547" s="18"/>
    </row>
    <row r="548" spans="5:5">
      <c r="E548" s="18"/>
    </row>
    <row r="549" spans="5:5">
      <c r="E549" s="18"/>
    </row>
    <row r="550" spans="5:5">
      <c r="E550" s="18"/>
    </row>
    <row r="551" spans="5:5">
      <c r="E551" s="18"/>
    </row>
    <row r="552" spans="5:5">
      <c r="E552" s="18"/>
    </row>
    <row r="553" spans="5:5">
      <c r="E553" s="18"/>
    </row>
    <row r="554" spans="5:5">
      <c r="E554" s="18"/>
    </row>
    <row r="555" spans="5:5">
      <c r="E555" s="18"/>
    </row>
    <row r="556" spans="5:5">
      <c r="E556" s="18"/>
    </row>
    <row r="557" spans="5:5">
      <c r="E557" s="18"/>
    </row>
    <row r="558" spans="5:5">
      <c r="E558" s="18"/>
    </row>
    <row r="559" spans="5:5">
      <c r="E559" s="18"/>
    </row>
    <row r="560" spans="5:5">
      <c r="E560" s="18"/>
    </row>
    <row r="561" spans="5:5">
      <c r="E561" s="18"/>
    </row>
    <row r="562" spans="5:5">
      <c r="E562" s="18"/>
    </row>
    <row r="563" spans="5:5">
      <c r="E563" s="18"/>
    </row>
    <row r="564" spans="5:5">
      <c r="E564" s="18"/>
    </row>
    <row r="565" spans="5:5">
      <c r="E565" s="18"/>
    </row>
    <row r="566" spans="5:5">
      <c r="E566" s="18"/>
    </row>
    <row r="567" spans="5:5">
      <c r="E567" s="18"/>
    </row>
    <row r="568" spans="5:5">
      <c r="E568" s="18"/>
    </row>
    <row r="569" spans="5:5">
      <c r="E569" s="18"/>
    </row>
    <row r="570" spans="5:5">
      <c r="E570" s="18"/>
    </row>
    <row r="571" spans="5:5">
      <c r="E571" s="18"/>
    </row>
    <row r="572" spans="5:5">
      <c r="E572" s="18"/>
    </row>
    <row r="573" spans="5:5">
      <c r="E573" s="18"/>
    </row>
    <row r="574" spans="5:5">
      <c r="E574" s="18"/>
    </row>
    <row r="575" spans="5:5">
      <c r="E575" s="18"/>
    </row>
    <row r="576" spans="5:5">
      <c r="E576" s="18"/>
    </row>
    <row r="577" spans="5:5">
      <c r="E577" s="18"/>
    </row>
    <row r="578" spans="5:5">
      <c r="E578" s="18"/>
    </row>
    <row r="579" spans="5:5">
      <c r="E579" s="18"/>
    </row>
    <row r="580" spans="5:5">
      <c r="E580" s="18"/>
    </row>
    <row r="581" spans="5:5">
      <c r="E581" s="18"/>
    </row>
    <row r="582" spans="5:5">
      <c r="E582" s="18"/>
    </row>
    <row r="583" spans="5:5">
      <c r="E583" s="18"/>
    </row>
    <row r="584" spans="5:5">
      <c r="E584" s="18"/>
    </row>
    <row r="585" spans="5:5">
      <c r="E585" s="18"/>
    </row>
    <row r="586" spans="5:5">
      <c r="E586" s="18"/>
    </row>
    <row r="587" spans="5:5">
      <c r="E587" s="18"/>
    </row>
    <row r="588" spans="5:5">
      <c r="E588" s="18"/>
    </row>
    <row r="589" spans="5:5">
      <c r="E589" s="18"/>
    </row>
    <row r="590" spans="5:5">
      <c r="E590" s="18"/>
    </row>
    <row r="591" spans="5:5">
      <c r="E591" s="18"/>
    </row>
    <row r="592" spans="5:5">
      <c r="E592" s="18"/>
    </row>
    <row r="593" spans="5:5" ht="12.75">
      <c r="E593" s="13"/>
    </row>
    <row r="594" spans="5:5" ht="12.75">
      <c r="E594" s="13"/>
    </row>
    <row r="595" spans="5:5" ht="12.75">
      <c r="E595" s="13"/>
    </row>
    <row r="596" spans="5:5" ht="12.75">
      <c r="E596" s="13"/>
    </row>
    <row r="597" spans="5:5" ht="12.75">
      <c r="E597" s="13"/>
    </row>
    <row r="598" spans="5:5" ht="12.75">
      <c r="E598" s="13"/>
    </row>
    <row r="599" spans="5:5" ht="12.75"/>
    <row r="600" spans="5:5" ht="12.75"/>
    <row r="601" spans="5:5" ht="12.75"/>
    <row r="602" spans="5:5" ht="12.75"/>
    <row r="603" spans="5:5" ht="12.75"/>
    <row r="604" spans="5:5" ht="12.75"/>
    <row r="605" spans="5:5" ht="12.75"/>
    <row r="606" spans="5:5" ht="12.75"/>
    <row r="607" spans="5:5" ht="12.75"/>
    <row r="608" spans="5:5" ht="12.75"/>
    <row r="609" ht="12.75"/>
    <row r="610" ht="12.75"/>
    <row r="611" ht="12.75"/>
    <row r="612" ht="12.75"/>
    <row r="613" ht="12.75"/>
    <row r="614" ht="12.75"/>
    <row r="615" ht="12.75"/>
    <row r="616" ht="12.75"/>
    <row r="617" ht="12.75"/>
    <row r="618" ht="12.75"/>
    <row r="619" ht="12.75"/>
    <row r="620" ht="12.75"/>
    <row r="621" ht="12.75"/>
    <row r="622" ht="12.75"/>
    <row r="623" ht="12.75"/>
    <row r="624" ht="12.75"/>
    <row r="625" ht="12.75"/>
    <row r="626" ht="12.75"/>
    <row r="627" ht="12.75"/>
    <row r="628" ht="12.75"/>
    <row r="629" ht="12.75"/>
    <row r="630" ht="12.75"/>
    <row r="631" ht="12.75"/>
    <row r="632" ht="12.75"/>
    <row r="633" ht="12.75"/>
    <row r="634" ht="12.75"/>
    <row r="635" ht="12.75"/>
    <row r="636" ht="12.75"/>
    <row r="637" ht="12.75"/>
    <row r="638" ht="12.75"/>
    <row r="639" ht="12.75"/>
    <row r="640" ht="12.75"/>
    <row r="641" ht="12.75"/>
    <row r="642" ht="12.75"/>
    <row r="643" ht="12.75"/>
    <row r="644" ht="12.75"/>
    <row r="645" ht="12.75"/>
    <row r="646" ht="12.75"/>
    <row r="647" ht="12.75"/>
    <row r="648" ht="12.75"/>
    <row r="649" ht="12.75"/>
    <row r="650" ht="12.75"/>
    <row r="651" ht="12.75"/>
    <row r="652" ht="12.75"/>
    <row r="653" ht="12.75"/>
    <row r="654" ht="12.75"/>
    <row r="655" ht="12.75"/>
    <row r="656" ht="12.75"/>
    <row r="657" ht="12.75"/>
    <row r="658" ht="12.75"/>
    <row r="659" ht="12.75"/>
    <row r="660" ht="12.75"/>
    <row r="661" ht="12.75"/>
    <row r="662" ht="12.75"/>
    <row r="663" ht="12.75"/>
    <row r="664" ht="12.75"/>
    <row r="665" ht="12.75"/>
    <row r="666" ht="12.75"/>
    <row r="667" ht="12.75"/>
    <row r="668" ht="12.75"/>
    <row r="669" ht="12.75"/>
    <row r="670" ht="12.75"/>
    <row r="671" ht="12.75"/>
    <row r="672" ht="12.75"/>
    <row r="673" ht="12.75"/>
    <row r="674" ht="12.75"/>
    <row r="675" ht="12.75"/>
    <row r="676" ht="12.75"/>
    <row r="677" ht="12.75"/>
    <row r="678" ht="12.75"/>
    <row r="679" ht="12.75"/>
    <row r="680" ht="12.75"/>
    <row r="681" ht="12.75"/>
    <row r="682" ht="12.75"/>
    <row r="683" ht="12.75"/>
    <row r="684" ht="12.75"/>
    <row r="685" ht="12.75"/>
    <row r="686" ht="12.75"/>
    <row r="687" ht="12.75"/>
    <row r="688" ht="12.75"/>
    <row r="689" ht="12.75"/>
    <row r="690" ht="12.75"/>
    <row r="691" ht="12.75"/>
    <row r="692" ht="12.75"/>
    <row r="693" ht="12.75"/>
    <row r="694" ht="12.75"/>
    <row r="695" ht="12.75"/>
    <row r="696" ht="12.75"/>
    <row r="697" ht="12.75"/>
    <row r="698" ht="12.75"/>
    <row r="699" ht="12.75"/>
    <row r="700" ht="12.75"/>
    <row r="701" ht="12.75"/>
    <row r="702" ht="12.75"/>
    <row r="703" ht="12.75"/>
    <row r="704" ht="12.75"/>
    <row r="705" ht="12.75"/>
    <row r="706" ht="12.75"/>
    <row r="707" ht="12.75"/>
    <row r="708" ht="12.75"/>
    <row r="709" ht="12.75"/>
    <row r="710" ht="12.75"/>
    <row r="711" ht="12.75"/>
    <row r="712" ht="12.75"/>
    <row r="713" ht="12.75"/>
    <row r="714" ht="12.75"/>
    <row r="715" ht="12.75"/>
    <row r="716" ht="12.75"/>
    <row r="717" ht="12.75"/>
    <row r="718" ht="12.75"/>
    <row r="719" ht="12.75"/>
    <row r="720" ht="12.75"/>
    <row r="721" ht="12.75"/>
    <row r="722" ht="12.75"/>
    <row r="723" ht="12.75"/>
    <row r="724" ht="12.75"/>
    <row r="725" ht="12.75"/>
    <row r="726" ht="12.75"/>
    <row r="727" ht="12.75"/>
    <row r="728" ht="12.75"/>
    <row r="729" ht="12.75"/>
    <row r="730" ht="12.75"/>
    <row r="731" ht="12.75"/>
    <row r="732" ht="12.75"/>
    <row r="733" ht="12.75"/>
    <row r="734" ht="12.75"/>
    <row r="735" ht="12.75"/>
    <row r="736" ht="12.75"/>
    <row r="737" ht="12.75"/>
    <row r="738" ht="12.75"/>
    <row r="739" ht="12.75"/>
    <row r="740" ht="12.75"/>
    <row r="741" ht="12.75"/>
    <row r="742" ht="12.75"/>
    <row r="743" ht="12.75"/>
    <row r="744" ht="12.75"/>
    <row r="745" ht="12.75"/>
    <row r="746" ht="12.75"/>
    <row r="747" ht="12.75"/>
    <row r="748" ht="12.75"/>
    <row r="749" ht="12.75"/>
    <row r="750" ht="12.75"/>
    <row r="751" ht="12.75"/>
    <row r="752" ht="12.75"/>
    <row r="753" ht="12.75"/>
    <row r="754" ht="12.75"/>
    <row r="755" ht="12.75"/>
    <row r="756" ht="12.75"/>
    <row r="757" ht="12.75"/>
    <row r="758" ht="12.75"/>
    <row r="759" ht="12.75"/>
    <row r="760" ht="12.75"/>
    <row r="761" ht="12.75"/>
    <row r="762" ht="12.75"/>
    <row r="763" ht="12.75"/>
    <row r="764" ht="12.75"/>
    <row r="765" ht="12.75"/>
    <row r="766" ht="12.75"/>
    <row r="767" ht="12.75"/>
    <row r="768" ht="12.75"/>
    <row r="769" ht="12.75"/>
    <row r="770" ht="12.75"/>
    <row r="771" ht="12.75"/>
    <row r="772" ht="12.75"/>
    <row r="773" ht="12.75"/>
    <row r="774" ht="12.75"/>
    <row r="775" ht="12.75"/>
    <row r="776" ht="12.75"/>
    <row r="777" ht="12.75"/>
    <row r="778" ht="12.75"/>
    <row r="779" ht="12.75"/>
    <row r="780" ht="12.75"/>
    <row r="781" ht="12.75"/>
    <row r="782" ht="12.75"/>
    <row r="783" ht="12.75"/>
    <row r="784" ht="12.75"/>
    <row r="785" ht="12.75"/>
    <row r="786" ht="12.75"/>
    <row r="787" ht="12.75"/>
    <row r="788" ht="12.75"/>
    <row r="789" ht="12.75"/>
    <row r="790" ht="12.75"/>
    <row r="791" ht="12.75"/>
    <row r="792" ht="12.75"/>
    <row r="793" ht="12.75"/>
    <row r="794" ht="12.75"/>
    <row r="795" ht="12.75"/>
    <row r="796" ht="12.75"/>
    <row r="797" ht="12.75"/>
    <row r="798" ht="12.75"/>
    <row r="799" ht="12.75"/>
    <row r="800" ht="12.75"/>
    <row r="801" ht="12.75"/>
    <row r="802" ht="12.75"/>
    <row r="803" ht="12.75"/>
    <row r="804" ht="12.75"/>
    <row r="805" ht="12.75"/>
    <row r="806" ht="12.75"/>
    <row r="807" ht="12.75"/>
    <row r="808" ht="12.75"/>
    <row r="809" ht="12.75"/>
    <row r="810" ht="12.75"/>
    <row r="811" ht="12.75"/>
    <row r="812" ht="12.75"/>
    <row r="813" ht="12.75"/>
    <row r="814" ht="12.75"/>
    <row r="815" ht="12.75"/>
    <row r="816" ht="12.75"/>
    <row r="817" ht="12.75"/>
    <row r="818" ht="12.75"/>
    <row r="819" ht="12.75"/>
    <row r="820" ht="12.75"/>
    <row r="821" ht="12.75"/>
    <row r="822" ht="12.75"/>
    <row r="823" ht="12.75"/>
    <row r="824" ht="12.75"/>
    <row r="825" ht="12.75"/>
    <row r="826" ht="12.75"/>
    <row r="827" ht="12.75"/>
    <row r="828" ht="12.75"/>
    <row r="829" ht="12.75"/>
    <row r="830" ht="12.75"/>
    <row r="831" ht="12.75"/>
    <row r="832" ht="12.75"/>
    <row r="833" ht="12.75"/>
    <row r="834" ht="12.75"/>
    <row r="835" ht="12.75"/>
    <row r="836" ht="12.75"/>
    <row r="837" ht="12.75"/>
    <row r="838" ht="12.75"/>
    <row r="839" ht="12.75"/>
    <row r="840" ht="12.75"/>
    <row r="841" ht="12.75"/>
    <row r="842" ht="12.75"/>
    <row r="843" ht="12.75"/>
    <row r="844" ht="12.75"/>
    <row r="845" ht="12.75"/>
    <row r="846" ht="12.75"/>
    <row r="847" ht="12.75"/>
    <row r="848" ht="12.75"/>
    <row r="849" ht="12.75"/>
    <row r="850" ht="12.75"/>
    <row r="851" ht="12.75"/>
    <row r="852" ht="12.75"/>
    <row r="853" ht="12.75"/>
    <row r="854" ht="12.75"/>
    <row r="855" ht="12.75"/>
    <row r="856" ht="12.75"/>
    <row r="857" ht="12.75"/>
    <row r="858" ht="12.75"/>
    <row r="859" ht="12.75"/>
    <row r="860" ht="12.75"/>
    <row r="861" ht="12.75"/>
    <row r="862" ht="12.75"/>
    <row r="863" ht="12.75"/>
    <row r="864" ht="12.75"/>
    <row r="865" ht="12.75"/>
    <row r="866" ht="12.75"/>
    <row r="867" ht="12.75"/>
    <row r="868" ht="12.75"/>
    <row r="869" ht="12.75"/>
    <row r="870" ht="12.75"/>
    <row r="871" ht="12.75"/>
    <row r="872" ht="12.75"/>
    <row r="873" ht="12.75"/>
    <row r="874" ht="12.75"/>
    <row r="875" ht="12.75"/>
    <row r="876" ht="12.75"/>
    <row r="877" ht="12.75"/>
    <row r="878" ht="12.75"/>
    <row r="879" ht="12.75"/>
    <row r="880" ht="12.75"/>
    <row r="881" ht="12.75"/>
    <row r="882" ht="12.75"/>
    <row r="883" ht="12.75"/>
    <row r="884" ht="12.75"/>
    <row r="885" ht="12.75"/>
    <row r="886" ht="12.75"/>
    <row r="887" ht="12.75"/>
    <row r="888" ht="12.75"/>
    <row r="889" ht="12.75"/>
    <row r="890" ht="12.75"/>
    <row r="891" ht="12.75"/>
    <row r="892" ht="12.75"/>
    <row r="893" ht="12.75"/>
    <row r="894" ht="12.75"/>
    <row r="895" ht="12.75"/>
    <row r="896" ht="12.75"/>
    <row r="897" ht="12.75"/>
    <row r="898" ht="12.75"/>
    <row r="899" ht="12.75"/>
    <row r="900" ht="12.75"/>
    <row r="901" ht="12.75"/>
    <row r="902" ht="12.75"/>
    <row r="903" ht="12.75"/>
    <row r="904" ht="12.75"/>
    <row r="905" ht="12.75"/>
    <row r="906" ht="12.75"/>
    <row r="907" ht="12.75"/>
    <row r="908" ht="12.75"/>
    <row r="909" ht="12.75"/>
    <row r="910" ht="12.75"/>
    <row r="911" ht="12.75"/>
    <row r="912" ht="12.75"/>
    <row r="913" ht="12.75"/>
    <row r="914" ht="12.75"/>
    <row r="915" ht="12.75"/>
    <row r="916" ht="12.75"/>
    <row r="917" ht="12.75"/>
    <row r="918" ht="12.75"/>
    <row r="919" ht="12.75"/>
    <row r="920" ht="12.75"/>
    <row r="921" ht="12.75"/>
    <row r="922" ht="12.75"/>
    <row r="923" ht="12.75"/>
    <row r="924" ht="12.75"/>
    <row r="925" ht="12.75"/>
    <row r="926" ht="12.75"/>
    <row r="927" ht="12.75"/>
    <row r="928" ht="12.75"/>
    <row r="929" ht="12.75"/>
    <row r="930" ht="12.75"/>
    <row r="931" ht="12.75"/>
    <row r="932" ht="12.75"/>
    <row r="933" ht="12.75"/>
    <row r="934" ht="12.75"/>
    <row r="935" ht="12.75"/>
    <row r="936" ht="12.75"/>
    <row r="937" ht="12.75"/>
    <row r="938" ht="12.75"/>
    <row r="939" ht="12.75"/>
    <row r="940" ht="12.75"/>
    <row r="941" ht="12.75"/>
    <row r="942" ht="12.75"/>
    <row r="943" ht="12.75"/>
    <row r="944" ht="12.75"/>
    <row r="945" ht="12.75"/>
    <row r="946" ht="12.75"/>
    <row r="947" ht="12.75"/>
    <row r="948" ht="12.75"/>
    <row r="949" ht="12.75"/>
    <row r="950" ht="12.75"/>
    <row r="951" ht="12.75"/>
    <row r="952" ht="12.75"/>
    <row r="953" ht="12.75"/>
    <row r="954" ht="12.75"/>
    <row r="955" ht="12.75"/>
    <row r="956" ht="12.75"/>
    <row r="957" ht="12.75"/>
    <row r="958" ht="12.75"/>
    <row r="959" ht="12.75"/>
    <row r="960" ht="12.75"/>
    <row r="961" ht="12.75"/>
    <row r="962" ht="12.75"/>
    <row r="963" ht="12.75"/>
    <row r="964" ht="12.75"/>
    <row r="965" ht="12.75"/>
    <row r="966" ht="12.75"/>
    <row r="967" ht="12.75"/>
    <row r="968" ht="12.75"/>
    <row r="969" ht="12.75"/>
    <row r="970" ht="12.75"/>
    <row r="971" ht="12.75"/>
    <row r="972" ht="12.75"/>
    <row r="973" ht="12.75"/>
    <row r="974" ht="12.75"/>
    <row r="975" ht="12.75"/>
    <row r="976" ht="12.75"/>
    <row r="977" ht="12.75"/>
    <row r="978" ht="12.75"/>
    <row r="979" ht="12.75"/>
    <row r="980" ht="12.75"/>
    <row r="981" ht="12.75"/>
    <row r="982" ht="12.75"/>
    <row r="983" ht="12.75"/>
    <row r="984" ht="12.75"/>
    <row r="985" ht="12.75"/>
    <row r="986" ht="12.75"/>
    <row r="987" ht="12.75"/>
    <row r="988" ht="12.75"/>
    <row r="989" ht="12.75"/>
    <row r="990" ht="12.75"/>
    <row r="991" ht="12.75"/>
    <row r="992" ht="12.75"/>
  </sheetData>
  <sortState xmlns:xlrd2="http://schemas.microsoft.com/office/spreadsheetml/2017/richdata2" ref="B10:B17">
    <sortCondition descending="1" ref="B10:B17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C81E9-2DAF-49E5-8EBC-297BD1282D07}">
  <sheetPr>
    <tabColor theme="0" tint="-0.499984740745262"/>
  </sheetPr>
  <dimension ref="A1:AD992"/>
  <sheetViews>
    <sheetView zoomScale="90" zoomScaleNormal="90" workbookViewId="0">
      <selection activeCell="Q46" sqref="Q46"/>
    </sheetView>
  </sheetViews>
  <sheetFormatPr baseColWidth="10" defaultRowHeight="12.75"/>
  <cols>
    <col min="1" max="1" width="23.5703125" customWidth="1"/>
    <col min="2" max="2" width="11.7109375" bestFit="1" customWidth="1"/>
    <col min="3" max="3" width="2.85546875" customWidth="1"/>
    <col min="4" max="4" width="29.28515625" bestFit="1" customWidth="1"/>
    <col min="5" max="5" width="11.7109375" bestFit="1" customWidth="1"/>
    <col min="6" max="6" width="6.7109375" bestFit="1" customWidth="1"/>
    <col min="7" max="7" width="3.7109375" customWidth="1"/>
    <col min="8" max="8" width="9.140625" bestFit="1" customWidth="1"/>
    <col min="9" max="9" width="6.42578125" bestFit="1" customWidth="1"/>
    <col min="10" max="10" width="2.140625" customWidth="1"/>
    <col min="11" max="11" width="7.28515625" bestFit="1" customWidth="1"/>
    <col min="12" max="12" width="6.42578125" bestFit="1" customWidth="1"/>
    <col min="13" max="13" width="3.140625" customWidth="1"/>
    <col min="14" max="14" width="8.28515625" bestFit="1" customWidth="1"/>
    <col min="15" max="15" width="6.42578125" bestFit="1" customWidth="1"/>
    <col min="16" max="16" width="3.28515625" customWidth="1"/>
    <col min="17" max="17" width="7.28515625" bestFit="1" customWidth="1"/>
    <col min="18" max="18" width="6.42578125" bestFit="1" customWidth="1"/>
    <col min="19" max="19" width="2.85546875" customWidth="1"/>
    <col min="20" max="20" width="23.5703125" bestFit="1" customWidth="1"/>
    <col min="21" max="21" width="11.7109375" bestFit="1" customWidth="1"/>
    <col min="22" max="22" width="10.85546875" bestFit="1" customWidth="1"/>
    <col min="23" max="23" width="23" bestFit="1" customWidth="1"/>
    <col min="24" max="24" width="9" bestFit="1" customWidth="1"/>
    <col min="25" max="25" width="23" bestFit="1" customWidth="1"/>
    <col min="26" max="26" width="11.28515625" bestFit="1" customWidth="1"/>
    <col min="28" max="28" width="28.7109375" bestFit="1" customWidth="1"/>
    <col min="30" max="30" width="5.85546875" bestFit="1" customWidth="1"/>
  </cols>
  <sheetData>
    <row r="1" spans="1:30" ht="13.5" thickBot="1">
      <c r="A1" s="24" t="s">
        <v>112</v>
      </c>
      <c r="B1" s="24" t="s">
        <v>26</v>
      </c>
      <c r="C1" s="25"/>
      <c r="D1" s="24" t="s">
        <v>24</v>
      </c>
      <c r="E1" s="24" t="s">
        <v>110</v>
      </c>
      <c r="F1" s="24" t="s">
        <v>25</v>
      </c>
      <c r="G1" s="25"/>
      <c r="H1" s="24" t="s">
        <v>111</v>
      </c>
      <c r="I1" s="24" t="s">
        <v>26</v>
      </c>
      <c r="J1" s="25"/>
      <c r="K1" s="24" t="s">
        <v>113</v>
      </c>
      <c r="L1" s="24" t="s">
        <v>26</v>
      </c>
      <c r="M1" s="25"/>
      <c r="N1" s="24" t="s">
        <v>22</v>
      </c>
      <c r="O1" s="24" t="s">
        <v>26</v>
      </c>
      <c r="Q1" s="24" t="s">
        <v>27</v>
      </c>
      <c r="R1" s="24" t="s">
        <v>26</v>
      </c>
      <c r="T1" s="26" t="s">
        <v>42</v>
      </c>
      <c r="U1" s="31" t="s">
        <v>43</v>
      </c>
      <c r="W1" s="25" t="s">
        <v>29</v>
      </c>
      <c r="X1" s="25" t="s">
        <v>30</v>
      </c>
      <c r="Y1" s="26" t="s">
        <v>114</v>
      </c>
      <c r="Z1" s="31" t="s">
        <v>122</v>
      </c>
      <c r="AB1" s="25" t="s">
        <v>209</v>
      </c>
      <c r="AC1" s="31" t="s">
        <v>211</v>
      </c>
      <c r="AD1" s="34">
        <v>500</v>
      </c>
    </row>
    <row r="2" spans="1:30" ht="13.5" thickTop="1">
      <c r="A2" s="26" t="s">
        <v>33</v>
      </c>
      <c r="B2" s="31" t="s">
        <v>34</v>
      </c>
      <c r="C2" s="25"/>
      <c r="D2" s="25" t="s">
        <v>359</v>
      </c>
      <c r="E2" s="31" t="s">
        <v>340</v>
      </c>
      <c r="F2" s="54">
        <v>759.31</v>
      </c>
      <c r="G2" s="25"/>
      <c r="H2" s="25"/>
      <c r="I2" s="31"/>
      <c r="J2" s="25"/>
      <c r="K2" s="26"/>
      <c r="L2" s="31"/>
      <c r="M2" s="25"/>
      <c r="N2" s="25"/>
      <c r="O2" s="25"/>
      <c r="Q2" s="25"/>
      <c r="R2" s="25"/>
      <c r="T2" s="26" t="s">
        <v>213</v>
      </c>
      <c r="U2" s="31" t="s">
        <v>214</v>
      </c>
      <c r="W2" s="25" t="s">
        <v>31</v>
      </c>
      <c r="X2" s="25" t="s">
        <v>32</v>
      </c>
      <c r="Y2" s="26" t="s">
        <v>115</v>
      </c>
      <c r="Z2" s="31" t="s">
        <v>19</v>
      </c>
      <c r="AB2" s="25" t="s">
        <v>210</v>
      </c>
      <c r="AC2" s="31" t="s">
        <v>212</v>
      </c>
      <c r="AD2" s="34">
        <v>520</v>
      </c>
    </row>
    <row r="3" spans="1:30">
      <c r="A3" s="26" t="s">
        <v>28</v>
      </c>
      <c r="B3" s="31" t="s">
        <v>2</v>
      </c>
      <c r="C3" s="25"/>
      <c r="D3" s="25" t="s">
        <v>360</v>
      </c>
      <c r="E3" s="31" t="s">
        <v>342</v>
      </c>
      <c r="F3" s="54">
        <v>779.31</v>
      </c>
      <c r="G3" s="25"/>
      <c r="H3" s="25"/>
      <c r="I3" s="31"/>
      <c r="J3" s="25"/>
      <c r="K3" s="26"/>
      <c r="L3" s="31"/>
      <c r="M3" s="25"/>
      <c r="N3" s="25"/>
      <c r="O3" s="25"/>
      <c r="Q3" s="25"/>
      <c r="R3" s="25"/>
      <c r="T3" s="26" t="s">
        <v>215</v>
      </c>
      <c r="U3" s="31" t="s">
        <v>216</v>
      </c>
      <c r="W3" s="25" t="s">
        <v>35</v>
      </c>
      <c r="X3" s="25" t="s">
        <v>36</v>
      </c>
      <c r="Y3" s="26" t="s">
        <v>116</v>
      </c>
      <c r="Z3" s="31" t="s">
        <v>123</v>
      </c>
      <c r="AB3" s="25" t="s">
        <v>181</v>
      </c>
      <c r="AC3" s="31" t="s">
        <v>206</v>
      </c>
      <c r="AD3" s="34">
        <v>540</v>
      </c>
    </row>
    <row r="4" spans="1:30">
      <c r="A4" s="26" t="s">
        <v>42</v>
      </c>
      <c r="B4" s="31" t="s">
        <v>43</v>
      </c>
      <c r="C4" s="25"/>
      <c r="D4" s="25" t="s">
        <v>361</v>
      </c>
      <c r="E4" s="31" t="s">
        <v>343</v>
      </c>
      <c r="F4" s="54">
        <v>853.04</v>
      </c>
      <c r="G4" s="25"/>
      <c r="H4" s="25"/>
      <c r="I4" s="31"/>
      <c r="J4" s="25"/>
      <c r="K4" s="26"/>
      <c r="L4" s="31"/>
      <c r="M4" s="25"/>
      <c r="N4" s="25"/>
      <c r="O4" s="25"/>
      <c r="Q4" s="25"/>
      <c r="R4" s="25"/>
      <c r="T4" s="44" t="s">
        <v>51</v>
      </c>
      <c r="U4" s="35" t="s">
        <v>52</v>
      </c>
      <c r="W4" s="25" t="s">
        <v>38</v>
      </c>
      <c r="X4" s="25" t="s">
        <v>39</v>
      </c>
      <c r="Y4" s="26" t="s">
        <v>117</v>
      </c>
      <c r="Z4" s="31" t="s">
        <v>21</v>
      </c>
      <c r="AB4" s="25" t="s">
        <v>180</v>
      </c>
      <c r="AC4" s="31" t="s">
        <v>207</v>
      </c>
      <c r="AD4" s="34">
        <v>560</v>
      </c>
    </row>
    <row r="5" spans="1:30">
      <c r="A5" s="26" t="s">
        <v>37</v>
      </c>
      <c r="B5" s="31" t="s">
        <v>3</v>
      </c>
      <c r="C5" s="25"/>
      <c r="D5" s="25" t="s">
        <v>362</v>
      </c>
      <c r="E5" s="31" t="s">
        <v>344</v>
      </c>
      <c r="F5" s="54">
        <v>893.04</v>
      </c>
      <c r="G5" s="25"/>
      <c r="H5" s="25"/>
      <c r="I5" s="31"/>
      <c r="J5" s="25"/>
      <c r="K5" s="26"/>
      <c r="L5" s="31"/>
      <c r="M5" s="25"/>
      <c r="N5" s="25"/>
      <c r="O5" s="25"/>
      <c r="Q5" s="25"/>
      <c r="R5" s="25"/>
      <c r="T5" s="26" t="s">
        <v>37</v>
      </c>
      <c r="U5" s="31" t="s">
        <v>3</v>
      </c>
      <c r="W5" s="25" t="s">
        <v>40</v>
      </c>
      <c r="X5" s="25" t="s">
        <v>41</v>
      </c>
      <c r="Y5" s="26" t="s">
        <v>118</v>
      </c>
      <c r="Z5" s="31" t="s">
        <v>124</v>
      </c>
      <c r="AB5" s="25" t="s">
        <v>179</v>
      </c>
      <c r="AC5" s="31" t="s">
        <v>208</v>
      </c>
      <c r="AD5" s="34">
        <v>580</v>
      </c>
    </row>
    <row r="6" spans="1:30">
      <c r="A6" s="26" t="s">
        <v>51</v>
      </c>
      <c r="B6" s="31" t="s">
        <v>52</v>
      </c>
      <c r="C6" s="25"/>
      <c r="D6" s="25" t="s">
        <v>363</v>
      </c>
      <c r="E6" s="31" t="s">
        <v>345</v>
      </c>
      <c r="F6" s="54">
        <v>933.04</v>
      </c>
      <c r="G6" s="25"/>
      <c r="H6" s="25"/>
      <c r="I6" s="31"/>
      <c r="J6" s="25"/>
      <c r="K6" s="26"/>
      <c r="L6" s="31"/>
      <c r="M6" s="25"/>
      <c r="N6" s="25"/>
      <c r="O6" s="25"/>
      <c r="Q6" s="25"/>
      <c r="R6" s="25"/>
      <c r="T6" s="26" t="s">
        <v>217</v>
      </c>
      <c r="U6" s="31" t="s">
        <v>219</v>
      </c>
      <c r="W6" s="25" t="s">
        <v>44</v>
      </c>
      <c r="X6" s="25" t="s">
        <v>45</v>
      </c>
      <c r="Y6" s="26" t="s">
        <v>119</v>
      </c>
      <c r="Z6" s="31" t="s">
        <v>20</v>
      </c>
      <c r="AB6" s="25" t="s">
        <v>141</v>
      </c>
      <c r="AC6" s="31" t="s">
        <v>140</v>
      </c>
      <c r="AD6" s="34">
        <v>600</v>
      </c>
    </row>
    <row r="7" spans="1:30">
      <c r="A7" s="44" t="s">
        <v>46</v>
      </c>
      <c r="B7" s="35" t="s">
        <v>4</v>
      </c>
      <c r="C7" s="25"/>
      <c r="D7" s="25" t="s">
        <v>364</v>
      </c>
      <c r="E7" s="31" t="s">
        <v>346</v>
      </c>
      <c r="F7" s="54">
        <v>973.04</v>
      </c>
      <c r="G7" s="25"/>
      <c r="H7" s="25"/>
      <c r="I7" s="31"/>
      <c r="J7" s="25"/>
      <c r="K7" s="26"/>
      <c r="L7" s="31"/>
      <c r="M7" s="25"/>
      <c r="N7" s="25"/>
      <c r="O7" s="25"/>
      <c r="Q7" s="25"/>
      <c r="R7" s="25"/>
      <c r="T7" s="26" t="s">
        <v>218</v>
      </c>
      <c r="U7" s="31" t="s">
        <v>220</v>
      </c>
      <c r="W7" s="25" t="s">
        <v>47</v>
      </c>
      <c r="X7" s="25" t="s">
        <v>48</v>
      </c>
      <c r="Y7" s="40" t="s">
        <v>120</v>
      </c>
      <c r="Z7" s="41" t="s">
        <v>125</v>
      </c>
      <c r="AB7" s="25" t="s">
        <v>169</v>
      </c>
      <c r="AC7" s="31" t="s">
        <v>149</v>
      </c>
      <c r="AD7" s="34">
        <v>620</v>
      </c>
    </row>
    <row r="8" spans="1:30">
      <c r="A8" s="26" t="s">
        <v>60</v>
      </c>
      <c r="B8" s="31" t="s">
        <v>61</v>
      </c>
      <c r="C8" s="25"/>
      <c r="D8" s="25" t="s">
        <v>389</v>
      </c>
      <c r="E8" s="31" t="s">
        <v>380</v>
      </c>
      <c r="F8" s="54">
        <v>1041.5</v>
      </c>
      <c r="G8" s="25"/>
      <c r="H8" s="25"/>
      <c r="I8" s="31"/>
      <c r="J8" s="25"/>
      <c r="K8" s="40"/>
      <c r="L8" s="41"/>
      <c r="M8" s="25"/>
      <c r="N8" s="25"/>
      <c r="O8" s="25"/>
      <c r="Q8" s="25"/>
      <c r="R8" s="25"/>
      <c r="T8" s="44" t="s">
        <v>46</v>
      </c>
      <c r="U8" s="35" t="s">
        <v>4</v>
      </c>
      <c r="W8" s="25" t="s">
        <v>49</v>
      </c>
      <c r="X8" s="25" t="s">
        <v>50</v>
      </c>
      <c r="Y8" s="40" t="s">
        <v>121</v>
      </c>
      <c r="Z8" s="41" t="s">
        <v>23</v>
      </c>
      <c r="AB8" s="25" t="s">
        <v>170</v>
      </c>
      <c r="AC8" s="31" t="s">
        <v>150</v>
      </c>
      <c r="AD8" s="34">
        <v>640</v>
      </c>
    </row>
    <row r="9" spans="1:30">
      <c r="A9" s="26" t="s">
        <v>55</v>
      </c>
      <c r="B9" s="31" t="s">
        <v>5</v>
      </c>
      <c r="C9" s="25"/>
      <c r="D9" s="25" t="s">
        <v>390</v>
      </c>
      <c r="E9" s="31" t="s">
        <v>381</v>
      </c>
      <c r="F9" s="54">
        <v>1091.5</v>
      </c>
      <c r="G9" s="25"/>
      <c r="H9" s="25"/>
      <c r="I9" s="31"/>
      <c r="J9" s="25"/>
      <c r="K9" s="40"/>
      <c r="L9" s="41"/>
      <c r="M9" s="25"/>
      <c r="N9" s="25"/>
      <c r="O9" s="25"/>
      <c r="Q9" s="25"/>
      <c r="R9" s="25"/>
      <c r="T9" s="26" t="s">
        <v>42</v>
      </c>
      <c r="U9" s="31" t="s">
        <v>43</v>
      </c>
      <c r="W9" s="25" t="s">
        <v>53</v>
      </c>
      <c r="X9" s="25" t="s">
        <v>54</v>
      </c>
      <c r="Y9" s="40" t="s">
        <v>120</v>
      </c>
      <c r="Z9" s="41" t="s">
        <v>125</v>
      </c>
      <c r="AB9" s="25" t="s">
        <v>171</v>
      </c>
      <c r="AC9" s="31" t="s">
        <v>151</v>
      </c>
      <c r="AD9" s="34">
        <v>660</v>
      </c>
    </row>
    <row r="10" spans="1:30">
      <c r="A10" s="26" t="s">
        <v>69</v>
      </c>
      <c r="B10" s="31" t="s">
        <v>70</v>
      </c>
      <c r="C10" s="25"/>
      <c r="D10" s="25" t="s">
        <v>391</v>
      </c>
      <c r="E10" s="31" t="s">
        <v>382</v>
      </c>
      <c r="F10" s="54">
        <v>1141.5</v>
      </c>
      <c r="G10" s="25"/>
      <c r="H10" s="25"/>
      <c r="I10" s="31"/>
      <c r="J10" s="25"/>
      <c r="K10" s="40"/>
      <c r="L10" s="41"/>
      <c r="M10" s="25"/>
      <c r="N10" s="25"/>
      <c r="O10" s="25"/>
      <c r="Q10" s="25"/>
      <c r="R10" s="25"/>
      <c r="T10" s="26" t="s">
        <v>223</v>
      </c>
      <c r="U10" s="31" t="s">
        <v>225</v>
      </c>
      <c r="W10" s="25" t="s">
        <v>56</v>
      </c>
      <c r="X10" s="25" t="s">
        <v>57</v>
      </c>
      <c r="Y10" s="40" t="s">
        <v>121</v>
      </c>
      <c r="Z10" s="41" t="s">
        <v>23</v>
      </c>
      <c r="AB10" s="25" t="s">
        <v>172</v>
      </c>
      <c r="AC10" s="31" t="s">
        <v>152</v>
      </c>
      <c r="AD10" s="34">
        <v>680</v>
      </c>
    </row>
    <row r="11" spans="1:30">
      <c r="A11" s="26" t="s">
        <v>64</v>
      </c>
      <c r="B11" s="31" t="s">
        <v>6</v>
      </c>
      <c r="C11" s="25"/>
      <c r="D11" s="25" t="s">
        <v>392</v>
      </c>
      <c r="E11" s="31" t="s">
        <v>383</v>
      </c>
      <c r="F11" s="54">
        <v>1191.5</v>
      </c>
      <c r="G11" s="25"/>
      <c r="H11" s="25"/>
      <c r="I11" s="31"/>
      <c r="J11" s="25"/>
      <c r="K11" s="40"/>
      <c r="L11" s="41"/>
      <c r="M11" s="25"/>
      <c r="N11" s="25"/>
      <c r="O11" s="25"/>
      <c r="Q11" s="25"/>
      <c r="R11" s="25"/>
      <c r="T11" s="26" t="s">
        <v>224</v>
      </c>
      <c r="U11" s="31" t="s">
        <v>226</v>
      </c>
      <c r="W11" s="25" t="s">
        <v>58</v>
      </c>
      <c r="X11" s="25" t="s">
        <v>59</v>
      </c>
      <c r="Y11" s="40" t="s">
        <v>120</v>
      </c>
      <c r="Z11" s="41" t="s">
        <v>125</v>
      </c>
      <c r="AB11" s="25" t="s">
        <v>173</v>
      </c>
      <c r="AC11" s="31" t="s">
        <v>153</v>
      </c>
      <c r="AD11" s="34">
        <v>700</v>
      </c>
    </row>
    <row r="12" spans="1:30">
      <c r="A12" s="26" t="s">
        <v>78</v>
      </c>
      <c r="B12" s="31" t="s">
        <v>79</v>
      </c>
      <c r="C12" s="25"/>
      <c r="D12" s="25" t="s">
        <v>393</v>
      </c>
      <c r="E12" s="31" t="s">
        <v>384</v>
      </c>
      <c r="F12" s="54">
        <v>1241.5</v>
      </c>
      <c r="G12" s="25"/>
      <c r="H12" s="25"/>
      <c r="I12" s="31"/>
      <c r="J12" s="25"/>
      <c r="K12" s="40"/>
      <c r="L12" s="41"/>
      <c r="M12" s="25"/>
      <c r="N12" s="25"/>
      <c r="O12" s="25"/>
      <c r="Q12" s="25"/>
      <c r="R12" s="25"/>
      <c r="T12" s="44" t="s">
        <v>51</v>
      </c>
      <c r="U12" s="35" t="s">
        <v>52</v>
      </c>
      <c r="W12" s="25" t="s">
        <v>62</v>
      </c>
      <c r="X12" s="25" t="s">
        <v>63</v>
      </c>
      <c r="Y12" s="40" t="s">
        <v>121</v>
      </c>
      <c r="Z12" s="41" t="s">
        <v>23</v>
      </c>
      <c r="AB12" s="25" t="s">
        <v>174</v>
      </c>
      <c r="AC12" s="31" t="s">
        <v>154</v>
      </c>
      <c r="AD12" s="34">
        <v>720</v>
      </c>
    </row>
    <row r="13" spans="1:30">
      <c r="A13" s="44" t="s">
        <v>73</v>
      </c>
      <c r="B13" s="35" t="s">
        <v>7</v>
      </c>
      <c r="C13" s="25"/>
      <c r="D13" s="25" t="s">
        <v>394</v>
      </c>
      <c r="E13" s="31" t="s">
        <v>385</v>
      </c>
      <c r="F13" s="54">
        <v>1291.5</v>
      </c>
      <c r="G13" s="25"/>
      <c r="H13" s="25"/>
      <c r="I13" s="31"/>
      <c r="J13" s="25"/>
      <c r="K13" s="40"/>
      <c r="L13" s="41"/>
      <c r="M13" s="25"/>
      <c r="N13" s="25"/>
      <c r="O13" s="25"/>
      <c r="Q13" s="25"/>
      <c r="R13" s="25"/>
      <c r="T13" s="26" t="s">
        <v>37</v>
      </c>
      <c r="U13" s="31" t="s">
        <v>3</v>
      </c>
      <c r="W13" s="25" t="s">
        <v>65</v>
      </c>
      <c r="X13" s="25" t="s">
        <v>66</v>
      </c>
      <c r="AB13" s="25" t="s">
        <v>175</v>
      </c>
      <c r="AC13" s="31" t="s">
        <v>155</v>
      </c>
      <c r="AD13" s="34">
        <v>740</v>
      </c>
    </row>
    <row r="14" spans="1:30">
      <c r="A14" s="26" t="s">
        <v>328</v>
      </c>
      <c r="B14" s="31" t="s">
        <v>325</v>
      </c>
      <c r="C14" s="25"/>
      <c r="D14" s="25" t="s">
        <v>395</v>
      </c>
      <c r="E14" s="31" t="s">
        <v>386</v>
      </c>
      <c r="F14" s="54">
        <v>1391.5</v>
      </c>
      <c r="G14" s="25"/>
      <c r="H14" s="25"/>
      <c r="I14" s="31"/>
      <c r="J14" s="25"/>
      <c r="M14" s="25"/>
      <c r="N14" s="25"/>
      <c r="O14" s="25"/>
      <c r="Q14" s="25"/>
      <c r="R14" s="25"/>
      <c r="T14" s="26" t="s">
        <v>221</v>
      </c>
      <c r="U14" s="31" t="s">
        <v>227</v>
      </c>
      <c r="W14" s="25" t="s">
        <v>67</v>
      </c>
      <c r="X14" s="25" t="s">
        <v>68</v>
      </c>
      <c r="AB14" s="25" t="s">
        <v>176</v>
      </c>
      <c r="AC14" s="31" t="s">
        <v>156</v>
      </c>
      <c r="AD14" s="34">
        <v>760</v>
      </c>
    </row>
    <row r="15" spans="1:30">
      <c r="A15" s="26" t="s">
        <v>329</v>
      </c>
      <c r="B15" s="31" t="s">
        <v>308</v>
      </c>
      <c r="C15" s="25"/>
      <c r="D15" s="25" t="s">
        <v>396</v>
      </c>
      <c r="E15" s="31" t="s">
        <v>387</v>
      </c>
      <c r="F15" s="54">
        <v>1441.5</v>
      </c>
      <c r="G15" s="25"/>
      <c r="H15" s="25"/>
      <c r="I15" s="31"/>
      <c r="J15" s="25"/>
      <c r="M15" s="25"/>
      <c r="N15" s="25"/>
      <c r="O15" s="25"/>
      <c r="Q15" s="25"/>
      <c r="R15" s="25"/>
      <c r="T15" s="26" t="s">
        <v>222</v>
      </c>
      <c r="U15" s="31" t="s">
        <v>228</v>
      </c>
      <c r="W15" s="25" t="s">
        <v>71</v>
      </c>
      <c r="X15" s="25" t="s">
        <v>72</v>
      </c>
      <c r="AB15" s="25" t="s">
        <v>177</v>
      </c>
      <c r="AC15" s="31" t="s">
        <v>157</v>
      </c>
      <c r="AD15" s="34">
        <v>780</v>
      </c>
    </row>
    <row r="16" spans="1:30">
      <c r="A16" s="26" t="s">
        <v>330</v>
      </c>
      <c r="B16" s="31" t="s">
        <v>326</v>
      </c>
      <c r="C16" s="25"/>
      <c r="D16" s="52" t="s">
        <v>397</v>
      </c>
      <c r="E16" s="53" t="s">
        <v>388</v>
      </c>
      <c r="F16" s="55">
        <v>1491.5</v>
      </c>
      <c r="G16" s="25"/>
      <c r="H16" s="25"/>
      <c r="I16" s="31"/>
      <c r="J16" s="30"/>
      <c r="M16" s="25"/>
      <c r="N16" s="25"/>
      <c r="O16" s="25"/>
      <c r="Q16" s="25"/>
      <c r="R16" s="25"/>
      <c r="T16" s="44" t="s">
        <v>46</v>
      </c>
      <c r="U16" s="35" t="s">
        <v>4</v>
      </c>
      <c r="W16" s="25" t="s">
        <v>74</v>
      </c>
      <c r="X16" s="25" t="s">
        <v>75</v>
      </c>
      <c r="AB16" s="25" t="s">
        <v>148</v>
      </c>
      <c r="AC16" s="31" t="s">
        <v>139</v>
      </c>
      <c r="AD16" s="34">
        <v>520</v>
      </c>
    </row>
    <row r="17" spans="1:30">
      <c r="A17" s="26" t="s">
        <v>331</v>
      </c>
      <c r="B17" s="31" t="s">
        <v>309</v>
      </c>
      <c r="C17" s="25"/>
      <c r="D17" s="25" t="s">
        <v>365</v>
      </c>
      <c r="E17" s="31" t="s">
        <v>347</v>
      </c>
      <c r="F17" s="54">
        <v>439.31</v>
      </c>
      <c r="G17" s="25"/>
      <c r="H17" s="25"/>
      <c r="I17" s="31"/>
      <c r="J17" s="25"/>
      <c r="M17" s="25"/>
      <c r="N17" s="25"/>
      <c r="O17" s="25"/>
      <c r="Q17" s="25"/>
      <c r="R17" s="25"/>
      <c r="T17" s="26" t="s">
        <v>42</v>
      </c>
      <c r="U17" s="31" t="s">
        <v>43</v>
      </c>
      <c r="W17" s="25" t="s">
        <v>76</v>
      </c>
      <c r="X17" s="25" t="s">
        <v>77</v>
      </c>
      <c r="AB17" s="25" t="s">
        <v>147</v>
      </c>
      <c r="AC17" s="31" t="s">
        <v>138</v>
      </c>
      <c r="AD17" s="34">
        <v>500</v>
      </c>
    </row>
    <row r="18" spans="1:30">
      <c r="A18" s="26" t="s">
        <v>332</v>
      </c>
      <c r="B18" s="31" t="s">
        <v>327</v>
      </c>
      <c r="C18" s="25"/>
      <c r="D18" s="25" t="s">
        <v>366</v>
      </c>
      <c r="E18" s="31" t="s">
        <v>348</v>
      </c>
      <c r="F18" s="54">
        <v>459.31</v>
      </c>
      <c r="G18" s="25"/>
      <c r="H18" s="25"/>
      <c r="I18" s="31"/>
      <c r="J18" s="25"/>
      <c r="M18" s="25"/>
      <c r="N18" s="25"/>
      <c r="O18" s="25"/>
      <c r="Q18" s="25"/>
      <c r="R18" s="25"/>
      <c r="T18" s="26" t="s">
        <v>69</v>
      </c>
      <c r="U18" s="31" t="s">
        <v>70</v>
      </c>
      <c r="W18" s="25" t="s">
        <v>80</v>
      </c>
      <c r="X18" s="25" t="s">
        <v>81</v>
      </c>
      <c r="AB18" s="25" t="s">
        <v>146</v>
      </c>
      <c r="AC18" s="31" t="s">
        <v>137</v>
      </c>
      <c r="AD18" s="34">
        <v>480</v>
      </c>
    </row>
    <row r="19" spans="1:30">
      <c r="A19" s="44" t="s">
        <v>333</v>
      </c>
      <c r="B19" s="35" t="s">
        <v>310</v>
      </c>
      <c r="C19" s="25"/>
      <c r="D19" s="25" t="s">
        <v>367</v>
      </c>
      <c r="E19" s="31" t="s">
        <v>349</v>
      </c>
      <c r="F19" s="54">
        <v>479.31</v>
      </c>
      <c r="G19" s="25"/>
      <c r="H19" s="25"/>
      <c r="I19" s="31"/>
      <c r="J19" s="25"/>
      <c r="M19" s="25"/>
      <c r="N19" s="25"/>
      <c r="O19" s="25"/>
      <c r="Q19" s="25"/>
      <c r="R19" s="25"/>
      <c r="T19" s="26" t="s">
        <v>60</v>
      </c>
      <c r="U19" s="31" t="s">
        <v>61</v>
      </c>
      <c r="V19" s="31"/>
      <c r="W19" s="25" t="s">
        <v>82</v>
      </c>
      <c r="X19" s="25" t="s">
        <v>83</v>
      </c>
      <c r="AB19" s="25" t="s">
        <v>145</v>
      </c>
      <c r="AC19" s="31" t="s">
        <v>136</v>
      </c>
      <c r="AD19" s="34">
        <v>460</v>
      </c>
    </row>
    <row r="20" spans="1:30">
      <c r="A20" s="26" t="s">
        <v>404</v>
      </c>
      <c r="B20" s="31" t="s">
        <v>406</v>
      </c>
      <c r="C20" s="25"/>
      <c r="D20" s="25" t="s">
        <v>368</v>
      </c>
      <c r="E20" s="31" t="s">
        <v>350</v>
      </c>
      <c r="F20" s="54">
        <v>499.31</v>
      </c>
      <c r="G20" s="25"/>
      <c r="H20" s="25"/>
      <c r="I20" s="31"/>
      <c r="J20" s="25"/>
      <c r="M20" s="25"/>
      <c r="N20" s="25"/>
      <c r="O20" s="25"/>
      <c r="Q20" s="25"/>
      <c r="R20" s="25"/>
      <c r="T20" s="44" t="s">
        <v>33</v>
      </c>
      <c r="U20" s="35" t="s">
        <v>34</v>
      </c>
      <c r="V20" s="31"/>
      <c r="W20" s="25" t="s">
        <v>84</v>
      </c>
      <c r="X20" s="25" t="s">
        <v>85</v>
      </c>
      <c r="AB20" s="25" t="s">
        <v>164</v>
      </c>
      <c r="AC20" s="31" t="s">
        <v>158</v>
      </c>
      <c r="AD20" s="34">
        <v>440</v>
      </c>
    </row>
    <row r="21" spans="1:30">
      <c r="A21" s="26" t="s">
        <v>405</v>
      </c>
      <c r="B21" s="31" t="s">
        <v>401</v>
      </c>
      <c r="C21" s="25"/>
      <c r="D21" s="25" t="s">
        <v>369</v>
      </c>
      <c r="E21" s="31" t="s">
        <v>351</v>
      </c>
      <c r="F21" s="54">
        <v>519.30999999999995</v>
      </c>
      <c r="G21" s="25"/>
      <c r="I21" s="31"/>
      <c r="J21" s="25"/>
      <c r="M21" s="25"/>
      <c r="N21" s="25"/>
      <c r="O21" s="25"/>
      <c r="Q21" s="25"/>
      <c r="R21" s="25"/>
      <c r="T21" s="26" t="s">
        <v>37</v>
      </c>
      <c r="U21" s="31" t="s">
        <v>3</v>
      </c>
      <c r="V21" s="31"/>
      <c r="W21" s="25" t="s">
        <v>86</v>
      </c>
      <c r="X21" s="25" t="s">
        <v>87</v>
      </c>
      <c r="AB21" s="25" t="s">
        <v>165</v>
      </c>
      <c r="AC21" s="31" t="s">
        <v>159</v>
      </c>
      <c r="AD21" s="34">
        <v>420</v>
      </c>
    </row>
    <row r="22" spans="1:30">
      <c r="A22" s="26" t="s">
        <v>407</v>
      </c>
      <c r="B22" s="31" t="s">
        <v>409</v>
      </c>
      <c r="C22" s="25"/>
      <c r="D22" s="25" t="s">
        <v>370</v>
      </c>
      <c r="E22" s="31" t="s">
        <v>352</v>
      </c>
      <c r="F22" s="54">
        <v>559.30999999999995</v>
      </c>
      <c r="G22" s="25"/>
      <c r="I22" s="31"/>
      <c r="J22" s="25"/>
      <c r="M22" s="25"/>
      <c r="N22" s="25"/>
      <c r="O22" s="25"/>
      <c r="Q22" s="25"/>
      <c r="R22" s="25"/>
      <c r="T22" s="26" t="s">
        <v>64</v>
      </c>
      <c r="U22" s="31" t="s">
        <v>6</v>
      </c>
      <c r="V22" s="31"/>
      <c r="W22" s="25" t="s">
        <v>88</v>
      </c>
      <c r="X22" s="25" t="s">
        <v>89</v>
      </c>
      <c r="AB22" s="25" t="s">
        <v>144</v>
      </c>
      <c r="AC22" s="31" t="s">
        <v>135</v>
      </c>
      <c r="AD22" s="34">
        <v>39729</v>
      </c>
    </row>
    <row r="23" spans="1:30">
      <c r="A23" s="26" t="s">
        <v>408</v>
      </c>
      <c r="B23" s="31" t="s">
        <v>402</v>
      </c>
      <c r="C23" s="25"/>
      <c r="D23" s="25" t="s">
        <v>371</v>
      </c>
      <c r="E23" s="31" t="s">
        <v>353</v>
      </c>
      <c r="F23" s="54">
        <v>563.04</v>
      </c>
      <c r="G23" s="25"/>
      <c r="I23" s="31"/>
      <c r="J23" s="25"/>
      <c r="M23" s="25"/>
      <c r="N23" s="25"/>
      <c r="O23" s="25"/>
      <c r="Q23" s="25"/>
      <c r="R23" s="25"/>
      <c r="T23" s="26" t="s">
        <v>55</v>
      </c>
      <c r="U23" s="31" t="s">
        <v>5</v>
      </c>
      <c r="V23" s="31"/>
      <c r="W23" s="25" t="s">
        <v>90</v>
      </c>
      <c r="X23" s="25" t="s">
        <v>91</v>
      </c>
      <c r="AB23" s="25" t="s">
        <v>166</v>
      </c>
      <c r="AC23" s="31" t="s">
        <v>160</v>
      </c>
      <c r="AD23" s="34">
        <v>390</v>
      </c>
    </row>
    <row r="24" spans="1:30">
      <c r="A24" s="26" t="s">
        <v>411</v>
      </c>
      <c r="B24" s="31" t="s">
        <v>410</v>
      </c>
      <c r="C24" s="25"/>
      <c r="D24" s="25" t="s">
        <v>372</v>
      </c>
      <c r="E24" s="31" t="s">
        <v>354</v>
      </c>
      <c r="F24" s="54">
        <v>579.30999999999995</v>
      </c>
      <c r="G24" s="25"/>
      <c r="I24" s="31"/>
      <c r="J24" s="25"/>
      <c r="M24" s="25"/>
      <c r="N24" s="25"/>
      <c r="O24" s="25"/>
      <c r="Q24" s="25"/>
      <c r="R24" s="25"/>
      <c r="T24" s="44" t="s">
        <v>28</v>
      </c>
      <c r="U24" s="35" t="s">
        <v>2</v>
      </c>
      <c r="V24" s="31"/>
      <c r="W24" s="25" t="s">
        <v>92</v>
      </c>
      <c r="X24" s="25" t="s">
        <v>93</v>
      </c>
      <c r="AB24" s="25" t="s">
        <v>167</v>
      </c>
      <c r="AC24" s="31" t="s">
        <v>161</v>
      </c>
      <c r="AD24" s="34">
        <v>380</v>
      </c>
    </row>
    <row r="25" spans="1:30">
      <c r="A25" s="44" t="s">
        <v>412</v>
      </c>
      <c r="B25" s="35" t="s">
        <v>403</v>
      </c>
      <c r="C25" s="25"/>
      <c r="D25" s="25" t="s">
        <v>373</v>
      </c>
      <c r="E25" s="31" t="s">
        <v>355</v>
      </c>
      <c r="F25" s="54">
        <v>599.30999999999995</v>
      </c>
      <c r="G25" s="25"/>
      <c r="I25" s="31"/>
      <c r="J25" s="25"/>
      <c r="M25" s="25"/>
      <c r="N25" s="25"/>
      <c r="O25" s="25"/>
      <c r="Q25" s="25"/>
      <c r="R25" s="25"/>
      <c r="W25" s="25" t="s">
        <v>94</v>
      </c>
      <c r="X25" s="25" t="s">
        <v>95</v>
      </c>
      <c r="AB25" s="25" t="s">
        <v>143</v>
      </c>
      <c r="AC25" s="31" t="s">
        <v>134</v>
      </c>
      <c r="AD25" s="34">
        <v>36729</v>
      </c>
    </row>
    <row r="26" spans="1:30">
      <c r="A26" s="26" t="s">
        <v>399</v>
      </c>
      <c r="B26" s="31" t="s">
        <v>398</v>
      </c>
      <c r="C26" s="25"/>
      <c r="D26" s="25" t="s">
        <v>374</v>
      </c>
      <c r="E26" s="31" t="s">
        <v>356</v>
      </c>
      <c r="F26" s="54">
        <v>643.04</v>
      </c>
      <c r="G26" s="25"/>
      <c r="I26" s="31"/>
      <c r="J26" s="25"/>
      <c r="M26" s="25"/>
      <c r="N26" s="25"/>
      <c r="O26" s="25"/>
      <c r="Q26" s="25"/>
      <c r="R26" s="25"/>
      <c r="W26" s="25" t="s">
        <v>96</v>
      </c>
      <c r="X26" s="25" t="s">
        <v>97</v>
      </c>
      <c r="AB26" s="25" t="s">
        <v>168</v>
      </c>
      <c r="AC26" s="31" t="s">
        <v>162</v>
      </c>
      <c r="AD26" s="34">
        <v>35729</v>
      </c>
    </row>
    <row r="27" spans="1:30">
      <c r="A27" s="44" t="s">
        <v>400</v>
      </c>
      <c r="B27" s="35" t="s">
        <v>335</v>
      </c>
      <c r="C27" s="25"/>
      <c r="D27" s="25" t="s">
        <v>375</v>
      </c>
      <c r="E27" s="31" t="s">
        <v>357</v>
      </c>
      <c r="F27" s="54">
        <v>659.31</v>
      </c>
      <c r="G27" s="25"/>
      <c r="I27" s="31"/>
      <c r="J27" s="25"/>
      <c r="M27" s="25"/>
      <c r="N27" s="25"/>
      <c r="O27" s="25"/>
      <c r="Q27" s="25"/>
      <c r="R27" s="25"/>
      <c r="W27" s="25" t="s">
        <v>98</v>
      </c>
      <c r="X27" s="25" t="s">
        <v>99</v>
      </c>
      <c r="AB27" s="25" t="s">
        <v>142</v>
      </c>
      <c r="AC27" s="31" t="s">
        <v>133</v>
      </c>
      <c r="AD27" s="34">
        <v>34729</v>
      </c>
    </row>
    <row r="28" spans="1:30">
      <c r="A28" s="26" t="s">
        <v>178</v>
      </c>
      <c r="B28" s="31" t="s">
        <v>277</v>
      </c>
      <c r="C28" s="25"/>
      <c r="D28" s="25" t="s">
        <v>376</v>
      </c>
      <c r="E28" s="31" t="s">
        <v>358</v>
      </c>
      <c r="F28" s="54">
        <v>663.04</v>
      </c>
      <c r="G28" s="25"/>
      <c r="I28" s="31"/>
      <c r="J28" s="25"/>
      <c r="M28" s="25"/>
      <c r="N28" s="25"/>
      <c r="O28" s="25"/>
      <c r="Q28" s="25"/>
      <c r="R28" s="25"/>
      <c r="W28" s="25" t="s">
        <v>100</v>
      </c>
      <c r="X28" s="25" t="s">
        <v>101</v>
      </c>
    </row>
    <row r="29" spans="1:30">
      <c r="A29" s="26" t="s">
        <v>274</v>
      </c>
      <c r="B29" s="31" t="s">
        <v>163</v>
      </c>
      <c r="C29" s="25"/>
      <c r="D29" s="25" t="s">
        <v>377</v>
      </c>
      <c r="E29" s="31" t="s">
        <v>338</v>
      </c>
      <c r="F29" s="54">
        <v>723.04</v>
      </c>
      <c r="G29" s="25"/>
      <c r="H29" s="25"/>
      <c r="I29" s="31"/>
      <c r="J29" s="25"/>
      <c r="M29" s="25"/>
      <c r="N29" s="25"/>
      <c r="O29" s="25"/>
      <c r="Q29" s="25"/>
      <c r="R29" s="25"/>
      <c r="W29" s="25" t="s">
        <v>102</v>
      </c>
      <c r="X29" s="25" t="s">
        <v>103</v>
      </c>
    </row>
    <row r="30" spans="1:30">
      <c r="A30" s="26" t="s">
        <v>213</v>
      </c>
      <c r="B30" s="31" t="s">
        <v>214</v>
      </c>
      <c r="C30" s="25"/>
      <c r="D30" s="25" t="s">
        <v>378</v>
      </c>
      <c r="E30" s="31" t="s">
        <v>339</v>
      </c>
      <c r="F30" s="54">
        <v>753.04</v>
      </c>
      <c r="G30" s="25"/>
      <c r="H30" s="25"/>
      <c r="I30" s="31"/>
      <c r="J30" s="25"/>
      <c r="M30" s="25"/>
      <c r="N30" s="25"/>
      <c r="O30" s="25"/>
      <c r="Q30" s="25"/>
      <c r="R30" s="25"/>
      <c r="W30" s="25" t="s">
        <v>104</v>
      </c>
      <c r="X30" s="25" t="s">
        <v>105</v>
      </c>
    </row>
    <row r="31" spans="1:30">
      <c r="A31" s="26" t="s">
        <v>217</v>
      </c>
      <c r="B31" s="31" t="s">
        <v>219</v>
      </c>
      <c r="C31" s="25"/>
      <c r="D31" s="25" t="s">
        <v>379</v>
      </c>
      <c r="E31" s="31" t="s">
        <v>341</v>
      </c>
      <c r="F31" s="54">
        <v>759.31</v>
      </c>
      <c r="G31" s="25"/>
      <c r="H31" s="25"/>
      <c r="I31" s="31"/>
      <c r="J31" s="25"/>
      <c r="M31" s="25"/>
      <c r="N31" s="25"/>
      <c r="O31" s="25"/>
      <c r="Q31" s="25"/>
      <c r="R31" s="25"/>
      <c r="W31" s="25" t="s">
        <v>106</v>
      </c>
      <c r="X31" s="25" t="s">
        <v>107</v>
      </c>
    </row>
    <row r="32" spans="1:30">
      <c r="A32" s="26" t="s">
        <v>215</v>
      </c>
      <c r="B32" s="31" t="s">
        <v>216</v>
      </c>
      <c r="C32" s="25"/>
      <c r="F32" s="33"/>
      <c r="G32" s="25"/>
      <c r="H32" s="25"/>
      <c r="I32" s="31"/>
      <c r="J32" s="25"/>
      <c r="K32" s="26"/>
      <c r="L32" s="31"/>
      <c r="M32" s="25"/>
      <c r="N32" s="25"/>
      <c r="O32" s="25"/>
      <c r="Q32" s="25"/>
      <c r="R32" s="25"/>
      <c r="W32" s="28" t="s">
        <v>108</v>
      </c>
      <c r="X32" s="28" t="s">
        <v>109</v>
      </c>
    </row>
    <row r="33" spans="1:18">
      <c r="A33" s="26" t="s">
        <v>218</v>
      </c>
      <c r="B33" s="31" t="s">
        <v>220</v>
      </c>
      <c r="C33" s="25"/>
      <c r="F33" s="33"/>
      <c r="G33" s="25"/>
      <c r="H33" s="25"/>
      <c r="I33" s="31"/>
      <c r="J33" s="25"/>
      <c r="K33" s="26"/>
      <c r="L33" s="31"/>
      <c r="M33" s="25"/>
      <c r="N33" s="25"/>
      <c r="O33" s="25"/>
      <c r="Q33" s="25"/>
      <c r="R33" s="25"/>
    </row>
    <row r="34" spans="1:18">
      <c r="A34" s="26" t="s">
        <v>200</v>
      </c>
      <c r="B34" s="31" t="s">
        <v>196</v>
      </c>
      <c r="C34" s="25"/>
      <c r="F34" s="33"/>
      <c r="G34" s="25"/>
      <c r="H34" s="25"/>
      <c r="I34" s="31"/>
      <c r="J34" s="25"/>
      <c r="K34" s="26"/>
      <c r="L34" s="31"/>
      <c r="M34" s="25"/>
      <c r="N34" s="25"/>
      <c r="O34" s="25"/>
      <c r="Q34" s="25"/>
      <c r="R34" s="25"/>
    </row>
    <row r="35" spans="1:18">
      <c r="A35" s="26" t="s">
        <v>278</v>
      </c>
      <c r="B35" s="31" t="s">
        <v>183</v>
      </c>
      <c r="C35" s="26"/>
      <c r="F35" s="33"/>
      <c r="G35" s="25"/>
      <c r="H35" s="25"/>
      <c r="I35" s="31"/>
      <c r="J35" s="25"/>
      <c r="K35" s="26"/>
      <c r="L35" s="31"/>
      <c r="M35" s="25"/>
      <c r="N35" s="25"/>
      <c r="O35" s="25"/>
      <c r="Q35" s="25"/>
      <c r="R35" s="25"/>
    </row>
    <row r="36" spans="1:18">
      <c r="A36" s="26" t="s">
        <v>246</v>
      </c>
      <c r="B36" s="31" t="s">
        <v>262</v>
      </c>
      <c r="C36" s="26"/>
      <c r="F36" s="33"/>
      <c r="G36" s="25"/>
      <c r="H36" s="25"/>
      <c r="I36" s="31"/>
      <c r="J36" s="25"/>
      <c r="K36" s="26"/>
      <c r="L36" s="31"/>
      <c r="M36" s="30"/>
      <c r="N36" s="25"/>
      <c r="O36" s="25"/>
      <c r="Q36" s="25"/>
      <c r="R36" s="25"/>
    </row>
    <row r="37" spans="1:18">
      <c r="A37" s="26" t="s">
        <v>279</v>
      </c>
      <c r="B37" s="31" t="s">
        <v>239</v>
      </c>
      <c r="C37" s="26"/>
      <c r="F37" s="33"/>
      <c r="G37" s="25"/>
      <c r="H37" s="25"/>
      <c r="I37" s="31"/>
      <c r="J37" s="25"/>
      <c r="K37" s="26"/>
      <c r="L37" s="31"/>
      <c r="M37" s="25"/>
      <c r="N37" s="25"/>
      <c r="O37" s="25"/>
      <c r="Q37" s="25"/>
      <c r="R37" s="25"/>
    </row>
    <row r="38" spans="1:18">
      <c r="A38" s="26" t="s">
        <v>247</v>
      </c>
      <c r="B38" s="31" t="s">
        <v>263</v>
      </c>
      <c r="C38" s="26"/>
      <c r="F38" s="33"/>
      <c r="G38" s="25"/>
      <c r="H38" s="25"/>
      <c r="I38" s="31"/>
      <c r="J38" s="25"/>
      <c r="K38" s="26"/>
      <c r="L38" s="31"/>
      <c r="M38" s="25"/>
      <c r="N38" s="25"/>
      <c r="O38" s="25"/>
      <c r="Q38" s="25"/>
      <c r="R38" s="25"/>
    </row>
    <row r="39" spans="1:18">
      <c r="A39" s="26" t="s">
        <v>280</v>
      </c>
      <c r="B39" s="31" t="s">
        <v>240</v>
      </c>
      <c r="C39" s="26"/>
      <c r="F39" s="33"/>
      <c r="G39" s="25"/>
      <c r="H39" s="25"/>
      <c r="I39" s="31"/>
      <c r="J39" s="25"/>
      <c r="K39" s="26"/>
      <c r="L39" s="31"/>
      <c r="M39" s="25"/>
      <c r="N39" s="25"/>
      <c r="O39" s="25"/>
      <c r="Q39" s="25"/>
      <c r="R39" s="25"/>
    </row>
    <row r="40" spans="1:18">
      <c r="A40" s="26" t="s">
        <v>198</v>
      </c>
      <c r="B40" s="31" t="s">
        <v>194</v>
      </c>
      <c r="C40" s="26"/>
      <c r="D40" s="25"/>
      <c r="E40" s="31"/>
      <c r="F40" s="33"/>
      <c r="G40" s="25"/>
      <c r="H40" s="25"/>
      <c r="I40" s="31"/>
      <c r="J40" s="25"/>
      <c r="K40" s="26"/>
      <c r="L40" s="31"/>
      <c r="M40" s="25"/>
      <c r="N40" s="25"/>
      <c r="O40" s="25"/>
      <c r="Q40" s="25"/>
      <c r="R40" s="25"/>
    </row>
    <row r="41" spans="1:18">
      <c r="A41" s="26" t="s">
        <v>283</v>
      </c>
      <c r="B41" s="31" t="s">
        <v>185</v>
      </c>
      <c r="C41" s="26"/>
      <c r="D41" s="25"/>
      <c r="E41" s="31"/>
      <c r="F41" s="33"/>
      <c r="G41" s="25"/>
      <c r="H41" s="25"/>
      <c r="I41" s="31"/>
      <c r="J41" s="25"/>
      <c r="K41" s="26"/>
      <c r="L41" s="31"/>
      <c r="M41" s="25"/>
      <c r="N41" s="25"/>
      <c r="O41" s="25"/>
      <c r="Q41" s="25"/>
      <c r="R41" s="25"/>
    </row>
    <row r="42" spans="1:18">
      <c r="A42" s="26" t="s">
        <v>243</v>
      </c>
      <c r="B42" s="31" t="s">
        <v>258</v>
      </c>
      <c r="C42" s="26"/>
      <c r="D42" s="25"/>
      <c r="E42" s="31"/>
      <c r="F42" s="33"/>
      <c r="G42" s="25"/>
      <c r="H42" s="25"/>
      <c r="I42" s="31"/>
      <c r="J42" s="25"/>
      <c r="K42" s="26"/>
      <c r="L42" s="31"/>
      <c r="M42" s="25"/>
      <c r="N42" s="25"/>
      <c r="O42" s="25"/>
      <c r="Q42" s="25"/>
      <c r="R42" s="25"/>
    </row>
    <row r="43" spans="1:18">
      <c r="A43" s="26" t="s">
        <v>281</v>
      </c>
      <c r="B43" s="31" t="s">
        <v>237</v>
      </c>
      <c r="C43" s="26"/>
      <c r="D43" s="25"/>
      <c r="E43" s="31"/>
      <c r="F43" s="33"/>
      <c r="G43" s="25"/>
      <c r="H43" s="25"/>
      <c r="I43" s="31"/>
      <c r="J43" s="25"/>
      <c r="K43" s="26"/>
      <c r="L43" s="31"/>
      <c r="M43" s="25"/>
      <c r="N43" s="25"/>
      <c r="O43" s="25"/>
      <c r="Q43" s="25"/>
      <c r="R43" s="25"/>
    </row>
    <row r="44" spans="1:18">
      <c r="A44" s="26" t="s">
        <v>282</v>
      </c>
      <c r="B44" s="31" t="s">
        <v>259</v>
      </c>
      <c r="C44" s="26"/>
      <c r="D44" s="25"/>
      <c r="E44" s="31"/>
      <c r="F44" s="33"/>
      <c r="G44" s="25"/>
      <c r="H44" s="25"/>
      <c r="I44" s="31"/>
      <c r="J44" s="25"/>
      <c r="K44" s="25"/>
      <c r="L44" s="31"/>
      <c r="M44" s="25"/>
      <c r="N44" s="25"/>
      <c r="O44" s="25"/>
      <c r="Q44" s="25"/>
      <c r="R44" s="25"/>
    </row>
    <row r="45" spans="1:18">
      <c r="A45" s="26" t="s">
        <v>284</v>
      </c>
      <c r="B45" s="31" t="s">
        <v>238</v>
      </c>
      <c r="C45" s="26"/>
      <c r="D45" s="25"/>
      <c r="E45" s="31"/>
      <c r="F45" s="33"/>
      <c r="G45" s="25"/>
      <c r="H45" s="25"/>
      <c r="I45" s="31"/>
      <c r="J45" s="25"/>
      <c r="K45" s="25"/>
      <c r="L45" s="31"/>
      <c r="M45" s="25"/>
      <c r="N45" s="25"/>
      <c r="O45" s="25"/>
      <c r="Q45" s="25"/>
      <c r="R45" s="25"/>
    </row>
    <row r="46" spans="1:18">
      <c r="A46" s="26" t="s">
        <v>199</v>
      </c>
      <c r="B46" s="31" t="s">
        <v>195</v>
      </c>
      <c r="C46" s="26"/>
      <c r="D46" s="25"/>
      <c r="E46" s="31"/>
      <c r="F46" s="33"/>
      <c r="G46" s="25"/>
      <c r="H46" s="25"/>
      <c r="I46" s="31"/>
      <c r="J46" s="25"/>
      <c r="K46" s="25"/>
      <c r="L46" s="31"/>
      <c r="M46" s="25"/>
      <c r="N46" s="25"/>
      <c r="O46" s="25"/>
      <c r="Q46" s="25"/>
      <c r="R46" s="25"/>
    </row>
    <row r="47" spans="1:18">
      <c r="A47" s="26" t="s">
        <v>285</v>
      </c>
      <c r="B47" s="31" t="s">
        <v>182</v>
      </c>
      <c r="C47" s="26"/>
      <c r="D47" s="25"/>
      <c r="E47" s="31"/>
      <c r="F47" s="33"/>
      <c r="G47" s="25"/>
      <c r="H47" s="25"/>
      <c r="I47" s="31"/>
      <c r="J47" s="25"/>
      <c r="K47" s="25"/>
      <c r="L47" s="31"/>
      <c r="M47" s="25"/>
      <c r="N47" s="25"/>
      <c r="O47" s="25"/>
      <c r="Q47" s="25"/>
      <c r="R47" s="25"/>
    </row>
    <row r="48" spans="1:18">
      <c r="A48" s="26" t="s">
        <v>245</v>
      </c>
      <c r="B48" s="31" t="s">
        <v>261</v>
      </c>
      <c r="C48" s="26"/>
      <c r="D48" s="25"/>
      <c r="E48" s="31"/>
      <c r="F48" s="33"/>
      <c r="G48" s="25"/>
      <c r="H48" s="25"/>
      <c r="I48" s="31"/>
      <c r="J48" s="25"/>
      <c r="K48" s="25"/>
      <c r="L48" s="31"/>
      <c r="M48" s="25"/>
      <c r="N48" s="25"/>
      <c r="O48" s="25"/>
      <c r="Q48" s="25"/>
      <c r="R48" s="25"/>
    </row>
    <row r="49" spans="1:18">
      <c r="A49" s="26" t="s">
        <v>286</v>
      </c>
      <c r="B49" s="31" t="s">
        <v>229</v>
      </c>
      <c r="C49" s="26"/>
      <c r="D49" s="25"/>
      <c r="E49" s="31"/>
      <c r="F49" s="33"/>
      <c r="G49" s="25"/>
      <c r="H49" s="30"/>
      <c r="I49" s="31"/>
      <c r="J49" s="25"/>
      <c r="K49" s="25"/>
      <c r="L49" s="31"/>
      <c r="M49" s="25"/>
      <c r="N49" s="25"/>
      <c r="O49" s="25"/>
      <c r="Q49" s="25"/>
      <c r="R49" s="25"/>
    </row>
    <row r="50" spans="1:18">
      <c r="A50" s="26" t="s">
        <v>244</v>
      </c>
      <c r="B50" s="31" t="s">
        <v>260</v>
      </c>
      <c r="C50" s="26"/>
      <c r="D50" s="25"/>
      <c r="E50" s="31"/>
      <c r="F50" s="33"/>
      <c r="G50" s="25"/>
      <c r="H50" s="25"/>
      <c r="I50" s="31"/>
      <c r="J50" s="25"/>
      <c r="K50" s="25"/>
      <c r="L50" s="31"/>
      <c r="M50" s="25"/>
      <c r="N50" s="25"/>
      <c r="O50" s="25"/>
      <c r="Q50" s="25"/>
      <c r="R50" s="25"/>
    </row>
    <row r="51" spans="1:18">
      <c r="A51" s="26" t="s">
        <v>287</v>
      </c>
      <c r="B51" s="31" t="s">
        <v>230</v>
      </c>
      <c r="C51" s="26"/>
      <c r="D51" s="25"/>
      <c r="E51" s="31"/>
      <c r="F51" s="33"/>
      <c r="G51" s="25"/>
      <c r="H51" s="25"/>
      <c r="I51" s="31"/>
      <c r="J51" s="25"/>
      <c r="K51" s="25"/>
      <c r="L51" s="31"/>
      <c r="M51" s="25"/>
      <c r="N51" s="25"/>
      <c r="O51" s="25"/>
      <c r="Q51" s="25"/>
      <c r="R51" s="25"/>
    </row>
    <row r="52" spans="1:18">
      <c r="A52" s="26" t="s">
        <v>201</v>
      </c>
      <c r="B52" s="31" t="s">
        <v>197</v>
      </c>
      <c r="C52" s="26"/>
      <c r="D52" s="25"/>
      <c r="E52" s="31"/>
      <c r="F52" s="33"/>
      <c r="G52" s="25"/>
      <c r="H52" s="25"/>
      <c r="I52" s="31"/>
      <c r="J52" s="25"/>
      <c r="K52" s="25"/>
      <c r="L52" s="31"/>
      <c r="M52" s="25"/>
      <c r="N52" s="25"/>
      <c r="O52" s="25"/>
      <c r="Q52" s="25"/>
      <c r="R52" s="25"/>
    </row>
    <row r="53" spans="1:18">
      <c r="A53" s="26" t="s">
        <v>288</v>
      </c>
      <c r="B53" s="31" t="s">
        <v>184</v>
      </c>
      <c r="C53" s="26"/>
      <c r="D53" s="25"/>
      <c r="E53" s="31"/>
      <c r="F53" s="33"/>
      <c r="G53" s="25"/>
      <c r="H53" s="25"/>
      <c r="I53" s="31"/>
      <c r="J53" s="25"/>
      <c r="K53" s="25"/>
      <c r="L53" s="31"/>
      <c r="M53" s="25"/>
      <c r="N53" s="25"/>
      <c r="O53" s="25"/>
      <c r="Q53" s="25"/>
      <c r="R53" s="25"/>
    </row>
    <row r="54" spans="1:18">
      <c r="A54" s="26" t="s">
        <v>248</v>
      </c>
      <c r="B54" s="31" t="s">
        <v>264</v>
      </c>
      <c r="C54" s="26"/>
      <c r="D54" s="25"/>
      <c r="E54" s="31"/>
      <c r="F54" s="33"/>
      <c r="G54" s="25"/>
      <c r="H54" s="25"/>
      <c r="I54" s="31"/>
      <c r="J54" s="25"/>
      <c r="K54" s="25"/>
      <c r="L54" s="31"/>
      <c r="M54" s="25"/>
      <c r="N54" s="25"/>
      <c r="O54" s="25"/>
      <c r="Q54" s="25"/>
      <c r="R54" s="25"/>
    </row>
    <row r="55" spans="1:18">
      <c r="A55" s="26" t="s">
        <v>289</v>
      </c>
      <c r="B55" s="31" t="s">
        <v>241</v>
      </c>
      <c r="C55" s="26"/>
      <c r="D55" s="25"/>
      <c r="E55" s="31"/>
      <c r="F55" s="33"/>
      <c r="G55" s="25"/>
      <c r="H55" s="25"/>
      <c r="I55" s="31"/>
      <c r="J55" s="25"/>
      <c r="K55" s="25"/>
      <c r="L55" s="31"/>
      <c r="M55" s="25"/>
      <c r="N55" s="25"/>
      <c r="O55" s="25"/>
      <c r="Q55" s="25"/>
      <c r="R55" s="25"/>
    </row>
    <row r="56" spans="1:18">
      <c r="A56" s="26" t="s">
        <v>249</v>
      </c>
      <c r="B56" s="31" t="s">
        <v>265</v>
      </c>
      <c r="C56" s="26"/>
      <c r="D56" s="25"/>
      <c r="E56" s="31"/>
      <c r="F56" s="33"/>
      <c r="G56" s="25"/>
      <c r="H56" s="25"/>
      <c r="I56" s="31"/>
      <c r="J56" s="25"/>
      <c r="K56" s="25"/>
      <c r="L56" s="31"/>
      <c r="M56" s="25"/>
      <c r="N56" s="25"/>
      <c r="O56" s="25"/>
      <c r="Q56" s="25"/>
      <c r="R56" s="25"/>
    </row>
    <row r="57" spans="1:18">
      <c r="A57" s="26" t="s">
        <v>290</v>
      </c>
      <c r="B57" s="31" t="s">
        <v>242</v>
      </c>
      <c r="C57" s="26"/>
      <c r="D57" s="25"/>
      <c r="E57" s="31"/>
      <c r="F57" s="33"/>
      <c r="G57" s="25"/>
      <c r="H57" s="25"/>
      <c r="I57" s="31"/>
      <c r="J57" s="25"/>
      <c r="K57" s="25"/>
      <c r="L57" s="31"/>
      <c r="M57" s="25"/>
      <c r="N57" s="25"/>
      <c r="O57" s="25"/>
      <c r="Q57" s="25"/>
      <c r="R57" s="25"/>
    </row>
    <row r="58" spans="1:18">
      <c r="A58" s="26" t="s">
        <v>202</v>
      </c>
      <c r="B58" s="31" t="s">
        <v>190</v>
      </c>
      <c r="C58" s="26"/>
      <c r="D58" s="25"/>
      <c r="E58" s="31"/>
      <c r="F58" s="33"/>
      <c r="G58" s="25"/>
      <c r="H58" s="25"/>
      <c r="I58" s="31"/>
      <c r="J58" s="25"/>
      <c r="K58" s="25"/>
      <c r="L58" s="31"/>
      <c r="M58" s="25"/>
      <c r="N58" s="25"/>
      <c r="O58" s="25"/>
      <c r="Q58" s="25"/>
      <c r="R58" s="25"/>
    </row>
    <row r="59" spans="1:18">
      <c r="A59" s="26" t="s">
        <v>291</v>
      </c>
      <c r="B59" s="31" t="s">
        <v>186</v>
      </c>
      <c r="C59" s="26"/>
      <c r="D59" s="25"/>
      <c r="E59" s="31"/>
      <c r="F59" s="33"/>
      <c r="G59" s="25"/>
      <c r="H59" s="27"/>
      <c r="I59" s="31"/>
      <c r="J59" s="25"/>
      <c r="K59" s="25"/>
      <c r="L59" s="31"/>
      <c r="M59" s="25"/>
      <c r="N59" s="25"/>
      <c r="O59" s="25"/>
      <c r="Q59" s="25"/>
      <c r="R59" s="25"/>
    </row>
    <row r="60" spans="1:18">
      <c r="A60" s="26" t="s">
        <v>250</v>
      </c>
      <c r="B60" s="31" t="s">
        <v>266</v>
      </c>
      <c r="C60" s="26"/>
      <c r="D60" s="25"/>
      <c r="E60" s="31"/>
      <c r="F60" s="33"/>
      <c r="G60" s="25"/>
      <c r="H60" s="27"/>
      <c r="I60" s="31"/>
      <c r="J60" s="25"/>
      <c r="K60" s="25"/>
      <c r="L60" s="31"/>
      <c r="M60" s="25"/>
      <c r="N60" s="25"/>
      <c r="O60" s="25"/>
      <c r="Q60" s="25"/>
      <c r="R60" s="25"/>
    </row>
    <row r="61" spans="1:18">
      <c r="A61" s="26" t="s">
        <v>292</v>
      </c>
      <c r="B61" s="31" t="s">
        <v>231</v>
      </c>
      <c r="C61" s="26"/>
      <c r="D61" s="25"/>
      <c r="E61" s="31"/>
      <c r="F61" s="33"/>
      <c r="G61" s="25"/>
      <c r="H61" s="27"/>
      <c r="I61" s="31"/>
      <c r="J61" s="25"/>
      <c r="K61" s="25"/>
      <c r="L61" s="31"/>
      <c r="M61" s="25"/>
      <c r="N61" s="25"/>
      <c r="O61" s="25"/>
      <c r="Q61" s="25"/>
      <c r="R61" s="25"/>
    </row>
    <row r="62" spans="1:18">
      <c r="A62" s="26" t="s">
        <v>251</v>
      </c>
      <c r="B62" s="31" t="s">
        <v>267</v>
      </c>
      <c r="C62" s="26"/>
      <c r="D62" s="25"/>
      <c r="E62" s="31"/>
      <c r="F62" s="33"/>
      <c r="G62" s="25"/>
      <c r="H62" s="27"/>
      <c r="I62" s="29"/>
      <c r="J62" s="25"/>
      <c r="K62" s="25"/>
      <c r="L62" s="31"/>
      <c r="M62" s="25"/>
      <c r="N62" s="25"/>
      <c r="O62" s="25"/>
      <c r="Q62" s="25"/>
      <c r="R62" s="25"/>
    </row>
    <row r="63" spans="1:18">
      <c r="A63" s="26" t="s">
        <v>293</v>
      </c>
      <c r="B63" s="31" t="s">
        <v>232</v>
      </c>
      <c r="C63" s="26"/>
      <c r="D63" s="25"/>
      <c r="E63" s="31"/>
      <c r="F63" s="33"/>
      <c r="G63" s="25"/>
      <c r="H63" s="27"/>
      <c r="I63" s="29"/>
      <c r="J63" s="25"/>
      <c r="K63" s="25"/>
      <c r="L63" s="31"/>
      <c r="M63" s="25"/>
      <c r="N63" s="25"/>
      <c r="O63" s="25"/>
      <c r="Q63" s="25"/>
      <c r="R63" s="25"/>
    </row>
    <row r="64" spans="1:18">
      <c r="A64" s="26" t="s">
        <v>203</v>
      </c>
      <c r="B64" s="31" t="s">
        <v>191</v>
      </c>
      <c r="C64" s="26"/>
      <c r="D64" s="25"/>
      <c r="E64" s="31"/>
      <c r="F64" s="33"/>
      <c r="G64" s="25"/>
      <c r="H64" s="27"/>
      <c r="I64" s="29"/>
      <c r="J64" s="25"/>
      <c r="K64" s="25"/>
      <c r="L64" s="31"/>
      <c r="M64" s="25"/>
      <c r="N64" s="25"/>
      <c r="O64" s="25"/>
      <c r="Q64" s="25"/>
      <c r="R64" s="25"/>
    </row>
    <row r="65" spans="1:18">
      <c r="A65" s="26" t="s">
        <v>294</v>
      </c>
      <c r="B65" s="31" t="s">
        <v>189</v>
      </c>
      <c r="C65" s="26"/>
      <c r="D65" s="25"/>
      <c r="E65" s="31"/>
      <c r="F65" s="33"/>
      <c r="G65" s="25"/>
      <c r="H65" s="27"/>
      <c r="I65" s="29"/>
      <c r="J65" s="25"/>
      <c r="K65" s="25"/>
      <c r="L65" s="31"/>
      <c r="M65" s="25"/>
      <c r="N65" s="25"/>
      <c r="O65" s="25"/>
      <c r="Q65" s="25"/>
      <c r="R65" s="25"/>
    </row>
    <row r="66" spans="1:18">
      <c r="A66" s="26" t="s">
        <v>252</v>
      </c>
      <c r="B66" s="31" t="s">
        <v>268</v>
      </c>
      <c r="C66" s="26"/>
      <c r="D66" s="25"/>
      <c r="E66" s="31"/>
      <c r="F66" s="33"/>
      <c r="G66" s="25"/>
      <c r="H66" s="27"/>
      <c r="I66" s="29"/>
      <c r="J66" s="25"/>
      <c r="K66" s="25"/>
      <c r="L66" s="31"/>
      <c r="M66" s="25"/>
      <c r="N66" s="25"/>
      <c r="O66" s="25"/>
      <c r="Q66" s="25"/>
      <c r="R66" s="25"/>
    </row>
    <row r="67" spans="1:18">
      <c r="A67" s="26" t="s">
        <v>295</v>
      </c>
      <c r="B67" s="31" t="s">
        <v>233</v>
      </c>
      <c r="C67" s="26"/>
      <c r="D67" s="25"/>
      <c r="E67" s="31"/>
      <c r="F67" s="33"/>
      <c r="G67" s="25"/>
      <c r="H67" s="27"/>
      <c r="I67" s="29"/>
      <c r="J67" s="25"/>
      <c r="K67" s="25"/>
      <c r="L67" s="31"/>
      <c r="M67" s="25"/>
      <c r="N67" s="25"/>
      <c r="O67" s="25"/>
      <c r="Q67" s="25"/>
      <c r="R67" s="25"/>
    </row>
    <row r="68" spans="1:18">
      <c r="A68" s="26" t="s">
        <v>253</v>
      </c>
      <c r="B68" s="31" t="s">
        <v>269</v>
      </c>
      <c r="C68" s="26"/>
      <c r="D68" s="25"/>
      <c r="E68" s="31"/>
      <c r="F68" s="33"/>
      <c r="G68" s="25"/>
      <c r="H68" s="27"/>
      <c r="I68" s="29"/>
      <c r="J68" s="25"/>
      <c r="M68" s="25"/>
      <c r="N68" s="25"/>
      <c r="O68" s="25"/>
      <c r="Q68" s="25"/>
      <c r="R68" s="25"/>
    </row>
    <row r="69" spans="1:18">
      <c r="A69" s="26" t="s">
        <v>296</v>
      </c>
      <c r="B69" s="31" t="s">
        <v>234</v>
      </c>
      <c r="C69" s="26"/>
      <c r="D69" s="25"/>
      <c r="E69" s="31"/>
      <c r="F69" s="33"/>
      <c r="G69" s="25"/>
      <c r="H69" s="27"/>
      <c r="I69" s="29"/>
      <c r="J69" s="25"/>
      <c r="M69" s="25"/>
      <c r="N69" s="25"/>
      <c r="O69" s="25"/>
      <c r="Q69" s="25"/>
      <c r="R69" s="25"/>
    </row>
    <row r="70" spans="1:18">
      <c r="A70" s="26" t="s">
        <v>204</v>
      </c>
      <c r="B70" s="31" t="s">
        <v>192</v>
      </c>
      <c r="C70" s="26"/>
      <c r="D70" s="25"/>
      <c r="E70" s="31"/>
      <c r="F70" s="33"/>
      <c r="G70" s="25"/>
      <c r="H70" s="27"/>
      <c r="I70" s="29"/>
      <c r="J70" s="25"/>
      <c r="M70" s="25"/>
      <c r="N70" s="25"/>
      <c r="O70" s="25"/>
      <c r="Q70" s="25"/>
      <c r="R70" s="25"/>
    </row>
    <row r="71" spans="1:18">
      <c r="A71" s="26" t="s">
        <v>297</v>
      </c>
      <c r="B71" s="31" t="s">
        <v>187</v>
      </c>
      <c r="C71" s="26"/>
      <c r="D71" s="25"/>
      <c r="E71" s="31"/>
      <c r="F71" s="33"/>
      <c r="G71" s="25"/>
      <c r="H71" s="27"/>
      <c r="I71" s="29"/>
      <c r="J71" s="25"/>
      <c r="M71" s="25"/>
      <c r="N71" s="25"/>
      <c r="O71" s="25"/>
      <c r="Q71" s="25"/>
      <c r="R71" s="25"/>
    </row>
    <row r="72" spans="1:18">
      <c r="A72" s="26" t="s">
        <v>254</v>
      </c>
      <c r="B72" s="31" t="s">
        <v>270</v>
      </c>
      <c r="C72" s="26"/>
      <c r="D72" s="25"/>
      <c r="E72" s="31"/>
      <c r="F72" s="34"/>
      <c r="G72" s="25"/>
      <c r="H72" s="27"/>
      <c r="I72" s="29"/>
      <c r="J72" s="25"/>
      <c r="M72" s="25"/>
      <c r="N72" s="25"/>
      <c r="O72" s="25"/>
      <c r="Q72" s="25"/>
      <c r="R72" s="25"/>
    </row>
    <row r="73" spans="1:18">
      <c r="A73" s="26" t="s">
        <v>298</v>
      </c>
      <c r="B73" s="31" t="s">
        <v>235</v>
      </c>
      <c r="C73" s="26"/>
      <c r="D73" s="25"/>
      <c r="E73" s="31"/>
      <c r="F73" s="34"/>
      <c r="G73" s="25"/>
      <c r="H73" s="27"/>
      <c r="I73" s="29"/>
      <c r="J73" s="25"/>
      <c r="M73" s="25"/>
      <c r="N73" s="25"/>
      <c r="O73" s="25"/>
      <c r="Q73" s="25"/>
      <c r="R73" s="25"/>
    </row>
    <row r="74" spans="1:18">
      <c r="A74" s="26" t="s">
        <v>255</v>
      </c>
      <c r="B74" s="31" t="s">
        <v>271</v>
      </c>
      <c r="C74" s="26"/>
      <c r="D74" s="25"/>
      <c r="E74" s="31"/>
      <c r="F74" s="34"/>
      <c r="G74" s="25"/>
      <c r="H74" s="27"/>
      <c r="I74" s="29"/>
      <c r="J74" s="25"/>
      <c r="M74" s="25"/>
      <c r="N74" s="25"/>
      <c r="O74" s="25"/>
      <c r="Q74" s="25"/>
      <c r="R74" s="25"/>
    </row>
    <row r="75" spans="1:18">
      <c r="A75" s="26" t="s">
        <v>299</v>
      </c>
      <c r="B75" s="31" t="s">
        <v>236</v>
      </c>
      <c r="C75" s="26"/>
      <c r="D75" s="25"/>
      <c r="E75" s="31"/>
      <c r="F75" s="34"/>
      <c r="G75" s="25"/>
      <c r="H75" s="27"/>
      <c r="I75" s="29"/>
      <c r="J75" s="25"/>
      <c r="M75" s="25"/>
      <c r="N75" s="25"/>
      <c r="O75" s="25"/>
      <c r="Q75" s="25"/>
      <c r="R75" s="25"/>
    </row>
    <row r="76" spans="1:18">
      <c r="A76" s="26" t="s">
        <v>205</v>
      </c>
      <c r="B76" s="31" t="s">
        <v>193</v>
      </c>
      <c r="C76" s="26"/>
      <c r="D76" s="25"/>
      <c r="E76" s="31"/>
      <c r="F76" s="34"/>
      <c r="G76" s="25"/>
      <c r="H76" s="27"/>
      <c r="I76" s="29"/>
      <c r="J76" s="25"/>
      <c r="M76" s="25"/>
      <c r="N76" s="25"/>
      <c r="O76" s="25"/>
      <c r="Q76" s="25"/>
      <c r="R76" s="25"/>
    </row>
    <row r="77" spans="1:18">
      <c r="A77" s="26" t="s">
        <v>300</v>
      </c>
      <c r="B77" s="31" t="s">
        <v>188</v>
      </c>
      <c r="C77" s="26"/>
      <c r="D77" s="25"/>
      <c r="E77" s="31"/>
      <c r="F77" s="34"/>
      <c r="G77" s="25"/>
      <c r="H77" s="27"/>
      <c r="I77" s="29"/>
      <c r="J77" s="25"/>
      <c r="M77" s="25"/>
      <c r="N77" s="25"/>
      <c r="O77" s="25"/>
      <c r="Q77" s="25"/>
      <c r="R77" s="25"/>
    </row>
    <row r="78" spans="1:18">
      <c r="A78" s="26" t="s">
        <v>256</v>
      </c>
      <c r="B78" s="31" t="s">
        <v>272</v>
      </c>
      <c r="C78" s="26"/>
      <c r="D78" s="25"/>
      <c r="E78" s="31"/>
      <c r="F78" s="34"/>
      <c r="G78" s="25"/>
      <c r="H78" s="27"/>
      <c r="I78" s="29"/>
      <c r="J78" s="25"/>
      <c r="M78" s="25"/>
      <c r="N78" s="25"/>
      <c r="O78" s="25"/>
      <c r="Q78" s="25"/>
      <c r="R78" s="25"/>
    </row>
    <row r="79" spans="1:18">
      <c r="A79" s="26" t="s">
        <v>301</v>
      </c>
      <c r="B79" s="31" t="s">
        <v>275</v>
      </c>
      <c r="C79" s="26"/>
      <c r="D79" s="25"/>
      <c r="E79" s="31"/>
      <c r="F79" s="34"/>
      <c r="G79" s="25"/>
      <c r="H79" s="27"/>
      <c r="I79" s="29"/>
      <c r="J79" s="25"/>
      <c r="M79" s="25"/>
      <c r="N79" s="25"/>
      <c r="O79" s="25"/>
      <c r="Q79" s="25"/>
      <c r="R79" s="25"/>
    </row>
    <row r="80" spans="1:18">
      <c r="A80" s="26" t="s">
        <v>257</v>
      </c>
      <c r="B80" s="31" t="s">
        <v>273</v>
      </c>
      <c r="C80" s="26"/>
      <c r="D80" s="25"/>
      <c r="E80" s="31"/>
      <c r="F80" s="34"/>
      <c r="G80" s="25"/>
      <c r="H80" s="27"/>
      <c r="I80" s="29"/>
      <c r="J80" s="25"/>
      <c r="M80" s="25"/>
      <c r="N80" s="25"/>
      <c r="O80" s="25"/>
      <c r="Q80" s="25"/>
      <c r="R80" s="25"/>
    </row>
    <row r="81" spans="1:18">
      <c r="A81" s="26" t="s">
        <v>302</v>
      </c>
      <c r="B81" s="31" t="s">
        <v>276</v>
      </c>
      <c r="C81" s="26"/>
      <c r="D81" s="25"/>
      <c r="E81" s="31"/>
      <c r="F81" s="34"/>
      <c r="G81" s="25"/>
      <c r="H81" s="27"/>
      <c r="I81" s="29"/>
      <c r="J81" s="25"/>
      <c r="M81" s="25"/>
      <c r="N81" s="25"/>
      <c r="O81" s="25"/>
      <c r="Q81" s="25"/>
      <c r="R81" s="25"/>
    </row>
    <row r="82" spans="1:18">
      <c r="A82" s="26"/>
      <c r="B82" s="31"/>
      <c r="C82" s="26"/>
      <c r="D82" s="25"/>
      <c r="E82" s="31"/>
      <c r="F82" s="34"/>
      <c r="G82" s="25"/>
      <c r="H82" s="27"/>
      <c r="I82" s="29"/>
      <c r="J82" s="27"/>
      <c r="M82" s="25"/>
      <c r="N82" s="25"/>
      <c r="O82" s="25"/>
      <c r="Q82" s="25"/>
      <c r="R82" s="25"/>
    </row>
    <row r="83" spans="1:18">
      <c r="A83" s="26"/>
      <c r="B83" s="31"/>
      <c r="C83" s="26"/>
      <c r="D83" s="25"/>
      <c r="E83" s="31"/>
      <c r="F83" s="34"/>
      <c r="G83" s="25"/>
      <c r="H83" s="27"/>
      <c r="I83" s="29"/>
      <c r="J83" s="27"/>
      <c r="M83" s="25"/>
      <c r="N83" s="25"/>
      <c r="O83" s="25"/>
      <c r="Q83" s="25"/>
      <c r="R83" s="25"/>
    </row>
    <row r="84" spans="1:18">
      <c r="A84" s="26"/>
      <c r="B84" s="31"/>
      <c r="C84" s="26"/>
      <c r="D84" s="25"/>
      <c r="E84" s="31"/>
      <c r="F84" s="34"/>
      <c r="G84" s="25"/>
      <c r="H84" s="27"/>
      <c r="I84" s="29"/>
      <c r="J84" s="27"/>
      <c r="M84" s="25"/>
      <c r="N84" s="25"/>
      <c r="O84" s="25"/>
      <c r="Q84" s="25"/>
      <c r="R84" s="25"/>
    </row>
    <row r="85" spans="1:18">
      <c r="A85" s="26"/>
      <c r="B85" s="31"/>
      <c r="C85" s="26"/>
      <c r="D85" s="25"/>
      <c r="E85" s="31"/>
      <c r="F85" s="34"/>
      <c r="G85" s="25"/>
      <c r="H85" s="27"/>
      <c r="I85" s="29"/>
      <c r="J85" s="27"/>
      <c r="M85" s="25"/>
      <c r="N85" s="25"/>
      <c r="O85" s="25"/>
      <c r="Q85" s="25"/>
      <c r="R85" s="25"/>
    </row>
    <row r="86" spans="1:18">
      <c r="A86" s="26"/>
      <c r="B86" s="31"/>
      <c r="C86" s="26"/>
      <c r="D86" s="25"/>
      <c r="E86" s="31"/>
      <c r="F86" s="34"/>
      <c r="G86" s="25"/>
      <c r="H86" s="27"/>
      <c r="I86" s="29"/>
      <c r="J86" s="27"/>
      <c r="M86" s="25"/>
      <c r="N86" s="25"/>
      <c r="O86" s="25"/>
      <c r="Q86" s="25"/>
      <c r="R86" s="25"/>
    </row>
    <row r="87" spans="1:18">
      <c r="A87" s="26"/>
      <c r="B87" s="31"/>
      <c r="C87" s="26"/>
      <c r="D87" s="25"/>
      <c r="E87" s="31"/>
      <c r="F87" s="34"/>
      <c r="G87" s="25"/>
      <c r="H87" s="27"/>
      <c r="I87" s="29"/>
      <c r="J87" s="27"/>
      <c r="M87" s="25"/>
      <c r="N87" s="25"/>
      <c r="O87" s="25"/>
      <c r="Q87" s="25"/>
      <c r="R87" s="25"/>
    </row>
    <row r="88" spans="1:18">
      <c r="A88" s="25"/>
      <c r="B88" s="31"/>
      <c r="C88" s="26"/>
      <c r="D88" s="25"/>
      <c r="E88" s="31"/>
      <c r="F88" s="34"/>
      <c r="G88" s="25"/>
      <c r="H88" s="27"/>
      <c r="I88" s="29"/>
      <c r="J88" s="27"/>
      <c r="M88" s="25"/>
      <c r="N88" s="25"/>
      <c r="O88" s="25"/>
      <c r="Q88" s="25"/>
      <c r="R88" s="25"/>
    </row>
    <row r="89" spans="1:18">
      <c r="A89" s="25"/>
      <c r="B89" s="31"/>
      <c r="C89" s="26"/>
      <c r="D89" s="25"/>
      <c r="E89" s="31"/>
      <c r="F89" s="34"/>
      <c r="G89" s="25"/>
      <c r="H89" s="27"/>
      <c r="I89" s="29"/>
      <c r="J89" s="27"/>
      <c r="M89" s="25"/>
      <c r="N89" s="25"/>
      <c r="O89" s="25"/>
      <c r="Q89" s="25"/>
      <c r="R89" s="25"/>
    </row>
    <row r="90" spans="1:18">
      <c r="A90" s="25"/>
      <c r="B90" s="31"/>
      <c r="C90" s="25"/>
      <c r="D90" s="25"/>
      <c r="E90" s="31"/>
      <c r="F90" s="34"/>
      <c r="G90" s="25"/>
      <c r="H90" s="27"/>
      <c r="I90" s="29"/>
      <c r="J90" s="27"/>
      <c r="M90" s="25"/>
      <c r="N90" s="25"/>
      <c r="O90" s="25"/>
      <c r="Q90" s="25"/>
      <c r="R90" s="25"/>
    </row>
    <row r="91" spans="1:18">
      <c r="A91" s="25"/>
      <c r="B91" s="31"/>
      <c r="C91" s="26"/>
      <c r="D91" s="25"/>
      <c r="E91" s="31"/>
      <c r="F91" s="34"/>
      <c r="G91" s="25"/>
      <c r="H91" s="27"/>
      <c r="I91" s="29"/>
      <c r="J91" s="27"/>
      <c r="M91" s="25"/>
      <c r="N91" s="25"/>
      <c r="O91" s="25"/>
      <c r="Q91" s="25"/>
      <c r="R91" s="25"/>
    </row>
    <row r="92" spans="1:18">
      <c r="A92" s="25"/>
      <c r="B92" s="31"/>
      <c r="C92" s="25"/>
      <c r="D92" s="25"/>
      <c r="E92" s="31"/>
      <c r="F92" s="34"/>
      <c r="G92" s="25"/>
      <c r="H92" s="27"/>
      <c r="I92" s="29"/>
      <c r="J92" s="27"/>
      <c r="M92" s="25"/>
      <c r="N92" s="25"/>
      <c r="O92" s="25"/>
      <c r="Q92" s="25"/>
      <c r="R92" s="25"/>
    </row>
    <row r="93" spans="1:18">
      <c r="A93" s="25"/>
      <c r="B93" s="31"/>
      <c r="C93" s="26"/>
      <c r="D93" s="25"/>
      <c r="E93" s="31"/>
      <c r="F93" s="34"/>
      <c r="G93" s="25"/>
      <c r="H93" s="27"/>
      <c r="I93" s="29"/>
      <c r="J93" s="27"/>
      <c r="M93" s="25"/>
      <c r="N93" s="25"/>
      <c r="O93" s="25"/>
      <c r="Q93" s="25"/>
      <c r="R93" s="25"/>
    </row>
    <row r="94" spans="1:18">
      <c r="A94" s="25"/>
      <c r="B94" s="31"/>
      <c r="C94" s="25"/>
      <c r="D94" s="25"/>
      <c r="E94" s="31"/>
      <c r="F94" s="34"/>
      <c r="G94" s="25"/>
      <c r="H94" s="27"/>
      <c r="I94" s="29"/>
      <c r="J94" s="27"/>
      <c r="M94" s="25"/>
      <c r="N94" s="25"/>
      <c r="O94" s="25"/>
      <c r="Q94" s="25"/>
      <c r="R94" s="25"/>
    </row>
    <row r="95" spans="1:18">
      <c r="A95" s="25"/>
      <c r="B95" s="31"/>
      <c r="C95" s="26"/>
      <c r="D95" s="25"/>
      <c r="E95" s="31"/>
      <c r="F95" s="34"/>
      <c r="G95" s="25"/>
      <c r="H95" s="27"/>
      <c r="I95" s="29"/>
      <c r="J95" s="27"/>
      <c r="M95" s="25"/>
      <c r="N95" s="25"/>
      <c r="O95" s="25"/>
      <c r="Q95" s="25"/>
      <c r="R95" s="25"/>
    </row>
    <row r="96" spans="1:18">
      <c r="A96" s="25"/>
      <c r="B96" s="31"/>
      <c r="C96" s="25"/>
      <c r="D96" s="25"/>
      <c r="E96" s="31"/>
      <c r="F96" s="34"/>
      <c r="G96" s="25"/>
      <c r="H96" s="27"/>
      <c r="I96" s="29"/>
      <c r="J96" s="27"/>
      <c r="M96" s="25"/>
      <c r="N96" s="25"/>
      <c r="O96" s="25"/>
      <c r="Q96" s="25"/>
      <c r="R96" s="25"/>
    </row>
    <row r="97" spans="1:18">
      <c r="A97" s="25"/>
      <c r="B97" s="31"/>
      <c r="C97" s="26"/>
      <c r="D97" s="25"/>
      <c r="E97" s="31"/>
      <c r="F97" s="34"/>
      <c r="G97" s="25"/>
      <c r="H97" s="27"/>
      <c r="I97" s="29"/>
      <c r="J97" s="27"/>
      <c r="M97" s="25"/>
      <c r="N97" s="25"/>
      <c r="O97" s="25"/>
      <c r="Q97" s="25"/>
      <c r="R97" s="25"/>
    </row>
    <row r="98" spans="1:18">
      <c r="A98" s="25"/>
      <c r="B98" s="31"/>
      <c r="C98" s="25"/>
      <c r="D98" s="25"/>
      <c r="E98" s="31"/>
      <c r="F98" s="34"/>
      <c r="G98" s="25"/>
      <c r="H98" s="27"/>
      <c r="I98" s="29"/>
      <c r="J98" s="27"/>
      <c r="M98" s="25"/>
      <c r="N98" s="25"/>
      <c r="O98" s="25"/>
      <c r="Q98" s="25"/>
      <c r="R98" s="25"/>
    </row>
    <row r="99" spans="1:18">
      <c r="A99" s="25"/>
      <c r="B99" s="31"/>
      <c r="C99" s="26"/>
      <c r="D99" s="25"/>
      <c r="E99" s="31"/>
      <c r="F99" s="34"/>
      <c r="G99" s="25"/>
      <c r="H99" s="27"/>
      <c r="I99" s="29"/>
      <c r="J99" s="27"/>
      <c r="M99" s="25"/>
      <c r="N99" s="25"/>
      <c r="O99" s="25"/>
      <c r="Q99" s="25"/>
      <c r="R99" s="25"/>
    </row>
    <row r="100" spans="1:18">
      <c r="A100" s="25"/>
      <c r="B100" s="31"/>
      <c r="C100" s="25"/>
      <c r="D100" s="25"/>
      <c r="E100" s="31"/>
      <c r="F100" s="34"/>
      <c r="G100" s="25"/>
      <c r="H100" s="27"/>
      <c r="I100" s="29"/>
      <c r="J100" s="27"/>
      <c r="M100" s="25"/>
      <c r="N100" s="25"/>
      <c r="O100" s="25"/>
      <c r="Q100" s="25"/>
      <c r="R100" s="25"/>
    </row>
    <row r="101" spans="1:18">
      <c r="A101" s="25"/>
      <c r="B101" s="31"/>
      <c r="C101" s="26"/>
      <c r="D101" s="25"/>
      <c r="E101" s="31"/>
      <c r="F101" s="34"/>
      <c r="G101" s="25"/>
      <c r="H101" s="27"/>
      <c r="I101" s="29"/>
      <c r="J101" s="27"/>
      <c r="M101" s="25"/>
      <c r="N101" s="25"/>
      <c r="O101" s="25"/>
      <c r="Q101" s="25"/>
      <c r="R101" s="25"/>
    </row>
    <row r="102" spans="1:18">
      <c r="A102" s="25"/>
      <c r="B102" s="31"/>
      <c r="C102" s="25"/>
      <c r="D102" s="25"/>
      <c r="E102" s="31"/>
      <c r="F102" s="34"/>
      <c r="G102" s="25"/>
      <c r="H102" s="27"/>
      <c r="I102" s="29"/>
      <c r="J102" s="27"/>
      <c r="M102" s="25"/>
      <c r="N102" s="25"/>
      <c r="O102" s="25"/>
      <c r="Q102" s="25"/>
      <c r="R102" s="25"/>
    </row>
    <row r="103" spans="1:18">
      <c r="A103" s="25"/>
      <c r="B103" s="31"/>
      <c r="C103" s="26"/>
      <c r="D103" s="25"/>
      <c r="E103" s="31"/>
      <c r="F103" s="34"/>
      <c r="G103" s="25"/>
      <c r="H103" s="25"/>
      <c r="I103" s="29"/>
      <c r="J103" s="27"/>
      <c r="M103" s="25"/>
      <c r="N103" s="25"/>
      <c r="O103" s="25"/>
      <c r="Q103" s="25"/>
      <c r="R103" s="25"/>
    </row>
    <row r="104" spans="1:18">
      <c r="A104" s="25"/>
      <c r="B104" s="31"/>
      <c r="C104" s="25"/>
      <c r="D104" s="25"/>
      <c r="E104" s="31"/>
      <c r="F104" s="34"/>
      <c r="G104" s="25"/>
      <c r="H104" s="25"/>
      <c r="I104" s="29"/>
      <c r="J104" s="27"/>
      <c r="K104" s="25"/>
      <c r="L104" s="29"/>
      <c r="M104" s="25"/>
      <c r="N104" s="25"/>
      <c r="O104" s="25"/>
      <c r="Q104" s="25"/>
      <c r="R104" s="25"/>
    </row>
    <row r="105" spans="1:18">
      <c r="A105" s="25"/>
      <c r="B105" s="31"/>
      <c r="C105" s="25"/>
      <c r="D105" s="25"/>
      <c r="E105" s="31"/>
      <c r="F105" s="34"/>
      <c r="G105" s="25"/>
      <c r="H105" s="25"/>
      <c r="I105" s="29"/>
      <c r="J105" s="27"/>
      <c r="K105" s="25"/>
      <c r="L105" s="29"/>
      <c r="M105" s="25"/>
      <c r="N105" s="25"/>
      <c r="O105" s="25"/>
      <c r="Q105" s="25"/>
      <c r="R105" s="25"/>
    </row>
    <row r="106" spans="1:18">
      <c r="A106" s="25"/>
      <c r="B106" s="31"/>
      <c r="C106" s="25"/>
      <c r="D106" s="25"/>
      <c r="E106" s="31"/>
      <c r="F106" s="34"/>
      <c r="G106" s="25"/>
      <c r="H106" s="25"/>
      <c r="I106" s="29"/>
      <c r="J106" s="27"/>
      <c r="K106" s="25"/>
      <c r="L106" s="29"/>
      <c r="M106" s="25"/>
      <c r="N106" s="25"/>
      <c r="O106" s="25"/>
      <c r="Q106" s="25"/>
      <c r="R106" s="25"/>
    </row>
    <row r="107" spans="1:18">
      <c r="A107" s="25"/>
      <c r="B107" s="31"/>
      <c r="C107" s="25"/>
      <c r="D107" s="25"/>
      <c r="E107" s="31"/>
      <c r="F107" s="34"/>
      <c r="G107" s="25"/>
      <c r="H107" s="25"/>
      <c r="I107" s="29"/>
      <c r="J107" s="27"/>
      <c r="K107" s="25"/>
      <c r="L107" s="29"/>
      <c r="M107" s="25"/>
      <c r="N107" s="25"/>
      <c r="O107" s="25"/>
      <c r="Q107" s="25"/>
      <c r="R107" s="25"/>
    </row>
    <row r="108" spans="1:18">
      <c r="A108" s="25"/>
      <c r="B108" s="31"/>
      <c r="C108" s="25"/>
      <c r="D108" s="25"/>
      <c r="E108" s="31"/>
      <c r="F108" s="34"/>
      <c r="G108" s="25"/>
      <c r="H108" s="25"/>
      <c r="I108" s="29"/>
      <c r="J108" s="27"/>
      <c r="K108" s="25"/>
      <c r="L108" s="29"/>
      <c r="M108" s="25"/>
      <c r="N108" s="25"/>
      <c r="O108" s="25"/>
      <c r="Q108" s="25"/>
      <c r="R108" s="25"/>
    </row>
    <row r="109" spans="1:18">
      <c r="A109" s="25"/>
      <c r="B109" s="31"/>
      <c r="C109" s="25"/>
      <c r="D109" s="25"/>
      <c r="E109" s="31"/>
      <c r="F109" s="34"/>
      <c r="G109" s="25"/>
      <c r="H109" s="25"/>
      <c r="I109" s="29"/>
      <c r="J109" s="27"/>
      <c r="K109" s="25"/>
      <c r="L109" s="29"/>
      <c r="M109" s="25"/>
      <c r="N109" s="25"/>
      <c r="O109" s="25"/>
      <c r="Q109" s="25"/>
      <c r="R109" s="25"/>
    </row>
    <row r="110" spans="1:18">
      <c r="A110" s="25"/>
      <c r="B110" s="31"/>
      <c r="C110" s="25"/>
      <c r="D110" s="25"/>
      <c r="E110" s="31"/>
      <c r="F110" s="34"/>
      <c r="G110" s="25"/>
      <c r="H110" s="25"/>
      <c r="I110" s="29"/>
      <c r="J110" s="27"/>
      <c r="K110" s="25"/>
      <c r="L110" s="29"/>
      <c r="M110" s="25"/>
      <c r="N110" s="25"/>
      <c r="O110" s="25"/>
      <c r="Q110" s="25"/>
      <c r="R110" s="25"/>
    </row>
    <row r="111" spans="1:18">
      <c r="A111" s="25"/>
      <c r="B111" s="31"/>
      <c r="C111" s="25"/>
      <c r="D111" s="25"/>
      <c r="E111" s="31"/>
      <c r="F111" s="34"/>
      <c r="G111" s="25"/>
      <c r="H111" s="25"/>
      <c r="I111" s="29"/>
      <c r="J111" s="27"/>
      <c r="K111" s="25"/>
      <c r="L111" s="29"/>
      <c r="M111" s="25"/>
      <c r="N111" s="25"/>
      <c r="O111" s="25"/>
      <c r="Q111" s="25"/>
      <c r="R111" s="25"/>
    </row>
    <row r="112" spans="1:18">
      <c r="A112" s="25"/>
      <c r="B112" s="31"/>
      <c r="C112" s="25"/>
      <c r="D112" s="25"/>
      <c r="E112" s="31"/>
      <c r="F112" s="34"/>
      <c r="G112" s="25"/>
      <c r="H112" s="25"/>
      <c r="I112" s="29"/>
      <c r="J112" s="27"/>
      <c r="K112" s="25"/>
      <c r="L112" s="29"/>
      <c r="M112" s="25"/>
      <c r="N112" s="25"/>
      <c r="O112" s="25"/>
      <c r="Q112" s="25"/>
      <c r="R112" s="25"/>
    </row>
    <row r="113" spans="1:18">
      <c r="A113" s="25"/>
      <c r="B113" s="31"/>
      <c r="C113" s="25"/>
      <c r="D113" s="25"/>
      <c r="E113" s="31"/>
      <c r="F113" s="34"/>
      <c r="G113" s="25"/>
      <c r="H113" s="25"/>
      <c r="I113" s="29"/>
      <c r="J113" s="27"/>
      <c r="K113" s="25"/>
      <c r="L113" s="29"/>
      <c r="M113" s="25"/>
      <c r="N113" s="25"/>
      <c r="O113" s="25"/>
      <c r="Q113" s="25"/>
      <c r="R113" s="25"/>
    </row>
    <row r="114" spans="1:18">
      <c r="A114" s="25"/>
      <c r="B114" s="31"/>
      <c r="C114" s="25"/>
      <c r="D114" s="25"/>
      <c r="E114" s="31"/>
      <c r="F114" s="34"/>
      <c r="G114" s="25"/>
      <c r="H114" s="25"/>
      <c r="I114" s="29"/>
      <c r="J114" s="27"/>
      <c r="K114" s="25"/>
      <c r="L114" s="29"/>
      <c r="M114" s="25"/>
      <c r="N114" s="25"/>
      <c r="O114" s="25"/>
      <c r="Q114" s="25"/>
      <c r="R114" s="25"/>
    </row>
    <row r="115" spans="1:18">
      <c r="A115" s="25"/>
      <c r="B115" s="31"/>
      <c r="C115" s="25"/>
      <c r="D115" s="25"/>
      <c r="E115" s="31"/>
      <c r="F115" s="34"/>
      <c r="G115" s="25"/>
      <c r="H115" s="25"/>
      <c r="I115" s="29"/>
      <c r="J115" s="27"/>
      <c r="K115" s="25"/>
      <c r="L115" s="29"/>
      <c r="M115" s="25"/>
      <c r="N115" s="25"/>
      <c r="O115" s="25"/>
      <c r="Q115" s="25"/>
      <c r="R115" s="25"/>
    </row>
    <row r="116" spans="1:18">
      <c r="A116" s="25"/>
      <c r="B116" s="29"/>
      <c r="C116" s="25"/>
      <c r="D116" s="25"/>
      <c r="E116" s="31"/>
      <c r="F116" s="34"/>
      <c r="G116" s="25"/>
      <c r="H116" s="25"/>
      <c r="I116" s="29"/>
      <c r="J116" s="27"/>
      <c r="K116" s="25"/>
      <c r="L116" s="29"/>
      <c r="M116" s="25"/>
      <c r="N116" s="25"/>
      <c r="O116" s="25"/>
      <c r="Q116" s="25"/>
      <c r="R116" s="25"/>
    </row>
    <row r="117" spans="1:18">
      <c r="A117" s="25"/>
      <c r="B117" s="29"/>
      <c r="C117" s="25"/>
      <c r="D117" s="25"/>
      <c r="E117" s="31"/>
      <c r="F117" s="34"/>
      <c r="G117" s="25"/>
      <c r="H117" s="25"/>
      <c r="I117" s="29"/>
      <c r="J117" s="27"/>
      <c r="K117" s="25"/>
      <c r="L117" s="29"/>
      <c r="M117" s="25"/>
      <c r="N117" s="25"/>
      <c r="O117" s="25"/>
      <c r="Q117" s="25"/>
      <c r="R117" s="25"/>
    </row>
    <row r="118" spans="1:18">
      <c r="A118" s="25"/>
      <c r="B118" s="29"/>
      <c r="C118" s="25"/>
      <c r="D118" s="29"/>
      <c r="E118" s="29"/>
      <c r="F118" s="29"/>
      <c r="G118" s="25"/>
      <c r="H118" s="25"/>
      <c r="I118" s="29"/>
      <c r="J118" s="27"/>
      <c r="K118" s="25"/>
      <c r="L118" s="29"/>
      <c r="M118" s="25"/>
      <c r="N118" s="25"/>
      <c r="O118" s="25"/>
      <c r="Q118" s="25"/>
      <c r="R118" s="25"/>
    </row>
    <row r="119" spans="1:18">
      <c r="A119" s="25"/>
      <c r="B119" s="29"/>
      <c r="C119" s="25"/>
      <c r="D119" s="29"/>
      <c r="E119" s="29"/>
      <c r="F119" s="29"/>
      <c r="G119" s="25"/>
      <c r="H119" s="25"/>
      <c r="I119" s="29"/>
      <c r="J119" s="27"/>
      <c r="K119" s="25"/>
      <c r="L119" s="29"/>
      <c r="M119" s="25"/>
      <c r="N119" s="25"/>
      <c r="O119" s="25"/>
      <c r="Q119" s="25"/>
      <c r="R119" s="25"/>
    </row>
    <row r="120" spans="1:18">
      <c r="A120" s="25"/>
      <c r="B120" s="29"/>
      <c r="C120" s="25"/>
      <c r="D120" s="29"/>
      <c r="E120" s="29"/>
      <c r="F120" s="29"/>
      <c r="G120" s="25"/>
      <c r="H120" s="25"/>
      <c r="I120" s="29"/>
      <c r="J120" s="27"/>
      <c r="K120" s="25"/>
      <c r="L120" s="29"/>
      <c r="M120" s="25"/>
      <c r="N120" s="25"/>
      <c r="O120" s="25"/>
      <c r="Q120" s="25"/>
      <c r="R120" s="25"/>
    </row>
    <row r="121" spans="1:18">
      <c r="A121" s="25"/>
      <c r="B121" s="29"/>
      <c r="C121" s="25"/>
      <c r="D121" s="29"/>
      <c r="E121" s="29"/>
      <c r="F121" s="29"/>
      <c r="G121" s="25"/>
      <c r="H121" s="25"/>
      <c r="I121" s="29"/>
      <c r="J121" s="27"/>
      <c r="K121" s="25"/>
      <c r="L121" s="29"/>
      <c r="M121" s="25"/>
      <c r="N121" s="25"/>
      <c r="O121" s="25"/>
      <c r="Q121" s="25"/>
      <c r="R121" s="25"/>
    </row>
    <row r="122" spans="1:18">
      <c r="A122" s="25"/>
      <c r="B122" s="29"/>
      <c r="C122" s="25"/>
      <c r="D122" s="29"/>
      <c r="E122" s="29"/>
      <c r="F122" s="29"/>
      <c r="G122" s="25"/>
      <c r="H122" s="25"/>
      <c r="I122" s="29"/>
      <c r="J122" s="27"/>
      <c r="K122" s="25"/>
      <c r="L122" s="29"/>
      <c r="M122" s="25"/>
      <c r="N122" s="25"/>
      <c r="O122" s="25"/>
      <c r="Q122" s="25"/>
      <c r="R122" s="25"/>
    </row>
    <row r="123" spans="1:18">
      <c r="A123" s="25"/>
      <c r="B123" s="29"/>
      <c r="C123" s="25"/>
      <c r="D123" s="29"/>
      <c r="E123" s="29"/>
      <c r="F123" s="29"/>
      <c r="G123" s="25"/>
      <c r="H123" s="25"/>
      <c r="I123" s="29"/>
      <c r="J123" s="27"/>
      <c r="K123" s="25"/>
      <c r="L123" s="29"/>
      <c r="M123" s="25"/>
      <c r="N123" s="25"/>
      <c r="O123" s="25"/>
      <c r="Q123" s="25"/>
      <c r="R123" s="25"/>
    </row>
    <row r="124" spans="1:18">
      <c r="A124" s="25"/>
      <c r="B124" s="29"/>
      <c r="C124" s="25"/>
      <c r="D124" s="29"/>
      <c r="E124" s="29"/>
      <c r="F124" s="29"/>
      <c r="G124" s="25"/>
      <c r="H124" s="25"/>
      <c r="I124" s="29"/>
      <c r="J124" s="27"/>
      <c r="K124" s="25"/>
      <c r="L124" s="29"/>
      <c r="M124" s="25"/>
      <c r="N124" s="25"/>
      <c r="O124" s="25"/>
      <c r="Q124" s="25"/>
      <c r="R124" s="25"/>
    </row>
    <row r="125" spans="1:18">
      <c r="A125" s="25"/>
      <c r="B125" s="29"/>
      <c r="C125" s="25"/>
      <c r="D125" s="29"/>
      <c r="E125" s="29"/>
      <c r="F125" s="29"/>
      <c r="G125" s="25"/>
      <c r="H125" s="25"/>
      <c r="I125" s="29"/>
      <c r="J125" s="27"/>
      <c r="K125" s="25"/>
      <c r="L125" s="29"/>
      <c r="M125" s="25"/>
      <c r="N125" s="25"/>
      <c r="O125" s="25"/>
      <c r="Q125" s="25"/>
      <c r="R125" s="25"/>
    </row>
    <row r="126" spans="1:18">
      <c r="A126" s="25"/>
      <c r="B126" s="29"/>
      <c r="C126" s="25"/>
      <c r="D126" s="29"/>
      <c r="E126" s="29"/>
      <c r="F126" s="29"/>
      <c r="G126" s="25"/>
      <c r="H126" s="25"/>
      <c r="I126" s="29"/>
      <c r="J126" s="25"/>
      <c r="K126" s="25"/>
      <c r="L126" s="29"/>
      <c r="M126" s="25"/>
      <c r="N126" s="25"/>
      <c r="O126" s="25"/>
      <c r="Q126" s="25"/>
      <c r="R126" s="25"/>
    </row>
    <row r="127" spans="1:18">
      <c r="A127" s="25"/>
      <c r="B127" s="29"/>
      <c r="C127" s="25"/>
      <c r="D127" s="29"/>
      <c r="E127" s="29"/>
      <c r="F127" s="29"/>
      <c r="G127" s="25"/>
      <c r="H127" s="25"/>
      <c r="I127" s="29"/>
      <c r="J127" s="25"/>
      <c r="K127" s="29"/>
      <c r="L127" s="29"/>
      <c r="M127" s="25"/>
      <c r="N127" s="25"/>
      <c r="O127" s="25"/>
      <c r="Q127" s="25"/>
      <c r="R127" s="25"/>
    </row>
    <row r="128" spans="1:18">
      <c r="A128" s="25"/>
      <c r="B128" s="29"/>
      <c r="C128" s="25"/>
      <c r="D128" s="29"/>
      <c r="E128" s="29"/>
      <c r="F128" s="29"/>
      <c r="G128" s="25"/>
      <c r="H128" s="25"/>
      <c r="I128" s="29"/>
      <c r="J128" s="25"/>
      <c r="K128" s="29"/>
      <c r="L128" s="29"/>
      <c r="M128" s="25"/>
      <c r="N128" s="25"/>
      <c r="O128" s="25"/>
      <c r="Q128" s="25"/>
      <c r="R128" s="25"/>
    </row>
    <row r="129" spans="1:18">
      <c r="A129" s="25"/>
      <c r="B129" s="29"/>
      <c r="C129" s="25"/>
      <c r="D129" s="29"/>
      <c r="E129" s="29"/>
      <c r="F129" s="29"/>
      <c r="G129" s="25"/>
      <c r="H129" s="25"/>
      <c r="I129" s="29"/>
      <c r="J129" s="25"/>
      <c r="K129" s="29"/>
      <c r="L129" s="29"/>
      <c r="M129" s="25"/>
      <c r="N129" s="25"/>
      <c r="O129" s="25"/>
      <c r="Q129" s="25"/>
      <c r="R129" s="25"/>
    </row>
    <row r="130" spans="1:18">
      <c r="A130" s="25"/>
      <c r="B130" s="29"/>
      <c r="C130" s="25"/>
      <c r="D130" s="29"/>
      <c r="E130" s="29"/>
      <c r="F130" s="29"/>
      <c r="G130" s="25"/>
      <c r="H130" s="25"/>
      <c r="I130" s="29"/>
      <c r="J130" s="25"/>
      <c r="K130" s="29"/>
      <c r="L130" s="29"/>
      <c r="M130" s="25"/>
      <c r="N130" s="25"/>
      <c r="O130" s="25"/>
      <c r="Q130" s="25"/>
      <c r="R130" s="25"/>
    </row>
    <row r="131" spans="1:18">
      <c r="A131" s="25"/>
      <c r="B131" s="29"/>
      <c r="C131" s="25"/>
      <c r="D131" s="29"/>
      <c r="E131" s="29"/>
      <c r="F131" s="29"/>
      <c r="G131" s="25"/>
      <c r="H131" s="25"/>
      <c r="I131" s="29"/>
      <c r="J131" s="25"/>
      <c r="K131" s="29"/>
      <c r="L131" s="29"/>
      <c r="M131" s="25"/>
      <c r="N131" s="25"/>
      <c r="O131" s="25"/>
      <c r="Q131" s="25"/>
      <c r="R131" s="25"/>
    </row>
    <row r="132" spans="1:18">
      <c r="A132" s="25"/>
      <c r="B132" s="29"/>
      <c r="C132" s="25"/>
      <c r="D132" s="29"/>
      <c r="E132" s="29"/>
      <c r="F132" s="29"/>
      <c r="G132" s="25"/>
      <c r="H132" s="25"/>
      <c r="I132" s="29"/>
      <c r="J132" s="25"/>
      <c r="K132" s="29"/>
      <c r="L132" s="29"/>
      <c r="M132" s="25"/>
      <c r="N132" s="25"/>
      <c r="O132" s="25"/>
      <c r="Q132" s="25"/>
      <c r="R132" s="25"/>
    </row>
    <row r="133" spans="1:18">
      <c r="A133" s="25"/>
      <c r="B133" s="29"/>
      <c r="C133" s="25"/>
      <c r="D133" s="29"/>
      <c r="E133" s="29"/>
      <c r="F133" s="29"/>
      <c r="G133" s="25"/>
      <c r="H133" s="25"/>
      <c r="I133" s="29"/>
      <c r="J133" s="25"/>
      <c r="K133" s="29"/>
      <c r="L133" s="29"/>
      <c r="M133" s="25"/>
      <c r="N133" s="25"/>
      <c r="O133" s="25"/>
      <c r="Q133" s="25"/>
      <c r="R133" s="25"/>
    </row>
    <row r="134" spans="1:18">
      <c r="A134" s="25"/>
      <c r="B134" s="29"/>
      <c r="C134" s="25"/>
      <c r="D134" s="29"/>
      <c r="E134" s="29"/>
      <c r="F134" s="29"/>
      <c r="G134" s="25"/>
      <c r="H134" s="25"/>
      <c r="I134" s="29"/>
      <c r="J134" s="25"/>
      <c r="K134" s="29"/>
      <c r="L134" s="29"/>
      <c r="M134" s="25"/>
      <c r="N134" s="25"/>
      <c r="O134" s="25"/>
      <c r="Q134" s="25"/>
      <c r="R134" s="25"/>
    </row>
    <row r="135" spans="1:18">
      <c r="A135" s="25"/>
      <c r="B135" s="29"/>
      <c r="C135" s="25"/>
      <c r="D135" s="29"/>
      <c r="E135" s="29"/>
      <c r="F135" s="29"/>
      <c r="G135" s="25"/>
      <c r="H135" s="25"/>
      <c r="I135" s="29"/>
      <c r="J135" s="25"/>
      <c r="K135" s="29"/>
      <c r="L135" s="29"/>
      <c r="M135" s="25"/>
      <c r="N135" s="25"/>
      <c r="O135" s="25"/>
      <c r="Q135" s="25"/>
      <c r="R135" s="25"/>
    </row>
    <row r="136" spans="1:18">
      <c r="A136" s="25"/>
      <c r="B136" s="29"/>
      <c r="C136" s="25"/>
      <c r="D136" s="29"/>
      <c r="E136" s="29"/>
      <c r="F136" s="29"/>
      <c r="G136" s="25"/>
      <c r="H136" s="25"/>
      <c r="I136" s="29"/>
      <c r="J136" s="25"/>
      <c r="K136" s="29"/>
      <c r="L136" s="29"/>
      <c r="M136" s="25"/>
      <c r="N136" s="25"/>
      <c r="O136" s="25"/>
      <c r="Q136" s="25"/>
      <c r="R136" s="25"/>
    </row>
    <row r="137" spans="1:18">
      <c r="A137" s="25"/>
      <c r="B137" s="29"/>
      <c r="C137" s="25"/>
      <c r="D137" s="29"/>
      <c r="E137" s="29"/>
      <c r="F137" s="29"/>
      <c r="G137" s="25"/>
      <c r="H137" s="29"/>
      <c r="I137" s="29"/>
      <c r="J137" s="25"/>
      <c r="K137" s="29"/>
      <c r="L137" s="29"/>
      <c r="M137" s="25"/>
      <c r="N137" s="25"/>
      <c r="O137" s="25"/>
      <c r="Q137" s="25"/>
      <c r="R137" s="25"/>
    </row>
    <row r="138" spans="1:18">
      <c r="A138" s="25"/>
      <c r="B138" s="29"/>
      <c r="C138" s="25"/>
      <c r="D138" s="29"/>
      <c r="E138" s="29"/>
      <c r="F138" s="29"/>
      <c r="G138" s="25"/>
      <c r="H138" s="29"/>
      <c r="I138" s="29"/>
      <c r="J138" s="25"/>
      <c r="K138" s="29"/>
      <c r="L138" s="29"/>
      <c r="M138" s="25"/>
      <c r="N138" s="25"/>
      <c r="O138" s="25"/>
      <c r="Q138" s="25"/>
      <c r="R138" s="25"/>
    </row>
    <row r="139" spans="1:18">
      <c r="A139" s="29"/>
      <c r="B139" s="29"/>
      <c r="C139" s="25"/>
      <c r="D139" s="29"/>
      <c r="E139" s="29"/>
      <c r="F139" s="29"/>
      <c r="G139" s="25"/>
      <c r="H139" s="29"/>
      <c r="I139" s="29"/>
      <c r="J139" s="25"/>
      <c r="K139" s="29"/>
      <c r="L139" s="29"/>
      <c r="M139" s="25"/>
      <c r="N139" s="25"/>
      <c r="O139" s="25"/>
      <c r="Q139" s="25"/>
      <c r="R139" s="25"/>
    </row>
    <row r="140" spans="1:18">
      <c r="A140" s="29"/>
      <c r="B140" s="29"/>
      <c r="C140" s="25"/>
      <c r="D140" s="29"/>
      <c r="E140" s="29"/>
      <c r="F140" s="29"/>
      <c r="G140" s="25"/>
      <c r="H140" s="29"/>
      <c r="I140" s="29"/>
      <c r="J140" s="25"/>
      <c r="K140" s="29"/>
      <c r="L140" s="29"/>
      <c r="M140" s="25"/>
      <c r="N140" s="25"/>
      <c r="O140" s="25"/>
      <c r="Q140" s="25"/>
      <c r="R140" s="25"/>
    </row>
    <row r="141" spans="1:18">
      <c r="A141" s="29"/>
      <c r="B141" s="29"/>
      <c r="C141" s="25"/>
      <c r="D141" s="29"/>
      <c r="E141" s="29"/>
      <c r="F141" s="29"/>
      <c r="G141" s="25"/>
      <c r="H141" s="29"/>
      <c r="I141" s="29"/>
      <c r="J141" s="25"/>
      <c r="K141" s="29"/>
      <c r="L141" s="29"/>
      <c r="M141" s="25"/>
      <c r="N141" s="25"/>
      <c r="O141" s="25"/>
      <c r="Q141" s="25"/>
      <c r="R141" s="25"/>
    </row>
    <row r="142" spans="1:18">
      <c r="A142" s="29"/>
      <c r="B142" s="29"/>
      <c r="C142" s="25"/>
      <c r="D142" s="29"/>
      <c r="E142" s="29"/>
      <c r="F142" s="29"/>
      <c r="G142" s="25"/>
      <c r="H142" s="29"/>
      <c r="I142" s="29"/>
      <c r="J142" s="25"/>
      <c r="K142" s="29"/>
      <c r="L142" s="29"/>
      <c r="M142" s="25"/>
      <c r="N142" s="25"/>
      <c r="O142" s="25"/>
      <c r="Q142" s="25"/>
      <c r="R142" s="25"/>
    </row>
    <row r="143" spans="1:18">
      <c r="A143" s="29"/>
      <c r="B143" s="29"/>
      <c r="C143" s="25"/>
      <c r="D143" s="29"/>
      <c r="E143" s="29"/>
      <c r="F143" s="29"/>
      <c r="G143" s="25"/>
      <c r="H143" s="29"/>
      <c r="I143" s="29"/>
      <c r="J143" s="25"/>
      <c r="K143" s="29"/>
      <c r="L143" s="29"/>
      <c r="M143" s="25"/>
      <c r="N143" s="25"/>
      <c r="O143" s="25"/>
      <c r="Q143" s="25"/>
      <c r="R143" s="25"/>
    </row>
    <row r="144" spans="1:18">
      <c r="A144" s="29"/>
      <c r="B144" s="29"/>
      <c r="C144" s="25"/>
      <c r="D144" s="29"/>
      <c r="E144" s="29"/>
      <c r="F144" s="29"/>
      <c r="G144" s="25"/>
      <c r="H144" s="29"/>
      <c r="I144" s="29"/>
      <c r="J144" s="25"/>
      <c r="K144" s="29"/>
      <c r="L144" s="29"/>
      <c r="M144" s="25"/>
      <c r="N144" s="25"/>
      <c r="O144" s="25"/>
      <c r="Q144" s="25"/>
      <c r="R144" s="25"/>
    </row>
    <row r="145" spans="1:18">
      <c r="A145" s="29"/>
      <c r="B145" s="29"/>
      <c r="C145" s="25"/>
      <c r="D145" s="29"/>
      <c r="E145" s="29"/>
      <c r="F145" s="29"/>
      <c r="G145" s="25"/>
      <c r="H145" s="29"/>
      <c r="I145" s="29"/>
      <c r="J145" s="25"/>
      <c r="K145" s="29"/>
      <c r="L145" s="29"/>
      <c r="M145" s="25"/>
      <c r="N145" s="25"/>
      <c r="O145" s="25"/>
      <c r="Q145" s="25"/>
      <c r="R145" s="25"/>
    </row>
    <row r="146" spans="1:18">
      <c r="A146" s="29"/>
      <c r="B146" s="29"/>
      <c r="C146" s="25"/>
      <c r="D146" s="29"/>
      <c r="E146" s="29"/>
      <c r="F146" s="29"/>
      <c r="G146" s="25"/>
      <c r="H146" s="29"/>
      <c r="I146" s="29"/>
      <c r="J146" s="25"/>
      <c r="K146" s="29"/>
      <c r="L146" s="29"/>
      <c r="M146" s="25"/>
      <c r="N146" s="25"/>
      <c r="O146" s="25"/>
      <c r="Q146" s="25"/>
      <c r="R146" s="25"/>
    </row>
    <row r="147" spans="1:18">
      <c r="A147" s="29"/>
      <c r="B147" s="29"/>
      <c r="C147" s="25"/>
      <c r="D147" s="29"/>
      <c r="E147" s="29"/>
      <c r="F147" s="29"/>
      <c r="G147" s="25"/>
      <c r="H147" s="29"/>
      <c r="I147" s="29"/>
      <c r="J147" s="25"/>
      <c r="K147" s="29"/>
      <c r="L147" s="29"/>
      <c r="M147" s="25"/>
      <c r="N147" s="25"/>
      <c r="O147" s="25"/>
      <c r="Q147" s="25"/>
      <c r="R147" s="25"/>
    </row>
    <row r="148" spans="1:18">
      <c r="A148" s="29"/>
      <c r="B148" s="29"/>
      <c r="C148" s="25"/>
      <c r="D148" s="29"/>
      <c r="E148" s="29"/>
      <c r="F148" s="29"/>
      <c r="G148" s="25"/>
      <c r="H148" s="29"/>
      <c r="I148" s="29"/>
      <c r="J148" s="25"/>
      <c r="K148" s="29"/>
      <c r="L148" s="29"/>
      <c r="M148" s="25"/>
      <c r="N148" s="25"/>
      <c r="O148" s="25"/>
      <c r="Q148" s="25"/>
      <c r="R148" s="25"/>
    </row>
    <row r="149" spans="1:18">
      <c r="A149" s="29"/>
      <c r="B149" s="29"/>
      <c r="C149" s="25"/>
      <c r="D149" s="29"/>
      <c r="E149" s="29"/>
      <c r="F149" s="29"/>
      <c r="G149" s="25"/>
      <c r="H149" s="29"/>
      <c r="I149" s="29"/>
      <c r="J149" s="25"/>
      <c r="K149" s="29"/>
      <c r="L149" s="29"/>
      <c r="M149" s="25"/>
      <c r="N149" s="25"/>
      <c r="O149" s="25"/>
      <c r="Q149" s="25"/>
      <c r="R149" s="25"/>
    </row>
    <row r="150" spans="1:18">
      <c r="A150" s="29"/>
      <c r="B150" s="29"/>
      <c r="C150" s="25"/>
      <c r="D150" s="29"/>
      <c r="E150" s="29"/>
      <c r="F150" s="29"/>
      <c r="G150" s="25"/>
      <c r="H150" s="29"/>
      <c r="I150" s="29"/>
      <c r="J150" s="25"/>
      <c r="K150" s="29"/>
      <c r="L150" s="29"/>
      <c r="M150" s="25"/>
      <c r="N150" s="25"/>
      <c r="O150" s="25"/>
      <c r="Q150" s="25"/>
      <c r="R150" s="25"/>
    </row>
    <row r="151" spans="1:18">
      <c r="A151" s="29"/>
      <c r="B151" s="29"/>
      <c r="C151" s="25"/>
      <c r="D151" s="29"/>
      <c r="E151" s="29"/>
      <c r="F151" s="29"/>
      <c r="G151" s="25"/>
      <c r="H151" s="29"/>
      <c r="I151" s="29"/>
      <c r="J151" s="25"/>
      <c r="K151" s="29"/>
      <c r="L151" s="29"/>
      <c r="M151" s="25"/>
      <c r="N151" s="25"/>
      <c r="O151" s="25"/>
      <c r="Q151" s="25"/>
      <c r="R151" s="25"/>
    </row>
    <row r="152" spans="1:18">
      <c r="A152" s="29"/>
      <c r="B152" s="29"/>
      <c r="C152" s="25"/>
      <c r="D152" s="29"/>
      <c r="E152" s="29"/>
      <c r="F152" s="29"/>
      <c r="G152" s="25"/>
      <c r="H152" s="29"/>
      <c r="I152" s="29"/>
      <c r="J152" s="25"/>
      <c r="K152" s="29"/>
      <c r="L152" s="29"/>
      <c r="M152" s="25"/>
      <c r="N152" s="25"/>
      <c r="O152" s="25"/>
      <c r="Q152" s="25"/>
      <c r="R152" s="25"/>
    </row>
    <row r="153" spans="1:18">
      <c r="A153" s="29"/>
      <c r="B153" s="29"/>
      <c r="C153" s="25"/>
      <c r="D153" s="29"/>
      <c r="E153" s="29"/>
      <c r="F153" s="29"/>
      <c r="G153" s="25"/>
      <c r="H153" s="29"/>
      <c r="I153" s="29"/>
      <c r="J153" s="25"/>
      <c r="K153" s="29"/>
      <c r="L153" s="29"/>
      <c r="M153" s="25"/>
      <c r="N153" s="25"/>
      <c r="O153" s="25"/>
      <c r="Q153" s="25"/>
      <c r="R153" s="25"/>
    </row>
    <row r="154" spans="1:18">
      <c r="A154" s="29"/>
      <c r="B154" s="29"/>
      <c r="C154" s="25"/>
      <c r="D154" s="29"/>
      <c r="E154" s="29"/>
      <c r="F154" s="29"/>
      <c r="G154" s="25"/>
      <c r="H154" s="29"/>
      <c r="I154" s="29"/>
      <c r="J154" s="25"/>
      <c r="K154" s="29"/>
      <c r="L154" s="29"/>
      <c r="M154" s="25"/>
      <c r="N154" s="25"/>
      <c r="O154" s="25"/>
      <c r="Q154" s="25"/>
      <c r="R154" s="25"/>
    </row>
    <row r="155" spans="1:18">
      <c r="A155" s="29"/>
      <c r="B155" s="29"/>
      <c r="C155" s="25"/>
      <c r="D155" s="29"/>
      <c r="E155" s="29"/>
      <c r="F155" s="29"/>
      <c r="G155" s="25"/>
      <c r="H155" s="29"/>
      <c r="I155" s="29"/>
      <c r="J155" s="25"/>
      <c r="K155" s="29"/>
      <c r="L155" s="29"/>
      <c r="M155" s="25"/>
      <c r="N155" s="25"/>
      <c r="O155" s="25"/>
      <c r="Q155" s="25"/>
      <c r="R155" s="25"/>
    </row>
    <row r="156" spans="1:18">
      <c r="A156" s="29"/>
      <c r="B156" s="29"/>
      <c r="C156" s="25"/>
      <c r="D156" s="29"/>
      <c r="E156" s="29"/>
      <c r="F156" s="29"/>
      <c r="G156" s="25"/>
      <c r="H156" s="29"/>
      <c r="I156" s="29"/>
      <c r="J156" s="25"/>
      <c r="K156" s="29"/>
      <c r="L156" s="29"/>
      <c r="M156" s="25"/>
      <c r="N156" s="25"/>
      <c r="O156" s="25"/>
      <c r="Q156" s="25"/>
      <c r="R156" s="25"/>
    </row>
    <row r="157" spans="1:18">
      <c r="A157" s="29"/>
      <c r="B157" s="29"/>
      <c r="C157" s="25"/>
      <c r="D157" s="29"/>
      <c r="E157" s="29"/>
      <c r="F157" s="29"/>
      <c r="G157" s="25"/>
      <c r="H157" s="29"/>
      <c r="I157" s="29"/>
      <c r="J157" s="25"/>
      <c r="K157" s="29"/>
      <c r="L157" s="29"/>
      <c r="M157" s="25"/>
      <c r="N157" s="25"/>
      <c r="O157" s="25"/>
      <c r="Q157" s="29"/>
      <c r="R157" s="29"/>
    </row>
    <row r="158" spans="1:18">
      <c r="A158" s="29"/>
      <c r="B158" s="29"/>
      <c r="C158" s="25"/>
      <c r="D158" s="29"/>
      <c r="E158" s="29"/>
      <c r="F158" s="29"/>
      <c r="G158" s="25"/>
      <c r="H158" s="29"/>
      <c r="I158" s="29"/>
      <c r="J158" s="25"/>
      <c r="K158" s="29"/>
      <c r="L158" s="29"/>
      <c r="M158" s="25"/>
      <c r="N158" s="25"/>
      <c r="O158" s="25"/>
      <c r="Q158" s="29"/>
      <c r="R158" s="29"/>
    </row>
    <row r="159" spans="1:18">
      <c r="A159" s="29"/>
      <c r="B159" s="29"/>
      <c r="C159" s="25"/>
      <c r="D159" s="29"/>
      <c r="E159" s="29"/>
      <c r="F159" s="29"/>
      <c r="G159" s="25"/>
      <c r="H159" s="29"/>
      <c r="I159" s="29"/>
      <c r="J159" s="25"/>
      <c r="K159" s="29"/>
      <c r="L159" s="29"/>
      <c r="M159" s="25"/>
      <c r="N159" s="25"/>
      <c r="O159" s="25"/>
      <c r="Q159" s="29"/>
      <c r="R159" s="29"/>
    </row>
    <row r="160" spans="1:18">
      <c r="A160" s="29"/>
      <c r="B160" s="29"/>
      <c r="C160" s="29"/>
      <c r="D160" s="29"/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Q160" s="29"/>
      <c r="R160" s="29"/>
    </row>
    <row r="161" spans="1:18">
      <c r="A161" s="29"/>
      <c r="B161" s="29"/>
      <c r="C161" s="29"/>
      <c r="D161" s="29"/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Q161" s="29"/>
      <c r="R161" s="29"/>
    </row>
    <row r="162" spans="1:18">
      <c r="A162" s="29"/>
      <c r="B162" s="29"/>
      <c r="C162" s="29"/>
      <c r="D162" s="29"/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Q162" s="29"/>
      <c r="R162" s="29"/>
    </row>
    <row r="163" spans="1:18">
      <c r="A163" s="29"/>
      <c r="B163" s="29"/>
      <c r="C163" s="29"/>
      <c r="D163" s="29"/>
      <c r="E163" s="29"/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Q163" s="29"/>
      <c r="R163" s="29"/>
    </row>
    <row r="164" spans="1:18">
      <c r="A164" s="29"/>
      <c r="B164" s="29"/>
      <c r="C164" s="29"/>
      <c r="D164" s="29"/>
      <c r="E164" s="29"/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Q164" s="29"/>
      <c r="R164" s="29"/>
    </row>
    <row r="165" spans="1:18">
      <c r="A165" s="29"/>
      <c r="B165" s="29"/>
      <c r="C165" s="29"/>
      <c r="D165" s="29"/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Q165" s="29"/>
      <c r="R165" s="29"/>
    </row>
    <row r="166" spans="1:18">
      <c r="A166" s="29"/>
      <c r="B166" s="29"/>
      <c r="C166" s="29"/>
      <c r="D166" s="29"/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Q166" s="29"/>
      <c r="R166" s="29"/>
    </row>
    <row r="167" spans="1:18">
      <c r="A167" s="29"/>
      <c r="B167" s="29"/>
      <c r="C167" s="29"/>
      <c r="D167" s="29"/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Q167" s="29"/>
      <c r="R167" s="29"/>
    </row>
    <row r="168" spans="1:18">
      <c r="A168" s="29"/>
      <c r="B168" s="29"/>
      <c r="C168" s="29"/>
      <c r="D168" s="29"/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Q168" s="29"/>
      <c r="R168" s="29"/>
    </row>
    <row r="169" spans="1:18">
      <c r="A169" s="29"/>
      <c r="B169" s="29"/>
      <c r="C169" s="29"/>
      <c r="D169" s="29"/>
      <c r="E169" s="29"/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Q169" s="29"/>
      <c r="R169" s="29"/>
    </row>
    <row r="170" spans="1:18">
      <c r="A170" s="29"/>
      <c r="B170" s="29"/>
      <c r="C170" s="29"/>
      <c r="D170" s="29"/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Q170" s="29"/>
      <c r="R170" s="29"/>
    </row>
    <row r="171" spans="1:18">
      <c r="A171" s="29"/>
      <c r="B171" s="29"/>
      <c r="C171" s="29"/>
      <c r="D171" s="29"/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Q171" s="29"/>
      <c r="R171" s="29"/>
    </row>
    <row r="172" spans="1:18">
      <c r="A172" s="29"/>
      <c r="B172" s="29"/>
      <c r="C172" s="29"/>
      <c r="D172" s="29"/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Q172" s="29"/>
      <c r="R172" s="29"/>
    </row>
    <row r="173" spans="1:18">
      <c r="A173" s="29"/>
      <c r="B173" s="29"/>
      <c r="C173" s="29"/>
      <c r="D173" s="29"/>
      <c r="E173" s="29"/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Q173" s="29"/>
      <c r="R173" s="29"/>
    </row>
    <row r="174" spans="1:18">
      <c r="A174" s="29"/>
      <c r="B174" s="29"/>
      <c r="C174" s="29"/>
      <c r="D174" s="29"/>
      <c r="E174" s="29"/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Q174" s="29"/>
      <c r="R174" s="29"/>
    </row>
    <row r="175" spans="1:18">
      <c r="A175" s="29"/>
      <c r="B175" s="29"/>
      <c r="C175" s="29"/>
      <c r="D175" s="29"/>
      <c r="E175" s="29"/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Q175" s="29"/>
      <c r="R175" s="29"/>
    </row>
    <row r="176" spans="1:18">
      <c r="A176" s="29"/>
      <c r="B176" s="29"/>
      <c r="C176" s="29"/>
      <c r="D176" s="29"/>
      <c r="E176" s="29"/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Q176" s="29"/>
      <c r="R176" s="29"/>
    </row>
    <row r="177" spans="1:18">
      <c r="A177" s="29"/>
      <c r="B177" s="29"/>
      <c r="C177" s="29"/>
      <c r="D177" s="29"/>
      <c r="E177" s="29"/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Q177" s="29"/>
      <c r="R177" s="29"/>
    </row>
    <row r="178" spans="1:18">
      <c r="A178" s="29"/>
      <c r="B178" s="29"/>
      <c r="C178" s="29"/>
      <c r="D178" s="29"/>
      <c r="E178" s="29"/>
      <c r="F178" s="29"/>
      <c r="G178" s="29"/>
      <c r="H178" s="29"/>
      <c r="I178" s="29"/>
      <c r="J178" s="29"/>
      <c r="K178" s="29"/>
      <c r="L178" s="29"/>
      <c r="M178" s="29"/>
      <c r="N178" s="29"/>
      <c r="O178" s="29"/>
      <c r="Q178" s="29"/>
      <c r="R178" s="29"/>
    </row>
    <row r="179" spans="1:18">
      <c r="A179" s="29"/>
      <c r="B179" s="29"/>
      <c r="C179" s="29"/>
      <c r="D179" s="29"/>
      <c r="E179" s="29"/>
      <c r="F179" s="29"/>
      <c r="G179" s="29"/>
      <c r="H179" s="29"/>
      <c r="I179" s="29"/>
      <c r="J179" s="29"/>
      <c r="K179" s="29"/>
      <c r="L179" s="29"/>
      <c r="M179" s="29"/>
      <c r="N179" s="29"/>
      <c r="O179" s="29"/>
      <c r="Q179" s="29"/>
      <c r="R179" s="29"/>
    </row>
    <row r="180" spans="1:18">
      <c r="A180" s="29"/>
      <c r="B180" s="29"/>
      <c r="C180" s="29"/>
      <c r="D180" s="29"/>
      <c r="E180" s="29"/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Q180" s="29"/>
      <c r="R180" s="29"/>
    </row>
    <row r="181" spans="1:18">
      <c r="A181" s="29"/>
      <c r="B181" s="29"/>
      <c r="C181" s="29"/>
      <c r="D181" s="29"/>
      <c r="E181" s="29"/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Q181" s="29"/>
      <c r="R181" s="29"/>
    </row>
    <row r="182" spans="1:18">
      <c r="A182" s="29"/>
      <c r="B182" s="29"/>
      <c r="C182" s="29"/>
      <c r="D182" s="29"/>
      <c r="E182" s="29"/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Q182" s="29"/>
      <c r="R182" s="29"/>
    </row>
    <row r="183" spans="1:18">
      <c r="A183" s="29"/>
      <c r="B183" s="29"/>
      <c r="C183" s="29"/>
      <c r="D183" s="29"/>
      <c r="E183" s="29"/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Q183" s="29"/>
      <c r="R183" s="29"/>
    </row>
    <row r="184" spans="1:18">
      <c r="A184" s="29"/>
      <c r="B184" s="29"/>
      <c r="C184" s="29"/>
      <c r="D184" s="29"/>
      <c r="E184" s="29"/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Q184" s="29"/>
      <c r="R184" s="29"/>
    </row>
    <row r="185" spans="1:18">
      <c r="A185" s="29"/>
      <c r="B185" s="29"/>
      <c r="C185" s="29"/>
      <c r="D185" s="29"/>
      <c r="E185" s="29"/>
      <c r="F185" s="29"/>
      <c r="G185" s="29"/>
      <c r="H185" s="29"/>
      <c r="I185" s="29"/>
      <c r="J185" s="29"/>
      <c r="K185" s="29"/>
      <c r="L185" s="29"/>
      <c r="M185" s="29"/>
      <c r="N185" s="29"/>
      <c r="O185" s="29"/>
      <c r="Q185" s="29"/>
      <c r="R185" s="29"/>
    </row>
    <row r="186" spans="1:18">
      <c r="A186" s="29"/>
      <c r="B186" s="29"/>
      <c r="C186" s="29"/>
      <c r="D186" s="29"/>
      <c r="E186" s="29"/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Q186" s="29"/>
      <c r="R186" s="29"/>
    </row>
    <row r="187" spans="1:18">
      <c r="A187" s="29"/>
      <c r="B187" s="29"/>
      <c r="C187" s="29"/>
      <c r="D187" s="29"/>
      <c r="E187" s="29"/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Q187" s="29"/>
      <c r="R187" s="29"/>
    </row>
    <row r="188" spans="1:18">
      <c r="A188" s="29"/>
      <c r="B188" s="29"/>
      <c r="C188" s="29"/>
      <c r="D188" s="29"/>
      <c r="E188" s="29"/>
      <c r="F188" s="29"/>
      <c r="G188" s="29"/>
      <c r="H188" s="29"/>
      <c r="I188" s="29"/>
      <c r="J188" s="29"/>
      <c r="K188" s="29"/>
      <c r="L188" s="29"/>
      <c r="M188" s="29"/>
      <c r="N188" s="29"/>
      <c r="O188" s="29"/>
      <c r="Q188" s="29"/>
      <c r="R188" s="29"/>
    </row>
    <row r="189" spans="1:18">
      <c r="A189" s="29"/>
      <c r="B189" s="29"/>
      <c r="C189" s="29"/>
      <c r="D189" s="29"/>
      <c r="E189" s="29"/>
      <c r="F189" s="29"/>
      <c r="G189" s="29"/>
      <c r="H189" s="29"/>
      <c r="I189" s="29"/>
      <c r="J189" s="29"/>
      <c r="K189" s="29"/>
      <c r="L189" s="29"/>
      <c r="M189" s="29"/>
      <c r="N189" s="29"/>
      <c r="O189" s="29"/>
      <c r="Q189" s="29"/>
      <c r="R189" s="29"/>
    </row>
    <row r="190" spans="1:18">
      <c r="A190" s="29"/>
      <c r="B190" s="29"/>
      <c r="C190" s="29"/>
      <c r="D190" s="29"/>
      <c r="E190" s="29"/>
      <c r="F190" s="29"/>
      <c r="G190" s="29"/>
      <c r="H190" s="29"/>
      <c r="I190" s="29"/>
      <c r="J190" s="29"/>
      <c r="K190" s="29"/>
      <c r="L190" s="29"/>
      <c r="M190" s="29"/>
      <c r="N190" s="29"/>
      <c r="O190" s="29"/>
      <c r="Q190" s="29"/>
      <c r="R190" s="29"/>
    </row>
    <row r="191" spans="1:18">
      <c r="A191" s="29"/>
      <c r="B191" s="29"/>
      <c r="C191" s="29"/>
      <c r="D191" s="29"/>
      <c r="E191" s="29"/>
      <c r="F191" s="29"/>
      <c r="G191" s="29"/>
      <c r="H191" s="29"/>
      <c r="I191" s="29"/>
      <c r="J191" s="29"/>
      <c r="K191" s="29"/>
      <c r="L191" s="29"/>
      <c r="M191" s="29"/>
      <c r="N191" s="29"/>
      <c r="O191" s="29"/>
      <c r="Q191" s="29"/>
      <c r="R191" s="29"/>
    </row>
    <row r="192" spans="1:18">
      <c r="A192" s="29"/>
      <c r="B192" s="29"/>
      <c r="C192" s="29"/>
      <c r="D192" s="29"/>
      <c r="E192" s="29"/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Q192" s="29"/>
      <c r="R192" s="29"/>
    </row>
    <row r="193" spans="1:18">
      <c r="A193" s="29"/>
      <c r="B193" s="29"/>
      <c r="C193" s="29"/>
      <c r="D193" s="29"/>
      <c r="E193" s="29"/>
      <c r="F193" s="29"/>
      <c r="G193" s="29"/>
      <c r="H193" s="29"/>
      <c r="I193" s="29"/>
      <c r="J193" s="29"/>
      <c r="K193" s="29"/>
      <c r="L193" s="29"/>
      <c r="M193" s="29"/>
      <c r="N193" s="29"/>
      <c r="O193" s="29"/>
      <c r="Q193" s="29"/>
      <c r="R193" s="29"/>
    </row>
    <row r="194" spans="1:18">
      <c r="A194" s="29"/>
      <c r="B194" s="29"/>
      <c r="C194" s="29"/>
      <c r="D194" s="29"/>
      <c r="E194" s="29"/>
      <c r="F194" s="29"/>
      <c r="G194" s="29"/>
      <c r="H194" s="29"/>
      <c r="I194" s="29"/>
      <c r="J194" s="29"/>
      <c r="K194" s="29"/>
      <c r="L194" s="29"/>
      <c r="M194" s="29"/>
      <c r="N194" s="29"/>
      <c r="O194" s="29"/>
      <c r="Q194" s="29"/>
      <c r="R194" s="29"/>
    </row>
    <row r="195" spans="1:18">
      <c r="A195" s="29"/>
      <c r="B195" s="29"/>
      <c r="C195" s="29"/>
      <c r="D195" s="29"/>
      <c r="E195" s="29"/>
      <c r="F195" s="29"/>
      <c r="G195" s="29"/>
      <c r="H195" s="29"/>
      <c r="I195" s="29"/>
      <c r="J195" s="29"/>
      <c r="K195" s="29"/>
      <c r="L195" s="29"/>
      <c r="M195" s="29"/>
      <c r="N195" s="29"/>
      <c r="O195" s="29"/>
      <c r="Q195" s="29"/>
      <c r="R195" s="29"/>
    </row>
    <row r="196" spans="1:18">
      <c r="A196" s="29"/>
      <c r="B196" s="29"/>
      <c r="C196" s="29"/>
      <c r="D196" s="29"/>
      <c r="E196" s="29"/>
      <c r="F196" s="29"/>
      <c r="G196" s="29"/>
      <c r="H196" s="29"/>
      <c r="I196" s="29"/>
      <c r="J196" s="29"/>
      <c r="K196" s="29"/>
      <c r="L196" s="29"/>
      <c r="M196" s="29"/>
      <c r="N196" s="29"/>
      <c r="O196" s="29"/>
      <c r="Q196" s="29"/>
      <c r="R196" s="29"/>
    </row>
    <row r="197" spans="1:18">
      <c r="A197" s="29"/>
      <c r="B197" s="29"/>
      <c r="C197" s="29"/>
      <c r="D197" s="29"/>
      <c r="E197" s="29"/>
      <c r="F197" s="29"/>
      <c r="G197" s="29"/>
      <c r="H197" s="29"/>
      <c r="I197" s="29"/>
      <c r="J197" s="29"/>
      <c r="K197" s="29"/>
      <c r="L197" s="29"/>
      <c r="M197" s="29"/>
      <c r="N197" s="29"/>
      <c r="O197" s="29"/>
      <c r="Q197" s="29"/>
      <c r="R197" s="29"/>
    </row>
    <row r="198" spans="1:18">
      <c r="A198" s="29"/>
      <c r="B198" s="29"/>
      <c r="C198" s="29"/>
      <c r="D198" s="29"/>
      <c r="E198" s="29"/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Q198" s="29"/>
      <c r="R198" s="29"/>
    </row>
    <row r="199" spans="1:18">
      <c r="A199" s="29"/>
      <c r="B199" s="29"/>
      <c r="C199" s="29"/>
      <c r="D199" s="29"/>
      <c r="E199" s="29"/>
      <c r="F199" s="29"/>
      <c r="G199" s="29"/>
      <c r="H199" s="29"/>
      <c r="I199" s="29"/>
      <c r="J199" s="29"/>
      <c r="K199" s="29"/>
      <c r="L199" s="29"/>
      <c r="M199" s="29"/>
      <c r="N199" s="29"/>
      <c r="O199" s="29"/>
      <c r="Q199" s="29"/>
      <c r="R199" s="29"/>
    </row>
    <row r="200" spans="1:18">
      <c r="A200" s="29"/>
      <c r="B200" s="29"/>
      <c r="C200" s="29"/>
      <c r="D200" s="29"/>
      <c r="E200" s="29"/>
      <c r="F200" s="29"/>
      <c r="G200" s="29"/>
      <c r="H200" s="29"/>
      <c r="I200" s="29"/>
      <c r="J200" s="29"/>
      <c r="K200" s="29"/>
      <c r="L200" s="29"/>
      <c r="M200" s="29"/>
      <c r="N200" s="29"/>
      <c r="O200" s="29"/>
      <c r="Q200" s="29"/>
      <c r="R200" s="29"/>
    </row>
    <row r="201" spans="1:18">
      <c r="A201" s="29"/>
      <c r="B201" s="29"/>
      <c r="C201" s="29"/>
      <c r="D201" s="29"/>
      <c r="E201" s="29"/>
      <c r="F201" s="29"/>
      <c r="G201" s="29"/>
      <c r="H201" s="29"/>
      <c r="I201" s="29"/>
      <c r="J201" s="29"/>
      <c r="K201" s="29"/>
      <c r="L201" s="29"/>
      <c r="M201" s="29"/>
      <c r="N201" s="29"/>
      <c r="O201" s="29"/>
      <c r="Q201" s="29"/>
      <c r="R201" s="29"/>
    </row>
    <row r="202" spans="1:18">
      <c r="A202" s="29"/>
      <c r="B202" s="29"/>
      <c r="C202" s="29"/>
      <c r="D202" s="29"/>
      <c r="E202" s="29"/>
      <c r="F202" s="29"/>
      <c r="G202" s="29"/>
      <c r="H202" s="29"/>
      <c r="I202" s="29"/>
      <c r="J202" s="29"/>
      <c r="K202" s="29"/>
      <c r="L202" s="29"/>
      <c r="M202" s="29"/>
      <c r="N202" s="29"/>
      <c r="O202" s="29"/>
      <c r="Q202" s="29"/>
      <c r="R202" s="29"/>
    </row>
    <row r="203" spans="1:18">
      <c r="A203" s="29"/>
      <c r="B203" s="29"/>
      <c r="C203" s="29"/>
      <c r="D203" s="29"/>
      <c r="E203" s="29"/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Q203" s="29"/>
      <c r="R203" s="29"/>
    </row>
    <row r="204" spans="1:18">
      <c r="A204" s="29"/>
      <c r="B204" s="29"/>
      <c r="C204" s="29"/>
      <c r="D204" s="29"/>
      <c r="E204" s="29"/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Q204" s="29"/>
      <c r="R204" s="29"/>
    </row>
    <row r="205" spans="1:18">
      <c r="A205" s="29"/>
      <c r="B205" s="29"/>
      <c r="C205" s="29"/>
      <c r="D205" s="29"/>
      <c r="E205" s="29"/>
      <c r="F205" s="29"/>
      <c r="G205" s="29"/>
      <c r="H205" s="29"/>
      <c r="I205" s="29"/>
      <c r="J205" s="29"/>
      <c r="K205" s="29"/>
      <c r="L205" s="29"/>
      <c r="M205" s="29"/>
      <c r="N205" s="29"/>
      <c r="O205" s="29"/>
      <c r="Q205" s="29"/>
      <c r="R205" s="29"/>
    </row>
    <row r="206" spans="1:18">
      <c r="A206" s="29"/>
      <c r="B206" s="29"/>
      <c r="C206" s="29"/>
      <c r="D206" s="29"/>
      <c r="E206" s="29"/>
      <c r="F206" s="29"/>
      <c r="G206" s="29"/>
      <c r="H206" s="29"/>
      <c r="I206" s="29"/>
      <c r="J206" s="29"/>
      <c r="K206" s="29"/>
      <c r="L206" s="29"/>
      <c r="M206" s="29"/>
      <c r="N206" s="29"/>
      <c r="O206" s="29"/>
      <c r="Q206" s="29"/>
      <c r="R206" s="29"/>
    </row>
    <row r="207" spans="1:18">
      <c r="A207" s="29"/>
      <c r="B207" s="29"/>
      <c r="C207" s="29"/>
      <c r="D207" s="29"/>
      <c r="E207" s="29"/>
      <c r="F207" s="29"/>
      <c r="G207" s="29"/>
      <c r="H207" s="29"/>
      <c r="I207" s="29"/>
      <c r="J207" s="29"/>
      <c r="K207" s="29"/>
      <c r="L207" s="29"/>
      <c r="M207" s="29"/>
      <c r="N207" s="29"/>
      <c r="O207" s="29"/>
      <c r="Q207" s="29"/>
      <c r="R207" s="29"/>
    </row>
    <row r="208" spans="1:18">
      <c r="A208" s="29"/>
      <c r="B208" s="29"/>
      <c r="C208" s="29"/>
      <c r="D208" s="29"/>
      <c r="E208" s="29"/>
      <c r="F208" s="29"/>
      <c r="G208" s="29"/>
      <c r="H208" s="29"/>
      <c r="I208" s="29"/>
      <c r="J208" s="29"/>
      <c r="K208" s="29"/>
      <c r="L208" s="29"/>
      <c r="M208" s="29"/>
      <c r="N208" s="29"/>
      <c r="O208" s="29"/>
      <c r="Q208" s="29"/>
      <c r="R208" s="29"/>
    </row>
    <row r="209" spans="1:18">
      <c r="A209" s="29"/>
      <c r="B209" s="29"/>
      <c r="C209" s="29"/>
      <c r="D209" s="29"/>
      <c r="E209" s="29"/>
      <c r="F209" s="29"/>
      <c r="G209" s="29"/>
      <c r="H209" s="29"/>
      <c r="I209" s="29"/>
      <c r="J209" s="29"/>
      <c r="K209" s="29"/>
      <c r="L209" s="29"/>
      <c r="M209" s="29"/>
      <c r="N209" s="29"/>
      <c r="O209" s="29"/>
      <c r="Q209" s="29"/>
      <c r="R209" s="29"/>
    </row>
    <row r="210" spans="1:18">
      <c r="A210" s="29"/>
      <c r="B210" s="29"/>
      <c r="C210" s="29"/>
      <c r="D210" s="29"/>
      <c r="E210" s="29"/>
      <c r="F210" s="29"/>
      <c r="G210" s="29"/>
      <c r="H210" s="29"/>
      <c r="I210" s="29"/>
      <c r="J210" s="29"/>
      <c r="K210" s="29"/>
      <c r="L210" s="29"/>
      <c r="M210" s="29"/>
      <c r="N210" s="29"/>
      <c r="O210" s="29"/>
      <c r="Q210" s="29"/>
      <c r="R210" s="29"/>
    </row>
    <row r="211" spans="1:18">
      <c r="A211" s="29"/>
      <c r="B211" s="29"/>
      <c r="C211" s="29"/>
      <c r="D211" s="29"/>
      <c r="E211" s="29"/>
      <c r="F211" s="29"/>
      <c r="G211" s="29"/>
      <c r="H211" s="29"/>
      <c r="I211" s="29"/>
      <c r="J211" s="29"/>
      <c r="K211" s="29"/>
      <c r="L211" s="29"/>
      <c r="M211" s="29"/>
      <c r="N211" s="29"/>
      <c r="O211" s="29"/>
      <c r="Q211" s="29"/>
      <c r="R211" s="29"/>
    </row>
    <row r="212" spans="1:18">
      <c r="A212" s="29"/>
      <c r="B212" s="29"/>
      <c r="C212" s="29"/>
      <c r="D212" s="29"/>
      <c r="E212" s="29"/>
      <c r="F212" s="29"/>
      <c r="G212" s="29"/>
      <c r="H212" s="29"/>
      <c r="I212" s="29"/>
      <c r="J212" s="29"/>
      <c r="K212" s="29"/>
      <c r="L212" s="29"/>
      <c r="M212" s="29"/>
      <c r="N212" s="29"/>
      <c r="O212" s="29"/>
      <c r="Q212" s="29"/>
      <c r="R212" s="29"/>
    </row>
    <row r="213" spans="1:18">
      <c r="A213" s="29"/>
      <c r="B213" s="29"/>
      <c r="C213" s="29"/>
      <c r="D213" s="29"/>
      <c r="E213" s="29"/>
      <c r="F213" s="29"/>
      <c r="G213" s="29"/>
      <c r="H213" s="29"/>
      <c r="I213" s="29"/>
      <c r="J213" s="29"/>
      <c r="K213" s="29"/>
      <c r="L213" s="29"/>
      <c r="M213" s="29"/>
      <c r="N213" s="29"/>
      <c r="O213" s="29"/>
      <c r="Q213" s="29"/>
      <c r="R213" s="29"/>
    </row>
    <row r="214" spans="1:18">
      <c r="A214" s="29"/>
      <c r="B214" s="29"/>
      <c r="C214" s="29"/>
      <c r="D214" s="29"/>
      <c r="E214" s="29"/>
      <c r="F214" s="29"/>
      <c r="G214" s="29"/>
      <c r="H214" s="29"/>
      <c r="I214" s="29"/>
      <c r="J214" s="29"/>
      <c r="K214" s="29"/>
      <c r="L214" s="29"/>
      <c r="M214" s="29"/>
      <c r="N214" s="29"/>
      <c r="O214" s="29"/>
      <c r="Q214" s="29"/>
      <c r="R214" s="29"/>
    </row>
    <row r="215" spans="1:18">
      <c r="A215" s="29"/>
      <c r="B215" s="29"/>
      <c r="C215" s="29"/>
      <c r="D215" s="29"/>
      <c r="E215" s="29"/>
      <c r="F215" s="29"/>
      <c r="G215" s="29"/>
      <c r="H215" s="29"/>
      <c r="I215" s="29"/>
      <c r="J215" s="29"/>
      <c r="K215" s="29"/>
      <c r="L215" s="29"/>
      <c r="M215" s="29"/>
      <c r="N215" s="29"/>
      <c r="O215" s="29"/>
      <c r="Q215" s="29"/>
      <c r="R215" s="29"/>
    </row>
    <row r="216" spans="1:18">
      <c r="A216" s="29"/>
      <c r="B216" s="29"/>
      <c r="C216" s="29"/>
      <c r="D216" s="29"/>
      <c r="E216" s="29"/>
      <c r="F216" s="29"/>
      <c r="G216" s="29"/>
      <c r="H216" s="29"/>
      <c r="I216" s="29"/>
      <c r="J216" s="29"/>
      <c r="K216" s="29"/>
      <c r="L216" s="29"/>
      <c r="M216" s="29"/>
      <c r="N216" s="29"/>
      <c r="O216" s="29"/>
      <c r="Q216" s="29"/>
      <c r="R216" s="29"/>
    </row>
    <row r="217" spans="1:18">
      <c r="A217" s="29"/>
      <c r="B217" s="29"/>
      <c r="C217" s="29"/>
      <c r="D217" s="29"/>
      <c r="E217" s="29"/>
      <c r="F217" s="29"/>
      <c r="G217" s="29"/>
      <c r="H217" s="29"/>
      <c r="I217" s="29"/>
      <c r="J217" s="29"/>
      <c r="K217" s="29"/>
      <c r="L217" s="29"/>
      <c r="M217" s="29"/>
      <c r="N217" s="29"/>
      <c r="O217" s="29"/>
      <c r="Q217" s="29"/>
      <c r="R217" s="29"/>
    </row>
    <row r="218" spans="1:18">
      <c r="A218" s="29"/>
      <c r="B218" s="29"/>
      <c r="C218" s="29"/>
      <c r="D218" s="29"/>
      <c r="E218" s="29"/>
      <c r="F218" s="29"/>
      <c r="G218" s="29"/>
      <c r="H218" s="29"/>
      <c r="I218" s="29"/>
      <c r="J218" s="29"/>
      <c r="K218" s="29"/>
      <c r="L218" s="29"/>
      <c r="M218" s="29"/>
      <c r="N218" s="29"/>
      <c r="O218" s="29"/>
      <c r="Q218" s="29"/>
      <c r="R218" s="29"/>
    </row>
    <row r="219" spans="1:18">
      <c r="A219" s="29"/>
      <c r="B219" s="29"/>
      <c r="C219" s="29"/>
      <c r="D219" s="29"/>
      <c r="E219" s="29"/>
      <c r="F219" s="29"/>
      <c r="G219" s="29"/>
      <c r="H219" s="29"/>
      <c r="I219" s="29"/>
      <c r="J219" s="29"/>
      <c r="K219" s="29"/>
      <c r="L219" s="29"/>
      <c r="M219" s="29"/>
      <c r="N219" s="29"/>
      <c r="O219" s="29"/>
      <c r="Q219" s="29"/>
      <c r="R219" s="29"/>
    </row>
    <row r="220" spans="1:18">
      <c r="A220" s="29"/>
      <c r="B220" s="29"/>
      <c r="C220" s="29"/>
      <c r="D220" s="29"/>
      <c r="E220" s="29"/>
      <c r="F220" s="29"/>
      <c r="G220" s="29"/>
      <c r="H220" s="29"/>
      <c r="I220" s="29"/>
      <c r="J220" s="29"/>
      <c r="K220" s="29"/>
      <c r="L220" s="29"/>
      <c r="M220" s="29"/>
      <c r="N220" s="29"/>
      <c r="O220" s="29"/>
      <c r="Q220" s="29"/>
      <c r="R220" s="29"/>
    </row>
    <row r="221" spans="1:18">
      <c r="A221" s="29"/>
      <c r="B221" s="29"/>
      <c r="C221" s="29"/>
      <c r="D221" s="29"/>
      <c r="E221" s="29"/>
      <c r="F221" s="29"/>
      <c r="G221" s="29"/>
      <c r="H221" s="29"/>
      <c r="I221" s="29"/>
      <c r="J221" s="29"/>
      <c r="K221" s="29"/>
      <c r="L221" s="29"/>
      <c r="M221" s="29"/>
      <c r="N221" s="29"/>
      <c r="O221" s="29"/>
      <c r="Q221" s="29"/>
      <c r="R221" s="29"/>
    </row>
    <row r="222" spans="1:18">
      <c r="A222" s="29"/>
      <c r="B222" s="29"/>
      <c r="C222" s="29"/>
      <c r="D222" s="29"/>
      <c r="E222" s="29"/>
      <c r="F222" s="29"/>
      <c r="G222" s="29"/>
      <c r="H222" s="29"/>
      <c r="I222" s="29"/>
      <c r="J222" s="29"/>
      <c r="K222" s="29"/>
      <c r="L222" s="29"/>
      <c r="M222" s="29"/>
      <c r="N222" s="29"/>
      <c r="O222" s="29"/>
      <c r="Q222" s="29"/>
      <c r="R222" s="29"/>
    </row>
    <row r="223" spans="1:18">
      <c r="A223" s="29"/>
      <c r="B223" s="29"/>
      <c r="C223" s="29"/>
      <c r="D223" s="29"/>
      <c r="E223" s="29"/>
      <c r="F223" s="29"/>
      <c r="G223" s="29"/>
      <c r="H223" s="29"/>
      <c r="I223" s="29"/>
      <c r="J223" s="29"/>
      <c r="K223" s="29"/>
      <c r="L223" s="29"/>
      <c r="M223" s="29"/>
      <c r="N223" s="29"/>
      <c r="O223" s="29"/>
      <c r="Q223" s="29"/>
      <c r="R223" s="29"/>
    </row>
    <row r="224" spans="1:18">
      <c r="A224" s="29"/>
      <c r="B224" s="29"/>
      <c r="C224" s="29"/>
      <c r="D224" s="29"/>
      <c r="E224" s="29"/>
      <c r="F224" s="29"/>
      <c r="G224" s="29"/>
      <c r="H224" s="29"/>
      <c r="I224" s="29"/>
      <c r="J224" s="29"/>
      <c r="K224" s="29"/>
      <c r="L224" s="29"/>
      <c r="M224" s="29"/>
      <c r="N224" s="29"/>
      <c r="O224" s="29"/>
      <c r="Q224" s="29"/>
      <c r="R224" s="29"/>
    </row>
    <row r="225" spans="1:18">
      <c r="A225" s="29"/>
      <c r="B225" s="29"/>
      <c r="C225" s="29"/>
      <c r="D225" s="29"/>
      <c r="E225" s="29"/>
      <c r="F225" s="29"/>
      <c r="G225" s="29"/>
      <c r="H225" s="29"/>
      <c r="I225" s="29"/>
      <c r="J225" s="29"/>
      <c r="K225" s="29"/>
      <c r="L225" s="29"/>
      <c r="M225" s="29"/>
      <c r="N225" s="29"/>
      <c r="O225" s="29"/>
      <c r="Q225" s="29"/>
      <c r="R225" s="29"/>
    </row>
    <row r="226" spans="1:18">
      <c r="A226" s="29"/>
      <c r="B226" s="29"/>
      <c r="C226" s="29"/>
      <c r="D226" s="29"/>
      <c r="E226" s="29"/>
      <c r="F226" s="29"/>
      <c r="G226" s="29"/>
      <c r="H226" s="29"/>
      <c r="I226" s="29"/>
      <c r="J226" s="29"/>
      <c r="K226" s="29"/>
      <c r="L226" s="29"/>
      <c r="M226" s="29"/>
      <c r="N226" s="29"/>
      <c r="O226" s="29"/>
      <c r="Q226" s="29"/>
      <c r="R226" s="29"/>
    </row>
    <row r="227" spans="1:18">
      <c r="A227" s="29"/>
      <c r="B227" s="29"/>
      <c r="C227" s="29"/>
      <c r="D227" s="29"/>
      <c r="E227" s="29"/>
      <c r="F227" s="29"/>
      <c r="G227" s="29"/>
      <c r="H227" s="29"/>
      <c r="I227" s="29"/>
      <c r="J227" s="29"/>
      <c r="K227" s="29"/>
      <c r="L227" s="29"/>
      <c r="M227" s="29"/>
      <c r="N227" s="29"/>
      <c r="O227" s="29"/>
      <c r="Q227" s="29"/>
      <c r="R227" s="29"/>
    </row>
    <row r="228" spans="1:18">
      <c r="A228" s="29"/>
      <c r="B228" s="29"/>
      <c r="C228" s="29"/>
      <c r="D228" s="29"/>
      <c r="E228" s="29"/>
      <c r="F228" s="29"/>
      <c r="G228" s="29"/>
      <c r="H228" s="29"/>
      <c r="I228" s="29"/>
      <c r="J228" s="29"/>
      <c r="K228" s="29"/>
      <c r="L228" s="29"/>
      <c r="M228" s="29"/>
      <c r="N228" s="29"/>
      <c r="O228" s="29"/>
      <c r="Q228" s="29"/>
      <c r="R228" s="29"/>
    </row>
    <row r="229" spans="1:18">
      <c r="A229" s="29"/>
      <c r="B229" s="29"/>
      <c r="C229" s="29"/>
      <c r="D229" s="29"/>
      <c r="E229" s="29"/>
      <c r="F229" s="29"/>
      <c r="G229" s="29"/>
      <c r="H229" s="29"/>
      <c r="I229" s="29"/>
      <c r="J229" s="29"/>
      <c r="K229" s="29"/>
      <c r="L229" s="29"/>
      <c r="M229" s="29"/>
      <c r="N229" s="29"/>
      <c r="O229" s="29"/>
      <c r="Q229" s="29"/>
      <c r="R229" s="29"/>
    </row>
    <row r="230" spans="1:18">
      <c r="A230" s="29"/>
      <c r="B230" s="29"/>
      <c r="C230" s="29"/>
      <c r="D230" s="29"/>
      <c r="E230" s="29"/>
      <c r="F230" s="29"/>
      <c r="G230" s="29"/>
      <c r="H230" s="29"/>
      <c r="I230" s="29"/>
      <c r="J230" s="29"/>
      <c r="K230" s="29"/>
      <c r="L230" s="29"/>
      <c r="M230" s="29"/>
      <c r="N230" s="29"/>
      <c r="O230" s="29"/>
      <c r="Q230" s="29"/>
      <c r="R230" s="29"/>
    </row>
    <row r="231" spans="1:18">
      <c r="A231" s="29"/>
      <c r="B231" s="29"/>
      <c r="C231" s="29"/>
      <c r="D231" s="29"/>
      <c r="E231" s="29"/>
      <c r="F231" s="29"/>
      <c r="G231" s="29"/>
      <c r="H231" s="29"/>
      <c r="I231" s="29"/>
      <c r="J231" s="29"/>
      <c r="K231" s="29"/>
      <c r="L231" s="29"/>
      <c r="M231" s="29"/>
      <c r="N231" s="29"/>
      <c r="O231" s="29"/>
      <c r="Q231" s="29"/>
      <c r="R231" s="29"/>
    </row>
    <row r="232" spans="1:18">
      <c r="A232" s="29"/>
      <c r="B232" s="29"/>
      <c r="C232" s="29"/>
      <c r="D232" s="29"/>
      <c r="E232" s="29"/>
      <c r="F232" s="29"/>
      <c r="G232" s="29"/>
      <c r="H232" s="29"/>
      <c r="I232" s="29"/>
      <c r="J232" s="29"/>
      <c r="K232" s="29"/>
      <c r="L232" s="29"/>
      <c r="M232" s="29"/>
      <c r="N232" s="29"/>
      <c r="O232" s="29"/>
      <c r="Q232" s="29"/>
      <c r="R232" s="29"/>
    </row>
    <row r="233" spans="1:18">
      <c r="A233" s="29"/>
      <c r="B233" s="29"/>
      <c r="C233" s="29"/>
      <c r="D233" s="29"/>
      <c r="E233" s="29"/>
      <c r="F233" s="29"/>
      <c r="G233" s="29"/>
      <c r="H233" s="29"/>
      <c r="I233" s="29"/>
      <c r="J233" s="29"/>
      <c r="K233" s="29"/>
      <c r="L233" s="29"/>
      <c r="M233" s="29"/>
      <c r="N233" s="29"/>
      <c r="O233" s="29"/>
      <c r="Q233" s="29"/>
      <c r="R233" s="29"/>
    </row>
    <row r="234" spans="1:18">
      <c r="A234" s="29"/>
      <c r="B234" s="29"/>
      <c r="C234" s="29"/>
      <c r="D234" s="29"/>
      <c r="E234" s="29"/>
      <c r="F234" s="29"/>
      <c r="G234" s="29"/>
      <c r="H234" s="29"/>
      <c r="I234" s="29"/>
      <c r="J234" s="29"/>
      <c r="K234" s="29"/>
      <c r="L234" s="29"/>
      <c r="M234" s="29"/>
      <c r="N234" s="29"/>
      <c r="O234" s="29"/>
      <c r="Q234" s="29"/>
      <c r="R234" s="29"/>
    </row>
    <row r="235" spans="1:18">
      <c r="A235" s="29"/>
      <c r="B235" s="29"/>
      <c r="C235" s="29"/>
      <c r="D235" s="29"/>
      <c r="E235" s="29"/>
      <c r="F235" s="29"/>
      <c r="G235" s="29"/>
      <c r="H235" s="29"/>
      <c r="I235" s="29"/>
      <c r="J235" s="29"/>
      <c r="K235" s="29"/>
      <c r="L235" s="29"/>
      <c r="M235" s="29"/>
      <c r="N235" s="29"/>
      <c r="O235" s="29"/>
      <c r="Q235" s="29"/>
      <c r="R235" s="29"/>
    </row>
    <row r="236" spans="1:18">
      <c r="A236" s="29"/>
      <c r="B236" s="29"/>
      <c r="C236" s="29"/>
      <c r="D236" s="29"/>
      <c r="E236" s="29"/>
      <c r="F236" s="29"/>
      <c r="G236" s="29"/>
      <c r="H236" s="29"/>
      <c r="I236" s="29"/>
      <c r="J236" s="29"/>
      <c r="K236" s="29"/>
      <c r="L236" s="29"/>
      <c r="M236" s="29"/>
      <c r="N236" s="29"/>
      <c r="O236" s="29"/>
      <c r="Q236" s="29"/>
      <c r="R236" s="29"/>
    </row>
    <row r="237" spans="1:18">
      <c r="A237" s="29"/>
      <c r="B237" s="29"/>
      <c r="C237" s="29"/>
      <c r="D237" s="29"/>
      <c r="E237" s="29"/>
      <c r="F237" s="29"/>
      <c r="G237" s="29"/>
      <c r="H237" s="29"/>
      <c r="I237" s="29"/>
      <c r="J237" s="29"/>
      <c r="K237" s="29"/>
      <c r="L237" s="29"/>
      <c r="M237" s="29"/>
      <c r="N237" s="29"/>
      <c r="O237" s="29"/>
      <c r="Q237" s="29"/>
      <c r="R237" s="29"/>
    </row>
    <row r="238" spans="1:18">
      <c r="A238" s="29"/>
      <c r="B238" s="29"/>
      <c r="C238" s="29"/>
      <c r="D238" s="29"/>
      <c r="E238" s="29"/>
      <c r="F238" s="29"/>
      <c r="G238" s="29"/>
      <c r="H238" s="29"/>
      <c r="I238" s="29"/>
      <c r="J238" s="29"/>
      <c r="K238" s="29"/>
      <c r="L238" s="29"/>
      <c r="M238" s="29"/>
      <c r="N238" s="29"/>
      <c r="O238" s="29"/>
      <c r="Q238" s="29"/>
      <c r="R238" s="29"/>
    </row>
    <row r="239" spans="1:18">
      <c r="A239" s="29"/>
      <c r="B239" s="29"/>
      <c r="C239" s="29"/>
      <c r="D239" s="29"/>
      <c r="E239" s="29"/>
      <c r="F239" s="29"/>
      <c r="G239" s="29"/>
      <c r="H239" s="29"/>
      <c r="I239" s="29"/>
      <c r="J239" s="29"/>
      <c r="K239" s="29"/>
      <c r="L239" s="29"/>
      <c r="M239" s="29"/>
      <c r="N239" s="29"/>
      <c r="O239" s="29"/>
      <c r="Q239" s="29"/>
      <c r="R239" s="29"/>
    </row>
    <row r="240" spans="1:18">
      <c r="A240" s="29"/>
      <c r="B240" s="29"/>
      <c r="C240" s="29"/>
      <c r="D240" s="29"/>
      <c r="E240" s="29"/>
      <c r="F240" s="29"/>
      <c r="G240" s="29"/>
      <c r="H240" s="29"/>
      <c r="I240" s="29"/>
      <c r="J240" s="29"/>
      <c r="K240" s="29"/>
      <c r="L240" s="29"/>
      <c r="M240" s="29"/>
      <c r="N240" s="29"/>
      <c r="O240" s="29"/>
      <c r="Q240" s="29"/>
      <c r="R240" s="29"/>
    </row>
    <row r="241" spans="1:18">
      <c r="A241" s="29"/>
      <c r="B241" s="29"/>
      <c r="C241" s="29"/>
      <c r="D241" s="29"/>
      <c r="E241" s="29"/>
      <c r="F241" s="29"/>
      <c r="G241" s="29"/>
      <c r="H241" s="29"/>
      <c r="I241" s="29"/>
      <c r="J241" s="29"/>
      <c r="K241" s="29"/>
      <c r="L241" s="29"/>
      <c r="M241" s="29"/>
      <c r="N241" s="29"/>
      <c r="O241" s="29"/>
      <c r="Q241" s="29"/>
      <c r="R241" s="29"/>
    </row>
    <row r="242" spans="1:18">
      <c r="A242" s="29"/>
      <c r="B242" s="29"/>
      <c r="C242" s="29"/>
      <c r="D242" s="29"/>
      <c r="E242" s="29"/>
      <c r="F242" s="29"/>
      <c r="G242" s="29"/>
      <c r="H242" s="29"/>
      <c r="I242" s="29"/>
      <c r="J242" s="29"/>
      <c r="K242" s="29"/>
      <c r="L242" s="29"/>
      <c r="M242" s="29"/>
      <c r="N242" s="29"/>
      <c r="O242" s="29"/>
      <c r="Q242" s="29"/>
      <c r="R242" s="29"/>
    </row>
    <row r="243" spans="1:18">
      <c r="A243" s="29"/>
      <c r="B243" s="29"/>
      <c r="C243" s="29"/>
      <c r="D243" s="29"/>
      <c r="E243" s="29"/>
      <c r="F243" s="29"/>
      <c r="G243" s="29"/>
      <c r="H243" s="29"/>
      <c r="I243" s="29"/>
      <c r="J243" s="29"/>
      <c r="K243" s="29"/>
      <c r="L243" s="29"/>
      <c r="M243" s="29"/>
      <c r="N243" s="29"/>
      <c r="O243" s="29"/>
      <c r="Q243" s="29"/>
      <c r="R243" s="29"/>
    </row>
    <row r="244" spans="1:18">
      <c r="A244" s="29"/>
      <c r="B244" s="29"/>
      <c r="C244" s="29"/>
      <c r="D244" s="29"/>
      <c r="E244" s="29"/>
      <c r="F244" s="29"/>
      <c r="G244" s="29"/>
      <c r="H244" s="29"/>
      <c r="I244" s="29"/>
      <c r="J244" s="29"/>
      <c r="K244" s="29"/>
      <c r="L244" s="29"/>
      <c r="M244" s="29"/>
      <c r="N244" s="29"/>
      <c r="O244" s="29"/>
      <c r="Q244" s="29"/>
      <c r="R244" s="29"/>
    </row>
    <row r="245" spans="1:18">
      <c r="A245" s="29"/>
      <c r="B245" s="29"/>
      <c r="C245" s="29"/>
      <c r="D245" s="29"/>
      <c r="E245" s="29"/>
      <c r="F245" s="29"/>
      <c r="G245" s="29"/>
      <c r="H245" s="29"/>
      <c r="I245" s="29"/>
      <c r="J245" s="29"/>
      <c r="K245" s="29"/>
      <c r="L245" s="29"/>
      <c r="M245" s="29"/>
      <c r="N245" s="29"/>
      <c r="O245" s="29"/>
      <c r="Q245" s="29"/>
      <c r="R245" s="29"/>
    </row>
    <row r="246" spans="1:18">
      <c r="A246" s="29"/>
      <c r="B246" s="29"/>
      <c r="C246" s="29"/>
      <c r="D246" s="29"/>
      <c r="E246" s="29"/>
      <c r="F246" s="29"/>
      <c r="G246" s="29"/>
      <c r="H246" s="29"/>
      <c r="I246" s="29"/>
      <c r="J246" s="29"/>
      <c r="K246" s="29"/>
      <c r="L246" s="29"/>
      <c r="M246" s="29"/>
      <c r="N246" s="29"/>
      <c r="O246" s="29"/>
      <c r="Q246" s="29"/>
      <c r="R246" s="29"/>
    </row>
    <row r="247" spans="1:18">
      <c r="A247" s="29"/>
      <c r="B247" s="29"/>
      <c r="C247" s="29"/>
      <c r="D247" s="29"/>
      <c r="E247" s="29"/>
      <c r="F247" s="29"/>
      <c r="G247" s="29"/>
      <c r="H247" s="29"/>
      <c r="I247" s="29"/>
      <c r="J247" s="29"/>
      <c r="K247" s="29"/>
      <c r="L247" s="29"/>
      <c r="M247" s="29"/>
      <c r="N247" s="29"/>
      <c r="O247" s="29"/>
      <c r="Q247" s="29"/>
      <c r="R247" s="29"/>
    </row>
    <row r="248" spans="1:18">
      <c r="A248" s="29"/>
      <c r="B248" s="29"/>
      <c r="C248" s="29"/>
      <c r="D248" s="29"/>
      <c r="E248" s="29"/>
      <c r="F248" s="29"/>
      <c r="G248" s="29"/>
      <c r="H248" s="29"/>
      <c r="I248" s="29"/>
      <c r="J248" s="29"/>
      <c r="K248" s="29"/>
      <c r="L248" s="29"/>
      <c r="M248" s="29"/>
      <c r="N248" s="29"/>
      <c r="O248" s="29"/>
      <c r="Q248" s="29"/>
      <c r="R248" s="29"/>
    </row>
    <row r="249" spans="1:18">
      <c r="A249" s="29"/>
      <c r="B249" s="29"/>
      <c r="C249" s="29"/>
      <c r="D249" s="29"/>
      <c r="E249" s="29"/>
      <c r="F249" s="29"/>
      <c r="G249" s="29"/>
      <c r="H249" s="29"/>
      <c r="I249" s="29"/>
      <c r="J249" s="29"/>
      <c r="K249" s="29"/>
      <c r="L249" s="29"/>
      <c r="M249" s="29"/>
      <c r="N249" s="29"/>
      <c r="O249" s="29"/>
      <c r="Q249" s="29"/>
      <c r="R249" s="29"/>
    </row>
    <row r="250" spans="1:18">
      <c r="A250" s="29"/>
      <c r="B250" s="29"/>
      <c r="C250" s="29"/>
      <c r="D250" s="29"/>
      <c r="E250" s="29"/>
      <c r="F250" s="29"/>
      <c r="G250" s="29"/>
      <c r="H250" s="29"/>
      <c r="I250" s="29"/>
      <c r="J250" s="29"/>
      <c r="K250" s="29"/>
      <c r="L250" s="29"/>
      <c r="M250" s="29"/>
      <c r="N250" s="29"/>
      <c r="O250" s="29"/>
      <c r="Q250" s="29"/>
      <c r="R250" s="29"/>
    </row>
    <row r="251" spans="1:18">
      <c r="A251" s="29"/>
      <c r="B251" s="29"/>
      <c r="C251" s="29"/>
      <c r="D251" s="29"/>
      <c r="E251" s="29"/>
      <c r="F251" s="29"/>
      <c r="G251" s="29"/>
      <c r="H251" s="29"/>
      <c r="I251" s="29"/>
      <c r="J251" s="29"/>
      <c r="K251" s="29"/>
      <c r="L251" s="29"/>
      <c r="M251" s="29"/>
      <c r="N251" s="29"/>
      <c r="O251" s="29"/>
      <c r="Q251" s="29"/>
      <c r="R251" s="29"/>
    </row>
    <row r="252" spans="1:18">
      <c r="A252" s="29"/>
      <c r="B252" s="29"/>
      <c r="C252" s="29"/>
      <c r="D252" s="29"/>
      <c r="E252" s="29"/>
      <c r="F252" s="29"/>
      <c r="G252" s="29"/>
      <c r="H252" s="29"/>
      <c r="I252" s="29"/>
      <c r="J252" s="29"/>
      <c r="K252" s="29"/>
      <c r="L252" s="29"/>
      <c r="M252" s="29"/>
      <c r="N252" s="29"/>
      <c r="O252" s="29"/>
      <c r="Q252" s="29"/>
      <c r="R252" s="29"/>
    </row>
    <row r="253" spans="1:18">
      <c r="A253" s="29"/>
      <c r="B253" s="29"/>
      <c r="C253" s="29"/>
      <c r="D253" s="29"/>
      <c r="E253" s="29"/>
      <c r="F253" s="29"/>
      <c r="G253" s="29"/>
      <c r="H253" s="29"/>
      <c r="I253" s="29"/>
      <c r="J253" s="29"/>
      <c r="K253" s="29"/>
      <c r="L253" s="29"/>
      <c r="M253" s="29"/>
      <c r="N253" s="29"/>
      <c r="O253" s="29"/>
      <c r="Q253" s="29"/>
      <c r="R253" s="29"/>
    </row>
    <row r="254" spans="1:18">
      <c r="A254" s="29"/>
      <c r="B254" s="29"/>
      <c r="C254" s="29"/>
      <c r="D254" s="29"/>
      <c r="E254" s="29"/>
      <c r="F254" s="29"/>
      <c r="G254" s="29"/>
      <c r="H254" s="29"/>
      <c r="I254" s="29"/>
      <c r="J254" s="29"/>
      <c r="K254" s="29"/>
      <c r="L254" s="29"/>
      <c r="M254" s="29"/>
      <c r="N254" s="29"/>
      <c r="O254" s="29"/>
      <c r="Q254" s="29"/>
      <c r="R254" s="29"/>
    </row>
    <row r="255" spans="1:18">
      <c r="A255" s="29"/>
      <c r="B255" s="29"/>
      <c r="C255" s="29"/>
      <c r="D255" s="29"/>
      <c r="E255" s="29"/>
      <c r="F255" s="29"/>
      <c r="G255" s="29"/>
      <c r="H255" s="29"/>
      <c r="I255" s="29"/>
      <c r="J255" s="29"/>
      <c r="K255" s="29"/>
      <c r="L255" s="29"/>
      <c r="M255" s="29"/>
      <c r="N255" s="29"/>
      <c r="O255" s="29"/>
      <c r="Q255" s="29"/>
      <c r="R255" s="29"/>
    </row>
    <row r="256" spans="1:18">
      <c r="A256" s="29"/>
      <c r="B256" s="29"/>
      <c r="C256" s="29"/>
      <c r="D256" s="29"/>
      <c r="E256" s="29"/>
      <c r="F256" s="29"/>
      <c r="G256" s="29"/>
      <c r="H256" s="29"/>
      <c r="I256" s="29"/>
      <c r="J256" s="29"/>
      <c r="K256" s="29"/>
      <c r="L256" s="29"/>
      <c r="M256" s="29"/>
      <c r="N256" s="29"/>
      <c r="O256" s="29"/>
      <c r="Q256" s="29"/>
      <c r="R256" s="29"/>
    </row>
    <row r="257" spans="1:18">
      <c r="A257" s="29"/>
      <c r="B257" s="29"/>
      <c r="C257" s="29"/>
      <c r="D257" s="29"/>
      <c r="E257" s="29"/>
      <c r="F257" s="29"/>
      <c r="G257" s="29"/>
      <c r="H257" s="29"/>
      <c r="I257" s="29"/>
      <c r="J257" s="29"/>
      <c r="K257" s="29"/>
      <c r="L257" s="29"/>
      <c r="M257" s="29"/>
      <c r="N257" s="29"/>
      <c r="O257" s="29"/>
      <c r="Q257" s="29"/>
      <c r="R257" s="29"/>
    </row>
    <row r="258" spans="1:18">
      <c r="A258" s="29"/>
      <c r="B258" s="29"/>
      <c r="C258" s="29"/>
      <c r="D258" s="29"/>
      <c r="E258" s="29"/>
      <c r="F258" s="29"/>
      <c r="G258" s="29"/>
      <c r="H258" s="29"/>
      <c r="I258" s="29"/>
      <c r="J258" s="29"/>
      <c r="K258" s="29"/>
      <c r="L258" s="29"/>
      <c r="M258" s="29"/>
      <c r="N258" s="29"/>
      <c r="O258" s="29"/>
      <c r="Q258" s="29"/>
      <c r="R258" s="29"/>
    </row>
    <row r="259" spans="1:18">
      <c r="A259" s="29"/>
      <c r="B259" s="29"/>
      <c r="C259" s="29"/>
      <c r="D259" s="29"/>
      <c r="E259" s="29"/>
      <c r="F259" s="29"/>
      <c r="G259" s="29"/>
      <c r="H259" s="29"/>
      <c r="I259" s="29"/>
      <c r="J259" s="29"/>
      <c r="K259" s="29"/>
      <c r="L259" s="29"/>
      <c r="M259" s="29"/>
      <c r="N259" s="29"/>
      <c r="O259" s="29"/>
      <c r="Q259" s="29"/>
      <c r="R259" s="29"/>
    </row>
    <row r="260" spans="1:18">
      <c r="A260" s="29"/>
      <c r="B260" s="29"/>
      <c r="C260" s="29"/>
      <c r="D260" s="29"/>
      <c r="E260" s="29"/>
      <c r="F260" s="29"/>
      <c r="G260" s="29"/>
      <c r="H260" s="29"/>
      <c r="I260" s="29"/>
      <c r="J260" s="29"/>
      <c r="K260" s="29"/>
      <c r="L260" s="29"/>
      <c r="M260" s="29"/>
      <c r="N260" s="29"/>
      <c r="O260" s="29"/>
      <c r="Q260" s="29"/>
      <c r="R260" s="29"/>
    </row>
    <row r="261" spans="1:18">
      <c r="A261" s="29"/>
      <c r="B261" s="29"/>
      <c r="C261" s="29"/>
      <c r="D261" s="29"/>
      <c r="E261" s="29"/>
      <c r="F261" s="29"/>
      <c r="G261" s="29"/>
      <c r="H261" s="29"/>
      <c r="I261" s="29"/>
      <c r="J261" s="29"/>
      <c r="K261" s="29"/>
      <c r="L261" s="29"/>
      <c r="M261" s="29"/>
      <c r="N261" s="29"/>
      <c r="O261" s="29"/>
      <c r="Q261" s="29"/>
      <c r="R261" s="29"/>
    </row>
    <row r="262" spans="1:18">
      <c r="A262" s="29"/>
      <c r="B262" s="29"/>
      <c r="C262" s="29"/>
      <c r="D262" s="29"/>
      <c r="E262" s="29"/>
      <c r="F262" s="29"/>
      <c r="G262" s="29"/>
      <c r="H262" s="29"/>
      <c r="I262" s="29"/>
      <c r="J262" s="29"/>
      <c r="K262" s="29"/>
      <c r="L262" s="29"/>
      <c r="M262" s="29"/>
      <c r="N262" s="29"/>
      <c r="O262" s="29"/>
      <c r="Q262" s="29"/>
      <c r="R262" s="29"/>
    </row>
    <row r="263" spans="1:18">
      <c r="A263" s="29"/>
      <c r="B263" s="29"/>
      <c r="C263" s="29"/>
      <c r="D263" s="29"/>
      <c r="E263" s="29"/>
      <c r="F263" s="29"/>
      <c r="G263" s="29"/>
      <c r="H263" s="29"/>
      <c r="I263" s="29"/>
      <c r="J263" s="29"/>
      <c r="K263" s="29"/>
      <c r="L263" s="29"/>
      <c r="M263" s="29"/>
      <c r="N263" s="29"/>
      <c r="O263" s="29"/>
      <c r="Q263" s="29"/>
      <c r="R263" s="29"/>
    </row>
    <row r="264" spans="1:18">
      <c r="A264" s="29"/>
      <c r="B264" s="29"/>
      <c r="C264" s="29"/>
      <c r="D264" s="29"/>
      <c r="E264" s="29"/>
      <c r="F264" s="29"/>
      <c r="G264" s="29"/>
      <c r="H264" s="29"/>
      <c r="I264" s="29"/>
      <c r="J264" s="29"/>
      <c r="K264" s="29"/>
      <c r="L264" s="29"/>
      <c r="M264" s="29"/>
      <c r="N264" s="29"/>
      <c r="O264" s="29"/>
      <c r="Q264" s="29"/>
      <c r="R264" s="29"/>
    </row>
    <row r="265" spans="1:18">
      <c r="A265" s="29"/>
      <c r="B265" s="29"/>
      <c r="C265" s="29"/>
      <c r="D265" s="29"/>
      <c r="E265" s="29"/>
      <c r="F265" s="29"/>
      <c r="G265" s="29"/>
      <c r="H265" s="29"/>
      <c r="I265" s="29"/>
      <c r="J265" s="29"/>
      <c r="K265" s="29"/>
      <c r="L265" s="29"/>
      <c r="M265" s="29"/>
      <c r="N265" s="29"/>
      <c r="O265" s="29"/>
      <c r="Q265" s="29"/>
      <c r="R265" s="29"/>
    </row>
    <row r="266" spans="1:18">
      <c r="A266" s="29"/>
      <c r="B266" s="29"/>
      <c r="C266" s="29"/>
      <c r="D266" s="29"/>
      <c r="E266" s="29"/>
      <c r="F266" s="29"/>
      <c r="G266" s="29"/>
      <c r="H266" s="29"/>
      <c r="I266" s="29"/>
      <c r="J266" s="29"/>
      <c r="K266" s="29"/>
      <c r="L266" s="29"/>
      <c r="M266" s="29"/>
      <c r="N266" s="29"/>
      <c r="O266" s="29"/>
      <c r="Q266" s="29"/>
      <c r="R266" s="29"/>
    </row>
    <row r="267" spans="1:18">
      <c r="A267" s="29"/>
      <c r="B267" s="29"/>
      <c r="C267" s="29"/>
      <c r="D267" s="29"/>
      <c r="E267" s="29"/>
      <c r="F267" s="29"/>
      <c r="G267" s="29"/>
      <c r="H267" s="29"/>
      <c r="I267" s="29"/>
      <c r="J267" s="29"/>
      <c r="K267" s="29"/>
      <c r="L267" s="29"/>
      <c r="M267" s="29"/>
      <c r="N267" s="29"/>
      <c r="O267" s="29"/>
      <c r="Q267" s="29"/>
      <c r="R267" s="29"/>
    </row>
    <row r="268" spans="1:18">
      <c r="A268" s="29"/>
      <c r="B268" s="29"/>
      <c r="C268" s="29"/>
      <c r="D268" s="29"/>
      <c r="E268" s="29"/>
      <c r="F268" s="29"/>
      <c r="G268" s="29"/>
      <c r="H268" s="29"/>
      <c r="I268" s="29"/>
      <c r="J268" s="29"/>
      <c r="K268" s="29"/>
      <c r="L268" s="29"/>
      <c r="M268" s="29"/>
      <c r="N268" s="29"/>
      <c r="O268" s="29"/>
      <c r="Q268" s="29"/>
      <c r="R268" s="29"/>
    </row>
    <row r="269" spans="1:18">
      <c r="A269" s="29"/>
      <c r="B269" s="29"/>
      <c r="C269" s="29"/>
      <c r="D269" s="29"/>
      <c r="E269" s="29"/>
      <c r="F269" s="29"/>
      <c r="G269" s="29"/>
      <c r="H269" s="29"/>
      <c r="I269" s="29"/>
      <c r="J269" s="29"/>
      <c r="K269" s="29"/>
      <c r="L269" s="29"/>
      <c r="M269" s="29"/>
      <c r="N269" s="29"/>
      <c r="O269" s="29"/>
      <c r="Q269" s="29"/>
      <c r="R269" s="29"/>
    </row>
    <row r="270" spans="1:18">
      <c r="A270" s="29"/>
      <c r="B270" s="29"/>
      <c r="C270" s="29"/>
      <c r="D270" s="29"/>
      <c r="E270" s="29"/>
      <c r="F270" s="29"/>
      <c r="G270" s="29"/>
      <c r="H270" s="29"/>
      <c r="I270" s="29"/>
      <c r="J270" s="29"/>
      <c r="K270" s="29"/>
      <c r="L270" s="29"/>
      <c r="M270" s="29"/>
      <c r="N270" s="29"/>
      <c r="O270" s="29"/>
      <c r="Q270" s="29"/>
      <c r="R270" s="29"/>
    </row>
    <row r="271" spans="1:18">
      <c r="A271" s="29"/>
      <c r="B271" s="29"/>
      <c r="C271" s="29"/>
      <c r="D271" s="29"/>
      <c r="E271" s="29"/>
      <c r="F271" s="29"/>
      <c r="G271" s="29"/>
      <c r="H271" s="29"/>
      <c r="I271" s="29"/>
      <c r="J271" s="29"/>
      <c r="K271" s="29"/>
      <c r="L271" s="29"/>
      <c r="M271" s="29"/>
      <c r="N271" s="29"/>
      <c r="O271" s="29"/>
      <c r="Q271" s="29"/>
      <c r="R271" s="29"/>
    </row>
    <row r="272" spans="1:18">
      <c r="A272" s="29"/>
      <c r="B272" s="29"/>
      <c r="C272" s="29"/>
      <c r="D272" s="29"/>
      <c r="E272" s="29"/>
      <c r="F272" s="29"/>
      <c r="G272" s="29"/>
      <c r="H272" s="29"/>
      <c r="I272" s="29"/>
      <c r="J272" s="29"/>
      <c r="K272" s="29"/>
      <c r="L272" s="29"/>
      <c r="M272" s="29"/>
      <c r="N272" s="29"/>
      <c r="O272" s="29"/>
      <c r="Q272" s="29"/>
      <c r="R272" s="29"/>
    </row>
    <row r="273" spans="1:18">
      <c r="A273" s="29"/>
      <c r="B273" s="29"/>
      <c r="C273" s="29"/>
      <c r="D273" s="29"/>
      <c r="E273" s="29"/>
      <c r="F273" s="29"/>
      <c r="G273" s="29"/>
      <c r="H273" s="29"/>
      <c r="I273" s="29"/>
      <c r="J273" s="29"/>
      <c r="K273" s="29"/>
      <c r="L273" s="29"/>
      <c r="M273" s="29"/>
      <c r="N273" s="29"/>
      <c r="O273" s="29"/>
      <c r="Q273" s="29"/>
      <c r="R273" s="29"/>
    </row>
    <row r="274" spans="1:18">
      <c r="A274" s="29"/>
      <c r="B274" s="29"/>
      <c r="C274" s="29"/>
      <c r="D274" s="29"/>
      <c r="E274" s="29"/>
      <c r="F274" s="29"/>
      <c r="G274" s="29"/>
      <c r="H274" s="29"/>
      <c r="I274" s="29"/>
      <c r="J274" s="29"/>
      <c r="K274" s="29"/>
      <c r="L274" s="29"/>
      <c r="M274" s="29"/>
      <c r="N274" s="29"/>
      <c r="O274" s="29"/>
      <c r="Q274" s="29"/>
      <c r="R274" s="29"/>
    </row>
    <row r="275" spans="1:18">
      <c r="A275" s="29"/>
      <c r="B275" s="29"/>
      <c r="C275" s="29"/>
      <c r="D275" s="29"/>
      <c r="E275" s="29"/>
      <c r="F275" s="29"/>
      <c r="G275" s="29"/>
      <c r="H275" s="29"/>
      <c r="I275" s="29"/>
      <c r="J275" s="29"/>
      <c r="K275" s="29"/>
      <c r="L275" s="29"/>
      <c r="M275" s="29"/>
      <c r="N275" s="29"/>
      <c r="O275" s="29"/>
      <c r="Q275" s="29"/>
      <c r="R275" s="29"/>
    </row>
    <row r="276" spans="1:18">
      <c r="A276" s="29"/>
      <c r="B276" s="29"/>
      <c r="C276" s="29"/>
      <c r="D276" s="29"/>
      <c r="E276" s="29"/>
      <c r="F276" s="29"/>
      <c r="G276" s="29"/>
      <c r="H276" s="29"/>
      <c r="I276" s="29"/>
      <c r="J276" s="29"/>
      <c r="K276" s="29"/>
      <c r="L276" s="29"/>
      <c r="M276" s="29"/>
      <c r="N276" s="29"/>
      <c r="O276" s="29"/>
      <c r="Q276" s="29"/>
      <c r="R276" s="29"/>
    </row>
    <row r="277" spans="1:18">
      <c r="A277" s="29"/>
      <c r="B277" s="29"/>
      <c r="C277" s="29"/>
      <c r="D277" s="29"/>
      <c r="E277" s="29"/>
      <c r="F277" s="29"/>
      <c r="G277" s="29"/>
      <c r="H277" s="29"/>
      <c r="I277" s="29"/>
      <c r="J277" s="29"/>
      <c r="K277" s="29"/>
      <c r="L277" s="29"/>
      <c r="M277" s="29"/>
      <c r="N277" s="29"/>
      <c r="O277" s="29"/>
      <c r="Q277" s="29"/>
      <c r="R277" s="29"/>
    </row>
    <row r="278" spans="1:18">
      <c r="A278" s="29"/>
      <c r="B278" s="29"/>
      <c r="C278" s="29"/>
      <c r="D278" s="29"/>
      <c r="E278" s="29"/>
      <c r="F278" s="29"/>
      <c r="G278" s="29"/>
      <c r="H278" s="29"/>
      <c r="I278" s="29"/>
      <c r="J278" s="29"/>
      <c r="K278" s="29"/>
      <c r="L278" s="29"/>
      <c r="M278" s="29"/>
      <c r="N278" s="29"/>
      <c r="O278" s="29"/>
      <c r="Q278" s="29"/>
      <c r="R278" s="29"/>
    </row>
    <row r="279" spans="1:18">
      <c r="A279" s="29"/>
      <c r="B279" s="29"/>
      <c r="C279" s="29"/>
      <c r="D279" s="29"/>
      <c r="E279" s="29"/>
      <c r="F279" s="29"/>
      <c r="G279" s="29"/>
      <c r="H279" s="29"/>
      <c r="I279" s="29"/>
      <c r="J279" s="29"/>
      <c r="K279" s="29"/>
      <c r="L279" s="29"/>
      <c r="M279" s="29"/>
      <c r="N279" s="29"/>
      <c r="O279" s="29"/>
      <c r="Q279" s="29"/>
      <c r="R279" s="29"/>
    </row>
    <row r="280" spans="1:18">
      <c r="A280" s="29"/>
      <c r="B280" s="29"/>
      <c r="C280" s="29"/>
      <c r="D280" s="29"/>
      <c r="E280" s="29"/>
      <c r="F280" s="29"/>
      <c r="G280" s="29"/>
      <c r="H280" s="29"/>
      <c r="I280" s="29"/>
      <c r="J280" s="29"/>
      <c r="K280" s="29"/>
      <c r="L280" s="29"/>
      <c r="M280" s="29"/>
      <c r="N280" s="29"/>
      <c r="O280" s="29"/>
      <c r="Q280" s="29"/>
      <c r="R280" s="29"/>
    </row>
    <row r="281" spans="1:18">
      <c r="A281" s="29"/>
      <c r="B281" s="29"/>
      <c r="C281" s="29"/>
      <c r="D281" s="29"/>
      <c r="E281" s="29"/>
      <c r="F281" s="29"/>
      <c r="G281" s="29"/>
      <c r="H281" s="29"/>
      <c r="I281" s="29"/>
      <c r="J281" s="29"/>
      <c r="K281" s="29"/>
      <c r="L281" s="29"/>
      <c r="M281" s="29"/>
      <c r="N281" s="29"/>
      <c r="O281" s="29"/>
      <c r="Q281" s="29"/>
      <c r="R281" s="29"/>
    </row>
    <row r="282" spans="1:18">
      <c r="A282" s="29"/>
      <c r="B282" s="29"/>
      <c r="C282" s="29"/>
      <c r="D282" s="29"/>
      <c r="E282" s="29"/>
      <c r="F282" s="29"/>
      <c r="G282" s="29"/>
      <c r="H282" s="29"/>
      <c r="I282" s="29"/>
      <c r="J282" s="29"/>
      <c r="K282" s="29"/>
      <c r="L282" s="29"/>
      <c r="M282" s="29"/>
      <c r="N282" s="29"/>
      <c r="O282" s="29"/>
      <c r="Q282" s="29"/>
      <c r="R282" s="29"/>
    </row>
    <row r="283" spans="1:18">
      <c r="A283" s="29"/>
      <c r="B283" s="29"/>
      <c r="C283" s="29"/>
      <c r="D283" s="29"/>
      <c r="E283" s="29"/>
      <c r="F283" s="29"/>
      <c r="G283" s="29"/>
      <c r="H283" s="29"/>
      <c r="I283" s="29"/>
      <c r="J283" s="29"/>
      <c r="K283" s="29"/>
      <c r="L283" s="29"/>
      <c r="M283" s="29"/>
      <c r="N283" s="29"/>
      <c r="O283" s="29"/>
      <c r="Q283" s="29"/>
      <c r="R283" s="29"/>
    </row>
    <row r="284" spans="1:18">
      <c r="A284" s="29"/>
      <c r="B284" s="29"/>
      <c r="C284" s="29"/>
      <c r="D284" s="29"/>
      <c r="E284" s="29"/>
      <c r="F284" s="29"/>
      <c r="G284" s="29"/>
      <c r="H284" s="29"/>
      <c r="I284" s="29"/>
      <c r="J284" s="29"/>
      <c r="K284" s="29"/>
      <c r="L284" s="29"/>
      <c r="M284" s="29"/>
      <c r="N284" s="29"/>
      <c r="O284" s="29"/>
      <c r="Q284" s="29"/>
      <c r="R284" s="29"/>
    </row>
    <row r="285" spans="1:18">
      <c r="A285" s="29"/>
      <c r="B285" s="29"/>
      <c r="C285" s="29"/>
      <c r="D285" s="29"/>
      <c r="E285" s="29"/>
      <c r="F285" s="29"/>
      <c r="G285" s="29"/>
      <c r="H285" s="29"/>
      <c r="I285" s="29"/>
      <c r="J285" s="29"/>
      <c r="K285" s="29"/>
      <c r="L285" s="29"/>
      <c r="M285" s="29"/>
      <c r="N285" s="29"/>
      <c r="O285" s="29"/>
      <c r="Q285" s="29"/>
      <c r="R285" s="29"/>
    </row>
    <row r="286" spans="1:18">
      <c r="A286" s="29"/>
      <c r="B286" s="29"/>
      <c r="C286" s="29"/>
      <c r="D286" s="29"/>
      <c r="E286" s="29"/>
      <c r="F286" s="29"/>
      <c r="G286" s="29"/>
      <c r="H286" s="29"/>
      <c r="I286" s="29"/>
      <c r="J286" s="29"/>
      <c r="K286" s="29"/>
      <c r="L286" s="29"/>
      <c r="M286" s="29"/>
      <c r="N286" s="29"/>
      <c r="O286" s="29"/>
      <c r="Q286" s="29"/>
      <c r="R286" s="29"/>
    </row>
    <row r="287" spans="1:18">
      <c r="A287" s="29"/>
      <c r="B287" s="29"/>
      <c r="C287" s="29"/>
      <c r="D287" s="29"/>
      <c r="E287" s="29"/>
      <c r="F287" s="29"/>
      <c r="G287" s="29"/>
      <c r="H287" s="29"/>
      <c r="I287" s="29"/>
      <c r="J287" s="29"/>
      <c r="K287" s="29"/>
      <c r="L287" s="29"/>
      <c r="M287" s="29"/>
      <c r="N287" s="29"/>
      <c r="O287" s="29"/>
      <c r="Q287" s="29"/>
      <c r="R287" s="29"/>
    </row>
    <row r="288" spans="1:18">
      <c r="A288" s="29"/>
      <c r="B288" s="29"/>
      <c r="C288" s="29"/>
      <c r="D288" s="29"/>
      <c r="E288" s="29"/>
      <c r="F288" s="29"/>
      <c r="G288" s="29"/>
      <c r="H288" s="29"/>
      <c r="I288" s="29"/>
      <c r="J288" s="29"/>
      <c r="K288" s="29"/>
      <c r="L288" s="29"/>
      <c r="M288" s="29"/>
      <c r="N288" s="29"/>
      <c r="O288" s="29"/>
      <c r="Q288" s="29"/>
      <c r="R288" s="29"/>
    </row>
    <row r="289" spans="1:18">
      <c r="A289" s="29"/>
      <c r="B289" s="29"/>
      <c r="C289" s="29"/>
      <c r="D289" s="29"/>
      <c r="E289" s="29"/>
      <c r="F289" s="29"/>
      <c r="G289" s="29"/>
      <c r="H289" s="29"/>
      <c r="I289" s="29"/>
      <c r="J289" s="29"/>
      <c r="K289" s="29"/>
      <c r="L289" s="29"/>
      <c r="M289" s="29"/>
      <c r="N289" s="29"/>
      <c r="O289" s="29"/>
      <c r="Q289" s="29"/>
      <c r="R289" s="29"/>
    </row>
    <row r="290" spans="1:18">
      <c r="A290" s="29"/>
      <c r="B290" s="29"/>
      <c r="C290" s="29"/>
      <c r="D290" s="29"/>
      <c r="E290" s="29"/>
      <c r="F290" s="29"/>
      <c r="G290" s="29"/>
      <c r="H290" s="29"/>
      <c r="I290" s="29"/>
      <c r="J290" s="29"/>
      <c r="K290" s="29"/>
      <c r="L290" s="29"/>
      <c r="M290" s="29"/>
      <c r="N290" s="29"/>
      <c r="O290" s="29"/>
      <c r="Q290" s="29"/>
      <c r="R290" s="29"/>
    </row>
    <row r="291" spans="1:18">
      <c r="A291" s="29"/>
      <c r="B291" s="29"/>
      <c r="C291" s="29"/>
      <c r="D291" s="29"/>
      <c r="E291" s="29"/>
      <c r="F291" s="29"/>
      <c r="G291" s="29"/>
      <c r="H291" s="29"/>
      <c r="I291" s="29"/>
      <c r="J291" s="29"/>
      <c r="K291" s="29"/>
      <c r="L291" s="29"/>
      <c r="M291" s="29"/>
      <c r="N291" s="29"/>
      <c r="O291" s="29"/>
      <c r="Q291" s="29"/>
      <c r="R291" s="29"/>
    </row>
    <row r="292" spans="1:18">
      <c r="A292" s="29"/>
      <c r="B292" s="29"/>
      <c r="C292" s="29"/>
      <c r="D292" s="29"/>
      <c r="E292" s="29"/>
      <c r="F292" s="29"/>
      <c r="G292" s="29"/>
      <c r="H292" s="29"/>
      <c r="I292" s="29"/>
      <c r="J292" s="29"/>
      <c r="K292" s="29"/>
      <c r="L292" s="29"/>
      <c r="M292" s="29"/>
      <c r="N292" s="29"/>
      <c r="O292" s="29"/>
      <c r="Q292" s="29"/>
      <c r="R292" s="29"/>
    </row>
    <row r="293" spans="1:18">
      <c r="A293" s="29"/>
      <c r="B293" s="29"/>
      <c r="C293" s="29"/>
      <c r="D293" s="29"/>
      <c r="E293" s="29"/>
      <c r="F293" s="29"/>
      <c r="G293" s="29"/>
      <c r="H293" s="29"/>
      <c r="I293" s="29"/>
      <c r="J293" s="29"/>
      <c r="K293" s="29"/>
      <c r="L293" s="29"/>
      <c r="M293" s="29"/>
      <c r="N293" s="29"/>
      <c r="O293" s="29"/>
      <c r="Q293" s="29"/>
      <c r="R293" s="29"/>
    </row>
    <row r="294" spans="1:18">
      <c r="A294" s="29"/>
      <c r="B294" s="29"/>
      <c r="C294" s="29"/>
      <c r="D294" s="29"/>
      <c r="E294" s="29"/>
      <c r="F294" s="29"/>
      <c r="G294" s="29"/>
      <c r="H294" s="29"/>
      <c r="I294" s="29"/>
      <c r="J294" s="29"/>
      <c r="K294" s="29"/>
      <c r="L294" s="29"/>
      <c r="M294" s="29"/>
      <c r="N294" s="29"/>
      <c r="O294" s="29"/>
      <c r="Q294" s="29"/>
      <c r="R294" s="29"/>
    </row>
    <row r="295" spans="1:18">
      <c r="A295" s="29"/>
      <c r="B295" s="29"/>
      <c r="C295" s="29"/>
      <c r="D295" s="29"/>
      <c r="E295" s="29"/>
      <c r="F295" s="29"/>
      <c r="G295" s="29"/>
      <c r="H295" s="29"/>
      <c r="I295" s="29"/>
      <c r="J295" s="29"/>
      <c r="K295" s="29"/>
      <c r="L295" s="29"/>
      <c r="M295" s="29"/>
      <c r="N295" s="29"/>
      <c r="O295" s="29"/>
      <c r="Q295" s="29"/>
      <c r="R295" s="29"/>
    </row>
    <row r="296" spans="1:18">
      <c r="A296" s="29"/>
      <c r="B296" s="29"/>
      <c r="C296" s="29"/>
      <c r="D296" s="29"/>
      <c r="E296" s="29"/>
      <c r="F296" s="29"/>
      <c r="G296" s="29"/>
      <c r="H296" s="29"/>
      <c r="I296" s="29"/>
      <c r="J296" s="29"/>
      <c r="K296" s="29"/>
      <c r="L296" s="29"/>
      <c r="M296" s="29"/>
      <c r="N296" s="29"/>
      <c r="O296" s="29"/>
      <c r="Q296" s="29"/>
      <c r="R296" s="29"/>
    </row>
    <row r="297" spans="1:18">
      <c r="A297" s="29"/>
      <c r="B297" s="29"/>
      <c r="C297" s="29"/>
      <c r="D297" s="29"/>
      <c r="E297" s="29"/>
      <c r="F297" s="29"/>
      <c r="G297" s="29"/>
      <c r="H297" s="29"/>
      <c r="I297" s="29"/>
      <c r="J297" s="29"/>
      <c r="K297" s="29"/>
      <c r="L297" s="29"/>
      <c r="M297" s="29"/>
      <c r="N297" s="29"/>
      <c r="O297" s="29"/>
      <c r="Q297" s="29"/>
      <c r="R297" s="29"/>
    </row>
    <row r="298" spans="1:18">
      <c r="A298" s="29"/>
      <c r="B298" s="29"/>
      <c r="C298" s="29"/>
      <c r="D298" s="29"/>
      <c r="E298" s="29"/>
      <c r="F298" s="29"/>
      <c r="G298" s="29"/>
      <c r="H298" s="29"/>
      <c r="I298" s="29"/>
      <c r="J298" s="29"/>
      <c r="K298" s="29"/>
      <c r="L298" s="29"/>
      <c r="M298" s="29"/>
      <c r="N298" s="29"/>
      <c r="O298" s="29"/>
      <c r="Q298" s="29"/>
      <c r="R298" s="29"/>
    </row>
    <row r="299" spans="1:18">
      <c r="A299" s="29"/>
      <c r="B299" s="29"/>
      <c r="C299" s="29"/>
      <c r="D299" s="29"/>
      <c r="E299" s="29"/>
      <c r="F299" s="29"/>
      <c r="G299" s="29"/>
      <c r="H299" s="29"/>
      <c r="I299" s="29"/>
      <c r="J299" s="29"/>
      <c r="K299" s="29"/>
      <c r="L299" s="29"/>
      <c r="M299" s="29"/>
      <c r="N299" s="29"/>
      <c r="O299" s="29"/>
      <c r="Q299" s="29"/>
      <c r="R299" s="29"/>
    </row>
    <row r="300" spans="1:18">
      <c r="A300" s="29"/>
      <c r="B300" s="29"/>
      <c r="C300" s="29"/>
      <c r="D300" s="29"/>
      <c r="E300" s="29"/>
      <c r="F300" s="29"/>
      <c r="G300" s="29"/>
      <c r="H300" s="29"/>
      <c r="I300" s="29"/>
      <c r="J300" s="29"/>
      <c r="K300" s="29"/>
      <c r="L300" s="29"/>
      <c r="M300" s="29"/>
      <c r="N300" s="29"/>
      <c r="O300" s="29"/>
      <c r="Q300" s="29"/>
      <c r="R300" s="29"/>
    </row>
    <row r="301" spans="1:18">
      <c r="A301" s="29"/>
      <c r="B301" s="29"/>
      <c r="C301" s="29"/>
      <c r="D301" s="29"/>
      <c r="E301" s="29"/>
      <c r="F301" s="29"/>
      <c r="G301" s="29"/>
      <c r="H301" s="29"/>
      <c r="I301" s="29"/>
      <c r="J301" s="29"/>
      <c r="K301" s="29"/>
      <c r="L301" s="29"/>
      <c r="M301" s="29"/>
      <c r="N301" s="29"/>
      <c r="O301" s="29"/>
      <c r="Q301" s="29"/>
      <c r="R301" s="29"/>
    </row>
    <row r="302" spans="1:18">
      <c r="A302" s="29"/>
      <c r="B302" s="29"/>
      <c r="C302" s="29"/>
      <c r="D302" s="29"/>
      <c r="E302" s="29"/>
      <c r="F302" s="29"/>
      <c r="G302" s="29"/>
      <c r="H302" s="29"/>
      <c r="I302" s="29"/>
      <c r="J302" s="29"/>
      <c r="K302" s="29"/>
      <c r="L302" s="29"/>
      <c r="M302" s="29"/>
      <c r="N302" s="29"/>
      <c r="O302" s="29"/>
      <c r="Q302" s="29"/>
      <c r="R302" s="29"/>
    </row>
    <row r="303" spans="1:18">
      <c r="A303" s="29"/>
      <c r="B303" s="29"/>
      <c r="C303" s="29"/>
      <c r="D303" s="29"/>
      <c r="E303" s="29"/>
      <c r="F303" s="29"/>
      <c r="G303" s="29"/>
      <c r="H303" s="29"/>
      <c r="I303" s="29"/>
      <c r="J303" s="29"/>
      <c r="K303" s="29"/>
      <c r="L303" s="29"/>
      <c r="M303" s="29"/>
      <c r="N303" s="29"/>
      <c r="O303" s="29"/>
      <c r="Q303" s="29"/>
      <c r="R303" s="29"/>
    </row>
    <row r="304" spans="1:18">
      <c r="A304" s="29"/>
      <c r="B304" s="29"/>
      <c r="C304" s="29"/>
      <c r="D304" s="29"/>
      <c r="E304" s="29"/>
      <c r="F304" s="29"/>
      <c r="G304" s="29"/>
      <c r="H304" s="29"/>
      <c r="I304" s="29"/>
      <c r="J304" s="29"/>
      <c r="K304" s="29"/>
      <c r="L304" s="29"/>
      <c r="M304" s="29"/>
      <c r="N304" s="29"/>
      <c r="O304" s="29"/>
      <c r="Q304" s="29"/>
      <c r="R304" s="29"/>
    </row>
    <row r="305" spans="1:18">
      <c r="A305" s="29"/>
      <c r="B305" s="29"/>
      <c r="C305" s="29"/>
      <c r="D305" s="29"/>
      <c r="E305" s="29"/>
      <c r="F305" s="29"/>
      <c r="G305" s="29"/>
      <c r="H305" s="29"/>
      <c r="I305" s="29"/>
      <c r="J305" s="29"/>
      <c r="K305" s="29"/>
      <c r="L305" s="29"/>
      <c r="M305" s="29"/>
      <c r="N305" s="29"/>
      <c r="O305" s="29"/>
      <c r="Q305" s="29"/>
      <c r="R305" s="29"/>
    </row>
    <row r="306" spans="1:18">
      <c r="A306" s="29"/>
      <c r="B306" s="29"/>
      <c r="C306" s="29"/>
      <c r="D306" s="29"/>
      <c r="E306" s="29"/>
      <c r="F306" s="29"/>
      <c r="G306" s="29"/>
      <c r="H306" s="29"/>
      <c r="I306" s="29"/>
      <c r="J306" s="29"/>
      <c r="K306" s="29"/>
      <c r="L306" s="29"/>
      <c r="M306" s="29"/>
      <c r="N306" s="29"/>
      <c r="O306" s="29"/>
      <c r="Q306" s="29"/>
      <c r="R306" s="29"/>
    </row>
    <row r="307" spans="1:18">
      <c r="A307" s="29"/>
      <c r="B307" s="29"/>
      <c r="C307" s="29"/>
      <c r="D307" s="29"/>
      <c r="E307" s="29"/>
      <c r="F307" s="29"/>
      <c r="G307" s="29"/>
      <c r="H307" s="29"/>
      <c r="I307" s="29"/>
      <c r="J307" s="29"/>
      <c r="K307" s="29"/>
      <c r="L307" s="29"/>
      <c r="M307" s="29"/>
      <c r="N307" s="29"/>
      <c r="O307" s="29"/>
      <c r="Q307" s="29"/>
      <c r="R307" s="29"/>
    </row>
    <row r="308" spans="1:18">
      <c r="A308" s="29"/>
      <c r="B308" s="29"/>
      <c r="C308" s="29"/>
      <c r="D308" s="29"/>
      <c r="E308" s="29"/>
      <c r="F308" s="29"/>
      <c r="G308" s="29"/>
      <c r="H308" s="29"/>
      <c r="I308" s="29"/>
      <c r="J308" s="29"/>
      <c r="K308" s="29"/>
      <c r="L308" s="29"/>
      <c r="M308" s="29"/>
      <c r="N308" s="29"/>
      <c r="O308" s="29"/>
      <c r="Q308" s="29"/>
      <c r="R308" s="29"/>
    </row>
    <row r="309" spans="1:18">
      <c r="A309" s="29"/>
      <c r="B309" s="29"/>
      <c r="C309" s="29"/>
      <c r="D309" s="29"/>
      <c r="E309" s="29"/>
      <c r="F309" s="29"/>
      <c r="G309" s="29"/>
      <c r="H309" s="29"/>
      <c r="I309" s="29"/>
      <c r="J309" s="29"/>
      <c r="K309" s="29"/>
      <c r="L309" s="29"/>
      <c r="M309" s="29"/>
      <c r="N309" s="29"/>
      <c r="O309" s="29"/>
      <c r="Q309" s="29"/>
      <c r="R309" s="29"/>
    </row>
    <row r="310" spans="1:18">
      <c r="A310" s="29"/>
      <c r="B310" s="29"/>
      <c r="C310" s="29"/>
      <c r="D310" s="29"/>
      <c r="E310" s="29"/>
      <c r="F310" s="29"/>
      <c r="G310" s="29"/>
      <c r="H310" s="29"/>
      <c r="I310" s="29"/>
      <c r="J310" s="29"/>
      <c r="K310" s="29"/>
      <c r="L310" s="29"/>
      <c r="M310" s="29"/>
      <c r="N310" s="29"/>
      <c r="O310" s="29"/>
      <c r="Q310" s="29"/>
      <c r="R310" s="29"/>
    </row>
    <row r="311" spans="1:18">
      <c r="A311" s="29"/>
      <c r="B311" s="29"/>
      <c r="C311" s="29"/>
      <c r="D311" s="29"/>
      <c r="E311" s="29"/>
      <c r="F311" s="29"/>
      <c r="G311" s="29"/>
      <c r="H311" s="29"/>
      <c r="I311" s="29"/>
      <c r="J311" s="29"/>
      <c r="K311" s="29"/>
      <c r="L311" s="29"/>
      <c r="M311" s="29"/>
      <c r="N311" s="29"/>
      <c r="O311" s="29"/>
      <c r="Q311" s="29"/>
      <c r="R311" s="29"/>
    </row>
    <row r="312" spans="1:18">
      <c r="A312" s="29"/>
      <c r="B312" s="29"/>
      <c r="C312" s="29"/>
      <c r="D312" s="29"/>
      <c r="E312" s="29"/>
      <c r="F312" s="29"/>
      <c r="G312" s="29"/>
      <c r="H312" s="29"/>
      <c r="I312" s="29"/>
      <c r="J312" s="29"/>
      <c r="K312" s="29"/>
      <c r="L312" s="29"/>
      <c r="M312" s="29"/>
      <c r="N312" s="29"/>
      <c r="O312" s="29"/>
      <c r="Q312" s="29"/>
      <c r="R312" s="29"/>
    </row>
    <row r="313" spans="1:18">
      <c r="A313" s="29"/>
      <c r="B313" s="29"/>
      <c r="C313" s="29"/>
      <c r="D313" s="29"/>
      <c r="E313" s="29"/>
      <c r="F313" s="29"/>
      <c r="G313" s="29"/>
      <c r="H313" s="29"/>
      <c r="I313" s="29"/>
      <c r="J313" s="29"/>
      <c r="K313" s="29"/>
      <c r="L313" s="29"/>
      <c r="M313" s="29"/>
      <c r="N313" s="29"/>
      <c r="O313" s="29"/>
      <c r="Q313" s="29"/>
      <c r="R313" s="29"/>
    </row>
    <row r="314" spans="1:18">
      <c r="A314" s="29"/>
      <c r="B314" s="29"/>
      <c r="C314" s="29"/>
      <c r="D314" s="29"/>
      <c r="E314" s="29"/>
      <c r="F314" s="29"/>
      <c r="G314" s="29"/>
      <c r="H314" s="29"/>
      <c r="I314" s="29"/>
      <c r="J314" s="29"/>
      <c r="K314" s="29"/>
      <c r="L314" s="29"/>
      <c r="M314" s="29"/>
      <c r="N314" s="29"/>
      <c r="O314" s="29"/>
      <c r="Q314" s="29"/>
      <c r="R314" s="29"/>
    </row>
    <row r="315" spans="1:18">
      <c r="A315" s="29"/>
      <c r="B315" s="29"/>
      <c r="C315" s="29"/>
      <c r="D315" s="29"/>
      <c r="E315" s="29"/>
      <c r="F315" s="29"/>
      <c r="G315" s="29"/>
      <c r="H315" s="29"/>
      <c r="I315" s="29"/>
      <c r="J315" s="29"/>
      <c r="K315" s="29"/>
      <c r="L315" s="29"/>
      <c r="M315" s="29"/>
      <c r="N315" s="29"/>
      <c r="O315" s="29"/>
      <c r="Q315" s="29"/>
      <c r="R315" s="29"/>
    </row>
    <row r="316" spans="1:18">
      <c r="A316" s="29"/>
      <c r="B316" s="29"/>
      <c r="C316" s="29"/>
      <c r="D316" s="29"/>
      <c r="E316" s="29"/>
      <c r="F316" s="29"/>
      <c r="G316" s="29"/>
      <c r="H316" s="29"/>
      <c r="I316" s="29"/>
      <c r="J316" s="29"/>
      <c r="K316" s="29"/>
      <c r="L316" s="29"/>
      <c r="M316" s="29"/>
      <c r="N316" s="29"/>
      <c r="O316" s="29"/>
      <c r="Q316" s="29"/>
      <c r="R316" s="29"/>
    </row>
    <row r="317" spans="1:18">
      <c r="A317" s="29"/>
      <c r="B317" s="29"/>
      <c r="C317" s="29"/>
      <c r="D317" s="29"/>
      <c r="E317" s="29"/>
      <c r="F317" s="29"/>
      <c r="G317" s="29"/>
      <c r="H317" s="29"/>
      <c r="I317" s="29"/>
      <c r="J317" s="29"/>
      <c r="K317" s="29"/>
      <c r="L317" s="29"/>
      <c r="M317" s="29"/>
      <c r="N317" s="29"/>
      <c r="O317" s="29"/>
      <c r="Q317" s="29"/>
      <c r="R317" s="29"/>
    </row>
    <row r="318" spans="1:18">
      <c r="A318" s="29"/>
      <c r="B318" s="29"/>
      <c r="C318" s="29"/>
      <c r="D318" s="29"/>
      <c r="E318" s="29"/>
      <c r="F318" s="29"/>
      <c r="G318" s="29"/>
      <c r="H318" s="29"/>
      <c r="I318" s="29"/>
      <c r="J318" s="29"/>
      <c r="K318" s="29"/>
      <c r="L318" s="29"/>
      <c r="M318" s="29"/>
      <c r="N318" s="29"/>
      <c r="O318" s="29"/>
      <c r="Q318" s="29"/>
      <c r="R318" s="29"/>
    </row>
    <row r="319" spans="1:18">
      <c r="A319" s="29"/>
      <c r="B319" s="29"/>
      <c r="C319" s="29"/>
      <c r="D319" s="29"/>
      <c r="E319" s="29"/>
      <c r="F319" s="29"/>
      <c r="G319" s="29"/>
      <c r="H319" s="29"/>
      <c r="I319" s="29"/>
      <c r="J319" s="29"/>
      <c r="K319" s="29"/>
      <c r="L319" s="29"/>
      <c r="M319" s="29"/>
      <c r="N319" s="29"/>
      <c r="O319" s="29"/>
      <c r="Q319" s="29"/>
      <c r="R319" s="29"/>
    </row>
    <row r="320" spans="1:18">
      <c r="A320" s="29"/>
      <c r="B320" s="29"/>
      <c r="C320" s="29"/>
      <c r="D320" s="29"/>
      <c r="E320" s="29"/>
      <c r="F320" s="29"/>
      <c r="G320" s="29"/>
      <c r="H320" s="29"/>
      <c r="I320" s="29"/>
      <c r="J320" s="29"/>
      <c r="K320" s="29"/>
      <c r="L320" s="29"/>
      <c r="M320" s="29"/>
      <c r="N320" s="29"/>
      <c r="O320" s="29"/>
      <c r="Q320" s="29"/>
      <c r="R320" s="29"/>
    </row>
    <row r="321" spans="1:18">
      <c r="A321" s="29"/>
      <c r="B321" s="29"/>
      <c r="C321" s="29"/>
      <c r="D321" s="29"/>
      <c r="E321" s="29"/>
      <c r="F321" s="29"/>
      <c r="G321" s="29"/>
      <c r="H321" s="29"/>
      <c r="I321" s="29"/>
      <c r="J321" s="29"/>
      <c r="K321" s="29"/>
      <c r="L321" s="29"/>
      <c r="M321" s="29"/>
      <c r="N321" s="29"/>
      <c r="O321" s="29"/>
      <c r="Q321" s="29"/>
      <c r="R321" s="29"/>
    </row>
    <row r="322" spans="1:18">
      <c r="A322" s="29"/>
      <c r="B322" s="29"/>
      <c r="C322" s="29"/>
      <c r="D322" s="29"/>
      <c r="E322" s="29"/>
      <c r="F322" s="29"/>
      <c r="G322" s="29"/>
      <c r="H322" s="29"/>
      <c r="I322" s="29"/>
      <c r="J322" s="29"/>
      <c r="K322" s="29"/>
      <c r="L322" s="29"/>
      <c r="M322" s="29"/>
      <c r="N322" s="29"/>
      <c r="O322" s="29"/>
      <c r="Q322" s="29"/>
      <c r="R322" s="29"/>
    </row>
    <row r="323" spans="1:18">
      <c r="A323" s="29"/>
      <c r="B323" s="29"/>
      <c r="C323" s="29"/>
      <c r="D323" s="29"/>
      <c r="E323" s="29"/>
      <c r="F323" s="29"/>
      <c r="G323" s="29"/>
      <c r="H323" s="29"/>
      <c r="I323" s="29"/>
      <c r="J323" s="29"/>
      <c r="K323" s="29"/>
      <c r="L323" s="29"/>
      <c r="M323" s="29"/>
      <c r="N323" s="29"/>
      <c r="O323" s="29"/>
      <c r="Q323" s="29"/>
      <c r="R323" s="29"/>
    </row>
    <row r="324" spans="1:18">
      <c r="A324" s="29"/>
      <c r="B324" s="29"/>
      <c r="C324" s="29"/>
      <c r="D324" s="29"/>
      <c r="E324" s="29"/>
      <c r="F324" s="29"/>
      <c r="G324" s="29"/>
      <c r="H324" s="29"/>
      <c r="I324" s="29"/>
      <c r="J324" s="29"/>
      <c r="K324" s="29"/>
      <c r="L324" s="29"/>
      <c r="M324" s="29"/>
      <c r="N324" s="29"/>
      <c r="O324" s="29"/>
      <c r="Q324" s="29"/>
      <c r="R324" s="29"/>
    </row>
    <row r="325" spans="1:18">
      <c r="A325" s="29"/>
      <c r="B325" s="29"/>
      <c r="C325" s="29"/>
      <c r="D325" s="29"/>
      <c r="E325" s="29"/>
      <c r="F325" s="29"/>
      <c r="G325" s="29"/>
      <c r="H325" s="29"/>
      <c r="I325" s="29"/>
      <c r="J325" s="29"/>
      <c r="K325" s="29"/>
      <c r="L325" s="29"/>
      <c r="M325" s="29"/>
      <c r="N325" s="29"/>
      <c r="O325" s="29"/>
      <c r="Q325" s="29"/>
      <c r="R325" s="29"/>
    </row>
    <row r="326" spans="1:18">
      <c r="A326" s="29"/>
      <c r="B326" s="29"/>
      <c r="C326" s="29"/>
      <c r="D326" s="29"/>
      <c r="E326" s="29"/>
      <c r="F326" s="29"/>
      <c r="G326" s="29"/>
      <c r="H326" s="29"/>
      <c r="I326" s="29"/>
      <c r="J326" s="29"/>
      <c r="K326" s="29"/>
      <c r="L326" s="29"/>
      <c r="M326" s="29"/>
      <c r="N326" s="29"/>
      <c r="O326" s="29"/>
      <c r="Q326" s="29"/>
      <c r="R326" s="29"/>
    </row>
    <row r="327" spans="1:18">
      <c r="A327" s="29"/>
      <c r="B327" s="29"/>
      <c r="C327" s="29"/>
      <c r="D327" s="29"/>
      <c r="E327" s="29"/>
      <c r="F327" s="29"/>
      <c r="G327" s="29"/>
      <c r="H327" s="29"/>
      <c r="I327" s="29"/>
      <c r="J327" s="29"/>
      <c r="K327" s="29"/>
      <c r="L327" s="29"/>
      <c r="M327" s="29"/>
      <c r="N327" s="29"/>
      <c r="O327" s="29"/>
      <c r="Q327" s="29"/>
      <c r="R327" s="29"/>
    </row>
    <row r="328" spans="1:18">
      <c r="A328" s="29"/>
      <c r="B328" s="29"/>
      <c r="C328" s="29"/>
      <c r="D328" s="29"/>
      <c r="E328" s="29"/>
      <c r="F328" s="29"/>
      <c r="G328" s="29"/>
      <c r="H328" s="29"/>
      <c r="I328" s="29"/>
      <c r="J328" s="29"/>
      <c r="K328" s="29"/>
      <c r="L328" s="29"/>
      <c r="M328" s="29"/>
      <c r="N328" s="29"/>
      <c r="O328" s="29"/>
      <c r="Q328" s="29"/>
      <c r="R328" s="29"/>
    </row>
    <row r="329" spans="1:18">
      <c r="A329" s="29"/>
      <c r="B329" s="29"/>
      <c r="C329" s="29"/>
      <c r="D329" s="29"/>
      <c r="E329" s="29"/>
      <c r="F329" s="29"/>
      <c r="G329" s="29"/>
      <c r="H329" s="29"/>
      <c r="I329" s="29"/>
      <c r="J329" s="29"/>
      <c r="K329" s="29"/>
      <c r="L329" s="29"/>
      <c r="M329" s="29"/>
      <c r="N329" s="29"/>
      <c r="O329" s="29"/>
      <c r="Q329" s="29"/>
      <c r="R329" s="29"/>
    </row>
    <row r="330" spans="1:18">
      <c r="A330" s="29"/>
      <c r="B330" s="29"/>
      <c r="C330" s="29"/>
      <c r="D330" s="29"/>
      <c r="E330" s="29"/>
      <c r="F330" s="29"/>
      <c r="G330" s="29"/>
      <c r="H330" s="29"/>
      <c r="I330" s="29"/>
      <c r="J330" s="29"/>
      <c r="K330" s="29"/>
      <c r="L330" s="29"/>
      <c r="M330" s="29"/>
      <c r="N330" s="29"/>
      <c r="O330" s="29"/>
      <c r="Q330" s="29"/>
      <c r="R330" s="29"/>
    </row>
    <row r="331" spans="1:18">
      <c r="A331" s="29"/>
      <c r="B331" s="29"/>
      <c r="C331" s="29"/>
      <c r="D331" s="29"/>
      <c r="E331" s="29"/>
      <c r="F331" s="29"/>
      <c r="G331" s="29"/>
      <c r="H331" s="29"/>
      <c r="I331" s="29"/>
      <c r="J331" s="29"/>
      <c r="K331" s="29"/>
      <c r="L331" s="29"/>
      <c r="M331" s="29"/>
      <c r="N331" s="29"/>
      <c r="O331" s="29"/>
      <c r="Q331" s="29"/>
      <c r="R331" s="29"/>
    </row>
    <row r="332" spans="1:18">
      <c r="A332" s="29"/>
      <c r="B332" s="29"/>
      <c r="C332" s="29"/>
      <c r="D332" s="29"/>
      <c r="E332" s="29"/>
      <c r="F332" s="29"/>
      <c r="G332" s="29"/>
      <c r="H332" s="29"/>
      <c r="I332" s="29"/>
      <c r="J332" s="29"/>
      <c r="K332" s="29"/>
      <c r="L332" s="29"/>
      <c r="M332" s="29"/>
      <c r="N332" s="29"/>
      <c r="O332" s="29"/>
      <c r="Q332" s="29"/>
      <c r="R332" s="29"/>
    </row>
    <row r="333" spans="1:18">
      <c r="A333" s="29"/>
      <c r="B333" s="29"/>
      <c r="C333" s="29"/>
      <c r="D333" s="29"/>
      <c r="E333" s="29"/>
      <c r="F333" s="29"/>
      <c r="G333" s="29"/>
      <c r="H333" s="29"/>
      <c r="I333" s="29"/>
      <c r="J333" s="29"/>
      <c r="K333" s="29"/>
      <c r="L333" s="29"/>
      <c r="M333" s="29"/>
      <c r="N333" s="29"/>
      <c r="O333" s="29"/>
      <c r="Q333" s="29"/>
      <c r="R333" s="29"/>
    </row>
    <row r="334" spans="1:18">
      <c r="A334" s="29"/>
      <c r="B334" s="29"/>
      <c r="C334" s="29"/>
      <c r="D334" s="29"/>
      <c r="E334" s="29"/>
      <c r="F334" s="29"/>
      <c r="G334" s="29"/>
      <c r="H334" s="29"/>
      <c r="I334" s="29"/>
      <c r="J334" s="29"/>
      <c r="K334" s="29"/>
      <c r="L334" s="29"/>
      <c r="M334" s="29"/>
      <c r="N334" s="29"/>
      <c r="O334" s="29"/>
      <c r="Q334" s="29"/>
      <c r="R334" s="29"/>
    </row>
    <row r="335" spans="1:18">
      <c r="A335" s="29"/>
      <c r="B335" s="29"/>
      <c r="C335" s="29"/>
      <c r="D335" s="29"/>
      <c r="E335" s="29"/>
      <c r="F335" s="29"/>
      <c r="G335" s="29"/>
      <c r="H335" s="29"/>
      <c r="I335" s="29"/>
      <c r="J335" s="29"/>
      <c r="K335" s="29"/>
      <c r="L335" s="29"/>
      <c r="M335" s="29"/>
      <c r="N335" s="29"/>
      <c r="O335" s="29"/>
      <c r="Q335" s="29"/>
      <c r="R335" s="29"/>
    </row>
    <row r="336" spans="1:18">
      <c r="A336" s="29"/>
      <c r="B336" s="29"/>
      <c r="C336" s="29"/>
      <c r="D336" s="29"/>
      <c r="E336" s="29"/>
      <c r="F336" s="29"/>
      <c r="G336" s="29"/>
      <c r="H336" s="29"/>
      <c r="I336" s="29"/>
      <c r="J336" s="29"/>
      <c r="K336" s="29"/>
      <c r="L336" s="29"/>
      <c r="M336" s="29"/>
      <c r="N336" s="29"/>
      <c r="O336" s="29"/>
      <c r="Q336" s="29"/>
      <c r="R336" s="29"/>
    </row>
    <row r="337" spans="1:18">
      <c r="A337" s="29"/>
      <c r="B337" s="29"/>
      <c r="C337" s="29"/>
      <c r="D337" s="29"/>
      <c r="E337" s="29"/>
      <c r="F337" s="29"/>
      <c r="G337" s="29"/>
      <c r="H337" s="29"/>
      <c r="I337" s="29"/>
      <c r="J337" s="29"/>
      <c r="K337" s="29"/>
      <c r="L337" s="29"/>
      <c r="M337" s="29"/>
      <c r="N337" s="29"/>
      <c r="O337" s="29"/>
      <c r="Q337" s="29"/>
      <c r="R337" s="29"/>
    </row>
    <row r="338" spans="1:18">
      <c r="A338" s="29"/>
      <c r="B338" s="29"/>
      <c r="C338" s="29"/>
      <c r="D338" s="29"/>
      <c r="E338" s="29"/>
      <c r="F338" s="29"/>
      <c r="G338" s="29"/>
      <c r="H338" s="29"/>
      <c r="I338" s="29"/>
      <c r="J338" s="29"/>
      <c r="K338" s="29"/>
      <c r="L338" s="29"/>
      <c r="M338" s="29"/>
      <c r="N338" s="29"/>
      <c r="O338" s="29"/>
      <c r="Q338" s="29"/>
      <c r="R338" s="29"/>
    </row>
    <row r="339" spans="1:18">
      <c r="A339" s="29"/>
      <c r="B339" s="29"/>
      <c r="C339" s="29"/>
      <c r="D339" s="29"/>
      <c r="E339" s="29"/>
      <c r="F339" s="29"/>
      <c r="G339" s="29"/>
      <c r="H339" s="29"/>
      <c r="I339" s="29"/>
      <c r="J339" s="29"/>
      <c r="K339" s="29"/>
      <c r="L339" s="29"/>
      <c r="M339" s="29"/>
      <c r="N339" s="29"/>
      <c r="O339" s="29"/>
      <c r="Q339" s="29"/>
      <c r="R339" s="29"/>
    </row>
    <row r="340" spans="1:18">
      <c r="A340" s="29"/>
      <c r="B340" s="29"/>
      <c r="C340" s="29"/>
      <c r="D340" s="29"/>
      <c r="E340" s="29"/>
      <c r="F340" s="29"/>
      <c r="G340" s="29"/>
      <c r="H340" s="29"/>
      <c r="I340" s="29"/>
      <c r="J340" s="29"/>
      <c r="K340" s="29"/>
      <c r="L340" s="29"/>
      <c r="M340" s="29"/>
      <c r="N340" s="29"/>
      <c r="O340" s="29"/>
      <c r="Q340" s="29"/>
      <c r="R340" s="29"/>
    </row>
    <row r="341" spans="1:18">
      <c r="A341" s="29"/>
      <c r="B341" s="29"/>
      <c r="C341" s="29"/>
      <c r="D341" s="29"/>
      <c r="E341" s="29"/>
      <c r="F341" s="29"/>
      <c r="G341" s="29"/>
      <c r="H341" s="29"/>
      <c r="I341" s="29"/>
      <c r="J341" s="29"/>
      <c r="K341" s="29"/>
      <c r="L341" s="29"/>
      <c r="M341" s="29"/>
      <c r="N341" s="29"/>
      <c r="O341" s="29"/>
      <c r="Q341" s="29"/>
      <c r="R341" s="29"/>
    </row>
    <row r="342" spans="1:18">
      <c r="A342" s="29"/>
      <c r="B342" s="29"/>
      <c r="C342" s="29"/>
      <c r="D342" s="29"/>
      <c r="E342" s="29"/>
      <c r="F342" s="29"/>
      <c r="G342" s="29"/>
      <c r="H342" s="29"/>
      <c r="I342" s="29"/>
      <c r="J342" s="29"/>
      <c r="K342" s="29"/>
      <c r="L342" s="29"/>
      <c r="M342" s="29"/>
      <c r="N342" s="29"/>
      <c r="O342" s="29"/>
      <c r="Q342" s="29"/>
      <c r="R342" s="29"/>
    </row>
    <row r="343" spans="1:18">
      <c r="A343" s="29"/>
      <c r="B343" s="29"/>
      <c r="C343" s="29"/>
      <c r="D343" s="29"/>
      <c r="E343" s="29"/>
      <c r="F343" s="29"/>
      <c r="G343" s="29"/>
      <c r="H343" s="29"/>
      <c r="I343" s="29"/>
      <c r="J343" s="29"/>
      <c r="K343" s="29"/>
      <c r="L343" s="29"/>
      <c r="M343" s="29"/>
      <c r="N343" s="29"/>
      <c r="O343" s="29"/>
      <c r="Q343" s="29"/>
      <c r="R343" s="29"/>
    </row>
    <row r="344" spans="1:18">
      <c r="A344" s="29"/>
      <c r="B344" s="29"/>
      <c r="C344" s="29"/>
      <c r="D344" s="29"/>
      <c r="E344" s="29"/>
      <c r="F344" s="29"/>
      <c r="G344" s="29"/>
      <c r="H344" s="29"/>
      <c r="I344" s="29"/>
      <c r="J344" s="29"/>
      <c r="K344" s="29"/>
      <c r="L344" s="29"/>
      <c r="M344" s="29"/>
      <c r="N344" s="29"/>
      <c r="O344" s="29"/>
      <c r="Q344" s="29"/>
      <c r="R344" s="29"/>
    </row>
    <row r="345" spans="1:18">
      <c r="A345" s="29"/>
      <c r="B345" s="29"/>
      <c r="C345" s="29"/>
      <c r="D345" s="29"/>
      <c r="E345" s="29"/>
      <c r="F345" s="29"/>
      <c r="G345" s="29"/>
      <c r="H345" s="29"/>
      <c r="I345" s="29"/>
      <c r="J345" s="29"/>
      <c r="K345" s="29"/>
      <c r="L345" s="29"/>
      <c r="M345" s="29"/>
      <c r="N345" s="29"/>
      <c r="O345" s="29"/>
      <c r="Q345" s="29"/>
      <c r="R345" s="29"/>
    </row>
    <row r="346" spans="1:18">
      <c r="A346" s="29"/>
      <c r="B346" s="29"/>
      <c r="C346" s="29"/>
      <c r="D346" s="29"/>
      <c r="E346" s="29"/>
      <c r="F346" s="29"/>
      <c r="G346" s="29"/>
      <c r="H346" s="29"/>
      <c r="I346" s="29"/>
      <c r="J346" s="29"/>
      <c r="K346" s="29"/>
      <c r="L346" s="29"/>
      <c r="M346" s="29"/>
      <c r="N346" s="29"/>
      <c r="O346" s="29"/>
      <c r="Q346" s="29"/>
      <c r="R346" s="29"/>
    </row>
    <row r="347" spans="1:18">
      <c r="A347" s="29"/>
      <c r="B347" s="29"/>
      <c r="C347" s="29"/>
      <c r="D347" s="29"/>
      <c r="E347" s="29"/>
      <c r="F347" s="29"/>
      <c r="G347" s="29"/>
      <c r="H347" s="29"/>
      <c r="I347" s="29"/>
      <c r="J347" s="29"/>
      <c r="K347" s="29"/>
      <c r="L347" s="29"/>
      <c r="M347" s="29"/>
      <c r="N347" s="29"/>
      <c r="O347" s="29"/>
      <c r="Q347" s="29"/>
      <c r="R347" s="29"/>
    </row>
    <row r="348" spans="1:18">
      <c r="A348" s="29"/>
      <c r="B348" s="29"/>
      <c r="C348" s="29"/>
      <c r="D348" s="29"/>
      <c r="E348" s="29"/>
      <c r="F348" s="29"/>
      <c r="G348" s="29"/>
      <c r="H348" s="29"/>
      <c r="I348" s="29"/>
      <c r="J348" s="29"/>
      <c r="K348" s="29"/>
      <c r="L348" s="29"/>
      <c r="M348" s="29"/>
      <c r="N348" s="29"/>
      <c r="O348" s="29"/>
      <c r="Q348" s="29"/>
      <c r="R348" s="29"/>
    </row>
    <row r="349" spans="1:18">
      <c r="A349" s="29"/>
      <c r="B349" s="29"/>
      <c r="C349" s="29"/>
      <c r="D349" s="29"/>
      <c r="E349" s="29"/>
      <c r="F349" s="29"/>
      <c r="G349" s="29"/>
      <c r="H349" s="29"/>
      <c r="I349" s="29"/>
      <c r="J349" s="29"/>
      <c r="K349" s="29"/>
      <c r="L349" s="29"/>
      <c r="M349" s="29"/>
      <c r="N349" s="29"/>
      <c r="O349" s="29"/>
      <c r="Q349" s="29"/>
      <c r="R349" s="29"/>
    </row>
    <row r="350" spans="1:18">
      <c r="A350" s="29"/>
      <c r="B350" s="29"/>
      <c r="C350" s="29"/>
      <c r="D350" s="29"/>
      <c r="E350" s="29"/>
      <c r="F350" s="29"/>
      <c r="G350" s="29"/>
      <c r="H350" s="29"/>
      <c r="I350" s="29"/>
      <c r="J350" s="29"/>
      <c r="K350" s="29"/>
      <c r="L350" s="29"/>
      <c r="M350" s="29"/>
      <c r="N350" s="29"/>
      <c r="O350" s="29"/>
      <c r="Q350" s="29"/>
      <c r="R350" s="29"/>
    </row>
    <row r="351" spans="1:18">
      <c r="A351" s="29"/>
      <c r="B351" s="29"/>
      <c r="C351" s="29"/>
      <c r="D351" s="29"/>
      <c r="E351" s="29"/>
      <c r="F351" s="29"/>
      <c r="G351" s="29"/>
      <c r="H351" s="29"/>
      <c r="I351" s="29"/>
      <c r="J351" s="29"/>
      <c r="K351" s="29"/>
      <c r="L351" s="29"/>
      <c r="M351" s="29"/>
      <c r="N351" s="29"/>
      <c r="O351" s="29"/>
      <c r="Q351" s="29"/>
      <c r="R351" s="29"/>
    </row>
    <row r="352" spans="1:18">
      <c r="A352" s="29"/>
      <c r="B352" s="29"/>
      <c r="C352" s="29"/>
      <c r="D352" s="29"/>
      <c r="E352" s="29"/>
      <c r="F352" s="29"/>
      <c r="G352" s="29"/>
      <c r="H352" s="29"/>
      <c r="I352" s="29"/>
      <c r="J352" s="29"/>
      <c r="K352" s="29"/>
      <c r="L352" s="29"/>
      <c r="M352" s="29"/>
      <c r="N352" s="29"/>
      <c r="O352" s="29"/>
      <c r="Q352" s="29"/>
      <c r="R352" s="29"/>
    </row>
    <row r="353" spans="1:18">
      <c r="A353" s="29"/>
      <c r="B353" s="29"/>
      <c r="C353" s="29"/>
      <c r="D353" s="29"/>
      <c r="E353" s="29"/>
      <c r="F353" s="29"/>
      <c r="G353" s="29"/>
      <c r="H353" s="29"/>
      <c r="I353" s="29"/>
      <c r="J353" s="29"/>
      <c r="K353" s="29"/>
      <c r="L353" s="29"/>
      <c r="M353" s="29"/>
      <c r="N353" s="29"/>
      <c r="O353" s="29"/>
      <c r="Q353" s="29"/>
      <c r="R353" s="29"/>
    </row>
    <row r="354" spans="1:18">
      <c r="A354" s="29"/>
      <c r="B354" s="29"/>
      <c r="C354" s="29"/>
      <c r="D354" s="29"/>
      <c r="E354" s="29"/>
      <c r="F354" s="29"/>
      <c r="G354" s="29"/>
      <c r="H354" s="29"/>
      <c r="I354" s="29"/>
      <c r="J354" s="29"/>
      <c r="K354" s="29"/>
      <c r="L354" s="29"/>
      <c r="M354" s="29"/>
      <c r="N354" s="29"/>
      <c r="O354" s="29"/>
      <c r="Q354" s="29"/>
      <c r="R354" s="29"/>
    </row>
    <row r="355" spans="1:18">
      <c r="A355" s="29"/>
      <c r="B355" s="29"/>
      <c r="C355" s="29"/>
      <c r="D355" s="29"/>
      <c r="E355" s="29"/>
      <c r="F355" s="29"/>
      <c r="G355" s="29"/>
      <c r="H355" s="29"/>
      <c r="I355" s="29"/>
      <c r="J355" s="29"/>
      <c r="K355" s="29"/>
      <c r="L355" s="29"/>
      <c r="M355" s="29"/>
      <c r="N355" s="29"/>
      <c r="O355" s="29"/>
      <c r="Q355" s="29"/>
      <c r="R355" s="29"/>
    </row>
    <row r="356" spans="1:18">
      <c r="A356" s="29"/>
      <c r="B356" s="29"/>
      <c r="C356" s="29"/>
      <c r="D356" s="29"/>
      <c r="E356" s="29"/>
      <c r="F356" s="29"/>
      <c r="G356" s="29"/>
      <c r="H356" s="29"/>
      <c r="I356" s="29"/>
      <c r="J356" s="29"/>
      <c r="K356" s="29"/>
      <c r="L356" s="29"/>
      <c r="M356" s="29"/>
      <c r="N356" s="29"/>
      <c r="O356" s="29"/>
      <c r="Q356" s="29"/>
      <c r="R356" s="29"/>
    </row>
    <row r="357" spans="1:18">
      <c r="A357" s="29"/>
      <c r="B357" s="29"/>
      <c r="C357" s="29"/>
      <c r="D357" s="29"/>
      <c r="E357" s="29"/>
      <c r="F357" s="29"/>
      <c r="G357" s="29"/>
      <c r="H357" s="29"/>
      <c r="I357" s="29"/>
      <c r="J357" s="29"/>
      <c r="K357" s="29"/>
      <c r="L357" s="29"/>
      <c r="M357" s="29"/>
      <c r="N357" s="29"/>
      <c r="O357" s="29"/>
      <c r="Q357" s="29"/>
      <c r="R357" s="29"/>
    </row>
    <row r="358" spans="1:18">
      <c r="A358" s="29"/>
      <c r="B358" s="29"/>
      <c r="C358" s="29"/>
      <c r="D358" s="29"/>
      <c r="E358" s="29"/>
      <c r="F358" s="29"/>
      <c r="G358" s="29"/>
      <c r="H358" s="29"/>
      <c r="I358" s="29"/>
      <c r="J358" s="29"/>
      <c r="K358" s="29"/>
      <c r="L358" s="29"/>
      <c r="M358" s="29"/>
      <c r="N358" s="29"/>
      <c r="O358" s="29"/>
      <c r="Q358" s="29"/>
      <c r="R358" s="29"/>
    </row>
    <row r="359" spans="1:18">
      <c r="A359" s="29"/>
      <c r="B359" s="29"/>
      <c r="C359" s="29"/>
      <c r="D359" s="29"/>
      <c r="E359" s="29"/>
      <c r="F359" s="29"/>
      <c r="G359" s="29"/>
      <c r="H359" s="29"/>
      <c r="I359" s="29"/>
      <c r="J359" s="29"/>
      <c r="K359" s="29"/>
      <c r="L359" s="29"/>
      <c r="M359" s="29"/>
      <c r="N359" s="29"/>
      <c r="O359" s="29"/>
      <c r="Q359" s="29"/>
      <c r="R359" s="29"/>
    </row>
    <row r="360" spans="1:18">
      <c r="A360" s="29"/>
      <c r="B360" s="29"/>
      <c r="C360" s="29"/>
      <c r="D360" s="29"/>
      <c r="E360" s="29"/>
      <c r="F360" s="29"/>
      <c r="G360" s="29"/>
      <c r="H360" s="29"/>
      <c r="I360" s="29"/>
      <c r="J360" s="29"/>
      <c r="K360" s="29"/>
      <c r="L360" s="29"/>
      <c r="M360" s="29"/>
      <c r="N360" s="29"/>
      <c r="O360" s="29"/>
      <c r="Q360" s="29"/>
      <c r="R360" s="29"/>
    </row>
    <row r="361" spans="1:18">
      <c r="A361" s="29"/>
      <c r="B361" s="29"/>
      <c r="C361" s="29"/>
      <c r="D361" s="29"/>
      <c r="E361" s="29"/>
      <c r="F361" s="29"/>
      <c r="G361" s="29"/>
      <c r="H361" s="29"/>
      <c r="I361" s="29"/>
      <c r="J361" s="29"/>
      <c r="K361" s="29"/>
      <c r="L361" s="29"/>
      <c r="M361" s="29"/>
      <c r="N361" s="29"/>
      <c r="O361" s="29"/>
      <c r="Q361" s="29"/>
      <c r="R361" s="29"/>
    </row>
    <row r="362" spans="1:18">
      <c r="A362" s="29"/>
      <c r="B362" s="29"/>
      <c r="C362" s="29"/>
      <c r="D362" s="29"/>
      <c r="E362" s="29"/>
      <c r="F362" s="29"/>
      <c r="G362" s="29"/>
      <c r="H362" s="29"/>
      <c r="I362" s="29"/>
      <c r="J362" s="29"/>
      <c r="K362" s="29"/>
      <c r="L362" s="29"/>
      <c r="M362" s="29"/>
      <c r="N362" s="29"/>
      <c r="O362" s="29"/>
      <c r="Q362" s="29"/>
      <c r="R362" s="29"/>
    </row>
    <row r="363" spans="1:18">
      <c r="A363" s="29"/>
      <c r="B363" s="29"/>
      <c r="C363" s="29"/>
      <c r="D363" s="29"/>
      <c r="E363" s="29"/>
      <c r="F363" s="29"/>
      <c r="G363" s="29"/>
      <c r="H363" s="29"/>
      <c r="I363" s="29"/>
      <c r="J363" s="29"/>
      <c r="K363" s="29"/>
      <c r="L363" s="29"/>
      <c r="M363" s="29"/>
      <c r="N363" s="29"/>
      <c r="O363" s="29"/>
      <c r="Q363" s="29"/>
      <c r="R363" s="29"/>
    </row>
    <row r="364" spans="1:18">
      <c r="A364" s="29"/>
      <c r="B364" s="29"/>
      <c r="C364" s="29"/>
      <c r="D364" s="29"/>
      <c r="E364" s="29"/>
      <c r="F364" s="29"/>
      <c r="G364" s="29"/>
      <c r="H364" s="29"/>
      <c r="I364" s="29"/>
      <c r="J364" s="29"/>
      <c r="K364" s="29"/>
      <c r="L364" s="29"/>
      <c r="M364" s="29"/>
      <c r="N364" s="29"/>
      <c r="O364" s="29"/>
      <c r="Q364" s="29"/>
      <c r="R364" s="29"/>
    </row>
    <row r="365" spans="1:18">
      <c r="A365" s="29"/>
      <c r="B365" s="29"/>
      <c r="C365" s="29"/>
      <c r="D365" s="29"/>
      <c r="E365" s="29"/>
      <c r="F365" s="29"/>
      <c r="G365" s="29"/>
      <c r="H365" s="29"/>
      <c r="I365" s="29"/>
      <c r="J365" s="29"/>
      <c r="K365" s="29"/>
      <c r="L365" s="29"/>
      <c r="M365" s="29"/>
      <c r="N365" s="29"/>
      <c r="O365" s="29"/>
      <c r="Q365" s="29"/>
      <c r="R365" s="29"/>
    </row>
    <row r="366" spans="1:18">
      <c r="A366" s="29"/>
      <c r="B366" s="29"/>
      <c r="C366" s="29"/>
      <c r="D366" s="29"/>
      <c r="E366" s="29"/>
      <c r="F366" s="29"/>
      <c r="G366" s="29"/>
      <c r="H366" s="29"/>
      <c r="I366" s="29"/>
      <c r="J366" s="29"/>
      <c r="K366" s="29"/>
      <c r="L366" s="29"/>
      <c r="M366" s="29"/>
      <c r="N366" s="29"/>
      <c r="O366" s="29"/>
      <c r="Q366" s="29"/>
      <c r="R366" s="29"/>
    </row>
    <row r="367" spans="1:18">
      <c r="A367" s="29"/>
      <c r="B367" s="29"/>
      <c r="C367" s="29"/>
      <c r="D367" s="29"/>
      <c r="E367" s="29"/>
      <c r="F367" s="29"/>
      <c r="G367" s="29"/>
      <c r="H367" s="29"/>
      <c r="I367" s="29"/>
      <c r="J367" s="29"/>
      <c r="K367" s="29"/>
      <c r="L367" s="29"/>
      <c r="M367" s="29"/>
      <c r="N367" s="29"/>
      <c r="O367" s="29"/>
      <c r="Q367" s="29"/>
      <c r="R367" s="29"/>
    </row>
    <row r="368" spans="1:18">
      <c r="A368" s="29"/>
      <c r="B368" s="29"/>
      <c r="C368" s="29"/>
      <c r="D368" s="29"/>
      <c r="E368" s="29"/>
      <c r="F368" s="29"/>
      <c r="G368" s="29"/>
      <c r="H368" s="29"/>
      <c r="I368" s="29"/>
      <c r="J368" s="29"/>
      <c r="K368" s="29"/>
      <c r="L368" s="29"/>
      <c r="M368" s="29"/>
      <c r="N368" s="29"/>
      <c r="O368" s="29"/>
      <c r="Q368" s="29"/>
      <c r="R368" s="29"/>
    </row>
    <row r="369" spans="1:18">
      <c r="A369" s="29"/>
      <c r="B369" s="29"/>
      <c r="C369" s="29"/>
      <c r="D369" s="29"/>
      <c r="E369" s="29"/>
      <c r="F369" s="29"/>
      <c r="G369" s="29"/>
      <c r="H369" s="29"/>
      <c r="I369" s="29"/>
      <c r="J369" s="29"/>
      <c r="K369" s="29"/>
      <c r="L369" s="29"/>
      <c r="M369" s="29"/>
      <c r="N369" s="29"/>
      <c r="O369" s="29"/>
      <c r="Q369" s="29"/>
      <c r="R369" s="29"/>
    </row>
    <row r="370" spans="1:18">
      <c r="A370" s="29"/>
      <c r="B370" s="29"/>
      <c r="C370" s="29"/>
      <c r="D370" s="29"/>
      <c r="E370" s="29"/>
      <c r="F370" s="29"/>
      <c r="G370" s="29"/>
      <c r="H370" s="29"/>
      <c r="I370" s="29"/>
      <c r="J370" s="29"/>
      <c r="K370" s="29"/>
      <c r="L370" s="29"/>
      <c r="M370" s="29"/>
      <c r="N370" s="29"/>
      <c r="O370" s="29"/>
      <c r="Q370" s="29"/>
      <c r="R370" s="29"/>
    </row>
    <row r="371" spans="1:18">
      <c r="A371" s="29"/>
      <c r="B371" s="29"/>
      <c r="C371" s="29"/>
      <c r="D371" s="29"/>
      <c r="E371" s="29"/>
      <c r="F371" s="29"/>
      <c r="G371" s="29"/>
      <c r="H371" s="29"/>
      <c r="I371" s="29"/>
      <c r="J371" s="29"/>
      <c r="K371" s="29"/>
      <c r="L371" s="29"/>
      <c r="M371" s="29"/>
      <c r="N371" s="29"/>
      <c r="O371" s="29"/>
      <c r="Q371" s="29"/>
      <c r="R371" s="29"/>
    </row>
    <row r="372" spans="1:18">
      <c r="A372" s="29"/>
      <c r="B372" s="29"/>
      <c r="C372" s="29"/>
      <c r="D372" s="29"/>
      <c r="E372" s="29"/>
      <c r="F372" s="29"/>
      <c r="G372" s="29"/>
      <c r="H372" s="29"/>
      <c r="I372" s="29"/>
      <c r="J372" s="29"/>
      <c r="K372" s="29"/>
      <c r="L372" s="29"/>
      <c r="M372" s="29"/>
      <c r="N372" s="29"/>
      <c r="O372" s="29"/>
      <c r="Q372" s="29"/>
      <c r="R372" s="29"/>
    </row>
    <row r="373" spans="1:18">
      <c r="A373" s="29"/>
      <c r="B373" s="29"/>
      <c r="C373" s="29"/>
      <c r="D373" s="29"/>
      <c r="E373" s="29"/>
      <c r="F373" s="29"/>
      <c r="G373" s="29"/>
      <c r="H373" s="29"/>
      <c r="I373" s="29"/>
      <c r="J373" s="29"/>
      <c r="K373" s="29"/>
      <c r="L373" s="29"/>
      <c r="M373" s="29"/>
      <c r="N373" s="29"/>
      <c r="O373" s="29"/>
      <c r="Q373" s="29"/>
      <c r="R373" s="29"/>
    </row>
    <row r="374" spans="1:18">
      <c r="A374" s="29"/>
      <c r="B374" s="29"/>
      <c r="C374" s="29"/>
      <c r="D374" s="29"/>
      <c r="E374" s="29"/>
      <c r="F374" s="29"/>
      <c r="G374" s="29"/>
      <c r="H374" s="29"/>
      <c r="I374" s="29"/>
      <c r="J374" s="29"/>
      <c r="K374" s="29"/>
      <c r="L374" s="29"/>
      <c r="M374" s="29"/>
      <c r="N374" s="29"/>
      <c r="O374" s="29"/>
      <c r="Q374" s="29"/>
      <c r="R374" s="29"/>
    </row>
    <row r="375" spans="1:18">
      <c r="A375" s="29"/>
      <c r="B375" s="29"/>
      <c r="C375" s="29"/>
      <c r="D375" s="29"/>
      <c r="E375" s="29"/>
      <c r="F375" s="29"/>
      <c r="G375" s="29"/>
      <c r="H375" s="29"/>
      <c r="I375" s="29"/>
      <c r="J375" s="29"/>
      <c r="K375" s="29"/>
      <c r="L375" s="29"/>
      <c r="M375" s="29"/>
      <c r="N375" s="29"/>
      <c r="O375" s="29"/>
      <c r="Q375" s="29"/>
      <c r="R375" s="29"/>
    </row>
    <row r="376" spans="1:18">
      <c r="A376" s="29"/>
      <c r="B376" s="29"/>
      <c r="C376" s="29"/>
      <c r="D376" s="29"/>
      <c r="E376" s="29"/>
      <c r="F376" s="29"/>
      <c r="G376" s="29"/>
      <c r="H376" s="29"/>
      <c r="I376" s="29"/>
      <c r="J376" s="29"/>
      <c r="K376" s="29"/>
      <c r="L376" s="29"/>
      <c r="M376" s="29"/>
      <c r="N376" s="29"/>
      <c r="O376" s="29"/>
      <c r="Q376" s="29"/>
      <c r="R376" s="29"/>
    </row>
    <row r="377" spans="1:18">
      <c r="A377" s="29"/>
      <c r="B377" s="29"/>
      <c r="C377" s="29"/>
      <c r="D377" s="29"/>
      <c r="E377" s="29"/>
      <c r="F377" s="29"/>
      <c r="G377" s="29"/>
      <c r="H377" s="29"/>
      <c r="I377" s="29"/>
      <c r="J377" s="29"/>
      <c r="K377" s="29"/>
      <c r="L377" s="29"/>
      <c r="M377" s="29"/>
      <c r="N377" s="29"/>
      <c r="O377" s="29"/>
      <c r="Q377" s="29"/>
      <c r="R377" s="29"/>
    </row>
    <row r="378" spans="1:18">
      <c r="A378" s="29"/>
      <c r="B378" s="29"/>
      <c r="C378" s="29"/>
      <c r="D378" s="29"/>
      <c r="E378" s="29"/>
      <c r="F378" s="29"/>
      <c r="G378" s="29"/>
      <c r="H378" s="29"/>
      <c r="I378" s="29"/>
      <c r="J378" s="29"/>
      <c r="K378" s="29"/>
      <c r="L378" s="29"/>
      <c r="M378" s="29"/>
      <c r="N378" s="29"/>
      <c r="O378" s="29"/>
      <c r="Q378" s="29"/>
      <c r="R378" s="29"/>
    </row>
    <row r="379" spans="1:18">
      <c r="A379" s="29"/>
      <c r="B379" s="29"/>
      <c r="C379" s="29"/>
      <c r="D379" s="29"/>
      <c r="E379" s="29"/>
      <c r="F379" s="29"/>
      <c r="G379" s="29"/>
      <c r="H379" s="29"/>
      <c r="I379" s="29"/>
      <c r="J379" s="29"/>
      <c r="K379" s="29"/>
      <c r="L379" s="29"/>
      <c r="M379" s="29"/>
      <c r="N379" s="29"/>
      <c r="O379" s="29"/>
      <c r="Q379" s="29"/>
      <c r="R379" s="29"/>
    </row>
    <row r="380" spans="1:18">
      <c r="A380" s="29"/>
      <c r="B380" s="29"/>
      <c r="C380" s="29"/>
      <c r="D380" s="29"/>
      <c r="E380" s="29"/>
      <c r="F380" s="29"/>
      <c r="G380" s="29"/>
      <c r="H380" s="29"/>
      <c r="I380" s="29"/>
      <c r="J380" s="29"/>
      <c r="K380" s="29"/>
      <c r="L380" s="29"/>
      <c r="M380" s="29"/>
      <c r="N380" s="29"/>
      <c r="O380" s="29"/>
      <c r="Q380" s="29"/>
      <c r="R380" s="29"/>
    </row>
    <row r="381" spans="1:18">
      <c r="A381" s="29"/>
      <c r="B381" s="29"/>
      <c r="C381" s="29"/>
      <c r="D381" s="29"/>
      <c r="E381" s="29"/>
      <c r="F381" s="29"/>
      <c r="G381" s="29"/>
      <c r="H381" s="29"/>
      <c r="I381" s="29"/>
      <c r="J381" s="29"/>
      <c r="K381" s="29"/>
      <c r="L381" s="29"/>
      <c r="M381" s="29"/>
      <c r="N381" s="29"/>
      <c r="O381" s="29"/>
      <c r="Q381" s="29"/>
      <c r="R381" s="29"/>
    </row>
    <row r="382" spans="1:18">
      <c r="A382" s="29"/>
      <c r="B382" s="29"/>
      <c r="C382" s="29"/>
      <c r="D382" s="29"/>
      <c r="E382" s="29"/>
      <c r="F382" s="29"/>
      <c r="G382" s="29"/>
      <c r="H382" s="29"/>
      <c r="I382" s="29"/>
      <c r="J382" s="29"/>
      <c r="K382" s="29"/>
      <c r="L382" s="29"/>
      <c r="M382" s="29"/>
      <c r="N382" s="29"/>
      <c r="O382" s="29"/>
      <c r="Q382" s="29"/>
      <c r="R382" s="29"/>
    </row>
    <row r="383" spans="1:18">
      <c r="A383" s="29"/>
      <c r="B383" s="29"/>
      <c r="C383" s="29"/>
      <c r="D383" s="29"/>
      <c r="E383" s="29"/>
      <c r="F383" s="29"/>
      <c r="G383" s="29"/>
      <c r="H383" s="29"/>
      <c r="I383" s="29"/>
      <c r="J383" s="29"/>
      <c r="K383" s="29"/>
      <c r="L383" s="29"/>
      <c r="M383" s="29"/>
      <c r="N383" s="29"/>
      <c r="O383" s="29"/>
      <c r="Q383" s="29"/>
      <c r="R383" s="29"/>
    </row>
    <row r="384" spans="1:18">
      <c r="A384" s="29"/>
      <c r="B384" s="29"/>
      <c r="C384" s="29"/>
      <c r="D384" s="29"/>
      <c r="E384" s="29"/>
      <c r="F384" s="29"/>
      <c r="G384" s="29"/>
      <c r="H384" s="29"/>
      <c r="I384" s="29"/>
      <c r="J384" s="29"/>
      <c r="K384" s="29"/>
      <c r="L384" s="29"/>
      <c r="M384" s="29"/>
      <c r="N384" s="29"/>
      <c r="O384" s="29"/>
      <c r="Q384" s="29"/>
      <c r="R384" s="29"/>
    </row>
    <row r="385" spans="1:18">
      <c r="A385" s="29"/>
      <c r="B385" s="29"/>
      <c r="C385" s="29"/>
      <c r="D385" s="29"/>
      <c r="E385" s="29"/>
      <c r="F385" s="29"/>
      <c r="G385" s="29"/>
      <c r="H385" s="29"/>
      <c r="I385" s="29"/>
      <c r="J385" s="29"/>
      <c r="K385" s="29"/>
      <c r="L385" s="29"/>
      <c r="M385" s="29"/>
      <c r="N385" s="29"/>
      <c r="O385" s="29"/>
      <c r="Q385" s="29"/>
      <c r="R385" s="29"/>
    </row>
    <row r="386" spans="1:18">
      <c r="A386" s="29"/>
      <c r="B386" s="29"/>
      <c r="C386" s="29"/>
      <c r="D386" s="29"/>
      <c r="E386" s="29"/>
      <c r="F386" s="29"/>
      <c r="G386" s="29"/>
      <c r="H386" s="29"/>
      <c r="I386" s="29"/>
      <c r="J386" s="29"/>
      <c r="K386" s="29"/>
      <c r="L386" s="29"/>
      <c r="M386" s="29"/>
      <c r="N386" s="29"/>
      <c r="O386" s="29"/>
      <c r="Q386" s="29"/>
      <c r="R386" s="29"/>
    </row>
    <row r="387" spans="1:18">
      <c r="A387" s="29"/>
      <c r="B387" s="29"/>
      <c r="C387" s="29"/>
      <c r="D387" s="29"/>
      <c r="E387" s="29"/>
      <c r="F387" s="29"/>
      <c r="G387" s="29"/>
      <c r="H387" s="29"/>
      <c r="I387" s="29"/>
      <c r="J387" s="29"/>
      <c r="K387" s="29"/>
      <c r="L387" s="29"/>
      <c r="M387" s="29"/>
      <c r="N387" s="29"/>
      <c r="O387" s="29"/>
      <c r="Q387" s="29"/>
      <c r="R387" s="29"/>
    </row>
    <row r="388" spans="1:18">
      <c r="A388" s="29"/>
      <c r="B388" s="29"/>
      <c r="C388" s="29"/>
      <c r="D388" s="29"/>
      <c r="E388" s="29"/>
      <c r="F388" s="29"/>
      <c r="G388" s="29"/>
      <c r="H388" s="29"/>
      <c r="I388" s="29"/>
      <c r="J388" s="29"/>
      <c r="K388" s="29"/>
      <c r="L388" s="29"/>
      <c r="M388" s="29"/>
      <c r="N388" s="29"/>
      <c r="O388" s="29"/>
      <c r="Q388" s="29"/>
      <c r="R388" s="29"/>
    </row>
    <row r="389" spans="1:18">
      <c r="A389" s="29"/>
      <c r="B389" s="29"/>
      <c r="C389" s="29"/>
      <c r="D389" s="29"/>
      <c r="E389" s="29"/>
      <c r="F389" s="29"/>
      <c r="G389" s="29"/>
      <c r="H389" s="29"/>
      <c r="I389" s="29"/>
      <c r="J389" s="29"/>
      <c r="K389" s="29"/>
      <c r="L389" s="29"/>
      <c r="M389" s="29"/>
      <c r="N389" s="29"/>
      <c r="O389" s="29"/>
      <c r="Q389" s="29"/>
      <c r="R389" s="29"/>
    </row>
    <row r="390" spans="1:18">
      <c r="A390" s="29"/>
      <c r="B390" s="29"/>
      <c r="C390" s="29"/>
      <c r="D390" s="29"/>
      <c r="E390" s="29"/>
      <c r="F390" s="29"/>
      <c r="G390" s="29"/>
      <c r="H390" s="29"/>
      <c r="I390" s="29"/>
      <c r="J390" s="29"/>
      <c r="K390" s="29"/>
      <c r="L390" s="29"/>
      <c r="M390" s="29"/>
      <c r="N390" s="29"/>
      <c r="O390" s="29"/>
      <c r="Q390" s="29"/>
      <c r="R390" s="29"/>
    </row>
    <row r="391" spans="1:18">
      <c r="A391" s="29"/>
      <c r="B391" s="29"/>
      <c r="C391" s="29"/>
      <c r="D391" s="29"/>
      <c r="E391" s="29"/>
      <c r="F391" s="29"/>
      <c r="G391" s="29"/>
      <c r="H391" s="29"/>
      <c r="I391" s="29"/>
      <c r="J391" s="29"/>
      <c r="K391" s="29"/>
      <c r="L391" s="29"/>
      <c r="M391" s="29"/>
      <c r="N391" s="29"/>
      <c r="O391" s="29"/>
      <c r="Q391" s="29"/>
      <c r="R391" s="29"/>
    </row>
    <row r="392" spans="1:18">
      <c r="A392" s="29"/>
      <c r="B392" s="29"/>
      <c r="C392" s="29"/>
      <c r="D392" s="29"/>
      <c r="E392" s="29"/>
      <c r="F392" s="29"/>
      <c r="G392" s="29"/>
      <c r="H392" s="29"/>
      <c r="I392" s="29"/>
      <c r="J392" s="29"/>
      <c r="K392" s="29"/>
      <c r="L392" s="29"/>
      <c r="M392" s="29"/>
      <c r="N392" s="29"/>
      <c r="O392" s="29"/>
      <c r="Q392" s="29"/>
      <c r="R392" s="29"/>
    </row>
    <row r="393" spans="1:18">
      <c r="A393" s="29"/>
      <c r="B393" s="29"/>
      <c r="C393" s="29"/>
      <c r="D393" s="29"/>
      <c r="E393" s="29"/>
      <c r="F393" s="29"/>
      <c r="G393" s="29"/>
      <c r="H393" s="29"/>
      <c r="I393" s="29"/>
      <c r="J393" s="29"/>
      <c r="K393" s="29"/>
      <c r="L393" s="29"/>
      <c r="M393" s="29"/>
      <c r="N393" s="29"/>
      <c r="O393" s="29"/>
      <c r="Q393" s="29"/>
      <c r="R393" s="29"/>
    </row>
    <row r="394" spans="1:18">
      <c r="A394" s="29"/>
      <c r="B394" s="29"/>
      <c r="C394" s="29"/>
      <c r="D394" s="29"/>
      <c r="E394" s="29"/>
      <c r="F394" s="29"/>
      <c r="G394" s="29"/>
      <c r="H394" s="29"/>
      <c r="I394" s="29"/>
      <c r="J394" s="29"/>
      <c r="K394" s="29"/>
      <c r="L394" s="29"/>
      <c r="M394" s="29"/>
      <c r="N394" s="29"/>
      <c r="O394" s="29"/>
      <c r="Q394" s="29"/>
      <c r="R394" s="29"/>
    </row>
    <row r="395" spans="1:18">
      <c r="A395" s="29"/>
      <c r="B395" s="29"/>
      <c r="C395" s="29"/>
      <c r="D395" s="29"/>
      <c r="E395" s="29"/>
      <c r="F395" s="29"/>
      <c r="G395" s="29"/>
      <c r="H395" s="29"/>
      <c r="I395" s="29"/>
      <c r="J395" s="29"/>
      <c r="K395" s="29"/>
      <c r="L395" s="29"/>
      <c r="M395" s="29"/>
      <c r="N395" s="29"/>
      <c r="O395" s="29"/>
      <c r="Q395" s="29"/>
      <c r="R395" s="29"/>
    </row>
    <row r="396" spans="1:18">
      <c r="A396" s="29"/>
      <c r="B396" s="29"/>
      <c r="C396" s="29"/>
      <c r="D396" s="29"/>
      <c r="E396" s="29"/>
      <c r="F396" s="29"/>
      <c r="G396" s="29"/>
      <c r="H396" s="29"/>
      <c r="I396" s="29"/>
      <c r="J396" s="29"/>
      <c r="K396" s="29"/>
      <c r="L396" s="29"/>
      <c r="M396" s="29"/>
      <c r="N396" s="29"/>
      <c r="O396" s="29"/>
      <c r="Q396" s="29"/>
      <c r="R396" s="29"/>
    </row>
    <row r="397" spans="1:18">
      <c r="A397" s="29"/>
      <c r="B397" s="29"/>
      <c r="C397" s="29"/>
      <c r="D397" s="29"/>
      <c r="E397" s="29"/>
      <c r="F397" s="29"/>
      <c r="G397" s="29"/>
      <c r="H397" s="29"/>
      <c r="I397" s="29"/>
      <c r="J397" s="29"/>
      <c r="K397" s="29"/>
      <c r="L397" s="29"/>
      <c r="M397" s="29"/>
      <c r="N397" s="29"/>
      <c r="O397" s="29"/>
      <c r="Q397" s="29"/>
      <c r="R397" s="29"/>
    </row>
    <row r="398" spans="1:18">
      <c r="A398" s="29"/>
      <c r="B398" s="29"/>
      <c r="C398" s="29"/>
      <c r="D398" s="29"/>
      <c r="E398" s="29"/>
      <c r="F398" s="29"/>
      <c r="G398" s="29"/>
      <c r="H398" s="29"/>
      <c r="I398" s="29"/>
      <c r="J398" s="29"/>
      <c r="K398" s="29"/>
      <c r="L398" s="29"/>
      <c r="M398" s="29"/>
      <c r="N398" s="29"/>
      <c r="O398" s="29"/>
      <c r="Q398" s="29"/>
      <c r="R398" s="29"/>
    </row>
    <row r="399" spans="1:18">
      <c r="A399" s="29"/>
      <c r="B399" s="29"/>
      <c r="C399" s="29"/>
      <c r="D399" s="29"/>
      <c r="E399" s="29"/>
      <c r="F399" s="29"/>
      <c r="G399" s="29"/>
      <c r="H399" s="29"/>
      <c r="I399" s="29"/>
      <c r="J399" s="29"/>
      <c r="K399" s="29"/>
      <c r="L399" s="29"/>
      <c r="M399" s="29"/>
      <c r="N399" s="29"/>
      <c r="O399" s="29"/>
      <c r="Q399" s="29"/>
      <c r="R399" s="29"/>
    </row>
    <row r="400" spans="1:18">
      <c r="A400" s="29"/>
      <c r="B400" s="29"/>
      <c r="C400" s="29"/>
      <c r="D400" s="29"/>
      <c r="E400" s="29"/>
      <c r="F400" s="29"/>
      <c r="G400" s="29"/>
      <c r="H400" s="29"/>
      <c r="I400" s="29"/>
      <c r="J400" s="29"/>
      <c r="K400" s="29"/>
      <c r="L400" s="29"/>
      <c r="M400" s="29"/>
      <c r="N400" s="29"/>
      <c r="O400" s="29"/>
      <c r="Q400" s="29"/>
      <c r="R400" s="29"/>
    </row>
    <row r="401" spans="1:18">
      <c r="A401" s="29"/>
      <c r="B401" s="29"/>
      <c r="C401" s="29"/>
      <c r="D401" s="29"/>
      <c r="E401" s="29"/>
      <c r="F401" s="29"/>
      <c r="G401" s="29"/>
      <c r="H401" s="29"/>
      <c r="I401" s="29"/>
      <c r="J401" s="29"/>
      <c r="K401" s="29"/>
      <c r="L401" s="29"/>
      <c r="M401" s="29"/>
      <c r="N401" s="29"/>
      <c r="O401" s="29"/>
      <c r="Q401" s="29"/>
      <c r="R401" s="29"/>
    </row>
    <row r="402" spans="1:18">
      <c r="A402" s="29"/>
      <c r="B402" s="29"/>
      <c r="C402" s="29"/>
      <c r="D402" s="29"/>
      <c r="E402" s="29"/>
      <c r="F402" s="29"/>
      <c r="G402" s="29"/>
      <c r="H402" s="29"/>
      <c r="I402" s="29"/>
      <c r="J402" s="29"/>
      <c r="K402" s="29"/>
      <c r="L402" s="29"/>
      <c r="M402" s="29"/>
      <c r="N402" s="29"/>
      <c r="O402" s="29"/>
      <c r="Q402" s="29"/>
      <c r="R402" s="29"/>
    </row>
    <row r="403" spans="1:18">
      <c r="A403" s="29"/>
      <c r="B403" s="29"/>
      <c r="C403" s="29"/>
      <c r="D403" s="29"/>
      <c r="E403" s="29"/>
      <c r="F403" s="29"/>
      <c r="G403" s="29"/>
      <c r="H403" s="29"/>
      <c r="I403" s="29"/>
      <c r="J403" s="29"/>
      <c r="K403" s="29"/>
      <c r="L403" s="29"/>
      <c r="M403" s="29"/>
      <c r="N403" s="29"/>
      <c r="O403" s="29"/>
      <c r="Q403" s="29"/>
      <c r="R403" s="29"/>
    </row>
    <row r="404" spans="1:18">
      <c r="A404" s="29"/>
      <c r="B404" s="29"/>
      <c r="C404" s="29"/>
      <c r="D404" s="29"/>
      <c r="E404" s="29"/>
      <c r="F404" s="29"/>
      <c r="G404" s="29"/>
      <c r="H404" s="29"/>
      <c r="I404" s="29"/>
      <c r="J404" s="29"/>
      <c r="K404" s="29"/>
      <c r="L404" s="29"/>
      <c r="M404" s="29"/>
      <c r="N404" s="29"/>
      <c r="O404" s="29"/>
      <c r="Q404" s="29"/>
      <c r="R404" s="29"/>
    </row>
    <row r="405" spans="1:18">
      <c r="A405" s="29"/>
      <c r="B405" s="29"/>
      <c r="C405" s="29"/>
      <c r="D405" s="29"/>
      <c r="E405" s="29"/>
      <c r="F405" s="29"/>
      <c r="G405" s="29"/>
      <c r="H405" s="29"/>
      <c r="I405" s="29"/>
      <c r="J405" s="29"/>
      <c r="K405" s="29"/>
      <c r="L405" s="29"/>
      <c r="M405" s="29"/>
      <c r="N405" s="29"/>
      <c r="O405" s="29"/>
      <c r="Q405" s="29"/>
      <c r="R405" s="29"/>
    </row>
    <row r="406" spans="1:18">
      <c r="A406" s="29"/>
      <c r="B406" s="29"/>
      <c r="C406" s="29"/>
      <c r="D406" s="29"/>
      <c r="E406" s="29"/>
      <c r="F406" s="29"/>
      <c r="G406" s="29"/>
      <c r="H406" s="29"/>
      <c r="I406" s="29"/>
      <c r="J406" s="29"/>
      <c r="K406" s="29"/>
      <c r="L406" s="29"/>
      <c r="M406" s="29"/>
      <c r="N406" s="29"/>
      <c r="O406" s="29"/>
      <c r="Q406" s="29"/>
      <c r="R406" s="29"/>
    </row>
    <row r="407" spans="1:18">
      <c r="A407" s="29"/>
      <c r="B407" s="29"/>
      <c r="C407" s="29"/>
      <c r="D407" s="29"/>
      <c r="E407" s="29"/>
      <c r="F407" s="29"/>
      <c r="G407" s="29"/>
      <c r="H407" s="29"/>
      <c r="I407" s="29"/>
      <c r="J407" s="29"/>
      <c r="K407" s="29"/>
      <c r="L407" s="29"/>
      <c r="M407" s="29"/>
      <c r="N407" s="29"/>
      <c r="O407" s="29"/>
      <c r="Q407" s="29"/>
      <c r="R407" s="29"/>
    </row>
    <row r="408" spans="1:18">
      <c r="A408" s="29"/>
      <c r="B408" s="29"/>
      <c r="C408" s="29"/>
      <c r="D408" s="29"/>
      <c r="E408" s="29"/>
      <c r="F408" s="29"/>
      <c r="G408" s="29"/>
      <c r="H408" s="29"/>
      <c r="I408" s="29"/>
      <c r="J408" s="29"/>
      <c r="K408" s="29"/>
      <c r="L408" s="29"/>
      <c r="M408" s="29"/>
      <c r="N408" s="29"/>
      <c r="O408" s="29"/>
      <c r="Q408" s="29"/>
      <c r="R408" s="29"/>
    </row>
    <row r="409" spans="1:18">
      <c r="A409" s="29"/>
      <c r="B409" s="29"/>
      <c r="C409" s="29"/>
      <c r="D409" s="29"/>
      <c r="E409" s="29"/>
      <c r="F409" s="29"/>
      <c r="G409" s="29"/>
      <c r="H409" s="29"/>
      <c r="I409" s="29"/>
      <c r="J409" s="29"/>
      <c r="K409" s="29"/>
      <c r="L409" s="29"/>
      <c r="M409" s="29"/>
      <c r="N409" s="29"/>
      <c r="O409" s="29"/>
      <c r="Q409" s="29"/>
      <c r="R409" s="29"/>
    </row>
    <row r="410" spans="1:18">
      <c r="A410" s="29"/>
      <c r="B410" s="29"/>
      <c r="C410" s="29"/>
      <c r="D410" s="29"/>
      <c r="E410" s="29"/>
      <c r="F410" s="29"/>
      <c r="G410" s="29"/>
      <c r="H410" s="29"/>
      <c r="I410" s="29"/>
      <c r="J410" s="29"/>
      <c r="K410" s="29"/>
      <c r="L410" s="29"/>
      <c r="M410" s="29"/>
      <c r="N410" s="29"/>
      <c r="O410" s="29"/>
      <c r="Q410" s="29"/>
      <c r="R410" s="29"/>
    </row>
    <row r="411" spans="1:18">
      <c r="A411" s="29"/>
      <c r="B411" s="29"/>
      <c r="C411" s="29"/>
      <c r="D411" s="29"/>
      <c r="E411" s="29"/>
      <c r="F411" s="29"/>
      <c r="G411" s="29"/>
      <c r="H411" s="29"/>
      <c r="I411" s="29"/>
      <c r="J411" s="29"/>
      <c r="K411" s="29"/>
      <c r="L411" s="29"/>
      <c r="M411" s="29"/>
      <c r="N411" s="29"/>
      <c r="O411" s="29"/>
      <c r="Q411" s="29"/>
      <c r="R411" s="29"/>
    </row>
    <row r="412" spans="1:18">
      <c r="A412" s="29"/>
      <c r="B412" s="29"/>
      <c r="C412" s="29"/>
      <c r="D412" s="29"/>
      <c r="E412" s="29"/>
      <c r="F412" s="29"/>
      <c r="G412" s="29"/>
      <c r="H412" s="29"/>
      <c r="I412" s="29"/>
      <c r="J412" s="29"/>
      <c r="K412" s="29"/>
      <c r="L412" s="29"/>
      <c r="M412" s="29"/>
      <c r="N412" s="29"/>
      <c r="O412" s="29"/>
      <c r="Q412" s="29"/>
      <c r="R412" s="29"/>
    </row>
    <row r="413" spans="1:18">
      <c r="A413" s="29"/>
      <c r="B413" s="29"/>
      <c r="C413" s="29"/>
      <c r="D413" s="29"/>
      <c r="E413" s="29"/>
      <c r="F413" s="29"/>
      <c r="G413" s="29"/>
      <c r="H413" s="29"/>
      <c r="I413" s="29"/>
      <c r="J413" s="29"/>
      <c r="K413" s="29"/>
      <c r="L413" s="29"/>
      <c r="M413" s="29"/>
      <c r="N413" s="29"/>
      <c r="O413" s="29"/>
      <c r="Q413" s="29"/>
      <c r="R413" s="29"/>
    </row>
    <row r="414" spans="1:18">
      <c r="A414" s="29"/>
      <c r="B414" s="29"/>
      <c r="C414" s="29"/>
      <c r="D414" s="29"/>
      <c r="E414" s="29"/>
      <c r="F414" s="29"/>
      <c r="G414" s="29"/>
      <c r="H414" s="29"/>
      <c r="I414" s="29"/>
      <c r="J414" s="29"/>
      <c r="K414" s="29"/>
      <c r="L414" s="29"/>
      <c r="M414" s="29"/>
      <c r="N414" s="29"/>
      <c r="O414" s="29"/>
      <c r="Q414" s="29"/>
      <c r="R414" s="29"/>
    </row>
    <row r="415" spans="1:18">
      <c r="A415" s="29"/>
      <c r="B415" s="29"/>
      <c r="C415" s="29"/>
      <c r="D415" s="29"/>
      <c r="E415" s="29"/>
      <c r="F415" s="29"/>
      <c r="G415" s="29"/>
      <c r="H415" s="29"/>
      <c r="I415" s="29"/>
      <c r="J415" s="29"/>
      <c r="K415" s="29"/>
      <c r="L415" s="29"/>
      <c r="M415" s="29"/>
      <c r="N415" s="29"/>
      <c r="O415" s="29"/>
      <c r="Q415" s="29"/>
      <c r="R415" s="29"/>
    </row>
    <row r="416" spans="1:18">
      <c r="A416" s="29"/>
      <c r="B416" s="29"/>
      <c r="C416" s="29"/>
      <c r="D416" s="29"/>
      <c r="E416" s="29"/>
      <c r="F416" s="29"/>
      <c r="G416" s="29"/>
      <c r="H416" s="29"/>
      <c r="I416" s="29"/>
      <c r="J416" s="29"/>
      <c r="K416" s="29"/>
      <c r="L416" s="29"/>
      <c r="M416" s="29"/>
      <c r="N416" s="29"/>
      <c r="O416" s="29"/>
      <c r="Q416" s="29"/>
      <c r="R416" s="29"/>
    </row>
    <row r="417" spans="1:18">
      <c r="A417" s="29"/>
      <c r="B417" s="29"/>
      <c r="C417" s="29"/>
      <c r="D417" s="29"/>
      <c r="E417" s="29"/>
      <c r="F417" s="29"/>
      <c r="G417" s="29"/>
      <c r="H417" s="29"/>
      <c r="I417" s="29"/>
      <c r="J417" s="29"/>
      <c r="K417" s="29"/>
      <c r="L417" s="29"/>
      <c r="M417" s="29"/>
      <c r="N417" s="29"/>
      <c r="O417" s="29"/>
      <c r="Q417" s="29"/>
      <c r="R417" s="29"/>
    </row>
    <row r="418" spans="1:18">
      <c r="A418" s="29"/>
      <c r="B418" s="29"/>
      <c r="C418" s="29"/>
      <c r="D418" s="29"/>
      <c r="E418" s="29"/>
      <c r="F418" s="29"/>
      <c r="G418" s="29"/>
      <c r="H418" s="29"/>
      <c r="I418" s="29"/>
      <c r="J418" s="29"/>
      <c r="K418" s="29"/>
      <c r="L418" s="29"/>
      <c r="M418" s="29"/>
      <c r="N418" s="29"/>
      <c r="O418" s="29"/>
      <c r="Q418" s="29"/>
      <c r="R418" s="29"/>
    </row>
    <row r="419" spans="1:18">
      <c r="A419" s="29"/>
      <c r="B419" s="29"/>
      <c r="C419" s="29"/>
      <c r="D419" s="29"/>
      <c r="E419" s="29"/>
      <c r="F419" s="29"/>
      <c r="G419" s="29"/>
      <c r="H419" s="29"/>
      <c r="I419" s="29"/>
      <c r="J419" s="29"/>
      <c r="K419" s="29"/>
      <c r="L419" s="29"/>
      <c r="M419" s="29"/>
      <c r="N419" s="29"/>
      <c r="O419" s="29"/>
      <c r="Q419" s="29"/>
      <c r="R419" s="29"/>
    </row>
    <row r="420" spans="1:18">
      <c r="A420" s="29"/>
      <c r="B420" s="29"/>
      <c r="C420" s="29"/>
      <c r="D420" s="29"/>
      <c r="E420" s="29"/>
      <c r="F420" s="29"/>
      <c r="G420" s="29"/>
      <c r="H420" s="29"/>
      <c r="I420" s="29"/>
      <c r="J420" s="29"/>
      <c r="K420" s="29"/>
      <c r="L420" s="29"/>
      <c r="M420" s="29"/>
      <c r="N420" s="29"/>
      <c r="O420" s="29"/>
      <c r="Q420" s="29"/>
      <c r="R420" s="29"/>
    </row>
    <row r="421" spans="1:18">
      <c r="A421" s="29"/>
      <c r="B421" s="29"/>
      <c r="C421" s="29"/>
      <c r="D421" s="29"/>
      <c r="E421" s="29"/>
      <c r="F421" s="29"/>
      <c r="G421" s="29"/>
      <c r="H421" s="29"/>
      <c r="I421" s="29"/>
      <c r="J421" s="29"/>
      <c r="K421" s="29"/>
      <c r="L421" s="29"/>
      <c r="M421" s="29"/>
      <c r="N421" s="29"/>
      <c r="O421" s="29"/>
      <c r="Q421" s="29"/>
      <c r="R421" s="29"/>
    </row>
    <row r="422" spans="1:18">
      <c r="A422" s="29"/>
      <c r="B422" s="29"/>
      <c r="C422" s="29"/>
      <c r="D422" s="29"/>
      <c r="E422" s="29"/>
      <c r="F422" s="29"/>
      <c r="G422" s="29"/>
      <c r="H422" s="29"/>
      <c r="I422" s="29"/>
      <c r="J422" s="29"/>
      <c r="K422" s="29"/>
      <c r="L422" s="29"/>
      <c r="M422" s="29"/>
      <c r="N422" s="29"/>
      <c r="O422" s="29"/>
      <c r="Q422" s="29"/>
      <c r="R422" s="29"/>
    </row>
    <row r="423" spans="1:18">
      <c r="A423" s="29"/>
      <c r="B423" s="29"/>
      <c r="C423" s="29"/>
      <c r="D423" s="29"/>
      <c r="E423" s="29"/>
      <c r="F423" s="29"/>
      <c r="G423" s="29"/>
      <c r="H423" s="29"/>
      <c r="I423" s="29"/>
      <c r="J423" s="29"/>
      <c r="K423" s="29"/>
      <c r="L423" s="29"/>
      <c r="M423" s="29"/>
      <c r="N423" s="29"/>
      <c r="O423" s="29"/>
      <c r="Q423" s="29"/>
      <c r="R423" s="29"/>
    </row>
    <row r="424" spans="1:18">
      <c r="A424" s="29"/>
      <c r="B424" s="29"/>
      <c r="C424" s="29"/>
      <c r="D424" s="29"/>
      <c r="E424" s="29"/>
      <c r="F424" s="29"/>
      <c r="G424" s="29"/>
      <c r="H424" s="29"/>
      <c r="I424" s="29"/>
      <c r="J424" s="29"/>
      <c r="K424" s="29"/>
      <c r="L424" s="29"/>
      <c r="M424" s="29"/>
      <c r="N424" s="29"/>
      <c r="O424" s="29"/>
      <c r="Q424" s="29"/>
      <c r="R424" s="29"/>
    </row>
    <row r="425" spans="1:18">
      <c r="A425" s="29"/>
      <c r="B425" s="29"/>
      <c r="C425" s="29"/>
      <c r="D425" s="29"/>
      <c r="E425" s="29"/>
      <c r="F425" s="29"/>
      <c r="G425" s="29"/>
      <c r="H425" s="29"/>
      <c r="I425" s="29"/>
      <c r="J425" s="29"/>
      <c r="K425" s="29"/>
      <c r="L425" s="29"/>
      <c r="M425" s="29"/>
      <c r="N425" s="29"/>
      <c r="O425" s="29"/>
      <c r="Q425" s="29"/>
      <c r="R425" s="29"/>
    </row>
    <row r="426" spans="1:18">
      <c r="A426" s="29"/>
      <c r="B426" s="29"/>
      <c r="C426" s="29"/>
      <c r="D426" s="29"/>
      <c r="E426" s="29"/>
      <c r="F426" s="29"/>
      <c r="G426" s="29"/>
      <c r="H426" s="29"/>
      <c r="I426" s="29"/>
      <c r="J426" s="29"/>
      <c r="K426" s="29"/>
      <c r="L426" s="29"/>
      <c r="M426" s="29"/>
      <c r="N426" s="29"/>
      <c r="O426" s="29"/>
      <c r="Q426" s="29"/>
      <c r="R426" s="29"/>
    </row>
    <row r="427" spans="1:18">
      <c r="A427" s="29"/>
      <c r="B427" s="29"/>
      <c r="C427" s="29"/>
      <c r="D427" s="29"/>
      <c r="E427" s="29"/>
      <c r="F427" s="29"/>
      <c r="G427" s="29"/>
      <c r="H427" s="29"/>
      <c r="I427" s="29"/>
      <c r="J427" s="29"/>
      <c r="K427" s="29"/>
      <c r="L427" s="29"/>
      <c r="M427" s="29"/>
      <c r="N427" s="29"/>
      <c r="O427" s="29"/>
      <c r="Q427" s="29"/>
      <c r="R427" s="29"/>
    </row>
    <row r="428" spans="1:18">
      <c r="A428" s="29"/>
      <c r="B428" s="29"/>
      <c r="C428" s="29"/>
      <c r="D428" s="29"/>
      <c r="E428" s="29"/>
      <c r="F428" s="29"/>
      <c r="G428" s="29"/>
      <c r="H428" s="29"/>
      <c r="I428" s="29"/>
      <c r="J428" s="29"/>
      <c r="K428" s="29"/>
      <c r="L428" s="29"/>
      <c r="M428" s="29"/>
      <c r="N428" s="29"/>
      <c r="O428" s="29"/>
      <c r="Q428" s="29"/>
      <c r="R428" s="29"/>
    </row>
    <row r="429" spans="1:18">
      <c r="A429" s="29"/>
      <c r="B429" s="29"/>
      <c r="C429" s="29"/>
      <c r="D429" s="29"/>
      <c r="E429" s="29"/>
      <c r="F429" s="29"/>
      <c r="G429" s="29"/>
      <c r="H429" s="29"/>
      <c r="I429" s="29"/>
      <c r="J429" s="29"/>
      <c r="K429" s="29"/>
      <c r="L429" s="29"/>
      <c r="M429" s="29"/>
      <c r="N429" s="29"/>
      <c r="O429" s="29"/>
      <c r="Q429" s="29"/>
      <c r="R429" s="29"/>
    </row>
    <row r="430" spans="1:18">
      <c r="A430" s="29"/>
      <c r="B430" s="29"/>
      <c r="C430" s="29"/>
      <c r="D430" s="29"/>
      <c r="E430" s="29"/>
      <c r="F430" s="29"/>
      <c r="G430" s="29"/>
      <c r="H430" s="29"/>
      <c r="I430" s="29"/>
      <c r="J430" s="29"/>
      <c r="K430" s="29"/>
      <c r="L430" s="29"/>
      <c r="M430" s="29"/>
      <c r="N430" s="29"/>
      <c r="O430" s="29"/>
      <c r="Q430" s="29"/>
      <c r="R430" s="29"/>
    </row>
    <row r="431" spans="1:18">
      <c r="A431" s="29"/>
      <c r="B431" s="29"/>
      <c r="C431" s="29"/>
      <c r="D431" s="29"/>
      <c r="E431" s="29"/>
      <c r="F431" s="29"/>
      <c r="G431" s="29"/>
      <c r="H431" s="29"/>
      <c r="I431" s="29"/>
      <c r="J431" s="29"/>
      <c r="K431" s="29"/>
      <c r="L431" s="29"/>
      <c r="M431" s="29"/>
      <c r="N431" s="29"/>
      <c r="O431" s="29"/>
      <c r="Q431" s="29"/>
      <c r="R431" s="29"/>
    </row>
    <row r="432" spans="1:18">
      <c r="A432" s="29"/>
      <c r="B432" s="29"/>
      <c r="C432" s="29"/>
      <c r="D432" s="29"/>
      <c r="E432" s="29"/>
      <c r="F432" s="29"/>
      <c r="G432" s="29"/>
      <c r="H432" s="29"/>
      <c r="I432" s="29"/>
      <c r="J432" s="29"/>
      <c r="K432" s="29"/>
      <c r="L432" s="29"/>
      <c r="M432" s="29"/>
      <c r="N432" s="29"/>
      <c r="O432" s="29"/>
      <c r="Q432" s="29"/>
      <c r="R432" s="29"/>
    </row>
    <row r="433" spans="1:18">
      <c r="A433" s="29"/>
      <c r="B433" s="29"/>
      <c r="C433" s="29"/>
      <c r="D433" s="29"/>
      <c r="E433" s="29"/>
      <c r="F433" s="29"/>
      <c r="G433" s="29"/>
      <c r="H433" s="29"/>
      <c r="I433" s="29"/>
      <c r="J433" s="29"/>
      <c r="K433" s="29"/>
      <c r="L433" s="29"/>
      <c r="M433" s="29"/>
      <c r="N433" s="29"/>
      <c r="O433" s="29"/>
      <c r="Q433" s="29"/>
      <c r="R433" s="29"/>
    </row>
    <row r="434" spans="1:18">
      <c r="A434" s="29"/>
      <c r="B434" s="29"/>
      <c r="C434" s="29"/>
      <c r="D434" s="29"/>
      <c r="E434" s="29"/>
      <c r="F434" s="29"/>
      <c r="G434" s="29"/>
      <c r="H434" s="29"/>
      <c r="I434" s="29"/>
      <c r="J434" s="29"/>
      <c r="K434" s="29"/>
      <c r="L434" s="29"/>
      <c r="M434" s="29"/>
      <c r="N434" s="29"/>
      <c r="O434" s="29"/>
      <c r="Q434" s="29"/>
      <c r="R434" s="29"/>
    </row>
    <row r="435" spans="1:18">
      <c r="A435" s="29"/>
      <c r="B435" s="29"/>
      <c r="C435" s="29"/>
      <c r="D435" s="29"/>
      <c r="E435" s="29"/>
      <c r="F435" s="29"/>
      <c r="G435" s="29"/>
      <c r="H435" s="29"/>
      <c r="I435" s="29"/>
      <c r="J435" s="29"/>
      <c r="K435" s="29"/>
      <c r="L435" s="29"/>
      <c r="M435" s="29"/>
      <c r="N435" s="29"/>
      <c r="O435" s="29"/>
      <c r="Q435" s="29"/>
      <c r="R435" s="29"/>
    </row>
    <row r="436" spans="1:18">
      <c r="A436" s="29"/>
      <c r="B436" s="29"/>
      <c r="C436" s="29"/>
      <c r="D436" s="29"/>
      <c r="E436" s="29"/>
      <c r="F436" s="29"/>
      <c r="G436" s="29"/>
      <c r="H436" s="29"/>
      <c r="I436" s="29"/>
      <c r="J436" s="29"/>
      <c r="K436" s="29"/>
      <c r="L436" s="29"/>
      <c r="M436" s="29"/>
      <c r="N436" s="29"/>
      <c r="O436" s="29"/>
      <c r="Q436" s="29"/>
      <c r="R436" s="29"/>
    </row>
    <row r="437" spans="1:18">
      <c r="A437" s="29"/>
      <c r="B437" s="29"/>
      <c r="C437" s="29"/>
      <c r="D437" s="29"/>
      <c r="E437" s="29"/>
      <c r="F437" s="29"/>
      <c r="G437" s="29"/>
      <c r="H437" s="29"/>
      <c r="I437" s="29"/>
      <c r="J437" s="29"/>
      <c r="K437" s="29"/>
      <c r="L437" s="29"/>
      <c r="M437" s="29"/>
      <c r="N437" s="29"/>
      <c r="O437" s="29"/>
      <c r="Q437" s="29"/>
      <c r="R437" s="29"/>
    </row>
    <row r="438" spans="1:18">
      <c r="A438" s="29"/>
      <c r="B438" s="29"/>
      <c r="C438" s="29"/>
      <c r="D438" s="29"/>
      <c r="E438" s="29"/>
      <c r="F438" s="29"/>
      <c r="G438" s="29"/>
      <c r="H438" s="29"/>
      <c r="I438" s="29"/>
      <c r="J438" s="29"/>
      <c r="K438" s="29"/>
      <c r="L438" s="29"/>
      <c r="M438" s="29"/>
      <c r="N438" s="29"/>
      <c r="O438" s="29"/>
      <c r="Q438" s="29"/>
      <c r="R438" s="29"/>
    </row>
    <row r="439" spans="1:18">
      <c r="A439" s="29"/>
      <c r="B439" s="29"/>
      <c r="C439" s="29"/>
      <c r="D439" s="29"/>
      <c r="E439" s="29"/>
      <c r="F439" s="29"/>
      <c r="G439" s="29"/>
      <c r="H439" s="29"/>
      <c r="I439" s="29"/>
      <c r="J439" s="29"/>
      <c r="K439" s="29"/>
      <c r="L439" s="29"/>
      <c r="M439" s="29"/>
      <c r="N439" s="29"/>
      <c r="O439" s="29"/>
      <c r="Q439" s="29"/>
      <c r="R439" s="29"/>
    </row>
    <row r="440" spans="1:18">
      <c r="A440" s="29"/>
      <c r="B440" s="29"/>
      <c r="C440" s="29"/>
      <c r="D440" s="29"/>
      <c r="E440" s="29"/>
      <c r="F440" s="29"/>
      <c r="G440" s="29"/>
      <c r="H440" s="29"/>
      <c r="I440" s="29"/>
      <c r="J440" s="29"/>
      <c r="K440" s="29"/>
      <c r="L440" s="29"/>
      <c r="M440" s="29"/>
      <c r="N440" s="29"/>
      <c r="O440" s="29"/>
      <c r="Q440" s="29"/>
      <c r="R440" s="29"/>
    </row>
    <row r="441" spans="1:18">
      <c r="A441" s="29"/>
      <c r="B441" s="29"/>
      <c r="C441" s="29"/>
      <c r="D441" s="29"/>
      <c r="E441" s="29"/>
      <c r="F441" s="29"/>
      <c r="G441" s="29"/>
      <c r="H441" s="29"/>
      <c r="I441" s="29"/>
      <c r="J441" s="29"/>
      <c r="K441" s="29"/>
      <c r="L441" s="29"/>
      <c r="M441" s="29"/>
      <c r="N441" s="29"/>
      <c r="O441" s="29"/>
      <c r="Q441" s="29"/>
      <c r="R441" s="29"/>
    </row>
    <row r="442" spans="1:18">
      <c r="A442" s="29"/>
      <c r="B442" s="29"/>
      <c r="C442" s="29"/>
      <c r="D442" s="29"/>
      <c r="E442" s="29"/>
      <c r="F442" s="29"/>
      <c r="G442" s="29"/>
      <c r="H442" s="29"/>
      <c r="I442" s="29"/>
      <c r="J442" s="29"/>
      <c r="K442" s="29"/>
      <c r="L442" s="29"/>
      <c r="M442" s="29"/>
      <c r="N442" s="29"/>
      <c r="O442" s="29"/>
      <c r="Q442" s="29"/>
      <c r="R442" s="29"/>
    </row>
    <row r="443" spans="1:18">
      <c r="A443" s="29"/>
      <c r="B443" s="29"/>
      <c r="C443" s="29"/>
      <c r="D443" s="29"/>
      <c r="E443" s="29"/>
      <c r="F443" s="29"/>
      <c r="G443" s="29"/>
      <c r="H443" s="29"/>
      <c r="I443" s="29"/>
      <c r="J443" s="29"/>
      <c r="K443" s="29"/>
      <c r="L443" s="29"/>
      <c r="M443" s="29"/>
      <c r="N443" s="29"/>
      <c r="O443" s="29"/>
      <c r="Q443" s="29"/>
      <c r="R443" s="29"/>
    </row>
    <row r="444" spans="1:18">
      <c r="A444" s="29"/>
      <c r="B444" s="29"/>
      <c r="C444" s="29"/>
      <c r="D444" s="29"/>
      <c r="E444" s="29"/>
      <c r="F444" s="29"/>
      <c r="G444" s="29"/>
      <c r="H444" s="29"/>
      <c r="I444" s="29"/>
      <c r="J444" s="29"/>
      <c r="K444" s="29"/>
      <c r="L444" s="29"/>
      <c r="M444" s="29"/>
      <c r="N444" s="29"/>
      <c r="O444" s="29"/>
      <c r="Q444" s="29"/>
      <c r="R444" s="29"/>
    </row>
    <row r="445" spans="1:18">
      <c r="A445" s="29"/>
      <c r="B445" s="29"/>
      <c r="C445" s="29"/>
      <c r="D445" s="29"/>
      <c r="E445" s="29"/>
      <c r="F445" s="29"/>
      <c r="G445" s="29"/>
      <c r="H445" s="29"/>
      <c r="I445" s="29"/>
      <c r="J445" s="29"/>
      <c r="K445" s="29"/>
      <c r="L445" s="29"/>
      <c r="M445" s="29"/>
      <c r="N445" s="29"/>
      <c r="O445" s="29"/>
      <c r="Q445" s="29"/>
      <c r="R445" s="29"/>
    </row>
    <row r="446" spans="1:18">
      <c r="A446" s="29"/>
      <c r="B446" s="29"/>
      <c r="C446" s="29"/>
      <c r="D446" s="29"/>
      <c r="E446" s="29"/>
      <c r="F446" s="29"/>
      <c r="G446" s="29"/>
      <c r="H446" s="29"/>
      <c r="I446" s="29"/>
      <c r="J446" s="29"/>
      <c r="K446" s="29"/>
      <c r="L446" s="29"/>
      <c r="M446" s="29"/>
      <c r="N446" s="29"/>
      <c r="O446" s="29"/>
      <c r="Q446" s="29"/>
      <c r="R446" s="29"/>
    </row>
    <row r="447" spans="1:18">
      <c r="A447" s="29"/>
      <c r="B447" s="29"/>
      <c r="C447" s="29"/>
      <c r="D447" s="29"/>
      <c r="E447" s="29"/>
      <c r="F447" s="29"/>
      <c r="G447" s="29"/>
      <c r="H447" s="29"/>
      <c r="I447" s="29"/>
      <c r="J447" s="29"/>
      <c r="K447" s="29"/>
      <c r="L447" s="29"/>
      <c r="M447" s="29"/>
      <c r="N447" s="29"/>
      <c r="O447" s="29"/>
      <c r="Q447" s="29"/>
      <c r="R447" s="29"/>
    </row>
    <row r="448" spans="1:18">
      <c r="A448" s="29"/>
      <c r="B448" s="29"/>
      <c r="C448" s="29"/>
      <c r="D448" s="29"/>
      <c r="E448" s="29"/>
      <c r="F448" s="29"/>
      <c r="G448" s="29"/>
      <c r="H448" s="29"/>
      <c r="I448" s="29"/>
      <c r="J448" s="29"/>
      <c r="K448" s="29"/>
      <c r="L448" s="29"/>
      <c r="M448" s="29"/>
      <c r="N448" s="29"/>
      <c r="O448" s="29"/>
      <c r="Q448" s="29"/>
      <c r="R448" s="29"/>
    </row>
    <row r="449" spans="1:18">
      <c r="A449" s="29"/>
      <c r="B449" s="29"/>
      <c r="C449" s="29"/>
      <c r="D449" s="29"/>
      <c r="E449" s="29"/>
      <c r="F449" s="29"/>
      <c r="G449" s="29"/>
      <c r="H449" s="29"/>
      <c r="I449" s="29"/>
      <c r="J449" s="29"/>
      <c r="K449" s="29"/>
      <c r="L449" s="29"/>
      <c r="M449" s="29"/>
      <c r="N449" s="29"/>
      <c r="O449" s="29"/>
      <c r="Q449" s="29"/>
      <c r="R449" s="29"/>
    </row>
    <row r="450" spans="1:18">
      <c r="A450" s="29"/>
      <c r="B450" s="29"/>
      <c r="C450" s="29"/>
      <c r="D450" s="29"/>
      <c r="E450" s="29"/>
      <c r="F450" s="29"/>
      <c r="G450" s="29"/>
      <c r="H450" s="29"/>
      <c r="I450" s="29"/>
      <c r="J450" s="29"/>
      <c r="K450" s="29"/>
      <c r="L450" s="29"/>
      <c r="M450" s="29"/>
      <c r="N450" s="29"/>
      <c r="O450" s="29"/>
      <c r="Q450" s="29"/>
      <c r="R450" s="29"/>
    </row>
    <row r="451" spans="1:18">
      <c r="A451" s="29"/>
      <c r="B451" s="29"/>
      <c r="C451" s="29"/>
      <c r="D451" s="29"/>
      <c r="E451" s="29"/>
      <c r="F451" s="29"/>
      <c r="G451" s="29"/>
      <c r="H451" s="29"/>
      <c r="I451" s="29"/>
      <c r="J451" s="29"/>
      <c r="K451" s="29"/>
      <c r="L451" s="29"/>
      <c r="M451" s="29"/>
      <c r="N451" s="29"/>
      <c r="O451" s="29"/>
      <c r="Q451" s="29"/>
      <c r="R451" s="29"/>
    </row>
    <row r="452" spans="1:18">
      <c r="A452" s="29"/>
      <c r="B452" s="29"/>
      <c r="C452" s="29"/>
      <c r="D452" s="29"/>
      <c r="E452" s="29"/>
      <c r="F452" s="29"/>
      <c r="G452" s="29"/>
      <c r="H452" s="29"/>
      <c r="I452" s="29"/>
      <c r="J452" s="29"/>
      <c r="K452" s="29"/>
      <c r="L452" s="29"/>
      <c r="M452" s="29"/>
      <c r="N452" s="29"/>
      <c r="O452" s="29"/>
      <c r="Q452" s="29"/>
      <c r="R452" s="29"/>
    </row>
    <row r="453" spans="1:18">
      <c r="A453" s="29"/>
      <c r="B453" s="29"/>
      <c r="C453" s="29"/>
      <c r="D453" s="29"/>
      <c r="E453" s="29"/>
      <c r="F453" s="29"/>
      <c r="G453" s="29"/>
      <c r="H453" s="29"/>
      <c r="I453" s="29"/>
      <c r="J453" s="29"/>
      <c r="K453" s="29"/>
      <c r="L453" s="29"/>
      <c r="M453" s="29"/>
      <c r="N453" s="29"/>
      <c r="O453" s="29"/>
      <c r="Q453" s="29"/>
      <c r="R453" s="29"/>
    </row>
    <row r="454" spans="1:18">
      <c r="A454" s="29"/>
      <c r="B454" s="29"/>
      <c r="C454" s="29"/>
      <c r="D454" s="29"/>
      <c r="E454" s="29"/>
      <c r="F454" s="29"/>
      <c r="G454" s="29"/>
      <c r="H454" s="29"/>
      <c r="I454" s="29"/>
      <c r="J454" s="29"/>
      <c r="K454" s="29"/>
      <c r="L454" s="29"/>
      <c r="M454" s="29"/>
      <c r="N454" s="29"/>
      <c r="O454" s="29"/>
      <c r="Q454" s="29"/>
      <c r="R454" s="29"/>
    </row>
    <row r="455" spans="1:18">
      <c r="A455" s="29"/>
      <c r="B455" s="29"/>
      <c r="C455" s="29"/>
      <c r="D455" s="29"/>
      <c r="E455" s="29"/>
      <c r="F455" s="29"/>
      <c r="G455" s="29"/>
      <c r="H455" s="29"/>
      <c r="I455" s="29"/>
      <c r="J455" s="29"/>
      <c r="K455" s="29"/>
      <c r="L455" s="29"/>
      <c r="M455" s="29"/>
      <c r="N455" s="29"/>
      <c r="O455" s="29"/>
      <c r="Q455" s="29"/>
      <c r="R455" s="29"/>
    </row>
    <row r="456" spans="1:18">
      <c r="A456" s="29"/>
      <c r="B456" s="29"/>
      <c r="C456" s="29"/>
      <c r="D456" s="29"/>
      <c r="E456" s="29"/>
      <c r="F456" s="29"/>
      <c r="G456" s="29"/>
      <c r="H456" s="29"/>
      <c r="I456" s="29"/>
      <c r="J456" s="29"/>
      <c r="K456" s="29"/>
      <c r="L456" s="29"/>
      <c r="M456" s="29"/>
      <c r="N456" s="29"/>
      <c r="O456" s="29"/>
      <c r="Q456" s="29"/>
      <c r="R456" s="29"/>
    </row>
    <row r="457" spans="1:18">
      <c r="A457" s="29"/>
      <c r="B457" s="29"/>
      <c r="C457" s="29"/>
      <c r="D457" s="29"/>
      <c r="E457" s="29"/>
      <c r="F457" s="29"/>
      <c r="G457" s="29"/>
      <c r="H457" s="29"/>
      <c r="I457" s="29"/>
      <c r="J457" s="29"/>
      <c r="K457" s="29"/>
      <c r="L457" s="29"/>
      <c r="M457" s="29"/>
      <c r="N457" s="29"/>
      <c r="O457" s="29"/>
      <c r="Q457" s="29"/>
      <c r="R457" s="29"/>
    </row>
    <row r="458" spans="1:18">
      <c r="A458" s="29"/>
      <c r="B458" s="29"/>
      <c r="C458" s="29"/>
      <c r="D458" s="29"/>
      <c r="E458" s="29"/>
      <c r="F458" s="29"/>
      <c r="G458" s="29"/>
      <c r="H458" s="29"/>
      <c r="I458" s="29"/>
      <c r="J458" s="29"/>
      <c r="K458" s="29"/>
      <c r="L458" s="29"/>
      <c r="M458" s="29"/>
      <c r="N458" s="29"/>
      <c r="O458" s="29"/>
      <c r="Q458" s="29"/>
      <c r="R458" s="29"/>
    </row>
    <row r="459" spans="1:18">
      <c r="A459" s="29"/>
      <c r="B459" s="29"/>
      <c r="C459" s="29"/>
      <c r="D459" s="29"/>
      <c r="E459" s="29"/>
      <c r="F459" s="29"/>
      <c r="G459" s="29"/>
      <c r="H459" s="29"/>
      <c r="I459" s="29"/>
      <c r="J459" s="29"/>
      <c r="K459" s="29"/>
      <c r="L459" s="29"/>
      <c r="M459" s="29"/>
      <c r="N459" s="29"/>
      <c r="O459" s="29"/>
      <c r="Q459" s="29"/>
      <c r="R459" s="29"/>
    </row>
    <row r="460" spans="1:18">
      <c r="A460" s="29"/>
      <c r="B460" s="29"/>
      <c r="C460" s="29"/>
      <c r="D460" s="29"/>
      <c r="E460" s="29"/>
      <c r="F460" s="29"/>
      <c r="G460" s="29"/>
      <c r="H460" s="29"/>
      <c r="I460" s="29"/>
      <c r="J460" s="29"/>
      <c r="K460" s="29"/>
      <c r="L460" s="29"/>
      <c r="M460" s="29"/>
      <c r="N460" s="29"/>
      <c r="O460" s="29"/>
      <c r="Q460" s="29"/>
      <c r="R460" s="29"/>
    </row>
    <row r="461" spans="1:18">
      <c r="A461" s="29"/>
      <c r="B461" s="29"/>
      <c r="C461" s="29"/>
      <c r="D461" s="29"/>
      <c r="E461" s="29"/>
      <c r="F461" s="29"/>
      <c r="G461" s="29"/>
      <c r="H461" s="29"/>
      <c r="I461" s="29"/>
      <c r="J461" s="29"/>
      <c r="K461" s="29"/>
      <c r="L461" s="29"/>
      <c r="M461" s="29"/>
      <c r="N461" s="29"/>
      <c r="O461" s="29"/>
      <c r="Q461" s="29"/>
      <c r="R461" s="29"/>
    </row>
    <row r="462" spans="1:18">
      <c r="A462" s="29"/>
      <c r="B462" s="29"/>
      <c r="C462" s="29"/>
      <c r="D462" s="29"/>
      <c r="E462" s="29"/>
      <c r="F462" s="29"/>
      <c r="G462" s="29"/>
      <c r="H462" s="29"/>
      <c r="I462" s="29"/>
      <c r="J462" s="29"/>
      <c r="K462" s="29"/>
      <c r="L462" s="29"/>
      <c r="M462" s="29"/>
      <c r="N462" s="29"/>
      <c r="O462" s="29"/>
      <c r="Q462" s="29"/>
      <c r="R462" s="29"/>
    </row>
    <row r="463" spans="1:18">
      <c r="A463" s="29"/>
      <c r="B463" s="29"/>
      <c r="C463" s="29"/>
      <c r="D463" s="29"/>
      <c r="E463" s="29"/>
      <c r="F463" s="29"/>
      <c r="G463" s="29"/>
      <c r="H463" s="29"/>
      <c r="I463" s="29"/>
      <c r="J463" s="29"/>
      <c r="K463" s="29"/>
      <c r="L463" s="29"/>
      <c r="M463" s="29"/>
      <c r="N463" s="29"/>
      <c r="O463" s="29"/>
      <c r="Q463" s="29"/>
      <c r="R463" s="29"/>
    </row>
    <row r="464" spans="1:18">
      <c r="A464" s="29"/>
      <c r="B464" s="29"/>
      <c r="C464" s="29"/>
      <c r="D464" s="29"/>
      <c r="E464" s="29"/>
      <c r="F464" s="29"/>
      <c r="G464" s="29"/>
      <c r="H464" s="29"/>
      <c r="I464" s="29"/>
      <c r="J464" s="29"/>
      <c r="K464" s="29"/>
      <c r="L464" s="29"/>
      <c r="M464" s="29"/>
      <c r="N464" s="29"/>
      <c r="O464" s="29"/>
      <c r="Q464" s="29"/>
      <c r="R464" s="29"/>
    </row>
    <row r="465" spans="1:18">
      <c r="A465" s="29"/>
      <c r="B465" s="29"/>
      <c r="C465" s="29"/>
      <c r="D465" s="29"/>
      <c r="E465" s="29"/>
      <c r="F465" s="29"/>
      <c r="G465" s="29"/>
      <c r="H465" s="29"/>
      <c r="I465" s="29"/>
      <c r="J465" s="29"/>
      <c r="K465" s="29"/>
      <c r="L465" s="29"/>
      <c r="M465" s="29"/>
      <c r="N465" s="29"/>
      <c r="O465" s="29"/>
      <c r="Q465" s="29"/>
      <c r="R465" s="29"/>
    </row>
    <row r="466" spans="1:18">
      <c r="A466" s="29"/>
      <c r="B466" s="29"/>
      <c r="C466" s="29"/>
      <c r="D466" s="29"/>
      <c r="E466" s="29"/>
      <c r="F466" s="29"/>
      <c r="G466" s="29"/>
      <c r="H466" s="29"/>
      <c r="I466" s="29"/>
      <c r="J466" s="29"/>
      <c r="K466" s="29"/>
      <c r="L466" s="29"/>
      <c r="M466" s="29"/>
      <c r="N466" s="29"/>
      <c r="O466" s="29"/>
      <c r="Q466" s="29"/>
      <c r="R466" s="29"/>
    </row>
    <row r="467" spans="1:18">
      <c r="A467" s="29"/>
      <c r="B467" s="29"/>
      <c r="C467" s="29"/>
      <c r="D467" s="29"/>
      <c r="E467" s="29"/>
      <c r="F467" s="29"/>
      <c r="G467" s="29"/>
      <c r="H467" s="29"/>
      <c r="I467" s="29"/>
      <c r="J467" s="29"/>
      <c r="K467" s="29"/>
      <c r="L467" s="29"/>
      <c r="M467" s="29"/>
      <c r="N467" s="29"/>
      <c r="O467" s="29"/>
      <c r="Q467" s="29"/>
      <c r="R467" s="29"/>
    </row>
    <row r="468" spans="1:18">
      <c r="A468" s="29"/>
      <c r="B468" s="29"/>
      <c r="C468" s="29"/>
      <c r="D468" s="29"/>
      <c r="E468" s="29"/>
      <c r="F468" s="29"/>
      <c r="G468" s="29"/>
      <c r="H468" s="29"/>
      <c r="I468" s="29"/>
      <c r="J468" s="29"/>
      <c r="K468" s="29"/>
      <c r="L468" s="29"/>
      <c r="M468" s="29"/>
      <c r="N468" s="29"/>
      <c r="O468" s="29"/>
      <c r="Q468" s="29"/>
      <c r="R468" s="29"/>
    </row>
    <row r="469" spans="1:18">
      <c r="A469" s="29"/>
      <c r="B469" s="29"/>
      <c r="C469" s="29"/>
      <c r="D469" s="29"/>
      <c r="E469" s="29"/>
      <c r="F469" s="29"/>
      <c r="G469" s="29"/>
      <c r="H469" s="29"/>
      <c r="I469" s="29"/>
      <c r="J469" s="29"/>
      <c r="K469" s="29"/>
      <c r="L469" s="29"/>
      <c r="M469" s="29"/>
      <c r="N469" s="29"/>
      <c r="O469" s="29"/>
      <c r="Q469" s="29"/>
      <c r="R469" s="29"/>
    </row>
    <row r="470" spans="1:18">
      <c r="A470" s="29"/>
      <c r="B470" s="29"/>
      <c r="C470" s="29"/>
      <c r="D470" s="29"/>
      <c r="E470" s="29"/>
      <c r="F470" s="29"/>
      <c r="G470" s="29"/>
      <c r="H470" s="29"/>
      <c r="I470" s="29"/>
      <c r="J470" s="29"/>
      <c r="K470" s="29"/>
      <c r="L470" s="29"/>
      <c r="M470" s="29"/>
      <c r="N470" s="29"/>
      <c r="O470" s="29"/>
      <c r="Q470" s="29"/>
      <c r="R470" s="29"/>
    </row>
    <row r="471" spans="1:18">
      <c r="A471" s="29"/>
      <c r="B471" s="29"/>
      <c r="C471" s="29"/>
      <c r="D471" s="29"/>
      <c r="E471" s="29"/>
      <c r="F471" s="29"/>
      <c r="G471" s="29"/>
      <c r="H471" s="29"/>
      <c r="I471" s="29"/>
      <c r="J471" s="29"/>
      <c r="K471" s="29"/>
      <c r="L471" s="29"/>
      <c r="M471" s="29"/>
      <c r="N471" s="29"/>
      <c r="O471" s="29"/>
      <c r="Q471" s="29"/>
      <c r="R471" s="29"/>
    </row>
    <row r="472" spans="1:18">
      <c r="A472" s="29"/>
      <c r="B472" s="29"/>
      <c r="C472" s="29"/>
      <c r="D472" s="29"/>
      <c r="E472" s="29"/>
      <c r="F472" s="29"/>
      <c r="G472" s="29"/>
      <c r="H472" s="29"/>
      <c r="I472" s="29"/>
      <c r="J472" s="29"/>
      <c r="K472" s="29"/>
      <c r="L472" s="29"/>
      <c r="M472" s="29"/>
      <c r="N472" s="29"/>
      <c r="O472" s="29"/>
      <c r="Q472" s="29"/>
      <c r="R472" s="29"/>
    </row>
    <row r="473" spans="1:18">
      <c r="A473" s="29"/>
      <c r="B473" s="29"/>
      <c r="C473" s="29"/>
      <c r="D473" s="29"/>
      <c r="E473" s="29"/>
      <c r="F473" s="29"/>
      <c r="G473" s="29"/>
      <c r="H473" s="29"/>
      <c r="I473" s="29"/>
      <c r="J473" s="29"/>
      <c r="K473" s="29"/>
      <c r="L473" s="29"/>
      <c r="M473" s="29"/>
      <c r="N473" s="29"/>
      <c r="O473" s="29"/>
      <c r="Q473" s="29"/>
      <c r="R473" s="29"/>
    </row>
    <row r="474" spans="1:18">
      <c r="A474" s="29"/>
      <c r="B474" s="29"/>
      <c r="C474" s="29"/>
      <c r="D474" s="29"/>
      <c r="E474" s="29"/>
      <c r="F474" s="29"/>
      <c r="G474" s="29"/>
      <c r="H474" s="29"/>
      <c r="I474" s="29"/>
      <c r="J474" s="29"/>
      <c r="K474" s="29"/>
      <c r="L474" s="29"/>
      <c r="M474" s="29"/>
      <c r="N474" s="29"/>
      <c r="O474" s="29"/>
      <c r="Q474" s="29"/>
      <c r="R474" s="29"/>
    </row>
    <row r="475" spans="1:18">
      <c r="A475" s="29"/>
      <c r="B475" s="29"/>
      <c r="C475" s="29"/>
      <c r="D475" s="29"/>
      <c r="E475" s="29"/>
      <c r="F475" s="29"/>
      <c r="G475" s="29"/>
      <c r="H475" s="29"/>
      <c r="I475" s="29"/>
      <c r="J475" s="29"/>
      <c r="K475" s="29"/>
      <c r="L475" s="29"/>
      <c r="M475" s="29"/>
      <c r="N475" s="29"/>
      <c r="O475" s="29"/>
      <c r="Q475" s="29"/>
      <c r="R475" s="29"/>
    </row>
    <row r="476" spans="1:18">
      <c r="A476" s="29"/>
      <c r="B476" s="29"/>
      <c r="C476" s="29"/>
      <c r="D476" s="29"/>
      <c r="E476" s="29"/>
      <c r="F476" s="29"/>
      <c r="G476" s="29"/>
      <c r="H476" s="29"/>
      <c r="I476" s="29"/>
      <c r="J476" s="29"/>
      <c r="K476" s="29"/>
      <c r="L476" s="29"/>
      <c r="M476" s="29"/>
      <c r="N476" s="29"/>
      <c r="O476" s="29"/>
      <c r="Q476" s="29"/>
      <c r="R476" s="29"/>
    </row>
    <row r="477" spans="1:18">
      <c r="A477" s="29"/>
      <c r="B477" s="29"/>
      <c r="C477" s="29"/>
      <c r="D477" s="29"/>
      <c r="E477" s="29"/>
      <c r="F477" s="29"/>
      <c r="G477" s="29"/>
      <c r="H477" s="29"/>
      <c r="I477" s="29"/>
      <c r="J477" s="29"/>
      <c r="K477" s="29"/>
      <c r="L477" s="29"/>
      <c r="M477" s="29"/>
      <c r="N477" s="29"/>
      <c r="O477" s="29"/>
      <c r="Q477" s="29"/>
      <c r="R477" s="29"/>
    </row>
    <row r="478" spans="1:18">
      <c r="A478" s="29"/>
      <c r="B478" s="29"/>
      <c r="C478" s="29"/>
      <c r="D478" s="29"/>
      <c r="E478" s="29"/>
      <c r="F478" s="29"/>
      <c r="G478" s="29"/>
      <c r="H478" s="29"/>
      <c r="I478" s="29"/>
      <c r="J478" s="29"/>
      <c r="K478" s="29"/>
      <c r="L478" s="29"/>
      <c r="M478" s="29"/>
      <c r="N478" s="29"/>
      <c r="O478" s="29"/>
      <c r="Q478" s="29"/>
      <c r="R478" s="29"/>
    </row>
    <row r="479" spans="1:18">
      <c r="A479" s="29"/>
      <c r="B479" s="29"/>
      <c r="C479" s="29"/>
      <c r="D479" s="29"/>
      <c r="E479" s="29"/>
      <c r="F479" s="29"/>
      <c r="G479" s="29"/>
      <c r="H479" s="29"/>
      <c r="I479" s="29"/>
      <c r="J479" s="29"/>
      <c r="K479" s="29"/>
      <c r="L479" s="29"/>
      <c r="M479" s="29"/>
      <c r="N479" s="29"/>
      <c r="O479" s="29"/>
      <c r="Q479" s="29"/>
      <c r="R479" s="29"/>
    </row>
    <row r="480" spans="1:18">
      <c r="A480" s="29"/>
      <c r="B480" s="29"/>
      <c r="C480" s="29"/>
      <c r="D480" s="29"/>
      <c r="E480" s="29"/>
      <c r="F480" s="29"/>
      <c r="G480" s="29"/>
      <c r="H480" s="29"/>
      <c r="I480" s="29"/>
      <c r="J480" s="29"/>
      <c r="K480" s="29"/>
      <c r="L480" s="29"/>
      <c r="M480" s="29"/>
      <c r="N480" s="29"/>
      <c r="O480" s="29"/>
      <c r="Q480" s="29"/>
      <c r="R480" s="29"/>
    </row>
    <row r="481" spans="1:18">
      <c r="A481" s="29"/>
      <c r="B481" s="29"/>
      <c r="C481" s="29"/>
      <c r="D481" s="29"/>
      <c r="E481" s="29"/>
      <c r="F481" s="29"/>
      <c r="G481" s="29"/>
      <c r="H481" s="29"/>
      <c r="I481" s="29"/>
      <c r="J481" s="29"/>
      <c r="K481" s="29"/>
      <c r="L481" s="29"/>
      <c r="M481" s="29"/>
      <c r="N481" s="29"/>
      <c r="O481" s="29"/>
      <c r="Q481" s="29"/>
      <c r="R481" s="29"/>
    </row>
    <row r="482" spans="1:18">
      <c r="A482" s="29"/>
      <c r="B482" s="29"/>
      <c r="C482" s="29"/>
      <c r="D482" s="29"/>
      <c r="E482" s="29"/>
      <c r="F482" s="29"/>
      <c r="G482" s="29"/>
      <c r="H482" s="29"/>
      <c r="I482" s="29"/>
      <c r="J482" s="29"/>
      <c r="K482" s="29"/>
      <c r="L482" s="29"/>
      <c r="M482" s="29"/>
      <c r="N482" s="29"/>
      <c r="O482" s="29"/>
      <c r="Q482" s="29"/>
      <c r="R482" s="29"/>
    </row>
    <row r="483" spans="1:18">
      <c r="A483" s="29"/>
      <c r="B483" s="29"/>
      <c r="C483" s="29"/>
      <c r="D483" s="29"/>
      <c r="E483" s="29"/>
      <c r="F483" s="29"/>
      <c r="G483" s="29"/>
      <c r="H483" s="29"/>
      <c r="I483" s="29"/>
      <c r="J483" s="29"/>
      <c r="K483" s="29"/>
      <c r="L483" s="29"/>
      <c r="M483" s="29"/>
      <c r="N483" s="29"/>
      <c r="O483" s="29"/>
      <c r="Q483" s="29"/>
      <c r="R483" s="29"/>
    </row>
    <row r="484" spans="1:18">
      <c r="A484" s="29"/>
      <c r="B484" s="29"/>
      <c r="C484" s="29"/>
      <c r="D484" s="29"/>
      <c r="E484" s="29"/>
      <c r="F484" s="29"/>
      <c r="G484" s="29"/>
      <c r="H484" s="29"/>
      <c r="I484" s="29"/>
      <c r="J484" s="29"/>
      <c r="K484" s="29"/>
      <c r="L484" s="29"/>
      <c r="M484" s="29"/>
      <c r="N484" s="29"/>
      <c r="O484" s="29"/>
      <c r="Q484" s="29"/>
      <c r="R484" s="29"/>
    </row>
    <row r="485" spans="1:18">
      <c r="A485" s="29"/>
      <c r="B485" s="29"/>
      <c r="C485" s="29"/>
      <c r="D485" s="29"/>
      <c r="E485" s="29"/>
      <c r="F485" s="29"/>
      <c r="G485" s="29"/>
      <c r="H485" s="29"/>
      <c r="I485" s="29"/>
      <c r="J485" s="29"/>
      <c r="K485" s="29"/>
      <c r="L485" s="29"/>
      <c r="M485" s="29"/>
      <c r="N485" s="29"/>
      <c r="O485" s="29"/>
      <c r="Q485" s="29"/>
      <c r="R485" s="29"/>
    </row>
    <row r="486" spans="1:18">
      <c r="A486" s="29"/>
      <c r="B486" s="29"/>
      <c r="C486" s="29"/>
      <c r="D486" s="29"/>
      <c r="E486" s="29"/>
      <c r="F486" s="29"/>
      <c r="G486" s="29"/>
      <c r="H486" s="29"/>
      <c r="I486" s="29"/>
      <c r="J486" s="29"/>
      <c r="K486" s="29"/>
      <c r="L486" s="29"/>
      <c r="M486" s="29"/>
      <c r="N486" s="29"/>
      <c r="O486" s="29"/>
      <c r="Q486" s="29"/>
      <c r="R486" s="29"/>
    </row>
    <row r="487" spans="1:18">
      <c r="A487" s="29"/>
      <c r="B487" s="29"/>
      <c r="C487" s="29"/>
      <c r="D487" s="29"/>
      <c r="E487" s="29"/>
      <c r="F487" s="29"/>
      <c r="G487" s="29"/>
      <c r="H487" s="29"/>
      <c r="I487" s="29"/>
      <c r="J487" s="29"/>
      <c r="K487" s="29"/>
      <c r="L487" s="29"/>
      <c r="M487" s="29"/>
      <c r="N487" s="29"/>
      <c r="O487" s="29"/>
      <c r="Q487" s="29"/>
      <c r="R487" s="29"/>
    </row>
    <row r="488" spans="1:18">
      <c r="A488" s="29"/>
      <c r="B488" s="29"/>
      <c r="C488" s="29"/>
      <c r="D488" s="29"/>
      <c r="E488" s="29"/>
      <c r="F488" s="29"/>
      <c r="G488" s="29"/>
      <c r="H488" s="29"/>
      <c r="I488" s="29"/>
      <c r="J488" s="29"/>
      <c r="K488" s="29"/>
      <c r="L488" s="29"/>
      <c r="M488" s="29"/>
      <c r="N488" s="29"/>
      <c r="O488" s="29"/>
      <c r="Q488" s="29"/>
      <c r="R488" s="29"/>
    </row>
    <row r="489" spans="1:18">
      <c r="A489" s="29"/>
      <c r="B489" s="29"/>
      <c r="C489" s="29"/>
      <c r="D489" s="29"/>
      <c r="E489" s="29"/>
      <c r="F489" s="29"/>
      <c r="G489" s="29"/>
      <c r="H489" s="29"/>
      <c r="I489" s="29"/>
      <c r="J489" s="29"/>
      <c r="K489" s="29"/>
      <c r="L489" s="29"/>
      <c r="M489" s="29"/>
      <c r="N489" s="29"/>
      <c r="O489" s="29"/>
      <c r="Q489" s="29"/>
      <c r="R489" s="29"/>
    </row>
    <row r="490" spans="1:18">
      <c r="A490" s="29"/>
      <c r="B490" s="29"/>
      <c r="C490" s="29"/>
      <c r="D490" s="29"/>
      <c r="E490" s="29"/>
      <c r="F490" s="29"/>
      <c r="G490" s="29"/>
      <c r="H490" s="29"/>
      <c r="I490" s="29"/>
      <c r="J490" s="29"/>
      <c r="K490" s="29"/>
      <c r="L490" s="29"/>
      <c r="M490" s="29"/>
      <c r="N490" s="29"/>
      <c r="O490" s="29"/>
      <c r="Q490" s="29"/>
      <c r="R490" s="29"/>
    </row>
    <row r="491" spans="1:18">
      <c r="A491" s="29"/>
      <c r="B491" s="29"/>
      <c r="C491" s="29"/>
      <c r="D491" s="29"/>
      <c r="E491" s="29"/>
      <c r="F491" s="29"/>
      <c r="G491" s="29"/>
      <c r="H491" s="29"/>
      <c r="I491" s="29"/>
      <c r="J491" s="29"/>
      <c r="K491" s="29"/>
      <c r="L491" s="29"/>
      <c r="M491" s="29"/>
      <c r="N491" s="29"/>
      <c r="O491" s="29"/>
      <c r="Q491" s="29"/>
      <c r="R491" s="29"/>
    </row>
    <row r="492" spans="1:18">
      <c r="A492" s="29"/>
      <c r="B492" s="29"/>
      <c r="C492" s="29"/>
      <c r="D492" s="29"/>
      <c r="E492" s="29"/>
      <c r="F492" s="29"/>
      <c r="G492" s="29"/>
      <c r="H492" s="29"/>
      <c r="I492" s="29"/>
      <c r="J492" s="29"/>
      <c r="K492" s="29"/>
      <c r="L492" s="29"/>
      <c r="M492" s="29"/>
      <c r="N492" s="29"/>
      <c r="O492" s="29"/>
      <c r="Q492" s="29"/>
      <c r="R492" s="29"/>
    </row>
    <row r="493" spans="1:18">
      <c r="A493" s="29"/>
      <c r="B493" s="29"/>
      <c r="C493" s="29"/>
      <c r="D493" s="29"/>
      <c r="E493" s="29"/>
      <c r="F493" s="29"/>
      <c r="G493" s="29"/>
      <c r="H493" s="29"/>
      <c r="I493" s="29"/>
      <c r="J493" s="29"/>
      <c r="K493" s="29"/>
      <c r="L493" s="29"/>
      <c r="M493" s="29"/>
      <c r="N493" s="29"/>
      <c r="O493" s="29"/>
      <c r="Q493" s="29"/>
      <c r="R493" s="29"/>
    </row>
    <row r="494" spans="1:18">
      <c r="A494" s="29"/>
      <c r="B494" s="29"/>
      <c r="C494" s="29"/>
      <c r="D494" s="29"/>
      <c r="E494" s="29"/>
      <c r="F494" s="29"/>
      <c r="G494" s="29"/>
      <c r="H494" s="29"/>
      <c r="I494" s="29"/>
      <c r="J494" s="29"/>
      <c r="K494" s="29"/>
      <c r="L494" s="29"/>
      <c r="M494" s="29"/>
      <c r="N494" s="29"/>
      <c r="O494" s="29"/>
      <c r="Q494" s="29"/>
      <c r="R494" s="29"/>
    </row>
    <row r="495" spans="1:18">
      <c r="A495" s="29"/>
      <c r="B495" s="29"/>
      <c r="C495" s="29"/>
      <c r="D495" s="29"/>
      <c r="E495" s="29"/>
      <c r="F495" s="29"/>
      <c r="G495" s="29"/>
      <c r="H495" s="29"/>
      <c r="I495" s="29"/>
      <c r="J495" s="29"/>
      <c r="K495" s="29"/>
      <c r="L495" s="29"/>
      <c r="M495" s="29"/>
      <c r="N495" s="29"/>
      <c r="O495" s="29"/>
      <c r="Q495" s="29"/>
      <c r="R495" s="29"/>
    </row>
    <row r="496" spans="1:18">
      <c r="A496" s="29"/>
      <c r="B496" s="29"/>
      <c r="C496" s="29"/>
      <c r="D496" s="29"/>
      <c r="E496" s="29"/>
      <c r="F496" s="29"/>
      <c r="G496" s="29"/>
      <c r="H496" s="29"/>
      <c r="I496" s="29"/>
      <c r="J496" s="29"/>
      <c r="K496" s="29"/>
      <c r="L496" s="29"/>
      <c r="M496" s="29"/>
      <c r="N496" s="29"/>
      <c r="O496" s="29"/>
      <c r="Q496" s="29"/>
      <c r="R496" s="29"/>
    </row>
    <row r="497" spans="1:18">
      <c r="A497" s="29"/>
      <c r="B497" s="29"/>
      <c r="C497" s="29"/>
      <c r="D497" s="29"/>
      <c r="E497" s="29"/>
      <c r="F497" s="29"/>
      <c r="G497" s="29"/>
      <c r="H497" s="29"/>
      <c r="I497" s="29"/>
      <c r="J497" s="29"/>
      <c r="K497" s="29"/>
      <c r="L497" s="29"/>
      <c r="M497" s="29"/>
      <c r="N497" s="29"/>
      <c r="O497" s="29"/>
      <c r="Q497" s="29"/>
      <c r="R497" s="29"/>
    </row>
    <row r="498" spans="1:18">
      <c r="A498" s="29"/>
      <c r="B498" s="29"/>
      <c r="C498" s="29"/>
      <c r="D498" s="29"/>
      <c r="E498" s="29"/>
      <c r="F498" s="29"/>
      <c r="G498" s="29"/>
      <c r="H498" s="29"/>
      <c r="I498" s="29"/>
      <c r="J498" s="29"/>
      <c r="K498" s="29"/>
      <c r="L498" s="29"/>
      <c r="M498" s="29"/>
      <c r="N498" s="29"/>
      <c r="O498" s="29"/>
      <c r="Q498" s="29"/>
      <c r="R498" s="29"/>
    </row>
    <row r="499" spans="1:18">
      <c r="A499" s="29"/>
      <c r="B499" s="29"/>
      <c r="C499" s="29"/>
      <c r="D499" s="29"/>
      <c r="E499" s="29"/>
      <c r="F499" s="29"/>
      <c r="G499" s="29"/>
      <c r="H499" s="29"/>
      <c r="I499" s="29"/>
      <c r="J499" s="29"/>
      <c r="K499" s="29"/>
      <c r="L499" s="29"/>
      <c r="M499" s="29"/>
      <c r="N499" s="29"/>
      <c r="O499" s="29"/>
      <c r="Q499" s="29"/>
      <c r="R499" s="29"/>
    </row>
    <row r="500" spans="1:18">
      <c r="A500" s="29"/>
      <c r="B500" s="29"/>
      <c r="C500" s="29"/>
      <c r="D500" s="29"/>
      <c r="E500" s="29"/>
      <c r="F500" s="29"/>
      <c r="G500" s="29"/>
      <c r="H500" s="29"/>
      <c r="I500" s="29"/>
      <c r="J500" s="29"/>
      <c r="K500" s="29"/>
      <c r="L500" s="29"/>
      <c r="M500" s="29"/>
      <c r="N500" s="29"/>
      <c r="O500" s="29"/>
      <c r="Q500" s="29"/>
      <c r="R500" s="29"/>
    </row>
    <row r="501" spans="1:18">
      <c r="A501" s="29"/>
      <c r="B501" s="29"/>
      <c r="C501" s="29"/>
      <c r="D501" s="29"/>
      <c r="E501" s="29"/>
      <c r="F501" s="29"/>
      <c r="G501" s="29"/>
      <c r="H501" s="29"/>
      <c r="I501" s="29"/>
      <c r="J501" s="29"/>
      <c r="K501" s="29"/>
      <c r="L501" s="29"/>
      <c r="M501" s="29"/>
      <c r="N501" s="29"/>
      <c r="O501" s="29"/>
      <c r="Q501" s="29"/>
      <c r="R501" s="29"/>
    </row>
    <row r="502" spans="1:18">
      <c r="A502" s="29"/>
      <c r="B502" s="29"/>
      <c r="C502" s="29"/>
      <c r="D502" s="29"/>
      <c r="E502" s="29"/>
      <c r="F502" s="29"/>
      <c r="G502" s="29"/>
      <c r="H502" s="29"/>
      <c r="I502" s="29"/>
      <c r="J502" s="29"/>
      <c r="K502" s="29"/>
      <c r="L502" s="29"/>
      <c r="M502" s="29"/>
      <c r="N502" s="29"/>
      <c r="O502" s="29"/>
      <c r="Q502" s="29"/>
      <c r="R502" s="29"/>
    </row>
    <row r="503" spans="1:18">
      <c r="A503" s="29"/>
      <c r="B503" s="29"/>
      <c r="C503" s="29"/>
      <c r="D503" s="29"/>
      <c r="E503" s="29"/>
      <c r="F503" s="29"/>
      <c r="G503" s="29"/>
      <c r="H503" s="29"/>
      <c r="I503" s="29"/>
      <c r="J503" s="29"/>
      <c r="K503" s="29"/>
      <c r="L503" s="29"/>
      <c r="M503" s="29"/>
      <c r="N503" s="29"/>
      <c r="O503" s="29"/>
      <c r="Q503" s="29"/>
      <c r="R503" s="29"/>
    </row>
    <row r="504" spans="1:18">
      <c r="A504" s="29"/>
      <c r="B504" s="29"/>
      <c r="C504" s="29"/>
      <c r="D504" s="29"/>
      <c r="E504" s="29"/>
      <c r="F504" s="29"/>
      <c r="G504" s="29"/>
      <c r="H504" s="29"/>
      <c r="I504" s="29"/>
      <c r="J504" s="29"/>
      <c r="K504" s="29"/>
      <c r="L504" s="29"/>
      <c r="M504" s="29"/>
      <c r="N504" s="29"/>
      <c r="O504" s="29"/>
      <c r="Q504" s="29"/>
      <c r="R504" s="29"/>
    </row>
    <row r="505" spans="1:18">
      <c r="A505" s="29"/>
      <c r="B505" s="29"/>
      <c r="C505" s="29"/>
      <c r="D505" s="29"/>
      <c r="E505" s="29"/>
      <c r="F505" s="29"/>
      <c r="G505" s="29"/>
      <c r="H505" s="29"/>
      <c r="I505" s="29"/>
      <c r="J505" s="29"/>
      <c r="K505" s="29"/>
      <c r="L505" s="29"/>
      <c r="M505" s="29"/>
      <c r="N505" s="29"/>
      <c r="O505" s="29"/>
      <c r="Q505" s="29"/>
      <c r="R505" s="29"/>
    </row>
    <row r="506" spans="1:18">
      <c r="A506" s="29"/>
      <c r="B506" s="29"/>
      <c r="C506" s="29"/>
      <c r="D506" s="29"/>
      <c r="E506" s="29"/>
      <c r="F506" s="29"/>
      <c r="G506" s="29"/>
      <c r="H506" s="29"/>
      <c r="I506" s="29"/>
      <c r="J506" s="29"/>
      <c r="K506" s="29"/>
      <c r="L506" s="29"/>
      <c r="M506" s="29"/>
      <c r="N506" s="29"/>
      <c r="O506" s="29"/>
      <c r="Q506" s="29"/>
      <c r="R506" s="29"/>
    </row>
    <row r="507" spans="1:18">
      <c r="A507" s="29"/>
      <c r="B507" s="29"/>
      <c r="C507" s="29"/>
      <c r="D507" s="29"/>
      <c r="E507" s="29"/>
      <c r="F507" s="29"/>
      <c r="G507" s="29"/>
      <c r="H507" s="29"/>
      <c r="I507" s="29"/>
      <c r="J507" s="29"/>
      <c r="K507" s="29"/>
      <c r="L507" s="29"/>
      <c r="M507" s="29"/>
      <c r="N507" s="29"/>
      <c r="O507" s="29"/>
      <c r="Q507" s="29"/>
      <c r="R507" s="29"/>
    </row>
    <row r="508" spans="1:18">
      <c r="A508" s="29"/>
      <c r="B508" s="29"/>
      <c r="C508" s="29"/>
      <c r="D508" s="29"/>
      <c r="E508" s="29"/>
      <c r="F508" s="29"/>
      <c r="G508" s="29"/>
      <c r="H508" s="29"/>
      <c r="I508" s="29"/>
      <c r="J508" s="29"/>
      <c r="K508" s="29"/>
      <c r="L508" s="29"/>
      <c r="M508" s="29"/>
      <c r="N508" s="29"/>
      <c r="O508" s="29"/>
      <c r="Q508" s="29"/>
      <c r="R508" s="29"/>
    </row>
    <row r="509" spans="1:18">
      <c r="A509" s="29"/>
      <c r="B509" s="29"/>
      <c r="C509" s="29"/>
      <c r="D509" s="29"/>
      <c r="E509" s="29"/>
      <c r="F509" s="29"/>
      <c r="G509" s="29"/>
      <c r="H509" s="29"/>
      <c r="I509" s="29"/>
      <c r="J509" s="29"/>
      <c r="K509" s="29"/>
      <c r="L509" s="29"/>
      <c r="M509" s="29"/>
      <c r="N509" s="29"/>
      <c r="O509" s="29"/>
      <c r="Q509" s="29"/>
      <c r="R509" s="29"/>
    </row>
    <row r="510" spans="1:18">
      <c r="A510" s="29"/>
      <c r="B510" s="29"/>
      <c r="C510" s="29"/>
      <c r="D510" s="29"/>
      <c r="E510" s="29"/>
      <c r="F510" s="29"/>
      <c r="G510" s="29"/>
      <c r="H510" s="29"/>
      <c r="I510" s="29"/>
      <c r="J510" s="29"/>
      <c r="K510" s="29"/>
      <c r="L510" s="29"/>
      <c r="M510" s="29"/>
      <c r="N510" s="29"/>
      <c r="O510" s="29"/>
      <c r="Q510" s="29"/>
      <c r="R510" s="29"/>
    </row>
    <row r="511" spans="1:18">
      <c r="A511" s="29"/>
      <c r="B511" s="29"/>
      <c r="C511" s="29"/>
      <c r="D511" s="29"/>
      <c r="E511" s="29"/>
      <c r="F511" s="29"/>
      <c r="G511" s="29"/>
      <c r="H511" s="29"/>
      <c r="I511" s="29"/>
      <c r="J511" s="29"/>
      <c r="K511" s="29"/>
      <c r="L511" s="29"/>
      <c r="M511" s="29"/>
      <c r="N511" s="29"/>
      <c r="O511" s="29"/>
      <c r="Q511" s="29"/>
      <c r="R511" s="29"/>
    </row>
    <row r="512" spans="1:18">
      <c r="A512" s="29"/>
      <c r="B512" s="29"/>
      <c r="C512" s="29"/>
      <c r="D512" s="29"/>
      <c r="E512" s="29"/>
      <c r="F512" s="29"/>
      <c r="G512" s="29"/>
      <c r="H512" s="29"/>
      <c r="I512" s="29"/>
      <c r="J512" s="29"/>
      <c r="K512" s="29"/>
      <c r="L512" s="29"/>
      <c r="M512" s="29"/>
      <c r="N512" s="29"/>
      <c r="O512" s="29"/>
      <c r="Q512" s="29"/>
      <c r="R512" s="29"/>
    </row>
    <row r="513" spans="1:18">
      <c r="A513" s="29"/>
      <c r="B513" s="29"/>
      <c r="C513" s="29"/>
      <c r="D513" s="29"/>
      <c r="E513" s="29"/>
      <c r="F513" s="29"/>
      <c r="G513" s="29"/>
      <c r="H513" s="29"/>
      <c r="I513" s="29"/>
      <c r="J513" s="29"/>
      <c r="K513" s="29"/>
      <c r="L513" s="29"/>
      <c r="M513" s="29"/>
      <c r="N513" s="29"/>
      <c r="O513" s="29"/>
      <c r="Q513" s="29"/>
      <c r="R513" s="29"/>
    </row>
    <row r="514" spans="1:18">
      <c r="A514" s="29"/>
      <c r="B514" s="29"/>
      <c r="C514" s="29"/>
      <c r="D514" s="29"/>
      <c r="E514" s="29"/>
      <c r="F514" s="29"/>
      <c r="G514" s="29"/>
      <c r="H514" s="29"/>
      <c r="I514" s="29"/>
      <c r="J514" s="29"/>
      <c r="K514" s="29"/>
      <c r="L514" s="29"/>
      <c r="M514" s="29"/>
      <c r="N514" s="29"/>
      <c r="O514" s="29"/>
      <c r="Q514" s="29"/>
      <c r="R514" s="29"/>
    </row>
    <row r="515" spans="1:18">
      <c r="A515" s="29"/>
      <c r="B515" s="29"/>
      <c r="C515" s="29"/>
      <c r="D515" s="29"/>
      <c r="E515" s="29"/>
      <c r="F515" s="29"/>
      <c r="G515" s="29"/>
      <c r="H515" s="29"/>
      <c r="I515" s="29"/>
      <c r="J515" s="29"/>
      <c r="K515" s="29"/>
      <c r="L515" s="29"/>
      <c r="M515" s="29"/>
      <c r="N515" s="29"/>
      <c r="O515" s="29"/>
      <c r="Q515" s="29"/>
      <c r="R515" s="29"/>
    </row>
    <row r="516" spans="1:18">
      <c r="A516" s="29"/>
      <c r="B516" s="29"/>
      <c r="C516" s="29"/>
      <c r="D516" s="29"/>
      <c r="E516" s="29"/>
      <c r="F516" s="29"/>
      <c r="G516" s="29"/>
      <c r="H516" s="29"/>
      <c r="I516" s="29"/>
      <c r="J516" s="29"/>
      <c r="K516" s="29"/>
      <c r="L516" s="29"/>
      <c r="M516" s="29"/>
      <c r="N516" s="29"/>
      <c r="O516" s="29"/>
      <c r="Q516" s="29"/>
      <c r="R516" s="29"/>
    </row>
    <row r="517" spans="1:18">
      <c r="A517" s="29"/>
      <c r="B517" s="29"/>
      <c r="C517" s="29"/>
      <c r="D517" s="29"/>
      <c r="E517" s="29"/>
      <c r="F517" s="29"/>
      <c r="G517" s="29"/>
      <c r="H517" s="29"/>
      <c r="I517" s="29"/>
      <c r="J517" s="29"/>
      <c r="K517" s="29"/>
      <c r="L517" s="29"/>
      <c r="M517" s="29"/>
      <c r="N517" s="29"/>
      <c r="O517" s="29"/>
      <c r="Q517" s="29"/>
      <c r="R517" s="29"/>
    </row>
    <row r="518" spans="1:18">
      <c r="A518" s="29"/>
      <c r="B518" s="29"/>
      <c r="C518" s="29"/>
      <c r="D518" s="29"/>
      <c r="E518" s="29"/>
      <c r="F518" s="29"/>
      <c r="G518" s="29"/>
      <c r="H518" s="29"/>
      <c r="I518" s="29"/>
      <c r="J518" s="29"/>
      <c r="K518" s="29"/>
      <c r="L518" s="29"/>
      <c r="M518" s="29"/>
      <c r="N518" s="29"/>
      <c r="O518" s="29"/>
      <c r="Q518" s="29"/>
      <c r="R518" s="29"/>
    </row>
    <row r="519" spans="1:18">
      <c r="A519" s="29"/>
      <c r="B519" s="29"/>
      <c r="C519" s="29"/>
      <c r="D519" s="29"/>
      <c r="E519" s="29"/>
      <c r="F519" s="29"/>
      <c r="G519" s="29"/>
      <c r="H519" s="29"/>
      <c r="I519" s="29"/>
      <c r="J519" s="29"/>
      <c r="K519" s="29"/>
      <c r="L519" s="29"/>
      <c r="M519" s="29"/>
      <c r="N519" s="29"/>
      <c r="O519" s="29"/>
      <c r="Q519" s="29"/>
      <c r="R519" s="29"/>
    </row>
    <row r="520" spans="1:18">
      <c r="A520" s="29"/>
      <c r="B520" s="29"/>
      <c r="C520" s="29"/>
      <c r="D520" s="29"/>
      <c r="E520" s="29"/>
      <c r="F520" s="29"/>
      <c r="G520" s="29"/>
      <c r="H520" s="29"/>
      <c r="I520" s="29"/>
      <c r="J520" s="29"/>
      <c r="K520" s="29"/>
      <c r="L520" s="29"/>
      <c r="M520" s="29"/>
      <c r="N520" s="29"/>
      <c r="O520" s="29"/>
      <c r="Q520" s="29"/>
      <c r="R520" s="29"/>
    </row>
    <row r="521" spans="1:18">
      <c r="A521" s="29"/>
      <c r="B521" s="29"/>
      <c r="C521" s="29"/>
      <c r="D521" s="29"/>
      <c r="E521" s="29"/>
      <c r="F521" s="29"/>
      <c r="G521" s="29"/>
      <c r="H521" s="29"/>
      <c r="I521" s="29"/>
      <c r="J521" s="29"/>
      <c r="K521" s="29"/>
      <c r="L521" s="29"/>
      <c r="M521" s="29"/>
      <c r="N521" s="29"/>
      <c r="O521" s="29"/>
      <c r="Q521" s="29"/>
      <c r="R521" s="29"/>
    </row>
    <row r="522" spans="1:18">
      <c r="A522" s="29"/>
      <c r="B522" s="29"/>
      <c r="C522" s="29"/>
      <c r="D522" s="29"/>
      <c r="E522" s="29"/>
      <c r="F522" s="29"/>
      <c r="G522" s="29"/>
      <c r="H522" s="29"/>
      <c r="I522" s="29"/>
      <c r="J522" s="29"/>
      <c r="K522" s="29"/>
      <c r="L522" s="29"/>
      <c r="M522" s="29"/>
      <c r="N522" s="29"/>
      <c r="O522" s="29"/>
      <c r="Q522" s="29"/>
      <c r="R522" s="29"/>
    </row>
    <row r="523" spans="1:18">
      <c r="A523" s="29"/>
      <c r="B523" s="29"/>
      <c r="C523" s="29"/>
      <c r="D523" s="29"/>
      <c r="E523" s="29"/>
      <c r="F523" s="29"/>
      <c r="G523" s="29"/>
      <c r="H523" s="29"/>
      <c r="I523" s="29"/>
      <c r="J523" s="29"/>
      <c r="K523" s="29"/>
      <c r="L523" s="29"/>
      <c r="M523" s="29"/>
      <c r="N523" s="29"/>
      <c r="O523" s="29"/>
      <c r="Q523" s="29"/>
      <c r="R523" s="29"/>
    </row>
    <row r="524" spans="1:18">
      <c r="A524" s="29"/>
      <c r="B524" s="29"/>
      <c r="C524" s="29"/>
      <c r="D524" s="29"/>
      <c r="E524" s="29"/>
      <c r="F524" s="29"/>
      <c r="G524" s="29"/>
      <c r="H524" s="29"/>
      <c r="I524" s="29"/>
      <c r="J524" s="29"/>
      <c r="K524" s="29"/>
      <c r="L524" s="29"/>
      <c r="M524" s="29"/>
      <c r="N524" s="29"/>
      <c r="O524" s="29"/>
      <c r="Q524" s="29"/>
      <c r="R524" s="29"/>
    </row>
    <row r="525" spans="1:18">
      <c r="A525" s="29"/>
      <c r="B525" s="29"/>
      <c r="C525" s="29"/>
      <c r="D525" s="29"/>
      <c r="E525" s="29"/>
      <c r="F525" s="29"/>
      <c r="G525" s="29"/>
      <c r="H525" s="29"/>
      <c r="I525" s="29"/>
      <c r="J525" s="29"/>
      <c r="K525" s="29"/>
      <c r="L525" s="29"/>
      <c r="M525" s="29"/>
      <c r="N525" s="29"/>
      <c r="O525" s="29"/>
      <c r="Q525" s="29"/>
      <c r="R525" s="29"/>
    </row>
    <row r="526" spans="1:18">
      <c r="A526" s="29"/>
      <c r="B526" s="29"/>
      <c r="C526" s="29"/>
      <c r="D526" s="29"/>
      <c r="E526" s="29"/>
      <c r="F526" s="29"/>
      <c r="G526" s="29"/>
      <c r="H526" s="29"/>
      <c r="I526" s="29"/>
      <c r="J526" s="29"/>
      <c r="K526" s="29"/>
      <c r="L526" s="29"/>
      <c r="M526" s="29"/>
      <c r="N526" s="29"/>
      <c r="O526" s="29"/>
      <c r="Q526" s="29"/>
      <c r="R526" s="29"/>
    </row>
    <row r="527" spans="1:18">
      <c r="A527" s="29"/>
      <c r="B527" s="29"/>
      <c r="C527" s="29"/>
      <c r="D527" s="29"/>
      <c r="E527" s="29"/>
      <c r="F527" s="29"/>
      <c r="G527" s="29"/>
      <c r="H527" s="29"/>
      <c r="I527" s="29"/>
      <c r="J527" s="29"/>
      <c r="K527" s="29"/>
      <c r="L527" s="29"/>
      <c r="M527" s="29"/>
      <c r="N527" s="29"/>
      <c r="O527" s="29"/>
      <c r="Q527" s="29"/>
      <c r="R527" s="29"/>
    </row>
    <row r="528" spans="1:18">
      <c r="A528" s="29"/>
      <c r="B528" s="29"/>
      <c r="C528" s="29"/>
      <c r="D528" s="29"/>
      <c r="E528" s="29"/>
      <c r="F528" s="29"/>
      <c r="G528" s="29"/>
      <c r="H528" s="29"/>
      <c r="I528" s="29"/>
      <c r="J528" s="29"/>
      <c r="K528" s="29"/>
      <c r="L528" s="29"/>
      <c r="M528" s="29"/>
      <c r="N528" s="29"/>
      <c r="O528" s="29"/>
      <c r="Q528" s="29"/>
      <c r="R528" s="29"/>
    </row>
    <row r="529" spans="1:18">
      <c r="A529" s="29"/>
      <c r="B529" s="29"/>
      <c r="C529" s="29"/>
      <c r="D529" s="29"/>
      <c r="E529" s="29"/>
      <c r="F529" s="29"/>
      <c r="G529" s="29"/>
      <c r="H529" s="29"/>
      <c r="I529" s="29"/>
      <c r="J529" s="29"/>
      <c r="K529" s="29"/>
      <c r="L529" s="29"/>
      <c r="M529" s="29"/>
      <c r="N529" s="29"/>
      <c r="O529" s="29"/>
      <c r="Q529" s="29"/>
      <c r="R529" s="29"/>
    </row>
    <row r="530" spans="1:18">
      <c r="A530" s="29"/>
      <c r="B530" s="29"/>
      <c r="C530" s="29"/>
      <c r="D530" s="29"/>
      <c r="E530" s="29"/>
      <c r="F530" s="29"/>
      <c r="G530" s="29"/>
      <c r="H530" s="29"/>
      <c r="I530" s="29"/>
      <c r="J530" s="29"/>
      <c r="K530" s="29"/>
      <c r="L530" s="29"/>
      <c r="M530" s="29"/>
      <c r="N530" s="29"/>
      <c r="O530" s="29"/>
      <c r="Q530" s="29"/>
      <c r="R530" s="29"/>
    </row>
    <row r="531" spans="1:18">
      <c r="A531" s="29"/>
      <c r="B531" s="29"/>
      <c r="C531" s="29"/>
      <c r="D531" s="29"/>
      <c r="E531" s="29"/>
      <c r="F531" s="29"/>
      <c r="G531" s="29"/>
      <c r="H531" s="29"/>
      <c r="I531" s="29"/>
      <c r="J531" s="29"/>
      <c r="K531" s="29"/>
      <c r="L531" s="29"/>
      <c r="M531" s="29"/>
      <c r="N531" s="29"/>
      <c r="O531" s="29"/>
      <c r="Q531" s="29"/>
      <c r="R531" s="29"/>
    </row>
    <row r="532" spans="1:18">
      <c r="A532" s="29"/>
      <c r="B532" s="29"/>
      <c r="C532" s="29"/>
      <c r="D532" s="29"/>
      <c r="E532" s="29"/>
      <c r="F532" s="29"/>
      <c r="G532" s="29"/>
      <c r="H532" s="29"/>
      <c r="I532" s="29"/>
      <c r="J532" s="29"/>
      <c r="K532" s="29"/>
      <c r="L532" s="29"/>
      <c r="M532" s="29"/>
      <c r="N532" s="29"/>
      <c r="O532" s="29"/>
      <c r="Q532" s="29"/>
      <c r="R532" s="29"/>
    </row>
    <row r="533" spans="1:18">
      <c r="A533" s="29"/>
      <c r="B533" s="29"/>
      <c r="C533" s="29"/>
      <c r="D533" s="29"/>
      <c r="E533" s="29"/>
      <c r="F533" s="29"/>
      <c r="G533" s="29"/>
      <c r="H533" s="29"/>
      <c r="I533" s="29"/>
      <c r="J533" s="29"/>
      <c r="K533" s="29"/>
      <c r="L533" s="29"/>
      <c r="M533" s="29"/>
      <c r="N533" s="29"/>
      <c r="O533" s="29"/>
      <c r="Q533" s="29"/>
      <c r="R533" s="29"/>
    </row>
    <row r="534" spans="1:18">
      <c r="A534" s="29"/>
      <c r="B534" s="29"/>
      <c r="C534" s="29"/>
      <c r="D534" s="29"/>
      <c r="E534" s="29"/>
      <c r="F534" s="29"/>
      <c r="G534" s="29"/>
      <c r="H534" s="29"/>
      <c r="I534" s="29"/>
      <c r="J534" s="29"/>
      <c r="K534" s="29"/>
      <c r="L534" s="29"/>
      <c r="M534" s="29"/>
      <c r="N534" s="29"/>
      <c r="O534" s="29"/>
      <c r="Q534" s="29"/>
      <c r="R534" s="29"/>
    </row>
    <row r="535" spans="1:18">
      <c r="A535" s="29"/>
      <c r="B535" s="29"/>
      <c r="C535" s="29"/>
      <c r="D535" s="29"/>
      <c r="E535" s="29"/>
      <c r="F535" s="29"/>
      <c r="G535" s="29"/>
      <c r="H535" s="29"/>
      <c r="I535" s="29"/>
      <c r="J535" s="29"/>
      <c r="K535" s="29"/>
      <c r="L535" s="29"/>
      <c r="M535" s="29"/>
      <c r="N535" s="29"/>
      <c r="O535" s="29"/>
      <c r="Q535" s="29"/>
      <c r="R535" s="29"/>
    </row>
    <row r="536" spans="1:18">
      <c r="A536" s="29"/>
      <c r="B536" s="29"/>
      <c r="C536" s="29"/>
      <c r="D536" s="29"/>
      <c r="E536" s="29"/>
      <c r="F536" s="29"/>
      <c r="G536" s="29"/>
      <c r="H536" s="29"/>
      <c r="I536" s="29"/>
      <c r="J536" s="29"/>
      <c r="K536" s="29"/>
      <c r="L536" s="29"/>
      <c r="M536" s="29"/>
      <c r="N536" s="29"/>
      <c r="O536" s="29"/>
      <c r="Q536" s="29"/>
      <c r="R536" s="29"/>
    </row>
    <row r="537" spans="1:18">
      <c r="A537" s="29"/>
      <c r="B537" s="29"/>
      <c r="C537" s="29"/>
      <c r="D537" s="29"/>
      <c r="E537" s="29"/>
      <c r="F537" s="29"/>
      <c r="G537" s="29"/>
      <c r="H537" s="29"/>
      <c r="I537" s="29"/>
      <c r="J537" s="29"/>
      <c r="K537" s="29"/>
      <c r="L537" s="29"/>
      <c r="M537" s="29"/>
      <c r="N537" s="29"/>
      <c r="O537" s="29"/>
      <c r="Q537" s="29"/>
      <c r="R537" s="29"/>
    </row>
    <row r="538" spans="1:18">
      <c r="A538" s="29"/>
      <c r="B538" s="29"/>
      <c r="C538" s="29"/>
      <c r="D538" s="29"/>
      <c r="E538" s="29"/>
      <c r="F538" s="29"/>
      <c r="G538" s="29"/>
      <c r="H538" s="29"/>
      <c r="I538" s="29"/>
      <c r="J538" s="29"/>
      <c r="K538" s="29"/>
      <c r="L538" s="29"/>
      <c r="M538" s="29"/>
      <c r="N538" s="29"/>
      <c r="O538" s="29"/>
      <c r="Q538" s="29"/>
      <c r="R538" s="29"/>
    </row>
    <row r="539" spans="1:18">
      <c r="A539" s="29"/>
      <c r="B539" s="29"/>
      <c r="C539" s="29"/>
      <c r="D539" s="29"/>
      <c r="E539" s="29"/>
      <c r="F539" s="29"/>
      <c r="G539" s="29"/>
      <c r="H539" s="29"/>
      <c r="I539" s="29"/>
      <c r="J539" s="29"/>
      <c r="K539" s="29"/>
      <c r="L539" s="29"/>
      <c r="M539" s="29"/>
      <c r="N539" s="29"/>
      <c r="O539" s="29"/>
      <c r="Q539" s="29"/>
      <c r="R539" s="29"/>
    </row>
    <row r="540" spans="1:18">
      <c r="A540" s="29"/>
      <c r="B540" s="29"/>
      <c r="C540" s="29"/>
      <c r="D540" s="29"/>
      <c r="E540" s="29"/>
      <c r="F540" s="29"/>
      <c r="G540" s="29"/>
      <c r="H540" s="29"/>
      <c r="I540" s="29"/>
      <c r="J540" s="29"/>
      <c r="K540" s="29"/>
      <c r="L540" s="29"/>
      <c r="M540" s="29"/>
      <c r="N540" s="29"/>
      <c r="O540" s="29"/>
      <c r="Q540" s="29"/>
      <c r="R540" s="29"/>
    </row>
    <row r="541" spans="1:18">
      <c r="A541" s="29"/>
      <c r="B541" s="29"/>
      <c r="C541" s="29"/>
      <c r="D541" s="29"/>
      <c r="E541" s="29"/>
      <c r="F541" s="29"/>
      <c r="G541" s="29"/>
      <c r="H541" s="29"/>
      <c r="I541" s="29"/>
      <c r="J541" s="29"/>
      <c r="K541" s="29"/>
      <c r="L541" s="29"/>
      <c r="M541" s="29"/>
      <c r="N541" s="29"/>
      <c r="O541" s="29"/>
      <c r="Q541" s="29"/>
      <c r="R541" s="29"/>
    </row>
    <row r="542" spans="1:18">
      <c r="A542" s="29"/>
      <c r="B542" s="29"/>
      <c r="C542" s="29"/>
      <c r="D542" s="29"/>
      <c r="E542" s="29"/>
      <c r="F542" s="29"/>
      <c r="G542" s="29"/>
      <c r="H542" s="29"/>
      <c r="I542" s="29"/>
      <c r="J542" s="29"/>
      <c r="K542" s="29"/>
      <c r="L542" s="29"/>
      <c r="M542" s="29"/>
      <c r="N542" s="29"/>
      <c r="O542" s="29"/>
      <c r="Q542" s="29"/>
      <c r="R542" s="29"/>
    </row>
    <row r="543" spans="1:18">
      <c r="A543" s="29"/>
      <c r="B543" s="29"/>
      <c r="C543" s="29"/>
      <c r="D543" s="29"/>
      <c r="E543" s="29"/>
      <c r="F543" s="29"/>
      <c r="G543" s="29"/>
      <c r="H543" s="29"/>
      <c r="I543" s="29"/>
      <c r="J543" s="29"/>
      <c r="K543" s="29"/>
      <c r="L543" s="29"/>
      <c r="M543" s="29"/>
      <c r="N543" s="29"/>
      <c r="O543" s="29"/>
      <c r="Q543" s="29"/>
      <c r="R543" s="29"/>
    </row>
    <row r="544" spans="1:18">
      <c r="A544" s="29"/>
      <c r="B544" s="29"/>
      <c r="C544" s="29"/>
      <c r="D544" s="29"/>
      <c r="E544" s="29"/>
      <c r="F544" s="29"/>
      <c r="G544" s="29"/>
      <c r="H544" s="29"/>
      <c r="I544" s="29"/>
      <c r="J544" s="29"/>
      <c r="K544" s="29"/>
      <c r="L544" s="29"/>
      <c r="M544" s="29"/>
      <c r="N544" s="29"/>
      <c r="O544" s="29"/>
      <c r="Q544" s="29"/>
      <c r="R544" s="29"/>
    </row>
    <row r="545" spans="1:18">
      <c r="A545" s="29"/>
      <c r="B545" s="29"/>
      <c r="C545" s="29"/>
      <c r="D545" s="29"/>
      <c r="E545" s="29"/>
      <c r="F545" s="29"/>
      <c r="G545" s="29"/>
      <c r="H545" s="29"/>
      <c r="I545" s="29"/>
      <c r="J545" s="29"/>
      <c r="K545" s="29"/>
      <c r="L545" s="29"/>
      <c r="M545" s="29"/>
      <c r="N545" s="29"/>
      <c r="O545" s="29"/>
      <c r="Q545" s="29"/>
      <c r="R545" s="29"/>
    </row>
    <row r="546" spans="1:18">
      <c r="A546" s="29"/>
      <c r="B546" s="29"/>
      <c r="C546" s="29"/>
      <c r="D546" s="29"/>
      <c r="E546" s="29"/>
      <c r="F546" s="29"/>
      <c r="G546" s="29"/>
      <c r="H546" s="29"/>
      <c r="I546" s="29"/>
      <c r="J546" s="29"/>
      <c r="K546" s="29"/>
      <c r="L546" s="29"/>
      <c r="M546" s="29"/>
      <c r="N546" s="29"/>
      <c r="O546" s="29"/>
      <c r="Q546" s="29"/>
      <c r="R546" s="29"/>
    </row>
    <row r="547" spans="1:18">
      <c r="A547" s="29"/>
      <c r="B547" s="29"/>
      <c r="C547" s="29"/>
      <c r="D547" s="29"/>
      <c r="E547" s="29"/>
      <c r="F547" s="29"/>
      <c r="G547" s="29"/>
      <c r="H547" s="29"/>
      <c r="I547" s="29"/>
      <c r="J547" s="29"/>
      <c r="K547" s="29"/>
      <c r="L547" s="29"/>
      <c r="M547" s="29"/>
      <c r="N547" s="29"/>
      <c r="O547" s="29"/>
      <c r="Q547" s="29"/>
      <c r="R547" s="29"/>
    </row>
    <row r="548" spans="1:18">
      <c r="A548" s="29"/>
      <c r="B548" s="29"/>
      <c r="C548" s="29"/>
      <c r="D548" s="29"/>
      <c r="E548" s="29"/>
      <c r="F548" s="29"/>
      <c r="G548" s="29"/>
      <c r="H548" s="29"/>
      <c r="I548" s="29"/>
      <c r="J548" s="29"/>
      <c r="K548" s="29"/>
      <c r="L548" s="29"/>
      <c r="M548" s="29"/>
      <c r="N548" s="29"/>
      <c r="O548" s="29"/>
      <c r="Q548" s="29"/>
      <c r="R548" s="29"/>
    </row>
    <row r="549" spans="1:18">
      <c r="A549" s="29"/>
      <c r="B549" s="29"/>
      <c r="C549" s="29"/>
      <c r="D549" s="29"/>
      <c r="E549" s="29"/>
      <c r="F549" s="29"/>
      <c r="G549" s="29"/>
      <c r="H549" s="29"/>
      <c r="I549" s="29"/>
      <c r="J549" s="29"/>
      <c r="K549" s="29"/>
      <c r="L549" s="29"/>
      <c r="M549" s="29"/>
      <c r="N549" s="29"/>
      <c r="O549" s="29"/>
      <c r="Q549" s="29"/>
      <c r="R549" s="29"/>
    </row>
    <row r="550" spans="1:18">
      <c r="A550" s="29"/>
      <c r="B550" s="29"/>
      <c r="C550" s="29"/>
      <c r="D550" s="29"/>
      <c r="E550" s="29"/>
      <c r="F550" s="29"/>
      <c r="G550" s="29"/>
      <c r="H550" s="29"/>
      <c r="I550" s="29"/>
      <c r="J550" s="29"/>
      <c r="K550" s="29"/>
      <c r="L550" s="29"/>
      <c r="M550" s="29"/>
      <c r="N550" s="29"/>
      <c r="O550" s="29"/>
      <c r="Q550" s="29"/>
      <c r="R550" s="29"/>
    </row>
    <row r="551" spans="1:18">
      <c r="A551" s="29"/>
      <c r="B551" s="29"/>
      <c r="C551" s="29"/>
      <c r="D551" s="29"/>
      <c r="E551" s="29"/>
      <c r="F551" s="29"/>
      <c r="G551" s="29"/>
      <c r="H551" s="29"/>
      <c r="I551" s="29"/>
      <c r="J551" s="29"/>
      <c r="K551" s="29"/>
      <c r="L551" s="29"/>
      <c r="M551" s="29"/>
      <c r="N551" s="29"/>
      <c r="O551" s="29"/>
      <c r="Q551" s="29"/>
      <c r="R551" s="29"/>
    </row>
    <row r="552" spans="1:18">
      <c r="A552" s="29"/>
      <c r="B552" s="29"/>
      <c r="C552" s="29"/>
      <c r="D552" s="29"/>
      <c r="E552" s="29"/>
      <c r="F552" s="29"/>
      <c r="G552" s="29"/>
      <c r="H552" s="29"/>
      <c r="I552" s="29"/>
      <c r="J552" s="29"/>
      <c r="K552" s="29"/>
      <c r="L552" s="29"/>
      <c r="M552" s="29"/>
      <c r="N552" s="29"/>
      <c r="O552" s="29"/>
      <c r="Q552" s="29"/>
      <c r="R552" s="29"/>
    </row>
    <row r="553" spans="1:18">
      <c r="A553" s="29"/>
      <c r="B553" s="29"/>
      <c r="C553" s="29"/>
      <c r="D553" s="29"/>
      <c r="E553" s="29"/>
      <c r="F553" s="29"/>
      <c r="G553" s="29"/>
      <c r="H553" s="29"/>
      <c r="I553" s="29"/>
      <c r="J553" s="29"/>
      <c r="K553" s="29"/>
      <c r="L553" s="29"/>
      <c r="M553" s="29"/>
      <c r="N553" s="29"/>
      <c r="O553" s="29"/>
      <c r="Q553" s="29"/>
      <c r="R553" s="29"/>
    </row>
    <row r="554" spans="1:18">
      <c r="A554" s="29"/>
      <c r="B554" s="29"/>
      <c r="C554" s="29"/>
      <c r="D554" s="29"/>
      <c r="E554" s="29"/>
      <c r="F554" s="29"/>
      <c r="G554" s="29"/>
      <c r="H554" s="29"/>
      <c r="I554" s="29"/>
      <c r="J554" s="29"/>
      <c r="K554" s="29"/>
      <c r="L554" s="29"/>
      <c r="M554" s="29"/>
      <c r="N554" s="29"/>
      <c r="O554" s="29"/>
      <c r="Q554" s="29"/>
      <c r="R554" s="29"/>
    </row>
    <row r="555" spans="1:18">
      <c r="A555" s="29"/>
      <c r="B555" s="29"/>
      <c r="C555" s="29"/>
      <c r="D555" s="29"/>
      <c r="E555" s="29"/>
      <c r="F555" s="29"/>
      <c r="G555" s="29"/>
      <c r="H555" s="29"/>
      <c r="I555" s="29"/>
      <c r="J555" s="29"/>
      <c r="K555" s="29"/>
      <c r="L555" s="29"/>
      <c r="M555" s="29"/>
      <c r="N555" s="29"/>
      <c r="O555" s="29"/>
      <c r="Q555" s="29"/>
      <c r="R555" s="29"/>
    </row>
    <row r="556" spans="1:18">
      <c r="A556" s="29"/>
      <c r="B556" s="29"/>
      <c r="C556" s="29"/>
      <c r="D556" s="29"/>
      <c r="E556" s="29"/>
      <c r="F556" s="29"/>
      <c r="G556" s="29"/>
      <c r="H556" s="29"/>
      <c r="I556" s="29"/>
      <c r="J556" s="29"/>
      <c r="K556" s="29"/>
      <c r="L556" s="29"/>
      <c r="M556" s="29"/>
      <c r="N556" s="29"/>
      <c r="O556" s="29"/>
      <c r="Q556" s="29"/>
      <c r="R556" s="29"/>
    </row>
    <row r="557" spans="1:18">
      <c r="A557" s="29"/>
      <c r="B557" s="29"/>
      <c r="C557" s="29"/>
      <c r="D557" s="29"/>
      <c r="E557" s="29"/>
      <c r="F557" s="29"/>
      <c r="G557" s="29"/>
      <c r="H557" s="29"/>
      <c r="I557" s="29"/>
      <c r="J557" s="29"/>
      <c r="K557" s="29"/>
      <c r="L557" s="29"/>
      <c r="M557" s="29"/>
      <c r="N557" s="29"/>
      <c r="O557" s="29"/>
      <c r="Q557" s="29"/>
      <c r="R557" s="29"/>
    </row>
    <row r="558" spans="1:18">
      <c r="A558" s="29"/>
      <c r="B558" s="29"/>
      <c r="C558" s="29"/>
      <c r="D558" s="29"/>
      <c r="E558" s="29"/>
      <c r="F558" s="29"/>
      <c r="G558" s="29"/>
      <c r="H558" s="29"/>
      <c r="I558" s="29"/>
      <c r="J558" s="29"/>
      <c r="K558" s="29"/>
      <c r="L558" s="29"/>
      <c r="M558" s="29"/>
      <c r="N558" s="29"/>
      <c r="O558" s="29"/>
      <c r="Q558" s="29"/>
      <c r="R558" s="29"/>
    </row>
    <row r="559" spans="1:18">
      <c r="A559" s="29"/>
      <c r="B559" s="29"/>
      <c r="C559" s="29"/>
      <c r="D559" s="29"/>
      <c r="E559" s="29"/>
      <c r="F559" s="29"/>
      <c r="G559" s="29"/>
      <c r="H559" s="29"/>
      <c r="I559" s="29"/>
      <c r="J559" s="29"/>
      <c r="K559" s="29"/>
      <c r="L559" s="29"/>
      <c r="M559" s="29"/>
      <c r="N559" s="29"/>
      <c r="O559" s="29"/>
      <c r="Q559" s="29"/>
      <c r="R559" s="29"/>
    </row>
    <row r="560" spans="1:18">
      <c r="A560" s="29"/>
      <c r="B560" s="29"/>
      <c r="C560" s="29"/>
      <c r="D560" s="29"/>
      <c r="E560" s="29"/>
      <c r="F560" s="29"/>
      <c r="G560" s="29"/>
      <c r="H560" s="29"/>
      <c r="I560" s="29"/>
      <c r="J560" s="29"/>
      <c r="K560" s="29"/>
      <c r="L560" s="29"/>
      <c r="M560" s="29"/>
      <c r="N560" s="29"/>
      <c r="O560" s="29"/>
      <c r="Q560" s="29"/>
      <c r="R560" s="29"/>
    </row>
    <row r="561" spans="1:18">
      <c r="A561" s="29"/>
      <c r="B561" s="29"/>
      <c r="C561" s="29"/>
      <c r="D561" s="29"/>
      <c r="E561" s="29"/>
      <c r="F561" s="29"/>
      <c r="G561" s="29"/>
      <c r="H561" s="29"/>
      <c r="I561" s="29"/>
      <c r="J561" s="29"/>
      <c r="K561" s="29"/>
      <c r="L561" s="29"/>
      <c r="M561" s="29"/>
      <c r="N561" s="29"/>
      <c r="O561" s="29"/>
      <c r="Q561" s="29"/>
      <c r="R561" s="29"/>
    </row>
    <row r="562" spans="1:18">
      <c r="A562" s="29"/>
      <c r="B562" s="29"/>
      <c r="C562" s="29"/>
      <c r="D562" s="29"/>
      <c r="E562" s="29"/>
      <c r="F562" s="29"/>
      <c r="G562" s="29"/>
      <c r="H562" s="29"/>
      <c r="I562" s="29"/>
      <c r="J562" s="29"/>
      <c r="K562" s="29"/>
      <c r="L562" s="29"/>
      <c r="M562" s="29"/>
      <c r="N562" s="29"/>
      <c r="O562" s="29"/>
      <c r="Q562" s="29"/>
      <c r="R562" s="29"/>
    </row>
    <row r="563" spans="1:18">
      <c r="A563" s="29"/>
      <c r="B563" s="29"/>
      <c r="C563" s="29"/>
      <c r="D563" s="29"/>
      <c r="E563" s="29"/>
      <c r="F563" s="29"/>
      <c r="G563" s="29"/>
      <c r="H563" s="29"/>
      <c r="I563" s="29"/>
      <c r="J563" s="29"/>
      <c r="K563" s="29"/>
      <c r="L563" s="29"/>
      <c r="M563" s="29"/>
      <c r="N563" s="29"/>
      <c r="O563" s="29"/>
      <c r="Q563" s="29"/>
      <c r="R563" s="29"/>
    </row>
    <row r="564" spans="1:18">
      <c r="A564" s="29"/>
      <c r="B564" s="29"/>
      <c r="C564" s="29"/>
      <c r="D564" s="29"/>
      <c r="E564" s="29"/>
      <c r="F564" s="29"/>
      <c r="G564" s="29"/>
      <c r="H564" s="29"/>
      <c r="I564" s="29"/>
      <c r="J564" s="29"/>
      <c r="K564" s="29"/>
      <c r="L564" s="29"/>
      <c r="M564" s="29"/>
      <c r="N564" s="29"/>
      <c r="O564" s="29"/>
      <c r="Q564" s="29"/>
      <c r="R564" s="29"/>
    </row>
    <row r="565" spans="1:18">
      <c r="A565" s="29"/>
      <c r="B565" s="29"/>
      <c r="C565" s="29"/>
      <c r="D565" s="29"/>
      <c r="E565" s="29"/>
      <c r="F565" s="29"/>
      <c r="G565" s="29"/>
      <c r="H565" s="29"/>
      <c r="I565" s="29"/>
      <c r="J565" s="29"/>
      <c r="K565" s="29"/>
      <c r="L565" s="29"/>
      <c r="M565" s="29"/>
      <c r="N565" s="29"/>
      <c r="O565" s="29"/>
      <c r="Q565" s="29"/>
      <c r="R565" s="29"/>
    </row>
    <row r="566" spans="1:18">
      <c r="A566" s="29"/>
      <c r="B566" s="29"/>
      <c r="C566" s="29"/>
      <c r="D566" s="29"/>
      <c r="E566" s="29"/>
      <c r="F566" s="29"/>
      <c r="G566" s="29"/>
      <c r="H566" s="29"/>
      <c r="I566" s="29"/>
      <c r="J566" s="29"/>
      <c r="K566" s="29"/>
      <c r="L566" s="29"/>
      <c r="M566" s="29"/>
      <c r="N566" s="29"/>
      <c r="O566" s="29"/>
      <c r="Q566" s="29"/>
      <c r="R566" s="29"/>
    </row>
    <row r="567" spans="1:18">
      <c r="A567" s="29"/>
      <c r="B567" s="29"/>
      <c r="C567" s="29"/>
      <c r="D567" s="29"/>
      <c r="E567" s="29"/>
      <c r="F567" s="29"/>
      <c r="G567" s="29"/>
      <c r="H567" s="29"/>
      <c r="I567" s="29"/>
      <c r="J567" s="29"/>
      <c r="K567" s="29"/>
      <c r="L567" s="29"/>
      <c r="M567" s="29"/>
      <c r="N567" s="29"/>
      <c r="O567" s="29"/>
      <c r="Q567" s="29"/>
      <c r="R567" s="29"/>
    </row>
    <row r="568" spans="1:18">
      <c r="A568" s="29"/>
      <c r="B568" s="29"/>
      <c r="C568" s="29"/>
      <c r="D568" s="29"/>
      <c r="E568" s="29"/>
      <c r="F568" s="29"/>
      <c r="G568" s="29"/>
      <c r="H568" s="29"/>
      <c r="I568" s="29"/>
      <c r="J568" s="29"/>
      <c r="K568" s="29"/>
      <c r="L568" s="29"/>
      <c r="M568" s="29"/>
      <c r="N568" s="29"/>
      <c r="O568" s="29"/>
      <c r="Q568" s="29"/>
      <c r="R568" s="29"/>
    </row>
    <row r="569" spans="1:18">
      <c r="A569" s="29"/>
      <c r="B569" s="29"/>
      <c r="C569" s="29"/>
      <c r="D569" s="29"/>
      <c r="E569" s="29"/>
      <c r="F569" s="29"/>
      <c r="G569" s="29"/>
      <c r="H569" s="29"/>
      <c r="I569" s="29"/>
      <c r="J569" s="29"/>
      <c r="K569" s="29"/>
      <c r="L569" s="29"/>
      <c r="M569" s="29"/>
      <c r="N569" s="29"/>
      <c r="O569" s="29"/>
      <c r="Q569" s="29"/>
      <c r="R569" s="29"/>
    </row>
    <row r="570" spans="1:18">
      <c r="A570" s="29"/>
      <c r="B570" s="29"/>
      <c r="C570" s="29"/>
      <c r="D570" s="29"/>
      <c r="E570" s="29"/>
      <c r="F570" s="29"/>
      <c r="G570" s="29"/>
      <c r="H570" s="29"/>
      <c r="I570" s="29"/>
      <c r="J570" s="29"/>
      <c r="K570" s="29"/>
      <c r="L570" s="29"/>
      <c r="M570" s="29"/>
      <c r="N570" s="29"/>
      <c r="O570" s="29"/>
      <c r="Q570" s="29"/>
      <c r="R570" s="29"/>
    </row>
    <row r="571" spans="1:18">
      <c r="A571" s="29"/>
      <c r="B571" s="29"/>
      <c r="C571" s="29"/>
      <c r="D571" s="29"/>
      <c r="E571" s="29"/>
      <c r="F571" s="29"/>
      <c r="G571" s="29"/>
      <c r="H571" s="29"/>
      <c r="I571" s="29"/>
      <c r="J571" s="29"/>
      <c r="K571" s="29"/>
      <c r="L571" s="29"/>
      <c r="M571" s="29"/>
      <c r="N571" s="29"/>
      <c r="O571" s="29"/>
      <c r="Q571" s="29"/>
      <c r="R571" s="29"/>
    </row>
    <row r="572" spans="1:18">
      <c r="A572" s="29"/>
      <c r="B572" s="29"/>
      <c r="C572" s="29"/>
      <c r="D572" s="29"/>
      <c r="E572" s="29"/>
      <c r="F572" s="29"/>
      <c r="G572" s="29"/>
      <c r="H572" s="29"/>
      <c r="I572" s="29"/>
      <c r="J572" s="29"/>
      <c r="K572" s="29"/>
      <c r="L572" s="29"/>
      <c r="M572" s="29"/>
      <c r="N572" s="29"/>
      <c r="O572" s="29"/>
      <c r="Q572" s="29"/>
      <c r="R572" s="29"/>
    </row>
    <row r="573" spans="1:18">
      <c r="A573" s="29"/>
      <c r="B573" s="29"/>
      <c r="C573" s="29"/>
      <c r="D573" s="29"/>
      <c r="E573" s="29"/>
      <c r="F573" s="29"/>
      <c r="G573" s="29"/>
      <c r="H573" s="29"/>
      <c r="I573" s="29"/>
      <c r="J573" s="29"/>
      <c r="K573" s="29"/>
      <c r="L573" s="29"/>
      <c r="M573" s="29"/>
      <c r="N573" s="29"/>
      <c r="O573" s="29"/>
      <c r="Q573" s="29"/>
      <c r="R573" s="29"/>
    </row>
    <row r="574" spans="1:18">
      <c r="A574" s="29"/>
      <c r="B574" s="29"/>
      <c r="C574" s="29"/>
      <c r="D574" s="29"/>
      <c r="E574" s="29"/>
      <c r="F574" s="29"/>
      <c r="G574" s="29"/>
      <c r="H574" s="29"/>
      <c r="I574" s="29"/>
      <c r="J574" s="29"/>
      <c r="K574" s="29"/>
      <c r="L574" s="29"/>
      <c r="M574" s="29"/>
      <c r="N574" s="29"/>
      <c r="O574" s="29"/>
      <c r="Q574" s="29"/>
      <c r="R574" s="29"/>
    </row>
    <row r="575" spans="1:18">
      <c r="A575" s="29"/>
      <c r="B575" s="29"/>
      <c r="C575" s="29"/>
      <c r="D575" s="29"/>
      <c r="E575" s="29"/>
      <c r="F575" s="29"/>
      <c r="G575" s="29"/>
      <c r="H575" s="29"/>
      <c r="I575" s="29"/>
      <c r="J575" s="29"/>
      <c r="K575" s="29"/>
      <c r="L575" s="29"/>
      <c r="M575" s="29"/>
      <c r="N575" s="29"/>
      <c r="O575" s="29"/>
      <c r="Q575" s="29"/>
      <c r="R575" s="29"/>
    </row>
    <row r="576" spans="1:18">
      <c r="A576" s="29"/>
      <c r="B576" s="29"/>
      <c r="C576" s="29"/>
      <c r="D576" s="29"/>
      <c r="E576" s="29"/>
      <c r="F576" s="29"/>
      <c r="G576" s="29"/>
      <c r="H576" s="29"/>
      <c r="I576" s="29"/>
      <c r="J576" s="29"/>
      <c r="K576" s="29"/>
      <c r="L576" s="29"/>
      <c r="M576" s="29"/>
      <c r="N576" s="29"/>
      <c r="O576" s="29"/>
      <c r="Q576" s="29"/>
      <c r="R576" s="29"/>
    </row>
    <row r="577" spans="1:18">
      <c r="A577" s="29"/>
      <c r="B577" s="29"/>
      <c r="C577" s="29"/>
      <c r="D577" s="29"/>
      <c r="E577" s="29"/>
      <c r="F577" s="29"/>
      <c r="G577" s="29"/>
      <c r="H577" s="29"/>
      <c r="I577" s="29"/>
      <c r="J577" s="29"/>
      <c r="K577" s="29"/>
      <c r="L577" s="29"/>
      <c r="M577" s="29"/>
      <c r="N577" s="29"/>
      <c r="O577" s="29"/>
      <c r="Q577" s="29"/>
      <c r="R577" s="29"/>
    </row>
    <row r="578" spans="1:18">
      <c r="A578" s="29"/>
      <c r="B578" s="29"/>
      <c r="C578" s="29"/>
      <c r="D578" s="29"/>
      <c r="E578" s="29"/>
      <c r="F578" s="29"/>
      <c r="G578" s="29"/>
      <c r="H578" s="29"/>
      <c r="I578" s="29"/>
      <c r="J578" s="29"/>
      <c r="K578" s="29"/>
      <c r="L578" s="29"/>
      <c r="M578" s="29"/>
      <c r="N578" s="29"/>
      <c r="O578" s="29"/>
      <c r="Q578" s="29"/>
      <c r="R578" s="29"/>
    </row>
    <row r="579" spans="1:18">
      <c r="A579" s="29"/>
      <c r="B579" s="29"/>
      <c r="C579" s="29"/>
      <c r="D579" s="29"/>
      <c r="E579" s="29"/>
      <c r="F579" s="29"/>
      <c r="G579" s="29"/>
      <c r="H579" s="29"/>
      <c r="I579" s="29"/>
      <c r="J579" s="29"/>
      <c r="K579" s="29"/>
      <c r="L579" s="29"/>
      <c r="M579" s="29"/>
      <c r="N579" s="29"/>
      <c r="O579" s="29"/>
      <c r="Q579" s="29"/>
      <c r="R579" s="29"/>
    </row>
    <row r="580" spans="1:18">
      <c r="A580" s="29"/>
      <c r="B580" s="29"/>
      <c r="C580" s="29"/>
      <c r="D580" s="29"/>
      <c r="E580" s="29"/>
      <c r="F580" s="29"/>
      <c r="G580" s="29"/>
      <c r="H580" s="29"/>
      <c r="I580" s="29"/>
      <c r="J580" s="29"/>
      <c r="K580" s="29"/>
      <c r="L580" s="29"/>
      <c r="M580" s="29"/>
      <c r="N580" s="29"/>
      <c r="O580" s="29"/>
      <c r="Q580" s="29"/>
      <c r="R580" s="29"/>
    </row>
    <row r="581" spans="1:18">
      <c r="A581" s="29"/>
      <c r="B581" s="29"/>
      <c r="C581" s="29"/>
      <c r="D581" s="29"/>
      <c r="E581" s="29"/>
      <c r="F581" s="29"/>
      <c r="G581" s="29"/>
      <c r="H581" s="29"/>
      <c r="I581" s="29"/>
      <c r="J581" s="29"/>
      <c r="K581" s="29"/>
      <c r="L581" s="29"/>
      <c r="M581" s="29"/>
      <c r="N581" s="29"/>
      <c r="O581" s="29"/>
      <c r="Q581" s="29"/>
      <c r="R581" s="29"/>
    </row>
    <row r="582" spans="1:18">
      <c r="A582" s="29"/>
      <c r="B582" s="29"/>
      <c r="C582" s="29"/>
      <c r="D582" s="29"/>
      <c r="E582" s="29"/>
      <c r="F582" s="29"/>
      <c r="G582" s="29"/>
      <c r="H582" s="29"/>
      <c r="I582" s="29"/>
      <c r="J582" s="29"/>
      <c r="K582" s="29"/>
      <c r="L582" s="29"/>
      <c r="M582" s="29"/>
      <c r="N582" s="29"/>
      <c r="O582" s="29"/>
      <c r="Q582" s="29"/>
      <c r="R582" s="29"/>
    </row>
    <row r="583" spans="1:18">
      <c r="A583" s="29"/>
      <c r="B583" s="29"/>
      <c r="C583" s="29"/>
      <c r="D583" s="29"/>
      <c r="E583" s="29"/>
      <c r="F583" s="29"/>
      <c r="G583" s="29"/>
      <c r="H583" s="29"/>
      <c r="I583" s="29"/>
      <c r="J583" s="29"/>
      <c r="K583" s="29"/>
      <c r="L583" s="29"/>
      <c r="M583" s="29"/>
      <c r="N583" s="29"/>
      <c r="O583" s="29"/>
      <c r="Q583" s="29"/>
      <c r="R583" s="29"/>
    </row>
    <row r="584" spans="1:18">
      <c r="A584" s="29"/>
      <c r="B584" s="29"/>
      <c r="C584" s="29"/>
      <c r="D584" s="29"/>
      <c r="E584" s="29"/>
      <c r="F584" s="29"/>
      <c r="G584" s="29"/>
      <c r="H584" s="29"/>
      <c r="I584" s="29"/>
      <c r="J584" s="29"/>
      <c r="K584" s="29"/>
      <c r="L584" s="29"/>
      <c r="M584" s="29"/>
      <c r="N584" s="29"/>
      <c r="O584" s="29"/>
      <c r="Q584" s="29"/>
      <c r="R584" s="29"/>
    </row>
    <row r="585" spans="1:18">
      <c r="A585" s="29"/>
      <c r="B585" s="29"/>
      <c r="C585" s="29"/>
      <c r="D585" s="29"/>
      <c r="E585" s="29"/>
      <c r="F585" s="29"/>
      <c r="G585" s="29"/>
      <c r="H585" s="29"/>
      <c r="I585" s="29"/>
      <c r="J585" s="29"/>
      <c r="K585" s="29"/>
      <c r="L585" s="29"/>
      <c r="M585" s="29"/>
      <c r="N585" s="29"/>
      <c r="O585" s="29"/>
      <c r="Q585" s="29"/>
      <c r="R585" s="29"/>
    </row>
    <row r="586" spans="1:18">
      <c r="A586" s="29"/>
      <c r="B586" s="29"/>
      <c r="C586" s="29"/>
      <c r="D586" s="29"/>
      <c r="E586" s="29"/>
      <c r="F586" s="29"/>
      <c r="G586" s="29"/>
      <c r="H586" s="29"/>
      <c r="I586" s="29"/>
      <c r="J586" s="29"/>
      <c r="K586" s="29"/>
      <c r="L586" s="29"/>
      <c r="M586" s="29"/>
      <c r="N586" s="29"/>
      <c r="O586" s="29"/>
      <c r="Q586" s="29"/>
      <c r="R586" s="29"/>
    </row>
    <row r="587" spans="1:18">
      <c r="A587" s="29"/>
      <c r="B587" s="29"/>
      <c r="C587" s="29"/>
      <c r="D587" s="29"/>
      <c r="E587" s="29"/>
      <c r="F587" s="29"/>
      <c r="G587" s="29"/>
      <c r="H587" s="29"/>
      <c r="I587" s="29"/>
      <c r="J587" s="29"/>
      <c r="K587" s="29"/>
      <c r="L587" s="29"/>
      <c r="M587" s="29"/>
      <c r="N587" s="29"/>
      <c r="O587" s="29"/>
      <c r="Q587" s="29"/>
      <c r="R587" s="29"/>
    </row>
    <row r="588" spans="1:18">
      <c r="A588" s="29"/>
      <c r="B588" s="29"/>
      <c r="C588" s="29"/>
      <c r="D588" s="29"/>
      <c r="E588" s="29"/>
      <c r="F588" s="29"/>
      <c r="G588" s="29"/>
      <c r="H588" s="29"/>
      <c r="I588" s="29"/>
      <c r="J588" s="29"/>
      <c r="K588" s="29"/>
      <c r="L588" s="29"/>
      <c r="M588" s="29"/>
      <c r="N588" s="29"/>
      <c r="O588" s="29"/>
      <c r="Q588" s="29"/>
      <c r="R588" s="29"/>
    </row>
    <row r="589" spans="1:18">
      <c r="A589" s="29"/>
      <c r="B589" s="29"/>
      <c r="C589" s="29"/>
      <c r="D589" s="29"/>
      <c r="E589" s="29"/>
      <c r="F589" s="29"/>
      <c r="G589" s="29"/>
      <c r="H589" s="29"/>
      <c r="I589" s="29"/>
      <c r="J589" s="29"/>
      <c r="K589" s="29"/>
      <c r="L589" s="29"/>
      <c r="M589" s="29"/>
      <c r="N589" s="29"/>
      <c r="O589" s="29"/>
      <c r="Q589" s="29"/>
      <c r="R589" s="29"/>
    </row>
    <row r="590" spans="1:18">
      <c r="A590" s="29"/>
      <c r="B590" s="29"/>
      <c r="C590" s="29"/>
      <c r="D590" s="29"/>
      <c r="E590" s="29"/>
      <c r="F590" s="29"/>
      <c r="G590" s="29"/>
      <c r="H590" s="29"/>
      <c r="I590" s="29"/>
      <c r="J590" s="29"/>
      <c r="K590" s="29"/>
      <c r="L590" s="29"/>
      <c r="M590" s="29"/>
      <c r="N590" s="29"/>
      <c r="O590" s="29"/>
      <c r="Q590" s="29"/>
      <c r="R590" s="29"/>
    </row>
    <row r="591" spans="1:18">
      <c r="A591" s="29"/>
      <c r="B591" s="29"/>
      <c r="C591" s="29"/>
      <c r="D591" s="29"/>
      <c r="E591" s="29"/>
      <c r="F591" s="29"/>
      <c r="G591" s="29"/>
      <c r="H591" s="29"/>
      <c r="I591" s="29"/>
      <c r="J591" s="29"/>
      <c r="K591" s="29"/>
      <c r="L591" s="29"/>
      <c r="M591" s="29"/>
      <c r="N591" s="29"/>
      <c r="O591" s="29"/>
      <c r="Q591" s="29"/>
      <c r="R591" s="29"/>
    </row>
    <row r="592" spans="1:18">
      <c r="A592" s="29"/>
      <c r="B592" s="29"/>
      <c r="C592" s="29"/>
      <c r="D592" s="29"/>
      <c r="E592" s="29"/>
      <c r="F592" s="29"/>
      <c r="G592" s="29"/>
      <c r="H592" s="29"/>
      <c r="I592" s="29"/>
      <c r="J592" s="29"/>
      <c r="K592" s="29"/>
      <c r="L592" s="29"/>
      <c r="M592" s="29"/>
      <c r="N592" s="29"/>
      <c r="O592" s="29"/>
      <c r="Q592" s="29"/>
      <c r="R592" s="29"/>
    </row>
    <row r="593" spans="1:18">
      <c r="A593" s="29"/>
      <c r="B593" s="29"/>
      <c r="C593" s="29"/>
      <c r="D593" s="29"/>
      <c r="E593" s="29"/>
      <c r="F593" s="29"/>
      <c r="G593" s="29"/>
      <c r="H593" s="29"/>
      <c r="I593" s="29"/>
      <c r="J593" s="29"/>
      <c r="K593" s="29"/>
      <c r="L593" s="29"/>
      <c r="M593" s="29"/>
      <c r="N593" s="29"/>
      <c r="O593" s="29"/>
      <c r="Q593" s="29"/>
      <c r="R593" s="29"/>
    </row>
    <row r="594" spans="1:18">
      <c r="A594" s="29"/>
      <c r="B594" s="29"/>
      <c r="C594" s="29"/>
      <c r="D594" s="29"/>
      <c r="E594" s="29"/>
      <c r="F594" s="29"/>
      <c r="G594" s="29"/>
      <c r="H594" s="29"/>
      <c r="I594" s="29"/>
      <c r="J594" s="29"/>
      <c r="K594" s="29"/>
      <c r="L594" s="29"/>
      <c r="M594" s="29"/>
      <c r="N594" s="29"/>
      <c r="O594" s="29"/>
      <c r="Q594" s="29"/>
      <c r="R594" s="29"/>
    </row>
    <row r="595" spans="1:18">
      <c r="A595" s="29"/>
      <c r="B595" s="29"/>
      <c r="C595" s="29"/>
      <c r="D595" s="29"/>
      <c r="E595" s="29"/>
      <c r="F595" s="29"/>
      <c r="G595" s="29"/>
      <c r="H595" s="29"/>
      <c r="I595" s="29"/>
      <c r="J595" s="29"/>
      <c r="K595" s="29"/>
      <c r="L595" s="29"/>
      <c r="M595" s="29"/>
      <c r="N595" s="29"/>
      <c r="O595" s="29"/>
      <c r="Q595" s="29"/>
      <c r="R595" s="29"/>
    </row>
    <row r="596" spans="1:18">
      <c r="A596" s="29"/>
      <c r="B596" s="29"/>
      <c r="C596" s="29"/>
      <c r="D596" s="29"/>
      <c r="E596" s="29"/>
      <c r="F596" s="29"/>
      <c r="G596" s="29"/>
      <c r="H596" s="29"/>
      <c r="I596" s="29"/>
      <c r="J596" s="29"/>
      <c r="K596" s="29"/>
      <c r="L596" s="29"/>
      <c r="M596" s="29"/>
      <c r="N596" s="29"/>
      <c r="O596" s="29"/>
      <c r="Q596" s="29"/>
      <c r="R596" s="29"/>
    </row>
    <row r="597" spans="1:18">
      <c r="A597" s="29"/>
      <c r="B597" s="29"/>
      <c r="C597" s="29"/>
      <c r="D597" s="29"/>
      <c r="E597" s="29"/>
      <c r="F597" s="29"/>
      <c r="G597" s="29"/>
      <c r="H597" s="29"/>
      <c r="I597" s="29"/>
      <c r="J597" s="29"/>
      <c r="K597" s="29"/>
      <c r="L597" s="29"/>
      <c r="M597" s="29"/>
      <c r="N597" s="29"/>
      <c r="O597" s="29"/>
      <c r="Q597" s="29"/>
      <c r="R597" s="29"/>
    </row>
    <row r="598" spans="1:18">
      <c r="A598" s="29"/>
      <c r="B598" s="29"/>
      <c r="C598" s="29"/>
      <c r="D598" s="27"/>
      <c r="E598" s="27"/>
      <c r="F598" s="27"/>
      <c r="G598" s="29"/>
      <c r="H598" s="29"/>
      <c r="I598" s="29"/>
      <c r="J598" s="29"/>
      <c r="K598" s="29"/>
      <c r="L598" s="29"/>
      <c r="M598" s="29"/>
      <c r="N598" s="29"/>
      <c r="O598" s="29"/>
      <c r="Q598" s="29"/>
      <c r="R598" s="29"/>
    </row>
    <row r="599" spans="1:18">
      <c r="A599" s="29"/>
      <c r="B599" s="29"/>
      <c r="C599" s="29"/>
      <c r="D599" s="27"/>
      <c r="E599" s="27"/>
      <c r="F599" s="27"/>
      <c r="G599" s="29"/>
      <c r="H599" s="29"/>
      <c r="I599" s="29"/>
      <c r="J599" s="29"/>
      <c r="K599" s="29"/>
      <c r="L599" s="29"/>
      <c r="M599" s="29"/>
      <c r="N599" s="29"/>
      <c r="O599" s="29"/>
      <c r="Q599" s="29"/>
      <c r="R599" s="29"/>
    </row>
    <row r="600" spans="1:18">
      <c r="A600" s="29"/>
      <c r="B600" s="29"/>
      <c r="C600" s="29"/>
      <c r="D600" s="27"/>
      <c r="E600" s="27"/>
      <c r="F600" s="27"/>
      <c r="G600" s="29"/>
      <c r="H600" s="29"/>
      <c r="I600" s="29"/>
      <c r="J600" s="29"/>
      <c r="K600" s="29"/>
      <c r="L600" s="29"/>
      <c r="M600" s="29"/>
      <c r="N600" s="29"/>
      <c r="O600" s="29"/>
      <c r="Q600" s="29"/>
      <c r="R600" s="29"/>
    </row>
    <row r="601" spans="1:18">
      <c r="A601" s="29"/>
      <c r="B601" s="29"/>
      <c r="C601" s="29"/>
      <c r="D601" s="27"/>
      <c r="E601" s="27"/>
      <c r="F601" s="27"/>
      <c r="G601" s="29"/>
      <c r="H601" s="29"/>
      <c r="I601" s="29"/>
      <c r="J601" s="29"/>
      <c r="K601" s="29"/>
      <c r="L601" s="29"/>
      <c r="M601" s="29"/>
      <c r="N601" s="29"/>
      <c r="O601" s="29"/>
      <c r="Q601" s="29"/>
      <c r="R601" s="29"/>
    </row>
    <row r="602" spans="1:18">
      <c r="A602" s="29"/>
      <c r="B602" s="29"/>
      <c r="C602" s="29"/>
      <c r="D602" s="27"/>
      <c r="E602" s="27"/>
      <c r="F602" s="27"/>
      <c r="G602" s="29"/>
      <c r="H602" s="29"/>
      <c r="I602" s="29"/>
      <c r="J602" s="29"/>
      <c r="K602" s="29"/>
      <c r="L602" s="29"/>
      <c r="M602" s="29"/>
      <c r="N602" s="29"/>
      <c r="O602" s="29"/>
      <c r="Q602" s="29"/>
      <c r="R602" s="29"/>
    </row>
    <row r="603" spans="1:18">
      <c r="A603" s="29"/>
      <c r="B603" s="29"/>
      <c r="C603" s="29"/>
      <c r="D603" s="27"/>
      <c r="E603" s="27"/>
      <c r="F603" s="27"/>
      <c r="G603" s="29"/>
      <c r="H603" s="29"/>
      <c r="I603" s="29"/>
      <c r="J603" s="29"/>
      <c r="K603" s="29"/>
      <c r="L603" s="29"/>
      <c r="M603" s="29"/>
      <c r="N603" s="29"/>
      <c r="O603" s="29"/>
      <c r="Q603" s="29"/>
      <c r="R603" s="29"/>
    </row>
    <row r="604" spans="1:18">
      <c r="A604" s="29"/>
      <c r="B604" s="29"/>
      <c r="C604" s="29"/>
      <c r="D604" s="27"/>
      <c r="E604" s="27"/>
      <c r="F604" s="27"/>
      <c r="G604" s="29"/>
      <c r="H604" s="29"/>
      <c r="I604" s="29"/>
      <c r="J604" s="29"/>
      <c r="K604" s="29"/>
      <c r="L604" s="29"/>
      <c r="M604" s="29"/>
      <c r="N604" s="29"/>
      <c r="O604" s="29"/>
      <c r="Q604" s="29"/>
      <c r="R604" s="29"/>
    </row>
    <row r="605" spans="1:18">
      <c r="A605" s="29"/>
      <c r="B605" s="29"/>
      <c r="C605" s="29"/>
      <c r="G605" s="29"/>
      <c r="H605" s="29"/>
      <c r="I605" s="29"/>
      <c r="J605" s="29"/>
      <c r="K605" s="29"/>
      <c r="L605" s="29"/>
      <c r="M605" s="29"/>
      <c r="N605" s="29"/>
      <c r="O605" s="29"/>
      <c r="Q605" s="29"/>
      <c r="R605" s="29"/>
    </row>
    <row r="606" spans="1:18">
      <c r="A606" s="29"/>
      <c r="B606" s="29"/>
      <c r="C606" s="29"/>
      <c r="G606" s="29"/>
      <c r="H606" s="29"/>
      <c r="I606" s="29"/>
      <c r="J606" s="29"/>
      <c r="K606" s="29"/>
      <c r="L606" s="29"/>
      <c r="M606" s="29"/>
      <c r="N606" s="29"/>
      <c r="O606" s="29"/>
      <c r="Q606" s="29"/>
      <c r="R606" s="29"/>
    </row>
    <row r="607" spans="1:18">
      <c r="A607" s="29"/>
      <c r="B607" s="29"/>
      <c r="C607" s="29"/>
      <c r="G607" s="29"/>
      <c r="H607" s="29"/>
      <c r="I607" s="29"/>
      <c r="J607" s="29"/>
      <c r="K607" s="29"/>
      <c r="L607" s="29"/>
      <c r="M607" s="29"/>
      <c r="N607" s="29"/>
      <c r="O607" s="29"/>
      <c r="Q607" s="29"/>
      <c r="R607" s="29"/>
    </row>
    <row r="608" spans="1:18">
      <c r="A608" s="29"/>
      <c r="B608" s="29"/>
      <c r="C608" s="29"/>
      <c r="G608" s="29"/>
      <c r="H608" s="29"/>
      <c r="I608" s="29"/>
      <c r="J608" s="29"/>
      <c r="K608" s="29"/>
      <c r="L608" s="29"/>
      <c r="M608" s="29"/>
      <c r="N608" s="29"/>
      <c r="O608" s="29"/>
      <c r="Q608" s="29"/>
      <c r="R608" s="29"/>
    </row>
    <row r="609" spans="1:18">
      <c r="A609" s="29"/>
      <c r="B609" s="29"/>
      <c r="C609" s="29"/>
      <c r="G609" s="29"/>
      <c r="H609" s="29"/>
      <c r="I609" s="29"/>
      <c r="J609" s="29"/>
      <c r="K609" s="29"/>
      <c r="L609" s="29"/>
      <c r="M609" s="29"/>
      <c r="N609" s="29"/>
      <c r="O609" s="29"/>
      <c r="Q609" s="29"/>
      <c r="R609" s="29"/>
    </row>
    <row r="610" spans="1:18">
      <c r="A610" s="29"/>
      <c r="B610" s="29"/>
      <c r="C610" s="29"/>
      <c r="G610" s="29"/>
      <c r="H610" s="29"/>
      <c r="I610" s="29"/>
      <c r="J610" s="29"/>
      <c r="K610" s="29"/>
      <c r="L610" s="29"/>
      <c r="M610" s="29"/>
      <c r="N610" s="29"/>
      <c r="O610" s="29"/>
      <c r="Q610" s="29"/>
      <c r="R610" s="29"/>
    </row>
    <row r="611" spans="1:18">
      <c r="A611" s="29"/>
      <c r="B611" s="29"/>
      <c r="C611" s="29"/>
      <c r="G611" s="29"/>
      <c r="H611" s="29"/>
      <c r="I611" s="29"/>
      <c r="J611" s="29"/>
      <c r="K611" s="29"/>
      <c r="L611" s="29"/>
      <c r="M611" s="29"/>
      <c r="N611" s="29"/>
      <c r="O611" s="29"/>
      <c r="Q611" s="29"/>
      <c r="R611" s="29"/>
    </row>
    <row r="612" spans="1:18">
      <c r="A612" s="29"/>
      <c r="B612" s="29"/>
      <c r="C612" s="29"/>
      <c r="G612" s="29"/>
      <c r="H612" s="29"/>
      <c r="I612" s="29"/>
      <c r="J612" s="29"/>
      <c r="K612" s="29"/>
      <c r="L612" s="29"/>
      <c r="M612" s="29"/>
      <c r="N612" s="29"/>
      <c r="O612" s="29"/>
      <c r="Q612" s="29"/>
      <c r="R612" s="29"/>
    </row>
    <row r="613" spans="1:18">
      <c r="A613" s="29"/>
      <c r="B613" s="29"/>
      <c r="C613" s="29"/>
      <c r="G613" s="29"/>
      <c r="H613" s="29"/>
      <c r="I613" s="29"/>
      <c r="J613" s="29"/>
      <c r="K613" s="29"/>
      <c r="L613" s="29"/>
      <c r="M613" s="29"/>
      <c r="N613" s="29"/>
      <c r="O613" s="29"/>
      <c r="Q613" s="29"/>
      <c r="R613" s="29"/>
    </row>
    <row r="614" spans="1:18">
      <c r="A614" s="29"/>
      <c r="B614" s="29"/>
      <c r="C614" s="29"/>
      <c r="G614" s="29"/>
      <c r="H614" s="29"/>
      <c r="I614" s="29"/>
      <c r="J614" s="29"/>
      <c r="K614" s="29"/>
      <c r="L614" s="29"/>
      <c r="M614" s="29"/>
      <c r="N614" s="29"/>
      <c r="O614" s="29"/>
      <c r="Q614" s="29"/>
      <c r="R614" s="29"/>
    </row>
    <row r="615" spans="1:18">
      <c r="A615" s="29"/>
      <c r="B615" s="29"/>
      <c r="C615" s="29"/>
      <c r="G615" s="29"/>
      <c r="H615" s="29"/>
      <c r="I615" s="29"/>
      <c r="J615" s="29"/>
      <c r="K615" s="29"/>
      <c r="L615" s="29"/>
      <c r="M615" s="29"/>
      <c r="N615" s="29"/>
      <c r="O615" s="29"/>
      <c r="Q615" s="29"/>
      <c r="R615" s="29"/>
    </row>
    <row r="616" spans="1:18">
      <c r="A616" s="29"/>
      <c r="B616" s="29"/>
      <c r="C616" s="29"/>
      <c r="G616" s="29"/>
      <c r="H616" s="29"/>
      <c r="I616" s="29"/>
      <c r="J616" s="29"/>
      <c r="K616" s="29"/>
      <c r="L616" s="29"/>
      <c r="M616" s="29"/>
      <c r="N616" s="29"/>
      <c r="O616" s="29"/>
      <c r="Q616" s="29"/>
      <c r="R616" s="29"/>
    </row>
    <row r="617" spans="1:18">
      <c r="A617" s="29"/>
      <c r="B617" s="29"/>
      <c r="C617" s="29"/>
      <c r="G617" s="29"/>
      <c r="H617" s="29"/>
      <c r="I617" s="29"/>
      <c r="J617" s="29"/>
      <c r="K617" s="29"/>
      <c r="L617" s="29"/>
      <c r="M617" s="29"/>
      <c r="N617" s="29"/>
      <c r="O617" s="29"/>
      <c r="Q617" s="29"/>
      <c r="R617" s="29"/>
    </row>
    <row r="618" spans="1:18">
      <c r="A618" s="29"/>
      <c r="B618" s="29"/>
      <c r="C618" s="29"/>
      <c r="G618" s="29"/>
      <c r="H618" s="29"/>
      <c r="I618" s="29"/>
      <c r="J618" s="29"/>
      <c r="K618" s="29"/>
      <c r="L618" s="29"/>
      <c r="M618" s="29"/>
      <c r="N618" s="29"/>
      <c r="O618" s="29"/>
      <c r="Q618" s="29"/>
      <c r="R618" s="29"/>
    </row>
    <row r="619" spans="1:18">
      <c r="A619" s="29"/>
      <c r="B619" s="29"/>
      <c r="C619" s="29"/>
      <c r="G619" s="29"/>
      <c r="H619" s="29"/>
      <c r="I619" s="29"/>
      <c r="J619" s="29"/>
      <c r="K619" s="29"/>
      <c r="L619" s="29"/>
      <c r="M619" s="29"/>
      <c r="N619" s="29"/>
      <c r="O619" s="29"/>
      <c r="Q619" s="29"/>
      <c r="R619" s="29"/>
    </row>
    <row r="620" spans="1:18">
      <c r="A620" s="29"/>
      <c r="B620" s="29"/>
      <c r="C620" s="29"/>
      <c r="G620" s="29"/>
      <c r="H620" s="29"/>
      <c r="I620" s="29"/>
      <c r="J620" s="29"/>
      <c r="K620" s="29"/>
      <c r="L620" s="29"/>
      <c r="M620" s="29"/>
      <c r="N620" s="29"/>
      <c r="O620" s="29"/>
      <c r="Q620" s="29"/>
      <c r="R620" s="29"/>
    </row>
    <row r="621" spans="1:18">
      <c r="A621" s="29"/>
      <c r="B621" s="29"/>
      <c r="C621" s="29"/>
      <c r="G621" s="29"/>
      <c r="H621" s="29"/>
      <c r="I621" s="29"/>
      <c r="J621" s="29"/>
      <c r="K621" s="29"/>
      <c r="L621" s="29"/>
      <c r="M621" s="29"/>
      <c r="N621" s="29"/>
      <c r="O621" s="29"/>
      <c r="Q621" s="29"/>
      <c r="R621" s="29"/>
    </row>
    <row r="622" spans="1:18">
      <c r="A622" s="29"/>
      <c r="B622" s="29"/>
      <c r="C622" s="29"/>
      <c r="G622" s="29"/>
      <c r="H622" s="29"/>
      <c r="I622" s="29"/>
      <c r="J622" s="29"/>
      <c r="K622" s="29"/>
      <c r="L622" s="29"/>
      <c r="M622" s="29"/>
      <c r="N622" s="29"/>
      <c r="O622" s="29"/>
      <c r="Q622" s="29"/>
      <c r="R622" s="29"/>
    </row>
    <row r="623" spans="1:18">
      <c r="A623" s="29"/>
      <c r="B623" s="29"/>
      <c r="C623" s="29"/>
      <c r="G623" s="29"/>
      <c r="H623" s="29"/>
      <c r="I623" s="29"/>
      <c r="J623" s="29"/>
      <c r="K623" s="29"/>
      <c r="L623" s="29"/>
      <c r="M623" s="29"/>
      <c r="N623" s="29"/>
      <c r="O623" s="29"/>
      <c r="Q623" s="29"/>
      <c r="R623" s="29"/>
    </row>
    <row r="624" spans="1:18">
      <c r="A624" s="29"/>
      <c r="B624" s="29"/>
      <c r="C624" s="29"/>
      <c r="G624" s="29"/>
      <c r="H624" s="29"/>
      <c r="I624" s="29"/>
      <c r="J624" s="29"/>
      <c r="K624" s="29"/>
      <c r="L624" s="29"/>
      <c r="M624" s="29"/>
      <c r="N624" s="29"/>
      <c r="O624" s="29"/>
      <c r="Q624" s="29"/>
      <c r="R624" s="29"/>
    </row>
    <row r="625" spans="1:18">
      <c r="A625" s="29"/>
      <c r="B625" s="29"/>
      <c r="C625" s="29"/>
      <c r="G625" s="29"/>
      <c r="H625" s="29"/>
      <c r="I625" s="29"/>
      <c r="J625" s="29"/>
      <c r="K625" s="29"/>
      <c r="L625" s="29"/>
      <c r="M625" s="29"/>
      <c r="N625" s="29"/>
      <c r="O625" s="29"/>
      <c r="Q625" s="29"/>
      <c r="R625" s="29"/>
    </row>
    <row r="626" spans="1:18">
      <c r="A626" s="29"/>
      <c r="B626" s="29"/>
      <c r="C626" s="29"/>
      <c r="G626" s="29"/>
      <c r="H626" s="29"/>
      <c r="I626" s="29"/>
      <c r="J626" s="29"/>
      <c r="K626" s="29"/>
      <c r="L626" s="29"/>
      <c r="M626" s="29"/>
      <c r="N626" s="29"/>
      <c r="O626" s="29"/>
      <c r="Q626" s="29"/>
      <c r="R626" s="29"/>
    </row>
    <row r="627" spans="1:18">
      <c r="A627" s="29"/>
      <c r="B627" s="29"/>
      <c r="C627" s="29"/>
      <c r="G627" s="29"/>
      <c r="H627" s="29"/>
      <c r="I627" s="29"/>
      <c r="J627" s="29"/>
      <c r="K627" s="29"/>
      <c r="L627" s="29"/>
      <c r="M627" s="29"/>
      <c r="N627" s="29"/>
      <c r="O627" s="29"/>
      <c r="Q627" s="29"/>
      <c r="R627" s="29"/>
    </row>
    <row r="628" spans="1:18">
      <c r="A628" s="29"/>
      <c r="B628" s="29"/>
      <c r="C628" s="29"/>
      <c r="G628" s="29"/>
      <c r="H628" s="29"/>
      <c r="I628" s="29"/>
      <c r="J628" s="29"/>
      <c r="K628" s="29"/>
      <c r="L628" s="27"/>
      <c r="M628" s="29"/>
      <c r="N628" s="29"/>
      <c r="O628" s="29"/>
      <c r="Q628" s="29"/>
      <c r="R628" s="29"/>
    </row>
    <row r="629" spans="1:18">
      <c r="A629" s="29"/>
      <c r="B629" s="29"/>
      <c r="C629" s="29"/>
      <c r="G629" s="29"/>
      <c r="H629" s="29"/>
      <c r="I629" s="29"/>
      <c r="J629" s="29"/>
      <c r="K629" s="29"/>
      <c r="L629" s="27"/>
      <c r="M629" s="29"/>
      <c r="N629" s="29"/>
      <c r="O629" s="29"/>
      <c r="Q629" s="29"/>
      <c r="R629" s="29"/>
    </row>
    <row r="630" spans="1:18">
      <c r="A630" s="29"/>
      <c r="B630" s="29"/>
      <c r="C630" s="29"/>
      <c r="G630" s="29"/>
      <c r="H630" s="29"/>
      <c r="I630" s="29"/>
      <c r="J630" s="29"/>
      <c r="K630" s="29"/>
      <c r="L630" s="27"/>
      <c r="M630" s="29"/>
      <c r="N630" s="29"/>
      <c r="O630" s="29"/>
      <c r="Q630" s="29"/>
      <c r="R630" s="29"/>
    </row>
    <row r="631" spans="1:18">
      <c r="A631" s="29"/>
      <c r="B631" s="29"/>
      <c r="C631" s="29"/>
      <c r="G631" s="29"/>
      <c r="H631" s="29"/>
      <c r="I631" s="29"/>
      <c r="J631" s="29"/>
      <c r="K631" s="29"/>
      <c r="L631" s="27"/>
      <c r="M631" s="29"/>
      <c r="N631" s="29"/>
      <c r="O631" s="29"/>
      <c r="Q631" s="29"/>
      <c r="R631" s="29"/>
    </row>
    <row r="632" spans="1:18">
      <c r="A632" s="29"/>
      <c r="B632" s="29"/>
      <c r="C632" s="29"/>
      <c r="G632" s="29"/>
      <c r="H632" s="29"/>
      <c r="I632" s="27"/>
      <c r="J632" s="29"/>
      <c r="K632" s="29"/>
      <c r="L632" s="27"/>
      <c r="M632" s="29"/>
      <c r="N632" s="29"/>
      <c r="O632" s="29"/>
      <c r="Q632" s="29"/>
      <c r="R632" s="29"/>
    </row>
    <row r="633" spans="1:18">
      <c r="A633" s="29"/>
      <c r="B633" s="29"/>
      <c r="C633" s="29"/>
      <c r="G633" s="29"/>
      <c r="H633" s="29"/>
      <c r="I633" s="27"/>
      <c r="J633" s="29"/>
      <c r="K633" s="29"/>
      <c r="L633" s="27"/>
      <c r="M633" s="29"/>
      <c r="N633" s="29"/>
      <c r="O633" s="29"/>
      <c r="Q633" s="29"/>
      <c r="R633" s="29"/>
    </row>
    <row r="634" spans="1:18">
      <c r="A634" s="29"/>
      <c r="B634" s="29"/>
      <c r="C634" s="29"/>
      <c r="G634" s="29"/>
      <c r="H634" s="29"/>
      <c r="I634" s="27"/>
      <c r="J634" s="29"/>
      <c r="K634" s="29"/>
      <c r="L634" s="27"/>
      <c r="M634" s="29"/>
      <c r="N634" s="29"/>
      <c r="O634" s="29"/>
      <c r="Q634" s="29"/>
      <c r="R634" s="29"/>
    </row>
    <row r="635" spans="1:18">
      <c r="A635" s="29"/>
      <c r="B635" s="29"/>
      <c r="C635" s="29"/>
      <c r="G635" s="29"/>
      <c r="H635" s="29"/>
      <c r="I635" s="27"/>
      <c r="J635" s="29"/>
      <c r="K635" s="29"/>
      <c r="M635" s="29"/>
      <c r="N635" s="29"/>
      <c r="O635" s="29"/>
      <c r="Q635" s="29"/>
      <c r="R635" s="29"/>
    </row>
    <row r="636" spans="1:18">
      <c r="A636" s="29"/>
      <c r="B636" s="29"/>
      <c r="C636" s="29"/>
      <c r="G636" s="29"/>
      <c r="H636" s="29"/>
      <c r="I636" s="27"/>
      <c r="J636" s="29"/>
      <c r="K636" s="29"/>
      <c r="M636" s="29"/>
      <c r="N636" s="29"/>
      <c r="O636" s="29"/>
      <c r="Q636" s="29"/>
      <c r="R636" s="29"/>
    </row>
    <row r="637" spans="1:18">
      <c r="A637" s="29"/>
      <c r="B637" s="29"/>
      <c r="C637" s="29"/>
      <c r="G637" s="29"/>
      <c r="H637" s="29"/>
      <c r="I637" s="27"/>
      <c r="J637" s="29"/>
      <c r="K637" s="29"/>
      <c r="M637" s="29"/>
      <c r="N637" s="29"/>
      <c r="O637" s="29"/>
      <c r="Q637" s="29"/>
      <c r="R637" s="29"/>
    </row>
    <row r="638" spans="1:18">
      <c r="A638" s="29"/>
      <c r="B638" s="29"/>
      <c r="C638" s="29"/>
      <c r="G638" s="29"/>
      <c r="H638" s="29"/>
      <c r="I638" s="27"/>
      <c r="J638" s="29"/>
      <c r="K638" s="29"/>
      <c r="M638" s="29"/>
      <c r="N638" s="29"/>
      <c r="O638" s="29"/>
      <c r="Q638" s="29"/>
      <c r="R638" s="29"/>
    </row>
    <row r="639" spans="1:18">
      <c r="A639" s="29"/>
      <c r="B639" s="29"/>
      <c r="C639" s="29"/>
      <c r="G639" s="29"/>
      <c r="H639" s="29"/>
      <c r="J639" s="29"/>
      <c r="K639" s="29"/>
      <c r="M639" s="29"/>
      <c r="N639" s="29"/>
      <c r="O639" s="29"/>
      <c r="Q639" s="29"/>
      <c r="R639" s="29"/>
    </row>
    <row r="640" spans="1:18">
      <c r="A640" s="29"/>
      <c r="B640" s="27"/>
      <c r="C640" s="29"/>
      <c r="G640" s="29"/>
      <c r="H640" s="29"/>
      <c r="J640" s="29"/>
      <c r="K640" s="29"/>
      <c r="M640" s="29"/>
      <c r="N640" s="29"/>
      <c r="O640" s="29"/>
      <c r="Q640" s="29"/>
      <c r="R640" s="29"/>
    </row>
    <row r="641" spans="1:18">
      <c r="A641" s="29"/>
      <c r="B641" s="27"/>
      <c r="C641" s="29"/>
      <c r="G641" s="29"/>
      <c r="H641" s="29"/>
      <c r="J641" s="29"/>
      <c r="K641" s="29"/>
      <c r="M641" s="29"/>
      <c r="N641" s="29"/>
      <c r="O641" s="29"/>
      <c r="Q641" s="29"/>
      <c r="R641" s="29"/>
    </row>
    <row r="642" spans="1:18">
      <c r="A642" s="29"/>
      <c r="B642" s="27"/>
      <c r="C642" s="29"/>
      <c r="G642" s="29"/>
      <c r="H642" s="29"/>
      <c r="J642" s="29"/>
      <c r="K642" s="29"/>
      <c r="M642" s="29"/>
      <c r="N642" s="29"/>
      <c r="O642" s="29"/>
      <c r="Q642" s="29"/>
      <c r="R642" s="29"/>
    </row>
    <row r="643" spans="1:18">
      <c r="A643" s="29"/>
      <c r="B643" s="27"/>
      <c r="C643" s="29"/>
      <c r="G643" s="29"/>
      <c r="H643" s="29"/>
      <c r="J643" s="29"/>
      <c r="K643" s="29"/>
      <c r="M643" s="29"/>
      <c r="N643" s="29"/>
      <c r="O643" s="29"/>
      <c r="Q643" s="29"/>
      <c r="R643" s="29"/>
    </row>
    <row r="644" spans="1:18">
      <c r="A644" s="29"/>
      <c r="B644" s="27"/>
      <c r="C644" s="29"/>
      <c r="G644" s="29"/>
      <c r="H644" s="29"/>
      <c r="J644" s="29"/>
      <c r="K644" s="29"/>
      <c r="M644" s="29"/>
      <c r="N644" s="29"/>
      <c r="O644" s="29"/>
      <c r="Q644" s="29"/>
      <c r="R644" s="29"/>
    </row>
    <row r="645" spans="1:18">
      <c r="A645" s="29"/>
      <c r="B645" s="27"/>
      <c r="C645" s="29"/>
      <c r="G645" s="29"/>
      <c r="H645" s="29"/>
      <c r="J645" s="29"/>
      <c r="K645" s="29"/>
      <c r="M645" s="29"/>
      <c r="N645" s="29"/>
      <c r="O645" s="29"/>
      <c r="Q645" s="29"/>
      <c r="R645" s="29"/>
    </row>
    <row r="646" spans="1:18">
      <c r="A646" s="29"/>
      <c r="B646" s="27"/>
      <c r="C646" s="29"/>
      <c r="G646" s="29"/>
      <c r="H646" s="29"/>
      <c r="J646" s="29"/>
      <c r="K646" s="29"/>
      <c r="M646" s="29"/>
      <c r="N646" s="29"/>
      <c r="O646" s="29"/>
      <c r="Q646" s="29"/>
      <c r="R646" s="29"/>
    </row>
    <row r="647" spans="1:18">
      <c r="A647" s="29"/>
      <c r="C647" s="29"/>
      <c r="G647" s="29"/>
      <c r="H647" s="29"/>
      <c r="J647" s="29"/>
      <c r="K647" s="29"/>
      <c r="M647" s="29"/>
      <c r="N647" s="29"/>
      <c r="O647" s="29"/>
      <c r="Q647" s="29"/>
      <c r="R647" s="29"/>
    </row>
    <row r="648" spans="1:18">
      <c r="A648" s="29"/>
      <c r="C648" s="29"/>
      <c r="G648" s="29"/>
      <c r="H648" s="29"/>
      <c r="J648" s="29"/>
      <c r="K648" s="29"/>
      <c r="M648" s="29"/>
      <c r="N648" s="29"/>
      <c r="O648" s="29"/>
      <c r="Q648" s="29"/>
      <c r="R648" s="29"/>
    </row>
    <row r="649" spans="1:18">
      <c r="A649" s="29"/>
      <c r="C649" s="29"/>
      <c r="G649" s="29"/>
      <c r="H649" s="29"/>
      <c r="J649" s="29"/>
      <c r="K649" s="29"/>
      <c r="M649" s="29"/>
      <c r="N649" s="29"/>
      <c r="O649" s="29"/>
      <c r="Q649" s="29"/>
      <c r="R649" s="29"/>
    </row>
    <row r="650" spans="1:18">
      <c r="A650" s="29"/>
      <c r="C650" s="29"/>
      <c r="G650" s="29"/>
      <c r="H650" s="29"/>
      <c r="J650" s="29"/>
      <c r="K650" s="29"/>
      <c r="M650" s="29"/>
      <c r="N650" s="29"/>
      <c r="O650" s="29"/>
      <c r="Q650" s="29"/>
      <c r="R650" s="29"/>
    </row>
    <row r="651" spans="1:18">
      <c r="A651" s="29"/>
      <c r="C651" s="29"/>
      <c r="G651" s="29"/>
      <c r="H651" s="29"/>
      <c r="J651" s="29"/>
      <c r="K651" s="29"/>
      <c r="M651" s="29"/>
      <c r="N651" s="29"/>
      <c r="O651" s="29"/>
      <c r="Q651" s="29"/>
      <c r="R651" s="29"/>
    </row>
    <row r="652" spans="1:18">
      <c r="A652" s="29"/>
      <c r="C652" s="29"/>
      <c r="G652" s="29"/>
      <c r="H652" s="29"/>
      <c r="J652" s="29"/>
      <c r="K652" s="29"/>
      <c r="M652" s="29"/>
      <c r="N652" s="29"/>
      <c r="O652" s="29"/>
      <c r="Q652" s="29"/>
      <c r="R652" s="29"/>
    </row>
    <row r="653" spans="1:18">
      <c r="A653" s="29"/>
      <c r="C653" s="29"/>
      <c r="G653" s="29"/>
      <c r="H653" s="29"/>
      <c r="J653" s="29"/>
      <c r="K653" s="29"/>
      <c r="M653" s="29"/>
      <c r="N653" s="29"/>
      <c r="O653" s="29"/>
      <c r="Q653" s="29"/>
      <c r="R653" s="29"/>
    </row>
    <row r="654" spans="1:18">
      <c r="A654" s="29"/>
      <c r="C654" s="29"/>
      <c r="G654" s="29"/>
      <c r="H654" s="29"/>
      <c r="J654" s="29"/>
      <c r="K654" s="29"/>
      <c r="M654" s="29"/>
      <c r="N654" s="29"/>
      <c r="O654" s="29"/>
      <c r="Q654" s="29"/>
      <c r="R654" s="29"/>
    </row>
    <row r="655" spans="1:18">
      <c r="A655" s="29"/>
      <c r="C655" s="29"/>
      <c r="G655" s="29"/>
      <c r="H655" s="29"/>
      <c r="J655" s="29"/>
      <c r="K655" s="29"/>
      <c r="M655" s="29"/>
      <c r="N655" s="29"/>
      <c r="O655" s="29"/>
      <c r="Q655" s="29"/>
      <c r="R655" s="29"/>
    </row>
    <row r="656" spans="1:18">
      <c r="A656" s="29"/>
      <c r="C656" s="29"/>
      <c r="G656" s="29"/>
      <c r="H656" s="29"/>
      <c r="J656" s="29"/>
      <c r="K656" s="29"/>
      <c r="M656" s="29"/>
      <c r="N656" s="29"/>
      <c r="O656" s="29"/>
      <c r="Q656" s="29"/>
      <c r="R656" s="29"/>
    </row>
    <row r="657" spans="1:18">
      <c r="A657" s="29"/>
      <c r="C657" s="29"/>
      <c r="G657" s="29"/>
      <c r="H657" s="29"/>
      <c r="J657" s="29"/>
      <c r="K657" s="29"/>
      <c r="M657" s="29"/>
      <c r="N657" s="29"/>
      <c r="O657" s="29"/>
      <c r="Q657" s="29"/>
      <c r="R657" s="29"/>
    </row>
    <row r="658" spans="1:18">
      <c r="A658" s="29"/>
      <c r="C658" s="29"/>
      <c r="G658" s="29"/>
      <c r="H658" s="29"/>
      <c r="J658" s="29"/>
      <c r="K658" s="29"/>
      <c r="M658" s="29"/>
      <c r="N658" s="29"/>
      <c r="O658" s="29"/>
      <c r="Q658" s="29"/>
      <c r="R658" s="29"/>
    </row>
    <row r="659" spans="1:18">
      <c r="A659" s="29"/>
      <c r="C659" s="29"/>
      <c r="G659" s="29"/>
      <c r="H659" s="29"/>
      <c r="J659" s="29"/>
      <c r="K659" s="29"/>
      <c r="M659" s="29"/>
      <c r="N659" s="29"/>
      <c r="O659" s="29"/>
      <c r="Q659" s="29"/>
      <c r="R659" s="29"/>
    </row>
    <row r="660" spans="1:18">
      <c r="A660" s="29"/>
      <c r="C660" s="29"/>
      <c r="G660" s="29"/>
      <c r="H660" s="29"/>
      <c r="J660" s="29"/>
      <c r="K660" s="29"/>
      <c r="M660" s="29"/>
      <c r="N660" s="29"/>
      <c r="O660" s="29"/>
      <c r="Q660" s="29"/>
      <c r="R660" s="29"/>
    </row>
    <row r="661" spans="1:18">
      <c r="A661" s="29"/>
      <c r="C661" s="29"/>
      <c r="G661" s="29"/>
      <c r="H661" s="29"/>
      <c r="J661" s="29"/>
      <c r="K661" s="29"/>
      <c r="M661" s="29"/>
      <c r="N661" s="29"/>
      <c r="O661" s="29"/>
      <c r="Q661" s="29"/>
      <c r="R661" s="29"/>
    </row>
    <row r="662" spans="1:18">
      <c r="A662" s="29"/>
      <c r="C662" s="29"/>
      <c r="G662" s="29"/>
      <c r="H662" s="29"/>
      <c r="J662" s="29"/>
      <c r="K662" s="29"/>
      <c r="M662" s="29"/>
      <c r="N662" s="29"/>
      <c r="O662" s="29"/>
      <c r="Q662" s="29"/>
      <c r="R662" s="29"/>
    </row>
    <row r="663" spans="1:18">
      <c r="A663" s="29"/>
      <c r="C663" s="29"/>
      <c r="G663" s="29"/>
      <c r="H663" s="29"/>
      <c r="J663" s="29"/>
      <c r="K663" s="29"/>
      <c r="M663" s="29"/>
      <c r="N663" s="29"/>
      <c r="O663" s="29"/>
      <c r="Q663" s="29"/>
      <c r="R663" s="29"/>
    </row>
    <row r="664" spans="1:18">
      <c r="A664" s="29"/>
      <c r="C664" s="29"/>
      <c r="G664" s="29"/>
      <c r="H664" s="29"/>
      <c r="J664" s="29"/>
      <c r="K664" s="29"/>
      <c r="M664" s="29"/>
      <c r="N664" s="29"/>
      <c r="O664" s="29"/>
      <c r="Q664" s="29"/>
      <c r="R664" s="29"/>
    </row>
    <row r="665" spans="1:18">
      <c r="A665" s="29"/>
      <c r="C665" s="29"/>
      <c r="G665" s="29"/>
      <c r="H665" s="29"/>
      <c r="J665" s="29"/>
      <c r="K665" s="29"/>
      <c r="M665" s="29"/>
      <c r="N665" s="29"/>
      <c r="O665" s="29"/>
      <c r="Q665" s="29"/>
      <c r="R665" s="29"/>
    </row>
    <row r="666" spans="1:18">
      <c r="A666" s="29"/>
      <c r="C666" s="29"/>
      <c r="G666" s="29"/>
      <c r="H666" s="29"/>
      <c r="J666" s="29"/>
      <c r="K666" s="29"/>
      <c r="M666" s="29"/>
      <c r="N666" s="29"/>
      <c r="O666" s="29"/>
      <c r="Q666" s="29"/>
      <c r="R666" s="29"/>
    </row>
    <row r="667" spans="1:18">
      <c r="A667" s="29"/>
      <c r="C667" s="29"/>
      <c r="G667" s="29"/>
      <c r="H667" s="29"/>
      <c r="J667" s="29"/>
      <c r="K667" s="29"/>
      <c r="M667" s="29"/>
      <c r="N667" s="29"/>
      <c r="O667" s="29"/>
      <c r="Q667" s="29"/>
      <c r="R667" s="29"/>
    </row>
    <row r="668" spans="1:18">
      <c r="A668" s="29"/>
      <c r="C668" s="29"/>
      <c r="G668" s="29"/>
      <c r="H668" s="29"/>
      <c r="J668" s="29"/>
      <c r="K668" s="29"/>
      <c r="M668" s="29"/>
      <c r="N668" s="29"/>
      <c r="O668" s="29"/>
      <c r="Q668" s="29"/>
      <c r="R668" s="29"/>
    </row>
    <row r="669" spans="1:18">
      <c r="A669" s="29"/>
      <c r="C669" s="29"/>
      <c r="G669" s="29"/>
      <c r="H669" s="29"/>
      <c r="J669" s="29"/>
      <c r="K669" s="29"/>
      <c r="M669" s="29"/>
      <c r="N669" s="29"/>
      <c r="O669" s="29"/>
      <c r="Q669" s="29"/>
      <c r="R669" s="29"/>
    </row>
    <row r="670" spans="1:18">
      <c r="A670" s="29"/>
      <c r="C670" s="29"/>
      <c r="G670" s="29"/>
      <c r="H670" s="29"/>
      <c r="J670" s="29"/>
      <c r="K670" s="29"/>
      <c r="M670" s="29"/>
      <c r="N670" s="29"/>
      <c r="O670" s="29"/>
      <c r="Q670" s="29"/>
      <c r="R670" s="29"/>
    </row>
    <row r="671" spans="1:18">
      <c r="A671" s="29"/>
      <c r="C671" s="29"/>
      <c r="G671" s="29"/>
      <c r="H671" s="29"/>
      <c r="J671" s="29"/>
      <c r="K671" s="29"/>
      <c r="M671" s="29"/>
      <c r="N671" s="29"/>
      <c r="O671" s="29"/>
      <c r="Q671" s="29"/>
      <c r="R671" s="29"/>
    </row>
    <row r="672" spans="1:18">
      <c r="A672" s="29"/>
      <c r="C672" s="29"/>
      <c r="G672" s="29"/>
      <c r="H672" s="29"/>
      <c r="J672" s="29"/>
      <c r="K672" s="29"/>
      <c r="M672" s="29"/>
      <c r="N672" s="29"/>
      <c r="O672" s="29"/>
      <c r="Q672" s="29"/>
      <c r="R672" s="29"/>
    </row>
    <row r="673" spans="1:18">
      <c r="A673" s="29"/>
      <c r="C673" s="29"/>
      <c r="G673" s="29"/>
      <c r="H673" s="29"/>
      <c r="J673" s="29"/>
      <c r="K673" s="29"/>
      <c r="M673" s="29"/>
      <c r="N673" s="29"/>
      <c r="O673" s="29"/>
      <c r="Q673" s="29"/>
      <c r="R673" s="29"/>
    </row>
    <row r="674" spans="1:18">
      <c r="A674" s="29"/>
      <c r="C674" s="29"/>
      <c r="G674" s="29"/>
      <c r="H674" s="29"/>
      <c r="J674" s="29"/>
      <c r="K674" s="29"/>
      <c r="M674" s="29"/>
      <c r="N674" s="29"/>
      <c r="O674" s="29"/>
      <c r="Q674" s="29"/>
      <c r="R674" s="29"/>
    </row>
    <row r="675" spans="1:18">
      <c r="A675" s="29"/>
      <c r="C675" s="29"/>
      <c r="G675" s="29"/>
      <c r="H675" s="29"/>
      <c r="J675" s="29"/>
      <c r="K675" s="29"/>
      <c r="M675" s="29"/>
      <c r="N675" s="29"/>
      <c r="O675" s="29"/>
      <c r="Q675" s="29"/>
      <c r="R675" s="29"/>
    </row>
    <row r="676" spans="1:18">
      <c r="A676" s="29"/>
      <c r="C676" s="29"/>
      <c r="G676" s="29"/>
      <c r="H676" s="29"/>
      <c r="J676" s="29"/>
      <c r="K676" s="29"/>
      <c r="M676" s="29"/>
      <c r="N676" s="29"/>
      <c r="O676" s="29"/>
      <c r="Q676" s="29"/>
      <c r="R676" s="29"/>
    </row>
    <row r="677" spans="1:18">
      <c r="A677" s="29"/>
      <c r="C677" s="29"/>
      <c r="G677" s="29"/>
      <c r="H677" s="29"/>
      <c r="J677" s="29"/>
      <c r="K677" s="29"/>
      <c r="M677" s="29"/>
      <c r="N677" s="29"/>
      <c r="O677" s="29"/>
      <c r="Q677" s="29"/>
      <c r="R677" s="29"/>
    </row>
    <row r="678" spans="1:18">
      <c r="A678" s="29"/>
      <c r="C678" s="29"/>
      <c r="G678" s="29"/>
      <c r="H678" s="29"/>
      <c r="J678" s="29"/>
      <c r="K678" s="29"/>
      <c r="M678" s="29"/>
      <c r="N678" s="29"/>
      <c r="O678" s="29"/>
      <c r="Q678" s="29"/>
      <c r="R678" s="29"/>
    </row>
    <row r="679" spans="1:18">
      <c r="A679" s="29"/>
      <c r="C679" s="29"/>
      <c r="G679" s="29"/>
      <c r="H679" s="29"/>
      <c r="J679" s="29"/>
      <c r="K679" s="29"/>
      <c r="M679" s="29"/>
      <c r="N679" s="29"/>
      <c r="O679" s="29"/>
      <c r="Q679" s="29"/>
      <c r="R679" s="29"/>
    </row>
    <row r="680" spans="1:18">
      <c r="A680" s="29"/>
      <c r="C680" s="29"/>
      <c r="G680" s="29"/>
      <c r="H680" s="29"/>
      <c r="J680" s="29"/>
      <c r="K680" s="29"/>
      <c r="M680" s="29"/>
      <c r="N680" s="29"/>
      <c r="O680" s="29"/>
      <c r="Q680" s="29"/>
      <c r="R680" s="29"/>
    </row>
    <row r="681" spans="1:18">
      <c r="A681" s="29"/>
      <c r="C681" s="29"/>
      <c r="G681" s="29"/>
      <c r="H681" s="29"/>
      <c r="J681" s="29"/>
      <c r="K681" s="29"/>
      <c r="M681" s="29"/>
      <c r="N681" s="29"/>
      <c r="O681" s="29"/>
      <c r="Q681" s="29"/>
      <c r="R681" s="29"/>
    </row>
    <row r="682" spans="1:18">
      <c r="A682" s="29"/>
      <c r="C682" s="29"/>
      <c r="G682" s="29"/>
      <c r="H682" s="29"/>
      <c r="J682" s="29"/>
      <c r="K682" s="29"/>
      <c r="M682" s="29"/>
      <c r="N682" s="29"/>
      <c r="O682" s="29"/>
      <c r="Q682" s="29"/>
      <c r="R682" s="29"/>
    </row>
    <row r="683" spans="1:18">
      <c r="A683" s="29"/>
      <c r="C683" s="29"/>
      <c r="G683" s="29"/>
      <c r="H683" s="29"/>
      <c r="J683" s="29"/>
      <c r="K683" s="29"/>
      <c r="M683" s="29"/>
      <c r="N683" s="29"/>
      <c r="O683" s="29"/>
      <c r="Q683" s="29"/>
      <c r="R683" s="29"/>
    </row>
    <row r="684" spans="1:18">
      <c r="A684" s="29"/>
      <c r="C684" s="29"/>
      <c r="G684" s="29"/>
      <c r="H684" s="29"/>
      <c r="J684" s="29"/>
      <c r="K684" s="29"/>
      <c r="M684" s="29"/>
      <c r="N684" s="29"/>
      <c r="O684" s="29"/>
      <c r="Q684" s="29"/>
      <c r="R684" s="29"/>
    </row>
    <row r="685" spans="1:18">
      <c r="A685" s="29"/>
      <c r="C685" s="29"/>
      <c r="G685" s="29"/>
      <c r="H685" s="29"/>
      <c r="J685" s="29"/>
      <c r="K685" s="29"/>
      <c r="M685" s="29"/>
      <c r="N685" s="29"/>
      <c r="O685" s="29"/>
      <c r="Q685" s="29"/>
      <c r="R685" s="29"/>
    </row>
    <row r="686" spans="1:18">
      <c r="A686" s="29"/>
      <c r="C686" s="29"/>
      <c r="G686" s="29"/>
      <c r="H686" s="29"/>
      <c r="J686" s="29"/>
      <c r="K686" s="29"/>
      <c r="M686" s="29"/>
      <c r="N686" s="29"/>
      <c r="O686" s="29"/>
      <c r="Q686" s="29"/>
      <c r="R686" s="29"/>
    </row>
    <row r="687" spans="1:18">
      <c r="A687" s="29"/>
      <c r="C687" s="29"/>
      <c r="G687" s="29"/>
      <c r="H687" s="29"/>
      <c r="J687" s="29"/>
      <c r="K687" s="29"/>
      <c r="M687" s="29"/>
      <c r="N687" s="29"/>
      <c r="O687" s="29"/>
      <c r="Q687" s="29"/>
      <c r="R687" s="29"/>
    </row>
    <row r="688" spans="1:18">
      <c r="A688" s="29"/>
      <c r="C688" s="29"/>
      <c r="G688" s="29"/>
      <c r="H688" s="29"/>
      <c r="J688" s="29"/>
      <c r="K688" s="29"/>
      <c r="M688" s="29"/>
      <c r="N688" s="29"/>
      <c r="O688" s="29"/>
      <c r="Q688" s="29"/>
      <c r="R688" s="29"/>
    </row>
    <row r="689" spans="1:18">
      <c r="A689" s="29"/>
      <c r="C689" s="29"/>
      <c r="G689" s="29"/>
      <c r="H689" s="29"/>
      <c r="J689" s="29"/>
      <c r="K689" s="29"/>
      <c r="M689" s="29"/>
      <c r="N689" s="29"/>
      <c r="O689" s="29"/>
      <c r="Q689" s="29"/>
      <c r="R689" s="29"/>
    </row>
    <row r="690" spans="1:18">
      <c r="A690" s="29"/>
      <c r="C690" s="29"/>
      <c r="G690" s="29"/>
      <c r="H690" s="29"/>
      <c r="J690" s="29"/>
      <c r="K690" s="29"/>
      <c r="M690" s="29"/>
      <c r="N690" s="29"/>
      <c r="O690" s="29"/>
      <c r="Q690" s="29"/>
      <c r="R690" s="29"/>
    </row>
    <row r="691" spans="1:18">
      <c r="A691" s="29"/>
      <c r="C691" s="29"/>
      <c r="G691" s="29"/>
      <c r="H691" s="29"/>
      <c r="J691" s="29"/>
      <c r="K691" s="29"/>
      <c r="M691" s="29"/>
      <c r="N691" s="29"/>
      <c r="O691" s="29"/>
      <c r="Q691" s="29"/>
      <c r="R691" s="29"/>
    </row>
    <row r="692" spans="1:18">
      <c r="A692" s="29"/>
      <c r="C692" s="29"/>
      <c r="G692" s="29"/>
      <c r="H692" s="29"/>
      <c r="J692" s="29"/>
      <c r="K692" s="29"/>
      <c r="M692" s="29"/>
      <c r="N692" s="29"/>
      <c r="O692" s="29"/>
      <c r="Q692" s="29"/>
      <c r="R692" s="29"/>
    </row>
    <row r="693" spans="1:18">
      <c r="A693" s="29"/>
      <c r="C693" s="29"/>
      <c r="G693" s="29"/>
      <c r="H693" s="29"/>
      <c r="J693" s="29"/>
      <c r="K693" s="29"/>
      <c r="M693" s="29"/>
      <c r="N693" s="29"/>
      <c r="O693" s="29"/>
      <c r="Q693" s="29"/>
      <c r="R693" s="29"/>
    </row>
    <row r="694" spans="1:18">
      <c r="A694" s="29"/>
      <c r="C694" s="29"/>
      <c r="G694" s="29"/>
      <c r="H694" s="29"/>
      <c r="J694" s="29"/>
      <c r="K694" s="29"/>
      <c r="M694" s="29"/>
      <c r="N694" s="29"/>
      <c r="O694" s="29"/>
      <c r="Q694" s="29"/>
      <c r="R694" s="29"/>
    </row>
    <row r="695" spans="1:18">
      <c r="A695" s="29"/>
      <c r="C695" s="29"/>
      <c r="G695" s="29"/>
      <c r="H695" s="29"/>
      <c r="J695" s="29"/>
      <c r="K695" s="29"/>
      <c r="M695" s="29"/>
      <c r="N695" s="29"/>
      <c r="O695" s="29"/>
      <c r="Q695" s="29"/>
      <c r="R695" s="29"/>
    </row>
    <row r="696" spans="1:18">
      <c r="A696" s="29"/>
      <c r="C696" s="29"/>
      <c r="G696" s="29"/>
      <c r="H696" s="29"/>
      <c r="J696" s="29"/>
      <c r="K696" s="29"/>
      <c r="M696" s="29"/>
      <c r="N696" s="29"/>
      <c r="O696" s="29"/>
      <c r="Q696" s="29"/>
      <c r="R696" s="29"/>
    </row>
    <row r="697" spans="1:18">
      <c r="A697" s="29"/>
      <c r="C697" s="29"/>
      <c r="G697" s="29"/>
      <c r="H697" s="29"/>
      <c r="J697" s="29"/>
      <c r="K697" s="29"/>
      <c r="M697" s="29"/>
      <c r="N697" s="29"/>
      <c r="O697" s="29"/>
      <c r="Q697" s="29"/>
      <c r="R697" s="29"/>
    </row>
    <row r="698" spans="1:18">
      <c r="A698" s="29"/>
      <c r="C698" s="29"/>
      <c r="G698" s="29"/>
      <c r="H698" s="29"/>
      <c r="J698" s="29"/>
      <c r="K698" s="29"/>
      <c r="M698" s="29"/>
      <c r="N698" s="29"/>
      <c r="O698" s="29"/>
      <c r="Q698" s="29"/>
      <c r="R698" s="29"/>
    </row>
    <row r="699" spans="1:18">
      <c r="A699" s="29"/>
      <c r="C699" s="29"/>
      <c r="G699" s="29"/>
      <c r="H699" s="29"/>
      <c r="J699" s="29"/>
      <c r="K699" s="29"/>
      <c r="M699" s="29"/>
      <c r="N699" s="29"/>
      <c r="O699" s="29"/>
      <c r="Q699" s="29"/>
      <c r="R699" s="29"/>
    </row>
    <row r="700" spans="1:18">
      <c r="A700" s="29"/>
      <c r="C700" s="29"/>
      <c r="G700" s="29"/>
      <c r="H700" s="29"/>
      <c r="J700" s="29"/>
      <c r="K700" s="29"/>
      <c r="M700" s="29"/>
      <c r="N700" s="29"/>
      <c r="O700" s="29"/>
      <c r="Q700" s="29"/>
      <c r="R700" s="29"/>
    </row>
    <row r="701" spans="1:18">
      <c r="A701" s="29"/>
      <c r="C701" s="29"/>
      <c r="G701" s="29"/>
      <c r="H701" s="29"/>
      <c r="J701" s="29"/>
      <c r="K701" s="29"/>
      <c r="M701" s="29"/>
      <c r="N701" s="29"/>
      <c r="O701" s="29"/>
      <c r="Q701" s="29"/>
      <c r="R701" s="29"/>
    </row>
    <row r="702" spans="1:18">
      <c r="A702" s="29"/>
      <c r="C702" s="29"/>
      <c r="G702" s="29"/>
      <c r="H702" s="29"/>
      <c r="J702" s="29"/>
      <c r="K702" s="29"/>
      <c r="M702" s="29"/>
      <c r="N702" s="29"/>
      <c r="O702" s="29"/>
      <c r="Q702" s="29"/>
      <c r="R702" s="29"/>
    </row>
    <row r="703" spans="1:18">
      <c r="A703" s="29"/>
      <c r="C703" s="29"/>
      <c r="G703" s="29"/>
      <c r="H703" s="29"/>
      <c r="J703" s="29"/>
      <c r="K703" s="29"/>
      <c r="M703" s="29"/>
      <c r="N703" s="29"/>
      <c r="O703" s="29"/>
      <c r="Q703" s="29"/>
      <c r="R703" s="29"/>
    </row>
    <row r="704" spans="1:18">
      <c r="A704" s="29"/>
      <c r="C704" s="29"/>
      <c r="G704" s="29"/>
      <c r="H704" s="29"/>
      <c r="J704" s="29"/>
      <c r="K704" s="29"/>
      <c r="M704" s="29"/>
      <c r="N704" s="29"/>
      <c r="O704" s="29"/>
      <c r="Q704" s="29"/>
      <c r="R704" s="29"/>
    </row>
    <row r="705" spans="1:18">
      <c r="A705" s="29"/>
      <c r="C705" s="29"/>
      <c r="G705" s="29"/>
      <c r="H705" s="29"/>
      <c r="J705" s="29"/>
      <c r="K705" s="29"/>
      <c r="M705" s="29"/>
      <c r="N705" s="29"/>
      <c r="O705" s="29"/>
      <c r="Q705" s="29"/>
      <c r="R705" s="29"/>
    </row>
    <row r="706" spans="1:18">
      <c r="A706" s="29"/>
      <c r="C706" s="29"/>
      <c r="G706" s="29"/>
      <c r="H706" s="29"/>
      <c r="J706" s="29"/>
      <c r="K706" s="29"/>
      <c r="M706" s="29"/>
      <c r="N706" s="29"/>
      <c r="O706" s="29"/>
      <c r="Q706" s="29"/>
      <c r="R706" s="29"/>
    </row>
    <row r="707" spans="1:18">
      <c r="A707" s="29"/>
      <c r="C707" s="29"/>
      <c r="G707" s="29"/>
      <c r="H707" s="29"/>
      <c r="J707" s="29"/>
      <c r="K707" s="29"/>
      <c r="M707" s="29"/>
      <c r="N707" s="29"/>
      <c r="O707" s="29"/>
      <c r="Q707" s="29"/>
      <c r="R707" s="29"/>
    </row>
    <row r="708" spans="1:18">
      <c r="A708" s="29"/>
      <c r="C708" s="29"/>
      <c r="G708" s="29"/>
      <c r="H708" s="29"/>
      <c r="J708" s="29"/>
      <c r="K708" s="29"/>
      <c r="M708" s="29"/>
      <c r="N708" s="29"/>
      <c r="O708" s="29"/>
      <c r="Q708" s="29"/>
      <c r="R708" s="29"/>
    </row>
    <row r="709" spans="1:18">
      <c r="A709" s="29"/>
      <c r="C709" s="29"/>
      <c r="G709" s="29"/>
      <c r="H709" s="29"/>
      <c r="J709" s="29"/>
      <c r="K709" s="29"/>
      <c r="M709" s="29"/>
      <c r="N709" s="29"/>
      <c r="O709" s="29"/>
      <c r="Q709" s="29"/>
      <c r="R709" s="29"/>
    </row>
    <row r="710" spans="1:18">
      <c r="A710" s="29"/>
      <c r="C710" s="29"/>
      <c r="G710" s="29"/>
      <c r="H710" s="29"/>
      <c r="J710" s="29"/>
      <c r="K710" s="29"/>
      <c r="M710" s="29"/>
      <c r="N710" s="29"/>
      <c r="O710" s="29"/>
      <c r="Q710" s="29"/>
      <c r="R710" s="29"/>
    </row>
    <row r="711" spans="1:18">
      <c r="A711" s="29"/>
      <c r="C711" s="29"/>
      <c r="G711" s="29"/>
      <c r="H711" s="29"/>
      <c r="J711" s="29"/>
      <c r="K711" s="29"/>
      <c r="M711" s="29"/>
      <c r="N711" s="29"/>
      <c r="O711" s="29"/>
      <c r="Q711" s="29"/>
      <c r="R711" s="29"/>
    </row>
    <row r="712" spans="1:18">
      <c r="A712" s="29"/>
      <c r="C712" s="29"/>
      <c r="G712" s="29"/>
      <c r="H712" s="29"/>
      <c r="J712" s="29"/>
      <c r="K712" s="29"/>
      <c r="M712" s="29"/>
      <c r="N712" s="29"/>
      <c r="O712" s="29"/>
      <c r="Q712" s="29"/>
      <c r="R712" s="29"/>
    </row>
    <row r="713" spans="1:18">
      <c r="A713" s="29"/>
      <c r="C713" s="29"/>
      <c r="G713" s="29"/>
      <c r="H713" s="29"/>
      <c r="J713" s="29"/>
      <c r="K713" s="29"/>
      <c r="M713" s="29"/>
      <c r="N713" s="29"/>
      <c r="O713" s="29"/>
      <c r="Q713" s="29"/>
      <c r="R713" s="29"/>
    </row>
    <row r="714" spans="1:18">
      <c r="A714" s="29"/>
      <c r="C714" s="29"/>
      <c r="G714" s="29"/>
      <c r="H714" s="29"/>
      <c r="J714" s="29"/>
      <c r="K714" s="29"/>
      <c r="M714" s="29"/>
      <c r="N714" s="29"/>
      <c r="O714" s="29"/>
      <c r="Q714" s="29"/>
      <c r="R714" s="29"/>
    </row>
    <row r="715" spans="1:18">
      <c r="A715" s="29"/>
      <c r="C715" s="29"/>
      <c r="G715" s="29"/>
      <c r="H715" s="29"/>
      <c r="J715" s="29"/>
      <c r="K715" s="29"/>
      <c r="M715" s="29"/>
      <c r="N715" s="29"/>
      <c r="O715" s="29"/>
      <c r="Q715" s="29"/>
      <c r="R715" s="29"/>
    </row>
    <row r="716" spans="1:18">
      <c r="A716" s="29"/>
      <c r="C716" s="29"/>
      <c r="G716" s="29"/>
      <c r="H716" s="29"/>
      <c r="J716" s="29"/>
      <c r="K716" s="29"/>
      <c r="M716" s="29"/>
      <c r="N716" s="29"/>
      <c r="O716" s="29"/>
      <c r="Q716" s="29"/>
      <c r="R716" s="29"/>
    </row>
    <row r="717" spans="1:18">
      <c r="A717" s="29"/>
      <c r="C717" s="29"/>
      <c r="G717" s="29"/>
      <c r="H717" s="29"/>
      <c r="J717" s="29"/>
      <c r="K717" s="29"/>
      <c r="M717" s="29"/>
      <c r="N717" s="29"/>
      <c r="O717" s="29"/>
      <c r="Q717" s="29"/>
      <c r="R717" s="29"/>
    </row>
    <row r="718" spans="1:18">
      <c r="A718" s="29"/>
      <c r="C718" s="29"/>
      <c r="G718" s="29"/>
      <c r="H718" s="29"/>
      <c r="J718" s="29"/>
      <c r="K718" s="29"/>
      <c r="M718" s="29"/>
      <c r="N718" s="29"/>
      <c r="O718" s="29"/>
      <c r="Q718" s="29"/>
      <c r="R718" s="29"/>
    </row>
    <row r="719" spans="1:18">
      <c r="A719" s="29"/>
      <c r="C719" s="29"/>
      <c r="G719" s="29"/>
      <c r="H719" s="29"/>
      <c r="J719" s="29"/>
      <c r="K719" s="29"/>
      <c r="M719" s="29"/>
      <c r="N719" s="29"/>
      <c r="O719" s="29"/>
      <c r="Q719" s="29"/>
      <c r="R719" s="29"/>
    </row>
    <row r="720" spans="1:18">
      <c r="A720" s="29"/>
      <c r="C720" s="29"/>
      <c r="G720" s="29"/>
      <c r="H720" s="29"/>
      <c r="J720" s="29"/>
      <c r="K720" s="29"/>
      <c r="M720" s="29"/>
      <c r="N720" s="29"/>
      <c r="O720" s="29"/>
      <c r="Q720" s="29"/>
      <c r="R720" s="29"/>
    </row>
    <row r="721" spans="1:18">
      <c r="A721" s="29"/>
      <c r="C721" s="29"/>
      <c r="G721" s="29"/>
      <c r="H721" s="29"/>
      <c r="J721" s="29"/>
      <c r="K721" s="29"/>
      <c r="M721" s="29"/>
      <c r="N721" s="29"/>
      <c r="O721" s="29"/>
      <c r="Q721" s="29"/>
      <c r="R721" s="29"/>
    </row>
    <row r="722" spans="1:18">
      <c r="A722" s="29"/>
      <c r="C722" s="29"/>
      <c r="G722" s="29"/>
      <c r="H722" s="29"/>
      <c r="J722" s="29"/>
      <c r="K722" s="29"/>
      <c r="M722" s="29"/>
      <c r="N722" s="29"/>
      <c r="O722" s="29"/>
      <c r="Q722" s="29"/>
      <c r="R722" s="29"/>
    </row>
    <row r="723" spans="1:18">
      <c r="A723" s="29"/>
      <c r="C723" s="29"/>
      <c r="G723" s="29"/>
      <c r="H723" s="29"/>
      <c r="J723" s="29"/>
      <c r="K723" s="29"/>
      <c r="M723" s="29"/>
      <c r="N723" s="29"/>
      <c r="O723" s="29"/>
      <c r="Q723" s="29"/>
      <c r="R723" s="29"/>
    </row>
    <row r="724" spans="1:18">
      <c r="A724" s="29"/>
      <c r="C724" s="29"/>
      <c r="G724" s="29"/>
      <c r="H724" s="29"/>
      <c r="J724" s="29"/>
      <c r="K724" s="29"/>
      <c r="M724" s="29"/>
      <c r="N724" s="29"/>
      <c r="O724" s="29"/>
      <c r="Q724" s="29"/>
      <c r="R724" s="29"/>
    </row>
    <row r="725" spans="1:18">
      <c r="A725" s="29"/>
      <c r="C725" s="29"/>
      <c r="G725" s="29"/>
      <c r="H725" s="29"/>
      <c r="J725" s="29"/>
      <c r="K725" s="29"/>
      <c r="M725" s="29"/>
      <c r="N725" s="29"/>
      <c r="O725" s="29"/>
      <c r="Q725" s="29"/>
      <c r="R725" s="29"/>
    </row>
    <row r="726" spans="1:18">
      <c r="A726" s="29"/>
      <c r="C726" s="29"/>
      <c r="G726" s="29"/>
      <c r="H726" s="29"/>
      <c r="J726" s="29"/>
      <c r="K726" s="29"/>
      <c r="M726" s="29"/>
      <c r="N726" s="29"/>
      <c r="O726" s="29"/>
      <c r="Q726" s="29"/>
      <c r="R726" s="29"/>
    </row>
    <row r="727" spans="1:18">
      <c r="A727" s="29"/>
      <c r="C727" s="29"/>
      <c r="G727" s="29"/>
      <c r="H727" s="29"/>
      <c r="J727" s="29"/>
      <c r="K727" s="29"/>
      <c r="M727" s="29"/>
      <c r="N727" s="29"/>
      <c r="O727" s="29"/>
      <c r="Q727" s="29"/>
      <c r="R727" s="29"/>
    </row>
    <row r="728" spans="1:18">
      <c r="A728" s="29"/>
      <c r="C728" s="29"/>
      <c r="G728" s="29"/>
      <c r="H728" s="29"/>
      <c r="J728" s="29"/>
      <c r="K728" s="29"/>
      <c r="M728" s="29"/>
      <c r="N728" s="29"/>
      <c r="O728" s="29"/>
      <c r="Q728" s="29"/>
      <c r="R728" s="29"/>
    </row>
    <row r="729" spans="1:18">
      <c r="A729" s="29"/>
      <c r="C729" s="29"/>
      <c r="G729" s="29"/>
      <c r="H729" s="29"/>
      <c r="J729" s="29"/>
      <c r="K729" s="29"/>
      <c r="M729" s="29"/>
      <c r="N729" s="29"/>
      <c r="O729" s="29"/>
      <c r="Q729" s="29"/>
      <c r="R729" s="29"/>
    </row>
    <row r="730" spans="1:18">
      <c r="A730" s="29"/>
      <c r="C730" s="29"/>
      <c r="G730" s="29"/>
      <c r="H730" s="29"/>
      <c r="J730" s="29"/>
      <c r="K730" s="29"/>
      <c r="M730" s="29"/>
      <c r="N730" s="29"/>
      <c r="O730" s="29"/>
      <c r="Q730" s="29"/>
      <c r="R730" s="29"/>
    </row>
    <row r="731" spans="1:18">
      <c r="A731" s="29"/>
      <c r="C731" s="29"/>
      <c r="G731" s="29"/>
      <c r="H731" s="29"/>
      <c r="J731" s="29"/>
      <c r="K731" s="29"/>
      <c r="M731" s="29"/>
      <c r="N731" s="29"/>
      <c r="O731" s="29"/>
      <c r="Q731" s="29"/>
      <c r="R731" s="29"/>
    </row>
    <row r="732" spans="1:18">
      <c r="A732" s="29"/>
      <c r="C732" s="29"/>
      <c r="G732" s="29"/>
      <c r="H732" s="29"/>
      <c r="J732" s="29"/>
      <c r="K732" s="29"/>
      <c r="M732" s="29"/>
      <c r="N732" s="29"/>
      <c r="O732" s="29"/>
      <c r="Q732" s="29"/>
      <c r="R732" s="29"/>
    </row>
    <row r="733" spans="1:18">
      <c r="A733" s="29"/>
      <c r="C733" s="29"/>
      <c r="G733" s="29"/>
      <c r="H733" s="29"/>
      <c r="J733" s="29"/>
      <c r="K733" s="29"/>
      <c r="M733" s="29"/>
      <c r="N733" s="29"/>
      <c r="O733" s="29"/>
      <c r="Q733" s="29"/>
      <c r="R733" s="29"/>
    </row>
    <row r="734" spans="1:18">
      <c r="A734" s="29"/>
      <c r="C734" s="29"/>
      <c r="G734" s="29"/>
      <c r="H734" s="29"/>
      <c r="J734" s="29"/>
      <c r="K734" s="29"/>
      <c r="M734" s="29"/>
      <c r="N734" s="29"/>
      <c r="O734" s="29"/>
      <c r="Q734" s="29"/>
      <c r="R734" s="29"/>
    </row>
    <row r="735" spans="1:18">
      <c r="A735" s="29"/>
      <c r="C735" s="29"/>
      <c r="G735" s="29"/>
      <c r="H735" s="29"/>
      <c r="J735" s="29"/>
      <c r="K735" s="29"/>
      <c r="M735" s="29"/>
      <c r="N735" s="29"/>
      <c r="O735" s="29"/>
      <c r="Q735" s="29"/>
      <c r="R735" s="29"/>
    </row>
    <row r="736" spans="1:18">
      <c r="A736" s="29"/>
      <c r="C736" s="29"/>
      <c r="G736" s="29"/>
      <c r="H736" s="29"/>
      <c r="J736" s="29"/>
      <c r="K736" s="29"/>
      <c r="M736" s="29"/>
      <c r="N736" s="29"/>
      <c r="O736" s="29"/>
      <c r="Q736" s="29"/>
      <c r="R736" s="29"/>
    </row>
    <row r="737" spans="1:18">
      <c r="A737" s="29"/>
      <c r="C737" s="29"/>
      <c r="G737" s="29"/>
      <c r="H737" s="29"/>
      <c r="J737" s="29"/>
      <c r="K737" s="29"/>
      <c r="M737" s="29"/>
      <c r="N737" s="29"/>
      <c r="O737" s="29"/>
      <c r="Q737" s="29"/>
      <c r="R737" s="29"/>
    </row>
    <row r="738" spans="1:18">
      <c r="A738" s="29"/>
      <c r="C738" s="29"/>
      <c r="G738" s="29"/>
      <c r="H738" s="29"/>
      <c r="J738" s="29"/>
      <c r="K738" s="29"/>
      <c r="M738" s="29"/>
      <c r="N738" s="29"/>
      <c r="O738" s="29"/>
      <c r="Q738" s="29"/>
      <c r="R738" s="29"/>
    </row>
    <row r="739" spans="1:18">
      <c r="A739" s="29"/>
      <c r="C739" s="29"/>
      <c r="G739" s="29"/>
      <c r="H739" s="29"/>
      <c r="J739" s="29"/>
      <c r="K739" s="29"/>
      <c r="M739" s="29"/>
      <c r="N739" s="29"/>
      <c r="O739" s="29"/>
      <c r="Q739" s="29"/>
      <c r="R739" s="29"/>
    </row>
    <row r="740" spans="1:18">
      <c r="A740" s="29"/>
      <c r="C740" s="29"/>
      <c r="G740" s="29"/>
      <c r="H740" s="29"/>
      <c r="J740" s="29"/>
      <c r="K740" s="29"/>
      <c r="M740" s="29"/>
      <c r="N740" s="29"/>
      <c r="O740" s="29"/>
      <c r="Q740" s="29"/>
      <c r="R740" s="29"/>
    </row>
    <row r="741" spans="1:18">
      <c r="A741" s="29"/>
      <c r="C741" s="29"/>
      <c r="G741" s="29"/>
      <c r="H741" s="29"/>
      <c r="J741" s="29"/>
      <c r="K741" s="29"/>
      <c r="M741" s="29"/>
      <c r="N741" s="29"/>
      <c r="O741" s="29"/>
      <c r="Q741" s="29"/>
      <c r="R741" s="29"/>
    </row>
    <row r="742" spans="1:18">
      <c r="A742" s="29"/>
      <c r="C742" s="29"/>
      <c r="G742" s="29"/>
      <c r="H742" s="29"/>
      <c r="J742" s="29"/>
      <c r="K742" s="29"/>
      <c r="M742" s="29"/>
      <c r="N742" s="29"/>
      <c r="O742" s="29"/>
      <c r="Q742" s="29"/>
      <c r="R742" s="29"/>
    </row>
    <row r="743" spans="1:18">
      <c r="A743" s="29"/>
      <c r="C743" s="29"/>
      <c r="G743" s="29"/>
      <c r="H743" s="29"/>
      <c r="J743" s="29"/>
      <c r="K743" s="29"/>
      <c r="M743" s="29"/>
      <c r="N743" s="29"/>
      <c r="O743" s="29"/>
      <c r="Q743" s="29"/>
      <c r="R743" s="29"/>
    </row>
    <row r="744" spans="1:18">
      <c r="A744" s="29"/>
      <c r="C744" s="29"/>
      <c r="G744" s="29"/>
      <c r="H744" s="29"/>
      <c r="J744" s="29"/>
      <c r="K744" s="29"/>
      <c r="M744" s="29"/>
      <c r="N744" s="29"/>
      <c r="O744" s="29"/>
      <c r="Q744" s="29"/>
      <c r="R744" s="29"/>
    </row>
    <row r="745" spans="1:18">
      <c r="A745" s="29"/>
      <c r="C745" s="29"/>
      <c r="G745" s="29"/>
      <c r="H745" s="29"/>
      <c r="J745" s="29"/>
      <c r="K745" s="29"/>
      <c r="M745" s="29"/>
      <c r="N745" s="29"/>
      <c r="O745" s="29"/>
      <c r="Q745" s="29"/>
      <c r="R745" s="29"/>
    </row>
    <row r="746" spans="1:18">
      <c r="A746" s="29"/>
      <c r="C746" s="29"/>
      <c r="G746" s="29"/>
      <c r="H746" s="29"/>
      <c r="J746" s="29"/>
      <c r="K746" s="29"/>
      <c r="M746" s="29"/>
      <c r="N746" s="29"/>
      <c r="O746" s="29"/>
      <c r="Q746" s="29"/>
      <c r="R746" s="29"/>
    </row>
    <row r="747" spans="1:18">
      <c r="A747" s="29"/>
      <c r="C747" s="29"/>
      <c r="G747" s="29"/>
      <c r="H747" s="29"/>
      <c r="J747" s="29"/>
      <c r="K747" s="29"/>
      <c r="M747" s="29"/>
      <c r="N747" s="29"/>
      <c r="O747" s="29"/>
      <c r="Q747" s="29"/>
      <c r="R747" s="29"/>
    </row>
    <row r="748" spans="1:18">
      <c r="A748" s="29"/>
      <c r="C748" s="29"/>
      <c r="G748" s="29"/>
      <c r="H748" s="29"/>
      <c r="J748" s="29"/>
      <c r="K748" s="29"/>
      <c r="M748" s="29"/>
      <c r="N748" s="29"/>
      <c r="O748" s="29"/>
      <c r="Q748" s="29"/>
      <c r="R748" s="29"/>
    </row>
    <row r="749" spans="1:18">
      <c r="A749" s="29"/>
      <c r="C749" s="29"/>
      <c r="G749" s="29"/>
      <c r="H749" s="29"/>
      <c r="J749" s="29"/>
      <c r="K749" s="29"/>
      <c r="M749" s="29"/>
      <c r="N749" s="29"/>
      <c r="O749" s="29"/>
      <c r="Q749" s="29"/>
      <c r="R749" s="29"/>
    </row>
    <row r="750" spans="1:18">
      <c r="A750" s="29"/>
      <c r="C750" s="29"/>
      <c r="G750" s="29"/>
      <c r="H750" s="29"/>
      <c r="J750" s="29"/>
      <c r="K750" s="29"/>
      <c r="M750" s="29"/>
      <c r="N750" s="29"/>
      <c r="O750" s="29"/>
      <c r="Q750" s="29"/>
      <c r="R750" s="29"/>
    </row>
    <row r="751" spans="1:18">
      <c r="A751" s="29"/>
      <c r="C751" s="29"/>
      <c r="G751" s="29"/>
      <c r="H751" s="29"/>
      <c r="J751" s="29"/>
      <c r="K751" s="29"/>
      <c r="M751" s="29"/>
      <c r="N751" s="29"/>
      <c r="O751" s="29"/>
      <c r="Q751" s="29"/>
      <c r="R751" s="29"/>
    </row>
    <row r="752" spans="1:18">
      <c r="A752" s="29"/>
      <c r="C752" s="29"/>
      <c r="G752" s="29"/>
      <c r="H752" s="29"/>
      <c r="J752" s="29"/>
      <c r="K752" s="29"/>
      <c r="M752" s="29"/>
      <c r="N752" s="29"/>
      <c r="O752" s="29"/>
      <c r="Q752" s="29"/>
      <c r="R752" s="29"/>
    </row>
    <row r="753" spans="1:18">
      <c r="A753" s="29"/>
      <c r="C753" s="29"/>
      <c r="G753" s="29"/>
      <c r="H753" s="29"/>
      <c r="J753" s="29"/>
      <c r="K753" s="29"/>
      <c r="M753" s="29"/>
      <c r="N753" s="29"/>
      <c r="O753" s="29"/>
      <c r="Q753" s="29"/>
      <c r="R753" s="29"/>
    </row>
    <row r="754" spans="1:18">
      <c r="A754" s="29"/>
      <c r="C754" s="29"/>
      <c r="G754" s="29"/>
      <c r="H754" s="29"/>
      <c r="J754" s="29"/>
      <c r="K754" s="29"/>
      <c r="M754" s="29"/>
      <c r="N754" s="29"/>
      <c r="O754" s="29"/>
      <c r="Q754" s="29"/>
      <c r="R754" s="29"/>
    </row>
    <row r="755" spans="1:18">
      <c r="A755" s="29"/>
      <c r="C755" s="29"/>
      <c r="G755" s="29"/>
      <c r="H755" s="29"/>
      <c r="J755" s="29"/>
      <c r="K755" s="29"/>
      <c r="M755" s="29"/>
      <c r="N755" s="29"/>
      <c r="O755" s="29"/>
      <c r="Q755" s="29"/>
      <c r="R755" s="29"/>
    </row>
    <row r="756" spans="1:18">
      <c r="A756" s="29"/>
      <c r="C756" s="29"/>
      <c r="G756" s="29"/>
      <c r="H756" s="29"/>
      <c r="J756" s="29"/>
      <c r="K756" s="29"/>
      <c r="M756" s="29"/>
      <c r="N756" s="29"/>
      <c r="O756" s="29"/>
      <c r="Q756" s="29"/>
      <c r="R756" s="29"/>
    </row>
    <row r="757" spans="1:18">
      <c r="A757" s="29"/>
      <c r="C757" s="29"/>
      <c r="G757" s="29"/>
      <c r="H757" s="29"/>
      <c r="J757" s="29"/>
      <c r="K757" s="29"/>
      <c r="M757" s="29"/>
      <c r="N757" s="29"/>
      <c r="O757" s="29"/>
      <c r="Q757" s="29"/>
      <c r="R757" s="29"/>
    </row>
    <row r="758" spans="1:18">
      <c r="A758" s="29"/>
      <c r="C758" s="29"/>
      <c r="G758" s="29"/>
      <c r="H758" s="29"/>
      <c r="J758" s="29"/>
      <c r="K758" s="29"/>
      <c r="M758" s="29"/>
      <c r="N758" s="29"/>
      <c r="O758" s="29"/>
      <c r="Q758" s="29"/>
      <c r="R758" s="29"/>
    </row>
    <row r="759" spans="1:18">
      <c r="A759" s="29"/>
      <c r="C759" s="29"/>
      <c r="G759" s="29"/>
      <c r="H759" s="29"/>
      <c r="J759" s="29"/>
      <c r="K759" s="29"/>
      <c r="M759" s="29"/>
      <c r="N759" s="29"/>
      <c r="O759" s="29"/>
      <c r="Q759" s="29"/>
      <c r="R759" s="29"/>
    </row>
    <row r="760" spans="1:18">
      <c r="A760" s="29"/>
      <c r="C760" s="29"/>
      <c r="G760" s="29"/>
      <c r="H760" s="29"/>
      <c r="J760" s="29"/>
      <c r="K760" s="29"/>
      <c r="M760" s="29"/>
      <c r="N760" s="29"/>
      <c r="O760" s="29"/>
      <c r="Q760" s="29"/>
      <c r="R760" s="29"/>
    </row>
    <row r="761" spans="1:18">
      <c r="A761" s="29"/>
      <c r="C761" s="29"/>
      <c r="G761" s="29"/>
      <c r="H761" s="29"/>
      <c r="J761" s="29"/>
      <c r="K761" s="29"/>
      <c r="M761" s="29"/>
      <c r="N761" s="29"/>
      <c r="O761" s="29"/>
      <c r="Q761" s="29"/>
      <c r="R761" s="29"/>
    </row>
    <row r="762" spans="1:18">
      <c r="A762" s="29"/>
      <c r="C762" s="29"/>
      <c r="G762" s="29"/>
      <c r="H762" s="29"/>
      <c r="J762" s="29"/>
      <c r="K762" s="29"/>
      <c r="M762" s="29"/>
      <c r="N762" s="29"/>
      <c r="O762" s="29"/>
      <c r="Q762" s="29"/>
      <c r="R762" s="29"/>
    </row>
    <row r="763" spans="1:18">
      <c r="A763" s="29"/>
      <c r="C763" s="29"/>
      <c r="G763" s="29"/>
      <c r="H763" s="29"/>
      <c r="J763" s="29"/>
      <c r="K763" s="29"/>
      <c r="M763" s="29"/>
      <c r="N763" s="29"/>
      <c r="O763" s="29"/>
      <c r="Q763" s="29"/>
      <c r="R763" s="29"/>
    </row>
    <row r="764" spans="1:18">
      <c r="A764" s="29"/>
      <c r="C764" s="29"/>
      <c r="G764" s="29"/>
      <c r="H764" s="29"/>
      <c r="J764" s="29"/>
      <c r="K764" s="29"/>
      <c r="M764" s="29"/>
      <c r="N764" s="29"/>
      <c r="O764" s="29"/>
      <c r="Q764" s="29"/>
      <c r="R764" s="29"/>
    </row>
    <row r="765" spans="1:18">
      <c r="A765" s="29"/>
      <c r="C765" s="29"/>
      <c r="G765" s="29"/>
      <c r="H765" s="29"/>
      <c r="J765" s="29"/>
      <c r="K765" s="29"/>
      <c r="M765" s="29"/>
      <c r="N765" s="29"/>
      <c r="O765" s="29"/>
      <c r="Q765" s="29"/>
      <c r="R765" s="29"/>
    </row>
    <row r="766" spans="1:18">
      <c r="A766" s="29"/>
      <c r="C766" s="29"/>
      <c r="G766" s="29"/>
      <c r="H766" s="29"/>
      <c r="J766" s="29"/>
      <c r="K766" s="29"/>
      <c r="M766" s="29"/>
      <c r="N766" s="29"/>
      <c r="O766" s="29"/>
      <c r="Q766" s="29"/>
      <c r="R766" s="29"/>
    </row>
    <row r="767" spans="1:18">
      <c r="A767" s="29"/>
      <c r="C767" s="29"/>
      <c r="G767" s="29"/>
      <c r="H767" s="29"/>
      <c r="J767" s="29"/>
      <c r="K767" s="29"/>
      <c r="M767" s="29"/>
      <c r="N767" s="29"/>
      <c r="O767" s="29"/>
      <c r="Q767" s="29"/>
      <c r="R767" s="29"/>
    </row>
    <row r="768" spans="1:18">
      <c r="A768" s="29"/>
      <c r="C768" s="29"/>
      <c r="G768" s="29"/>
      <c r="H768" s="29"/>
      <c r="J768" s="29"/>
      <c r="K768" s="29"/>
      <c r="M768" s="29"/>
      <c r="N768" s="29"/>
      <c r="O768" s="29"/>
      <c r="Q768" s="29"/>
      <c r="R768" s="29"/>
    </row>
    <row r="769" spans="1:18">
      <c r="A769" s="29"/>
      <c r="C769" s="29"/>
      <c r="G769" s="29"/>
      <c r="H769" s="29"/>
      <c r="J769" s="29"/>
      <c r="K769" s="29"/>
      <c r="M769" s="29"/>
      <c r="N769" s="29"/>
      <c r="O769" s="29"/>
      <c r="Q769" s="29"/>
      <c r="R769" s="29"/>
    </row>
    <row r="770" spans="1:18">
      <c r="A770" s="29"/>
      <c r="C770" s="29"/>
      <c r="G770" s="29"/>
      <c r="H770" s="29"/>
      <c r="J770" s="29"/>
      <c r="K770" s="29"/>
      <c r="M770" s="29"/>
      <c r="N770" s="29"/>
      <c r="O770" s="29"/>
      <c r="Q770" s="29"/>
      <c r="R770" s="29"/>
    </row>
    <row r="771" spans="1:18">
      <c r="A771" s="29"/>
      <c r="C771" s="29"/>
      <c r="G771" s="29"/>
      <c r="H771" s="29"/>
      <c r="J771" s="29"/>
      <c r="K771" s="29"/>
      <c r="M771" s="29"/>
      <c r="N771" s="29"/>
      <c r="O771" s="29"/>
      <c r="Q771" s="29"/>
      <c r="R771" s="29"/>
    </row>
    <row r="772" spans="1:18">
      <c r="A772" s="29"/>
      <c r="C772" s="29"/>
      <c r="G772" s="29"/>
      <c r="H772" s="29"/>
      <c r="J772" s="29"/>
      <c r="K772" s="29"/>
      <c r="M772" s="29"/>
      <c r="N772" s="29"/>
      <c r="O772" s="29"/>
      <c r="Q772" s="29"/>
      <c r="R772" s="29"/>
    </row>
    <row r="773" spans="1:18">
      <c r="A773" s="29"/>
      <c r="C773" s="29"/>
      <c r="G773" s="29"/>
      <c r="H773" s="29"/>
      <c r="J773" s="29"/>
      <c r="K773" s="29"/>
      <c r="M773" s="29"/>
      <c r="N773" s="29"/>
      <c r="O773" s="29"/>
      <c r="Q773" s="29"/>
      <c r="R773" s="29"/>
    </row>
    <row r="774" spans="1:18">
      <c r="A774" s="29"/>
      <c r="C774" s="29"/>
      <c r="G774" s="29"/>
      <c r="H774" s="29"/>
      <c r="J774" s="29"/>
      <c r="K774" s="29"/>
      <c r="M774" s="29"/>
      <c r="N774" s="29"/>
      <c r="O774" s="29"/>
      <c r="Q774" s="29"/>
      <c r="R774" s="29"/>
    </row>
    <row r="775" spans="1:18">
      <c r="A775" s="29"/>
      <c r="C775" s="29"/>
      <c r="G775" s="29"/>
      <c r="H775" s="29"/>
      <c r="J775" s="29"/>
      <c r="K775" s="29"/>
      <c r="M775" s="29"/>
      <c r="N775" s="29"/>
      <c r="O775" s="29"/>
      <c r="Q775" s="29"/>
      <c r="R775" s="29"/>
    </row>
    <row r="776" spans="1:18">
      <c r="A776" s="29"/>
      <c r="C776" s="29"/>
      <c r="G776" s="29"/>
      <c r="H776" s="29"/>
      <c r="J776" s="29"/>
      <c r="K776" s="29"/>
      <c r="M776" s="29"/>
      <c r="N776" s="29"/>
      <c r="O776" s="29"/>
      <c r="Q776" s="29"/>
      <c r="R776" s="29"/>
    </row>
    <row r="777" spans="1:18">
      <c r="A777" s="29"/>
      <c r="C777" s="29"/>
      <c r="G777" s="29"/>
      <c r="H777" s="29"/>
      <c r="J777" s="29"/>
      <c r="K777" s="29"/>
      <c r="M777" s="29"/>
      <c r="N777" s="29"/>
      <c r="O777" s="29"/>
      <c r="Q777" s="29"/>
      <c r="R777" s="29"/>
    </row>
    <row r="778" spans="1:18">
      <c r="A778" s="29"/>
      <c r="C778" s="29"/>
      <c r="G778" s="29"/>
      <c r="H778" s="29"/>
      <c r="J778" s="29"/>
      <c r="K778" s="29"/>
      <c r="M778" s="29"/>
      <c r="N778" s="29"/>
      <c r="O778" s="29"/>
      <c r="Q778" s="29"/>
      <c r="R778" s="29"/>
    </row>
    <row r="779" spans="1:18">
      <c r="A779" s="29"/>
      <c r="C779" s="29"/>
      <c r="G779" s="29"/>
      <c r="H779" s="29"/>
      <c r="J779" s="29"/>
      <c r="K779" s="29"/>
      <c r="M779" s="29"/>
      <c r="N779" s="29"/>
      <c r="O779" s="29"/>
      <c r="Q779" s="29"/>
      <c r="R779" s="29"/>
    </row>
    <row r="780" spans="1:18">
      <c r="A780" s="29"/>
      <c r="C780" s="29"/>
      <c r="G780" s="29"/>
      <c r="H780" s="29"/>
      <c r="J780" s="29"/>
      <c r="K780" s="29"/>
      <c r="M780" s="29"/>
      <c r="N780" s="29"/>
      <c r="O780" s="29"/>
      <c r="Q780" s="29"/>
      <c r="R780" s="29"/>
    </row>
    <row r="781" spans="1:18">
      <c r="A781" s="29"/>
      <c r="C781" s="29"/>
      <c r="G781" s="29"/>
      <c r="H781" s="29"/>
      <c r="J781" s="29"/>
      <c r="K781" s="29"/>
      <c r="M781" s="29"/>
      <c r="N781" s="29"/>
      <c r="O781" s="29"/>
      <c r="Q781" s="29"/>
      <c r="R781" s="29"/>
    </row>
    <row r="782" spans="1:18">
      <c r="A782" s="29"/>
      <c r="C782" s="29"/>
      <c r="G782" s="29"/>
      <c r="H782" s="29"/>
      <c r="J782" s="29"/>
      <c r="K782" s="29"/>
      <c r="M782" s="29"/>
      <c r="N782" s="29"/>
      <c r="O782" s="29"/>
      <c r="Q782" s="29"/>
      <c r="R782" s="29"/>
    </row>
    <row r="783" spans="1:18">
      <c r="A783" s="29"/>
      <c r="C783" s="29"/>
      <c r="G783" s="29"/>
      <c r="H783" s="29"/>
      <c r="J783" s="29"/>
      <c r="K783" s="29"/>
      <c r="M783" s="29"/>
      <c r="N783" s="29"/>
      <c r="O783" s="29"/>
      <c r="Q783" s="29"/>
      <c r="R783" s="29"/>
    </row>
    <row r="784" spans="1:18">
      <c r="A784" s="29"/>
      <c r="C784" s="29"/>
      <c r="G784" s="29"/>
      <c r="H784" s="29"/>
      <c r="J784" s="29"/>
      <c r="K784" s="29"/>
      <c r="M784" s="29"/>
      <c r="N784" s="29"/>
      <c r="O784" s="29"/>
      <c r="Q784" s="29"/>
      <c r="R784" s="29"/>
    </row>
    <row r="785" spans="1:18">
      <c r="A785" s="29"/>
      <c r="C785" s="29"/>
      <c r="G785" s="29"/>
      <c r="H785" s="29"/>
      <c r="J785" s="29"/>
      <c r="K785" s="29"/>
      <c r="M785" s="29"/>
      <c r="N785" s="29"/>
      <c r="O785" s="29"/>
      <c r="Q785" s="29"/>
      <c r="R785" s="29"/>
    </row>
    <row r="786" spans="1:18">
      <c r="A786" s="29"/>
      <c r="C786" s="29"/>
      <c r="G786" s="29"/>
      <c r="H786" s="29"/>
      <c r="J786" s="29"/>
      <c r="K786" s="29"/>
      <c r="M786" s="29"/>
      <c r="N786" s="29"/>
      <c r="O786" s="29"/>
      <c r="Q786" s="29"/>
      <c r="R786" s="29"/>
    </row>
    <row r="787" spans="1:18">
      <c r="A787" s="29"/>
      <c r="C787" s="29"/>
      <c r="G787" s="29"/>
      <c r="H787" s="29"/>
      <c r="J787" s="29"/>
      <c r="K787" s="29"/>
      <c r="M787" s="29"/>
      <c r="N787" s="29"/>
      <c r="O787" s="29"/>
      <c r="Q787" s="29"/>
      <c r="R787" s="29"/>
    </row>
    <row r="788" spans="1:18">
      <c r="A788" s="29"/>
      <c r="C788" s="29"/>
      <c r="G788" s="29"/>
      <c r="H788" s="29"/>
      <c r="J788" s="29"/>
      <c r="K788" s="29"/>
      <c r="M788" s="29"/>
      <c r="N788" s="29"/>
      <c r="O788" s="29"/>
      <c r="Q788" s="29"/>
      <c r="R788" s="29"/>
    </row>
    <row r="789" spans="1:18">
      <c r="A789" s="29"/>
      <c r="C789" s="29"/>
      <c r="G789" s="29"/>
      <c r="H789" s="29"/>
      <c r="J789" s="29"/>
      <c r="K789" s="29"/>
      <c r="M789" s="29"/>
      <c r="N789" s="29"/>
      <c r="O789" s="29"/>
      <c r="Q789" s="29"/>
      <c r="R789" s="29"/>
    </row>
    <row r="790" spans="1:18">
      <c r="A790" s="29"/>
      <c r="C790" s="29"/>
      <c r="G790" s="29"/>
      <c r="H790" s="29"/>
      <c r="J790" s="29"/>
      <c r="K790" s="29"/>
      <c r="M790" s="29"/>
      <c r="N790" s="29"/>
      <c r="O790" s="29"/>
      <c r="Q790" s="29"/>
      <c r="R790" s="29"/>
    </row>
    <row r="791" spans="1:18">
      <c r="A791" s="29"/>
      <c r="C791" s="29"/>
      <c r="G791" s="29"/>
      <c r="H791" s="29"/>
      <c r="J791" s="29"/>
      <c r="K791" s="29"/>
      <c r="M791" s="29"/>
      <c r="N791" s="29"/>
      <c r="O791" s="29"/>
      <c r="Q791" s="29"/>
      <c r="R791" s="29"/>
    </row>
    <row r="792" spans="1:18">
      <c r="A792" s="29"/>
      <c r="C792" s="29"/>
      <c r="G792" s="29"/>
      <c r="H792" s="29"/>
      <c r="J792" s="29"/>
      <c r="K792" s="29"/>
      <c r="M792" s="29"/>
      <c r="N792" s="29"/>
      <c r="O792" s="29"/>
      <c r="Q792" s="29"/>
      <c r="R792" s="29"/>
    </row>
    <row r="793" spans="1:18">
      <c r="A793" s="29"/>
      <c r="C793" s="29"/>
      <c r="G793" s="29"/>
      <c r="H793" s="29"/>
      <c r="J793" s="29"/>
      <c r="K793" s="29"/>
      <c r="M793" s="29"/>
      <c r="N793" s="29"/>
      <c r="O793" s="29"/>
      <c r="Q793" s="29"/>
      <c r="R793" s="29"/>
    </row>
    <row r="794" spans="1:18">
      <c r="A794" s="29"/>
      <c r="C794" s="29"/>
      <c r="G794" s="29"/>
      <c r="H794" s="29"/>
      <c r="J794" s="29"/>
      <c r="K794" s="29"/>
      <c r="M794" s="29"/>
      <c r="N794" s="29"/>
      <c r="O794" s="29"/>
      <c r="Q794" s="29"/>
      <c r="R794" s="29"/>
    </row>
    <row r="795" spans="1:18">
      <c r="A795" s="29"/>
      <c r="C795" s="29"/>
      <c r="G795" s="29"/>
      <c r="H795" s="29"/>
      <c r="J795" s="29"/>
      <c r="K795" s="29"/>
      <c r="M795" s="29"/>
      <c r="N795" s="29"/>
      <c r="O795" s="29"/>
      <c r="Q795" s="29"/>
      <c r="R795" s="29"/>
    </row>
    <row r="796" spans="1:18">
      <c r="A796" s="29"/>
      <c r="C796" s="29"/>
      <c r="G796" s="29"/>
      <c r="H796" s="29"/>
      <c r="J796" s="29"/>
      <c r="K796" s="29"/>
      <c r="M796" s="29"/>
      <c r="N796" s="29"/>
      <c r="O796" s="29"/>
      <c r="Q796" s="29"/>
      <c r="R796" s="29"/>
    </row>
    <row r="797" spans="1:18">
      <c r="A797" s="29"/>
      <c r="C797" s="29"/>
      <c r="G797" s="29"/>
      <c r="H797" s="29"/>
      <c r="J797" s="29"/>
      <c r="K797" s="29"/>
      <c r="M797" s="29"/>
      <c r="N797" s="29"/>
      <c r="O797" s="29"/>
      <c r="Q797" s="29"/>
      <c r="R797" s="29"/>
    </row>
    <row r="798" spans="1:18">
      <c r="A798" s="29"/>
      <c r="C798" s="29"/>
      <c r="G798" s="29"/>
      <c r="H798" s="29"/>
      <c r="J798" s="29"/>
      <c r="K798" s="29"/>
      <c r="M798" s="29"/>
      <c r="N798" s="29"/>
      <c r="O798" s="29"/>
      <c r="Q798" s="29"/>
      <c r="R798" s="29"/>
    </row>
    <row r="799" spans="1:18">
      <c r="A799" s="29"/>
      <c r="C799" s="29"/>
      <c r="G799" s="29"/>
      <c r="H799" s="29"/>
      <c r="J799" s="29"/>
      <c r="K799" s="29"/>
      <c r="M799" s="29"/>
      <c r="N799" s="29"/>
      <c r="O799" s="29"/>
      <c r="Q799" s="29"/>
      <c r="R799" s="29"/>
    </row>
    <row r="800" spans="1:18">
      <c r="A800" s="29"/>
      <c r="C800" s="29"/>
      <c r="G800" s="29"/>
      <c r="H800" s="29"/>
      <c r="J800" s="29"/>
      <c r="K800" s="29"/>
      <c r="M800" s="29"/>
      <c r="N800" s="29"/>
      <c r="O800" s="29"/>
      <c r="Q800" s="29"/>
      <c r="R800" s="29"/>
    </row>
    <row r="801" spans="1:18">
      <c r="A801" s="29"/>
      <c r="C801" s="29"/>
      <c r="G801" s="29"/>
      <c r="H801" s="29"/>
      <c r="J801" s="29"/>
      <c r="K801" s="29"/>
      <c r="M801" s="29"/>
      <c r="N801" s="29"/>
      <c r="O801" s="29"/>
      <c r="Q801" s="29"/>
      <c r="R801" s="29"/>
    </row>
    <row r="802" spans="1:18">
      <c r="A802" s="29"/>
      <c r="C802" s="29"/>
      <c r="G802" s="29"/>
      <c r="H802" s="29"/>
      <c r="J802" s="29"/>
      <c r="K802" s="29"/>
      <c r="M802" s="29"/>
      <c r="N802" s="29"/>
      <c r="O802" s="29"/>
      <c r="Q802" s="29"/>
      <c r="R802" s="29"/>
    </row>
    <row r="803" spans="1:18">
      <c r="A803" s="29"/>
      <c r="C803" s="29"/>
      <c r="G803" s="29"/>
      <c r="H803" s="29"/>
      <c r="J803" s="29"/>
      <c r="K803" s="29"/>
      <c r="M803" s="29"/>
      <c r="N803" s="29"/>
      <c r="O803" s="29"/>
      <c r="Q803" s="29"/>
      <c r="R803" s="29"/>
    </row>
    <row r="804" spans="1:18">
      <c r="A804" s="29"/>
      <c r="C804" s="29"/>
      <c r="G804" s="29"/>
      <c r="H804" s="29"/>
      <c r="J804" s="29"/>
      <c r="K804" s="29"/>
      <c r="M804" s="29"/>
      <c r="N804" s="29"/>
      <c r="O804" s="29"/>
      <c r="Q804" s="29"/>
      <c r="R804" s="29"/>
    </row>
    <row r="805" spans="1:18">
      <c r="A805" s="29"/>
      <c r="C805" s="29"/>
      <c r="G805" s="29"/>
      <c r="H805" s="29"/>
      <c r="J805" s="29"/>
      <c r="K805" s="29"/>
      <c r="M805" s="29"/>
      <c r="N805" s="29"/>
      <c r="O805" s="29"/>
      <c r="Q805" s="29"/>
      <c r="R805" s="29"/>
    </row>
    <row r="806" spans="1:18">
      <c r="A806" s="29"/>
      <c r="C806" s="29"/>
      <c r="G806" s="29"/>
      <c r="H806" s="29"/>
      <c r="J806" s="29"/>
      <c r="K806" s="29"/>
      <c r="M806" s="29"/>
      <c r="N806" s="29"/>
      <c r="O806" s="29"/>
      <c r="Q806" s="29"/>
      <c r="R806" s="29"/>
    </row>
    <row r="807" spans="1:18">
      <c r="A807" s="29"/>
      <c r="C807" s="29"/>
      <c r="G807" s="29"/>
      <c r="H807" s="29"/>
      <c r="J807" s="29"/>
      <c r="K807" s="29"/>
      <c r="M807" s="29"/>
      <c r="N807" s="29"/>
      <c r="O807" s="29"/>
      <c r="Q807" s="29"/>
      <c r="R807" s="29"/>
    </row>
    <row r="808" spans="1:18">
      <c r="A808" s="29"/>
      <c r="C808" s="29"/>
      <c r="G808" s="29"/>
      <c r="H808" s="29"/>
      <c r="J808" s="29"/>
      <c r="K808" s="29"/>
      <c r="M808" s="29"/>
      <c r="N808" s="29"/>
      <c r="O808" s="29"/>
      <c r="Q808" s="29"/>
      <c r="R808" s="29"/>
    </row>
    <row r="809" spans="1:18">
      <c r="A809" s="29"/>
      <c r="C809" s="29"/>
      <c r="G809" s="29"/>
      <c r="H809" s="29"/>
      <c r="J809" s="29"/>
      <c r="K809" s="29"/>
      <c r="M809" s="29"/>
      <c r="N809" s="29"/>
      <c r="O809" s="29"/>
      <c r="Q809" s="29"/>
      <c r="R809" s="29"/>
    </row>
    <row r="810" spans="1:18">
      <c r="A810" s="29"/>
      <c r="C810" s="29"/>
      <c r="G810" s="29"/>
      <c r="H810" s="29"/>
      <c r="J810" s="29"/>
      <c r="K810" s="29"/>
      <c r="M810" s="29"/>
      <c r="N810" s="29"/>
      <c r="O810" s="29"/>
      <c r="Q810" s="29"/>
      <c r="R810" s="29"/>
    </row>
    <row r="811" spans="1:18">
      <c r="A811" s="29"/>
      <c r="C811" s="29"/>
      <c r="G811" s="29"/>
      <c r="H811" s="29"/>
      <c r="J811" s="29"/>
      <c r="K811" s="29"/>
      <c r="M811" s="29"/>
      <c r="N811" s="29"/>
      <c r="O811" s="29"/>
      <c r="Q811" s="29"/>
      <c r="R811" s="29"/>
    </row>
    <row r="812" spans="1:18">
      <c r="A812" s="29"/>
      <c r="C812" s="29"/>
      <c r="G812" s="29"/>
      <c r="H812" s="29"/>
      <c r="J812" s="29"/>
      <c r="K812" s="29"/>
      <c r="M812" s="29"/>
      <c r="N812" s="29"/>
      <c r="O812" s="29"/>
      <c r="Q812" s="29"/>
      <c r="R812" s="29"/>
    </row>
    <row r="813" spans="1:18">
      <c r="A813" s="29"/>
      <c r="C813" s="29"/>
      <c r="G813" s="29"/>
      <c r="H813" s="29"/>
      <c r="J813" s="29"/>
      <c r="K813" s="29"/>
      <c r="M813" s="29"/>
      <c r="N813" s="29"/>
      <c r="O813" s="29"/>
      <c r="Q813" s="29"/>
      <c r="R813" s="29"/>
    </row>
    <row r="814" spans="1:18">
      <c r="A814" s="29"/>
      <c r="C814" s="29"/>
      <c r="G814" s="29"/>
      <c r="H814" s="29"/>
      <c r="J814" s="29"/>
      <c r="K814" s="29"/>
      <c r="M814" s="29"/>
      <c r="N814" s="29"/>
      <c r="O814" s="29"/>
      <c r="Q814" s="29"/>
      <c r="R814" s="29"/>
    </row>
    <row r="815" spans="1:18">
      <c r="A815" s="29"/>
      <c r="C815" s="29"/>
      <c r="G815" s="29"/>
      <c r="H815" s="29"/>
      <c r="J815" s="29"/>
      <c r="K815" s="29"/>
      <c r="M815" s="29"/>
      <c r="N815" s="29"/>
      <c r="O815" s="29"/>
      <c r="Q815" s="29"/>
      <c r="R815" s="29"/>
    </row>
    <row r="816" spans="1:18">
      <c r="A816" s="29"/>
      <c r="C816" s="29"/>
      <c r="G816" s="29"/>
      <c r="H816" s="29"/>
      <c r="J816" s="29"/>
      <c r="K816" s="29"/>
      <c r="M816" s="29"/>
      <c r="N816" s="29"/>
      <c r="O816" s="29"/>
      <c r="Q816" s="29"/>
      <c r="R816" s="29"/>
    </row>
    <row r="817" spans="1:18">
      <c r="A817" s="29"/>
      <c r="C817" s="29"/>
      <c r="G817" s="29"/>
      <c r="H817" s="29"/>
      <c r="J817" s="29"/>
      <c r="K817" s="29"/>
      <c r="M817" s="29"/>
      <c r="N817" s="29"/>
      <c r="O817" s="29"/>
      <c r="Q817" s="29"/>
      <c r="R817" s="29"/>
    </row>
    <row r="818" spans="1:18">
      <c r="A818" s="29"/>
      <c r="C818" s="29"/>
      <c r="G818" s="29"/>
      <c r="H818" s="29"/>
      <c r="J818" s="29"/>
      <c r="K818" s="29"/>
      <c r="M818" s="29"/>
      <c r="N818" s="29"/>
      <c r="O818" s="29"/>
      <c r="Q818" s="29"/>
      <c r="R818" s="29"/>
    </row>
    <row r="819" spans="1:18">
      <c r="A819" s="29"/>
      <c r="C819" s="29"/>
      <c r="G819" s="29"/>
      <c r="H819" s="29"/>
      <c r="J819" s="29"/>
      <c r="K819" s="29"/>
      <c r="M819" s="29"/>
      <c r="N819" s="29"/>
      <c r="O819" s="29"/>
      <c r="Q819" s="29"/>
      <c r="R819" s="29"/>
    </row>
    <row r="820" spans="1:18">
      <c r="A820" s="29"/>
      <c r="C820" s="29"/>
      <c r="G820" s="29"/>
      <c r="H820" s="29"/>
      <c r="J820" s="29"/>
      <c r="K820" s="29"/>
      <c r="M820" s="29"/>
      <c r="N820" s="29"/>
      <c r="O820" s="29"/>
      <c r="Q820" s="29"/>
      <c r="R820" s="29"/>
    </row>
    <row r="821" spans="1:18">
      <c r="A821" s="29"/>
      <c r="C821" s="29"/>
      <c r="G821" s="29"/>
      <c r="H821" s="29"/>
      <c r="J821" s="29"/>
      <c r="K821" s="29"/>
      <c r="M821" s="29"/>
      <c r="N821" s="29"/>
      <c r="O821" s="29"/>
      <c r="Q821" s="29"/>
      <c r="R821" s="29"/>
    </row>
    <row r="822" spans="1:18">
      <c r="A822" s="29"/>
      <c r="C822" s="29"/>
      <c r="G822" s="29"/>
      <c r="H822" s="29"/>
      <c r="J822" s="29"/>
      <c r="K822" s="29"/>
      <c r="M822" s="29"/>
      <c r="N822" s="29"/>
      <c r="O822" s="29"/>
      <c r="Q822" s="29"/>
      <c r="R822" s="29"/>
    </row>
    <row r="823" spans="1:18">
      <c r="A823" s="29"/>
      <c r="C823" s="29"/>
      <c r="G823" s="29"/>
      <c r="H823" s="29"/>
      <c r="J823" s="29"/>
      <c r="K823" s="29"/>
      <c r="M823" s="29"/>
      <c r="N823" s="29"/>
      <c r="O823" s="29"/>
      <c r="Q823" s="29"/>
      <c r="R823" s="29"/>
    </row>
    <row r="824" spans="1:18">
      <c r="A824" s="29"/>
      <c r="C824" s="29"/>
      <c r="G824" s="29"/>
      <c r="H824" s="29"/>
      <c r="J824" s="29"/>
      <c r="K824" s="29"/>
      <c r="M824" s="29"/>
      <c r="N824" s="29"/>
      <c r="O824" s="29"/>
      <c r="Q824" s="29"/>
      <c r="R824" s="29"/>
    </row>
    <row r="825" spans="1:18">
      <c r="A825" s="29"/>
      <c r="C825" s="29"/>
      <c r="G825" s="29"/>
      <c r="H825" s="29"/>
      <c r="J825" s="29"/>
      <c r="K825" s="29"/>
      <c r="M825" s="29"/>
      <c r="N825" s="29"/>
      <c r="O825" s="29"/>
      <c r="Q825" s="29"/>
      <c r="R825" s="29"/>
    </row>
    <row r="826" spans="1:18">
      <c r="A826" s="29"/>
      <c r="C826" s="29"/>
      <c r="G826" s="29"/>
      <c r="H826" s="29"/>
      <c r="J826" s="29"/>
      <c r="K826" s="29"/>
      <c r="M826" s="29"/>
      <c r="N826" s="29"/>
      <c r="O826" s="29"/>
      <c r="Q826" s="29"/>
      <c r="R826" s="29"/>
    </row>
    <row r="827" spans="1:18">
      <c r="A827" s="29"/>
      <c r="C827" s="29"/>
      <c r="G827" s="29"/>
      <c r="H827" s="29"/>
      <c r="J827" s="29"/>
      <c r="K827" s="29"/>
      <c r="M827" s="29"/>
      <c r="N827" s="29"/>
      <c r="O827" s="29"/>
      <c r="Q827" s="29"/>
      <c r="R827" s="29"/>
    </row>
    <row r="828" spans="1:18">
      <c r="A828" s="29"/>
      <c r="C828" s="29"/>
      <c r="G828" s="29"/>
      <c r="H828" s="29"/>
      <c r="J828" s="29"/>
      <c r="K828" s="29"/>
      <c r="M828" s="29"/>
      <c r="N828" s="29"/>
      <c r="O828" s="29"/>
      <c r="Q828" s="29"/>
      <c r="R828" s="29"/>
    </row>
    <row r="829" spans="1:18">
      <c r="A829" s="29"/>
      <c r="C829" s="29"/>
      <c r="G829" s="29"/>
      <c r="H829" s="29"/>
      <c r="J829" s="29"/>
      <c r="K829" s="29"/>
      <c r="M829" s="29"/>
      <c r="N829" s="29"/>
      <c r="O829" s="29"/>
      <c r="Q829" s="29"/>
      <c r="R829" s="29"/>
    </row>
    <row r="830" spans="1:18">
      <c r="A830" s="29"/>
      <c r="C830" s="29"/>
      <c r="G830" s="29"/>
      <c r="H830" s="29"/>
      <c r="J830" s="29"/>
      <c r="K830" s="29"/>
      <c r="M830" s="29"/>
      <c r="N830" s="29"/>
      <c r="O830" s="29"/>
      <c r="Q830" s="29"/>
      <c r="R830" s="29"/>
    </row>
    <row r="831" spans="1:18">
      <c r="A831" s="29"/>
      <c r="C831" s="29"/>
      <c r="G831" s="29"/>
      <c r="H831" s="29"/>
      <c r="J831" s="29"/>
      <c r="K831" s="29"/>
      <c r="M831" s="29"/>
      <c r="N831" s="29"/>
      <c r="O831" s="29"/>
      <c r="Q831" s="29"/>
      <c r="R831" s="29"/>
    </row>
    <row r="832" spans="1:18">
      <c r="A832" s="29"/>
      <c r="C832" s="29"/>
      <c r="G832" s="29"/>
      <c r="H832" s="29"/>
      <c r="J832" s="29"/>
      <c r="K832" s="29"/>
      <c r="M832" s="29"/>
      <c r="N832" s="29"/>
      <c r="O832" s="29"/>
      <c r="Q832" s="29"/>
      <c r="R832" s="29"/>
    </row>
    <row r="833" spans="1:18">
      <c r="A833" s="29"/>
      <c r="C833" s="29"/>
      <c r="G833" s="29"/>
      <c r="H833" s="29"/>
      <c r="J833" s="29"/>
      <c r="K833" s="29"/>
      <c r="M833" s="29"/>
      <c r="N833" s="29"/>
      <c r="O833" s="29"/>
      <c r="Q833" s="29"/>
      <c r="R833" s="29"/>
    </row>
    <row r="834" spans="1:18">
      <c r="A834" s="29"/>
      <c r="C834" s="29"/>
      <c r="G834" s="29"/>
      <c r="H834" s="29"/>
      <c r="J834" s="29"/>
      <c r="K834" s="29"/>
      <c r="M834" s="29"/>
      <c r="N834" s="29"/>
      <c r="O834" s="29"/>
      <c r="Q834" s="29"/>
      <c r="R834" s="29"/>
    </row>
    <row r="835" spans="1:18">
      <c r="A835" s="29"/>
      <c r="C835" s="29"/>
      <c r="G835" s="29"/>
      <c r="H835" s="29"/>
      <c r="J835" s="29"/>
      <c r="K835" s="29"/>
      <c r="M835" s="29"/>
      <c r="N835" s="29"/>
      <c r="O835" s="29"/>
      <c r="Q835" s="29"/>
      <c r="R835" s="29"/>
    </row>
    <row r="836" spans="1:18">
      <c r="A836" s="29"/>
      <c r="C836" s="29"/>
      <c r="G836" s="29"/>
      <c r="H836" s="29"/>
      <c r="J836" s="29"/>
      <c r="K836" s="29"/>
      <c r="M836" s="29"/>
      <c r="N836" s="29"/>
      <c r="O836" s="29"/>
      <c r="Q836" s="29"/>
      <c r="R836" s="29"/>
    </row>
    <row r="837" spans="1:18">
      <c r="A837" s="29"/>
      <c r="C837" s="29"/>
      <c r="G837" s="29"/>
      <c r="H837" s="29"/>
      <c r="J837" s="29"/>
      <c r="K837" s="29"/>
      <c r="M837" s="29"/>
      <c r="N837" s="29"/>
      <c r="O837" s="29"/>
      <c r="Q837" s="29"/>
      <c r="R837" s="29"/>
    </row>
    <row r="838" spans="1:18">
      <c r="A838" s="29"/>
      <c r="C838" s="29"/>
      <c r="G838" s="29"/>
      <c r="H838" s="29"/>
      <c r="J838" s="29"/>
      <c r="K838" s="29"/>
      <c r="M838" s="29"/>
      <c r="N838" s="29"/>
      <c r="O838" s="29"/>
      <c r="Q838" s="29"/>
      <c r="R838" s="29"/>
    </row>
    <row r="839" spans="1:18">
      <c r="A839" s="29"/>
      <c r="C839" s="29"/>
      <c r="G839" s="29"/>
      <c r="H839" s="29"/>
      <c r="J839" s="29"/>
      <c r="K839" s="29"/>
      <c r="M839" s="29"/>
      <c r="N839" s="29"/>
      <c r="O839" s="29"/>
      <c r="Q839" s="29"/>
      <c r="R839" s="29"/>
    </row>
    <row r="840" spans="1:18">
      <c r="A840" s="29"/>
      <c r="C840" s="29"/>
      <c r="G840" s="29"/>
      <c r="H840" s="29"/>
      <c r="J840" s="29"/>
      <c r="K840" s="29"/>
      <c r="M840" s="29"/>
      <c r="N840" s="29"/>
      <c r="O840" s="29"/>
      <c r="Q840" s="29"/>
      <c r="R840" s="29"/>
    </row>
    <row r="841" spans="1:18">
      <c r="A841" s="29"/>
      <c r="C841" s="29"/>
      <c r="G841" s="29"/>
      <c r="H841" s="29"/>
      <c r="J841" s="29"/>
      <c r="K841" s="29"/>
      <c r="M841" s="29"/>
      <c r="N841" s="29"/>
      <c r="O841" s="29"/>
      <c r="Q841" s="29"/>
      <c r="R841" s="29"/>
    </row>
    <row r="842" spans="1:18">
      <c r="A842" s="29"/>
      <c r="C842" s="29"/>
      <c r="G842" s="29"/>
      <c r="H842" s="29"/>
      <c r="J842" s="29"/>
      <c r="K842" s="29"/>
      <c r="M842" s="29"/>
      <c r="N842" s="29"/>
      <c r="O842" s="29"/>
      <c r="Q842" s="29"/>
      <c r="R842" s="29"/>
    </row>
    <row r="843" spans="1:18">
      <c r="A843" s="29"/>
      <c r="C843" s="29"/>
      <c r="G843" s="29"/>
      <c r="H843" s="29"/>
      <c r="J843" s="29"/>
      <c r="K843" s="29"/>
      <c r="M843" s="29"/>
      <c r="N843" s="29"/>
      <c r="O843" s="29"/>
      <c r="Q843" s="29"/>
      <c r="R843" s="29"/>
    </row>
    <row r="844" spans="1:18">
      <c r="A844" s="29"/>
      <c r="C844" s="29"/>
      <c r="G844" s="29"/>
      <c r="H844" s="29"/>
      <c r="J844" s="29"/>
      <c r="K844" s="29"/>
      <c r="M844" s="29"/>
      <c r="N844" s="29"/>
      <c r="O844" s="29"/>
      <c r="Q844" s="29"/>
      <c r="R844" s="29"/>
    </row>
    <row r="845" spans="1:18">
      <c r="A845" s="29"/>
      <c r="C845" s="29"/>
      <c r="G845" s="29"/>
      <c r="H845" s="29"/>
      <c r="J845" s="29"/>
      <c r="K845" s="29"/>
      <c r="M845" s="29"/>
      <c r="N845" s="29"/>
      <c r="O845" s="29"/>
      <c r="Q845" s="29"/>
      <c r="R845" s="29"/>
    </row>
    <row r="846" spans="1:18">
      <c r="A846" s="29"/>
      <c r="C846" s="29"/>
      <c r="G846" s="29"/>
      <c r="H846" s="29"/>
      <c r="J846" s="29"/>
      <c r="K846" s="29"/>
      <c r="M846" s="29"/>
      <c r="N846" s="29"/>
      <c r="O846" s="29"/>
      <c r="Q846" s="29"/>
      <c r="R846" s="29"/>
    </row>
    <row r="847" spans="1:18">
      <c r="A847" s="29"/>
      <c r="C847" s="29"/>
      <c r="G847" s="29"/>
      <c r="H847" s="29"/>
      <c r="J847" s="29"/>
      <c r="K847" s="29"/>
      <c r="M847" s="29"/>
      <c r="N847" s="29"/>
      <c r="O847" s="29"/>
      <c r="Q847" s="29"/>
      <c r="R847" s="29"/>
    </row>
    <row r="848" spans="1:18">
      <c r="A848" s="29"/>
      <c r="C848" s="29"/>
      <c r="G848" s="29"/>
      <c r="H848" s="29"/>
      <c r="J848" s="29"/>
      <c r="K848" s="29"/>
      <c r="M848" s="29"/>
      <c r="N848" s="29"/>
      <c r="O848" s="29"/>
      <c r="Q848" s="29"/>
      <c r="R848" s="29"/>
    </row>
    <row r="849" spans="1:18">
      <c r="A849" s="29"/>
      <c r="C849" s="29"/>
      <c r="G849" s="29"/>
      <c r="H849" s="29"/>
      <c r="J849" s="29"/>
      <c r="K849" s="29"/>
      <c r="M849" s="29"/>
      <c r="N849" s="29"/>
      <c r="O849" s="29"/>
      <c r="Q849" s="29"/>
      <c r="R849" s="29"/>
    </row>
    <row r="850" spans="1:18">
      <c r="A850" s="29"/>
      <c r="C850" s="29"/>
      <c r="G850" s="29"/>
      <c r="H850" s="29"/>
      <c r="J850" s="29"/>
      <c r="K850" s="29"/>
      <c r="M850" s="29"/>
      <c r="N850" s="29"/>
      <c r="O850" s="29"/>
      <c r="Q850" s="29"/>
      <c r="R850" s="29"/>
    </row>
    <row r="851" spans="1:18">
      <c r="A851" s="29"/>
      <c r="C851" s="29"/>
      <c r="G851" s="29"/>
      <c r="H851" s="29"/>
      <c r="J851" s="29"/>
      <c r="K851" s="29"/>
      <c r="M851" s="29"/>
      <c r="N851" s="29"/>
      <c r="O851" s="29"/>
      <c r="Q851" s="29"/>
      <c r="R851" s="29"/>
    </row>
    <row r="852" spans="1:18">
      <c r="A852" s="29"/>
      <c r="C852" s="29"/>
      <c r="G852" s="29"/>
      <c r="H852" s="29"/>
      <c r="J852" s="29"/>
      <c r="K852" s="29"/>
      <c r="M852" s="29"/>
      <c r="N852" s="29"/>
      <c r="O852" s="29"/>
      <c r="Q852" s="29"/>
      <c r="R852" s="29"/>
    </row>
    <row r="853" spans="1:18">
      <c r="A853" s="29"/>
      <c r="C853" s="29"/>
      <c r="G853" s="29"/>
      <c r="H853" s="29"/>
      <c r="J853" s="29"/>
      <c r="K853" s="29"/>
      <c r="M853" s="29"/>
      <c r="N853" s="29"/>
      <c r="O853" s="29"/>
      <c r="Q853" s="29"/>
      <c r="R853" s="29"/>
    </row>
    <row r="854" spans="1:18">
      <c r="A854" s="29"/>
      <c r="C854" s="29"/>
      <c r="G854" s="29"/>
      <c r="H854" s="29"/>
      <c r="J854" s="29"/>
      <c r="K854" s="29"/>
      <c r="M854" s="29"/>
      <c r="N854" s="29"/>
      <c r="O854" s="29"/>
      <c r="Q854" s="29"/>
      <c r="R854" s="29"/>
    </row>
    <row r="855" spans="1:18">
      <c r="A855" s="29"/>
      <c r="C855" s="29"/>
      <c r="G855" s="29"/>
      <c r="H855" s="29"/>
      <c r="J855" s="29"/>
      <c r="K855" s="29"/>
      <c r="M855" s="29"/>
      <c r="N855" s="29"/>
      <c r="O855" s="29"/>
      <c r="Q855" s="29"/>
      <c r="R855" s="29"/>
    </row>
    <row r="856" spans="1:18">
      <c r="A856" s="29"/>
      <c r="C856" s="29"/>
      <c r="G856" s="29"/>
      <c r="H856" s="29"/>
      <c r="J856" s="29"/>
      <c r="K856" s="29"/>
      <c r="M856" s="29"/>
      <c r="N856" s="29"/>
      <c r="O856" s="29"/>
      <c r="Q856" s="29"/>
      <c r="R856" s="29"/>
    </row>
    <row r="857" spans="1:18">
      <c r="A857" s="29"/>
      <c r="C857" s="29"/>
      <c r="G857" s="29"/>
      <c r="H857" s="29"/>
      <c r="J857" s="29"/>
      <c r="K857" s="29"/>
      <c r="M857" s="29"/>
      <c r="N857" s="29"/>
      <c r="O857" s="29"/>
      <c r="Q857" s="29"/>
      <c r="R857" s="29"/>
    </row>
    <row r="858" spans="1:18">
      <c r="A858" s="29"/>
      <c r="C858" s="29"/>
      <c r="G858" s="29"/>
      <c r="H858" s="29"/>
      <c r="J858" s="29"/>
      <c r="K858" s="29"/>
      <c r="M858" s="29"/>
      <c r="N858" s="29"/>
      <c r="O858" s="29"/>
      <c r="Q858" s="29"/>
      <c r="R858" s="29"/>
    </row>
    <row r="859" spans="1:18">
      <c r="A859" s="29"/>
      <c r="C859" s="29"/>
      <c r="G859" s="29"/>
      <c r="H859" s="29"/>
      <c r="J859" s="29"/>
      <c r="K859" s="29"/>
      <c r="M859" s="29"/>
      <c r="N859" s="29"/>
      <c r="O859" s="29"/>
      <c r="Q859" s="29"/>
      <c r="R859" s="29"/>
    </row>
    <row r="860" spans="1:18">
      <c r="A860" s="29"/>
      <c r="C860" s="29"/>
      <c r="G860" s="29"/>
      <c r="H860" s="29"/>
      <c r="J860" s="29"/>
      <c r="K860" s="29"/>
      <c r="M860" s="29"/>
      <c r="N860" s="29"/>
      <c r="O860" s="29"/>
      <c r="Q860" s="29"/>
      <c r="R860" s="29"/>
    </row>
    <row r="861" spans="1:18">
      <c r="A861" s="29"/>
      <c r="C861" s="29"/>
      <c r="G861" s="29"/>
      <c r="H861" s="29"/>
      <c r="J861" s="29"/>
      <c r="K861" s="29"/>
      <c r="M861" s="29"/>
      <c r="N861" s="29"/>
      <c r="O861" s="29"/>
      <c r="Q861" s="29"/>
      <c r="R861" s="29"/>
    </row>
    <row r="862" spans="1:18">
      <c r="A862" s="29"/>
      <c r="C862" s="29"/>
      <c r="G862" s="29"/>
      <c r="H862" s="29"/>
      <c r="J862" s="29"/>
      <c r="K862" s="29"/>
      <c r="M862" s="29"/>
      <c r="N862" s="29"/>
      <c r="O862" s="29"/>
      <c r="Q862" s="29"/>
      <c r="R862" s="29"/>
    </row>
    <row r="863" spans="1:18">
      <c r="A863" s="29"/>
      <c r="C863" s="29"/>
      <c r="G863" s="29"/>
      <c r="H863" s="29"/>
      <c r="J863" s="29"/>
      <c r="K863" s="29"/>
      <c r="M863" s="29"/>
      <c r="N863" s="29"/>
      <c r="O863" s="29"/>
      <c r="Q863" s="29"/>
      <c r="R863" s="29"/>
    </row>
    <row r="864" spans="1:18">
      <c r="A864" s="29"/>
      <c r="C864" s="29"/>
      <c r="G864" s="29"/>
      <c r="H864" s="29"/>
      <c r="J864" s="29"/>
      <c r="K864" s="29"/>
      <c r="M864" s="29"/>
      <c r="N864" s="29"/>
      <c r="O864" s="29"/>
      <c r="Q864" s="29"/>
      <c r="R864" s="29"/>
    </row>
    <row r="865" spans="1:18">
      <c r="A865" s="29"/>
      <c r="C865" s="29"/>
      <c r="G865" s="29"/>
      <c r="H865" s="29"/>
      <c r="J865" s="29"/>
      <c r="K865" s="29"/>
      <c r="M865" s="29"/>
      <c r="N865" s="29"/>
      <c r="O865" s="29"/>
      <c r="Q865" s="29"/>
      <c r="R865" s="29"/>
    </row>
    <row r="866" spans="1:18">
      <c r="A866" s="29"/>
      <c r="C866" s="29"/>
      <c r="G866" s="29"/>
      <c r="H866" s="29"/>
      <c r="J866" s="29"/>
      <c r="K866" s="29"/>
      <c r="M866" s="29"/>
      <c r="N866" s="29"/>
      <c r="O866" s="29"/>
      <c r="Q866" s="29"/>
      <c r="R866" s="29"/>
    </row>
    <row r="867" spans="1:18">
      <c r="A867" s="29"/>
      <c r="C867" s="29"/>
      <c r="G867" s="29"/>
      <c r="H867" s="29"/>
      <c r="J867" s="29"/>
      <c r="K867" s="29"/>
      <c r="M867" s="29"/>
      <c r="N867" s="29"/>
      <c r="O867" s="29"/>
      <c r="Q867" s="29"/>
      <c r="R867" s="29"/>
    </row>
    <row r="868" spans="1:18">
      <c r="A868" s="29"/>
      <c r="C868" s="29"/>
      <c r="G868" s="29"/>
      <c r="H868" s="29"/>
      <c r="J868" s="29"/>
      <c r="K868" s="29"/>
      <c r="M868" s="29"/>
      <c r="N868" s="29"/>
      <c r="O868" s="29"/>
      <c r="Q868" s="29"/>
      <c r="R868" s="29"/>
    </row>
    <row r="869" spans="1:18">
      <c r="A869" s="29"/>
      <c r="C869" s="29"/>
      <c r="G869" s="29"/>
      <c r="H869" s="29"/>
      <c r="J869" s="29"/>
      <c r="K869" s="29"/>
      <c r="M869" s="29"/>
      <c r="N869" s="29"/>
      <c r="O869" s="29"/>
      <c r="Q869" s="29"/>
      <c r="R869" s="29"/>
    </row>
    <row r="870" spans="1:18">
      <c r="A870" s="29"/>
      <c r="C870" s="29"/>
      <c r="G870" s="29"/>
      <c r="H870" s="29"/>
      <c r="J870" s="29"/>
      <c r="K870" s="29"/>
      <c r="M870" s="29"/>
      <c r="N870" s="29"/>
      <c r="O870" s="29"/>
      <c r="Q870" s="29"/>
      <c r="R870" s="29"/>
    </row>
    <row r="871" spans="1:18">
      <c r="A871" s="29"/>
      <c r="C871" s="29"/>
      <c r="G871" s="29"/>
      <c r="H871" s="29"/>
      <c r="J871" s="29"/>
      <c r="K871" s="29"/>
      <c r="M871" s="29"/>
      <c r="N871" s="29"/>
      <c r="O871" s="29"/>
      <c r="Q871" s="29"/>
      <c r="R871" s="29"/>
    </row>
    <row r="872" spans="1:18">
      <c r="A872" s="29"/>
      <c r="C872" s="29"/>
      <c r="G872" s="29"/>
      <c r="H872" s="29"/>
      <c r="J872" s="29"/>
      <c r="K872" s="29"/>
      <c r="M872" s="29"/>
      <c r="N872" s="29"/>
      <c r="O872" s="29"/>
      <c r="Q872" s="29"/>
      <c r="R872" s="29"/>
    </row>
    <row r="873" spans="1:18">
      <c r="A873" s="29"/>
      <c r="C873" s="29"/>
      <c r="G873" s="29"/>
      <c r="H873" s="29"/>
      <c r="J873" s="29"/>
      <c r="K873" s="29"/>
      <c r="M873" s="29"/>
      <c r="N873" s="29"/>
      <c r="O873" s="29"/>
      <c r="Q873" s="29"/>
      <c r="R873" s="29"/>
    </row>
    <row r="874" spans="1:18">
      <c r="A874" s="29"/>
      <c r="C874" s="29"/>
      <c r="G874" s="29"/>
      <c r="H874" s="29"/>
      <c r="J874" s="29"/>
      <c r="K874" s="29"/>
      <c r="M874" s="29"/>
      <c r="N874" s="29"/>
      <c r="O874" s="29"/>
      <c r="Q874" s="29"/>
      <c r="R874" s="29"/>
    </row>
    <row r="875" spans="1:18">
      <c r="A875" s="29"/>
      <c r="C875" s="29"/>
      <c r="G875" s="29"/>
      <c r="H875" s="29"/>
      <c r="J875" s="29"/>
      <c r="K875" s="29"/>
      <c r="M875" s="29"/>
      <c r="N875" s="29"/>
      <c r="O875" s="29"/>
      <c r="Q875" s="29"/>
      <c r="R875" s="29"/>
    </row>
    <row r="876" spans="1:18">
      <c r="A876" s="29"/>
      <c r="C876" s="29"/>
      <c r="G876" s="29"/>
      <c r="H876" s="29"/>
      <c r="J876" s="29"/>
      <c r="K876" s="29"/>
      <c r="M876" s="29"/>
      <c r="N876" s="29"/>
      <c r="O876" s="29"/>
      <c r="Q876" s="29"/>
      <c r="R876" s="29"/>
    </row>
    <row r="877" spans="1:18">
      <c r="A877" s="29"/>
      <c r="C877" s="29"/>
      <c r="G877" s="29"/>
      <c r="H877" s="29"/>
      <c r="J877" s="29"/>
      <c r="K877" s="29"/>
      <c r="M877" s="29"/>
      <c r="N877" s="29"/>
      <c r="O877" s="29"/>
      <c r="Q877" s="29"/>
      <c r="R877" s="29"/>
    </row>
    <row r="878" spans="1:18">
      <c r="A878" s="29"/>
      <c r="C878" s="29"/>
      <c r="G878" s="29"/>
      <c r="H878" s="29"/>
      <c r="J878" s="29"/>
      <c r="K878" s="29"/>
      <c r="M878" s="29"/>
      <c r="N878" s="29"/>
      <c r="O878" s="29"/>
      <c r="Q878" s="29"/>
      <c r="R878" s="29"/>
    </row>
    <row r="879" spans="1:18">
      <c r="A879" s="29"/>
      <c r="C879" s="29"/>
      <c r="G879" s="29"/>
      <c r="H879" s="29"/>
      <c r="J879" s="29"/>
      <c r="K879" s="29"/>
      <c r="M879" s="29"/>
      <c r="N879" s="29"/>
      <c r="O879" s="29"/>
      <c r="Q879" s="29"/>
      <c r="R879" s="29"/>
    </row>
    <row r="880" spans="1:18">
      <c r="A880" s="29"/>
      <c r="C880" s="29"/>
      <c r="G880" s="29"/>
      <c r="H880" s="29"/>
      <c r="J880" s="29"/>
      <c r="K880" s="29"/>
      <c r="M880" s="29"/>
      <c r="N880" s="29"/>
      <c r="O880" s="29"/>
      <c r="Q880" s="29"/>
      <c r="R880" s="29"/>
    </row>
    <row r="881" spans="1:18">
      <c r="A881" s="29"/>
      <c r="C881" s="29"/>
      <c r="G881" s="29"/>
      <c r="H881" s="29"/>
      <c r="J881" s="29"/>
      <c r="K881" s="29"/>
      <c r="M881" s="29"/>
      <c r="N881" s="29"/>
      <c r="O881" s="29"/>
      <c r="Q881" s="29"/>
      <c r="R881" s="29"/>
    </row>
    <row r="882" spans="1:18">
      <c r="A882" s="29"/>
      <c r="C882" s="29"/>
      <c r="G882" s="29"/>
      <c r="H882" s="29"/>
      <c r="J882" s="29"/>
      <c r="K882" s="29"/>
      <c r="M882" s="29"/>
      <c r="N882" s="29"/>
      <c r="O882" s="29"/>
      <c r="Q882" s="29"/>
      <c r="R882" s="29"/>
    </row>
    <row r="883" spans="1:18">
      <c r="A883" s="29"/>
      <c r="C883" s="29"/>
      <c r="G883" s="29"/>
      <c r="H883" s="29"/>
      <c r="J883" s="29"/>
      <c r="K883" s="29"/>
      <c r="M883" s="29"/>
      <c r="N883" s="29"/>
      <c r="O883" s="29"/>
      <c r="Q883" s="29"/>
      <c r="R883" s="29"/>
    </row>
    <row r="884" spans="1:18">
      <c r="A884" s="29"/>
      <c r="C884" s="29"/>
      <c r="G884" s="29"/>
      <c r="H884" s="29"/>
      <c r="J884" s="29"/>
      <c r="K884" s="29"/>
      <c r="M884" s="29"/>
      <c r="N884" s="29"/>
      <c r="O884" s="29"/>
      <c r="Q884" s="29"/>
      <c r="R884" s="29"/>
    </row>
    <row r="885" spans="1:18">
      <c r="A885" s="29"/>
      <c r="C885" s="29"/>
      <c r="G885" s="29"/>
      <c r="H885" s="29"/>
      <c r="J885" s="29"/>
      <c r="K885" s="29"/>
      <c r="M885" s="29"/>
      <c r="N885" s="29"/>
      <c r="O885" s="29"/>
      <c r="Q885" s="29"/>
      <c r="R885" s="29"/>
    </row>
    <row r="886" spans="1:18">
      <c r="A886" s="29"/>
      <c r="C886" s="29"/>
      <c r="G886" s="29"/>
      <c r="H886" s="29"/>
      <c r="J886" s="29"/>
      <c r="K886" s="29"/>
      <c r="M886" s="29"/>
      <c r="N886" s="29"/>
      <c r="O886" s="29"/>
      <c r="Q886" s="29"/>
      <c r="R886" s="29"/>
    </row>
    <row r="887" spans="1:18">
      <c r="A887" s="29"/>
      <c r="C887" s="29"/>
      <c r="G887" s="29"/>
      <c r="H887" s="29"/>
      <c r="J887" s="29"/>
      <c r="K887" s="29"/>
      <c r="M887" s="29"/>
      <c r="N887" s="29"/>
      <c r="O887" s="29"/>
      <c r="Q887" s="29"/>
      <c r="R887" s="29"/>
    </row>
    <row r="888" spans="1:18">
      <c r="A888" s="29"/>
      <c r="C888" s="29"/>
      <c r="G888" s="29"/>
      <c r="H888" s="29"/>
      <c r="J888" s="29"/>
      <c r="K888" s="29"/>
      <c r="M888" s="29"/>
      <c r="N888" s="29"/>
      <c r="O888" s="29"/>
      <c r="Q888" s="29"/>
      <c r="R888" s="29"/>
    </row>
    <row r="889" spans="1:18">
      <c r="A889" s="29"/>
      <c r="C889" s="29"/>
      <c r="G889" s="29"/>
      <c r="H889" s="29"/>
      <c r="J889" s="29"/>
      <c r="K889" s="29"/>
      <c r="M889" s="29"/>
      <c r="N889" s="29"/>
      <c r="O889" s="29"/>
      <c r="Q889" s="29"/>
      <c r="R889" s="29"/>
    </row>
    <row r="890" spans="1:18">
      <c r="A890" s="29"/>
      <c r="C890" s="29"/>
      <c r="G890" s="29"/>
      <c r="H890" s="29"/>
      <c r="J890" s="29"/>
      <c r="K890" s="29"/>
      <c r="M890" s="29"/>
      <c r="N890" s="29"/>
      <c r="O890" s="29"/>
      <c r="Q890" s="29"/>
      <c r="R890" s="29"/>
    </row>
    <row r="891" spans="1:18">
      <c r="A891" s="29"/>
      <c r="C891" s="29"/>
      <c r="G891" s="29"/>
      <c r="H891" s="29"/>
      <c r="J891" s="29"/>
      <c r="K891" s="29"/>
      <c r="M891" s="29"/>
      <c r="N891" s="29"/>
      <c r="O891" s="29"/>
      <c r="Q891" s="29"/>
      <c r="R891" s="29"/>
    </row>
    <row r="892" spans="1:18">
      <c r="A892" s="29"/>
      <c r="C892" s="29"/>
      <c r="G892" s="29"/>
      <c r="H892" s="29"/>
      <c r="J892" s="29"/>
      <c r="K892" s="29"/>
      <c r="M892" s="29"/>
      <c r="N892" s="29"/>
      <c r="O892" s="29"/>
      <c r="Q892" s="29"/>
      <c r="R892" s="29"/>
    </row>
    <row r="893" spans="1:18">
      <c r="A893" s="29"/>
      <c r="C893" s="29"/>
      <c r="G893" s="29"/>
      <c r="H893" s="29"/>
      <c r="J893" s="29"/>
      <c r="K893" s="29"/>
      <c r="M893" s="29"/>
      <c r="N893" s="29"/>
      <c r="O893" s="29"/>
      <c r="Q893" s="29"/>
      <c r="R893" s="29"/>
    </row>
    <row r="894" spans="1:18">
      <c r="A894" s="29"/>
      <c r="C894" s="29"/>
      <c r="G894" s="29"/>
      <c r="H894" s="29"/>
      <c r="J894" s="29"/>
      <c r="K894" s="29"/>
      <c r="M894" s="29"/>
      <c r="N894" s="29"/>
      <c r="O894" s="29"/>
      <c r="Q894" s="29"/>
      <c r="R894" s="29"/>
    </row>
    <row r="895" spans="1:18">
      <c r="A895" s="29"/>
      <c r="C895" s="29"/>
      <c r="G895" s="29"/>
      <c r="H895" s="29"/>
      <c r="J895" s="29"/>
      <c r="K895" s="29"/>
      <c r="M895" s="29"/>
      <c r="N895" s="29"/>
      <c r="O895" s="29"/>
      <c r="Q895" s="29"/>
      <c r="R895" s="29"/>
    </row>
    <row r="896" spans="1:18">
      <c r="A896" s="29"/>
      <c r="C896" s="29"/>
      <c r="G896" s="29"/>
      <c r="H896" s="29"/>
      <c r="J896" s="29"/>
      <c r="K896" s="29"/>
      <c r="M896" s="29"/>
      <c r="N896" s="29"/>
      <c r="O896" s="29"/>
      <c r="Q896" s="29"/>
      <c r="R896" s="29"/>
    </row>
    <row r="897" spans="1:18">
      <c r="A897" s="29"/>
      <c r="C897" s="29"/>
      <c r="G897" s="29"/>
      <c r="H897" s="29"/>
      <c r="J897" s="29"/>
      <c r="K897" s="29"/>
      <c r="M897" s="29"/>
      <c r="N897" s="29"/>
      <c r="O897" s="29"/>
      <c r="Q897" s="29"/>
      <c r="R897" s="29"/>
    </row>
    <row r="898" spans="1:18">
      <c r="A898" s="29"/>
      <c r="C898" s="29"/>
      <c r="G898" s="29"/>
      <c r="H898" s="29"/>
      <c r="J898" s="29"/>
      <c r="K898" s="29"/>
      <c r="M898" s="29"/>
      <c r="N898" s="29"/>
      <c r="O898" s="29"/>
      <c r="Q898" s="29"/>
      <c r="R898" s="29"/>
    </row>
    <row r="899" spans="1:18">
      <c r="A899" s="29"/>
      <c r="C899" s="29"/>
      <c r="G899" s="29"/>
      <c r="H899" s="29"/>
      <c r="J899" s="29"/>
      <c r="K899" s="29"/>
      <c r="M899" s="29"/>
      <c r="N899" s="29"/>
      <c r="O899" s="29"/>
      <c r="Q899" s="29"/>
      <c r="R899" s="29"/>
    </row>
    <row r="900" spans="1:18">
      <c r="A900" s="29"/>
      <c r="C900" s="29"/>
      <c r="G900" s="29"/>
      <c r="H900" s="29"/>
      <c r="J900" s="29"/>
      <c r="K900" s="29"/>
      <c r="M900" s="29"/>
      <c r="N900" s="29"/>
      <c r="O900" s="29"/>
      <c r="Q900" s="29"/>
      <c r="R900" s="29"/>
    </row>
    <row r="901" spans="1:18">
      <c r="A901" s="29"/>
      <c r="C901" s="29"/>
      <c r="G901" s="29"/>
      <c r="H901" s="29"/>
      <c r="J901" s="29"/>
      <c r="K901" s="29"/>
      <c r="M901" s="29"/>
      <c r="N901" s="29"/>
      <c r="O901" s="29"/>
      <c r="Q901" s="29"/>
      <c r="R901" s="29"/>
    </row>
    <row r="902" spans="1:18">
      <c r="A902" s="29"/>
      <c r="C902" s="29"/>
      <c r="G902" s="29"/>
      <c r="H902" s="29"/>
      <c r="J902" s="29"/>
      <c r="K902" s="29"/>
      <c r="M902" s="29"/>
      <c r="N902" s="29"/>
      <c r="O902" s="29"/>
      <c r="Q902" s="29"/>
      <c r="R902" s="29"/>
    </row>
    <row r="903" spans="1:18">
      <c r="A903" s="29"/>
      <c r="C903" s="29"/>
      <c r="G903" s="29"/>
      <c r="H903" s="29"/>
      <c r="J903" s="29"/>
      <c r="K903" s="29"/>
      <c r="M903" s="29"/>
      <c r="N903" s="29"/>
      <c r="O903" s="29"/>
      <c r="Q903" s="29"/>
      <c r="R903" s="29"/>
    </row>
    <row r="904" spans="1:18">
      <c r="A904" s="29"/>
      <c r="C904" s="29"/>
      <c r="G904" s="29"/>
      <c r="H904" s="29"/>
      <c r="J904" s="29"/>
      <c r="K904" s="29"/>
      <c r="M904" s="29"/>
      <c r="N904" s="29"/>
      <c r="O904" s="29"/>
      <c r="Q904" s="29"/>
      <c r="R904" s="29"/>
    </row>
    <row r="905" spans="1:18">
      <c r="A905" s="29"/>
      <c r="C905" s="29"/>
      <c r="G905" s="29"/>
      <c r="H905" s="29"/>
      <c r="J905" s="29"/>
      <c r="K905" s="29"/>
      <c r="M905" s="29"/>
      <c r="N905" s="29"/>
      <c r="O905" s="29"/>
      <c r="Q905" s="29"/>
      <c r="R905" s="29"/>
    </row>
    <row r="906" spans="1:18">
      <c r="A906" s="29"/>
      <c r="C906" s="29"/>
      <c r="G906" s="29"/>
      <c r="H906" s="29"/>
      <c r="J906" s="29"/>
      <c r="K906" s="29"/>
      <c r="M906" s="29"/>
      <c r="N906" s="29"/>
      <c r="O906" s="29"/>
      <c r="Q906" s="29"/>
      <c r="R906" s="29"/>
    </row>
    <row r="907" spans="1:18">
      <c r="A907" s="29"/>
      <c r="C907" s="29"/>
      <c r="G907" s="29"/>
      <c r="H907" s="29"/>
      <c r="J907" s="29"/>
      <c r="K907" s="29"/>
      <c r="M907" s="29"/>
      <c r="N907" s="29"/>
      <c r="O907" s="29"/>
      <c r="Q907" s="29"/>
      <c r="R907" s="29"/>
    </row>
    <row r="908" spans="1:18">
      <c r="A908" s="29"/>
      <c r="C908" s="29"/>
      <c r="G908" s="29"/>
      <c r="H908" s="29"/>
      <c r="J908" s="29"/>
      <c r="K908" s="29"/>
      <c r="M908" s="29"/>
      <c r="N908" s="29"/>
      <c r="O908" s="29"/>
      <c r="Q908" s="29"/>
      <c r="R908" s="29"/>
    </row>
    <row r="909" spans="1:18">
      <c r="A909" s="29"/>
      <c r="C909" s="29"/>
      <c r="G909" s="29"/>
      <c r="H909" s="29"/>
      <c r="J909" s="29"/>
      <c r="K909" s="29"/>
      <c r="M909" s="29"/>
      <c r="N909" s="29"/>
      <c r="O909" s="29"/>
      <c r="Q909" s="29"/>
      <c r="R909" s="29"/>
    </row>
    <row r="910" spans="1:18">
      <c r="A910" s="29"/>
      <c r="C910" s="29"/>
      <c r="G910" s="29"/>
      <c r="H910" s="29"/>
      <c r="J910" s="29"/>
      <c r="K910" s="29"/>
      <c r="M910" s="29"/>
      <c r="N910" s="29"/>
      <c r="O910" s="29"/>
      <c r="Q910" s="29"/>
      <c r="R910" s="29"/>
    </row>
    <row r="911" spans="1:18">
      <c r="A911" s="29"/>
      <c r="C911" s="29"/>
      <c r="G911" s="29"/>
      <c r="H911" s="29"/>
      <c r="J911" s="29"/>
      <c r="K911" s="29"/>
      <c r="M911" s="29"/>
      <c r="N911" s="29"/>
      <c r="O911" s="29"/>
      <c r="Q911" s="29"/>
      <c r="R911" s="29"/>
    </row>
    <row r="912" spans="1:18">
      <c r="A912" s="29"/>
      <c r="C912" s="29"/>
      <c r="G912" s="29"/>
      <c r="H912" s="29"/>
      <c r="J912" s="29"/>
      <c r="K912" s="29"/>
      <c r="M912" s="29"/>
      <c r="N912" s="29"/>
      <c r="O912" s="29"/>
      <c r="Q912" s="29"/>
      <c r="R912" s="29"/>
    </row>
    <row r="913" spans="1:18">
      <c r="A913" s="29"/>
      <c r="C913" s="29"/>
      <c r="G913" s="29"/>
      <c r="H913" s="29"/>
      <c r="J913" s="29"/>
      <c r="K913" s="29"/>
      <c r="M913" s="29"/>
      <c r="N913" s="29"/>
      <c r="O913" s="29"/>
      <c r="Q913" s="29"/>
      <c r="R913" s="29"/>
    </row>
    <row r="914" spans="1:18">
      <c r="A914" s="29"/>
      <c r="C914" s="29"/>
      <c r="G914" s="29"/>
      <c r="H914" s="29"/>
      <c r="J914" s="29"/>
      <c r="K914" s="29"/>
      <c r="M914" s="29"/>
      <c r="N914" s="29"/>
      <c r="O914" s="29"/>
      <c r="Q914" s="29"/>
      <c r="R914" s="29"/>
    </row>
    <row r="915" spans="1:18">
      <c r="A915" s="29"/>
      <c r="C915" s="29"/>
      <c r="G915" s="29"/>
      <c r="H915" s="29"/>
      <c r="J915" s="29"/>
      <c r="K915" s="29"/>
      <c r="M915" s="29"/>
      <c r="N915" s="29"/>
      <c r="O915" s="29"/>
      <c r="Q915" s="29"/>
      <c r="R915" s="29"/>
    </row>
    <row r="916" spans="1:18">
      <c r="A916" s="29"/>
      <c r="C916" s="29"/>
      <c r="G916" s="29"/>
      <c r="H916" s="29"/>
      <c r="J916" s="29"/>
      <c r="K916" s="29"/>
      <c r="M916" s="29"/>
      <c r="N916" s="29"/>
      <c r="O916" s="29"/>
      <c r="Q916" s="29"/>
      <c r="R916" s="29"/>
    </row>
    <row r="917" spans="1:18">
      <c r="A917" s="29"/>
      <c r="C917" s="29"/>
      <c r="G917" s="29"/>
      <c r="H917" s="29"/>
      <c r="J917" s="29"/>
      <c r="K917" s="29"/>
      <c r="M917" s="29"/>
      <c r="N917" s="29"/>
      <c r="O917" s="29"/>
      <c r="Q917" s="29"/>
      <c r="R917" s="29"/>
    </row>
    <row r="918" spans="1:18">
      <c r="A918" s="29"/>
      <c r="C918" s="29"/>
      <c r="G918" s="29"/>
      <c r="H918" s="29"/>
      <c r="J918" s="29"/>
      <c r="K918" s="29"/>
      <c r="M918" s="29"/>
      <c r="N918" s="29"/>
      <c r="O918" s="29"/>
      <c r="Q918" s="29"/>
      <c r="R918" s="29"/>
    </row>
    <row r="919" spans="1:18">
      <c r="A919" s="29"/>
      <c r="C919" s="29"/>
      <c r="G919" s="29"/>
      <c r="H919" s="29"/>
      <c r="J919" s="29"/>
      <c r="K919" s="29"/>
      <c r="M919" s="29"/>
      <c r="N919" s="29"/>
      <c r="O919" s="29"/>
      <c r="Q919" s="29"/>
      <c r="R919" s="29"/>
    </row>
    <row r="920" spans="1:18">
      <c r="A920" s="29"/>
      <c r="C920" s="29"/>
      <c r="G920" s="29"/>
      <c r="H920" s="29"/>
      <c r="J920" s="29"/>
      <c r="K920" s="29"/>
      <c r="M920" s="29"/>
      <c r="N920" s="29"/>
      <c r="O920" s="29"/>
      <c r="Q920" s="29"/>
      <c r="R920" s="29"/>
    </row>
    <row r="921" spans="1:18">
      <c r="A921" s="29"/>
      <c r="C921" s="29"/>
      <c r="G921" s="29"/>
      <c r="H921" s="29"/>
      <c r="J921" s="29"/>
      <c r="K921" s="29"/>
      <c r="M921" s="29"/>
      <c r="N921" s="29"/>
      <c r="O921" s="29"/>
      <c r="Q921" s="29"/>
      <c r="R921" s="29"/>
    </row>
    <row r="922" spans="1:18">
      <c r="A922" s="29"/>
      <c r="C922" s="29"/>
      <c r="G922" s="29"/>
      <c r="H922" s="29"/>
      <c r="J922" s="29"/>
      <c r="K922" s="29"/>
      <c r="M922" s="29"/>
      <c r="N922" s="29"/>
      <c r="O922" s="29"/>
      <c r="Q922" s="29"/>
      <c r="R922" s="29"/>
    </row>
    <row r="923" spans="1:18">
      <c r="A923" s="29"/>
      <c r="C923" s="29"/>
      <c r="G923" s="29"/>
      <c r="H923" s="29"/>
      <c r="J923" s="29"/>
      <c r="K923" s="29"/>
      <c r="M923" s="29"/>
      <c r="N923" s="29"/>
      <c r="O923" s="29"/>
      <c r="Q923" s="29"/>
      <c r="R923" s="29"/>
    </row>
    <row r="924" spans="1:18">
      <c r="A924" s="29"/>
      <c r="C924" s="29"/>
      <c r="G924" s="29"/>
      <c r="H924" s="29"/>
      <c r="J924" s="29"/>
      <c r="K924" s="29"/>
      <c r="M924" s="29"/>
      <c r="N924" s="29"/>
      <c r="O924" s="29"/>
      <c r="Q924" s="29"/>
      <c r="R924" s="29"/>
    </row>
    <row r="925" spans="1:18">
      <c r="A925" s="29"/>
      <c r="C925" s="29"/>
      <c r="G925" s="29"/>
      <c r="H925" s="29"/>
      <c r="J925" s="29"/>
      <c r="K925" s="29"/>
      <c r="M925" s="29"/>
      <c r="N925" s="29"/>
      <c r="O925" s="29"/>
      <c r="Q925" s="29"/>
      <c r="R925" s="29"/>
    </row>
    <row r="926" spans="1:18">
      <c r="A926" s="29"/>
      <c r="C926" s="29"/>
      <c r="G926" s="29"/>
      <c r="H926" s="29"/>
      <c r="J926" s="29"/>
      <c r="K926" s="29"/>
      <c r="M926" s="29"/>
      <c r="N926" s="29"/>
      <c r="O926" s="29"/>
      <c r="Q926" s="29"/>
      <c r="R926" s="29"/>
    </row>
    <row r="927" spans="1:18">
      <c r="A927" s="29"/>
      <c r="C927" s="29"/>
      <c r="G927" s="29"/>
      <c r="H927" s="29"/>
      <c r="J927" s="29"/>
      <c r="K927" s="29"/>
      <c r="M927" s="29"/>
      <c r="N927" s="29"/>
      <c r="O927" s="29"/>
      <c r="Q927" s="29"/>
      <c r="R927" s="29"/>
    </row>
    <row r="928" spans="1:18">
      <c r="A928" s="29"/>
      <c r="C928" s="29"/>
      <c r="G928" s="29"/>
      <c r="H928" s="29"/>
      <c r="J928" s="29"/>
      <c r="K928" s="29"/>
      <c r="M928" s="29"/>
      <c r="N928" s="29"/>
      <c r="O928" s="29"/>
      <c r="Q928" s="29"/>
      <c r="R928" s="29"/>
    </row>
    <row r="929" spans="1:18">
      <c r="A929" s="29"/>
      <c r="C929" s="29"/>
      <c r="G929" s="29"/>
      <c r="H929" s="29"/>
      <c r="J929" s="29"/>
      <c r="K929" s="29"/>
      <c r="M929" s="29"/>
      <c r="N929" s="29"/>
      <c r="O929" s="29"/>
      <c r="Q929" s="29"/>
      <c r="R929" s="29"/>
    </row>
    <row r="930" spans="1:18">
      <c r="A930" s="29"/>
      <c r="C930" s="29"/>
      <c r="G930" s="29"/>
      <c r="H930" s="29"/>
      <c r="J930" s="29"/>
      <c r="K930" s="29"/>
      <c r="M930" s="29"/>
      <c r="N930" s="29"/>
      <c r="O930" s="29"/>
      <c r="Q930" s="29"/>
      <c r="R930" s="29"/>
    </row>
    <row r="931" spans="1:18">
      <c r="A931" s="29"/>
      <c r="C931" s="29"/>
      <c r="G931" s="29"/>
      <c r="H931" s="29"/>
      <c r="J931" s="29"/>
      <c r="K931" s="29"/>
      <c r="M931" s="29"/>
      <c r="N931" s="29"/>
      <c r="O931" s="29"/>
      <c r="Q931" s="29"/>
      <c r="R931" s="29"/>
    </row>
    <row r="932" spans="1:18">
      <c r="A932" s="29"/>
      <c r="C932" s="29"/>
      <c r="G932" s="29"/>
      <c r="H932" s="29"/>
      <c r="J932" s="29"/>
      <c r="K932" s="29"/>
      <c r="M932" s="29"/>
      <c r="N932" s="29"/>
      <c r="O932" s="29"/>
      <c r="Q932" s="29"/>
      <c r="R932" s="29"/>
    </row>
    <row r="933" spans="1:18">
      <c r="A933" s="29"/>
      <c r="C933" s="29"/>
      <c r="G933" s="29"/>
      <c r="H933" s="29"/>
      <c r="J933" s="29"/>
      <c r="K933" s="29"/>
      <c r="M933" s="29"/>
      <c r="N933" s="29"/>
      <c r="O933" s="29"/>
      <c r="Q933" s="29"/>
      <c r="R933" s="29"/>
    </row>
    <row r="934" spans="1:18">
      <c r="A934" s="29"/>
      <c r="C934" s="29"/>
      <c r="G934" s="29"/>
      <c r="H934" s="29"/>
      <c r="J934" s="29"/>
      <c r="K934" s="29"/>
      <c r="M934" s="29"/>
      <c r="N934" s="29"/>
      <c r="O934" s="29"/>
      <c r="Q934" s="29"/>
      <c r="R934" s="29"/>
    </row>
    <row r="935" spans="1:18">
      <c r="A935" s="29"/>
      <c r="C935" s="29"/>
      <c r="G935" s="29"/>
      <c r="H935" s="29"/>
      <c r="J935" s="29"/>
      <c r="K935" s="29"/>
      <c r="M935" s="29"/>
      <c r="N935" s="29"/>
      <c r="O935" s="29"/>
      <c r="Q935" s="29"/>
      <c r="R935" s="29"/>
    </row>
    <row r="936" spans="1:18">
      <c r="A936" s="29"/>
      <c r="C936" s="29"/>
      <c r="G936" s="29"/>
      <c r="H936" s="29"/>
      <c r="J936" s="29"/>
      <c r="K936" s="29"/>
      <c r="M936" s="29"/>
      <c r="N936" s="29"/>
      <c r="O936" s="29"/>
      <c r="Q936" s="29"/>
      <c r="R936" s="29"/>
    </row>
    <row r="937" spans="1:18">
      <c r="A937" s="29"/>
      <c r="C937" s="29"/>
      <c r="G937" s="29"/>
      <c r="H937" s="29"/>
      <c r="J937" s="29"/>
      <c r="K937" s="29"/>
      <c r="M937" s="29"/>
      <c r="N937" s="29"/>
      <c r="O937" s="29"/>
      <c r="Q937" s="29"/>
      <c r="R937" s="29"/>
    </row>
    <row r="938" spans="1:18">
      <c r="A938" s="29"/>
      <c r="C938" s="29"/>
      <c r="G938" s="29"/>
      <c r="H938" s="29"/>
      <c r="J938" s="29"/>
      <c r="K938" s="29"/>
      <c r="M938" s="29"/>
      <c r="N938" s="29"/>
      <c r="O938" s="29"/>
      <c r="Q938" s="29"/>
      <c r="R938" s="29"/>
    </row>
    <row r="939" spans="1:18">
      <c r="A939" s="29"/>
      <c r="C939" s="29"/>
      <c r="G939" s="29"/>
      <c r="H939" s="29"/>
      <c r="J939" s="29"/>
      <c r="K939" s="29"/>
      <c r="M939" s="29"/>
      <c r="N939" s="29"/>
      <c r="O939" s="29"/>
      <c r="Q939" s="29"/>
      <c r="R939" s="29"/>
    </row>
    <row r="940" spans="1:18">
      <c r="A940" s="29"/>
      <c r="C940" s="29"/>
      <c r="G940" s="29"/>
      <c r="H940" s="29"/>
      <c r="J940" s="29"/>
      <c r="K940" s="29"/>
      <c r="M940" s="29"/>
      <c r="N940" s="29"/>
      <c r="O940" s="29"/>
      <c r="Q940" s="29"/>
      <c r="R940" s="29"/>
    </row>
    <row r="941" spans="1:18">
      <c r="A941" s="29"/>
      <c r="C941" s="29"/>
      <c r="G941" s="29"/>
      <c r="H941" s="29"/>
      <c r="J941" s="29"/>
      <c r="K941" s="29"/>
      <c r="M941" s="29"/>
      <c r="N941" s="29"/>
      <c r="O941" s="29"/>
      <c r="Q941" s="29"/>
      <c r="R941" s="29"/>
    </row>
    <row r="942" spans="1:18">
      <c r="A942" s="29"/>
      <c r="C942" s="29"/>
      <c r="G942" s="29"/>
      <c r="H942" s="29"/>
      <c r="J942" s="29"/>
      <c r="K942" s="29"/>
      <c r="M942" s="29"/>
      <c r="N942" s="29"/>
      <c r="O942" s="29"/>
      <c r="Q942" s="29"/>
      <c r="R942" s="29"/>
    </row>
    <row r="943" spans="1:18">
      <c r="A943" s="29"/>
      <c r="C943" s="29"/>
      <c r="G943" s="29"/>
      <c r="H943" s="29"/>
      <c r="J943" s="29"/>
      <c r="K943" s="29"/>
      <c r="M943" s="29"/>
      <c r="N943" s="29"/>
      <c r="O943" s="29"/>
      <c r="Q943" s="29"/>
      <c r="R943" s="29"/>
    </row>
    <row r="944" spans="1:18">
      <c r="A944" s="29"/>
      <c r="C944" s="29"/>
      <c r="G944" s="29"/>
      <c r="H944" s="29"/>
      <c r="J944" s="29"/>
      <c r="K944" s="29"/>
      <c r="M944" s="29"/>
      <c r="N944" s="29"/>
      <c r="O944" s="29"/>
      <c r="Q944" s="29"/>
      <c r="R944" s="29"/>
    </row>
    <row r="945" spans="1:18">
      <c r="A945" s="29"/>
      <c r="C945" s="29"/>
      <c r="G945" s="29"/>
      <c r="H945" s="29"/>
      <c r="J945" s="29"/>
      <c r="K945" s="29"/>
      <c r="M945" s="29"/>
      <c r="N945" s="29"/>
      <c r="O945" s="29"/>
      <c r="Q945" s="29"/>
      <c r="R945" s="29"/>
    </row>
    <row r="946" spans="1:18">
      <c r="A946" s="29"/>
      <c r="C946" s="29"/>
      <c r="G946" s="29"/>
      <c r="H946" s="29"/>
      <c r="J946" s="29"/>
      <c r="K946" s="29"/>
      <c r="M946" s="29"/>
      <c r="N946" s="29"/>
      <c r="O946" s="29"/>
      <c r="Q946" s="29"/>
      <c r="R946" s="29"/>
    </row>
    <row r="947" spans="1:18">
      <c r="A947" s="29"/>
      <c r="C947" s="29"/>
      <c r="G947" s="29"/>
      <c r="H947" s="29"/>
      <c r="J947" s="29"/>
      <c r="K947" s="29"/>
      <c r="M947" s="29"/>
      <c r="N947" s="29"/>
      <c r="O947" s="29"/>
      <c r="Q947" s="29"/>
      <c r="R947" s="29"/>
    </row>
    <row r="948" spans="1:18">
      <c r="A948" s="29"/>
      <c r="C948" s="29"/>
      <c r="G948" s="29"/>
      <c r="H948" s="29"/>
      <c r="J948" s="29"/>
      <c r="K948" s="29"/>
      <c r="M948" s="29"/>
      <c r="N948" s="29"/>
      <c r="O948" s="29"/>
      <c r="Q948" s="29"/>
      <c r="R948" s="29"/>
    </row>
    <row r="949" spans="1:18">
      <c r="A949" s="29"/>
      <c r="C949" s="29"/>
      <c r="G949" s="29"/>
      <c r="H949" s="29"/>
      <c r="J949" s="29"/>
      <c r="K949" s="29"/>
      <c r="M949" s="29"/>
      <c r="N949" s="29"/>
      <c r="O949" s="29"/>
      <c r="Q949" s="29"/>
      <c r="R949" s="29"/>
    </row>
    <row r="950" spans="1:18">
      <c r="A950" s="29"/>
      <c r="C950" s="29"/>
      <c r="G950" s="29"/>
      <c r="H950" s="29"/>
      <c r="J950" s="29"/>
      <c r="K950" s="29"/>
      <c r="M950" s="29"/>
      <c r="N950" s="29"/>
      <c r="O950" s="29"/>
      <c r="Q950" s="29"/>
      <c r="R950" s="29"/>
    </row>
    <row r="951" spans="1:18">
      <c r="A951" s="29"/>
      <c r="C951" s="29"/>
      <c r="G951" s="29"/>
      <c r="H951" s="29"/>
      <c r="J951" s="29"/>
      <c r="K951" s="29"/>
      <c r="M951" s="29"/>
      <c r="N951" s="29"/>
      <c r="O951" s="29"/>
      <c r="Q951" s="29"/>
      <c r="R951" s="29"/>
    </row>
    <row r="952" spans="1:18">
      <c r="A952" s="29"/>
      <c r="C952" s="29"/>
      <c r="G952" s="29"/>
      <c r="H952" s="29"/>
      <c r="J952" s="29"/>
      <c r="K952" s="29"/>
      <c r="M952" s="29"/>
      <c r="N952" s="29"/>
      <c r="O952" s="29"/>
      <c r="Q952" s="29"/>
      <c r="R952" s="29"/>
    </row>
    <row r="953" spans="1:18">
      <c r="A953" s="29"/>
      <c r="C953" s="29"/>
      <c r="G953" s="29"/>
      <c r="H953" s="29"/>
      <c r="J953" s="29"/>
      <c r="K953" s="29"/>
      <c r="M953" s="29"/>
      <c r="N953" s="29"/>
      <c r="O953" s="29"/>
      <c r="Q953" s="29"/>
      <c r="R953" s="29"/>
    </row>
    <row r="954" spans="1:18">
      <c r="A954" s="29"/>
      <c r="C954" s="29"/>
      <c r="G954" s="29"/>
      <c r="H954" s="29"/>
      <c r="J954" s="29"/>
      <c r="K954" s="29"/>
      <c r="M954" s="29"/>
      <c r="N954" s="29"/>
      <c r="O954" s="29"/>
      <c r="Q954" s="29"/>
      <c r="R954" s="29"/>
    </row>
    <row r="955" spans="1:18">
      <c r="A955" s="29"/>
      <c r="C955" s="29"/>
      <c r="G955" s="29"/>
      <c r="H955" s="29"/>
      <c r="J955" s="29"/>
      <c r="K955" s="29"/>
      <c r="M955" s="29"/>
      <c r="N955" s="29"/>
      <c r="O955" s="29"/>
      <c r="Q955" s="29"/>
      <c r="R955" s="29"/>
    </row>
    <row r="956" spans="1:18">
      <c r="A956" s="29"/>
      <c r="C956" s="29"/>
      <c r="G956" s="29"/>
      <c r="H956" s="29"/>
      <c r="J956" s="29"/>
      <c r="K956" s="29"/>
      <c r="M956" s="29"/>
      <c r="N956" s="29"/>
      <c r="O956" s="29"/>
      <c r="Q956" s="29"/>
      <c r="R956" s="29"/>
    </row>
    <row r="957" spans="1:18">
      <c r="A957" s="29"/>
      <c r="C957" s="29"/>
      <c r="G957" s="29"/>
      <c r="H957" s="29"/>
      <c r="J957" s="29"/>
      <c r="K957" s="29"/>
      <c r="M957" s="29"/>
      <c r="N957" s="29"/>
      <c r="O957" s="29"/>
      <c r="Q957" s="29"/>
      <c r="R957" s="29"/>
    </row>
    <row r="958" spans="1:18">
      <c r="A958" s="29"/>
      <c r="C958" s="29"/>
      <c r="G958" s="29"/>
      <c r="H958" s="29"/>
      <c r="J958" s="29"/>
      <c r="K958" s="29"/>
      <c r="M958" s="29"/>
      <c r="N958" s="29"/>
      <c r="O958" s="29"/>
      <c r="Q958" s="29"/>
      <c r="R958" s="29"/>
    </row>
    <row r="959" spans="1:18">
      <c r="A959" s="29"/>
      <c r="C959" s="29"/>
      <c r="G959" s="29"/>
      <c r="H959" s="29"/>
      <c r="J959" s="29"/>
      <c r="K959" s="29"/>
      <c r="M959" s="29"/>
      <c r="N959" s="29"/>
      <c r="O959" s="29"/>
      <c r="Q959" s="29"/>
      <c r="R959" s="29"/>
    </row>
    <row r="960" spans="1:18">
      <c r="A960" s="29"/>
      <c r="C960" s="29"/>
      <c r="G960" s="29"/>
      <c r="H960" s="29"/>
      <c r="J960" s="29"/>
      <c r="M960" s="29"/>
      <c r="N960" s="29"/>
      <c r="O960" s="29"/>
      <c r="Q960" s="29"/>
      <c r="R960" s="29"/>
    </row>
    <row r="961" spans="1:18">
      <c r="A961" s="29"/>
      <c r="C961" s="29"/>
      <c r="G961" s="29"/>
      <c r="H961" s="29"/>
      <c r="J961" s="29"/>
      <c r="M961" s="29"/>
      <c r="N961" s="29"/>
      <c r="O961" s="29"/>
      <c r="Q961" s="29"/>
      <c r="R961" s="29"/>
    </row>
    <row r="962" spans="1:18">
      <c r="A962" s="29"/>
      <c r="C962" s="29"/>
      <c r="G962" s="29"/>
      <c r="H962" s="29"/>
      <c r="J962" s="29"/>
      <c r="M962" s="29"/>
      <c r="N962" s="29"/>
      <c r="O962" s="29"/>
      <c r="Q962" s="29"/>
      <c r="R962" s="29"/>
    </row>
    <row r="963" spans="1:18">
      <c r="A963" s="29"/>
      <c r="C963" s="29"/>
      <c r="G963" s="29"/>
      <c r="H963" s="29"/>
      <c r="J963" s="29"/>
      <c r="M963" s="29"/>
      <c r="N963" s="29"/>
      <c r="O963" s="29"/>
      <c r="Q963" s="29"/>
      <c r="R963" s="29"/>
    </row>
    <row r="964" spans="1:18">
      <c r="A964" s="29"/>
      <c r="C964" s="29"/>
      <c r="G964" s="29"/>
      <c r="H964" s="29"/>
      <c r="J964" s="29"/>
      <c r="M964" s="29"/>
      <c r="N964" s="29"/>
      <c r="O964" s="29"/>
      <c r="Q964" s="29"/>
      <c r="R964" s="29"/>
    </row>
    <row r="965" spans="1:18">
      <c r="A965" s="29"/>
      <c r="C965" s="29"/>
      <c r="G965" s="29"/>
      <c r="H965" s="29"/>
      <c r="J965" s="29"/>
      <c r="M965" s="29"/>
      <c r="N965" s="29"/>
      <c r="O965" s="29"/>
      <c r="Q965" s="29"/>
      <c r="R965" s="29"/>
    </row>
    <row r="966" spans="1:18">
      <c r="A966" s="29"/>
      <c r="C966" s="29"/>
      <c r="G966" s="29"/>
      <c r="H966" s="29"/>
      <c r="J966" s="29"/>
      <c r="M966" s="29"/>
      <c r="N966" s="29"/>
      <c r="O966" s="29"/>
      <c r="Q966" s="29"/>
      <c r="R966" s="29"/>
    </row>
    <row r="967" spans="1:18">
      <c r="A967" s="29"/>
      <c r="C967" s="29"/>
      <c r="G967" s="29"/>
      <c r="H967" s="29"/>
      <c r="J967" s="29"/>
      <c r="M967" s="29"/>
      <c r="N967" s="29"/>
      <c r="O967" s="29"/>
      <c r="Q967" s="29"/>
      <c r="R967" s="29"/>
    </row>
    <row r="968" spans="1:18">
      <c r="A968" s="29"/>
      <c r="C968" s="29"/>
      <c r="G968" s="29"/>
      <c r="H968" s="29"/>
      <c r="J968" s="29"/>
      <c r="M968" s="29"/>
      <c r="N968" s="29"/>
      <c r="O968" s="29"/>
      <c r="Q968" s="29"/>
      <c r="R968" s="29"/>
    </row>
    <row r="969" spans="1:18">
      <c r="A969" s="29"/>
      <c r="C969" s="29"/>
      <c r="G969" s="29"/>
      <c r="H969" s="29"/>
      <c r="J969" s="29"/>
      <c r="M969" s="29"/>
      <c r="N969" s="29"/>
      <c r="O969" s="29"/>
      <c r="Q969" s="29"/>
      <c r="R969" s="29"/>
    </row>
    <row r="970" spans="1:18">
      <c r="A970" s="29"/>
      <c r="C970" s="29"/>
      <c r="G970" s="29"/>
      <c r="H970" s="27"/>
      <c r="J970" s="29"/>
      <c r="M970" s="29"/>
      <c r="N970" s="29"/>
      <c r="O970" s="29"/>
      <c r="Q970" s="29"/>
      <c r="R970" s="29"/>
    </row>
    <row r="971" spans="1:18">
      <c r="A971" s="29"/>
      <c r="C971" s="29"/>
      <c r="G971" s="29"/>
      <c r="H971" s="27"/>
      <c r="J971" s="29"/>
      <c r="M971" s="29"/>
      <c r="N971" s="29"/>
      <c r="O971" s="29"/>
      <c r="Q971" s="29"/>
      <c r="R971" s="29"/>
    </row>
    <row r="972" spans="1:18">
      <c r="C972" s="29"/>
      <c r="G972" s="29"/>
      <c r="H972" s="27"/>
      <c r="J972" s="29"/>
      <c r="M972" s="29"/>
      <c r="N972" s="29"/>
      <c r="O972" s="29"/>
      <c r="Q972" s="29"/>
      <c r="R972" s="29"/>
    </row>
    <row r="973" spans="1:18">
      <c r="C973" s="29"/>
      <c r="G973" s="29"/>
      <c r="H973" s="27"/>
      <c r="J973" s="29"/>
      <c r="M973" s="29"/>
      <c r="N973" s="29"/>
      <c r="O973" s="29"/>
      <c r="Q973" s="29"/>
      <c r="R973" s="29"/>
    </row>
    <row r="974" spans="1:18">
      <c r="C974" s="29"/>
      <c r="G974" s="29"/>
      <c r="H974" s="27"/>
      <c r="J974" s="29"/>
      <c r="M974" s="29"/>
      <c r="N974" s="29"/>
      <c r="O974" s="29"/>
      <c r="Q974" s="29"/>
      <c r="R974" s="29"/>
    </row>
    <row r="975" spans="1:18">
      <c r="C975" s="29"/>
      <c r="G975" s="29"/>
      <c r="H975" s="27"/>
      <c r="J975" s="29"/>
      <c r="M975" s="29"/>
      <c r="N975" s="29"/>
      <c r="O975" s="29"/>
      <c r="Q975" s="29"/>
      <c r="R975" s="29"/>
    </row>
    <row r="976" spans="1:18">
      <c r="C976" s="29"/>
      <c r="G976" s="29"/>
      <c r="H976" s="27"/>
      <c r="J976" s="29"/>
      <c r="M976" s="29"/>
      <c r="N976" s="29"/>
      <c r="O976" s="29"/>
      <c r="Q976" s="29"/>
      <c r="R976" s="29"/>
    </row>
    <row r="977" spans="3:18">
      <c r="C977" s="29"/>
      <c r="G977" s="29"/>
      <c r="H977" s="27"/>
      <c r="J977" s="29"/>
      <c r="M977" s="29"/>
      <c r="N977" s="29"/>
      <c r="O977" s="29"/>
      <c r="Q977" s="29"/>
      <c r="R977" s="29"/>
    </row>
    <row r="978" spans="3:18">
      <c r="C978" s="29"/>
      <c r="G978" s="29"/>
      <c r="H978" s="27"/>
      <c r="J978" s="29"/>
      <c r="M978" s="29"/>
      <c r="N978" s="29"/>
      <c r="O978" s="29"/>
      <c r="Q978" s="29"/>
      <c r="R978" s="29"/>
    </row>
    <row r="979" spans="3:18">
      <c r="C979" s="29"/>
      <c r="G979" s="29"/>
      <c r="H979" s="27"/>
      <c r="J979" s="29"/>
      <c r="M979" s="29"/>
      <c r="N979" s="29"/>
      <c r="O979" s="29"/>
      <c r="Q979" s="29"/>
      <c r="R979" s="29"/>
    </row>
    <row r="980" spans="3:18">
      <c r="C980" s="29"/>
      <c r="G980" s="29"/>
      <c r="H980" s="27"/>
      <c r="J980" s="29"/>
      <c r="M980" s="29"/>
      <c r="N980" s="29"/>
      <c r="O980" s="29"/>
      <c r="Q980" s="29"/>
      <c r="R980" s="29"/>
    </row>
    <row r="981" spans="3:18">
      <c r="C981" s="29"/>
      <c r="G981" s="29"/>
      <c r="H981" s="27"/>
      <c r="J981" s="29"/>
      <c r="M981" s="29"/>
      <c r="N981" s="29"/>
      <c r="O981" s="29"/>
      <c r="Q981" s="29"/>
      <c r="R981" s="29"/>
    </row>
    <row r="982" spans="3:18">
      <c r="C982" s="29"/>
      <c r="G982" s="29"/>
      <c r="H982" s="27"/>
      <c r="J982" s="29"/>
      <c r="M982" s="29"/>
      <c r="N982" s="29"/>
      <c r="O982" s="29"/>
      <c r="Q982" s="29"/>
      <c r="R982" s="29"/>
    </row>
    <row r="983" spans="3:18">
      <c r="C983" s="29"/>
      <c r="G983" s="29"/>
      <c r="H983" s="27"/>
      <c r="J983" s="29"/>
      <c r="M983" s="29"/>
      <c r="N983" s="29"/>
      <c r="O983" s="29"/>
      <c r="Q983" s="29"/>
      <c r="R983" s="29"/>
    </row>
    <row r="984" spans="3:18">
      <c r="C984" s="29"/>
      <c r="G984" s="29"/>
      <c r="H984" s="27"/>
      <c r="J984" s="29"/>
      <c r="M984" s="29"/>
      <c r="N984" s="29"/>
      <c r="O984" s="29"/>
      <c r="Q984" s="29"/>
      <c r="R984" s="29"/>
    </row>
    <row r="985" spans="3:18">
      <c r="C985" s="29"/>
      <c r="G985" s="29"/>
      <c r="H985" s="27"/>
      <c r="J985" s="29"/>
      <c r="M985" s="29"/>
      <c r="N985" s="29"/>
      <c r="O985" s="29"/>
      <c r="Q985" s="29"/>
      <c r="R985" s="29"/>
    </row>
    <row r="986" spans="3:18">
      <c r="C986" s="29"/>
      <c r="G986" s="29"/>
      <c r="H986" s="27"/>
      <c r="J986" s="29"/>
      <c r="M986" s="29"/>
      <c r="N986" s="29"/>
      <c r="O986" s="29"/>
      <c r="Q986" s="29"/>
      <c r="R986" s="29"/>
    </row>
    <row r="987" spans="3:18">
      <c r="C987" s="29"/>
      <c r="G987" s="29"/>
      <c r="H987" s="27"/>
      <c r="J987" s="29"/>
      <c r="M987" s="29"/>
      <c r="N987" s="29"/>
      <c r="O987" s="29"/>
      <c r="Q987" s="29"/>
      <c r="R987" s="29"/>
    </row>
    <row r="988" spans="3:18">
      <c r="C988" s="29"/>
      <c r="G988" s="29"/>
      <c r="H988" s="27"/>
      <c r="J988" s="29"/>
      <c r="M988" s="29"/>
      <c r="N988" s="29"/>
      <c r="O988" s="29"/>
      <c r="Q988" s="29"/>
      <c r="R988" s="29"/>
    </row>
    <row r="989" spans="3:18">
      <c r="C989" s="29"/>
      <c r="G989" s="29"/>
      <c r="H989" s="27"/>
      <c r="J989" s="29"/>
      <c r="M989" s="29"/>
      <c r="N989" s="29"/>
      <c r="O989" s="29"/>
      <c r="Q989" s="29"/>
      <c r="R989" s="29"/>
    </row>
    <row r="990" spans="3:18">
      <c r="C990" s="29"/>
      <c r="G990" s="29"/>
      <c r="H990" s="27"/>
      <c r="J990" s="29"/>
      <c r="M990" s="29"/>
      <c r="N990" s="29"/>
      <c r="O990" s="29"/>
      <c r="Q990" s="27"/>
      <c r="R990" s="27"/>
    </row>
    <row r="991" spans="3:18">
      <c r="C991" s="29"/>
      <c r="G991" s="29"/>
      <c r="J991" s="29"/>
      <c r="M991" s="29"/>
      <c r="N991" s="29"/>
      <c r="O991" s="29"/>
      <c r="Q991" s="27"/>
      <c r="R991" s="27"/>
    </row>
    <row r="992" spans="3:18">
      <c r="C992" s="29"/>
      <c r="G992" s="29"/>
      <c r="J992" s="29"/>
      <c r="M992" s="29"/>
      <c r="N992" s="29"/>
      <c r="O992" s="29"/>
      <c r="Q992" s="27"/>
      <c r="R992" s="27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HomeBroker</vt:lpstr>
      <vt:lpstr>Tickers</vt:lpstr>
      <vt:lpstr>pyRofex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ANED</dc:creator>
  <cp:lastModifiedBy>Francisco PIOLI</cp:lastModifiedBy>
  <dcterms:created xsi:type="dcterms:W3CDTF">2022-08-27T02:37:58Z</dcterms:created>
  <dcterms:modified xsi:type="dcterms:W3CDTF">2024-05-27T20:03:30Z</dcterms:modified>
</cp:coreProperties>
</file>