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9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F:\桌面文件挪位置\跑团\pf\铁牙入侵\"/>
    </mc:Choice>
  </mc:AlternateContent>
  <xr:revisionPtr revIDLastSave="0" documentId="13_ncr:1_{572BF58F-7BC4-42AF-AB48-6009DA9F86BC}" xr6:coauthVersionLast="47" xr6:coauthVersionMax="47" xr10:uidLastSave="{00000000-0000-0000-0000-000000000000}"/>
  <bookViews>
    <workbookView xWindow="-108" yWindow="-108" windowWidth="23256" windowHeight="12576" activeTab="2" xr2:uid="{00000000-000D-0000-FFFF-FFFF00000000}"/>
  </bookViews>
  <sheets>
    <sheet name="人物" sheetId="1" r:id="rId1"/>
    <sheet name="特性" sheetId="25" r:id="rId2"/>
    <sheet name="主状态" sheetId="3" r:id="rId3"/>
    <sheet name="伙伴" sheetId="17" r:id="rId4"/>
    <sheet name="物品" sheetId="4" r:id="rId5"/>
    <sheet name="法术" sheetId="7" r:id="rId6"/>
    <sheet name="资源记录" sheetId="16" r:id="rId7"/>
    <sheet name="（请以你的势力重命名）" sheetId="27" r:id="rId8"/>
    <sheet name="Sheet1" sheetId="26" state="hidden" r:id="rId9"/>
    <sheet name="工具和备注" sheetId="14" state="hidden" r:id="rId10"/>
    <sheet name="贴图页" sheetId="18" state="hidden" r:id="rId11"/>
    <sheet name="计算" sheetId="12" state="hidden" r:id="rId12"/>
  </sheets>
  <definedNames>
    <definedName name="奥能师">计算!$C$51:$D$51</definedName>
    <definedName name="变形者">计算!$C$68:$D$68</definedName>
    <definedName name="操念使">计算!$C$61:$D$61</definedName>
    <definedName name="铳士">计算!$C$42:$D$42</definedName>
    <definedName name="催眠师">计算!$C$63:$D$63</definedName>
    <definedName name="盗贼">计算!$C$36:$D$36</definedName>
    <definedName name="德鲁伊">计算!$C$31:$D$31</definedName>
    <definedName name="调查员">计算!$C$55:$D$55</definedName>
    <definedName name="法师">计算!$C$38:$D$38</definedName>
    <definedName name="反圣骑士">计算!$C$40:$D$40</definedName>
    <definedName name="歌者">计算!$C$57:$D$57</definedName>
    <definedName name="唤魂师">计算!$C$66:$D$66</definedName>
    <definedName name="炼金术师">计算!$C$39:$D$39</definedName>
    <definedName name="猎人">计算!$C$54:$D$54</definedName>
    <definedName name="秘学士">计算!$C$64:$D$64</definedName>
    <definedName name="魔战士">计算!$C$44:$D$44</definedName>
    <definedName name="牧师">计算!$C$30:$D$30</definedName>
    <definedName name="女巫">计算!$C$50:$D$50</definedName>
    <definedName name="骑将">计算!$C$41:$D$41</definedName>
    <definedName name="拳师">计算!$C$53:$D$53</definedName>
    <definedName name="忍者">计算!$C$45:$D$45</definedName>
    <definedName name="萨满">计算!$C$56:$D$56</definedName>
    <definedName name="杀手">计算!$C$58:$D$58</definedName>
    <definedName name="审判者">计算!$C$43:$D$43</definedName>
    <definedName name="圣骑士">计算!$C$34:$D$34</definedName>
    <definedName name="术士">计算!$C$37:$D$37</definedName>
    <definedName name="通灵者">计算!$C$62:$D$62</definedName>
    <definedName name="武僧">计算!$C$33:$D$33</definedName>
    <definedName name="武士">计算!$C$47:$D$47</definedName>
    <definedName name="吸血鬼猎人">计算!$C$49:$D$49</definedName>
    <definedName name="侠客">计算!$C$67:$D$67</definedName>
    <definedName name="先知">计算!$C$46:$D$46</definedName>
    <definedName name="血脉狂怒者">计算!$C$52:$D$52</definedName>
    <definedName name="野蛮人">计算!$C$28:$D$28</definedName>
    <definedName name="异能者">计算!$C$65:$D$65</definedName>
    <definedName name="吟游诗人">计算!$C$29:$D$29</definedName>
    <definedName name="游荡剑客">计算!$C$59:$D$59</definedName>
    <definedName name="游侠">计算!$C$35:$D$35</definedName>
    <definedName name="战斗祭司">计算!$C$60:$D$60</definedName>
    <definedName name="战士">计算!$C$32:$D$32</definedName>
    <definedName name="召唤师">计算!$C$48:$D$48</definedName>
  </definedNames>
  <calcPr calcId="191029"/>
</workbook>
</file>

<file path=xl/calcChain.xml><?xml version="1.0" encoding="utf-8"?>
<calcChain xmlns="http://schemas.openxmlformats.org/spreadsheetml/2006/main">
  <c r="L33" i="12" l="1"/>
  <c r="K33" i="12"/>
  <c r="M26" i="12"/>
  <c r="L26" i="12"/>
  <c r="N25" i="12"/>
  <c r="O25" i="12" s="1"/>
  <c r="L25" i="12"/>
  <c r="K24" i="12" s="1"/>
  <c r="P24" i="12"/>
  <c r="N24" i="12"/>
  <c r="L24" i="12"/>
  <c r="P23" i="12"/>
  <c r="O23" i="12"/>
  <c r="N23" i="12"/>
  <c r="M23" i="12"/>
  <c r="L23" i="12"/>
  <c r="K23" i="12"/>
  <c r="P22" i="12"/>
  <c r="O22" i="12"/>
  <c r="N22" i="12"/>
  <c r="M22" i="12"/>
  <c r="L22" i="12"/>
  <c r="K22" i="12"/>
  <c r="N8" i="12"/>
  <c r="M8" i="12"/>
  <c r="L8" i="12"/>
  <c r="K8" i="12"/>
  <c r="N7" i="12"/>
  <c r="M7" i="12"/>
  <c r="L7" i="12"/>
  <c r="K7" i="12"/>
  <c r="N6" i="12"/>
  <c r="M6" i="12"/>
  <c r="L6" i="12"/>
  <c r="K6" i="12"/>
  <c r="N5" i="12"/>
  <c r="M5" i="12"/>
  <c r="L5" i="12"/>
  <c r="K5" i="12"/>
  <c r="N4" i="12"/>
  <c r="M4" i="12"/>
  <c r="L4" i="12"/>
  <c r="K4" i="12"/>
  <c r="N3" i="12"/>
  <c r="M3" i="12"/>
  <c r="L3" i="12"/>
  <c r="K3" i="12"/>
  <c r="G51" i="14"/>
  <c r="Q51" i="14" s="1"/>
  <c r="G36" i="14"/>
  <c r="M17" i="14"/>
  <c r="N18" i="14" s="1"/>
  <c r="M15" i="14"/>
  <c r="R11" i="14"/>
  <c r="O11" i="14"/>
  <c r="L11" i="14"/>
  <c r="I11" i="14"/>
  <c r="F11" i="14"/>
  <c r="R10" i="14"/>
  <c r="O10" i="14"/>
  <c r="L10" i="14"/>
  <c r="I10" i="14"/>
  <c r="F10" i="14"/>
  <c r="R9" i="14"/>
  <c r="O9" i="14"/>
  <c r="L9" i="14"/>
  <c r="I9" i="14"/>
  <c r="F9" i="14"/>
  <c r="R8" i="14"/>
  <c r="O8" i="14"/>
  <c r="L8" i="14"/>
  <c r="I8" i="14"/>
  <c r="F8" i="14"/>
  <c r="R7" i="14"/>
  <c r="O7" i="14"/>
  <c r="L7" i="14"/>
  <c r="I7" i="14"/>
  <c r="F7" i="14"/>
  <c r="R6" i="14"/>
  <c r="O6" i="14"/>
  <c r="L6" i="14"/>
  <c r="I6" i="14"/>
  <c r="F6" i="14"/>
  <c r="R5" i="14"/>
  <c r="O5" i="14"/>
  <c r="L5" i="14"/>
  <c r="I5" i="14"/>
  <c r="F5" i="14"/>
  <c r="N10" i="16"/>
  <c r="K10" i="16"/>
  <c r="N9" i="16"/>
  <c r="K9" i="16"/>
  <c r="N8" i="16"/>
  <c r="K8" i="16"/>
  <c r="N7" i="16"/>
  <c r="K7" i="16"/>
  <c r="N6" i="16"/>
  <c r="K6" i="16"/>
  <c r="N5" i="16"/>
  <c r="K5" i="16"/>
  <c r="BC3" i="16"/>
  <c r="AS3" i="16"/>
  <c r="CA83" i="7"/>
  <c r="BX83" i="7"/>
  <c r="BU83" i="7"/>
  <c r="BG83" i="7"/>
  <c r="BD83" i="7"/>
  <c r="BA83" i="7"/>
  <c r="CA76" i="7"/>
  <c r="BX76" i="7"/>
  <c r="BU76" i="7"/>
  <c r="BG76" i="7"/>
  <c r="BD76" i="7"/>
  <c r="BA76" i="7"/>
  <c r="CA69" i="7"/>
  <c r="BX69" i="7"/>
  <c r="BU69" i="7"/>
  <c r="BG69" i="7"/>
  <c r="BD69" i="7"/>
  <c r="BA69" i="7"/>
  <c r="CA62" i="7"/>
  <c r="BX62" i="7"/>
  <c r="BU62" i="7"/>
  <c r="BG62" i="7"/>
  <c r="BD62" i="7"/>
  <c r="BA62" i="7"/>
  <c r="CA55" i="7"/>
  <c r="BX55" i="7"/>
  <c r="BU55" i="7"/>
  <c r="BG55" i="7"/>
  <c r="BD55" i="7"/>
  <c r="BA55" i="7"/>
  <c r="CA48" i="7"/>
  <c r="BX48" i="7"/>
  <c r="BU48" i="7"/>
  <c r="BG48" i="7"/>
  <c r="BD48" i="7"/>
  <c r="BA48" i="7"/>
  <c r="CA41" i="7"/>
  <c r="BX41" i="7"/>
  <c r="BU41" i="7"/>
  <c r="BG41" i="7"/>
  <c r="BD41" i="7"/>
  <c r="BA41" i="7"/>
  <c r="CA34" i="7"/>
  <c r="BX34" i="7"/>
  <c r="BU34" i="7"/>
  <c r="BG34" i="7"/>
  <c r="BD34" i="7"/>
  <c r="BA34" i="7"/>
  <c r="CA27" i="7"/>
  <c r="BX27" i="7"/>
  <c r="BU27" i="7"/>
  <c r="BG27" i="7"/>
  <c r="BD27" i="7"/>
  <c r="BA27" i="7"/>
  <c r="CA20" i="7"/>
  <c r="BX20" i="7"/>
  <c r="BU20" i="7"/>
  <c r="BG20" i="7"/>
  <c r="BD20" i="7"/>
  <c r="BA20" i="7"/>
  <c r="CA13" i="7"/>
  <c r="BX13" i="7"/>
  <c r="BU13" i="7"/>
  <c r="BG13" i="7"/>
  <c r="BD13" i="7"/>
  <c r="BA13" i="7"/>
  <c r="CA6" i="7"/>
  <c r="BX6" i="7"/>
  <c r="BU6" i="7"/>
  <c r="BG6" i="7"/>
  <c r="BD6" i="7"/>
  <c r="BA6" i="7"/>
  <c r="AE6" i="7"/>
  <c r="AG5" i="7"/>
  <c r="AE7" i="7" s="1"/>
  <c r="AD105" i="4"/>
  <c r="AB105" i="4"/>
  <c r="AD104" i="4"/>
  <c r="AB104" i="4"/>
  <c r="AD103" i="4"/>
  <c r="AB103" i="4"/>
  <c r="AD102" i="4"/>
  <c r="AB102" i="4"/>
  <c r="AD101" i="4"/>
  <c r="AB101" i="4"/>
  <c r="AD100" i="4"/>
  <c r="AB100" i="4"/>
  <c r="AD99" i="4"/>
  <c r="AB99" i="4"/>
  <c r="AD98" i="4"/>
  <c r="AB98" i="4"/>
  <c r="AD97" i="4"/>
  <c r="AB97" i="4"/>
  <c r="AD96" i="4"/>
  <c r="AB96" i="4"/>
  <c r="AD95" i="4"/>
  <c r="AB95" i="4"/>
  <c r="AD94" i="4"/>
  <c r="AB94" i="4"/>
  <c r="AD93" i="4"/>
  <c r="AB93" i="4"/>
  <c r="AV92" i="4"/>
  <c r="AV97" i="4" s="1"/>
  <c r="AO92" i="4"/>
  <c r="AO97" i="4" s="1"/>
  <c r="AD92" i="4"/>
  <c r="AB92" i="4"/>
  <c r="AD91" i="4"/>
  <c r="AB91" i="4"/>
  <c r="AD90" i="4"/>
  <c r="AB90" i="4"/>
  <c r="BH89" i="4"/>
  <c r="BF89" i="4"/>
  <c r="AD89" i="4"/>
  <c r="AB89" i="4"/>
  <c r="BH88" i="4"/>
  <c r="BF88" i="4"/>
  <c r="AD88" i="4"/>
  <c r="AB88" i="4"/>
  <c r="CG87" i="4"/>
  <c r="CE87" i="4"/>
  <c r="BH87" i="4"/>
  <c r="BF87" i="4"/>
  <c r="AD87" i="4"/>
  <c r="AB87" i="4"/>
  <c r="CG86" i="4"/>
  <c r="CE86" i="4"/>
  <c r="BH86" i="4"/>
  <c r="BF86" i="4"/>
  <c r="AD86" i="4"/>
  <c r="AB86" i="4"/>
  <c r="CG85" i="4"/>
  <c r="CE85" i="4"/>
  <c r="BH85" i="4"/>
  <c r="BF85" i="4"/>
  <c r="AD85" i="4"/>
  <c r="AB85" i="4"/>
  <c r="CG84" i="4"/>
  <c r="CE84" i="4"/>
  <c r="BH84" i="4"/>
  <c r="BF84" i="4"/>
  <c r="AD84" i="4"/>
  <c r="AB84" i="4"/>
  <c r="CG83" i="4"/>
  <c r="CE83" i="4"/>
  <c r="BH83" i="4"/>
  <c r="BF83" i="4"/>
  <c r="AD83" i="4"/>
  <c r="AB83" i="4"/>
  <c r="CG82" i="4"/>
  <c r="CE82" i="4"/>
  <c r="BH82" i="4"/>
  <c r="BF82" i="4"/>
  <c r="AD82" i="4"/>
  <c r="AB82" i="4"/>
  <c r="CG81" i="4"/>
  <c r="CE81" i="4"/>
  <c r="BH81" i="4"/>
  <c r="BF81" i="4"/>
  <c r="AD81" i="4"/>
  <c r="AB81" i="4"/>
  <c r="CG80" i="4"/>
  <c r="CE80" i="4"/>
  <c r="BH80" i="4"/>
  <c r="BF80" i="4"/>
  <c r="CG79" i="4"/>
  <c r="CE79" i="4"/>
  <c r="BH79" i="4"/>
  <c r="BF79" i="4"/>
  <c r="AD79" i="4"/>
  <c r="AB79" i="4"/>
  <c r="O79" i="4"/>
  <c r="M79" i="4"/>
  <c r="CG78" i="4"/>
  <c r="CE78" i="4"/>
  <c r="BH78" i="4"/>
  <c r="BF78" i="4"/>
  <c r="AD78" i="4"/>
  <c r="AB78" i="4"/>
  <c r="O78" i="4"/>
  <c r="M78" i="4"/>
  <c r="CG77" i="4"/>
  <c r="CE77" i="4"/>
  <c r="BH77" i="4"/>
  <c r="BF77" i="4"/>
  <c r="AD77" i="4"/>
  <c r="AB77" i="4"/>
  <c r="O77" i="4"/>
  <c r="M77" i="4"/>
  <c r="CG76" i="4"/>
  <c r="CE76" i="4"/>
  <c r="BH76" i="4"/>
  <c r="BF76" i="4"/>
  <c r="AD76" i="4"/>
  <c r="AB76" i="4"/>
  <c r="O76" i="4"/>
  <c r="M76" i="4"/>
  <c r="CG75" i="4"/>
  <c r="CE75" i="4"/>
  <c r="BH75" i="4"/>
  <c r="BF75" i="4"/>
  <c r="AD75" i="4"/>
  <c r="AB75" i="4"/>
  <c r="O75" i="4"/>
  <c r="M75" i="4"/>
  <c r="CG74" i="4"/>
  <c r="CE74" i="4"/>
  <c r="BH74" i="4"/>
  <c r="BF74" i="4"/>
  <c r="AD74" i="4"/>
  <c r="AB74" i="4"/>
  <c r="O74" i="4"/>
  <c r="M74" i="4"/>
  <c r="CG73" i="4"/>
  <c r="CE73" i="4"/>
  <c r="BH73" i="4"/>
  <c r="BF73" i="4"/>
  <c r="AD73" i="4"/>
  <c r="AB73" i="4"/>
  <c r="O73" i="4"/>
  <c r="M73" i="4"/>
  <c r="CG72" i="4"/>
  <c r="CE72" i="4"/>
  <c r="BH72" i="4"/>
  <c r="BF72" i="4"/>
  <c r="AD72" i="4"/>
  <c r="AB72" i="4"/>
  <c r="O72" i="4"/>
  <c r="M72" i="4"/>
  <c r="CG71" i="4"/>
  <c r="CE71" i="4"/>
  <c r="BH71" i="4"/>
  <c r="BF71" i="4"/>
  <c r="AD71" i="4"/>
  <c r="AB71" i="4"/>
  <c r="O71" i="4"/>
  <c r="M71" i="4"/>
  <c r="CG70" i="4"/>
  <c r="CE70" i="4"/>
  <c r="BH70" i="4"/>
  <c r="BF70" i="4"/>
  <c r="AD70" i="4"/>
  <c r="AB70" i="4"/>
  <c r="O70" i="4"/>
  <c r="M70" i="4"/>
  <c r="CG69" i="4"/>
  <c r="CE69" i="4"/>
  <c r="BH69" i="4"/>
  <c r="BF69" i="4"/>
  <c r="AD69" i="4"/>
  <c r="AB69" i="4"/>
  <c r="O69" i="4"/>
  <c r="M69" i="4"/>
  <c r="CG68" i="4"/>
  <c r="CE68" i="4"/>
  <c r="BH68" i="4"/>
  <c r="BF68" i="4"/>
  <c r="AD68" i="4"/>
  <c r="AB68" i="4"/>
  <c r="O68" i="4"/>
  <c r="M68" i="4"/>
  <c r="CG67" i="4"/>
  <c r="CE67" i="4"/>
  <c r="BH67" i="4"/>
  <c r="BF67" i="4"/>
  <c r="AD67" i="4"/>
  <c r="AB67" i="4"/>
  <c r="O67" i="4"/>
  <c r="M67" i="4"/>
  <c r="CG66" i="4"/>
  <c r="CE66" i="4"/>
  <c r="BH66" i="4"/>
  <c r="BF66" i="4"/>
  <c r="AD66" i="4"/>
  <c r="AB66" i="4"/>
  <c r="O66" i="4"/>
  <c r="M66" i="4"/>
  <c r="CG65" i="4"/>
  <c r="CE65" i="4"/>
  <c r="BH65" i="4"/>
  <c r="BF65" i="4"/>
  <c r="AD65" i="4"/>
  <c r="AB65" i="4"/>
  <c r="O65" i="4"/>
  <c r="M65" i="4"/>
  <c r="CG64" i="4"/>
  <c r="CE64" i="4"/>
  <c r="BH64" i="4"/>
  <c r="BF64" i="4"/>
  <c r="AD64" i="4"/>
  <c r="AB64" i="4"/>
  <c r="O64" i="4"/>
  <c r="M64" i="4"/>
  <c r="CG63" i="4"/>
  <c r="CE63" i="4"/>
  <c r="BH63" i="4"/>
  <c r="BF63" i="4"/>
  <c r="AD63" i="4"/>
  <c r="AB63" i="4"/>
  <c r="O63" i="4"/>
  <c r="M63" i="4"/>
  <c r="CG62" i="4"/>
  <c r="CE62" i="4"/>
  <c r="BH62" i="4"/>
  <c r="BF62" i="4"/>
  <c r="AD62" i="4"/>
  <c r="AB62" i="4"/>
  <c r="O62" i="4"/>
  <c r="M62" i="4"/>
  <c r="CG61" i="4"/>
  <c r="CE61" i="4"/>
  <c r="BH61" i="4"/>
  <c r="BF61" i="4"/>
  <c r="AD61" i="4"/>
  <c r="AB61" i="4"/>
  <c r="O61" i="4"/>
  <c r="M61" i="4"/>
  <c r="CG60" i="4"/>
  <c r="CE60" i="4"/>
  <c r="BH60" i="4"/>
  <c r="BF60" i="4"/>
  <c r="AD60" i="4"/>
  <c r="AB60" i="4"/>
  <c r="O60" i="4"/>
  <c r="M60" i="4"/>
  <c r="CG59" i="4"/>
  <c r="CE59" i="4"/>
  <c r="BH59" i="4"/>
  <c r="BF59" i="4"/>
  <c r="AD59" i="4"/>
  <c r="AB59" i="4"/>
  <c r="O59" i="4"/>
  <c r="M59" i="4"/>
  <c r="CG58" i="4"/>
  <c r="CE58" i="4"/>
  <c r="BH58" i="4"/>
  <c r="BF58" i="4"/>
  <c r="AD58" i="4"/>
  <c r="AB58" i="4"/>
  <c r="O58" i="4"/>
  <c r="M58" i="4"/>
  <c r="CG57" i="4"/>
  <c r="CE57" i="4"/>
  <c r="BO87" i="4" s="1"/>
  <c r="BH57" i="4"/>
  <c r="BF57" i="4"/>
  <c r="AD57" i="4"/>
  <c r="AB57" i="4"/>
  <c r="O57" i="4"/>
  <c r="M57" i="4"/>
  <c r="CG56" i="4"/>
  <c r="CE56" i="4"/>
  <c r="BH56" i="4"/>
  <c r="BF56" i="4"/>
  <c r="AD56" i="4"/>
  <c r="AB56" i="4"/>
  <c r="O56" i="4"/>
  <c r="M56" i="4"/>
  <c r="CG55" i="4"/>
  <c r="BO68" i="4" s="1"/>
  <c r="BO69" i="4" s="1"/>
  <c r="CE55" i="4"/>
  <c r="BH55" i="4"/>
  <c r="BC97" i="4" s="1"/>
  <c r="BF55" i="4"/>
  <c r="AD55" i="4"/>
  <c r="AB55" i="4"/>
  <c r="O55" i="4"/>
  <c r="M55" i="4"/>
  <c r="BL54" i="4"/>
  <c r="BK54" i="4"/>
  <c r="BO63" i="4" s="1"/>
  <c r="L44" i="4"/>
  <c r="P43" i="4"/>
  <c r="P42" i="4"/>
  <c r="P41" i="4"/>
  <c r="P40" i="4"/>
  <c r="E40" i="4"/>
  <c r="A42" i="4" s="1"/>
  <c r="H39" i="4"/>
  <c r="Q27" i="4"/>
  <c r="L27" i="4"/>
  <c r="CF3" i="4"/>
  <c r="CA3" i="4"/>
  <c r="AU3" i="4"/>
  <c r="AP3" i="4"/>
  <c r="Q3" i="4"/>
  <c r="L3" i="4"/>
  <c r="AO70" i="17"/>
  <c r="AF70" i="17"/>
  <c r="AP68" i="17"/>
  <c r="AG68" i="17" s="1"/>
  <c r="AP67" i="17"/>
  <c r="AG67" i="17" s="1"/>
  <c r="AP66" i="17"/>
  <c r="AG66" i="17" s="1"/>
  <c r="AP65" i="17"/>
  <c r="AG65" i="17" s="1"/>
  <c r="AP64" i="17"/>
  <c r="AG64" i="17" s="1"/>
  <c r="AP63" i="17"/>
  <c r="AG63" i="17" s="1"/>
  <c r="T63" i="17"/>
  <c r="H63" i="17"/>
  <c r="AP62" i="17"/>
  <c r="AG62" i="17" s="1"/>
  <c r="T62" i="17"/>
  <c r="H62" i="17"/>
  <c r="AP61" i="17"/>
  <c r="AG61" i="17" s="1"/>
  <c r="T61" i="17"/>
  <c r="H61" i="17"/>
  <c r="AP60" i="17"/>
  <c r="AG60" i="17" s="1"/>
  <c r="AP59" i="17"/>
  <c r="AG59" i="17" s="1"/>
  <c r="AR54" i="17"/>
  <c r="AR55" i="17" s="1"/>
  <c r="AR56" i="17" s="1"/>
  <c r="AR57" i="17" s="1"/>
  <c r="AR48" i="17"/>
  <c r="AR49" i="17" s="1"/>
  <c r="AR50" i="17" s="1"/>
  <c r="AR51" i="17" s="1"/>
  <c r="AR42" i="17"/>
  <c r="AR43" i="17" s="1"/>
  <c r="AR44" i="17" s="1"/>
  <c r="AR45" i="17" s="1"/>
  <c r="AP41" i="17"/>
  <c r="AG41" i="17" s="1"/>
  <c r="M40" i="17"/>
  <c r="P38" i="17"/>
  <c r="F38" i="17" s="1"/>
  <c r="M38" i="17"/>
  <c r="R30" i="17"/>
  <c r="AP23" i="17"/>
  <c r="AG23" i="17" s="1"/>
  <c r="AP21" i="17"/>
  <c r="AG21" i="17" s="1"/>
  <c r="AP18" i="17"/>
  <c r="AG18" i="17" s="1"/>
  <c r="AP17" i="17"/>
  <c r="AG17" i="17" s="1"/>
  <c r="S17" i="17"/>
  <c r="I17" i="17" s="1"/>
  <c r="AP16" i="17"/>
  <c r="AG16" i="17" s="1"/>
  <c r="J15" i="17"/>
  <c r="AP28" i="17" s="1"/>
  <c r="AG28" i="17" s="1"/>
  <c r="J14" i="17"/>
  <c r="AP51" i="17" s="1"/>
  <c r="AG51" i="17" s="1"/>
  <c r="J13" i="17"/>
  <c r="AP36" i="17" s="1"/>
  <c r="AG36" i="17" s="1"/>
  <c r="J12" i="17"/>
  <c r="J11" i="17"/>
  <c r="S18" i="17" s="1"/>
  <c r="I18" i="17" s="1"/>
  <c r="J10" i="17"/>
  <c r="AP6" i="17" s="1"/>
  <c r="AG6" i="17" s="1"/>
  <c r="AP9" i="17"/>
  <c r="AG9" i="17" s="1"/>
  <c r="AP5" i="17"/>
  <c r="AG5" i="17" s="1"/>
  <c r="T76" i="3"/>
  <c r="H76" i="3"/>
  <c r="T75" i="3"/>
  <c r="H75" i="3"/>
  <c r="T74" i="3"/>
  <c r="H74" i="3"/>
  <c r="AO69" i="3"/>
  <c r="AO68" i="3"/>
  <c r="AF68" i="3"/>
  <c r="AP66" i="3"/>
  <c r="AG66" i="3" s="1"/>
  <c r="AP65" i="3"/>
  <c r="AG65" i="3" s="1"/>
  <c r="AP64" i="3"/>
  <c r="AG64" i="3" s="1"/>
  <c r="AP63" i="3"/>
  <c r="AG63" i="3" s="1"/>
  <c r="AP62" i="3"/>
  <c r="AG62" i="3" s="1"/>
  <c r="AP61" i="3"/>
  <c r="AG61" i="3" s="1"/>
  <c r="AP60" i="3"/>
  <c r="AG60" i="3" s="1"/>
  <c r="AP59" i="3"/>
  <c r="AG59" i="3" s="1"/>
  <c r="AP58" i="3"/>
  <c r="AG58" i="3" s="1"/>
  <c r="AP57" i="3"/>
  <c r="AG57" i="3" s="1"/>
  <c r="AP55" i="3"/>
  <c r="AR54" i="3"/>
  <c r="AR55" i="3" s="1"/>
  <c r="M53" i="3"/>
  <c r="AP52" i="3"/>
  <c r="AG52" i="3" s="1"/>
  <c r="M51" i="3"/>
  <c r="AR48" i="3"/>
  <c r="AR49" i="3" s="1"/>
  <c r="AR50" i="3" s="1"/>
  <c r="AR51" i="3" s="1"/>
  <c r="P47" i="3"/>
  <c r="F47" i="3"/>
  <c r="AP46" i="3"/>
  <c r="AG46" i="3" s="1"/>
  <c r="T45" i="3"/>
  <c r="AR43" i="3"/>
  <c r="AR44" i="3" s="1"/>
  <c r="AR45" i="3" s="1"/>
  <c r="R43" i="3"/>
  <c r="K43" i="3"/>
  <c r="J43" i="3"/>
  <c r="AR42" i="3"/>
  <c r="J28" i="3"/>
  <c r="AP51" i="3" s="1"/>
  <c r="AG51" i="3" s="1"/>
  <c r="J27" i="3"/>
  <c r="S32" i="3" s="1"/>
  <c r="I32" i="3" s="1"/>
  <c r="AP26" i="3"/>
  <c r="AG26" i="3" s="1"/>
  <c r="J26" i="3"/>
  <c r="AP37" i="3" s="1"/>
  <c r="AG37" i="3" s="1"/>
  <c r="J25" i="3"/>
  <c r="S30" i="3" s="1"/>
  <c r="I30" i="3" s="1"/>
  <c r="AP24" i="3"/>
  <c r="AG24" i="3" s="1"/>
  <c r="J24" i="3"/>
  <c r="S31" i="3" s="1"/>
  <c r="I31" i="3" s="1"/>
  <c r="AP23" i="3"/>
  <c r="AG23" i="3" s="1"/>
  <c r="J23" i="3"/>
  <c r="P51" i="3" s="1"/>
  <c r="AP19" i="3"/>
  <c r="AG19" i="3" s="1"/>
  <c r="AP16" i="3"/>
  <c r="AG16" i="3" s="1"/>
  <c r="AP13" i="3"/>
  <c r="AG13" i="3" s="1"/>
  <c r="AP12" i="3"/>
  <c r="AG12" i="3" s="1"/>
  <c r="AP11" i="3"/>
  <c r="AG11" i="3" s="1"/>
  <c r="AP10" i="3"/>
  <c r="AG10" i="3" s="1"/>
  <c r="AP9" i="3"/>
  <c r="AG9" i="3" s="1"/>
  <c r="AP8" i="3"/>
  <c r="AG8" i="3" s="1"/>
  <c r="S8" i="3"/>
  <c r="AP7" i="3"/>
  <c r="AG7" i="3" s="1"/>
  <c r="GD34" i="25"/>
  <c r="EV34" i="25"/>
  <c r="DN34" i="25"/>
  <c r="CF34" i="25"/>
  <c r="AX34" i="25"/>
  <c r="GK28" i="25"/>
  <c r="GG3" i="25" s="1"/>
  <c r="FC28" i="25"/>
  <c r="EY3" i="25" s="1"/>
  <c r="DU28" i="25"/>
  <c r="CM28" i="25"/>
  <c r="BE28" i="25"/>
  <c r="S21" i="25"/>
  <c r="MY18" i="25"/>
  <c r="MU3" i="25" s="1"/>
  <c r="LQ18" i="25"/>
  <c r="LM3" i="25" s="1"/>
  <c r="KI18" i="25"/>
  <c r="JA18" i="25"/>
  <c r="IW3" i="25" s="1"/>
  <c r="HS18" i="25"/>
  <c r="HO3" i="25" s="1"/>
  <c r="GK18" i="25"/>
  <c r="FC18" i="25"/>
  <c r="DU18" i="25"/>
  <c r="CM18" i="25"/>
  <c r="BE18" i="25"/>
  <c r="MY8" i="25"/>
  <c r="LQ8" i="25"/>
  <c r="LG3" i="25" s="1"/>
  <c r="KI8" i="25"/>
  <c r="JA8" i="25"/>
  <c r="IQ3" i="25" s="1"/>
  <c r="HS8" i="25"/>
  <c r="GK8" i="25"/>
  <c r="GA3" i="25" s="1"/>
  <c r="FC8" i="25"/>
  <c r="ES3" i="25" s="1"/>
  <c r="DU8" i="25"/>
  <c r="DK3" i="25" s="1"/>
  <c r="CM8" i="25"/>
  <c r="BE8" i="25"/>
  <c r="MR3" i="25"/>
  <c r="MO3" i="25"/>
  <c r="ML3" i="25"/>
  <c r="LJ3" i="25"/>
  <c r="LD3" i="25"/>
  <c r="KE3" i="25"/>
  <c r="KB3" i="25"/>
  <c r="JY3" i="25"/>
  <c r="JV3" i="25"/>
  <c r="IT3" i="25"/>
  <c r="IN3" i="25"/>
  <c r="HL3" i="25"/>
  <c r="HI3" i="25"/>
  <c r="HF3" i="25"/>
  <c r="GD3" i="25"/>
  <c r="FX3" i="25"/>
  <c r="EV3" i="25"/>
  <c r="EP3" i="25"/>
  <c r="DQ3" i="25"/>
  <c r="DN3" i="25"/>
  <c r="DH3" i="25"/>
  <c r="CI3" i="25"/>
  <c r="CF3" i="25"/>
  <c r="CC3" i="25"/>
  <c r="BZ3" i="25"/>
  <c r="BA3" i="25"/>
  <c r="AU3" i="25"/>
  <c r="E46" i="4" l="1"/>
  <c r="F51" i="3"/>
  <c r="E48" i="4"/>
  <c r="E47" i="4"/>
  <c r="AP43" i="17"/>
  <c r="AG43" i="17" s="1"/>
  <c r="AP45" i="17"/>
  <c r="AG45" i="17" s="1"/>
  <c r="AP32" i="17"/>
  <c r="AG32" i="17" s="1"/>
  <c r="AP37" i="17"/>
  <c r="AG37" i="17" s="1"/>
  <c r="AP15" i="17"/>
  <c r="AG15" i="17" s="1"/>
  <c r="AP38" i="17"/>
  <c r="AG38" i="17" s="1"/>
  <c r="AP27" i="17"/>
  <c r="AG27" i="17" s="1"/>
  <c r="AP57" i="17"/>
  <c r="AG57" i="17" s="1"/>
  <c r="AP13" i="17"/>
  <c r="AG13" i="17" s="1"/>
  <c r="AP40" i="3"/>
  <c r="AG40" i="3" s="1"/>
  <c r="AP14" i="3"/>
  <c r="AG14" i="3" s="1"/>
  <c r="AP29" i="3"/>
  <c r="AG29" i="3" s="1"/>
  <c r="AP32" i="3"/>
  <c r="AG32" i="3" s="1"/>
  <c r="AP33" i="3"/>
  <c r="AG33" i="3" s="1"/>
  <c r="AP15" i="3"/>
  <c r="AG15" i="3" s="1"/>
  <c r="AP39" i="3"/>
  <c r="AG39" i="3" s="1"/>
  <c r="H40" i="4"/>
  <c r="AP53" i="3"/>
  <c r="AG53" i="3" s="1"/>
  <c r="AP54" i="3"/>
  <c r="AP21" i="3"/>
  <c r="AG21" i="3" s="1"/>
  <c r="AP22" i="3"/>
  <c r="AG22" i="3" s="1"/>
  <c r="AP25" i="3"/>
  <c r="AG25" i="3" s="1"/>
  <c r="T43" i="3"/>
  <c r="F43" i="3" s="1"/>
  <c r="P53" i="3"/>
  <c r="F53" i="3" s="1"/>
  <c r="AP5" i="3"/>
  <c r="AG5" i="3" s="1"/>
  <c r="AP6" i="3"/>
  <c r="AG6" i="3" s="1"/>
  <c r="E43" i="4"/>
  <c r="N11" i="16"/>
  <c r="O3" i="12"/>
  <c r="P3" i="12" s="1"/>
  <c r="O6" i="12"/>
  <c r="P6" i="12" s="1"/>
  <c r="O4" i="12"/>
  <c r="P4" i="12" s="1"/>
  <c r="O7" i="12"/>
  <c r="P7" i="12" s="1"/>
  <c r="O5" i="12"/>
  <c r="P5" i="12" s="1"/>
  <c r="O8" i="12"/>
  <c r="P8" i="12" s="1"/>
  <c r="AR56" i="3"/>
  <c r="BO70" i="4"/>
  <c r="L45" i="4"/>
  <c r="L46" i="4" s="1"/>
  <c r="S41" i="7"/>
  <c r="S71" i="7"/>
  <c r="AM71" i="7"/>
  <c r="AM26" i="7"/>
  <c r="AM56" i="7"/>
  <c r="AM11" i="7"/>
  <c r="S56" i="7"/>
  <c r="S11" i="7"/>
  <c r="S26" i="7"/>
  <c r="AM41" i="7"/>
  <c r="AP56" i="17"/>
  <c r="AG56" i="17" s="1"/>
  <c r="AP20" i="3"/>
  <c r="AG20" i="3" s="1"/>
  <c r="AP43" i="3"/>
  <c r="AG43" i="3" s="1"/>
  <c r="AP10" i="17"/>
  <c r="AG10" i="17" s="1"/>
  <c r="AP14" i="17"/>
  <c r="AG14" i="17" s="1"/>
  <c r="AP33" i="17"/>
  <c r="AG33" i="17" s="1"/>
  <c r="AP42" i="17"/>
  <c r="AG42" i="17" s="1"/>
  <c r="AP47" i="17"/>
  <c r="AG47" i="17" s="1"/>
  <c r="E44" i="4"/>
  <c r="M24" i="12"/>
  <c r="P25" i="12" s="1"/>
  <c r="Q36" i="14" s="1"/>
  <c r="AP30" i="3"/>
  <c r="AG30" i="3" s="1"/>
  <c r="AP34" i="3"/>
  <c r="AG34" i="3" s="1"/>
  <c r="AP41" i="3"/>
  <c r="AG41" i="3" s="1"/>
  <c r="AP47" i="3"/>
  <c r="AG47" i="3" s="1"/>
  <c r="T30" i="17"/>
  <c r="F30" i="17" s="1"/>
  <c r="P34" i="17"/>
  <c r="F34" i="17" s="1"/>
  <c r="AP48" i="17"/>
  <c r="AG48" i="17" s="1"/>
  <c r="AP53" i="17"/>
  <c r="AG53" i="17" s="1"/>
  <c r="E45" i="4"/>
  <c r="O24" i="12"/>
  <c r="AP24" i="17"/>
  <c r="AG24" i="17" s="1"/>
  <c r="AP35" i="3"/>
  <c r="AG35" i="3" s="1"/>
  <c r="AP42" i="3"/>
  <c r="AG42" i="3" s="1"/>
  <c r="AP48" i="3"/>
  <c r="AG48" i="3" s="1"/>
  <c r="AP30" i="17"/>
  <c r="AG30" i="17" s="1"/>
  <c r="AP34" i="17"/>
  <c r="AG34" i="17" s="1"/>
  <c r="AP54" i="17"/>
  <c r="AG54" i="17" s="1"/>
  <c r="BO65" i="4"/>
  <c r="AP11" i="17"/>
  <c r="AG11" i="17" s="1"/>
  <c r="AP7" i="17"/>
  <c r="AG7" i="17" s="1"/>
  <c r="AP25" i="17"/>
  <c r="AG25" i="17" s="1"/>
  <c r="AP39" i="17"/>
  <c r="AG39" i="17" s="1"/>
  <c r="AP49" i="17"/>
  <c r="AG49" i="17" s="1"/>
  <c r="AP19" i="17"/>
  <c r="AG19" i="17" s="1"/>
  <c r="AP17" i="3"/>
  <c r="AG17" i="3" s="1"/>
  <c r="AP31" i="3"/>
  <c r="AG31" i="3" s="1"/>
  <c r="AP36" i="3"/>
  <c r="AG36" i="3" s="1"/>
  <c r="AP12" i="17"/>
  <c r="AG12" i="17" s="1"/>
  <c r="AP35" i="17"/>
  <c r="AG35" i="17" s="1"/>
  <c r="AP44" i="17"/>
  <c r="AG44" i="17" s="1"/>
  <c r="AP45" i="3"/>
  <c r="AG45" i="3" s="1"/>
  <c r="AP8" i="17"/>
  <c r="AG8" i="17" s="1"/>
  <c r="AP20" i="17"/>
  <c r="AG20" i="17" s="1"/>
  <c r="AP26" i="17"/>
  <c r="AG26" i="17" s="1"/>
  <c r="AP31" i="17"/>
  <c r="AG31" i="17" s="1"/>
  <c r="AP55" i="17"/>
  <c r="AG55" i="17" s="1"/>
  <c r="BO64" i="4"/>
  <c r="S19" i="17"/>
  <c r="I19" i="17" s="1"/>
  <c r="AP49" i="3"/>
  <c r="AG49" i="3" s="1"/>
  <c r="AP18" i="3"/>
  <c r="AG18" i="3" s="1"/>
  <c r="AP28" i="3"/>
  <c r="AG28" i="3" s="1"/>
  <c r="P40" i="17"/>
  <c r="F40" i="17" s="1"/>
  <c r="AP50" i="17"/>
  <c r="AG50" i="17" s="1"/>
  <c r="AP22" i="17"/>
  <c r="AG22" i="17" s="1"/>
  <c r="E50" i="4" l="1"/>
  <c r="E51" i="4" s="1"/>
  <c r="F45" i="3"/>
  <c r="F44" i="3"/>
  <c r="P9" i="12"/>
  <c r="F32" i="17"/>
  <c r="F31" i="17"/>
  <c r="AG54" i="3"/>
  <c r="AR57" i="3"/>
  <c r="AG55" i="3" s="1"/>
</calcChain>
</file>

<file path=xl/sharedStrings.xml><?xml version="1.0" encoding="utf-8"?>
<sst xmlns="http://schemas.openxmlformats.org/spreadsheetml/2006/main" count="2326" uniqueCount="647">
  <si>
    <t>PF Character Sheet</t>
  </si>
  <si>
    <t>角色名</t>
  </si>
  <si>
    <t>角色编号 #</t>
  </si>
  <si>
    <t>玩家名</t>
  </si>
  <si>
    <t>势力</t>
  </si>
  <si>
    <t>种族</t>
  </si>
  <si>
    <t>经验</t>
  </si>
  <si>
    <t>声望</t>
  </si>
  <si>
    <t>名誉</t>
  </si>
  <si>
    <t>阵营</t>
  </si>
  <si>
    <t>信仰</t>
  </si>
  <si>
    <t>年龄</t>
  </si>
  <si>
    <t>发色</t>
  </si>
  <si>
    <t>性别</t>
  </si>
  <si>
    <t>肤色</t>
  </si>
  <si>
    <t>身高</t>
  </si>
  <si>
    <t>体重</t>
  </si>
  <si>
    <t>头像</t>
  </si>
  <si>
    <t>外貌描述</t>
  </si>
  <si>
    <t>形象</t>
  </si>
  <si>
    <t>背景故事</t>
  </si>
  <si>
    <t>AT</t>
  </si>
  <si>
    <t>PF Character Features Sheet</t>
  </si>
  <si>
    <t>语言</t>
  </si>
  <si>
    <t>语言、背景、种族和战役特性</t>
  </si>
  <si>
    <t>职业特性</t>
  </si>
  <si>
    <t>天赋职业</t>
  </si>
  <si>
    <t>职业等级</t>
  </si>
  <si>
    <t>兼职1</t>
  </si>
  <si>
    <t>兼职2</t>
  </si>
  <si>
    <t>兼职3</t>
  </si>
  <si>
    <t>兼职4</t>
  </si>
  <si>
    <t>进阶1</t>
  </si>
  <si>
    <t>进阶2</t>
  </si>
  <si>
    <t>进阶3</t>
  </si>
  <si>
    <t>进阶4</t>
  </si>
  <si>
    <t>道途特性</t>
  </si>
  <si>
    <t>神话之道</t>
  </si>
  <si>
    <t>职业选项名称</t>
  </si>
  <si>
    <t>简述</t>
  </si>
  <si>
    <t>分类</t>
  </si>
  <si>
    <t>进阶职业选项类别</t>
  </si>
  <si>
    <t>神话能力类型</t>
  </si>
  <si>
    <t>背景特性&amp;缺陷</t>
  </si>
  <si>
    <t>名称</t>
  </si>
  <si>
    <t>效果描述</t>
  </si>
  <si>
    <t>变体</t>
  </si>
  <si>
    <t>阶层</t>
  </si>
  <si>
    <t>Lv.</t>
  </si>
  <si>
    <t>类型</t>
  </si>
  <si>
    <t>被取代</t>
  </si>
  <si>
    <t>阶</t>
  </si>
  <si>
    <t>←←←</t>
  </si>
  <si>
    <t>种族特性</t>
  </si>
  <si>
    <t>变体职业特性</t>
  </si>
  <si>
    <t>其他boon</t>
  </si>
  <si>
    <t>（加骰点的boons写在这里）</t>
  </si>
  <si>
    <t>（如模组给的boon，势力任务卡boon，新人boon，GMboon）</t>
  </si>
  <si>
    <t>可选特殊能力</t>
  </si>
  <si>
    <t>进阶职业特殊能力类别</t>
  </si>
  <si>
    <t>道途能力</t>
  </si>
  <si>
    <t>特殊能力类别</t>
  </si>
  <si>
    <t>PF Character Data Sheet</t>
  </si>
  <si>
    <t>基本</t>
  </si>
  <si>
    <t>技能</t>
  </si>
  <si>
    <t>特殊能力速记</t>
  </si>
  <si>
    <t>技能名</t>
  </si>
  <si>
    <t>总值</t>
  </si>
  <si>
    <t>级数</t>
  </si>
  <si>
    <t>额外</t>
  </si>
  <si>
    <t>属性</t>
  </si>
  <si>
    <t>每日可用</t>
  </si>
  <si>
    <t>生物类型</t>
  </si>
  <si>
    <t>HD</t>
  </si>
  <si>
    <t>攀爬*</t>
  </si>
  <si>
    <t>=</t>
  </si>
  <si>
    <t>力量</t>
  </si>
  <si>
    <t>每日次数</t>
  </si>
  <si>
    <t>类法术能力(Sp)</t>
  </si>
  <si>
    <t>DC</t>
  </si>
  <si>
    <t>亚种</t>
  </si>
  <si>
    <t>经验值</t>
  </si>
  <si>
    <t>游泳*</t>
  </si>
  <si>
    <t>特技*</t>
  </si>
  <si>
    <t>敏捷</t>
  </si>
  <si>
    <t>`</t>
  </si>
  <si>
    <t>职业</t>
  </si>
  <si>
    <t>角色等级</t>
  </si>
  <si>
    <t>（解除装置）*</t>
  </si>
  <si>
    <t>Lv</t>
  </si>
  <si>
    <t>逃脱*</t>
  </si>
  <si>
    <t>飞行*</t>
  </si>
  <si>
    <t>骑术*</t>
  </si>
  <si>
    <t>（巧手）*</t>
  </si>
  <si>
    <t>隐匿*</t>
  </si>
  <si>
    <t>估价</t>
  </si>
  <si>
    <t>智力</t>
  </si>
  <si>
    <t>（语言学）</t>
  </si>
  <si>
    <t>（法术辨识）</t>
  </si>
  <si>
    <t>医疗</t>
  </si>
  <si>
    <t>感知</t>
  </si>
  <si>
    <t>察觉</t>
  </si>
  <si>
    <t>察言观色</t>
  </si>
  <si>
    <t>生存</t>
  </si>
  <si>
    <t>哄骗</t>
  </si>
  <si>
    <t>魅力</t>
  </si>
  <si>
    <t>调整值</t>
  </si>
  <si>
    <t>交涉</t>
  </si>
  <si>
    <t>易容</t>
  </si>
  <si>
    <t>（驯养动物）</t>
  </si>
  <si>
    <t>体质</t>
  </si>
  <si>
    <t>威吓</t>
  </si>
  <si>
    <t>（使用魔法装置）</t>
  </si>
  <si>
    <t>知识 | INT</t>
  </si>
  <si>
    <t>奥秘</t>
  </si>
  <si>
    <t>基础</t>
  </si>
  <si>
    <t>其他</t>
  </si>
  <si>
    <t>地城</t>
  </si>
  <si>
    <t>强韧豁免</t>
  </si>
  <si>
    <t>工程</t>
  </si>
  <si>
    <t>反射豁免</t>
  </si>
  <si>
    <t>地理</t>
  </si>
  <si>
    <t>意志豁免</t>
  </si>
  <si>
    <t>历史</t>
  </si>
  <si>
    <t>地方</t>
  </si>
  <si>
    <t>数据</t>
  </si>
  <si>
    <t>自然</t>
  </si>
  <si>
    <t>贵族</t>
  </si>
  <si>
    <t>HP</t>
  </si>
  <si>
    <t>临时生命</t>
  </si>
  <si>
    <t>瘀伤</t>
  </si>
  <si>
    <t>特殊*</t>
  </si>
  <si>
    <t>宗教</t>
  </si>
  <si>
    <t>专长</t>
  </si>
  <si>
    <t>位面</t>
  </si>
  <si>
    <t>LV</t>
  </si>
  <si>
    <t>描述</t>
  </si>
  <si>
    <t>最大值</t>
  </si>
  <si>
    <t>工艺 | INT</t>
  </si>
  <si>
    <t>速度</t>
  </si>
  <si>
    <t>减害减免</t>
  </si>
  <si>
    <t>奔跑</t>
  </si>
  <si>
    <t>法术抗力</t>
  </si>
  <si>
    <t>甲</t>
  </si>
  <si>
    <t>盾</t>
  </si>
  <si>
    <t>偏斜</t>
  </si>
  <si>
    <t>天生</t>
  </si>
  <si>
    <t>闪避</t>
  </si>
  <si>
    <t>体型</t>
  </si>
  <si>
    <t>AC</t>
  </si>
  <si>
    <t>接触</t>
  </si>
  <si>
    <t>专业 | WIS</t>
  </si>
  <si>
    <t>措手不及</t>
  </si>
  <si>
    <t>中型</t>
  </si>
  <si>
    <t>最大敏捷加值</t>
  </si>
  <si>
    <t>先攻</t>
  </si>
  <si>
    <t>②</t>
  </si>
  <si>
    <t>③</t>
  </si>
  <si>
    <t>④</t>
  </si>
  <si>
    <t>BAB</t>
  </si>
  <si>
    <t>奖励专长</t>
  </si>
  <si>
    <t>关键属性</t>
  </si>
  <si>
    <t>表演 | CHA</t>
  </si>
  <si>
    <t>CMB</t>
  </si>
  <si>
    <t>CMD</t>
  </si>
  <si>
    <t>（+10）</t>
  </si>
  <si>
    <t>快捷战斗</t>
  </si>
  <si>
    <t>武器</t>
  </si>
  <si>
    <t>射程</t>
  </si>
  <si>
    <t>命中</t>
  </si>
  <si>
    <t>重击范围</t>
  </si>
  <si>
    <t>倍率</t>
  </si>
  <si>
    <t>其他|自定义</t>
  </si>
  <si>
    <t>攻击</t>
  </si>
  <si>
    <t>模式</t>
  </si>
  <si>
    <t>伤害</t>
  </si>
  <si>
    <t>常用技能检定速记</t>
  </si>
  <si>
    <t>已用技能点</t>
  </si>
  <si>
    <t>本职最大级数</t>
  </si>
  <si>
    <t>总技能点</t>
  </si>
  <si>
    <t>防具减值</t>
  </si>
  <si>
    <t>* 表示该技能会受到“防具减值”的影响</t>
  </si>
  <si>
    <t>弹药</t>
  </si>
  <si>
    <t>（）表示该技能必须受训才能使用</t>
  </si>
  <si>
    <t>数量</t>
  </si>
  <si>
    <t>总重</t>
  </si>
  <si>
    <t>重量</t>
  </si>
  <si>
    <t>箭</t>
  </si>
  <si>
    <t>矢</t>
  </si>
  <si>
    <t>弹丸</t>
  </si>
  <si>
    <t>PF Partner or Companion Data Sheet</t>
  </si>
  <si>
    <t>伙伴特殊能力速记</t>
  </si>
  <si>
    <t>有效等级</t>
  </si>
  <si>
    <t>同伴类型</t>
  </si>
  <si>
    <t>来源</t>
  </si>
  <si>
    <t>生命骰</t>
  </si>
  <si>
    <t>名字</t>
  </si>
  <si>
    <t>（专业）</t>
  </si>
  <si>
    <t>伙伴能力和特性</t>
  </si>
  <si>
    <t>表演</t>
  </si>
  <si>
    <t>特殊&amp;其他</t>
  </si>
  <si>
    <t>伙伴的装备</t>
  </si>
  <si>
    <t>PF Character Gear&amp;Items Sheet</t>
  </si>
  <si>
    <t>总价</t>
  </si>
  <si>
    <t>衣物和其他非魔法装备</t>
  </si>
  <si>
    <t>魔法物品</t>
  </si>
  <si>
    <t>价格</t>
  </si>
  <si>
    <t>灵光</t>
  </si>
  <si>
    <t>CL</t>
  </si>
  <si>
    <t>简述↓</t>
  </si>
  <si>
    <t>学派</t>
  </si>
  <si>
    <t>伤害类型</t>
  </si>
  <si>
    <t>重击</t>
  </si>
  <si>
    <t>挥砍</t>
  </si>
  <si>
    <t>特性</t>
  </si>
  <si>
    <t>简易远程</t>
  </si>
  <si>
    <t>防具</t>
  </si>
  <si>
    <t>盔甲</t>
  </si>
  <si>
    <t>轻甲</t>
  </si>
  <si>
    <t>最大敏捷</t>
  </si>
  <si>
    <t>技能减值</t>
  </si>
  <si>
    <t>法术失败</t>
  </si>
  <si>
    <t>%</t>
  </si>
  <si>
    <t>盾牌</t>
  </si>
  <si>
    <t>财产&amp;负重</t>
  </si>
  <si>
    <t>药剂</t>
  </si>
  <si>
    <t>卷轴</t>
  </si>
  <si>
    <t>魔杖</t>
  </si>
  <si>
    <t>重要和剧情物品</t>
  </si>
  <si>
    <t>法术名</t>
  </si>
  <si>
    <t>环</t>
  </si>
  <si>
    <t>瓶</t>
  </si>
  <si>
    <t>张</t>
  </si>
  <si>
    <t>发</t>
  </si>
  <si>
    <t>详述</t>
  </si>
  <si>
    <t>白金币</t>
  </si>
  <si>
    <t>Pp</t>
  </si>
  <si>
    <t>负重增强</t>
  </si>
  <si>
    <t>金币</t>
  </si>
  <si>
    <t>Gp</t>
  </si>
  <si>
    <t>中型二足</t>
  </si>
  <si>
    <t>银币</t>
  </si>
  <si>
    <t>Sp</t>
  </si>
  <si>
    <t>轻载</t>
  </si>
  <si>
    <t>铜币</t>
  </si>
  <si>
    <t>Cp</t>
  </si>
  <si>
    <t>中载</t>
  </si>
  <si>
    <t>现金</t>
  </si>
  <si>
    <t>G</t>
  </si>
  <si>
    <t>重载</t>
  </si>
  <si>
    <t>物品价值</t>
  </si>
  <si>
    <t>装备重</t>
  </si>
  <si>
    <t>总资产</t>
  </si>
  <si>
    <t>背包重</t>
  </si>
  <si>
    <t>钱包重</t>
  </si>
  <si>
    <t>临减重</t>
  </si>
  <si>
    <t>总负重</t>
  </si>
  <si>
    <t>当前为</t>
  </si>
  <si>
    <t>*价格的单位都是Gp(金币)，重量的单位都是lb(磅)。</t>
  </si>
  <si>
    <t>背包物品</t>
  </si>
  <si>
    <t>储物道具物品</t>
  </si>
  <si>
    <t>坐骑、动物伙伴或其他驮兽物品</t>
  </si>
  <si>
    <t>物品名</t>
  </si>
  <si>
    <t>单价</t>
  </si>
  <si>
    <t>单重</t>
  </si>
  <si>
    <t>说明</t>
  </si>
  <si>
    <t>伙伴的物品</t>
  </si>
  <si>
    <t>大型四足</t>
  </si>
  <si>
    <t>骑乘</t>
  </si>
  <si>
    <t>否</t>
  </si>
  <si>
    <t>骑手体重</t>
  </si>
  <si>
    <t>物品总重</t>
  </si>
  <si>
    <t>全速</t>
  </si>
  <si>
    <t>当前速度</t>
  </si>
  <si>
    <t>奔跑倍率</t>
  </si>
  <si>
    <t>载具</t>
  </si>
  <si>
    <t>驮兽售价</t>
  </si>
  <si>
    <t>总价值</t>
  </si>
  <si>
    <t>负重表</t>
  </si>
  <si>
    <t>次元袋</t>
  </si>
  <si>
    <t>容积</t>
  </si>
  <si>
    <t>最大装载质量</t>
  </si>
  <si>
    <t>*储物道具和次元袋的自重和价格请记录在魔法物品或背包栏中</t>
  </si>
  <si>
    <t>双足</t>
  </si>
  <si>
    <t>四足</t>
  </si>
  <si>
    <t>超微</t>
  </si>
  <si>
    <t>其余储物物品</t>
  </si>
  <si>
    <t>微型</t>
  </si>
  <si>
    <t>超小</t>
  </si>
  <si>
    <t>小型</t>
  </si>
  <si>
    <t>内容物品总重</t>
  </si>
  <si>
    <t>总计</t>
  </si>
  <si>
    <t>大型</t>
  </si>
  <si>
    <t>超大</t>
  </si>
  <si>
    <t>备注和其他</t>
  </si>
  <si>
    <t>巨型</t>
  </si>
  <si>
    <t>超巨</t>
  </si>
  <si>
    <t>+10</t>
  </si>
  <si>
    <t>x4</t>
  </si>
  <si>
    <t>PF Character Spells  Sheet</t>
  </si>
  <si>
    <t>常用法术速记</t>
  </si>
  <si>
    <t>环数</t>
  </si>
  <si>
    <t>X</t>
  </si>
  <si>
    <t>已知</t>
  </si>
  <si>
    <t>法术类型</t>
  </si>
  <si>
    <t>奥术</t>
  </si>
  <si>
    <t>施法时间</t>
  </si>
  <si>
    <t>持续时间</t>
  </si>
  <si>
    <t>距离</t>
  </si>
  <si>
    <t>豁免</t>
  </si>
  <si>
    <t>法术位</t>
  </si>
  <si>
    <t>通用</t>
  </si>
  <si>
    <t>标准</t>
  </si>
  <si>
    <t>立即</t>
  </si>
  <si>
    <t>无</t>
  </si>
  <si>
    <t>失败率</t>
  </si>
  <si>
    <t>V</t>
  </si>
  <si>
    <t>S</t>
  </si>
  <si>
    <t>M</t>
  </si>
  <si>
    <t>上限值</t>
  </si>
  <si>
    <t>基础DC</t>
  </si>
  <si>
    <t>特殊</t>
  </si>
  <si>
    <t>等级记录</t>
  </si>
  <si>
    <t>资源记录</t>
  </si>
  <si>
    <t>物品的消耗</t>
  </si>
  <si>
    <t>建卡属性</t>
  </si>
  <si>
    <t>建卡资源</t>
  </si>
  <si>
    <t>现有金币</t>
  </si>
  <si>
    <t>gp</t>
  </si>
  <si>
    <t>总收入</t>
  </si>
  <si>
    <t>总支出</t>
  </si>
  <si>
    <t>种族调整</t>
  </si>
  <si>
    <t>最终结果</t>
  </si>
  <si>
    <t>购点消耗</t>
  </si>
  <si>
    <t xml:space="preserve"> (chm未收资源请在中文后注明英文）</t>
  </si>
  <si>
    <t>序号</t>
  </si>
  <si>
    <t>团次</t>
  </si>
  <si>
    <t>收入</t>
  </si>
  <si>
    <t>支出</t>
  </si>
  <si>
    <t>消耗物品</t>
  </si>
  <si>
    <t>建卡</t>
  </si>
  <si>
    <t>购点</t>
  </si>
  <si>
    <t>是</t>
  </si>
  <si>
    <t>等级提升</t>
  </si>
  <si>
    <t>属性提升</t>
  </si>
  <si>
    <t>天赋职业奖励</t>
  </si>
  <si>
    <t>第十季奖励-（势力），完成目标数：</t>
  </si>
  <si>
    <t>(完成至少2个目标)</t>
  </si>
  <si>
    <t>(完成至少4个目标)</t>
  </si>
  <si>
    <t>(完成至少7个目标)</t>
  </si>
  <si>
    <t>目标</t>
  </si>
  <si>
    <t>备注</t>
  </si>
  <si>
    <t>当你完成以下目标之一时，你就可以在前面的方框中打勾，限每次冒险一次。一旦一个目标的所有框框都被勾选，这个目标便完成了。你会根据你完成的目标数获得特殊奖励。</t>
  </si>
  <si>
    <t>注：左侧用语打钩的方框请使用“合并居中”自行调整。完成一次任务就打一个钩，并在表格右侧备注写明模组及记录单编号。</t>
  </si>
  <si>
    <t>工具和备注</t>
  </si>
  <si>
    <t>No.</t>
  </si>
  <si>
    <t>标题</t>
  </si>
  <si>
    <t>标准!dnd5随机建卡属性</t>
  </si>
  <si>
    <t>组1</t>
  </si>
  <si>
    <t>组2</t>
  </si>
  <si>
    <t>组3</t>
  </si>
  <si>
    <t>组4</t>
  </si>
  <si>
    <t>组5</t>
  </si>
  <si>
    <t>简单单位换算</t>
  </si>
  <si>
    <t>千克(kg)</t>
  </si>
  <si>
    <t>磅(lb)</t>
  </si>
  <si>
    <t>厘米(cm)</t>
  </si>
  <si>
    <t>英尺(ft)</t>
  </si>
  <si>
    <t>英寸(ft)</t>
  </si>
  <si>
    <t>简单HP计算</t>
  </si>
  <si>
    <t>第一种生命骰</t>
  </si>
  <si>
    <t>第一种骰子数</t>
  </si>
  <si>
    <t>第二种生命骰</t>
  </si>
  <si>
    <t>第二种骰子数</t>
  </si>
  <si>
    <t>第三种生命骰</t>
  </si>
  <si>
    <t>第三种骰子数</t>
  </si>
  <si>
    <t>第四种生命骰</t>
  </si>
  <si>
    <t>第四种骰子数</t>
  </si>
  <si>
    <t>第五种生命骰</t>
  </si>
  <si>
    <t>第五种骰子数</t>
  </si>
  <si>
    <t>第六种生命骰</t>
  </si>
  <si>
    <t>第六种骰子数</t>
  </si>
  <si>
    <t>投骰方式</t>
  </si>
  <si>
    <t>第一个HD满骰</t>
  </si>
  <si>
    <t>神话阶层</t>
  </si>
  <si>
    <t>体质调整值</t>
  </si>
  <si>
    <t>天赋职业奖励HP</t>
  </si>
  <si>
    <t>专长【健壮】</t>
  </si>
  <si>
    <t>其他奖励HP</t>
  </si>
  <si>
    <t>总HD</t>
  </si>
  <si>
    <t>总HP</t>
  </si>
  <si>
    <t>简单技能点计算</t>
  </si>
  <si>
    <t>天赋职业技能点</t>
  </si>
  <si>
    <t>天赋职业等级</t>
  </si>
  <si>
    <t>第二职业技能点</t>
  </si>
  <si>
    <t>第二职业等级</t>
  </si>
  <si>
    <t>第三职业技能点</t>
  </si>
  <si>
    <t>第三职业等级</t>
  </si>
  <si>
    <t>第四职业技能点</t>
  </si>
  <si>
    <t>第四职业等级</t>
  </si>
  <si>
    <t>第五职业技能点</t>
  </si>
  <si>
    <t>第五职业等级</t>
  </si>
  <si>
    <t>第六职业技能点</t>
  </si>
  <si>
    <t>第六职业等级</t>
  </si>
  <si>
    <t>第七职业技能点</t>
  </si>
  <si>
    <t>第七职业等级</t>
  </si>
  <si>
    <t>智力调整值</t>
  </si>
  <si>
    <t>天赋职业奖励技能</t>
  </si>
  <si>
    <t>奖励技能特性</t>
  </si>
  <si>
    <t>其他奖励技能点</t>
  </si>
  <si>
    <t>总职业等级</t>
  </si>
  <si>
    <t>属性简称</t>
  </si>
  <si>
    <t>职业选项分类</t>
  </si>
  <si>
    <t>购点计算</t>
  </si>
  <si>
    <t>随机属性骰</t>
  </si>
  <si>
    <t>力</t>
  </si>
  <si>
    <t>狂暴之力</t>
  </si>
  <si>
    <t>敏</t>
  </si>
  <si>
    <t>领域</t>
  </si>
  <si>
    <t>传世名作</t>
  </si>
  <si>
    <t>体</t>
  </si>
  <si>
    <t>自然纽带</t>
  </si>
  <si>
    <t>武僧绝学</t>
  </si>
  <si>
    <t>智</t>
  </si>
  <si>
    <t>游侠流派</t>
  </si>
  <si>
    <t>盗贼天赋</t>
  </si>
  <si>
    <t>感</t>
  </si>
  <si>
    <t>术士血统</t>
  </si>
  <si>
    <t>奥术发现</t>
  </si>
  <si>
    <t>魅</t>
  </si>
  <si>
    <t>法师学派</t>
  </si>
  <si>
    <t>科研发现</t>
  </si>
  <si>
    <t>骑士团</t>
  </si>
  <si>
    <t>铳士炫技</t>
  </si>
  <si>
    <t>武器类型</t>
  </si>
  <si>
    <t>裁决域</t>
  </si>
  <si>
    <t>魔战士奥能</t>
  </si>
  <si>
    <t>随机属性组</t>
  </si>
  <si>
    <t>穿刺</t>
  </si>
  <si>
    <t>秘示域</t>
  </si>
  <si>
    <t>忍术</t>
  </si>
  <si>
    <t>武士团</t>
  </si>
  <si>
    <t>幻灵进化</t>
  </si>
  <si>
    <t>钝击</t>
  </si>
  <si>
    <t>庇护主</t>
  </si>
  <si>
    <t>巫术</t>
  </si>
  <si>
    <t>穿砍</t>
  </si>
  <si>
    <t>血怒血脉</t>
  </si>
  <si>
    <t>奥能技艺</t>
  </si>
  <si>
    <t>穿钝</t>
  </si>
  <si>
    <t>祭司祝福</t>
  </si>
  <si>
    <t>调查员天赋</t>
  </si>
  <si>
    <t>砍钝</t>
  </si>
  <si>
    <t>魂域</t>
  </si>
  <si>
    <r>
      <rPr>
        <sz val="11"/>
        <color theme="1"/>
        <rFont val="宋体"/>
        <charset val="134"/>
        <scheme val="minor"/>
      </rPr>
      <t>体型A</t>
    </r>
    <r>
      <rPr>
        <sz val="11"/>
        <color theme="1"/>
        <rFont val="宋体"/>
        <charset val="134"/>
        <scheme val="minor"/>
      </rPr>
      <t>C修正</t>
    </r>
  </si>
  <si>
    <t>穿砍钝</t>
  </si>
  <si>
    <t>操念使元素</t>
  </si>
  <si>
    <t>杀手天赋</t>
  </si>
  <si>
    <t>魔法</t>
  </si>
  <si>
    <t>精神境界</t>
  </si>
  <si>
    <t>游荡炫技</t>
  </si>
  <si>
    <t>力场</t>
  </si>
  <si>
    <t>侠客之道</t>
  </si>
  <si>
    <t>辅助原力</t>
  </si>
  <si>
    <t>音波</t>
  </si>
  <si>
    <t>动物拟态</t>
  </si>
  <si>
    <t>注能原力</t>
  </si>
  <si>
    <r>
      <rPr>
        <sz val="11"/>
        <color theme="1"/>
        <rFont val="宋体"/>
        <charset val="134"/>
        <scheme val="minor"/>
      </rPr>
      <t>H</t>
    </r>
    <r>
      <rPr>
        <sz val="11"/>
        <color theme="1"/>
        <rFont val="宋体"/>
        <charset val="134"/>
        <scheme val="minor"/>
      </rPr>
      <t>P计算</t>
    </r>
  </si>
  <si>
    <t>酸蚀</t>
  </si>
  <si>
    <t>英灵</t>
  </si>
  <si>
    <t>催眠师诡计</t>
  </si>
  <si>
    <t>种1</t>
  </si>
  <si>
    <t>种2</t>
  </si>
  <si>
    <t>种3</t>
  </si>
  <si>
    <t>种4</t>
  </si>
  <si>
    <t>种5</t>
  </si>
  <si>
    <t>种6</t>
  </si>
  <si>
    <t>寒冷</t>
  </si>
  <si>
    <t>灵器学派</t>
  </si>
  <si>
    <t>电击</t>
  </si>
  <si>
    <t>情感羁绊</t>
  </si>
  <si>
    <t>精神增幅</t>
  </si>
  <si>
    <t>火焰</t>
  </si>
  <si>
    <t>幻灵形态/亚种</t>
  </si>
  <si>
    <t>社交天赋</t>
  </si>
  <si>
    <t>正能量</t>
  </si>
  <si>
    <t>侠客天赋</t>
  </si>
  <si>
    <t>骰式</t>
  </si>
  <si>
    <t>首满</t>
  </si>
  <si>
    <t>负能量</t>
  </si>
  <si>
    <t>恩赐</t>
  </si>
  <si>
    <t>神话</t>
  </si>
  <si>
    <t>混合</t>
  </si>
  <si>
    <t>大法师奥秘</t>
  </si>
  <si>
    <t>灵器之力</t>
  </si>
  <si>
    <t>大法师</t>
  </si>
  <si>
    <t>斗士之击</t>
  </si>
  <si>
    <t>斗士</t>
  </si>
  <si>
    <t>守护呼声</t>
  </si>
  <si>
    <t>守护者</t>
  </si>
  <si>
    <t>伙伴类型</t>
  </si>
  <si>
    <t>神力澎湃</t>
  </si>
  <si>
    <t>圣者</t>
  </si>
  <si>
    <t>驮兽</t>
  </si>
  <si>
    <t>统帅之令</t>
  </si>
  <si>
    <t>统帅</t>
  </si>
  <si>
    <t>部属</t>
  </si>
  <si>
    <t>奇袭</t>
  </si>
  <si>
    <t>诡术大师</t>
  </si>
  <si>
    <t>魔宠</t>
  </si>
  <si>
    <t>动物伙伴</t>
  </si>
  <si>
    <t>幻灵</t>
  </si>
  <si>
    <t>人造人伙伴</t>
  </si>
  <si>
    <t>坐骑</t>
  </si>
  <si>
    <t>魅影</t>
  </si>
  <si>
    <t>术士</t>
    <phoneticPr fontId="52" type="noConversion"/>
  </si>
  <si>
    <t>类人生物</t>
    <phoneticPr fontId="52" type="noConversion"/>
  </si>
  <si>
    <t>施法免材</t>
    <phoneticPr fontId="52" type="noConversion"/>
  </si>
  <si>
    <t>[术士]若欲施展的法术其材料价格不高于1gp，你不需耗用材料亦可施法。但施法依旧会引发借机攻击。若欲施展的法术其材料价格高于1金币，则你需要按照一般规则持有材料成分才能施法。</t>
    <phoneticPr fontId="52" type="noConversion"/>
  </si>
  <si>
    <t>兽之友</t>
    <phoneticPr fontId="52" type="noConversion"/>
  </si>
  <si>
    <t>你这一生与动物相处的时间比与人相处的时间还要多，并发现他们其实很容易理解。你在驯养动物上获得 +1 背景加值，并且总是你的本职技能。一旦你想要“强迫”野生动物做把戏，你的背景加值会上升到 +5，只要它的态度是冷漠或友好。你可以对动物类型的目标生物施放魅惑和胁迫类法术就好像他们是类人生物，但除非你有其他的能力能让动物也理解你，否则你仍然要通过成功的驯养动物检定来强迫目标沟通特殊的要求。</t>
    <phoneticPr fontId="52" type="noConversion"/>
  </si>
  <si>
    <t>单项属性+2（魅力）</t>
    <phoneticPr fontId="52" type="noConversion"/>
  </si>
  <si>
    <t>中型体型</t>
    <phoneticPr fontId="52" type="noConversion"/>
  </si>
  <si>
    <t>标准速度</t>
    <phoneticPr fontId="52" type="noConversion"/>
  </si>
  <si>
    <t>人类角色在1级时选择任意一项属性+2，以表现他们多种多样的天赋。</t>
    <phoneticPr fontId="52" type="noConversion"/>
  </si>
  <si>
    <t>人类是中等体型生物，不因体型获得任何加值或者减值。</t>
    <phoneticPr fontId="52" type="noConversion"/>
  </si>
  <si>
    <t>人类的基本陆地速度为30英尺。</t>
    <phoneticPr fontId="52" type="noConversion"/>
  </si>
  <si>
    <t>人类角色在1级时获得一个额外专长。</t>
    <phoneticPr fontId="52" type="noConversion"/>
  </si>
  <si>
    <t>奖励专长</t>
    <phoneticPr fontId="52" type="noConversion"/>
  </si>
  <si>
    <t>通用语。智力足够高的人类可以选择任何额外语言（除了秘密语言，如德鲁伊语）。</t>
    <phoneticPr fontId="52" type="noConversion"/>
  </si>
  <si>
    <t>起始语言</t>
    <phoneticPr fontId="52" type="noConversion"/>
  </si>
  <si>
    <t>无</t>
    <phoneticPr fontId="52" type="noConversion"/>
  </si>
  <si>
    <t>HP+1</t>
    <phoneticPr fontId="52" type="noConversion"/>
  </si>
  <si>
    <t>与精类生物有所关联的人类拥有比其同类更强的感官和反应速度。这种人类拥有昏暗视觉，在反射和意志豁免上获得+1种族加值，并将知识(自然)和察觉视为本职技能。此种族特性替代奖励技能。</t>
    <phoneticPr fontId="52" type="noConversion"/>
  </si>
  <si>
    <t>精怪之心</t>
    <phoneticPr fontId="52" type="noConversion"/>
  </si>
  <si>
    <t>应从以下三项中选择一项</t>
    <phoneticPr fontId="52" type="noConversion"/>
  </si>
  <si>
    <t>技能点数量改为6+智力调整值。</t>
    <phoneticPr fontId="52" type="noConversion"/>
  </si>
  <si>
    <t>术士拥有天生的血脉能量之池，可以为他的血统力量提供能量、或强化他施展的法术。术士的血脉源泉中可以储存的最大魔法能量点数为“3+术士等级”。每天准备法术时，术士师的血脉源泉将充满原始魔法能量。
可以在施放术士法术时，通过自由动作从血脉能量中消耗1点，使得此法术DC+1。术士以此方式在一个法术上最多消耗2点。</t>
    <phoneticPr fontId="52" type="noConversion"/>
  </si>
  <si>
    <t>血脉源泉</t>
    <phoneticPr fontId="52" type="noConversion"/>
  </si>
  <si>
    <t>术士擅长使用所有的简单武器。他们不擅长使用任何盔甲或盾牌。任何防具都会限制术士的手势，因而导致术士施展具有姿态成分的法术时失败。</t>
    <phoneticPr fontId="52" type="noConversion"/>
  </si>
  <si>
    <t>武器和防具擅长</t>
    <phoneticPr fontId="52" type="noConversion"/>
  </si>
  <si>
    <t xml:space="preserve">术士施展术士/法师法术列表中的奥术。他无需准备即可施展任何他已知的法术。要学习或者施展法术，术士的魅力必须达到“10+法术环级”。抵抗术士法术的豁免DC为“10+法术环级+魅力修正”。和其他施法者一样，术士每天在每个法术环级上只能施展有限数量的法术。他的基本每日法术分配方案列在上表内。另外，如果他有较高的魅力值，他还可以获得每日奖励法术。
　　术士可选择的法术是非常有限的。在起始时术士可以根据你的选择知道4个0环法术和2个1环法术，在获得新的术士等级时，他会按照上表获得一个或几个新的法术（和每日法术不同，术士所知法术和魅力值无关，可知法术表中的数字是固定的）。新的法术可以是术士/法师法术列表中的普通法术，也可以某些经过术士研究并取得一定成果的不寻常法术。达到4级时，以及之后每个偶数术士等级（6，8，等等），术士可以学习一个新法术来替代之前已知的法术。实际上，术士通过丢弃一条已知法术来交换一条新法术。新法术必须和他交换的法术环级相同。术士在每个法术等级上只能交换一个法术，而且必须在该等级获得新法术的同时决定是否交换法术。
　　和法师或牧师不同，术士不需要事先准备法术。只要他还没有用完该等级上他的每日法术数，他就可以在任何时候施展任何已知法术。
</t>
    <phoneticPr fontId="52" type="noConversion"/>
  </si>
  <si>
    <t>法术</t>
    <phoneticPr fontId="52" type="noConversion"/>
  </si>
  <si>
    <t>1级时，术士获得“施法免材”作为奖励专长。</t>
    <phoneticPr fontId="52" type="noConversion"/>
  </si>
  <si>
    <t>施法免材</t>
    <phoneticPr fontId="52" type="noConversion"/>
  </si>
  <si>
    <t>术士能够学习一些戏法，或者说0环法术。如同术士所知法术列表中的“所知法术”。 这些法术的施展如同其他任何法术，但它们不会在施展的时候消耗掉，并且可以被再次使用。</t>
    <phoneticPr fontId="52" type="noConversion"/>
  </si>
  <si>
    <t>戏法</t>
    <phoneticPr fontId="52" type="noConversion"/>
  </si>
  <si>
    <t xml:space="preserve">每位术士，在她遗传中都有都有某处魔法的来源——给予她魔法、奖励专长、额外本职技能以及特殊能力。这个来源可以表现为家族史中的某个血亲，或者卷入了某个生物的极端事件。例如，一个术士可能有一个龙类远亲，或者他的祖父可能与魔鬼签下一份恐怖的契约。不论其来源，这种影响会在得到术士等级的同时体现在方方面面。术士必须在她获得第1个术士等级的同时选定一种血统。一旦确定，不可更改。
　　3级以及之后每2级，术士学到一个来源于自身血统的额外法术。这些法术不包含于术士所知法术列表。这些法术同样不能在更高等级时替换为其他法术。7级以及之后每6级，术士从自身血统的特定专长列表中选其一作为奖励专长。术士必须满足该专长的前提条件。
</t>
    <phoneticPr fontId="52" type="noConversion"/>
  </si>
  <si>
    <t>血统（天界）</t>
    <phoneticPr fontId="52" type="noConversion"/>
  </si>
  <si>
    <t>获得伤害减免“1+1/4术士等级（最小为1）/邪恶。</t>
    <phoneticPr fontId="52" type="noConversion"/>
  </si>
  <si>
    <t>血统奥秘</t>
    <phoneticPr fontId="52" type="noConversion"/>
  </si>
  <si>
    <t>1级开始，你可以消耗1点血脉能量，用标准动作发出一道圣火射线，通过一个远程接触攻击任何近距的目标。圣火射线对邪恶生物造成“每术士等级1d6+魅力修正”伤害，此伤害属于神圣伤害，无法免疫或抵抗。圣火射线对善良生物带来“每术士等级1d6+魅力调整值”的治疗，每个善良生物每天不能被你的天堂之火治疗超过一次。中立生物不会受伤也不会被治疗。</t>
    <phoneticPr fontId="52" type="noConversion"/>
  </si>
  <si>
    <t>天堂之火</t>
    <phoneticPr fontId="52" type="noConversion"/>
  </si>
  <si>
    <t>血脉源泉</t>
    <phoneticPr fontId="52" type="noConversion"/>
  </si>
  <si>
    <t>DR2/邪恶</t>
    <phoneticPr fontId="52" type="noConversion"/>
  </si>
  <si>
    <t>人类</t>
    <phoneticPr fontId="52" type="noConversion"/>
  </si>
  <si>
    <t>小智</t>
    <phoneticPr fontId="52" type="noConversion"/>
  </si>
  <si>
    <t>人类</t>
    <phoneticPr fontId="52" type="noConversion"/>
  </si>
  <si>
    <t>混乱中立</t>
  </si>
  <si>
    <t>卡莉斯翠</t>
    <phoneticPr fontId="52" type="noConversion"/>
  </si>
  <si>
    <t>女性</t>
  </si>
  <si>
    <t>侦测魔法</t>
    <phoneticPr fontId="52" type="noConversion"/>
  </si>
  <si>
    <t>已知法术</t>
    <phoneticPr fontId="52" type="noConversion"/>
  </si>
  <si>
    <t>法师之手</t>
    <phoneticPr fontId="52" type="noConversion"/>
  </si>
  <si>
    <t>七彩喷射</t>
    <phoneticPr fontId="52" type="noConversion"/>
  </si>
  <si>
    <t>法师护甲</t>
    <phoneticPr fontId="52" type="noConversion"/>
  </si>
  <si>
    <t>巨蜂魔宠</t>
    <phoneticPr fontId="52" type="noConversion"/>
  </si>
  <si>
    <t>你获得一个魔宠，如同法师的奥术联结所赋予的魔宠一般，但它是一只家猫大小，混乱中立阵营的大黄蜂。该魔宠使用绿蛰蝎UM魔宠的数据，但拥有10尺移动速度，40尺飞行速度（机动性一般），没有攀爬技能加值但是飞行技能+7。如果你以其他的途径获得了魔宠（比如兼职法师并通过奥术联结选择魔宠）且至少拥有5个角色等级，那么这只大黄蜂的数据上升为小魔鬼，它无法使用隐形术，但取而代之，每天可以施放3次类法术能力欲火焚身（Unnatural Lust，DC14）UM。你同时只能拥有一只魔宠。
  如果你违背卡莉斯翠的教义（任何可以导致卡莉斯翠的牧师失去牧师能力的行为），巨蜂魔宠会立刻攻击你直到你们二者之一死亡。如果你杀死了自己的魔宠而又想复活它，那么你必须接受一个法术赎罪术，并且花费正常魔宠复活所需要的代价。如果巨蜂魔宠并不是死于上述情况，那么它可以以正常魔宠复活的方式被复活。</t>
    <phoneticPr fontId="52" type="noConversion"/>
  </si>
  <si>
    <t>精通先攻</t>
    <phoneticPr fontId="52" type="noConversion"/>
  </si>
  <si>
    <t>[人类]先攻检定获得+4加值</t>
    <phoneticPr fontId="52" type="noConversion"/>
  </si>
  <si>
    <t>虫类</t>
    <phoneticPr fontId="52" type="noConversion"/>
  </si>
  <si>
    <t>专长</t>
    <phoneticPr fontId="52" type="noConversion"/>
  </si>
  <si>
    <t>10尺移动速度，40尺飞行速度</t>
    <phoneticPr fontId="52" type="noConversion"/>
  </si>
  <si>
    <t>40/160</t>
    <phoneticPr fontId="52" type="noConversion"/>
  </si>
  <si>
    <t>1D8</t>
    <phoneticPr fontId="52" type="noConversion"/>
  </si>
  <si>
    <t>变体/亚种</t>
    <phoneticPr fontId="52" type="noConversion"/>
  </si>
  <si>
    <t>神使</t>
    <phoneticPr fontId="52" type="noConversion"/>
  </si>
  <si>
    <t>螫刺 – 伤口; 豁免 强韧DC 10; 频率 1次/轮, 共6轮; 效果 恶心1轮; 痊愈 1次豁免.</t>
    <phoneticPr fontId="52" type="noConversion"/>
  </si>
  <si>
    <t xml:space="preserve">毒素 </t>
    <phoneticPr fontId="52" type="noConversion"/>
  </si>
  <si>
    <t>神使能够随意施放神导术。该能力取代警觉。</t>
    <phoneticPr fontId="52" type="noConversion"/>
  </si>
  <si>
    <t>神之指引</t>
    <phoneticPr fontId="52" type="noConversion"/>
  </si>
  <si>
    <t>每当神使或其主人在对抗影响心灵效果（mind-affecting effect）的豁免中失败，且该效果仅影响他们两者之一的话，另外一人也可以尝试进行豁免。若第二次豁免成功，那么视为最初的豁免结果是成功的结果，不过神使和其主人在24小时内无法再次使用该能力。在第二次豁免失败时，神使与其主人都会承受豁免失败带来的效果，即便他们其中之一并非有效的目标也是如此。该能力取代法术共享（Share Spells）。</t>
    <phoneticPr fontId="52" type="noConversion"/>
  </si>
  <si>
    <t>意志共存</t>
    <phoneticPr fontId="52" type="noConversion"/>
  </si>
  <si>
    <t>主人和他的魔宠之间有着内心上的连接，情感连接的最远距离为1英里。主人无法用他魔宠的双眼去看，但是他们彼此分享心灵。由于这种连接的天生限制，只有一般的心灵感受可以被传递。因为这种情感链接，主人对那些他魔宠曾经遇上的事物或去过的地点也会建立起相同的关联。</t>
    <phoneticPr fontId="52" type="noConversion"/>
  </si>
  <si>
    <t>情感连接</t>
    <phoneticPr fontId="52" type="noConversion"/>
  </si>
  <si>
    <t>有些攻击效果若通过反射检定可以减少一半伤害，如果魔宠遭到此类攻击，在通过反射检定后它将不受伤害，如果检定失败它也只受到一半伤害。</t>
    <phoneticPr fontId="52" type="noConversion"/>
  </si>
  <si>
    <t>精通反射闪避</t>
    <phoneticPr fontId="52" type="noConversion"/>
  </si>
  <si>
    <t>武器娴熟</t>
    <phoneticPr fontId="52" type="noConversion"/>
  </si>
  <si>
    <t>巨蜂魔宠</t>
    <phoneticPr fontId="52" type="noConversion"/>
  </si>
  <si>
    <t>白</t>
    <phoneticPr fontId="52" type="noConversion"/>
  </si>
  <si>
    <t>索菲亚·妲拉娜</t>
    <phoneticPr fontId="52" type="noConversion"/>
  </si>
  <si>
    <t>5尺9寸</t>
    <phoneticPr fontId="52" type="noConversion"/>
  </si>
  <si>
    <t>89磅</t>
    <phoneticPr fontId="52" type="noConversion"/>
  </si>
  <si>
    <t>灰褐色</t>
    <phoneticPr fontId="52" type="noConversion"/>
  </si>
  <si>
    <t>瘦弱的人类少女，可以看到四肢皮肉包裹下的骨骼痕迹，异色瞳孔显示了她的异位面血脉，这让她显得既妖艳又危险</t>
    <phoneticPr fontId="52" type="noConversion"/>
  </si>
  <si>
    <t>魔法伎俩</t>
    <phoneticPr fontId="52" type="noConversion"/>
  </si>
  <si>
    <t>术士工具包</t>
    <phoneticPr fontId="52" type="noConversion"/>
  </si>
  <si>
    <t>该工具包包括一个背包，一个铺盖卷，一个腰包，燧石和铁片，铁壶，一套餐具，肥皂，火把（10），口粮（5天）和一个水袋。（让队友帮忙背）</t>
    <phoneticPr fontId="52" type="noConversion"/>
  </si>
  <si>
    <t>翡翠胸针</t>
    <phoneticPr fontId="52" type="noConversion"/>
  </si>
  <si>
    <t>耐暑衣物</t>
    <phoneticPr fontId="52" type="noConversion"/>
  </si>
  <si>
    <t xml:space="preserve">耐暑衣物会从头到脚覆盖住你的身体，透气的布料可以让你感到清凉，帮助你避免遭受阳光的暴晒。这套服装通常由一件宽松的亚麻长袍、一条头巾或宽松的罩帽与面罩组成。它会在抵御酷暑天气（hot weather）时的强韧豁免提供+2加值。这不会与生存技能带来的任何加值叠加。
</t>
    <phoneticPr fontId="52" type="noConversion"/>
  </si>
  <si>
    <t>轻弩</t>
    <phoneticPr fontId="52" type="noConversion"/>
  </si>
  <si>
    <t>1D8</t>
    <phoneticPr fontId="52" type="noConversion"/>
  </si>
  <si>
    <t>19–20/×2</t>
    <phoneticPr fontId="52" type="noConversion"/>
  </si>
  <si>
    <t>妖火</t>
    <phoneticPr fontId="52" type="noConversion"/>
  </si>
  <si>
    <t>护盾术</t>
    <phoneticPr fontId="52" type="noConversion"/>
  </si>
  <si>
    <t>舞光术</t>
    <phoneticPr fontId="52" type="noConversion"/>
  </si>
  <si>
    <t>魔化武器</t>
    <phoneticPr fontId="52" type="noConversion"/>
  </si>
  <si>
    <t>猴爪鱼鳍</t>
    <phoneticPr fontId="52" type="noConversion"/>
  </si>
  <si>
    <t>隐雾术</t>
    <phoneticPr fontId="52" type="noConversion"/>
  </si>
  <si>
    <t>腳底抹油</t>
    <phoneticPr fontId="52" type="noConversion"/>
  </si>
  <si>
    <t>可以集中使用者直觉的宝石（精制品工具）</t>
    <phoneticPr fontId="52" type="noConversion"/>
  </si>
  <si>
    <t>弩矢（10支）</t>
    <phoneticPr fontId="52" type="noConversion"/>
  </si>
  <si>
    <t>1D8</t>
    <phoneticPr fontId="52" type="noConversion"/>
  </si>
  <si>
    <t>19–20</t>
    <phoneticPr fontId="52" type="noConversion"/>
  </si>
  <si>
    <t>x2</t>
  </si>
  <si>
    <t>轻弩</t>
    <phoneticPr fontId="52" type="noConversion"/>
  </si>
  <si>
    <t>法师护甲</t>
    <phoneticPr fontId="52" type="noConversion"/>
  </si>
  <si>
    <t xml:space="preserve">       也许是因为异色的诡异眼眸，婴儿索菲亚被遗弃在了森林中，但奇迹的是，这个脆弱的生命没有被森林中的动物捕食，反而受到了大自然的眷顾，动物们在婴儿旁边休息，为她带来了珍贵的体温。最后，路过这里的精灵成功发现了索菲亚，将他带回了精灵们的村庄。虽然一时的善意让精灵们拯救了索菲亚，但为一个生命过于短暂的人类孩子付出太深的感情显然不是普通精灵所愿意的，而且很多精灵没有成家，有的也看不上人类。最后村子里的精灵们发现大家都不想收养，不过这个孩子也不能不管，经过商议后的精灵们决定，等索菲亚长大点后将她安置在村子里的小神殿中，由大家一起供养。
       18年时间虽然对精灵们不长，但也足够一个人类长大了。索菲亚深信追寻自由是每个人的权利与义务，缺少家长管束的索菲亚在一只神奇的大黄蜂的教导下从小学习女神的经典，遵循着自由之道，除了黄蜂老师没有玩伴的她经常深入森林与野兽们嬉戏。随着索菲亚逐渐长大，血脉中的力量也在此时显现，即由血脉做媒介，奥术的广阔世界为索菲亚展开了大门。凭借着魔法的便利，索菲亚开始走出林子，偶尔去法恩达镇当魔法洗衣工赚点零花钱，或者用天堂之火客串下牧师（虽然有些病人被治爆炸了）。尽管索菲亚居住的林地远离战火中心的城镇，但摩尔苏恩对自由领地粗暴的入侵和他们军队狩猎补给时对动物朋友的伤害还是让索菲亚的复仇决心逐渐高涨。</t>
    <phoneticPr fontId="52" type="noConversion"/>
  </si>
  <si>
    <t>初始购物</t>
    <phoneticPr fontId="52" type="noConversion"/>
  </si>
  <si>
    <t>灵感力</t>
    <phoneticPr fontId="52" type="noConversion"/>
  </si>
  <si>
    <t>某种积极的驱动力、哲学观或神力存在赐予你无限希望，同时也是你灵感的指引力。每日1次，你能够通过自由动作在一项技能检定或属性检定中双骰取高。</t>
    <phoneticPr fontId="52" type="noConversion"/>
  </si>
  <si>
    <t>2D6</t>
    <phoneticPr fontId="52" type="noConversion"/>
  </si>
  <si>
    <t>术士</t>
    <phoneticPr fontId="52" type="noConversion"/>
  </si>
  <si>
    <t>无</t>
    <phoneticPr fontId="52" type="noConversion"/>
  </si>
  <si>
    <t>HP+1</t>
    <phoneticPr fontId="52" type="noConversion"/>
  </si>
  <si>
    <t>通用语、精灵语、地精语（语言学）</t>
    <phoneticPr fontId="52" type="noConversion"/>
  </si>
  <si>
    <t>天堂之火 2D6+5</t>
    <phoneticPr fontId="52" type="noConversion"/>
  </si>
  <si>
    <t>修复术</t>
    <phoneticPr fontId="52" type="noConversion"/>
  </si>
  <si>
    <t>护盾术</t>
    <phoneticPr fontId="52" type="noConversion"/>
  </si>
  <si>
    <t>匕首</t>
    <phoneticPr fontId="52" type="noConversion"/>
  </si>
  <si>
    <t>简易近战</t>
  </si>
  <si>
    <t>蛰刺 +6 (1d2–4 外加 毒素)</t>
    <phoneticPr fontId="52" type="noConversion"/>
  </si>
  <si>
    <t>魔法飞弹魔杖</t>
    <phoneticPr fontId="52" type="noConversion"/>
  </si>
  <si>
    <t>油腻术魔杖</t>
    <phoneticPr fontId="52" type="noConversion"/>
  </si>
  <si>
    <t>快速建构</t>
    <phoneticPr fontId="52" type="noConversion"/>
  </si>
  <si>
    <t>守夜术</t>
    <phoneticPr fontId="52" type="noConversion"/>
  </si>
  <si>
    <t>侦测密门</t>
    <phoneticPr fontId="52" type="noConversion"/>
  </si>
  <si>
    <t>破损的干燥玫瑰棱柱艾恩石</t>
    <phoneticPr fontId="52" type="noConversion"/>
  </si>
  <si>
    <t>多种</t>
  </si>
  <si>
    <t>无位置</t>
  </si>
  <si>
    <t>这块艾恩石为使用者的先攻检定提供+1表现加值。</t>
    <phoneticPr fontId="52" type="noConversion"/>
  </si>
  <si>
    <t>1等</t>
    <phoneticPr fontId="52" type="noConversion"/>
  </si>
  <si>
    <t>19–20/×2</t>
    <phoneticPr fontId="52" type="noConversion"/>
  </si>
  <si>
    <t>19–20</t>
    <phoneticPr fontId="52" type="noConversion"/>
  </si>
  <si>
    <t>1D4-2</t>
    <phoneticPr fontId="52" type="noConversion"/>
  </si>
  <si>
    <t>哨笛（精制品工具）</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</si>
</sst>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D&quot;General"/>
    <numFmt numFmtId="177" formatCode="_ \¥* #,##0.00_ ;_ \¥* \-#,##0.00_ ;_ \¥* &quot;-&quot;??_ ;_ @_ "/>
    <numFmt numFmtId="178" formatCode="General&quot;+智调&quot;"/>
    <numFmt numFmtId="179" formatCode="0.00_ "/>
    <numFmt numFmtId="180" formatCode="General&quot; 立方英尺&quot;"/>
    <numFmt numFmtId="181" formatCode="General&quot; 磅&quot;"/>
  </numFmts>
  <fonts count="59">
    <font>
      <sz val="11"/>
      <color theme="1"/>
      <name val="宋体"/>
      <charset val="134"/>
      <scheme val="minor"/>
    </font>
    <font>
      <sz val="11"/>
      <color theme="1"/>
      <name val="微软雅黑"/>
      <charset val="134"/>
    </font>
    <font>
      <sz val="10"/>
      <color theme="1"/>
      <name val="微软雅黑"/>
      <charset val="134"/>
    </font>
    <font>
      <sz val="10"/>
      <color theme="0"/>
      <name val="微软雅黑"/>
      <charset val="134"/>
    </font>
    <font>
      <sz val="9"/>
      <color theme="0" tint="-0.499984740745262"/>
      <name val="微软雅黑"/>
      <charset val="134"/>
    </font>
    <font>
      <sz val="8"/>
      <color theme="0" tint="-0.499984740745262"/>
      <name val="微软雅黑"/>
      <charset val="134"/>
    </font>
    <font>
      <b/>
      <sz val="11"/>
      <color theme="1"/>
      <name val="微软雅黑"/>
      <charset val="134"/>
    </font>
    <font>
      <sz val="10"/>
      <name val="微软雅黑"/>
      <charset val="134"/>
    </font>
    <font>
      <b/>
      <sz val="12"/>
      <color rgb="FF000000"/>
      <name val="宋体"/>
      <charset val="134"/>
    </font>
    <font>
      <b/>
      <sz val="9"/>
      <color theme="1"/>
      <name val="宋体"/>
      <charset val="134"/>
      <scheme val="major"/>
    </font>
    <font>
      <sz val="9"/>
      <color rgb="FF000000"/>
      <name val="宋体"/>
      <charset val="134"/>
      <scheme val="major"/>
    </font>
    <font>
      <sz val="10"/>
      <color rgb="FF000000"/>
      <name val="宋体"/>
      <charset val="134"/>
      <scheme val="major"/>
    </font>
    <font>
      <b/>
      <sz val="9"/>
      <color rgb="FF000000"/>
      <name val="宋体"/>
      <charset val="134"/>
      <scheme val="major"/>
    </font>
    <font>
      <sz val="11"/>
      <color theme="1"/>
      <name val="宋体"/>
      <charset val="134"/>
      <scheme val="major"/>
    </font>
    <font>
      <b/>
      <sz val="11"/>
      <color theme="1"/>
      <name val="宋体"/>
      <charset val="134"/>
      <scheme val="major"/>
    </font>
    <font>
      <b/>
      <sz val="10"/>
      <color rgb="FF000000"/>
      <name val="宋体"/>
      <charset val="134"/>
      <scheme val="major"/>
    </font>
    <font>
      <sz val="10"/>
      <color rgb="FF000000"/>
      <name val="宋体"/>
      <charset val="134"/>
    </font>
    <font>
      <sz val="10"/>
      <color rgb="FF000000"/>
      <name val="Times New Roman"/>
      <family val="1"/>
    </font>
    <font>
      <b/>
      <sz val="12"/>
      <color theme="1"/>
      <name val="宋体"/>
      <charset val="134"/>
      <scheme val="minor"/>
    </font>
    <font>
      <sz val="12"/>
      <color theme="1"/>
      <name val="宋体"/>
      <charset val="134"/>
      <scheme val="minor"/>
    </font>
    <font>
      <sz val="10"/>
      <color theme="1"/>
      <name val="宋体"/>
      <charset val="134"/>
      <scheme val="minor"/>
    </font>
    <font>
      <sz val="11"/>
      <color rgb="FFFF0000"/>
      <name val="微软雅黑"/>
      <charset val="134"/>
    </font>
    <font>
      <sz val="11"/>
      <color theme="0"/>
      <name val="宋体"/>
      <charset val="134"/>
      <scheme val="minor"/>
    </font>
    <font>
      <b/>
      <sz val="20"/>
      <color theme="4" tint="-0.249977111117893"/>
      <name val="微软雅黑"/>
      <charset val="134"/>
    </font>
    <font>
      <b/>
      <sz val="10"/>
      <color theme="4" tint="-0.249977111117893"/>
      <name val="微软雅黑"/>
      <charset val="134"/>
    </font>
    <font>
      <sz val="10"/>
      <color theme="0" tint="-0.499984740745262"/>
      <name val="微软雅黑"/>
      <charset val="134"/>
    </font>
    <font>
      <b/>
      <sz val="10"/>
      <color theme="1"/>
      <name val="微软雅黑"/>
      <charset val="134"/>
    </font>
    <font>
      <sz val="10"/>
      <color theme="0" tint="-0.14996795556505021"/>
      <name val="微软雅黑"/>
      <charset val="134"/>
    </font>
    <font>
      <sz val="10"/>
      <color theme="5" tint="-0.499984740745262"/>
      <name val="微软雅黑"/>
      <charset val="134"/>
    </font>
    <font>
      <b/>
      <sz val="10"/>
      <color rgb="FFFF0000"/>
      <name val="微软雅黑"/>
      <charset val="134"/>
    </font>
    <font>
      <b/>
      <sz val="8"/>
      <color theme="7" tint="-0.249977111117893"/>
      <name val="微软雅黑"/>
      <charset val="134"/>
    </font>
    <font>
      <sz val="9"/>
      <color theme="1"/>
      <name val="微软雅黑"/>
      <charset val="134"/>
    </font>
    <font>
      <sz val="8"/>
      <color theme="1"/>
      <name val="微软雅黑"/>
      <charset val="134"/>
    </font>
    <font>
      <b/>
      <sz val="16"/>
      <color theme="4"/>
      <name val="微软雅黑"/>
      <charset val="134"/>
    </font>
    <font>
      <b/>
      <sz val="14"/>
      <color theme="1"/>
      <name val="微软雅黑"/>
      <charset val="134"/>
    </font>
    <font>
      <sz val="9"/>
      <color theme="1" tint="0.499984740745262"/>
      <name val="微软雅黑"/>
      <charset val="134"/>
    </font>
    <font>
      <sz val="7"/>
      <color theme="0" tint="-0.499984740745262"/>
      <name val="微软雅黑"/>
      <charset val="134"/>
    </font>
    <font>
      <sz val="18"/>
      <color theme="1"/>
      <name val="微软雅黑"/>
      <charset val="134"/>
    </font>
    <font>
      <sz val="9"/>
      <color theme="5" tint="-0.499984740745262"/>
      <name val="微软雅黑"/>
      <charset val="134"/>
    </font>
    <font>
      <sz val="8"/>
      <color theme="5" tint="-0.499984740745262"/>
      <name val="微软雅黑"/>
      <charset val="134"/>
    </font>
    <font>
      <sz val="9"/>
      <name val="微软雅黑"/>
      <charset val="134"/>
    </font>
    <font>
      <sz val="8"/>
      <name val="微软雅黑"/>
      <charset val="134"/>
    </font>
    <font>
      <sz val="11"/>
      <color theme="0"/>
      <name val="微软雅黑"/>
      <charset val="134"/>
    </font>
    <font>
      <b/>
      <sz val="11"/>
      <color theme="0"/>
      <name val="微软雅黑"/>
      <charset val="134"/>
    </font>
    <font>
      <sz val="11"/>
      <name val="微软雅黑"/>
      <charset val="134"/>
    </font>
    <font>
      <sz val="12"/>
      <color theme="1"/>
      <name val="微软雅黑"/>
      <charset val="134"/>
    </font>
    <font>
      <b/>
      <sz val="16"/>
      <color theme="4" tint="-0.249977111117893"/>
      <name val="微软雅黑"/>
      <charset val="134"/>
    </font>
    <font>
      <u/>
      <sz val="11"/>
      <color rgb="FF0000FF"/>
      <name val="宋体"/>
      <charset val="134"/>
      <scheme val="minor"/>
    </font>
    <font>
      <sz val="11"/>
      <color theme="1"/>
      <name val="宋体"/>
      <charset val="134"/>
      <scheme val="minor"/>
    </font>
    <font>
      <sz val="12"/>
      <name val="宋体"/>
      <charset val="134"/>
    </font>
    <font>
      <sz val="9"/>
      <color rgb="FF000000"/>
      <name val="宋体"/>
      <family val="3"/>
      <charset val="134"/>
    </font>
    <font>
      <sz val="11"/>
      <color rgb="FF000000"/>
      <name val="宋体"/>
      <family val="3"/>
      <charset val="134"/>
    </font>
    <font>
      <sz val="9"/>
      <name val="宋体"/>
      <family val="3"/>
      <charset val="134"/>
      <scheme val="minor"/>
    </font>
    <font>
      <sz val="10"/>
      <color theme="1"/>
      <name val="微软雅黑"/>
      <family val="2"/>
      <charset val="134"/>
    </font>
    <font>
      <sz val="10"/>
      <name val="微软雅黑"/>
      <family val="2"/>
      <charset val="134"/>
    </font>
    <font>
      <sz val="11"/>
      <color theme="1"/>
      <name val="微软雅黑"/>
      <family val="2"/>
      <charset val="134"/>
    </font>
    <font>
      <b/>
      <sz val="10"/>
      <name val="微软雅黑"/>
      <family val="2"/>
      <charset val="134"/>
    </font>
    <font>
      <sz val="10"/>
      <color theme="0"/>
      <name val="微软雅黑"/>
      <family val="2"/>
      <charset val="134"/>
    </font>
    <font>
      <b/>
      <sz val="10"/>
      <color theme="1"/>
      <name val="微软雅黑"/>
      <family val="2"/>
      <charset val="134"/>
    </font>
  </fonts>
  <fills count="15">
    <fill>
      <patternFill patternType="none"/>
    </fill>
    <fill>
      <patternFill patternType="gray125"/>
    </fill>
    <fill>
      <patternFill patternType="solid">
        <fgColor theme="0" tint="-0.14993743705557422"/>
        <bgColor indexed="64"/>
      </patternFill>
    </fill>
    <fill>
      <patternFill patternType="solid">
        <fgColor theme="0" tint="-0.14996795556505021"/>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7" tint="0.79995117038483843"/>
        <bgColor indexed="64"/>
      </patternFill>
    </fill>
    <fill>
      <patternFill patternType="solid">
        <fgColor theme="0"/>
        <bgColor indexed="64"/>
      </patternFill>
    </fill>
    <fill>
      <patternFill patternType="solid">
        <fgColor theme="4" tint="0.79995117038483843"/>
        <bgColor indexed="64"/>
      </patternFill>
    </fill>
    <fill>
      <patternFill patternType="solid">
        <fgColor theme="2"/>
        <bgColor indexed="64"/>
      </patternFill>
    </fill>
    <fill>
      <patternFill patternType="solid">
        <fgColor theme="0" tint="-0.1498764000366222"/>
        <bgColor indexed="64"/>
      </patternFill>
    </fill>
    <fill>
      <patternFill patternType="solid">
        <fgColor theme="0" tint="-0.14990691854609822"/>
        <bgColor indexed="64"/>
      </patternFill>
    </fill>
    <fill>
      <patternFill patternType="solid">
        <fgColor theme="9" tint="0.79995117038483843"/>
        <bgColor indexed="64"/>
      </patternFill>
    </fill>
    <fill>
      <patternFill patternType="solid">
        <fgColor theme="0" tint="-0.249977111117893"/>
        <bgColor indexed="64"/>
      </patternFill>
    </fill>
    <fill>
      <patternFill patternType="solid">
        <fgColor theme="7" tint="0.39991454817346722"/>
        <bgColor indexed="64"/>
      </patternFill>
    </fill>
  </fills>
  <borders count="6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style="medium">
        <color auto="1"/>
      </right>
      <top/>
      <bottom style="medium">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medium">
        <color auto="1"/>
      </bottom>
      <diagonal/>
    </border>
    <border>
      <left style="mediumDashed">
        <color theme="0" tint="-0.499984740745262"/>
      </left>
      <right/>
      <top style="mediumDashed">
        <color theme="0" tint="-0.499984740745262"/>
      </top>
      <bottom/>
      <diagonal/>
    </border>
    <border>
      <left/>
      <right/>
      <top style="mediumDashed">
        <color theme="0" tint="-0.499984740745262"/>
      </top>
      <bottom/>
      <diagonal/>
    </border>
    <border>
      <left style="mediumDashed">
        <color theme="0" tint="-0.499984740745262"/>
      </left>
      <right/>
      <top/>
      <bottom/>
      <diagonal/>
    </border>
    <border>
      <left style="mediumDashed">
        <color theme="0" tint="-0.499984740745262"/>
      </left>
      <right/>
      <top/>
      <bottom style="mediumDashed">
        <color theme="0" tint="-0.499984740745262"/>
      </bottom>
      <diagonal/>
    </border>
    <border>
      <left/>
      <right/>
      <top/>
      <bottom style="mediumDashed">
        <color theme="0" tint="-0.499984740745262"/>
      </bottom>
      <diagonal/>
    </border>
    <border>
      <left/>
      <right style="mediumDashed">
        <color theme="0" tint="-0.499984740745262"/>
      </right>
      <top style="mediumDashed">
        <color theme="0" tint="-0.499984740745262"/>
      </top>
      <bottom/>
      <diagonal/>
    </border>
    <border>
      <left/>
      <right style="mediumDashed">
        <color theme="0" tint="-0.499984740745262"/>
      </right>
      <top/>
      <bottom/>
      <diagonal/>
    </border>
    <border>
      <left/>
      <right style="mediumDashed">
        <color theme="0" tint="-0.499984740745262"/>
      </right>
      <top/>
      <bottom style="mediumDashed">
        <color theme="0" tint="-0.499984740745262"/>
      </bottom>
      <diagonal/>
    </border>
  </borders>
  <cellStyleXfs count="5">
    <xf numFmtId="0" fontId="0" fillId="0" borderId="0">
      <alignment vertical="center"/>
    </xf>
    <xf numFmtId="0" fontId="47" fillId="0" borderId="0" applyNumberFormat="0" applyFill="0" applyBorder="0" applyAlignment="0" applyProtection="0">
      <alignment vertical="center"/>
    </xf>
    <xf numFmtId="0" fontId="49" fillId="0" borderId="0">
      <alignment vertical="center"/>
    </xf>
    <xf numFmtId="0" fontId="48" fillId="0" borderId="0">
      <alignment vertical="center"/>
    </xf>
    <xf numFmtId="177" fontId="49" fillId="0" borderId="0" applyFont="0" applyFill="0" applyBorder="0" applyAlignment="0" applyProtection="0">
      <alignment vertical="center"/>
    </xf>
  </cellStyleXfs>
  <cellXfs count="619">
    <xf numFmtId="0" fontId="0" fillId="0" borderId="0" xfId="0">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3" xfId="0" applyBorder="1">
      <alignment vertical="center"/>
    </xf>
    <xf numFmtId="0" fontId="0" fillId="0" borderId="8"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lignment vertical="center"/>
    </xf>
    <xf numFmtId="0" fontId="0" fillId="0" borderId="21" xfId="0" applyBorder="1">
      <alignment vertical="center"/>
    </xf>
    <xf numFmtId="0" fontId="0" fillId="0" borderId="15" xfId="0" applyBorder="1">
      <alignment vertical="center"/>
    </xf>
    <xf numFmtId="0" fontId="0" fillId="0" borderId="17" xfId="0" applyBorder="1">
      <alignment vertical="center"/>
    </xf>
    <xf numFmtId="0" fontId="0" fillId="0" borderId="14" xfId="0" applyBorder="1">
      <alignment vertical="center"/>
    </xf>
    <xf numFmtId="0" fontId="0" fillId="0" borderId="16" xfId="0" applyBorder="1">
      <alignment vertical="center"/>
    </xf>
    <xf numFmtId="0" fontId="0" fillId="0" borderId="19" xfId="0" applyBorder="1">
      <alignment vertical="center"/>
    </xf>
    <xf numFmtId="0" fontId="0" fillId="0" borderId="18" xfId="0" applyBorder="1">
      <alignment vertical="center"/>
    </xf>
    <xf numFmtId="0" fontId="0" fillId="2" borderId="0" xfId="0" applyFill="1">
      <alignment vertical="center"/>
    </xf>
    <xf numFmtId="0" fontId="1" fillId="2" borderId="0" xfId="0" applyFont="1" applyFill="1">
      <alignment vertical="center"/>
    </xf>
    <xf numFmtId="0" fontId="2" fillId="3" borderId="0" xfId="0" applyFont="1" applyFill="1">
      <alignment vertical="center"/>
    </xf>
    <xf numFmtId="0" fontId="1" fillId="2" borderId="0" xfId="3" applyFont="1" applyFill="1" applyAlignment="1">
      <alignment vertical="center" wrapText="1"/>
    </xf>
    <xf numFmtId="0" fontId="6" fillId="2" borderId="0" xfId="0" applyFont="1" applyFill="1" applyAlignment="1">
      <alignment horizontal="center" vertical="center"/>
    </xf>
    <xf numFmtId="0" fontId="4" fillId="3" borderId="0" xfId="0" applyFont="1" applyFill="1" applyAlignment="1">
      <alignment horizontal="center" vertical="center"/>
    </xf>
    <xf numFmtId="0" fontId="7" fillId="7" borderId="16" xfId="0" applyFont="1" applyFill="1" applyBorder="1" applyAlignment="1">
      <alignment horizontal="center" vertical="top"/>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33" xfId="0" applyFont="1" applyBorder="1" applyAlignment="1">
      <alignment horizontal="center" vertical="center" wrapText="1"/>
    </xf>
    <xf numFmtId="0" fontId="15" fillId="0" borderId="28" xfId="0" applyFont="1" applyBorder="1" applyAlignment="1">
      <alignment vertical="center" wrapText="1"/>
    </xf>
    <xf numFmtId="0" fontId="20" fillId="0" borderId="0" xfId="0" applyFont="1">
      <alignment vertical="center"/>
    </xf>
    <xf numFmtId="0" fontId="1" fillId="10" borderId="0" xfId="3" applyFont="1" applyFill="1" applyAlignment="1">
      <alignment vertical="center" wrapText="1"/>
    </xf>
    <xf numFmtId="0" fontId="1" fillId="10" borderId="0" xfId="3" applyFont="1" applyFill="1" applyAlignment="1">
      <alignment wrapText="1"/>
    </xf>
    <xf numFmtId="0" fontId="2" fillId="3" borderId="0" xfId="0" applyFont="1" applyFill="1" applyAlignment="1">
      <alignment vertical="center" wrapText="1"/>
    </xf>
    <xf numFmtId="0" fontId="7" fillId="3" borderId="0" xfId="0" applyFont="1" applyFill="1" applyAlignment="1">
      <alignment vertical="center" wrapText="1"/>
    </xf>
    <xf numFmtId="0" fontId="3" fillId="3" borderId="0" xfId="0" applyFont="1" applyFill="1" applyAlignment="1">
      <alignment vertical="center" wrapText="1"/>
    </xf>
    <xf numFmtId="0" fontId="7" fillId="7"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5" fillId="3" borderId="0" xfId="0" applyFont="1" applyFill="1" applyAlignment="1">
      <alignment horizontal="center"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6" borderId="16" xfId="0" applyFont="1" applyFill="1" applyBorder="1" applyAlignment="1">
      <alignment horizontal="center" vertical="center" wrapText="1"/>
    </xf>
    <xf numFmtId="0" fontId="2" fillId="7" borderId="16" xfId="0" applyFont="1" applyFill="1" applyBorder="1" applyAlignment="1" applyProtection="1">
      <alignment horizontal="center" vertical="center" wrapText="1"/>
      <protection locked="0"/>
    </xf>
    <xf numFmtId="0" fontId="2" fillId="3" borderId="0" xfId="0" applyFont="1" applyFill="1" applyAlignment="1">
      <alignment vertical="top" wrapText="1"/>
    </xf>
    <xf numFmtId="0" fontId="27" fillId="3" borderId="0" xfId="0" applyFont="1" applyFill="1" applyAlignment="1">
      <alignment vertical="center" wrapText="1"/>
    </xf>
    <xf numFmtId="0" fontId="2" fillId="7" borderId="40" xfId="0" applyFont="1" applyFill="1" applyBorder="1" applyAlignment="1">
      <alignment horizontal="right" vertical="center" wrapText="1"/>
    </xf>
    <xf numFmtId="0" fontId="2" fillId="7" borderId="25" xfId="0" applyFont="1" applyFill="1" applyBorder="1" applyAlignment="1">
      <alignment horizontal="right" vertical="center" wrapText="1"/>
    </xf>
    <xf numFmtId="0" fontId="30" fillId="7" borderId="25" xfId="0" applyFont="1" applyFill="1" applyBorder="1" applyAlignment="1">
      <alignment horizontal="center" vertical="center" wrapText="1"/>
    </xf>
    <xf numFmtId="0" fontId="31" fillId="3" borderId="16" xfId="0" applyFont="1" applyFill="1" applyBorder="1" applyAlignment="1">
      <alignment horizontal="center" vertical="center" wrapText="1"/>
    </xf>
    <xf numFmtId="0" fontId="30" fillId="6" borderId="2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2" fillId="7" borderId="16" xfId="0" applyFont="1" applyFill="1" applyBorder="1" applyAlignment="1" applyProtection="1">
      <alignment vertical="center" wrapText="1"/>
      <protection locked="0"/>
    </xf>
    <xf numFmtId="0" fontId="3" fillId="3" borderId="0" xfId="3" applyFont="1" applyFill="1" applyAlignment="1">
      <alignment vertical="center" wrapText="1"/>
    </xf>
    <xf numFmtId="0" fontId="2" fillId="3" borderId="0" xfId="3" applyFont="1" applyFill="1" applyAlignment="1">
      <alignment vertical="center" wrapText="1"/>
    </xf>
    <xf numFmtId="0" fontId="4" fillId="3" borderId="0" xfId="3" applyFont="1" applyFill="1" applyAlignment="1">
      <alignment vertical="center" wrapText="1"/>
    </xf>
    <xf numFmtId="0" fontId="3" fillId="3" borderId="0" xfId="0" applyFont="1" applyFill="1" applyAlignment="1">
      <alignment vertical="top" wrapText="1"/>
    </xf>
    <xf numFmtId="0" fontId="4" fillId="3" borderId="0" xfId="0" applyFont="1" applyFill="1" applyAlignment="1">
      <alignment vertical="center" wrapText="1"/>
    </xf>
    <xf numFmtId="0" fontId="7" fillId="3" borderId="0" xfId="3" applyFont="1" applyFill="1" applyAlignment="1">
      <alignment vertical="center" wrapText="1"/>
    </xf>
    <xf numFmtId="0" fontId="2" fillId="3" borderId="0" xfId="0" applyFont="1" applyFill="1" applyAlignment="1">
      <alignment horizontal="center" vertical="top" wrapText="1"/>
    </xf>
    <xf numFmtId="0" fontId="33" fillId="3" borderId="0" xfId="0" applyFont="1" applyFill="1" applyAlignment="1" applyProtection="1">
      <alignment vertical="center" wrapText="1"/>
      <protection locked="0"/>
    </xf>
    <xf numFmtId="0" fontId="4" fillId="3" borderId="25" xfId="0" applyFont="1" applyFill="1" applyBorder="1" applyAlignment="1">
      <alignment horizontal="right" vertical="center" wrapText="1"/>
    </xf>
    <xf numFmtId="0" fontId="4" fillId="3" borderId="0" xfId="0" applyFont="1" applyFill="1" applyAlignment="1">
      <alignment horizontal="left" vertical="center" wrapText="1"/>
    </xf>
    <xf numFmtId="0" fontId="2" fillId="7" borderId="16" xfId="0" applyFont="1" applyFill="1" applyBorder="1" applyAlignment="1">
      <alignment horizontal="center" vertical="top" wrapText="1"/>
    </xf>
    <xf numFmtId="0" fontId="31" fillId="3" borderId="0" xfId="0" applyFont="1" applyFill="1" applyAlignment="1">
      <alignment vertical="center" wrapText="1"/>
    </xf>
    <xf numFmtId="0" fontId="2" fillId="3" borderId="16" xfId="0" applyFont="1" applyFill="1" applyBorder="1" applyAlignment="1">
      <alignment horizontal="center" vertical="top" wrapText="1"/>
    </xf>
    <xf numFmtId="0" fontId="37" fillId="3" borderId="0" xfId="0" applyFont="1" applyFill="1" applyAlignment="1">
      <alignment vertical="center" wrapText="1"/>
    </xf>
    <xf numFmtId="0" fontId="31" fillId="3" borderId="0" xfId="0" applyFont="1" applyFill="1" applyAlignment="1">
      <alignment vertical="top" wrapText="1"/>
    </xf>
    <xf numFmtId="0" fontId="2" fillId="3" borderId="0" xfId="0" applyFont="1" applyFill="1" applyAlignment="1">
      <alignment horizontal="center" vertical="center" wrapText="1"/>
    </xf>
    <xf numFmtId="0" fontId="31" fillId="7" borderId="8" xfId="0" applyFont="1" applyFill="1" applyBorder="1" applyAlignment="1">
      <alignment horizontal="center" vertical="center" wrapText="1"/>
    </xf>
    <xf numFmtId="0" fontId="31" fillId="7" borderId="16" xfId="0" applyFont="1" applyFill="1" applyBorder="1" applyAlignment="1">
      <alignment horizontal="center" vertical="center" wrapText="1"/>
    </xf>
    <xf numFmtId="0" fontId="3" fillId="3" borderId="0" xfId="0" applyFont="1" applyFill="1" applyAlignment="1">
      <alignment horizontal="center" vertical="center" wrapText="1"/>
    </xf>
    <xf numFmtId="0" fontId="40" fillId="7" borderId="16" xfId="0" applyFont="1" applyFill="1" applyBorder="1" applyAlignment="1">
      <alignment horizontal="center" vertical="center" wrapText="1"/>
    </xf>
    <xf numFmtId="0" fontId="25" fillId="3" borderId="0" xfId="0" applyFont="1" applyFill="1" applyAlignment="1">
      <alignment vertical="top" wrapText="1"/>
    </xf>
    <xf numFmtId="0" fontId="4" fillId="3" borderId="25" xfId="0" applyFont="1" applyFill="1" applyBorder="1" applyAlignment="1">
      <alignment horizontal="right" wrapText="1"/>
    </xf>
    <xf numFmtId="0" fontId="4" fillId="3" borderId="0" xfId="0" applyFont="1" applyFill="1" applyAlignment="1">
      <alignment horizontal="left" wrapText="1"/>
    </xf>
    <xf numFmtId="0" fontId="41" fillId="7" borderId="16" xfId="0" applyFont="1" applyFill="1" applyBorder="1" applyAlignment="1">
      <alignment horizontal="center" vertical="center"/>
    </xf>
    <xf numFmtId="0" fontId="7" fillId="3" borderId="0" xfId="0" applyFont="1" applyFill="1" applyAlignment="1">
      <alignment vertical="top" wrapText="1"/>
    </xf>
    <xf numFmtId="0" fontId="4" fillId="3" borderId="0" xfId="0" applyFont="1" applyFill="1">
      <alignment vertical="center"/>
    </xf>
    <xf numFmtId="0" fontId="7" fillId="7" borderId="8" xfId="0" applyFont="1" applyFill="1" applyBorder="1" applyAlignment="1">
      <alignment horizontal="center" vertical="top"/>
    </xf>
    <xf numFmtId="0" fontId="2" fillId="3" borderId="0" xfId="0" applyFont="1" applyFill="1" applyAlignment="1" applyProtection="1">
      <alignment vertical="center" wrapText="1"/>
      <protection locked="0"/>
    </xf>
    <xf numFmtId="0" fontId="46" fillId="7" borderId="37" xfId="0" applyFont="1" applyFill="1" applyBorder="1" applyAlignment="1">
      <alignment horizontal="center" vertical="center"/>
    </xf>
    <xf numFmtId="0" fontId="46" fillId="7" borderId="38" xfId="0" applyFont="1" applyFill="1" applyBorder="1" applyAlignment="1">
      <alignment horizontal="center" vertical="center"/>
    </xf>
    <xf numFmtId="0" fontId="46" fillId="7" borderId="40" xfId="0" applyFont="1" applyFill="1" applyBorder="1" applyAlignment="1">
      <alignment horizontal="center" vertical="center"/>
    </xf>
    <xf numFmtId="0" fontId="46" fillId="7" borderId="39" xfId="0" applyFont="1" applyFill="1" applyBorder="1" applyAlignment="1">
      <alignment horizontal="center" vertical="center"/>
    </xf>
    <xf numFmtId="0" fontId="46" fillId="7" borderId="22" xfId="0" applyFont="1" applyFill="1" applyBorder="1" applyAlignment="1">
      <alignment horizontal="center" vertical="center"/>
    </xf>
    <xf numFmtId="0" fontId="46" fillId="7" borderId="42" xfId="0" applyFont="1" applyFill="1" applyBorder="1" applyAlignment="1">
      <alignment horizontal="center" vertical="center"/>
    </xf>
    <xf numFmtId="0" fontId="2" fillId="3" borderId="59"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65"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3" fillId="4" borderId="40" xfId="0" applyFont="1" applyFill="1" applyBorder="1" applyAlignment="1">
      <alignment horizontal="center" vertical="center" wrapText="1"/>
    </xf>
    <xf numFmtId="0" fontId="53" fillId="7" borderId="16" xfId="0" applyFont="1" applyFill="1" applyBorder="1" applyAlignment="1" applyProtection="1">
      <alignment horizontal="left" vertical="top" wrapText="1"/>
      <protection locked="0"/>
    </xf>
    <xf numFmtId="0" fontId="2" fillId="7" borderId="16" xfId="0" applyFont="1" applyFill="1" applyBorder="1" applyAlignment="1" applyProtection="1">
      <alignment horizontal="left" vertical="top" wrapText="1"/>
      <protection locked="0"/>
    </xf>
    <xf numFmtId="0" fontId="53" fillId="7" borderId="37" xfId="0" applyFont="1" applyFill="1" applyBorder="1" applyAlignment="1" applyProtection="1">
      <alignment horizontal="left" vertical="top" wrapText="1"/>
      <protection locked="0"/>
    </xf>
    <xf numFmtId="0" fontId="2" fillId="7" borderId="38" xfId="0" applyFont="1" applyFill="1" applyBorder="1" applyAlignment="1" applyProtection="1">
      <alignment horizontal="left" vertical="top" wrapText="1"/>
      <protection locked="0"/>
    </xf>
    <xf numFmtId="0" fontId="2" fillId="7" borderId="4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0" xfId="0" applyFont="1" applyFill="1" applyAlignment="1" applyProtection="1">
      <alignment horizontal="left" vertical="top" wrapText="1"/>
      <protection locked="0"/>
    </xf>
    <xf numFmtId="0" fontId="2" fillId="7" borderId="41" xfId="0" applyFont="1" applyFill="1" applyBorder="1" applyAlignment="1" applyProtection="1">
      <alignment horizontal="left" vertical="top" wrapText="1"/>
      <protection locked="0"/>
    </xf>
    <xf numFmtId="0" fontId="2" fillId="7" borderId="39" xfId="0" applyFont="1" applyFill="1" applyBorder="1" applyAlignment="1" applyProtection="1">
      <alignment horizontal="left" vertical="top" wrapText="1"/>
      <protection locked="0"/>
    </xf>
    <xf numFmtId="0" fontId="2" fillId="7" borderId="22" xfId="0" applyFont="1" applyFill="1" applyBorder="1" applyAlignment="1" applyProtection="1">
      <alignment horizontal="left" vertical="top" wrapText="1"/>
      <protection locked="0"/>
    </xf>
    <xf numFmtId="0" fontId="2" fillId="7" borderId="42" xfId="0" applyFont="1" applyFill="1" applyBorder="1" applyAlignment="1" applyProtection="1">
      <alignment horizontal="left" vertical="top" wrapText="1"/>
      <protection locked="0"/>
    </xf>
    <xf numFmtId="0" fontId="2" fillId="7" borderId="26" xfId="0" applyFont="1" applyFill="1" applyBorder="1" applyAlignment="1" applyProtection="1">
      <alignment horizontal="center" vertical="center" wrapText="1"/>
      <protection locked="0"/>
    </xf>
    <xf numFmtId="0" fontId="2" fillId="7" borderId="0" xfId="0" applyFont="1" applyFill="1" applyAlignment="1" applyProtection="1">
      <alignment horizontal="center" vertical="center" wrapText="1"/>
      <protection locked="0"/>
    </xf>
    <xf numFmtId="0" fontId="2" fillId="7" borderId="41" xfId="0" applyFont="1" applyFill="1" applyBorder="1" applyAlignment="1" applyProtection="1">
      <alignment horizontal="center" vertical="center" wrapText="1"/>
      <protection locked="0"/>
    </xf>
    <xf numFmtId="0" fontId="2" fillId="7" borderId="39" xfId="0" applyFont="1" applyFill="1" applyBorder="1" applyAlignment="1" applyProtection="1">
      <alignment horizontal="center" vertical="center" wrapText="1"/>
      <protection locked="0"/>
    </xf>
    <xf numFmtId="0" fontId="2" fillId="7" borderId="22" xfId="0" applyFont="1" applyFill="1" applyBorder="1" applyAlignment="1" applyProtection="1">
      <alignment horizontal="center" vertical="center" wrapText="1"/>
      <protection locked="0"/>
    </xf>
    <xf numFmtId="0" fontId="2" fillId="7" borderId="42" xfId="0" applyFont="1" applyFill="1" applyBorder="1" applyAlignment="1" applyProtection="1">
      <alignment horizontal="center" vertical="center" wrapText="1"/>
      <protection locked="0"/>
    </xf>
    <xf numFmtId="0" fontId="3" fillId="4" borderId="23" xfId="0" applyFont="1" applyFill="1" applyBorder="1" applyAlignment="1">
      <alignment horizontal="center" vertical="center" wrapText="1"/>
    </xf>
    <xf numFmtId="0" fontId="54" fillId="7" borderId="16" xfId="0" applyFont="1" applyFill="1" applyBorder="1" applyAlignment="1" applyProtection="1">
      <alignment horizontal="center" vertical="center"/>
      <protection locked="0"/>
    </xf>
    <xf numFmtId="0" fontId="7" fillId="7" borderId="16" xfId="0" applyFont="1" applyFill="1" applyBorder="1" applyAlignment="1" applyProtection="1">
      <alignment horizontal="center" vertical="center"/>
      <protection locked="0"/>
    </xf>
    <xf numFmtId="0" fontId="7" fillId="8" borderId="16" xfId="0" applyFont="1" applyFill="1" applyBorder="1" applyAlignment="1" applyProtection="1">
      <alignment horizontal="center" vertical="center" wrapText="1"/>
      <protection locked="0"/>
    </xf>
    <xf numFmtId="0" fontId="54" fillId="7" borderId="23" xfId="0" applyFont="1" applyFill="1" applyBorder="1" applyAlignment="1" applyProtection="1">
      <alignment horizontal="center" vertical="center" wrapText="1"/>
      <protection locked="0"/>
    </xf>
    <xf numFmtId="0" fontId="7" fillId="7" borderId="24"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16" xfId="0" applyFont="1" applyFill="1" applyBorder="1" applyAlignment="1" applyProtection="1">
      <alignment horizontal="center" vertical="center" wrapText="1"/>
      <protection locked="0"/>
    </xf>
    <xf numFmtId="0" fontId="53" fillId="7" borderId="23" xfId="0" applyFont="1" applyFill="1" applyBorder="1" applyAlignment="1" applyProtection="1">
      <alignment horizontal="center" vertical="center" wrapText="1"/>
      <protection locked="0"/>
    </xf>
    <xf numFmtId="0" fontId="2" fillId="7" borderId="24" xfId="0" applyFont="1" applyFill="1" applyBorder="1" applyAlignment="1" applyProtection="1">
      <alignment horizontal="center" vertical="center" wrapText="1"/>
      <protection locked="0"/>
    </xf>
    <xf numFmtId="0" fontId="2" fillId="7" borderId="25" xfId="0" applyFont="1" applyFill="1" applyBorder="1" applyAlignment="1" applyProtection="1">
      <alignment horizontal="center" vertical="center" wrapText="1"/>
      <protection locked="0"/>
    </xf>
    <xf numFmtId="0" fontId="3" fillId="4" borderId="39"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2" fillId="7" borderId="23" xfId="0" applyFont="1" applyFill="1" applyBorder="1" applyAlignment="1" applyProtection="1">
      <alignment horizontal="center" vertical="center"/>
      <protection locked="0"/>
    </xf>
    <xf numFmtId="0" fontId="2" fillId="7" borderId="24" xfId="0" applyFont="1" applyFill="1" applyBorder="1" applyAlignment="1" applyProtection="1">
      <alignment horizontal="center" vertical="center"/>
      <protection locked="0"/>
    </xf>
    <xf numFmtId="0" fontId="2" fillId="7" borderId="25" xfId="0" applyFont="1" applyFill="1" applyBorder="1" applyAlignment="1" applyProtection="1">
      <alignment horizontal="center" vertical="center"/>
      <protection locked="0"/>
    </xf>
    <xf numFmtId="0" fontId="3" fillId="4" borderId="37" xfId="0" applyFont="1" applyFill="1" applyBorder="1" applyAlignment="1">
      <alignment horizontal="center" vertical="center"/>
    </xf>
    <xf numFmtId="0" fontId="3" fillId="4" borderId="38" xfId="0" applyFont="1" applyFill="1" applyBorder="1" applyAlignment="1">
      <alignment horizontal="center" vertical="center"/>
    </xf>
    <xf numFmtId="0" fontId="3" fillId="4" borderId="40" xfId="0" applyFont="1" applyFill="1" applyBorder="1" applyAlignment="1">
      <alignment horizontal="center" vertical="center"/>
    </xf>
    <xf numFmtId="0" fontId="3" fillId="4" borderId="0" xfId="0" applyFont="1" applyFill="1" applyAlignment="1">
      <alignment horizontal="center" vertical="center" wrapText="1"/>
    </xf>
    <xf numFmtId="0" fontId="53" fillId="7" borderId="23" xfId="0" applyFont="1" applyFill="1" applyBorder="1" applyAlignment="1" applyProtection="1">
      <alignment horizontal="center" vertical="center"/>
      <protection locked="0"/>
    </xf>
    <xf numFmtId="0" fontId="3" fillId="4" borderId="24" xfId="0" applyFont="1" applyFill="1" applyBorder="1" applyAlignment="1">
      <alignment horizontal="center" vertical="center" wrapText="1"/>
    </xf>
    <xf numFmtId="0" fontId="2" fillId="7" borderId="14" xfId="0" applyFont="1" applyFill="1" applyBorder="1" applyAlignment="1">
      <alignment horizontal="center" vertical="center"/>
    </xf>
    <xf numFmtId="0" fontId="2" fillId="7" borderId="15" xfId="0" applyFont="1" applyFill="1" applyBorder="1" applyAlignment="1">
      <alignment horizontal="center" vertical="center"/>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7" fillId="7" borderId="14" xfId="0" applyFont="1" applyFill="1" applyBorder="1" applyAlignment="1">
      <alignment horizontal="center" vertical="top"/>
    </xf>
    <xf numFmtId="0" fontId="2" fillId="8" borderId="14" xfId="0" applyFont="1" applyFill="1" applyBorder="1" applyAlignment="1">
      <alignment horizontal="center" vertical="center" wrapText="1"/>
    </xf>
    <xf numFmtId="0" fontId="53" fillId="7" borderId="14" xfId="0" applyFont="1" applyFill="1" applyBorder="1" applyAlignment="1">
      <alignment horizontal="center" vertical="top" wrapText="1"/>
    </xf>
    <xf numFmtId="0" fontId="2" fillId="7" borderId="14" xfId="0" applyFont="1" applyFill="1" applyBorder="1" applyAlignment="1">
      <alignment horizontal="center" vertical="top" wrapText="1"/>
    </xf>
    <xf numFmtId="0" fontId="2" fillId="7" borderId="15" xfId="0" applyFont="1" applyFill="1" applyBorder="1" applyAlignment="1">
      <alignment horizontal="center" vertical="top" wrapText="1"/>
    </xf>
    <xf numFmtId="0" fontId="2" fillId="7" borderId="18" xfId="0" applyFont="1" applyFill="1" applyBorder="1" applyAlignment="1">
      <alignment horizontal="center" vertical="top" wrapText="1"/>
    </xf>
    <xf numFmtId="0" fontId="2" fillId="7" borderId="19" xfId="0" applyFont="1" applyFill="1" applyBorder="1" applyAlignment="1">
      <alignment horizontal="center" vertical="top" wrapText="1"/>
    </xf>
    <xf numFmtId="0" fontId="7" fillId="7" borderId="8" xfId="0" applyFont="1" applyFill="1" applyBorder="1" applyAlignment="1">
      <alignment horizontal="center" vertical="top"/>
    </xf>
    <xf numFmtId="0" fontId="42" fillId="4" borderId="16" xfId="0" applyFont="1" applyFill="1" applyBorder="1" applyAlignment="1">
      <alignment horizontal="center" vertical="center" textRotation="255" wrapText="1"/>
    </xf>
    <xf numFmtId="0" fontId="44" fillId="6" borderId="16" xfId="0" applyFont="1" applyFill="1" applyBorder="1" applyAlignment="1">
      <alignment horizontal="center" vertical="center" textRotation="255"/>
    </xf>
    <xf numFmtId="0" fontId="43" fillId="5" borderId="30" xfId="0" applyFont="1" applyFill="1" applyBorder="1" applyAlignment="1">
      <alignment horizontal="center" vertical="center" wrapText="1"/>
    </xf>
    <xf numFmtId="0" fontId="43" fillId="5" borderId="43" xfId="0" applyFont="1" applyFill="1" applyBorder="1" applyAlignment="1">
      <alignment horizontal="center" vertical="center" wrapText="1"/>
    </xf>
    <xf numFmtId="0" fontId="43" fillId="5" borderId="28" xfId="0" applyFont="1" applyFill="1" applyBorder="1" applyAlignment="1">
      <alignment horizontal="center" vertical="center" wrapText="1"/>
    </xf>
    <xf numFmtId="0" fontId="45" fillId="3" borderId="0" xfId="0" applyFont="1" applyFill="1" applyAlignment="1">
      <alignment horizontal="center" vertical="center" textRotation="255"/>
    </xf>
    <xf numFmtId="0" fontId="7" fillId="7" borderId="23" xfId="0" applyFont="1" applyFill="1" applyBorder="1" applyAlignment="1">
      <alignment horizontal="center" vertical="center" wrapText="1"/>
    </xf>
    <xf numFmtId="0" fontId="7" fillId="7" borderId="24"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4" fillId="3" borderId="32" xfId="0" applyFont="1" applyFill="1" applyBorder="1" applyAlignment="1">
      <alignment horizontal="center" vertical="center"/>
    </xf>
    <xf numFmtId="0" fontId="4" fillId="3" borderId="0" xfId="0" applyFont="1" applyFill="1" applyAlignment="1">
      <alignment horizontal="right" vertical="center"/>
    </xf>
    <xf numFmtId="0" fontId="42" fillId="5" borderId="30" xfId="0" applyFont="1" applyFill="1" applyBorder="1" applyAlignment="1">
      <alignment horizontal="center" vertical="center" textRotation="255" wrapText="1"/>
    </xf>
    <xf numFmtId="0" fontId="42" fillId="5" borderId="43" xfId="0" applyFont="1" applyFill="1" applyBorder="1" applyAlignment="1">
      <alignment horizontal="center" vertical="center" textRotation="255" wrapText="1"/>
    </xf>
    <xf numFmtId="0" fontId="42" fillId="5" borderId="28" xfId="0" applyFont="1" applyFill="1" applyBorder="1" applyAlignment="1">
      <alignment horizontal="center" vertical="center" textRotation="255" wrapText="1"/>
    </xf>
    <xf numFmtId="0" fontId="44" fillId="6" borderId="30" xfId="0" applyFont="1" applyFill="1" applyBorder="1" applyAlignment="1">
      <alignment horizontal="center" vertical="center" textRotation="255"/>
    </xf>
    <xf numFmtId="0" fontId="44" fillId="6" borderId="43" xfId="0" applyFont="1" applyFill="1" applyBorder="1" applyAlignment="1">
      <alignment horizontal="center" vertical="center" textRotation="255"/>
    </xf>
    <xf numFmtId="0" fontId="44" fillId="6" borderId="28" xfId="0" applyFont="1" applyFill="1" applyBorder="1" applyAlignment="1">
      <alignment horizontal="center" vertical="center" textRotation="255"/>
    </xf>
    <xf numFmtId="0" fontId="42" fillId="4" borderId="30" xfId="0" applyFont="1" applyFill="1" applyBorder="1" applyAlignment="1">
      <alignment horizontal="center" vertical="center" textRotation="255" wrapText="1"/>
    </xf>
    <xf numFmtId="0" fontId="42" fillId="4" borderId="43" xfId="0" applyFont="1" applyFill="1" applyBorder="1" applyAlignment="1">
      <alignment horizontal="center" vertical="center" textRotation="255" wrapText="1"/>
    </xf>
    <xf numFmtId="0" fontId="42" fillId="4" borderId="28" xfId="0" applyFont="1" applyFill="1" applyBorder="1" applyAlignment="1">
      <alignment horizontal="center" vertical="center" textRotation="255" wrapText="1"/>
    </xf>
    <xf numFmtId="0" fontId="54" fillId="7" borderId="8" xfId="0" applyFont="1" applyFill="1" applyBorder="1" applyAlignment="1">
      <alignment horizontal="center" vertical="top"/>
    </xf>
    <xf numFmtId="0" fontId="4" fillId="3" borderId="0" xfId="0" applyFont="1" applyFill="1" applyAlignment="1">
      <alignment horizontal="center" vertical="center"/>
    </xf>
    <xf numFmtId="0" fontId="7" fillId="8" borderId="10" xfId="0" applyFont="1" applyFill="1" applyBorder="1" applyAlignment="1">
      <alignment horizontal="center" vertical="center"/>
    </xf>
    <xf numFmtId="0" fontId="7" fillId="8" borderId="18"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18" xfId="0" applyFont="1" applyFill="1" applyBorder="1" applyAlignment="1">
      <alignment horizontal="center" vertical="center"/>
    </xf>
    <xf numFmtId="0" fontId="2" fillId="14" borderId="10" xfId="0" applyFont="1" applyFill="1" applyBorder="1" applyAlignment="1">
      <alignment horizontal="center" vertical="center"/>
    </xf>
    <xf numFmtId="0" fontId="2" fillId="14" borderId="18" xfId="0" applyFont="1" applyFill="1" applyBorder="1" applyAlignment="1">
      <alignment horizontal="center" vertical="center"/>
    </xf>
    <xf numFmtId="0" fontId="7" fillId="7" borderId="23" xfId="0" applyFont="1" applyFill="1" applyBorder="1" applyAlignment="1">
      <alignment horizontal="center" vertical="top"/>
    </xf>
    <xf numFmtId="0" fontId="7" fillId="7" borderId="24" xfId="0" applyFont="1" applyFill="1" applyBorder="1" applyAlignment="1">
      <alignment horizontal="center" vertical="top"/>
    </xf>
    <xf numFmtId="0" fontId="7" fillId="7" borderId="25" xfId="0" applyFont="1" applyFill="1" applyBorder="1" applyAlignment="1">
      <alignment horizontal="center" vertical="top"/>
    </xf>
    <xf numFmtId="0" fontId="4" fillId="3" borderId="22" xfId="0" applyFont="1" applyFill="1" applyBorder="1" applyAlignment="1">
      <alignment horizontal="center" vertical="center"/>
    </xf>
    <xf numFmtId="0" fontId="3" fillId="5" borderId="23" xfId="0" applyFont="1" applyFill="1" applyBorder="1" applyAlignment="1">
      <alignment horizontal="center" vertical="center"/>
    </xf>
    <xf numFmtId="0" fontId="3" fillId="5" borderId="24" xfId="0" applyFont="1" applyFill="1" applyBorder="1" applyAlignment="1">
      <alignment horizontal="center" vertical="center"/>
    </xf>
    <xf numFmtId="0" fontId="3" fillId="5" borderId="25" xfId="0" applyFont="1" applyFill="1" applyBorder="1" applyAlignment="1">
      <alignment horizontal="center" vertical="center"/>
    </xf>
    <xf numFmtId="0" fontId="7" fillId="7" borderId="23" xfId="0" applyFont="1" applyFill="1" applyBorder="1" applyAlignment="1">
      <alignment horizontal="center" vertical="top" wrapText="1"/>
    </xf>
    <xf numFmtId="0" fontId="7" fillId="7" borderId="24" xfId="0" applyFont="1" applyFill="1" applyBorder="1" applyAlignment="1">
      <alignment horizontal="center" vertical="top" wrapText="1"/>
    </xf>
    <xf numFmtId="0" fontId="7" fillId="7" borderId="25" xfId="0" applyFont="1" applyFill="1" applyBorder="1" applyAlignment="1">
      <alignment horizontal="center" vertical="top" wrapText="1"/>
    </xf>
    <xf numFmtId="0" fontId="3" fillId="5" borderId="0" xfId="0" applyFont="1" applyFill="1" applyAlignment="1">
      <alignment horizontal="center" vertical="center"/>
    </xf>
    <xf numFmtId="0" fontId="3" fillId="5" borderId="16" xfId="0" applyFont="1" applyFill="1" applyBorder="1" applyAlignment="1">
      <alignment horizontal="center" vertical="center"/>
    </xf>
    <xf numFmtId="0" fontId="2" fillId="6" borderId="16" xfId="0" applyFont="1" applyFill="1" applyBorder="1" applyAlignment="1">
      <alignment horizontal="center" vertical="center"/>
    </xf>
    <xf numFmtId="0" fontId="54" fillId="7" borderId="23" xfId="0" applyFont="1" applyFill="1" applyBorder="1" applyAlignment="1">
      <alignment horizontal="center" vertical="top"/>
    </xf>
    <xf numFmtId="0" fontId="54" fillId="7" borderId="23" xfId="0" applyFont="1" applyFill="1" applyBorder="1" applyAlignment="1">
      <alignment horizontal="center" vertical="top" wrapText="1"/>
    </xf>
    <xf numFmtId="0" fontId="54" fillId="7" borderId="23" xfId="0" applyFont="1" applyFill="1" applyBorder="1" applyAlignment="1">
      <alignment horizontal="center" vertical="center" wrapText="1"/>
    </xf>
    <xf numFmtId="0" fontId="54" fillId="7" borderId="16" xfId="0" applyFont="1" applyFill="1" applyBorder="1" applyAlignment="1">
      <alignment horizontal="center" vertical="top" wrapText="1"/>
    </xf>
    <xf numFmtId="0" fontId="7" fillId="7" borderId="16" xfId="0" applyFont="1" applyFill="1" applyBorder="1" applyAlignment="1">
      <alignment horizontal="center" vertical="top"/>
    </xf>
    <xf numFmtId="0" fontId="54" fillId="7" borderId="37" xfId="0" applyFont="1" applyFill="1" applyBorder="1" applyAlignment="1">
      <alignment horizontal="center" vertical="center" wrapText="1"/>
    </xf>
    <xf numFmtId="0" fontId="7" fillId="7" borderId="38" xfId="0" applyFont="1" applyFill="1" applyBorder="1" applyAlignment="1">
      <alignment horizontal="center" vertical="center" wrapText="1"/>
    </xf>
    <xf numFmtId="0" fontId="7" fillId="7" borderId="40" xfId="0" applyFont="1" applyFill="1" applyBorder="1" applyAlignment="1">
      <alignment horizontal="center" vertical="center" wrapText="1"/>
    </xf>
    <xf numFmtId="0" fontId="7" fillId="7" borderId="26"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41" xfId="0" applyFont="1" applyFill="1" applyBorder="1" applyAlignment="1">
      <alignment horizontal="center" vertical="center" wrapText="1"/>
    </xf>
    <xf numFmtId="0" fontId="7" fillId="7" borderId="39"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4" fillId="3" borderId="49" xfId="0" applyFont="1" applyFill="1" applyBorder="1" applyAlignment="1">
      <alignment horizontal="center" vertical="center"/>
    </xf>
    <xf numFmtId="0" fontId="4" fillId="3" borderId="58"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4" fillId="7" borderId="16" xfId="0" applyFont="1" applyFill="1" applyBorder="1" applyAlignment="1" applyProtection="1">
      <alignment horizontal="center" vertical="center" wrapText="1"/>
      <protection locked="0"/>
    </xf>
    <xf numFmtId="0" fontId="33" fillId="7" borderId="16" xfId="0" applyFont="1" applyFill="1" applyBorder="1" applyAlignment="1" applyProtection="1">
      <alignment horizontal="center" vertical="center" wrapText="1"/>
      <protection locked="0"/>
    </xf>
    <xf numFmtId="0" fontId="34" fillId="7" borderId="28" xfId="0" applyFont="1" applyFill="1" applyBorder="1" applyAlignment="1" applyProtection="1">
      <alignment horizontal="center" vertical="center" wrapText="1"/>
      <protection locked="0"/>
    </xf>
    <xf numFmtId="0" fontId="34" fillId="7" borderId="39" xfId="0" applyFont="1" applyFill="1" applyBorder="1" applyAlignment="1" applyProtection="1">
      <alignment horizontal="center" vertical="center" wrapText="1"/>
      <protection locked="0"/>
    </xf>
    <xf numFmtId="0" fontId="34" fillId="7" borderId="23" xfId="0" applyFont="1" applyFill="1" applyBorder="1" applyAlignment="1" applyProtection="1">
      <alignment horizontal="center" vertical="center" wrapText="1"/>
      <protection locked="0"/>
    </xf>
    <xf numFmtId="0" fontId="2" fillId="7" borderId="37"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41" xfId="0" applyFont="1" applyFill="1" applyBorder="1" applyAlignment="1">
      <alignment horizontal="center" vertical="center" wrapText="1"/>
    </xf>
    <xf numFmtId="0" fontId="2" fillId="7" borderId="39"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42"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9" xfId="0" applyFont="1" applyFill="1" applyBorder="1" applyAlignment="1">
      <alignment horizontal="center" vertical="center" wrapText="1"/>
    </xf>
    <xf numFmtId="0" fontId="53" fillId="7" borderId="9"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4" fillId="3" borderId="0" xfId="0" applyFont="1" applyFill="1" applyAlignment="1">
      <alignment horizontal="center" vertical="center" textRotation="255" wrapText="1"/>
    </xf>
    <xf numFmtId="0" fontId="3" fillId="4" borderId="25" xfId="0" applyFont="1" applyFill="1" applyBorder="1" applyAlignment="1">
      <alignment horizontal="center" vertical="center" wrapText="1"/>
    </xf>
    <xf numFmtId="0" fontId="40" fillId="7" borderId="23" xfId="0" applyFont="1" applyFill="1" applyBorder="1" applyAlignment="1">
      <alignment horizontal="center" vertical="center" wrapText="1"/>
    </xf>
    <xf numFmtId="0" fontId="40" fillId="7" borderId="24" xfId="0" applyFont="1" applyFill="1" applyBorder="1" applyAlignment="1">
      <alignment horizontal="center" vertical="center" wrapText="1"/>
    </xf>
    <xf numFmtId="0" fontId="40" fillId="7" borderId="2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5"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0" xfId="0" applyFont="1" applyFill="1" applyAlignment="1">
      <alignment horizontal="right" vertical="top" wrapText="1"/>
    </xf>
    <xf numFmtId="0" fontId="4" fillId="3" borderId="41" xfId="0" applyFont="1" applyFill="1" applyBorder="1" applyAlignment="1">
      <alignment horizontal="right" vertical="top" wrapText="1"/>
    </xf>
    <xf numFmtId="0" fontId="2" fillId="7" borderId="16" xfId="0" applyFont="1" applyFill="1" applyBorder="1" applyAlignment="1" applyProtection="1">
      <alignment horizontal="center" vertical="center" wrapText="1"/>
      <protection locked="0"/>
    </xf>
    <xf numFmtId="0" fontId="2" fillId="7" borderId="23" xfId="0" applyFont="1" applyFill="1" applyBorder="1" applyAlignment="1" applyProtection="1">
      <alignment horizontal="center" vertical="center" wrapText="1"/>
      <protection locked="0"/>
    </xf>
    <xf numFmtId="0" fontId="31" fillId="8" borderId="23" xfId="0" applyFont="1" applyFill="1" applyBorder="1" applyAlignment="1" applyProtection="1">
      <alignment horizontal="center" vertical="center" wrapText="1"/>
      <protection locked="0"/>
    </xf>
    <xf numFmtId="0" fontId="32" fillId="8" borderId="25" xfId="0" applyFont="1" applyFill="1" applyBorder="1" applyAlignment="1" applyProtection="1">
      <alignment horizontal="center" vertical="center" wrapText="1"/>
      <protection locked="0"/>
    </xf>
    <xf numFmtId="0" fontId="4" fillId="3" borderId="0" xfId="0" applyFont="1" applyFill="1" applyAlignment="1">
      <alignment horizontal="left" vertical="center" wrapText="1"/>
    </xf>
    <xf numFmtId="0" fontId="4" fillId="3" borderId="22" xfId="0" applyFont="1" applyFill="1" applyBorder="1" applyAlignment="1">
      <alignment horizontal="right" wrapText="1"/>
    </xf>
    <xf numFmtId="0" fontId="4" fillId="3" borderId="42" xfId="0" applyFont="1" applyFill="1" applyBorder="1" applyAlignment="1">
      <alignment horizontal="right" wrapText="1"/>
    </xf>
    <xf numFmtId="0" fontId="2" fillId="7" borderId="30" xfId="0" applyFont="1" applyFill="1" applyBorder="1" applyAlignment="1" applyProtection="1">
      <alignment horizontal="center" vertical="center" wrapText="1"/>
      <protection locked="0"/>
    </xf>
    <xf numFmtId="0" fontId="2" fillId="8" borderId="37" xfId="0" applyFont="1" applyFill="1" applyBorder="1" applyAlignment="1" applyProtection="1">
      <alignment horizontal="center" vertical="center" wrapText="1"/>
      <protection locked="0"/>
    </xf>
    <xf numFmtId="0" fontId="2" fillId="8" borderId="40" xfId="0" applyFont="1" applyFill="1" applyBorder="1" applyAlignment="1" applyProtection="1">
      <alignment horizontal="center" vertical="center" wrapText="1"/>
      <protection locked="0"/>
    </xf>
    <xf numFmtId="0" fontId="2" fillId="0" borderId="28"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8" borderId="16" xfId="3" applyFont="1" applyFill="1" applyBorder="1" applyAlignment="1" applyProtection="1">
      <alignment horizontal="center" vertical="center" wrapText="1"/>
      <protection locked="0"/>
    </xf>
    <xf numFmtId="0" fontId="7" fillId="0" borderId="16" xfId="0" applyFont="1" applyBorder="1" applyAlignment="1" applyProtection="1">
      <alignment horizontal="center" vertical="center" wrapText="1"/>
      <protection locked="0"/>
    </xf>
    <xf numFmtId="0" fontId="2" fillId="6" borderId="16" xfId="0" applyFont="1" applyFill="1" applyBorder="1" applyAlignment="1">
      <alignment horizontal="center" vertical="center" wrapText="1"/>
    </xf>
    <xf numFmtId="0" fontId="3" fillId="5" borderId="0" xfId="0" applyFont="1" applyFill="1" applyAlignment="1">
      <alignment horizontal="center" vertical="center" wrapText="1"/>
    </xf>
    <xf numFmtId="58" fontId="2" fillId="7" borderId="30" xfId="0" applyNumberFormat="1" applyFont="1" applyFill="1" applyBorder="1" applyAlignment="1" applyProtection="1">
      <alignment horizontal="center" vertical="center" wrapText="1"/>
      <protection locked="0"/>
    </xf>
    <xf numFmtId="0" fontId="4" fillId="3" borderId="22" xfId="0" applyFont="1" applyFill="1" applyBorder="1" applyAlignment="1">
      <alignment horizontal="center" vertical="center" wrapText="1"/>
    </xf>
    <xf numFmtId="0" fontId="53" fillId="7" borderId="16" xfId="0" applyFont="1" applyFill="1" applyBorder="1" applyAlignment="1" applyProtection="1">
      <alignment horizontal="center" vertical="center" wrapText="1"/>
      <protection locked="0"/>
    </xf>
    <xf numFmtId="0" fontId="53" fillId="7" borderId="30" xfId="0" applyFont="1" applyFill="1" applyBorder="1" applyAlignment="1" applyProtection="1">
      <alignment horizontal="center" vertical="center" wrapText="1"/>
      <protection locked="0"/>
    </xf>
    <xf numFmtId="0" fontId="38" fillId="3" borderId="0" xfId="0" applyFont="1" applyFill="1" applyAlignment="1">
      <alignment horizontal="center" vertical="center" wrapText="1"/>
    </xf>
    <xf numFmtId="0" fontId="7" fillId="0" borderId="23" xfId="0" applyFont="1" applyBorder="1" applyAlignment="1" applyProtection="1">
      <alignment horizontal="center" vertical="center" wrapText="1"/>
      <protection locked="0"/>
    </xf>
    <xf numFmtId="0" fontId="7" fillId="6" borderId="16" xfId="0" applyFont="1" applyFill="1" applyBorder="1" applyAlignment="1">
      <alignment horizontal="center" vertical="center" wrapText="1"/>
    </xf>
    <xf numFmtId="0" fontId="2" fillId="0" borderId="23" xfId="0" applyFont="1" applyBorder="1" applyAlignment="1" applyProtection="1">
      <alignment horizontal="center" vertical="center" wrapText="1"/>
      <protection locked="0"/>
    </xf>
    <xf numFmtId="0" fontId="7" fillId="3" borderId="23" xfId="0" applyFont="1" applyFill="1" applyBorder="1" applyAlignment="1">
      <alignment horizontal="center" vertical="center" wrapText="1"/>
    </xf>
    <xf numFmtId="0" fontId="54" fillId="7" borderId="16" xfId="0" applyFont="1" applyFill="1" applyBorder="1" applyAlignment="1">
      <alignment horizontal="center" vertical="center" wrapText="1"/>
    </xf>
    <xf numFmtId="0" fontId="7" fillId="7" borderId="16" xfId="0" applyFont="1" applyFill="1" applyBorder="1" applyAlignment="1">
      <alignment horizontal="center" vertical="top" wrapText="1"/>
    </xf>
    <xf numFmtId="0" fontId="5" fillId="3" borderId="0" xfId="0" applyFont="1" applyFill="1" applyAlignment="1">
      <alignment horizontal="center" vertical="center" wrapText="1"/>
    </xf>
    <xf numFmtId="0" fontId="4" fillId="3" borderId="0" xfId="0" applyFont="1" applyFill="1" applyAlignment="1">
      <alignment vertical="center" wrapText="1"/>
    </xf>
    <xf numFmtId="0" fontId="7" fillId="7" borderId="23" xfId="0" applyFont="1" applyFill="1" applyBorder="1" applyAlignment="1" applyProtection="1">
      <alignment horizontal="center" vertical="center" wrapText="1"/>
      <protection locked="0"/>
    </xf>
    <xf numFmtId="0" fontId="35" fillId="3" borderId="0" xfId="0" applyFont="1" applyFill="1" applyAlignment="1">
      <alignment horizontal="center" vertical="center" wrapText="1"/>
    </xf>
    <xf numFmtId="0" fontId="2" fillId="6" borderId="23"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8" borderId="16" xfId="0" applyFont="1" applyFill="1" applyBorder="1" applyAlignment="1" applyProtection="1">
      <alignment horizontal="center" vertical="center" wrapText="1"/>
      <protection locked="0"/>
    </xf>
    <xf numFmtId="0" fontId="7" fillId="3" borderId="25" xfId="0" applyFont="1" applyFill="1" applyBorder="1" applyAlignment="1">
      <alignment horizontal="center" vertical="center" wrapText="1"/>
    </xf>
    <xf numFmtId="0" fontId="2" fillId="7" borderId="16" xfId="0" applyFont="1" applyFill="1" applyBorder="1" applyAlignment="1" applyProtection="1">
      <alignment horizontal="center" vertical="top" wrapText="1"/>
      <protection locked="0"/>
    </xf>
    <xf numFmtId="0" fontId="2" fillId="3" borderId="16" xfId="0" applyFont="1" applyFill="1" applyBorder="1" applyAlignment="1">
      <alignment horizontal="center" vertical="top" wrapText="1"/>
    </xf>
    <xf numFmtId="0" fontId="4" fillId="3" borderId="0" xfId="0" applyFont="1" applyFill="1" applyAlignment="1">
      <alignment horizontal="center" wrapText="1"/>
    </xf>
    <xf numFmtId="0" fontId="7" fillId="7" borderId="16" xfId="0" applyFont="1" applyFill="1" applyBorder="1" applyAlignment="1">
      <alignment horizontal="center" vertical="center"/>
    </xf>
    <xf numFmtId="0" fontId="54" fillId="7" borderId="16" xfId="0" applyFont="1" applyFill="1" applyBorder="1" applyAlignment="1">
      <alignment horizontal="center" vertical="center"/>
    </xf>
    <xf numFmtId="0" fontId="7" fillId="0" borderId="16" xfId="0" applyFont="1" applyBorder="1" applyAlignment="1">
      <alignment horizontal="center" vertical="center" wrapText="1"/>
    </xf>
    <xf numFmtId="0" fontId="7" fillId="0" borderId="23" xfId="0" applyFont="1" applyBorder="1" applyAlignment="1">
      <alignment horizontal="center" vertical="center" wrapText="1"/>
    </xf>
    <xf numFmtId="0" fontId="2" fillId="7" borderId="31"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 fillId="7" borderId="34" xfId="0" applyFont="1" applyFill="1" applyBorder="1" applyAlignment="1">
      <alignment horizontal="center" vertic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3" fillId="4" borderId="16" xfId="0" applyFont="1" applyFill="1" applyBorder="1" applyAlignment="1">
      <alignment horizontal="center" vertical="top" wrapText="1"/>
    </xf>
    <xf numFmtId="0" fontId="2" fillId="6" borderId="16" xfId="0" applyFont="1" applyFill="1" applyBorder="1" applyAlignment="1">
      <alignment horizontal="center" vertical="top" wrapText="1"/>
    </xf>
    <xf numFmtId="0" fontId="2" fillId="0" borderId="16" xfId="0" applyFont="1" applyBorder="1" applyAlignment="1" applyProtection="1">
      <alignment horizontal="center" vertical="top" wrapText="1"/>
      <protection locked="0"/>
    </xf>
    <xf numFmtId="0" fontId="7" fillId="0" borderId="28" xfId="0" applyFont="1" applyBorder="1" applyAlignment="1">
      <alignment horizontal="center" vertical="center" wrapText="1"/>
    </xf>
    <xf numFmtId="0" fontId="7" fillId="0" borderId="39" xfId="0" applyFont="1" applyBorder="1" applyAlignment="1">
      <alignment horizontal="center" vertical="center" wrapText="1"/>
    </xf>
    <xf numFmtId="0" fontId="7" fillId="6" borderId="30" xfId="0" applyFont="1" applyFill="1" applyBorder="1" applyAlignment="1">
      <alignment horizontal="center" vertical="center" wrapText="1"/>
    </xf>
    <xf numFmtId="0" fontId="39" fillId="3" borderId="0" xfId="0" applyFont="1" applyFill="1" applyAlignment="1">
      <alignment horizontal="center" vertical="center" wrapText="1"/>
    </xf>
    <xf numFmtId="0" fontId="7" fillId="0" borderId="30" xfId="0" applyFont="1" applyBorder="1" applyAlignment="1">
      <alignment horizontal="center" vertical="center" wrapText="1"/>
    </xf>
    <xf numFmtId="0" fontId="7" fillId="0" borderId="37" xfId="0" applyFont="1" applyBorder="1" applyAlignment="1">
      <alignment horizontal="center" vertical="center" wrapText="1"/>
    </xf>
    <xf numFmtId="0" fontId="2" fillId="0" borderId="30" xfId="0" applyFont="1" applyBorder="1" applyAlignment="1" applyProtection="1">
      <alignment horizontal="center" vertical="center" wrapText="1"/>
      <protection locked="0"/>
    </xf>
    <xf numFmtId="0" fontId="0" fillId="7" borderId="16" xfId="0" applyFill="1" applyBorder="1" applyAlignment="1">
      <alignment horizontal="center" vertical="center"/>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0" fillId="7" borderId="23" xfId="0" applyFill="1" applyBorder="1" applyAlignment="1">
      <alignment horizontal="center" vertical="center"/>
    </xf>
    <xf numFmtId="0" fontId="0" fillId="7" borderId="25" xfId="0" applyFill="1" applyBorder="1" applyAlignment="1">
      <alignment horizontal="center" vertical="center"/>
    </xf>
    <xf numFmtId="0" fontId="4" fillId="3" borderId="0" xfId="0" applyFont="1" applyFill="1" applyAlignment="1">
      <alignment horizontal="center"/>
    </xf>
    <xf numFmtId="0" fontId="53" fillId="0" borderId="16" xfId="0" applyFont="1" applyBorder="1" applyAlignment="1" applyProtection="1">
      <alignment horizontal="center" vertical="center" wrapText="1"/>
      <protection locked="0"/>
    </xf>
    <xf numFmtId="0" fontId="3" fillId="5" borderId="16"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36" fillId="3" borderId="0" xfId="0" applyFont="1" applyFill="1" applyAlignment="1">
      <alignment horizontal="center" vertical="center" wrapText="1"/>
    </xf>
    <xf numFmtId="0" fontId="4" fillId="3" borderId="22" xfId="3" applyFont="1" applyFill="1" applyBorder="1" applyAlignment="1">
      <alignment horizontal="center" wrapText="1"/>
    </xf>
    <xf numFmtId="0" fontId="4" fillId="3" borderId="49" xfId="0" applyFont="1" applyFill="1" applyBorder="1" applyAlignment="1">
      <alignment horizontal="center" vertical="center" wrapText="1"/>
    </xf>
    <xf numFmtId="0" fontId="53" fillId="7" borderId="31" xfId="0" applyFont="1" applyFill="1" applyBorder="1" applyAlignment="1">
      <alignment horizontal="center" vertical="center" wrapText="1"/>
    </xf>
    <xf numFmtId="0" fontId="40" fillId="7" borderId="16" xfId="0" applyFont="1" applyFill="1" applyBorder="1" applyAlignment="1">
      <alignment horizontal="center" vertical="center" wrapText="1"/>
    </xf>
    <xf numFmtId="0" fontId="53" fillId="7" borderId="16" xfId="0" applyFont="1" applyFill="1" applyBorder="1" applyAlignment="1" applyProtection="1">
      <alignment horizontal="center" vertical="top" wrapText="1"/>
      <protection locked="0"/>
    </xf>
    <xf numFmtId="0" fontId="3" fillId="4" borderId="16" xfId="3" applyFont="1" applyFill="1" applyBorder="1" applyAlignment="1">
      <alignment horizontal="center" vertical="center" wrapText="1"/>
    </xf>
    <xf numFmtId="0" fontId="53" fillId="0" borderId="16" xfId="3" applyFont="1" applyBorder="1" applyAlignment="1" applyProtection="1">
      <alignment horizontal="center" vertical="center" wrapText="1"/>
      <protection locked="0"/>
    </xf>
    <xf numFmtId="0" fontId="2" fillId="0" borderId="16" xfId="3" applyFont="1" applyBorder="1" applyAlignment="1" applyProtection="1">
      <alignment horizontal="center" vertical="center" wrapText="1"/>
      <protection locked="0"/>
    </xf>
    <xf numFmtId="0" fontId="53" fillId="7" borderId="16" xfId="3" applyFont="1" applyFill="1" applyBorder="1" applyAlignment="1" applyProtection="1">
      <alignment horizontal="center" vertical="center" wrapText="1"/>
      <protection locked="0"/>
    </xf>
    <xf numFmtId="0" fontId="2" fillId="7" borderId="16" xfId="3" applyFont="1" applyFill="1" applyBorder="1" applyAlignment="1" applyProtection="1">
      <alignment horizontal="center" vertical="center" wrapText="1"/>
      <protection locked="0"/>
    </xf>
    <xf numFmtId="0" fontId="3" fillId="7" borderId="16" xfId="0" applyFont="1" applyFill="1" applyBorder="1" applyAlignment="1">
      <alignment horizontal="center" vertical="center" wrapText="1"/>
    </xf>
    <xf numFmtId="0" fontId="57" fillId="4" borderId="16" xfId="3" applyFont="1" applyFill="1" applyBorder="1" applyAlignment="1">
      <alignment horizontal="center" vertical="center" wrapText="1"/>
    </xf>
    <xf numFmtId="0" fontId="53" fillId="0" borderId="30" xfId="0" applyFont="1" applyBorder="1" applyAlignment="1" applyProtection="1">
      <alignment horizontal="center" vertical="center" wrapText="1"/>
      <protection locked="0"/>
    </xf>
    <xf numFmtId="0" fontId="4" fillId="3" borderId="0" xfId="3" applyFont="1" applyFill="1" applyAlignment="1">
      <alignment horizontal="center" vertical="center" wrapText="1"/>
    </xf>
    <xf numFmtId="0" fontId="4" fillId="3" borderId="58"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 fillId="13" borderId="16" xfId="0" quotePrefix="1" applyFont="1" applyFill="1" applyBorder="1" applyAlignment="1">
      <alignment horizontal="center" vertical="center" wrapText="1"/>
    </xf>
    <xf numFmtId="0" fontId="2" fillId="3" borderId="16" xfId="0" quotePrefix="1" applyFont="1" applyFill="1" applyBorder="1" applyAlignment="1">
      <alignment horizontal="center" vertical="center" wrapText="1"/>
    </xf>
    <xf numFmtId="0" fontId="29" fillId="3" borderId="0" xfId="0" applyFont="1" applyFill="1" applyAlignment="1">
      <alignment horizontal="center" vertical="center" wrapText="1"/>
    </xf>
    <xf numFmtId="12" fontId="2" fillId="3" borderId="23" xfId="0" applyNumberFormat="1" applyFont="1" applyFill="1" applyBorder="1" applyAlignment="1">
      <alignment horizontal="center" vertical="center" wrapText="1"/>
    </xf>
    <xf numFmtId="12" fontId="2" fillId="3" borderId="25" xfId="0" applyNumberFormat="1" applyFont="1" applyFill="1" applyBorder="1" applyAlignment="1">
      <alignment horizontal="center" vertical="center" wrapText="1"/>
    </xf>
    <xf numFmtId="0" fontId="2" fillId="13" borderId="23" xfId="0" applyFont="1" applyFill="1" applyBorder="1" applyAlignment="1">
      <alignment horizontal="center" vertical="center" wrapText="1"/>
    </xf>
    <xf numFmtId="0" fontId="2" fillId="13" borderId="25" xfId="0" applyFont="1" applyFill="1" applyBorder="1" applyAlignment="1">
      <alignment horizontal="center" vertical="center" wrapText="1"/>
    </xf>
    <xf numFmtId="180" fontId="2" fillId="6" borderId="23" xfId="0" applyNumberFormat="1" applyFont="1" applyFill="1" applyBorder="1" applyAlignment="1">
      <alignment horizontal="center" vertical="center" wrapText="1"/>
    </xf>
    <xf numFmtId="180" fontId="2" fillId="6" borderId="24" xfId="0" applyNumberFormat="1" applyFont="1" applyFill="1" applyBorder="1" applyAlignment="1">
      <alignment horizontal="center" vertical="center" wrapText="1"/>
    </xf>
    <xf numFmtId="180" fontId="2" fillId="6" borderId="25" xfId="0" applyNumberFormat="1" applyFont="1" applyFill="1" applyBorder="1" applyAlignment="1">
      <alignment horizontal="center" vertical="center" wrapText="1"/>
    </xf>
    <xf numFmtId="181" fontId="2" fillId="6" borderId="23" xfId="0" applyNumberFormat="1" applyFont="1" applyFill="1" applyBorder="1" applyAlignment="1">
      <alignment horizontal="center" vertical="center" wrapText="1"/>
    </xf>
    <xf numFmtId="181" fontId="2" fillId="6" borderId="24" xfId="0" applyNumberFormat="1" applyFont="1" applyFill="1" applyBorder="1" applyAlignment="1">
      <alignment horizontal="center" vertical="center" wrapText="1"/>
    </xf>
    <xf numFmtId="181" fontId="2" fillId="6" borderId="25" xfId="0" applyNumberFormat="1"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180" fontId="2" fillId="7" borderId="23" xfId="0" applyNumberFormat="1" applyFont="1" applyFill="1" applyBorder="1" applyAlignment="1">
      <alignment horizontal="center" vertical="center" wrapText="1"/>
    </xf>
    <xf numFmtId="180" fontId="2" fillId="7" borderId="24" xfId="0" applyNumberFormat="1" applyFont="1" applyFill="1" applyBorder="1" applyAlignment="1">
      <alignment horizontal="center" vertical="center" wrapText="1"/>
    </xf>
    <xf numFmtId="180" fontId="2" fillId="7" borderId="25" xfId="0" applyNumberFormat="1" applyFont="1" applyFill="1" applyBorder="1" applyAlignment="1">
      <alignment horizontal="center" vertical="center" wrapText="1"/>
    </xf>
    <xf numFmtId="181" fontId="2" fillId="7" borderId="23" xfId="0" applyNumberFormat="1" applyFont="1" applyFill="1" applyBorder="1" applyAlignment="1">
      <alignment horizontal="center" vertical="center" wrapText="1"/>
    </xf>
    <xf numFmtId="181" fontId="2" fillId="7" borderId="24" xfId="0" applyNumberFormat="1" applyFont="1" applyFill="1" applyBorder="1" applyAlignment="1">
      <alignment horizontal="center" vertical="center" wrapText="1"/>
    </xf>
    <xf numFmtId="181" fontId="2" fillId="7" borderId="25" xfId="0" applyNumberFormat="1" applyFont="1" applyFill="1" applyBorder="1" applyAlignment="1">
      <alignment horizontal="center" vertical="center" wrapText="1"/>
    </xf>
    <xf numFmtId="0" fontId="2" fillId="8" borderId="24" xfId="0" applyFont="1" applyFill="1" applyBorder="1" applyAlignment="1">
      <alignment horizontal="center" vertical="center" wrapText="1"/>
    </xf>
    <xf numFmtId="12" fontId="2" fillId="3" borderId="16" xfId="0" applyNumberFormat="1" applyFont="1" applyFill="1" applyBorder="1" applyAlignment="1">
      <alignment horizontal="center" vertical="center" wrapText="1"/>
    </xf>
    <xf numFmtId="0" fontId="25" fillId="3" borderId="0" xfId="0" applyFont="1" applyFill="1" applyAlignment="1">
      <alignment horizontal="center" vertical="center" wrapText="1"/>
    </xf>
    <xf numFmtId="0" fontId="4" fillId="3" borderId="24" xfId="0" applyFont="1" applyFill="1" applyBorder="1" applyAlignment="1">
      <alignment horizontal="center" vertical="center" wrapText="1"/>
    </xf>
    <xf numFmtId="0" fontId="2" fillId="8" borderId="23" xfId="0" applyFont="1" applyFill="1" applyBorder="1" applyAlignment="1" applyProtection="1">
      <alignment horizontal="center" vertical="center" wrapText="1"/>
      <protection locked="0"/>
    </xf>
    <xf numFmtId="0" fontId="2" fillId="8" borderId="24" xfId="0" applyFont="1" applyFill="1" applyBorder="1" applyAlignment="1" applyProtection="1">
      <alignment horizontal="center" vertical="center" wrapText="1"/>
      <protection locked="0"/>
    </xf>
    <xf numFmtId="0" fontId="2" fillId="8" borderId="25" xfId="0" applyFont="1" applyFill="1" applyBorder="1" applyAlignment="1" applyProtection="1">
      <alignment horizontal="center" vertical="center" wrapText="1"/>
      <protection locked="0"/>
    </xf>
    <xf numFmtId="0" fontId="2" fillId="7" borderId="23" xfId="0" applyFont="1" applyFill="1" applyBorder="1" applyAlignment="1" applyProtection="1">
      <alignment horizontal="center" vertical="top" wrapText="1"/>
      <protection locked="0"/>
    </xf>
    <xf numFmtId="0" fontId="2" fillId="7" borderId="25" xfId="0" applyFont="1" applyFill="1" applyBorder="1" applyAlignment="1" applyProtection="1">
      <alignment horizontal="center" vertical="top" wrapText="1"/>
      <protection locked="0"/>
    </xf>
    <xf numFmtId="0" fontId="53" fillId="7" borderId="23" xfId="0" applyFont="1" applyFill="1" applyBorder="1" applyAlignment="1" applyProtection="1">
      <alignment horizontal="center" vertical="top" wrapText="1"/>
      <protection locked="0"/>
    </xf>
    <xf numFmtId="0" fontId="2" fillId="7" borderId="24" xfId="0" applyFont="1" applyFill="1" applyBorder="1" applyAlignment="1" applyProtection="1">
      <alignment horizontal="center" vertical="top" wrapText="1"/>
      <protection locked="0"/>
    </xf>
    <xf numFmtId="0" fontId="28" fillId="6" borderId="2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28" fillId="6" borderId="25" xfId="0" applyFont="1" applyFill="1" applyBorder="1" applyAlignment="1">
      <alignment horizontal="center" vertical="center" wrapText="1"/>
    </xf>
    <xf numFmtId="0" fontId="2" fillId="6" borderId="23" xfId="0" applyFont="1" applyFill="1" applyBorder="1" applyAlignment="1">
      <alignment horizontal="right" vertical="center" wrapText="1"/>
    </xf>
    <xf numFmtId="0" fontId="2" fillId="6" borderId="24" xfId="0" applyFont="1" applyFill="1" applyBorder="1" applyAlignment="1">
      <alignment horizontal="right" vertical="center" wrapText="1"/>
    </xf>
    <xf numFmtId="0" fontId="2" fillId="7" borderId="16" xfId="0" applyFont="1" applyFill="1" applyBorder="1" applyAlignment="1" applyProtection="1">
      <alignment horizontal="right" vertical="center" wrapText="1"/>
      <protection locked="0"/>
    </xf>
    <xf numFmtId="0" fontId="2" fillId="7" borderId="23" xfId="0" applyFont="1" applyFill="1" applyBorder="1" applyAlignment="1" applyProtection="1">
      <alignment horizontal="right" vertical="center" wrapText="1"/>
      <protection locked="0"/>
    </xf>
    <xf numFmtId="0" fontId="2" fillId="7" borderId="30" xfId="0" applyFont="1" applyFill="1" applyBorder="1" applyAlignment="1" applyProtection="1">
      <alignment horizontal="right" vertical="center" wrapText="1"/>
      <protection locked="0"/>
    </xf>
    <xf numFmtId="0" fontId="2" fillId="7" borderId="37" xfId="0" applyFont="1" applyFill="1" applyBorder="1" applyAlignment="1" applyProtection="1">
      <alignment horizontal="right" vertical="center" wrapText="1"/>
      <protection locked="0"/>
    </xf>
    <xf numFmtId="0" fontId="25" fillId="3" borderId="10"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2" fillId="7" borderId="19" xfId="0" applyFont="1" applyFill="1" applyBorder="1" applyAlignment="1" applyProtection="1">
      <alignment horizontal="center" vertical="center" wrapText="1"/>
      <protection locked="0"/>
    </xf>
    <xf numFmtId="0" fontId="5" fillId="3" borderId="22" xfId="0" applyFont="1" applyFill="1" applyBorder="1" applyAlignment="1">
      <alignment horizontal="center" vertical="center" wrapText="1"/>
    </xf>
    <xf numFmtId="0" fontId="2" fillId="12" borderId="31" xfId="0" applyFont="1" applyFill="1" applyBorder="1" applyAlignment="1">
      <alignment horizontal="center" vertical="center" wrapText="1"/>
    </xf>
    <xf numFmtId="0" fontId="2" fillId="12" borderId="32" xfId="0" applyFont="1" applyFill="1" applyBorder="1" applyAlignment="1">
      <alignment horizontal="center" vertical="center" wrapText="1"/>
    </xf>
    <xf numFmtId="0" fontId="2" fillId="12" borderId="34" xfId="0" applyFont="1" applyFill="1" applyBorder="1" applyAlignment="1">
      <alignment horizontal="center" vertical="center" wrapText="1"/>
    </xf>
    <xf numFmtId="0" fontId="2" fillId="12" borderId="55" xfId="0" applyFont="1" applyFill="1" applyBorder="1" applyAlignment="1">
      <alignment horizontal="center" vertical="center" wrapText="1"/>
    </xf>
    <xf numFmtId="0" fontId="2" fillId="7" borderId="9" xfId="0" applyFont="1" applyFill="1" applyBorder="1" applyAlignment="1" applyProtection="1">
      <alignment horizontal="center" vertical="center" wrapText="1"/>
      <protection locked="0"/>
    </xf>
    <xf numFmtId="0" fontId="2" fillId="7" borderId="17" xfId="0" applyFont="1" applyFill="1" applyBorder="1" applyAlignment="1" applyProtection="1">
      <alignment horizontal="center" vertical="center" wrapText="1"/>
      <protection locked="0"/>
    </xf>
    <xf numFmtId="0" fontId="2" fillId="12" borderId="47" xfId="0" applyFont="1" applyFill="1" applyBorder="1" applyAlignment="1">
      <alignment horizontal="center" vertical="center" wrapText="1"/>
    </xf>
    <xf numFmtId="0" fontId="2" fillId="12" borderId="24" xfId="0" applyFont="1" applyFill="1" applyBorder="1" applyAlignment="1">
      <alignment horizontal="center" vertical="center" wrapText="1"/>
    </xf>
    <xf numFmtId="0" fontId="2" fillId="12" borderId="2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25" fillId="3" borderId="16"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7" borderId="14" xfId="0" applyFont="1" applyFill="1" applyBorder="1" applyAlignment="1" applyProtection="1">
      <alignment horizontal="center" vertical="center" wrapText="1"/>
      <protection locked="0"/>
    </xf>
    <xf numFmtId="0" fontId="2" fillId="7" borderId="15" xfId="0" applyFont="1" applyFill="1" applyBorder="1" applyAlignment="1" applyProtection="1">
      <alignment horizontal="center" vertical="center" wrapText="1"/>
      <protection locked="0"/>
    </xf>
    <xf numFmtId="0" fontId="25" fillId="3" borderId="33" xfId="0" applyFont="1" applyFill="1" applyBorder="1" applyAlignment="1">
      <alignment horizontal="center" vertical="center" wrapText="1"/>
    </xf>
    <xf numFmtId="0" fontId="2" fillId="7" borderId="33" xfId="0" applyFont="1" applyFill="1" applyBorder="1" applyAlignment="1" applyProtection="1">
      <alignment horizontal="center" vertical="center" wrapText="1"/>
      <protection locked="0"/>
    </xf>
    <xf numFmtId="0" fontId="2" fillId="7" borderId="49" xfId="0" applyFont="1" applyFill="1" applyBorder="1" applyAlignment="1" applyProtection="1">
      <alignment horizontal="center" vertical="center" wrapText="1"/>
      <protection locked="0"/>
    </xf>
    <xf numFmtId="0" fontId="2" fillId="7" borderId="57" xfId="0" applyFont="1" applyFill="1" applyBorder="1" applyAlignment="1" applyProtection="1">
      <alignment horizontal="center" vertical="center" wrapText="1"/>
      <protection locked="0"/>
    </xf>
    <xf numFmtId="0" fontId="3" fillId="4" borderId="8"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25" fillId="3" borderId="23" xfId="0" applyFont="1" applyFill="1" applyBorder="1" applyAlignment="1">
      <alignment horizontal="center" vertical="center" wrapText="1"/>
    </xf>
    <xf numFmtId="0" fontId="25" fillId="3" borderId="30" xfId="0" applyFont="1" applyFill="1" applyBorder="1" applyAlignment="1">
      <alignment horizontal="center" vertical="center" wrapText="1"/>
    </xf>
    <xf numFmtId="0" fontId="25" fillId="3" borderId="28" xfId="0" applyFont="1" applyFill="1" applyBorder="1" applyAlignment="1">
      <alignment horizontal="center" vertical="center" wrapText="1"/>
    </xf>
    <xf numFmtId="0" fontId="25" fillId="3" borderId="36" xfId="0" applyFont="1" applyFill="1" applyBorder="1" applyAlignment="1">
      <alignment horizontal="center" vertical="center" wrapText="1"/>
    </xf>
    <xf numFmtId="0" fontId="2" fillId="7" borderId="43" xfId="0" applyFont="1" applyFill="1" applyBorder="1" applyAlignment="1" applyProtection="1">
      <alignment horizontal="center" vertical="center" wrapText="1"/>
      <protection locked="0"/>
    </xf>
    <xf numFmtId="0" fontId="2" fillId="7" borderId="38" xfId="0" applyFont="1" applyFill="1" applyBorder="1" applyAlignment="1" applyProtection="1">
      <alignment horizontal="right" vertical="center" wrapText="1"/>
      <protection locked="0"/>
    </xf>
    <xf numFmtId="0" fontId="2" fillId="7" borderId="40" xfId="0" applyFont="1" applyFill="1" applyBorder="1" applyAlignment="1" applyProtection="1">
      <alignment horizontal="center" vertical="center" wrapText="1"/>
      <protection locked="0"/>
    </xf>
    <xf numFmtId="0" fontId="2" fillId="7" borderId="35" xfId="0" applyFont="1" applyFill="1" applyBorder="1" applyAlignment="1" applyProtection="1">
      <alignment horizontal="center" vertical="center" wrapText="1"/>
      <protection locked="0"/>
    </xf>
    <xf numFmtId="0" fontId="3" fillId="4" borderId="51"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58" fillId="7" borderId="31" xfId="0" applyFont="1" applyFill="1" applyBorder="1" applyAlignment="1">
      <alignment horizontal="center" vertical="center" wrapText="1"/>
    </xf>
    <xf numFmtId="0" fontId="26" fillId="7" borderId="32" xfId="0" applyFont="1" applyFill="1" applyBorder="1" applyAlignment="1">
      <alignment horizontal="center" vertical="center" wrapText="1"/>
    </xf>
    <xf numFmtId="0" fontId="26" fillId="7" borderId="34" xfId="0" applyFont="1" applyFill="1" applyBorder="1" applyAlignment="1">
      <alignment horizontal="center" vertical="center" wrapText="1"/>
    </xf>
    <xf numFmtId="0" fontId="2" fillId="8" borderId="14" xfId="0" applyFont="1" applyFill="1" applyBorder="1" applyAlignment="1" applyProtection="1">
      <alignment horizontal="center" vertical="center" wrapText="1"/>
      <protection locked="0"/>
    </xf>
    <xf numFmtId="0" fontId="2" fillId="8" borderId="15" xfId="0" applyFont="1" applyFill="1" applyBorder="1" applyAlignment="1" applyProtection="1">
      <alignment horizontal="center" vertical="center" wrapText="1"/>
      <protection locked="0"/>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2" fillId="6" borderId="45" xfId="0" applyFont="1" applyFill="1" applyBorder="1" applyAlignment="1">
      <alignment horizontal="center" vertical="center" wrapText="1"/>
    </xf>
    <xf numFmtId="0" fontId="2" fillId="6" borderId="54" xfId="0" applyFont="1" applyFill="1" applyBorder="1" applyAlignment="1">
      <alignment horizontal="center" vertical="center" wrapText="1"/>
    </xf>
    <xf numFmtId="0" fontId="2" fillId="7" borderId="47" xfId="0" applyFont="1" applyFill="1" applyBorder="1" applyAlignment="1" applyProtection="1">
      <alignment horizontal="center" vertical="center" wrapText="1"/>
      <protection locked="0"/>
    </xf>
    <xf numFmtId="0" fontId="2" fillId="7" borderId="56" xfId="0" applyFont="1" applyFill="1" applyBorder="1" applyAlignment="1" applyProtection="1">
      <alignment horizontal="center" vertical="center" wrapText="1"/>
      <protection locked="0"/>
    </xf>
    <xf numFmtId="0" fontId="25" fillId="3" borderId="48"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24" xfId="0" applyFont="1" applyFill="1" applyBorder="1" applyAlignment="1">
      <alignment horizontal="center" vertical="center" wrapText="1"/>
    </xf>
    <xf numFmtId="0" fontId="25" fillId="3" borderId="25"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56"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32" xfId="0" applyFont="1" applyFill="1" applyBorder="1" applyAlignment="1">
      <alignment horizontal="center" vertical="center" wrapText="1"/>
    </xf>
    <xf numFmtId="0" fontId="3" fillId="4" borderId="34" xfId="0" applyFont="1" applyFill="1" applyBorder="1" applyAlignment="1">
      <alignment horizontal="center" vertical="center" wrapText="1"/>
    </xf>
    <xf numFmtId="0" fontId="26" fillId="7" borderId="31" xfId="0" applyFont="1" applyFill="1" applyBorder="1" applyAlignment="1" applyProtection="1">
      <alignment horizontal="center" vertical="center" wrapText="1"/>
      <protection locked="0"/>
    </xf>
    <xf numFmtId="0" fontId="26" fillId="7" borderId="32" xfId="0" applyFont="1" applyFill="1" applyBorder="1" applyAlignment="1" applyProtection="1">
      <alignment horizontal="center" vertical="center" wrapText="1"/>
      <protection locked="0"/>
    </xf>
    <xf numFmtId="0" fontId="26" fillId="7" borderId="34" xfId="0" applyFont="1" applyFill="1" applyBorder="1" applyAlignment="1" applyProtection="1">
      <alignment horizontal="center" vertical="center" wrapText="1"/>
      <protection locked="0"/>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4" xfId="0" applyFont="1" applyFill="1" applyBorder="1" applyAlignment="1">
      <alignment horizontal="center" vertical="center" wrapText="1"/>
    </xf>
    <xf numFmtId="0" fontId="31" fillId="8" borderId="31" xfId="0" applyFont="1" applyFill="1" applyBorder="1" applyAlignment="1" applyProtection="1">
      <alignment horizontal="center" vertical="center" wrapText="1"/>
      <protection locked="0"/>
    </xf>
    <xf numFmtId="0" fontId="31" fillId="8" borderId="32" xfId="0" applyFont="1" applyFill="1" applyBorder="1" applyAlignment="1" applyProtection="1">
      <alignment horizontal="center" vertical="center" wrapText="1"/>
      <protection locked="0"/>
    </xf>
    <xf numFmtId="0" fontId="31" fillId="8" borderId="55" xfId="0" applyFont="1" applyFill="1" applyBorder="1" applyAlignment="1" applyProtection="1">
      <alignment horizontal="center" vertical="center" wrapText="1"/>
      <protection locked="0"/>
    </xf>
    <xf numFmtId="0" fontId="53" fillId="7" borderId="47" xfId="0" applyFont="1" applyFill="1" applyBorder="1" applyAlignment="1" applyProtection="1">
      <alignment horizontal="center" vertical="center" wrapText="1"/>
      <protection locked="0"/>
    </xf>
    <xf numFmtId="0" fontId="58" fillId="7" borderId="31" xfId="0" applyFont="1" applyFill="1" applyBorder="1" applyAlignment="1" applyProtection="1">
      <alignment horizontal="center" vertical="center" wrapText="1"/>
      <protection locked="0"/>
    </xf>
    <xf numFmtId="0" fontId="53" fillId="7" borderId="9" xfId="0" applyFont="1" applyFill="1" applyBorder="1" applyAlignment="1" applyProtection="1">
      <alignment horizontal="center" vertical="center" wrapText="1"/>
      <protection locked="0"/>
    </xf>
    <xf numFmtId="0" fontId="58" fillId="7" borderId="14" xfId="0" applyFont="1" applyFill="1" applyBorder="1" applyAlignment="1" applyProtection="1">
      <alignment horizontal="center" vertical="center" wrapText="1"/>
      <protection locked="0"/>
    </xf>
    <xf numFmtId="0" fontId="26" fillId="7" borderId="14" xfId="0" applyFont="1" applyFill="1" applyBorder="1" applyAlignment="1" applyProtection="1">
      <alignment horizontal="center" vertical="center" wrapText="1"/>
      <protection locked="0"/>
    </xf>
    <xf numFmtId="0" fontId="25" fillId="3" borderId="14" xfId="0" applyFont="1" applyFill="1" applyBorder="1" applyAlignment="1">
      <alignment horizontal="center" vertical="center" wrapText="1"/>
    </xf>
    <xf numFmtId="0" fontId="31" fillId="8" borderId="14" xfId="0" applyFont="1" applyFill="1" applyBorder="1" applyAlignment="1" applyProtection="1">
      <alignment horizontal="center" vertical="center" wrapText="1"/>
      <protection locked="0"/>
    </xf>
    <xf numFmtId="0" fontId="32" fillId="8" borderId="14" xfId="0" applyFont="1" applyFill="1" applyBorder="1" applyAlignment="1" applyProtection="1">
      <alignment horizontal="center" vertical="center" wrapText="1"/>
      <protection locked="0"/>
    </xf>
    <xf numFmtId="0" fontId="32" fillId="8" borderId="15" xfId="0" applyFont="1" applyFill="1" applyBorder="1" applyAlignment="1" applyProtection="1">
      <alignment horizontal="center" vertical="center" wrapText="1"/>
      <protection locked="0"/>
    </xf>
    <xf numFmtId="0" fontId="25" fillId="3" borderId="9"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3" fillId="7" borderId="10" xfId="0" applyFont="1" applyFill="1" applyBorder="1" applyAlignment="1">
      <alignment horizontal="center" vertical="center" wrapText="1"/>
    </xf>
    <xf numFmtId="0" fontId="53" fillId="7" borderId="9" xfId="0" applyFont="1" applyFill="1" applyBorder="1" applyAlignment="1">
      <alignment horizontal="center" vertical="top" wrapText="1"/>
    </xf>
    <xf numFmtId="0" fontId="2" fillId="7" borderId="16" xfId="0" applyFont="1" applyFill="1" applyBorder="1" applyAlignment="1">
      <alignment horizontal="center" vertical="top" wrapText="1"/>
    </xf>
    <xf numFmtId="0" fontId="2" fillId="7" borderId="17" xfId="0" applyFont="1" applyFill="1" applyBorder="1" applyAlignment="1">
      <alignment horizontal="center" vertical="top" wrapText="1"/>
    </xf>
    <xf numFmtId="0" fontId="2" fillId="7" borderId="10" xfId="0" applyFont="1" applyFill="1" applyBorder="1" applyAlignment="1">
      <alignment horizontal="center" vertical="top" wrapText="1"/>
    </xf>
    <xf numFmtId="0" fontId="3" fillId="4" borderId="0" xfId="0" applyFont="1" applyFill="1" applyAlignment="1" applyProtection="1">
      <alignment horizontal="center" vertical="center" wrapText="1"/>
      <protection locked="0"/>
    </xf>
    <xf numFmtId="0" fontId="2" fillId="6" borderId="45" xfId="0" applyFont="1" applyFill="1" applyBorder="1" applyAlignment="1" applyProtection="1">
      <alignment horizontal="center" vertical="center" wrapText="1"/>
      <protection locked="0"/>
    </xf>
    <xf numFmtId="0" fontId="2" fillId="6" borderId="54" xfId="0" applyFont="1" applyFill="1" applyBorder="1" applyAlignment="1" applyProtection="1">
      <alignment horizontal="center" vertical="center" wrapText="1"/>
      <protection locked="0"/>
    </xf>
    <xf numFmtId="0" fontId="58" fillId="7" borderId="8" xfId="0" applyFont="1" applyFill="1" applyBorder="1" applyAlignment="1">
      <alignment horizontal="center" vertical="center" wrapText="1"/>
    </xf>
    <xf numFmtId="0" fontId="23" fillId="7" borderId="16" xfId="0" applyFont="1" applyFill="1" applyBorder="1" applyAlignment="1" applyProtection="1">
      <alignment horizontal="center" vertical="center" wrapText="1"/>
      <protection locked="0"/>
    </xf>
    <xf numFmtId="0" fontId="24" fillId="7" borderId="16" xfId="0" applyFont="1" applyFill="1" applyBorder="1" applyAlignment="1">
      <alignment horizontal="center" vertical="center" wrapText="1"/>
    </xf>
    <xf numFmtId="0" fontId="3" fillId="5" borderId="16" xfId="0" applyFont="1" applyFill="1" applyBorder="1" applyAlignment="1">
      <alignment vertical="center" wrapText="1"/>
    </xf>
    <xf numFmtId="0" fontId="3" fillId="5" borderId="30" xfId="0"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24" fillId="7" borderId="23"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4" fillId="7" borderId="25" xfId="0" applyFont="1" applyFill="1" applyBorder="1" applyAlignment="1">
      <alignment horizontal="center" vertical="center" wrapText="1"/>
    </xf>
    <xf numFmtId="0" fontId="56" fillId="7" borderId="16" xfId="0" applyFont="1" applyFill="1" applyBorder="1" applyAlignment="1">
      <alignment horizontal="center" vertical="center" wrapText="1"/>
    </xf>
    <xf numFmtId="0" fontId="7" fillId="7" borderId="16" xfId="0" applyFont="1" applyFill="1" applyBorder="1" applyAlignment="1" applyProtection="1">
      <alignment horizontal="right" vertical="center" wrapText="1"/>
      <protection locked="0"/>
    </xf>
    <xf numFmtId="0" fontId="7" fillId="7" borderId="23" xfId="0" applyFont="1" applyFill="1" applyBorder="1" applyAlignment="1" applyProtection="1">
      <alignment horizontal="right" vertical="center" wrapText="1"/>
      <protection locked="0"/>
    </xf>
    <xf numFmtId="0" fontId="7" fillId="7" borderId="25" xfId="0" applyFont="1" applyFill="1" applyBorder="1" applyAlignment="1" applyProtection="1">
      <alignment horizontal="right" vertical="center" wrapText="1"/>
      <protection locked="0"/>
    </xf>
    <xf numFmtId="0" fontId="24" fillId="7" borderId="16" xfId="0" applyFont="1" applyFill="1" applyBorder="1" applyAlignment="1" applyProtection="1">
      <alignment horizontal="right" vertical="center" wrapText="1"/>
      <protection locked="0"/>
    </xf>
    <xf numFmtId="0" fontId="24" fillId="7" borderId="23" xfId="0" applyFont="1" applyFill="1" applyBorder="1" applyAlignment="1" applyProtection="1">
      <alignment horizontal="right" vertical="center" wrapText="1"/>
      <protection locked="0"/>
    </xf>
    <xf numFmtId="0" fontId="24" fillId="7" borderId="25" xfId="0" applyFont="1" applyFill="1" applyBorder="1" applyAlignment="1" applyProtection="1">
      <alignment horizontal="right" vertical="center" wrapText="1"/>
      <protection locked="0"/>
    </xf>
    <xf numFmtId="0" fontId="2" fillId="3" borderId="23" xfId="0" applyFont="1" applyFill="1" applyBorder="1" applyAlignment="1">
      <alignment horizontal="right" vertical="center" wrapText="1"/>
    </xf>
    <xf numFmtId="0" fontId="2" fillId="3" borderId="24" xfId="0" applyFont="1" applyFill="1" applyBorder="1" applyAlignment="1">
      <alignment horizontal="righ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43"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2" fillId="5" borderId="16" xfId="1" applyFont="1" applyFill="1" applyBorder="1" applyAlignment="1">
      <alignment horizontal="center" vertical="center" wrapText="1"/>
    </xf>
    <xf numFmtId="0" fontId="1" fillId="7" borderId="16" xfId="3" applyFont="1" applyFill="1" applyBorder="1" applyAlignment="1">
      <alignment horizontal="center" vertical="center" wrapText="1"/>
    </xf>
    <xf numFmtId="0" fontId="1" fillId="7" borderId="23" xfId="3" applyFont="1" applyFill="1" applyBorder="1" applyAlignment="1">
      <alignment horizontal="center" vertical="center" wrapText="1"/>
    </xf>
    <xf numFmtId="0" fontId="1" fillId="7" borderId="25" xfId="3" applyFont="1" applyFill="1" applyBorder="1" applyAlignment="1">
      <alignment horizontal="center" vertical="center" wrapText="1"/>
    </xf>
    <xf numFmtId="0" fontId="1" fillId="7" borderId="37" xfId="3" applyFont="1" applyFill="1" applyBorder="1" applyAlignment="1">
      <alignment horizontal="center" vertical="center" wrapText="1"/>
    </xf>
    <xf numFmtId="0" fontId="1" fillId="7" borderId="38" xfId="3" applyFont="1" applyFill="1" applyBorder="1" applyAlignment="1">
      <alignment horizontal="center" vertical="center" wrapText="1"/>
    </xf>
    <xf numFmtId="0" fontId="1" fillId="7" borderId="40" xfId="3" applyFont="1" applyFill="1" applyBorder="1" applyAlignment="1">
      <alignment horizontal="center" vertical="center" wrapText="1"/>
    </xf>
    <xf numFmtId="0" fontId="1" fillId="7" borderId="26" xfId="3" applyFont="1" applyFill="1" applyBorder="1" applyAlignment="1">
      <alignment horizontal="center" vertical="center" wrapText="1"/>
    </xf>
    <xf numFmtId="0" fontId="1" fillId="7" borderId="0" xfId="3" applyFont="1" applyFill="1" applyAlignment="1">
      <alignment horizontal="center" vertical="center" wrapText="1"/>
    </xf>
    <xf numFmtId="0" fontId="1" fillId="7" borderId="41" xfId="3" applyFont="1" applyFill="1" applyBorder="1" applyAlignment="1">
      <alignment horizontal="center" vertical="center" wrapText="1"/>
    </xf>
    <xf numFmtId="0" fontId="2" fillId="2" borderId="16" xfId="3" applyFont="1" applyFill="1" applyBorder="1" applyAlignment="1">
      <alignment horizontal="center" vertical="center" wrapText="1"/>
    </xf>
    <xf numFmtId="0" fontId="1" fillId="8" borderId="23" xfId="3" applyFont="1" applyFill="1" applyBorder="1" applyAlignment="1">
      <alignment horizontal="center" vertical="center" wrapText="1"/>
    </xf>
    <xf numFmtId="0" fontId="1" fillId="8" borderId="24" xfId="3" applyFont="1" applyFill="1" applyBorder="1" applyAlignment="1">
      <alignment horizontal="center" vertical="center" wrapText="1"/>
    </xf>
    <xf numFmtId="0" fontId="1" fillId="8" borderId="25"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1" fillId="7" borderId="24" xfId="3" applyFont="1" applyFill="1" applyBorder="1" applyAlignment="1">
      <alignment horizontal="center" vertical="center" wrapText="1"/>
    </xf>
    <xf numFmtId="0" fontId="55" fillId="7" borderId="16" xfId="3" applyFont="1" applyFill="1" applyBorder="1" applyAlignment="1">
      <alignment horizontal="center" vertical="center" wrapText="1"/>
    </xf>
    <xf numFmtId="0" fontId="55" fillId="7" borderId="23" xfId="3" applyFont="1" applyFill="1" applyBorder="1" applyAlignment="1">
      <alignment horizontal="center" vertical="center" wrapText="1"/>
    </xf>
    <xf numFmtId="0" fontId="4" fillId="3" borderId="0" xfId="3" applyFont="1" applyFill="1" applyAlignment="1">
      <alignment horizontal="center" wrapText="1"/>
    </xf>
    <xf numFmtId="0" fontId="5" fillId="3" borderId="0" xfId="3" applyFont="1" applyFill="1" applyAlignment="1">
      <alignment horizontal="center" wrapText="1"/>
    </xf>
    <xf numFmtId="0" fontId="5" fillId="3" borderId="22" xfId="3" applyFont="1" applyFill="1" applyBorder="1" applyAlignment="1">
      <alignment horizontal="center" wrapText="1"/>
    </xf>
    <xf numFmtId="0" fontId="3" fillId="5" borderId="0" xfId="3" applyFont="1" applyFill="1" applyAlignment="1">
      <alignment horizontal="center" vertical="center" wrapText="1"/>
    </xf>
    <xf numFmtId="0" fontId="3" fillId="4" borderId="23" xfId="3" applyFont="1" applyFill="1" applyBorder="1" applyAlignment="1">
      <alignment horizontal="center" vertical="center" wrapText="1"/>
    </xf>
    <xf numFmtId="0" fontId="3" fillId="4" borderId="24" xfId="3" applyFont="1" applyFill="1" applyBorder="1" applyAlignment="1">
      <alignment horizontal="center" vertical="center" wrapText="1"/>
    </xf>
    <xf numFmtId="0" fontId="3" fillId="4" borderId="25" xfId="3" applyFont="1" applyFill="1" applyBorder="1" applyAlignment="1">
      <alignment horizontal="center" vertical="center" wrapText="1"/>
    </xf>
    <xf numFmtId="0" fontId="1" fillId="6" borderId="23" xfId="3" applyFont="1" applyFill="1" applyBorder="1" applyAlignment="1">
      <alignment horizontal="center" vertical="center" wrapText="1"/>
    </xf>
    <xf numFmtId="0" fontId="1" fillId="6" borderId="24" xfId="3" applyFont="1" applyFill="1" applyBorder="1" applyAlignment="1">
      <alignment horizontal="center" vertical="center" wrapText="1"/>
    </xf>
    <xf numFmtId="0" fontId="1" fillId="6" borderId="25" xfId="3" applyFont="1" applyFill="1" applyBorder="1" applyAlignment="1">
      <alignment horizontal="center" vertical="center" wrapText="1"/>
    </xf>
    <xf numFmtId="0" fontId="1" fillId="7" borderId="39" xfId="3" applyFont="1" applyFill="1" applyBorder="1" applyAlignment="1">
      <alignment horizontal="center" vertical="center" wrapText="1"/>
    </xf>
    <xf numFmtId="0" fontId="1" fillId="7" borderId="22" xfId="3" applyFont="1" applyFill="1" applyBorder="1" applyAlignment="1">
      <alignment horizontal="center" vertical="center" wrapText="1"/>
    </xf>
    <xf numFmtId="0" fontId="1" fillId="7" borderId="42" xfId="3" applyFont="1" applyFill="1" applyBorder="1" applyAlignment="1">
      <alignment horizontal="center" vertical="center" wrapText="1"/>
    </xf>
    <xf numFmtId="0" fontId="4" fillId="11" borderId="0" xfId="3" applyFont="1" applyFill="1" applyAlignment="1">
      <alignment horizontal="center" wrapText="1"/>
    </xf>
    <xf numFmtId="0" fontId="5" fillId="11" borderId="0" xfId="3" applyFont="1" applyFill="1" applyAlignment="1">
      <alignment horizontal="center" wrapText="1"/>
    </xf>
    <xf numFmtId="0" fontId="4" fillId="11" borderId="22" xfId="3" applyFont="1" applyFill="1" applyBorder="1" applyAlignment="1">
      <alignment horizontal="center" wrapText="1"/>
    </xf>
    <xf numFmtId="0" fontId="5" fillId="11" borderId="22" xfId="3" applyFont="1" applyFill="1" applyBorder="1" applyAlignment="1">
      <alignment horizontal="center" wrapText="1"/>
    </xf>
    <xf numFmtId="0" fontId="3" fillId="4" borderId="0" xfId="3" applyFont="1" applyFill="1" applyAlignment="1">
      <alignment horizontal="center" vertical="center" wrapText="1"/>
    </xf>
    <xf numFmtId="0" fontId="21" fillId="7" borderId="23" xfId="3" applyFont="1" applyFill="1" applyBorder="1" applyAlignment="1">
      <alignment horizontal="right" vertical="center" wrapText="1"/>
    </xf>
    <xf numFmtId="0" fontId="21" fillId="7" borderId="24" xfId="3" applyFont="1" applyFill="1" applyBorder="1" applyAlignment="1">
      <alignment horizontal="right" vertical="center" wrapText="1"/>
    </xf>
    <xf numFmtId="0" fontId="1" fillId="7" borderId="24" xfId="3" applyFont="1" applyFill="1" applyBorder="1" applyAlignment="1">
      <alignment horizontal="left" vertical="center" wrapText="1"/>
    </xf>
    <xf numFmtId="0" fontId="1" fillId="7" borderId="25" xfId="3" applyFont="1" applyFill="1" applyBorder="1" applyAlignment="1">
      <alignment horizontal="left" vertical="center" wrapText="1"/>
    </xf>
    <xf numFmtId="0" fontId="13" fillId="9" borderId="31" xfId="0" applyFont="1" applyFill="1" applyBorder="1" applyAlignment="1">
      <alignment horizontal="center" vertical="center" wrapText="1"/>
    </xf>
    <xf numFmtId="0" fontId="13" fillId="9" borderId="32" xfId="0" applyFont="1" applyFill="1" applyBorder="1" applyAlignment="1">
      <alignment horizontal="center" vertical="center" wrapText="1"/>
    </xf>
    <xf numFmtId="0" fontId="16" fillId="0" borderId="18" xfId="0" applyFont="1" applyBorder="1" applyAlignment="1">
      <alignment horizontal="center" vertical="top" wrapText="1"/>
    </xf>
    <xf numFmtId="0" fontId="17" fillId="0" borderId="18" xfId="0" applyFont="1" applyBorder="1" applyAlignment="1">
      <alignment horizontal="center" vertical="top" wrapText="1"/>
    </xf>
    <xf numFmtId="0" fontId="17" fillId="0" borderId="19" xfId="0" applyFont="1" applyBorder="1" applyAlignment="1">
      <alignment horizontal="center" vertical="top" wrapText="1"/>
    </xf>
    <xf numFmtId="0" fontId="20" fillId="0" borderId="0" xfId="0" applyFont="1" applyAlignment="1">
      <alignment horizontal="center" vertical="center"/>
    </xf>
    <xf numFmtId="0" fontId="0" fillId="0" borderId="0" xfId="0" applyAlignment="1">
      <alignment horizontal="left" vertical="center"/>
    </xf>
    <xf numFmtId="0" fontId="8" fillId="0" borderId="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36" xfId="0" applyFont="1" applyBorder="1" applyAlignment="1">
      <alignment horizontal="center"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13" fillId="9" borderId="34" xfId="0" applyFont="1" applyFill="1" applyBorder="1" applyAlignment="1">
      <alignment horizontal="center" vertical="center" wrapText="1"/>
    </xf>
    <xf numFmtId="0" fontId="16" fillId="0" borderId="16" xfId="0" applyFont="1" applyBorder="1" applyAlignment="1">
      <alignment horizontal="center" vertical="top" wrapText="1"/>
    </xf>
    <xf numFmtId="0" fontId="17" fillId="0" borderId="16" xfId="0" applyFont="1" applyBorder="1" applyAlignment="1">
      <alignment horizontal="center" vertical="top" wrapText="1"/>
    </xf>
    <xf numFmtId="0" fontId="17" fillId="0" borderId="17" xfId="0" applyFont="1" applyBorder="1" applyAlignment="1">
      <alignment horizontal="center" vertical="top" wrapText="1"/>
    </xf>
    <xf numFmtId="0" fontId="12" fillId="0" borderId="27" xfId="0" applyFont="1" applyBorder="1" applyAlignment="1">
      <alignment horizontal="center" vertical="center" wrapText="1"/>
    </xf>
    <xf numFmtId="0" fontId="12" fillId="0" borderId="28" xfId="0" applyFont="1" applyBorder="1" applyAlignment="1">
      <alignment horizontal="center" vertical="center" wrapText="1"/>
    </xf>
    <xf numFmtId="0" fontId="10" fillId="0" borderId="28" xfId="0" applyFont="1" applyBorder="1" applyAlignment="1">
      <alignment horizontal="center" vertical="center"/>
    </xf>
    <xf numFmtId="0" fontId="16" fillId="0" borderId="14" xfId="0" applyFont="1" applyBorder="1" applyAlignment="1">
      <alignment horizontal="center" vertical="top" wrapText="1"/>
    </xf>
    <xf numFmtId="0" fontId="17" fillId="0" borderId="14" xfId="0" applyFont="1" applyBorder="1" applyAlignment="1">
      <alignment horizontal="center" vertical="top" wrapText="1"/>
    </xf>
    <xf numFmtId="0" fontId="17" fillId="0" borderId="15" xfId="0" applyFont="1" applyBorder="1" applyAlignment="1">
      <alignment horizontal="center" vertical="top"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4" xfId="0" applyFont="1" applyBorder="1" applyAlignment="1">
      <alignment horizontal="center" vertical="center" wrapText="1"/>
    </xf>
    <xf numFmtId="0" fontId="10" fillId="0" borderId="14" xfId="0" applyFont="1" applyBorder="1" applyAlignment="1">
      <alignment horizontal="center" vertical="center"/>
    </xf>
    <xf numFmtId="0" fontId="1" fillId="6" borderId="16" xfId="0" applyFont="1" applyFill="1" applyBorder="1" applyAlignment="1">
      <alignment horizontal="center" vertical="center"/>
    </xf>
    <xf numFmtId="0" fontId="1" fillId="8" borderId="16" xfId="0" applyFont="1" applyFill="1" applyBorder="1" applyAlignment="1">
      <alignment horizontal="center" vertical="center"/>
    </xf>
    <xf numFmtId="0" fontId="1" fillId="7" borderId="16" xfId="0" applyFont="1" applyFill="1" applyBorder="1" applyAlignment="1">
      <alignment horizontal="center" vertical="center"/>
    </xf>
    <xf numFmtId="178" fontId="1" fillId="7" borderId="23" xfId="0" applyNumberFormat="1" applyFont="1" applyFill="1" applyBorder="1" applyAlignment="1">
      <alignment horizontal="center" vertical="top"/>
    </xf>
    <xf numFmtId="178" fontId="1" fillId="7" borderId="24" xfId="0" applyNumberFormat="1" applyFont="1" applyFill="1" applyBorder="1" applyAlignment="1">
      <alignment horizontal="center" vertical="top"/>
    </xf>
    <xf numFmtId="178" fontId="1" fillId="7" borderId="25" xfId="0" applyNumberFormat="1" applyFont="1" applyFill="1" applyBorder="1" applyAlignment="1">
      <alignment horizontal="center" vertical="top"/>
    </xf>
    <xf numFmtId="176" fontId="1" fillId="8" borderId="16" xfId="0" applyNumberFormat="1" applyFont="1" applyFill="1" applyBorder="1" applyAlignment="1">
      <alignment horizontal="center" vertical="top"/>
    </xf>
    <xf numFmtId="179" fontId="1" fillId="6" borderId="23" xfId="0" applyNumberFormat="1" applyFont="1" applyFill="1" applyBorder="1" applyAlignment="1">
      <alignment horizontal="right" vertical="center"/>
    </xf>
    <xf numFmtId="179" fontId="1" fillId="6" borderId="24" xfId="0" applyNumberFormat="1" applyFont="1" applyFill="1" applyBorder="1" applyAlignment="1">
      <alignment horizontal="right" vertical="center"/>
    </xf>
    <xf numFmtId="179" fontId="1" fillId="6" borderId="25" xfId="0" applyNumberFormat="1" applyFont="1" applyFill="1" applyBorder="1" applyAlignment="1">
      <alignment horizontal="right" vertical="center"/>
    </xf>
    <xf numFmtId="0" fontId="1" fillId="7" borderId="23"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xf>
    <xf numFmtId="0" fontId="6" fillId="2" borderId="26" xfId="0" applyFont="1" applyFill="1" applyBorder="1" applyAlignment="1">
      <alignment horizontal="center" vertical="top"/>
    </xf>
    <xf numFmtId="0" fontId="6" fillId="2" borderId="0" xfId="0" applyFont="1" applyFill="1" applyAlignment="1">
      <alignment horizontal="center" vertical="top"/>
    </xf>
    <xf numFmtId="0" fontId="1" fillId="6" borderId="23"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25" xfId="0" applyFont="1" applyFill="1" applyBorder="1" applyAlignment="1">
      <alignment horizontal="center" vertical="center"/>
    </xf>
    <xf numFmtId="179" fontId="1" fillId="6" borderId="23" xfId="0" applyNumberFormat="1" applyFont="1" applyFill="1" applyBorder="1" applyAlignment="1">
      <alignment horizontal="center" vertical="center"/>
    </xf>
    <xf numFmtId="179" fontId="1" fillId="6" borderId="24" xfId="0" applyNumberFormat="1" applyFont="1" applyFill="1" applyBorder="1" applyAlignment="1">
      <alignment horizontal="center" vertical="center"/>
    </xf>
    <xf numFmtId="179" fontId="1" fillId="6" borderId="25" xfId="0" applyNumberFormat="1" applyFont="1" applyFill="1" applyBorder="1" applyAlignment="1">
      <alignment horizontal="center" vertical="center"/>
    </xf>
    <xf numFmtId="0" fontId="3" fillId="4" borderId="0" xfId="0" applyFont="1" applyFill="1" applyAlignment="1">
      <alignment horizontal="center" vertical="center"/>
    </xf>
    <xf numFmtId="0" fontId="5" fillId="3" borderId="0" xfId="0" applyFont="1" applyFill="1" applyAlignment="1">
      <alignment horizontal="right" vertical="center"/>
    </xf>
    <xf numFmtId="0" fontId="5" fillId="3" borderId="0" xfId="0" applyFont="1" applyFill="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cellXfs>
  <cellStyles count="5">
    <cellStyle name="常规" xfId="0" builtinId="0"/>
    <cellStyle name="常规 2" xfId="2" xr:uid="{00000000-0005-0000-0000-000031000000}"/>
    <cellStyle name="常规 3" xfId="3" xr:uid="{00000000-0005-0000-0000-000032000000}"/>
    <cellStyle name="超链接" xfId="1" builtinId="8"/>
    <cellStyle name="货币 2" xfId="4" xr:uid="{00000000-0005-0000-0000-000033000000}"/>
  </cellStyles>
  <dxfs count="14">
    <dxf>
      <fill>
        <patternFill patternType="solid">
          <bgColor theme="4" tint="0.79995117038483843"/>
        </patternFill>
      </fill>
    </dxf>
    <dxf>
      <fill>
        <patternFill patternType="solid">
          <bgColor theme="9" tint="0.79995117038483843"/>
        </patternFill>
      </fill>
    </dxf>
    <dxf>
      <fill>
        <patternFill patternType="solid">
          <bgColor theme="5" tint="0.79995117038483843"/>
        </patternFill>
      </fill>
    </dxf>
    <dxf>
      <fill>
        <patternFill patternType="solid">
          <bgColor theme="9" tint="0.79995117038483843"/>
        </patternFill>
      </fill>
    </dxf>
    <dxf>
      <fill>
        <patternFill patternType="solid">
          <bgColor theme="8" tint="0.79995117038483843"/>
        </patternFill>
      </fill>
    </dxf>
    <dxf>
      <fill>
        <patternFill patternType="solid">
          <bgColor theme="5" tint="0.79995117038483843"/>
        </patternFill>
      </fill>
    </dxf>
    <dxf>
      <fill>
        <patternFill patternType="solid">
          <bgColor theme="9" tint="0.79995117038483843"/>
        </patternFill>
      </fill>
    </dxf>
    <dxf>
      <fill>
        <patternFill patternType="solid">
          <bgColor theme="9" tint="0.79995117038483843"/>
        </patternFill>
      </fill>
    </dxf>
    <dxf>
      <fill>
        <patternFill patternType="solid">
          <bgColor theme="9" tint="0.79995117038483843"/>
        </patternFill>
      </fill>
    </dxf>
    <dxf>
      <fill>
        <patternFill patternType="solid">
          <bgColor theme="9" tint="0.79995117038483843"/>
        </patternFill>
      </fill>
    </dxf>
    <dxf>
      <font>
        <strike/>
        <color rgb="FFC00000"/>
      </font>
    </dxf>
    <dxf>
      <font>
        <strike/>
        <color rgb="FFC00000"/>
      </font>
    </dxf>
    <dxf>
      <font>
        <strike/>
        <color rgb="FFC00000"/>
      </font>
    </dxf>
    <dxf>
      <font>
        <strike/>
        <color rgb="FFC00000"/>
      </font>
    </dxf>
  </dxfs>
  <tableStyles count="0" defaultTableStyle="TableStyleMedium2"/>
  <colors>
    <mruColors>
      <color rgb="FF996633"/>
      <color rgb="FF996600"/>
      <color rgb="FF663300"/>
      <color rgb="FFAF7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计算!$B$3:$B$8</c:f>
              <c:strCache>
                <c:ptCount val="6"/>
                <c:pt idx="0">
                  <c:v>力</c:v>
                </c:pt>
                <c:pt idx="1">
                  <c:v>敏</c:v>
                </c:pt>
                <c:pt idx="2">
                  <c:v>体</c:v>
                </c:pt>
                <c:pt idx="3">
                  <c:v>智</c:v>
                </c:pt>
                <c:pt idx="4">
                  <c:v>感</c:v>
                </c:pt>
                <c:pt idx="5">
                  <c:v>魅</c:v>
                </c:pt>
              </c:strCache>
            </c:strRef>
          </c:cat>
          <c:val>
            <c:numRef>
              <c:f>主状态!$D$23:$D$28</c:f>
              <c:numCache>
                <c:formatCode>General</c:formatCode>
                <c:ptCount val="6"/>
              </c:numCache>
            </c:numRef>
          </c:val>
          <c:extLst>
            <c:ext xmlns:c16="http://schemas.microsoft.com/office/drawing/2014/chart" uri="{C3380CC4-5D6E-409C-BE32-E72D297353CC}">
              <c16:uniqueId val="{00000000-9059-4424-9ACE-21BEFE050A39}"/>
            </c:ext>
          </c:extLst>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计算!$B$3:$B$8</c:f>
              <c:strCache>
                <c:ptCount val="6"/>
                <c:pt idx="0">
                  <c:v>力</c:v>
                </c:pt>
                <c:pt idx="1">
                  <c:v>敏</c:v>
                </c:pt>
                <c:pt idx="2">
                  <c:v>体</c:v>
                </c:pt>
                <c:pt idx="3">
                  <c:v>智</c:v>
                </c:pt>
                <c:pt idx="4">
                  <c:v>感</c:v>
                </c:pt>
                <c:pt idx="5">
                  <c:v>魅</c:v>
                </c:pt>
              </c:strCache>
            </c:strRef>
          </c:cat>
          <c:val>
            <c:numRef>
              <c:f>主状态!$E$23:$E$28</c:f>
              <c:numCache>
                <c:formatCode>General</c:formatCode>
                <c:ptCount val="6"/>
              </c:numCache>
            </c:numRef>
          </c:val>
          <c:extLst>
            <c:ext xmlns:c16="http://schemas.microsoft.com/office/drawing/2014/chart" uri="{C3380CC4-5D6E-409C-BE32-E72D297353CC}">
              <c16:uniqueId val="{00000001-9059-4424-9ACE-21BEFE050A39}"/>
            </c:ext>
          </c:extLst>
        </c:ser>
        <c:ser>
          <c:idx val="0"/>
          <c:order val="2"/>
          <c:spPr>
            <a:solidFill>
              <a:schemeClr val="accent1">
                <a:alpha val="10196"/>
              </a:schemeClr>
            </a:solidFill>
            <a:ln w="50800">
              <a:solidFill>
                <a:schemeClr val="accent1">
                  <a:alpha val="30000"/>
                </a:schemeClr>
              </a:solidFill>
            </a:ln>
            <a:effectLst/>
          </c:spPr>
          <c:cat>
            <c:strRef>
              <c:f>计算!$B$3:$B$8</c:f>
              <c:strCache>
                <c:ptCount val="6"/>
                <c:pt idx="0">
                  <c:v>力</c:v>
                </c:pt>
                <c:pt idx="1">
                  <c:v>敏</c:v>
                </c:pt>
                <c:pt idx="2">
                  <c:v>体</c:v>
                </c:pt>
                <c:pt idx="3">
                  <c:v>智</c:v>
                </c:pt>
                <c:pt idx="4">
                  <c:v>感</c:v>
                </c:pt>
                <c:pt idx="5">
                  <c:v>魅</c:v>
                </c:pt>
              </c:strCache>
            </c:strRef>
          </c:cat>
          <c:val>
            <c:numRef>
              <c:f>主状态!$F$23:$F$28</c:f>
              <c:numCache>
                <c:formatCode>General</c:formatCode>
                <c:ptCount val="6"/>
                <c:pt idx="0">
                  <c:v>7</c:v>
                </c:pt>
                <c:pt idx="1">
                  <c:v>14</c:v>
                </c:pt>
                <c:pt idx="2">
                  <c:v>14</c:v>
                </c:pt>
                <c:pt idx="3">
                  <c:v>12</c:v>
                </c:pt>
                <c:pt idx="4">
                  <c:v>10</c:v>
                </c:pt>
                <c:pt idx="5">
                  <c:v>20</c:v>
                </c:pt>
              </c:numCache>
            </c:numRef>
          </c:val>
          <c:extLst>
            <c:ext xmlns:c16="http://schemas.microsoft.com/office/drawing/2014/chart" uri="{C3380CC4-5D6E-409C-BE32-E72D297353CC}">
              <c16:uniqueId val="{00000002-9059-4424-9ACE-21BEFE050A39}"/>
            </c:ext>
          </c:extLst>
        </c:ser>
        <c:ser>
          <c:idx val="3"/>
          <c:order val="3"/>
          <c:spPr>
            <a:solidFill>
              <a:schemeClr val="accent4">
                <a:alpha val="10196"/>
              </a:schemeClr>
            </a:solidFill>
            <a:ln w="50800">
              <a:solidFill>
                <a:schemeClr val="accent4">
                  <a:alpha val="30000"/>
                </a:schemeClr>
              </a:solidFill>
            </a:ln>
            <a:effectLst/>
          </c:spPr>
          <c:cat>
            <c:strRef>
              <c:f>计算!$B$3:$B$8</c:f>
              <c:strCache>
                <c:ptCount val="6"/>
                <c:pt idx="0">
                  <c:v>力</c:v>
                </c:pt>
                <c:pt idx="1">
                  <c:v>敏</c:v>
                </c:pt>
                <c:pt idx="2">
                  <c:v>体</c:v>
                </c:pt>
                <c:pt idx="3">
                  <c:v>智</c:v>
                </c:pt>
                <c:pt idx="4">
                  <c:v>感</c:v>
                </c:pt>
                <c:pt idx="5">
                  <c:v>魅</c:v>
                </c:pt>
              </c:strCache>
            </c:strRef>
          </c:cat>
          <c:val>
            <c:numRef>
              <c:f>主状态!$G$23:$G$28</c:f>
              <c:numCache>
                <c:formatCode>General</c:formatCode>
                <c:ptCount val="6"/>
              </c:numCache>
            </c:numRef>
          </c:val>
          <c:extLst>
            <c:ext xmlns:c16="http://schemas.microsoft.com/office/drawing/2014/chart" uri="{C3380CC4-5D6E-409C-BE32-E72D297353CC}">
              <c16:uniqueId val="{00000003-9059-4424-9ACE-21BEFE050A39}"/>
            </c:ext>
          </c:extLst>
        </c:ser>
        <c:ser>
          <c:idx val="4"/>
          <c:order val="4"/>
          <c:spPr>
            <a:solidFill>
              <a:schemeClr val="accent5">
                <a:alpha val="10196"/>
              </a:schemeClr>
            </a:solidFill>
            <a:ln w="50800">
              <a:solidFill>
                <a:schemeClr val="accent5">
                  <a:alpha val="30000"/>
                </a:schemeClr>
              </a:solidFill>
            </a:ln>
            <a:effectLst/>
          </c:spPr>
          <c:cat>
            <c:strRef>
              <c:f>计算!$B$3:$B$8</c:f>
              <c:strCache>
                <c:ptCount val="6"/>
                <c:pt idx="0">
                  <c:v>力</c:v>
                </c:pt>
                <c:pt idx="1">
                  <c:v>敏</c:v>
                </c:pt>
                <c:pt idx="2">
                  <c:v>体</c:v>
                </c:pt>
                <c:pt idx="3">
                  <c:v>智</c:v>
                </c:pt>
                <c:pt idx="4">
                  <c:v>感</c:v>
                </c:pt>
                <c:pt idx="5">
                  <c:v>魅</c:v>
                </c:pt>
              </c:strCache>
            </c:strRef>
          </c:cat>
          <c:val>
            <c:numRef>
              <c:f>主状态!$H$23:$H$28</c:f>
              <c:numCache>
                <c:formatCode>General</c:formatCode>
                <c:ptCount val="6"/>
              </c:numCache>
            </c:numRef>
          </c:val>
          <c:extLst>
            <c:ext xmlns:c16="http://schemas.microsoft.com/office/drawing/2014/chart" uri="{C3380CC4-5D6E-409C-BE32-E72D297353CC}">
              <c16:uniqueId val="{00000004-9059-4424-9ACE-21BEFE050A39}"/>
            </c:ext>
          </c:extLst>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0849397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计算!$B$3:$B$8</c:f>
              <c:strCache>
                <c:ptCount val="6"/>
                <c:pt idx="0">
                  <c:v>力</c:v>
                </c:pt>
                <c:pt idx="1">
                  <c:v>敏</c:v>
                </c:pt>
                <c:pt idx="2">
                  <c:v>体</c:v>
                </c:pt>
                <c:pt idx="3">
                  <c:v>智</c:v>
                </c:pt>
                <c:pt idx="4">
                  <c:v>感</c:v>
                </c:pt>
                <c:pt idx="5">
                  <c:v>魅</c:v>
                </c:pt>
              </c:strCache>
            </c:strRef>
          </c:cat>
          <c:val>
            <c:numRef>
              <c:f>伙伴!$D$10:$D$15</c:f>
              <c:numCache>
                <c:formatCode>General</c:formatCode>
                <c:ptCount val="6"/>
              </c:numCache>
            </c:numRef>
          </c:val>
          <c:extLst>
            <c:ext xmlns:c16="http://schemas.microsoft.com/office/drawing/2014/chart" uri="{C3380CC4-5D6E-409C-BE32-E72D297353CC}">
              <c16:uniqueId val="{00000000-29A2-4F10-B817-E74B4878F73E}"/>
            </c:ext>
          </c:extLst>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计算!$B$3:$B$8</c:f>
              <c:strCache>
                <c:ptCount val="6"/>
                <c:pt idx="0">
                  <c:v>力</c:v>
                </c:pt>
                <c:pt idx="1">
                  <c:v>敏</c:v>
                </c:pt>
                <c:pt idx="2">
                  <c:v>体</c:v>
                </c:pt>
                <c:pt idx="3">
                  <c:v>智</c:v>
                </c:pt>
                <c:pt idx="4">
                  <c:v>感</c:v>
                </c:pt>
                <c:pt idx="5">
                  <c:v>魅</c:v>
                </c:pt>
              </c:strCache>
            </c:strRef>
          </c:cat>
          <c:val>
            <c:numRef>
              <c:f>伙伴!$E$10:$E$15</c:f>
              <c:numCache>
                <c:formatCode>General</c:formatCode>
                <c:ptCount val="6"/>
              </c:numCache>
            </c:numRef>
          </c:val>
          <c:extLst>
            <c:ext xmlns:c16="http://schemas.microsoft.com/office/drawing/2014/chart" uri="{C3380CC4-5D6E-409C-BE32-E72D297353CC}">
              <c16:uniqueId val="{00000001-29A2-4F10-B817-E74B4878F73E}"/>
            </c:ext>
          </c:extLst>
        </c:ser>
        <c:ser>
          <c:idx val="0"/>
          <c:order val="2"/>
          <c:spPr>
            <a:solidFill>
              <a:schemeClr val="accent1">
                <a:alpha val="10196"/>
              </a:schemeClr>
            </a:solidFill>
            <a:ln w="50800">
              <a:solidFill>
                <a:schemeClr val="accent1">
                  <a:alpha val="30000"/>
                </a:schemeClr>
              </a:solidFill>
            </a:ln>
            <a:effectLst/>
          </c:spPr>
          <c:cat>
            <c:strRef>
              <c:f>计算!$B$3:$B$8</c:f>
              <c:strCache>
                <c:ptCount val="6"/>
                <c:pt idx="0">
                  <c:v>力</c:v>
                </c:pt>
                <c:pt idx="1">
                  <c:v>敏</c:v>
                </c:pt>
                <c:pt idx="2">
                  <c:v>体</c:v>
                </c:pt>
                <c:pt idx="3">
                  <c:v>智</c:v>
                </c:pt>
                <c:pt idx="4">
                  <c:v>感</c:v>
                </c:pt>
                <c:pt idx="5">
                  <c:v>魅</c:v>
                </c:pt>
              </c:strCache>
            </c:strRef>
          </c:cat>
          <c:val>
            <c:numRef>
              <c:f>伙伴!$F$10:$F$15</c:f>
              <c:numCache>
                <c:formatCode>General</c:formatCode>
                <c:ptCount val="6"/>
                <c:pt idx="0">
                  <c:v>3</c:v>
                </c:pt>
                <c:pt idx="1">
                  <c:v>16</c:v>
                </c:pt>
                <c:pt idx="2">
                  <c:v>10</c:v>
                </c:pt>
                <c:pt idx="3">
                  <c:v>6</c:v>
                </c:pt>
                <c:pt idx="4">
                  <c:v>10</c:v>
                </c:pt>
                <c:pt idx="5">
                  <c:v>2</c:v>
                </c:pt>
              </c:numCache>
            </c:numRef>
          </c:val>
          <c:extLst>
            <c:ext xmlns:c16="http://schemas.microsoft.com/office/drawing/2014/chart" uri="{C3380CC4-5D6E-409C-BE32-E72D297353CC}">
              <c16:uniqueId val="{00000002-29A2-4F10-B817-E74B4878F73E}"/>
            </c:ext>
          </c:extLst>
        </c:ser>
        <c:ser>
          <c:idx val="3"/>
          <c:order val="3"/>
          <c:spPr>
            <a:solidFill>
              <a:schemeClr val="accent4">
                <a:alpha val="10196"/>
              </a:schemeClr>
            </a:solidFill>
            <a:ln w="50800">
              <a:solidFill>
                <a:schemeClr val="accent4">
                  <a:alpha val="30000"/>
                </a:schemeClr>
              </a:solidFill>
            </a:ln>
            <a:effectLst/>
          </c:spPr>
          <c:cat>
            <c:strRef>
              <c:f>计算!$B$3:$B$8</c:f>
              <c:strCache>
                <c:ptCount val="6"/>
                <c:pt idx="0">
                  <c:v>力</c:v>
                </c:pt>
                <c:pt idx="1">
                  <c:v>敏</c:v>
                </c:pt>
                <c:pt idx="2">
                  <c:v>体</c:v>
                </c:pt>
                <c:pt idx="3">
                  <c:v>智</c:v>
                </c:pt>
                <c:pt idx="4">
                  <c:v>感</c:v>
                </c:pt>
                <c:pt idx="5">
                  <c:v>魅</c:v>
                </c:pt>
              </c:strCache>
            </c:strRef>
          </c:cat>
          <c:val>
            <c:numRef>
              <c:f>伙伴!$G$10:$G$15</c:f>
              <c:numCache>
                <c:formatCode>General</c:formatCode>
                <c:ptCount val="6"/>
              </c:numCache>
            </c:numRef>
          </c:val>
          <c:extLst>
            <c:ext xmlns:c16="http://schemas.microsoft.com/office/drawing/2014/chart" uri="{C3380CC4-5D6E-409C-BE32-E72D297353CC}">
              <c16:uniqueId val="{00000003-29A2-4F10-B817-E74B4878F73E}"/>
            </c:ext>
          </c:extLst>
        </c:ser>
        <c:ser>
          <c:idx val="4"/>
          <c:order val="4"/>
          <c:spPr>
            <a:solidFill>
              <a:schemeClr val="accent5">
                <a:alpha val="10196"/>
              </a:schemeClr>
            </a:solidFill>
            <a:ln w="50800">
              <a:solidFill>
                <a:schemeClr val="accent5">
                  <a:alpha val="30000"/>
                </a:schemeClr>
              </a:solidFill>
            </a:ln>
            <a:effectLst/>
          </c:spPr>
          <c:cat>
            <c:strRef>
              <c:f>计算!$B$3:$B$8</c:f>
              <c:strCache>
                <c:ptCount val="6"/>
                <c:pt idx="0">
                  <c:v>力</c:v>
                </c:pt>
                <c:pt idx="1">
                  <c:v>敏</c:v>
                </c:pt>
                <c:pt idx="2">
                  <c:v>体</c:v>
                </c:pt>
                <c:pt idx="3">
                  <c:v>智</c:v>
                </c:pt>
                <c:pt idx="4">
                  <c:v>感</c:v>
                </c:pt>
                <c:pt idx="5">
                  <c:v>魅</c:v>
                </c:pt>
              </c:strCache>
            </c:strRef>
          </c:cat>
          <c:val>
            <c:numRef>
              <c:f>伙伴!$H$10:$H$15</c:f>
              <c:numCache>
                <c:formatCode>General</c:formatCode>
                <c:ptCount val="6"/>
              </c:numCache>
            </c:numRef>
          </c:val>
          <c:extLst>
            <c:ext xmlns:c16="http://schemas.microsoft.com/office/drawing/2014/chart" uri="{C3380CC4-5D6E-409C-BE32-E72D297353CC}">
              <c16:uniqueId val="{00000004-29A2-4F10-B817-E74B4878F73E}"/>
            </c:ext>
          </c:extLst>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0849397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tx1"/>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AR$5"/>
</file>

<file path=xl/ctrlProps/ctrlProp10.xml><?xml version="1.0" encoding="utf-8"?>
<formControlPr xmlns="http://schemas.microsoft.com/office/spreadsheetml/2009/9/main" objectType="CheckBox" checked="Checked" fmlaLink="$AR$14"/>
</file>

<file path=xl/ctrlProps/ctrlProp11.xml><?xml version="1.0" encoding="utf-8"?>
<formControlPr xmlns="http://schemas.microsoft.com/office/spreadsheetml/2009/9/main" objectType="CheckBox" fmlaLink="$AR$15"/>
</file>

<file path=xl/ctrlProps/ctrlProp12.xml><?xml version="1.0" encoding="utf-8"?>
<formControlPr xmlns="http://schemas.microsoft.com/office/spreadsheetml/2009/9/main" objectType="CheckBox" checked="Checked" fmlaLink="$AR$16"/>
</file>

<file path=xl/ctrlProps/ctrlProp13.xml><?xml version="1.0" encoding="utf-8"?>
<formControlPr xmlns="http://schemas.microsoft.com/office/spreadsheetml/2009/9/main" objectType="CheckBox" fmlaLink="$AR$17"/>
</file>

<file path=xl/ctrlProps/ctrlProp14.xml><?xml version="1.0" encoding="utf-8"?>
<formControlPr xmlns="http://schemas.microsoft.com/office/spreadsheetml/2009/9/main" objectType="CheckBox" checked="Checked" fmlaLink="$AR$18"/>
</file>

<file path=xl/ctrlProps/ctrlProp15.xml><?xml version="1.0" encoding="utf-8"?>
<formControlPr xmlns="http://schemas.microsoft.com/office/spreadsheetml/2009/9/main" objectType="CheckBox" fmlaLink="$AR$20"/>
</file>

<file path=xl/ctrlProps/ctrlProp16.xml><?xml version="1.0" encoding="utf-8"?>
<formControlPr xmlns="http://schemas.microsoft.com/office/spreadsheetml/2009/9/main" objectType="CheckBox" fmlaLink="$AR$21"/>
</file>

<file path=xl/ctrlProps/ctrlProp17.xml><?xml version="1.0" encoding="utf-8"?>
<formControlPr xmlns="http://schemas.microsoft.com/office/spreadsheetml/2009/9/main" objectType="CheckBox" checked="Checked" fmlaLink="$AR$22"/>
</file>

<file path=xl/ctrlProps/ctrlProp18.xml><?xml version="1.0" encoding="utf-8"?>
<formControlPr xmlns="http://schemas.microsoft.com/office/spreadsheetml/2009/9/main" objectType="CheckBox" fmlaLink="$AR$23"/>
</file>

<file path=xl/ctrlProps/ctrlProp19.xml><?xml version="1.0" encoding="utf-8"?>
<formControlPr xmlns="http://schemas.microsoft.com/office/spreadsheetml/2009/9/main" objectType="CheckBox" checked="Checked" fmlaLink="$AR$25"/>
</file>

<file path=xl/ctrlProps/ctrlProp2.xml><?xml version="1.0" encoding="utf-8"?>
<formControlPr xmlns="http://schemas.microsoft.com/office/spreadsheetml/2009/9/main" objectType="CheckBox" fmlaLink="$AR$6"/>
</file>

<file path=xl/ctrlProps/ctrlProp20.xml><?xml version="1.0" encoding="utf-8"?>
<formControlPr xmlns="http://schemas.microsoft.com/office/spreadsheetml/2009/9/main" objectType="CheckBox" checked="Checked" fmlaLink="$AR$26"/>
</file>

<file path=xl/ctrlProps/ctrlProp21.xml><?xml version="1.0" encoding="utf-8"?>
<formControlPr xmlns="http://schemas.microsoft.com/office/spreadsheetml/2009/9/main" objectType="CheckBox" checked="Checked" fmlaLink="$AR$28"/>
</file>

<file path=xl/ctrlProps/ctrlProp22.xml><?xml version="1.0" encoding="utf-8"?>
<formControlPr xmlns="http://schemas.microsoft.com/office/spreadsheetml/2009/9/main" objectType="CheckBox" fmlaLink="$AR$32"/>
</file>

<file path=xl/ctrlProps/ctrlProp23.xml><?xml version="1.0" encoding="utf-8"?>
<formControlPr xmlns="http://schemas.microsoft.com/office/spreadsheetml/2009/9/main" objectType="CheckBox" fmlaLink="$AR$31"/>
</file>

<file path=xl/ctrlProps/ctrlProp24.xml><?xml version="1.0" encoding="utf-8"?>
<formControlPr xmlns="http://schemas.microsoft.com/office/spreadsheetml/2009/9/main" objectType="CheckBox" checked="Checked" fmlaLink="$AR$30"/>
</file>

<file path=xl/ctrlProps/ctrlProp25.xml><?xml version="1.0" encoding="utf-8"?>
<formControlPr xmlns="http://schemas.microsoft.com/office/spreadsheetml/2009/9/main" objectType="CheckBox" fmlaLink="$AR$35"/>
</file>

<file path=xl/ctrlProps/ctrlProp26.xml><?xml version="1.0" encoding="utf-8"?>
<formControlPr xmlns="http://schemas.microsoft.com/office/spreadsheetml/2009/9/main" objectType="CheckBox" fmlaLink="$AR$34"/>
</file>

<file path=xl/ctrlProps/ctrlProp27.xml><?xml version="1.0" encoding="utf-8"?>
<formControlPr xmlns="http://schemas.microsoft.com/office/spreadsheetml/2009/9/main" objectType="CheckBox" fmlaLink="$AR$33"/>
</file>

<file path=xl/ctrlProps/ctrlProp28.xml><?xml version="1.0" encoding="utf-8"?>
<formControlPr xmlns="http://schemas.microsoft.com/office/spreadsheetml/2009/9/main" objectType="CheckBox" fmlaLink="$AR$39"/>
</file>

<file path=xl/ctrlProps/ctrlProp29.xml><?xml version="1.0" encoding="utf-8"?>
<formControlPr xmlns="http://schemas.microsoft.com/office/spreadsheetml/2009/9/main" objectType="CheckBox" fmlaLink="$AR$38"/>
</file>

<file path=xl/ctrlProps/ctrlProp3.xml><?xml version="1.0" encoding="utf-8"?>
<formControlPr xmlns="http://schemas.microsoft.com/office/spreadsheetml/2009/9/main" objectType="CheckBox" fmlaLink="$AR$7"/>
</file>

<file path=xl/ctrlProps/ctrlProp30.xml><?xml version="1.0" encoding="utf-8"?>
<formControlPr xmlns="http://schemas.microsoft.com/office/spreadsheetml/2009/9/main" objectType="CheckBox" checked="Checked" fmlaLink="$AR$36"/>
</file>

<file path=xl/ctrlProps/ctrlProp31.xml><?xml version="1.0" encoding="utf-8"?>
<formControlPr xmlns="http://schemas.microsoft.com/office/spreadsheetml/2009/9/main" objectType="CheckBox" fmlaLink="$AR$37"/>
</file>

<file path=xl/ctrlProps/ctrlProp32.xml><?xml version="1.0" encoding="utf-8"?>
<formControlPr xmlns="http://schemas.microsoft.com/office/spreadsheetml/2009/9/main" objectType="CheckBox" fmlaLink="$AR$24"/>
</file>

<file path=xl/ctrlProps/ctrlProp33.xml><?xml version="1.0" encoding="utf-8"?>
<formControlPr xmlns="http://schemas.microsoft.com/office/spreadsheetml/2009/9/main" objectType="CheckBox" checked="Checked" fmlaLink="$AR$41"/>
</file>

<file path=xl/ctrlProps/ctrlProp34.xml><?xml version="1.0" encoding="utf-8"?>
<formControlPr xmlns="http://schemas.microsoft.com/office/spreadsheetml/2009/9/main" objectType="CheckBox" checked="Checked" fmlaLink="$AR$47"/>
</file>

<file path=xl/ctrlProps/ctrlProp35.xml><?xml version="1.0" encoding="utf-8"?>
<formControlPr xmlns="http://schemas.microsoft.com/office/spreadsheetml/2009/9/main" objectType="CheckBox" fmlaLink="$AR$53"/>
</file>

<file path=xl/ctrlProps/ctrlProp36.xml><?xml version="1.0" encoding="utf-8"?>
<formControlPr xmlns="http://schemas.microsoft.com/office/spreadsheetml/2009/9/main" objectType="CheckBox" fmlaLink="$AR$59"/>
</file>

<file path=xl/ctrlProps/ctrlProp37.xml><?xml version="1.0" encoding="utf-8"?>
<formControlPr xmlns="http://schemas.microsoft.com/office/spreadsheetml/2009/9/main" objectType="CheckBox" fmlaLink="$AR$60"/>
</file>

<file path=xl/ctrlProps/ctrlProp38.xml><?xml version="1.0" encoding="utf-8"?>
<formControlPr xmlns="http://schemas.microsoft.com/office/spreadsheetml/2009/9/main" objectType="CheckBox" fmlaLink="$AR$61"/>
</file>

<file path=xl/ctrlProps/ctrlProp39.xml><?xml version="1.0" encoding="utf-8"?>
<formControlPr xmlns="http://schemas.microsoft.com/office/spreadsheetml/2009/9/main" objectType="CheckBox" fmlaLink="$AR$63"/>
</file>

<file path=xl/ctrlProps/ctrlProp4.xml><?xml version="1.0" encoding="utf-8"?>
<formControlPr xmlns="http://schemas.microsoft.com/office/spreadsheetml/2009/9/main" objectType="CheckBox" fmlaLink="$AR$8"/>
</file>

<file path=xl/ctrlProps/ctrlProp40.xml><?xml version="1.0" encoding="utf-8"?>
<formControlPr xmlns="http://schemas.microsoft.com/office/spreadsheetml/2009/9/main" objectType="CheckBox" fmlaLink="$AR$62"/>
</file>

<file path=xl/ctrlProps/ctrlProp41.xml><?xml version="1.0" encoding="utf-8"?>
<formControlPr xmlns="http://schemas.microsoft.com/office/spreadsheetml/2009/9/main" objectType="CheckBox" fmlaLink="$AR$64"/>
</file>

<file path=xl/ctrlProps/ctrlProp42.xml><?xml version="1.0" encoding="utf-8"?>
<formControlPr xmlns="http://schemas.microsoft.com/office/spreadsheetml/2009/9/main" objectType="CheckBox" fmlaLink="$AR$65"/>
</file>

<file path=xl/ctrlProps/ctrlProp43.xml><?xml version="1.0" encoding="utf-8"?>
<formControlPr xmlns="http://schemas.microsoft.com/office/spreadsheetml/2009/9/main" objectType="CheckBox" fmlaLink="$AR$66"/>
</file>

<file path=xl/ctrlProps/ctrlProp44.xml><?xml version="1.0" encoding="utf-8"?>
<formControlPr xmlns="http://schemas.microsoft.com/office/spreadsheetml/2009/9/main" objectType="CheckBox" fmlaLink="$AR$67"/>
</file>

<file path=xl/ctrlProps/ctrlProp45.xml><?xml version="1.0" encoding="utf-8"?>
<formControlPr xmlns="http://schemas.microsoft.com/office/spreadsheetml/2009/9/main" objectType="CheckBox" fmlaLink="$AR$68"/>
</file>

<file path=xl/ctrlProps/ctrlProp46.xml><?xml version="1.0" encoding="utf-8"?>
<formControlPr xmlns="http://schemas.microsoft.com/office/spreadsheetml/2009/9/main" objectType="CheckBox" checked="Checked" fmlaLink="$AR$5"/>
</file>

<file path=xl/ctrlProps/ctrlProp47.xml><?xml version="1.0" encoding="utf-8"?>
<formControlPr xmlns="http://schemas.microsoft.com/office/spreadsheetml/2009/9/main" objectType="CheckBox" checked="Checked" fmlaLink="$AR$6"/>
</file>

<file path=xl/ctrlProps/ctrlProp48.xml><?xml version="1.0" encoding="utf-8"?>
<formControlPr xmlns="http://schemas.microsoft.com/office/spreadsheetml/2009/9/main" objectType="CheckBox" checked="Checked" fmlaLink="$AR$7"/>
</file>

<file path=xl/ctrlProps/ctrlProp49.xml><?xml version="1.0" encoding="utf-8"?>
<formControlPr xmlns="http://schemas.microsoft.com/office/spreadsheetml/2009/9/main" objectType="CheckBox" fmlaLink="$AR$8"/>
</file>

<file path=xl/ctrlProps/ctrlProp5.xml><?xml version="1.0" encoding="utf-8"?>
<formControlPr xmlns="http://schemas.microsoft.com/office/spreadsheetml/2009/9/main" objectType="CheckBox" fmlaLink="$AR$9"/>
</file>

<file path=xl/ctrlProps/ctrlProp50.xml><?xml version="1.0" encoding="utf-8"?>
<formControlPr xmlns="http://schemas.microsoft.com/office/spreadsheetml/2009/9/main" objectType="CheckBox" fmlaLink="$AR$9"/>
</file>

<file path=xl/ctrlProps/ctrlProp51.xml><?xml version="1.0" encoding="utf-8"?>
<formControlPr xmlns="http://schemas.microsoft.com/office/spreadsheetml/2009/9/main" objectType="CheckBox" checked="Checked" fmlaLink="$AR$10"/>
</file>

<file path=xl/ctrlProps/ctrlProp52.xml><?xml version="1.0" encoding="utf-8"?>
<formControlPr xmlns="http://schemas.microsoft.com/office/spreadsheetml/2009/9/main" objectType="CheckBox" fmlaLink="$AR$11"/>
</file>

<file path=xl/ctrlProps/ctrlProp53.xml><?xml version="1.0" encoding="utf-8"?>
<formControlPr xmlns="http://schemas.microsoft.com/office/spreadsheetml/2009/9/main" objectType="CheckBox" fmlaLink="$AR$12"/>
</file>

<file path=xl/ctrlProps/ctrlProp54.xml><?xml version="1.0" encoding="utf-8"?>
<formControlPr xmlns="http://schemas.microsoft.com/office/spreadsheetml/2009/9/main" objectType="CheckBox" checked="Checked" fmlaLink="$AR$13"/>
</file>

<file path=xl/ctrlProps/ctrlProp55.xml><?xml version="1.0" encoding="utf-8"?>
<formControlPr xmlns="http://schemas.microsoft.com/office/spreadsheetml/2009/9/main" objectType="CheckBox" fmlaLink="$AR$14"/>
</file>

<file path=xl/ctrlProps/ctrlProp56.xml><?xml version="1.0" encoding="utf-8"?>
<formControlPr xmlns="http://schemas.microsoft.com/office/spreadsheetml/2009/9/main" objectType="CheckBox" fmlaLink="$AR$15"/>
</file>

<file path=xl/ctrlProps/ctrlProp57.xml><?xml version="1.0" encoding="utf-8"?>
<formControlPr xmlns="http://schemas.microsoft.com/office/spreadsheetml/2009/9/main" objectType="CheckBox" fmlaLink="$AR$16"/>
</file>

<file path=xl/ctrlProps/ctrlProp58.xml><?xml version="1.0" encoding="utf-8"?>
<formControlPr xmlns="http://schemas.microsoft.com/office/spreadsheetml/2009/9/main" objectType="CheckBox" checked="Checked" fmlaLink="$AR$17"/>
</file>

<file path=xl/ctrlProps/ctrlProp59.xml><?xml version="1.0" encoding="utf-8"?>
<formControlPr xmlns="http://schemas.microsoft.com/office/spreadsheetml/2009/9/main" objectType="CheckBox" checked="Checked" fmlaLink="$AR$18"/>
</file>

<file path=xl/ctrlProps/ctrlProp6.xml><?xml version="1.0" encoding="utf-8"?>
<formControlPr xmlns="http://schemas.microsoft.com/office/spreadsheetml/2009/9/main" objectType="CheckBox" checked="Checked" fmlaLink="$AR$10"/>
</file>

<file path=xl/ctrlProps/ctrlProp60.xml><?xml version="1.0" encoding="utf-8"?>
<formControlPr xmlns="http://schemas.microsoft.com/office/spreadsheetml/2009/9/main" objectType="CheckBox" fmlaLink="$AR$19"/>
</file>

<file path=xl/ctrlProps/ctrlProp61.xml><?xml version="1.0" encoding="utf-8"?>
<formControlPr xmlns="http://schemas.microsoft.com/office/spreadsheetml/2009/9/main" objectType="CheckBox" checked="Checked" fmlaLink="$AR$20"/>
</file>

<file path=xl/ctrlProps/ctrlProp62.xml><?xml version="1.0" encoding="utf-8"?>
<formControlPr xmlns="http://schemas.microsoft.com/office/spreadsheetml/2009/9/main" objectType="CheckBox" fmlaLink="$AR$21"/>
</file>

<file path=xl/ctrlProps/ctrlProp63.xml><?xml version="1.0" encoding="utf-8"?>
<formControlPr xmlns="http://schemas.microsoft.com/office/spreadsheetml/2009/9/main" objectType="CheckBox" fmlaLink="$AR$22"/>
</file>

<file path=xl/ctrlProps/ctrlProp64.xml><?xml version="1.0" encoding="utf-8"?>
<formControlPr xmlns="http://schemas.microsoft.com/office/spreadsheetml/2009/9/main" objectType="CheckBox" fmlaLink="$AR$23"/>
</file>

<file path=xl/ctrlProps/ctrlProp65.xml><?xml version="1.0" encoding="utf-8"?>
<formControlPr xmlns="http://schemas.microsoft.com/office/spreadsheetml/2009/9/main" objectType="CheckBox"/>
</file>

<file path=xl/ctrlProps/ctrlProp66.xml><?xml version="1.0" encoding="utf-8"?>
<formControlPr xmlns="http://schemas.microsoft.com/office/spreadsheetml/2009/9/main" objectType="CheckBox" fmlaLink="$AR$25"/>
</file>

<file path=xl/ctrlProps/ctrlProp67.xml><?xml version="1.0" encoding="utf-8"?>
<formControlPr xmlns="http://schemas.microsoft.com/office/spreadsheetml/2009/9/main" objectType="CheckBox" fmlaLink="$AR$26"/>
</file>

<file path=xl/ctrlProps/ctrlProp68.xml><?xml version="1.0" encoding="utf-8"?>
<formControlPr xmlns="http://schemas.microsoft.com/office/spreadsheetml/2009/9/main" objectType="CheckBox" fmlaLink="$AR$27"/>
</file>

<file path=xl/ctrlProps/ctrlProp69.xml><?xml version="1.0" encoding="utf-8"?>
<formControlPr xmlns="http://schemas.microsoft.com/office/spreadsheetml/2009/9/main" objectType="CheckBox" fmlaLink="$AR$28"/>
</file>

<file path=xl/ctrlProps/ctrlProp7.xml><?xml version="1.0" encoding="utf-8"?>
<formControlPr xmlns="http://schemas.microsoft.com/office/spreadsheetml/2009/9/main" objectType="CheckBox" fmlaLink="$AR$11"/>
</file>

<file path=xl/ctrlProps/ctrlProp70.xml><?xml version="1.0" encoding="utf-8"?>
<formControlPr xmlns="http://schemas.microsoft.com/office/spreadsheetml/2009/9/main" objectType="CheckBox" fmlaLink="$AR$32"/>
</file>

<file path=xl/ctrlProps/ctrlProp71.xml><?xml version="1.0" encoding="utf-8"?>
<formControlPr xmlns="http://schemas.microsoft.com/office/spreadsheetml/2009/9/main" objectType="CheckBox" fmlaLink="$AR$31"/>
</file>

<file path=xl/ctrlProps/ctrlProp72.xml><?xml version="1.0" encoding="utf-8"?>
<formControlPr xmlns="http://schemas.microsoft.com/office/spreadsheetml/2009/9/main" objectType="CheckBox" fmlaLink="$AR$30"/>
</file>

<file path=xl/ctrlProps/ctrlProp73.xml><?xml version="1.0" encoding="utf-8"?>
<formControlPr xmlns="http://schemas.microsoft.com/office/spreadsheetml/2009/9/main" objectType="CheckBox" fmlaLink="$AR$35"/>
</file>

<file path=xl/ctrlProps/ctrlProp74.xml><?xml version="1.0" encoding="utf-8"?>
<formControlPr xmlns="http://schemas.microsoft.com/office/spreadsheetml/2009/9/main" objectType="CheckBox" fmlaLink="$AR$34"/>
</file>

<file path=xl/ctrlProps/ctrlProp75.xml><?xml version="1.0" encoding="utf-8"?>
<formControlPr xmlns="http://schemas.microsoft.com/office/spreadsheetml/2009/9/main" objectType="CheckBox" fmlaLink="$AR$33"/>
</file>

<file path=xl/ctrlProps/ctrlProp76.xml><?xml version="1.0" encoding="utf-8"?>
<formControlPr xmlns="http://schemas.microsoft.com/office/spreadsheetml/2009/9/main" objectType="CheckBox" fmlaLink="$AR$39"/>
</file>

<file path=xl/ctrlProps/ctrlProp77.xml><?xml version="1.0" encoding="utf-8"?>
<formControlPr xmlns="http://schemas.microsoft.com/office/spreadsheetml/2009/9/main" objectType="CheckBox" checked="Checked" fmlaLink="$AR$38"/>
</file>

<file path=xl/ctrlProps/ctrlProp78.xml><?xml version="1.0" encoding="utf-8"?>
<formControlPr xmlns="http://schemas.microsoft.com/office/spreadsheetml/2009/9/main" objectType="CheckBox" fmlaLink="$AR$36"/>
</file>

<file path=xl/ctrlProps/ctrlProp79.xml><?xml version="1.0" encoding="utf-8"?>
<formControlPr xmlns="http://schemas.microsoft.com/office/spreadsheetml/2009/9/main" objectType="CheckBox" fmlaLink="$AR$37"/>
</file>

<file path=xl/ctrlProps/ctrlProp8.xml><?xml version="1.0" encoding="utf-8"?>
<formControlPr xmlns="http://schemas.microsoft.com/office/spreadsheetml/2009/9/main" objectType="CheckBox" fmlaLink="$AR$12"/>
</file>

<file path=xl/ctrlProps/ctrlProp80.xml><?xml version="1.0" encoding="utf-8"?>
<formControlPr xmlns="http://schemas.microsoft.com/office/spreadsheetml/2009/9/main" objectType="CheckBox" fmlaLink="$AR$24"/>
</file>

<file path=xl/ctrlProps/ctrlProp81.xml><?xml version="1.0" encoding="utf-8"?>
<formControlPr xmlns="http://schemas.microsoft.com/office/spreadsheetml/2009/9/main" objectType="CheckBox" fmlaLink="$AR$41"/>
</file>

<file path=xl/ctrlProps/ctrlProp82.xml><?xml version="1.0" encoding="utf-8"?>
<formControlPr xmlns="http://schemas.microsoft.com/office/spreadsheetml/2009/9/main" objectType="CheckBox" fmlaLink="$AR$47"/>
</file>

<file path=xl/ctrlProps/ctrlProp83.xml><?xml version="1.0" encoding="utf-8"?>
<formControlPr xmlns="http://schemas.microsoft.com/office/spreadsheetml/2009/9/main" objectType="CheckBox" fmlaLink="$AR$53"/>
</file>

<file path=xl/ctrlProps/ctrlProp84.xml><?xml version="1.0" encoding="utf-8"?>
<formControlPr xmlns="http://schemas.microsoft.com/office/spreadsheetml/2009/9/main" objectType="CheckBox" fmlaLink="$AR$59"/>
</file>

<file path=xl/ctrlProps/ctrlProp85.xml><?xml version="1.0" encoding="utf-8"?>
<formControlPr xmlns="http://schemas.microsoft.com/office/spreadsheetml/2009/9/main" objectType="CheckBox" fmlaLink="$AR$60"/>
</file>

<file path=xl/ctrlProps/ctrlProp86.xml><?xml version="1.0" encoding="utf-8"?>
<formControlPr xmlns="http://schemas.microsoft.com/office/spreadsheetml/2009/9/main" objectType="CheckBox" fmlaLink="$AR$61"/>
</file>

<file path=xl/ctrlProps/ctrlProp87.xml><?xml version="1.0" encoding="utf-8"?>
<formControlPr xmlns="http://schemas.microsoft.com/office/spreadsheetml/2009/9/main" objectType="CheckBox" fmlaLink="$AR$63"/>
</file>

<file path=xl/ctrlProps/ctrlProp88.xml><?xml version="1.0" encoding="utf-8"?>
<formControlPr xmlns="http://schemas.microsoft.com/office/spreadsheetml/2009/9/main" objectType="CheckBox" fmlaLink="$AR$62"/>
</file>

<file path=xl/ctrlProps/ctrlProp89.xml><?xml version="1.0" encoding="utf-8"?>
<formControlPr xmlns="http://schemas.microsoft.com/office/spreadsheetml/2009/9/main" objectType="CheckBox" fmlaLink="$AR$64"/>
</file>

<file path=xl/ctrlProps/ctrlProp9.xml><?xml version="1.0" encoding="utf-8"?>
<formControlPr xmlns="http://schemas.microsoft.com/office/spreadsheetml/2009/9/main" objectType="CheckBox" fmlaLink="$AR$13"/>
</file>

<file path=xl/ctrlProps/ctrlProp90.xml><?xml version="1.0" encoding="utf-8"?>
<formControlPr xmlns="http://schemas.microsoft.com/office/spreadsheetml/2009/9/main" objectType="CheckBox" fmlaLink="$AR$65"/>
</file>

<file path=xl/ctrlProps/ctrlProp91.xml><?xml version="1.0" encoding="utf-8"?>
<formControlPr xmlns="http://schemas.microsoft.com/office/spreadsheetml/2009/9/main" objectType="CheckBox" fmlaLink="$AR$66"/>
</file>

<file path=xl/ctrlProps/ctrlProp92.xml><?xml version="1.0" encoding="utf-8"?>
<formControlPr xmlns="http://schemas.microsoft.com/office/spreadsheetml/2009/9/main" objectType="CheckBox" fmlaLink="$AR$67"/>
</file>

<file path=xl/ctrlProps/ctrlProp93.xml><?xml version="1.0" encoding="utf-8"?>
<formControlPr xmlns="http://schemas.microsoft.com/office/spreadsheetml/2009/9/main" objectType="CheckBox" fmlaLink="$AR$68"/>
</file>

<file path=xl/ctrlProps/ctrlProp94.xml><?xml version="1.0" encoding="utf-8"?>
<formControlPr xmlns="http://schemas.microsoft.com/office/spreadsheetml/2009/9/main" objectType="Button"/>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91439</xdr:colOff>
      <xdr:row>15</xdr:row>
      <xdr:rowOff>339</xdr:rowOff>
    </xdr:from>
    <xdr:to>
      <xdr:col>39</xdr:col>
      <xdr:colOff>5714</xdr:colOff>
      <xdr:row>36</xdr:row>
      <xdr:rowOff>175259</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72939" y="3086439"/>
          <a:ext cx="2962275" cy="4495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3175</xdr:colOff>
      <xdr:row>21</xdr:row>
      <xdr:rowOff>38100</xdr:rowOff>
    </xdr:from>
    <xdr:to>
      <xdr:col>20</xdr:col>
      <xdr:colOff>200025</xdr:colOff>
      <xdr:row>28</xdr:row>
      <xdr:rowOff>4445</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200-00001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200-00001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200-00002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200-00002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200-00002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200-00002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2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2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2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2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2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18</xdr:row>
          <xdr:rowOff>7620</xdr:rowOff>
        </xdr:from>
        <xdr:to>
          <xdr:col>24</xdr:col>
          <xdr:colOff>114300</xdr:colOff>
          <xdr:row>19</xdr:row>
          <xdr:rowOff>7620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2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2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2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0</xdr:rowOff>
        </xdr:from>
        <xdr:to>
          <xdr:col>24</xdr:col>
          <xdr:colOff>114300</xdr:colOff>
          <xdr:row>22</xdr:row>
          <xdr:rowOff>7620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2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24</xdr:row>
          <xdr:rowOff>7620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200-00003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22860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28</xdr:row>
          <xdr:rowOff>7620</xdr:rowOff>
        </xdr:from>
        <xdr:to>
          <xdr:col>24</xdr:col>
          <xdr:colOff>114300</xdr:colOff>
          <xdr:row>29</xdr:row>
          <xdr:rowOff>7620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213360</xdr:rowOff>
        </xdr:from>
        <xdr:to>
          <xdr:col>24</xdr:col>
          <xdr:colOff>114300</xdr:colOff>
          <xdr:row>33</xdr:row>
          <xdr:rowOff>0</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198120</xdr:rowOff>
        </xdr:from>
        <xdr:to>
          <xdr:col>24</xdr:col>
          <xdr:colOff>114300</xdr:colOff>
          <xdr:row>31</xdr:row>
          <xdr:rowOff>213360</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198120</xdr:rowOff>
        </xdr:from>
        <xdr:to>
          <xdr:col>24</xdr:col>
          <xdr:colOff>114300</xdr:colOff>
          <xdr:row>30</xdr:row>
          <xdr:rowOff>213360</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22860</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35</xdr:row>
          <xdr:rowOff>22860</xdr:rowOff>
        </xdr:from>
        <xdr:to>
          <xdr:col>24</xdr:col>
          <xdr:colOff>114300</xdr:colOff>
          <xdr:row>36</xdr:row>
          <xdr:rowOff>22860</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200-00005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213360</xdr:rowOff>
        </xdr:from>
        <xdr:to>
          <xdr:col>24</xdr:col>
          <xdr:colOff>114300</xdr:colOff>
          <xdr:row>34</xdr:row>
          <xdr:rowOff>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200-00005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7620</xdr:rowOff>
        </xdr:from>
        <xdr:to>
          <xdr:col>24</xdr:col>
          <xdr:colOff>114300</xdr:colOff>
          <xdr:row>35</xdr:row>
          <xdr:rowOff>7620</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200-00005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200-00006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40</xdr:row>
          <xdr:rowOff>22860</xdr:rowOff>
        </xdr:from>
        <xdr:to>
          <xdr:col>24</xdr:col>
          <xdr:colOff>114300</xdr:colOff>
          <xdr:row>41</xdr:row>
          <xdr:rowOff>22860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200-00006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22860</xdr:rowOff>
        </xdr:from>
        <xdr:to>
          <xdr:col>24</xdr:col>
          <xdr:colOff>99060</xdr:colOff>
          <xdr:row>47</xdr:row>
          <xdr:rowOff>22860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200-00006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52</xdr:row>
          <xdr:rowOff>22860</xdr:rowOff>
        </xdr:from>
        <xdr:to>
          <xdr:col>24</xdr:col>
          <xdr:colOff>106680</xdr:colOff>
          <xdr:row>53</xdr:row>
          <xdr:rowOff>22860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200-00006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55</xdr:row>
          <xdr:rowOff>198120</xdr:rowOff>
        </xdr:from>
        <xdr:to>
          <xdr:col>24</xdr:col>
          <xdr:colOff>121920</xdr:colOff>
          <xdr:row>57</xdr:row>
          <xdr:rowOff>0</xdr:rowOff>
        </xdr:to>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200-00006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56</xdr:row>
          <xdr:rowOff>198120</xdr:rowOff>
        </xdr:from>
        <xdr:to>
          <xdr:col>24</xdr:col>
          <xdr:colOff>121920</xdr:colOff>
          <xdr:row>58</xdr:row>
          <xdr:rowOff>0</xdr:rowOff>
        </xdr:to>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200-00007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57</xdr:row>
          <xdr:rowOff>198120</xdr:rowOff>
        </xdr:from>
        <xdr:to>
          <xdr:col>24</xdr:col>
          <xdr:colOff>121920</xdr:colOff>
          <xdr:row>59</xdr:row>
          <xdr:rowOff>0</xdr:rowOff>
        </xdr:to>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200-00007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59</xdr:row>
          <xdr:rowOff>198120</xdr:rowOff>
        </xdr:from>
        <xdr:to>
          <xdr:col>24</xdr:col>
          <xdr:colOff>121920</xdr:colOff>
          <xdr:row>61</xdr:row>
          <xdr:rowOff>0</xdr:rowOff>
        </xdr:to>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200-00007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58</xdr:row>
          <xdr:rowOff>198120</xdr:rowOff>
        </xdr:from>
        <xdr:to>
          <xdr:col>24</xdr:col>
          <xdr:colOff>121920</xdr:colOff>
          <xdr:row>60</xdr:row>
          <xdr:rowOff>0</xdr:rowOff>
        </xdr:to>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200-00007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60</xdr:row>
          <xdr:rowOff>198120</xdr:rowOff>
        </xdr:from>
        <xdr:to>
          <xdr:col>24</xdr:col>
          <xdr:colOff>121920</xdr:colOff>
          <xdr:row>62</xdr:row>
          <xdr:rowOff>0</xdr:rowOff>
        </xdr:to>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200-00007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61</xdr:row>
          <xdr:rowOff>198120</xdr:rowOff>
        </xdr:from>
        <xdr:to>
          <xdr:col>24</xdr:col>
          <xdr:colOff>121920</xdr:colOff>
          <xdr:row>63</xdr:row>
          <xdr:rowOff>0</xdr:rowOff>
        </xdr:to>
        <xdr:sp macro="" textlink="">
          <xdr:nvSpPr>
            <xdr:cNvPr id="2176" name="Check Box 128" hidden="1">
              <a:extLst>
                <a:ext uri="{63B3BB69-23CF-44E3-9099-C40C66FF867C}">
                  <a14:compatExt spid="_x0000_s2176"/>
                </a:ext>
                <a:ext uri="{FF2B5EF4-FFF2-40B4-BE49-F238E27FC236}">
                  <a16:creationId xmlns:a16="http://schemas.microsoft.com/office/drawing/2014/main" id="{00000000-0008-0000-0200-00008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62</xdr:row>
          <xdr:rowOff>198120</xdr:rowOff>
        </xdr:from>
        <xdr:to>
          <xdr:col>24</xdr:col>
          <xdr:colOff>121920</xdr:colOff>
          <xdr:row>64</xdr:row>
          <xdr:rowOff>0</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200-00008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63</xdr:row>
          <xdr:rowOff>198120</xdr:rowOff>
        </xdr:from>
        <xdr:to>
          <xdr:col>24</xdr:col>
          <xdr:colOff>121920</xdr:colOff>
          <xdr:row>65</xdr:row>
          <xdr:rowOff>0</xdr:rowOff>
        </xdr:to>
        <xdr:sp macro="" textlink="">
          <xdr:nvSpPr>
            <xdr:cNvPr id="2179" name="Check Box 131" hidden="1">
              <a:extLst>
                <a:ext uri="{63B3BB69-23CF-44E3-9099-C40C66FF867C}">
                  <a14:compatExt spid="_x0000_s2179"/>
                </a:ext>
                <a:ext uri="{FF2B5EF4-FFF2-40B4-BE49-F238E27FC236}">
                  <a16:creationId xmlns:a16="http://schemas.microsoft.com/office/drawing/2014/main" id="{00000000-0008-0000-0200-00008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64</xdr:row>
          <xdr:rowOff>198120</xdr:rowOff>
        </xdr:from>
        <xdr:to>
          <xdr:col>24</xdr:col>
          <xdr:colOff>121920</xdr:colOff>
          <xdr:row>66</xdr:row>
          <xdr:rowOff>0</xdr:rowOff>
        </xdr:to>
        <xdr:sp macro="" textlink="">
          <xdr:nvSpPr>
            <xdr:cNvPr id="2181" name="Check Box 133" hidden="1">
              <a:extLst>
                <a:ext uri="{63B3BB69-23CF-44E3-9099-C40C66FF867C}">
                  <a14:compatExt spid="_x0000_s2181"/>
                </a:ext>
                <a:ext uri="{FF2B5EF4-FFF2-40B4-BE49-F238E27FC236}">
                  <a16:creationId xmlns:a16="http://schemas.microsoft.com/office/drawing/2014/main" id="{00000000-0008-0000-0200-00008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3175</xdr:colOff>
      <xdr:row>6</xdr:row>
      <xdr:rowOff>47626</xdr:rowOff>
    </xdr:from>
    <xdr:to>
      <xdr:col>21</xdr:col>
      <xdr:colOff>12065</xdr:colOff>
      <xdr:row>14</xdr:row>
      <xdr:rowOff>194946</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3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3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3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3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300-00000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300-00000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300-00000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300-00000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300-00000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300-00000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300-00000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300-00000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300-00000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300-00000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300-00001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300-00001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300-00001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300-00001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300-00001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12309" name="Check Box 21" hidden="1">
              <a:extLst>
                <a:ext uri="{63B3BB69-23CF-44E3-9099-C40C66FF867C}">
                  <a14:compatExt spid="_x0000_s12309"/>
                </a:ext>
                <a:ext uri="{FF2B5EF4-FFF2-40B4-BE49-F238E27FC236}">
                  <a16:creationId xmlns:a16="http://schemas.microsoft.com/office/drawing/2014/main" id="{00000000-0008-0000-0300-00001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12310" name="Check Box 22" hidden="1">
              <a:extLst>
                <a:ext uri="{63B3BB69-23CF-44E3-9099-C40C66FF867C}">
                  <a14:compatExt spid="_x0000_s12310"/>
                </a:ext>
                <a:ext uri="{FF2B5EF4-FFF2-40B4-BE49-F238E27FC236}">
                  <a16:creationId xmlns:a16="http://schemas.microsoft.com/office/drawing/2014/main" id="{00000000-0008-0000-0300-00001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12311" name="Check Box 23" hidden="1">
              <a:extLst>
                <a:ext uri="{63B3BB69-23CF-44E3-9099-C40C66FF867C}">
                  <a14:compatExt spid="_x0000_s12311"/>
                </a:ext>
                <a:ext uri="{FF2B5EF4-FFF2-40B4-BE49-F238E27FC236}">
                  <a16:creationId xmlns:a16="http://schemas.microsoft.com/office/drawing/2014/main" id="{00000000-0008-0000-0300-00001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300-00001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300-00001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300-00001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300-00001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12316" name="Check Box 28" hidden="1">
              <a:extLst>
                <a:ext uri="{63B3BB69-23CF-44E3-9099-C40C66FF867C}">
                  <a14:compatExt spid="_x0000_s12316"/>
                </a:ext>
                <a:ext uri="{FF2B5EF4-FFF2-40B4-BE49-F238E27FC236}">
                  <a16:creationId xmlns:a16="http://schemas.microsoft.com/office/drawing/2014/main" id="{00000000-0008-0000-0300-00001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300-00001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12318" name="Check Box 30" hidden="1">
              <a:extLst>
                <a:ext uri="{63B3BB69-23CF-44E3-9099-C40C66FF867C}">
                  <a14:compatExt spid="_x0000_s12318"/>
                </a:ext>
                <a:ext uri="{FF2B5EF4-FFF2-40B4-BE49-F238E27FC236}">
                  <a16:creationId xmlns:a16="http://schemas.microsoft.com/office/drawing/2014/main" id="{00000000-0008-0000-0300-00001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300-00001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300-00002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300-00002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300-00002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12323" name="Check Box 35" hidden="1">
              <a:extLst>
                <a:ext uri="{63B3BB69-23CF-44E3-9099-C40C66FF867C}">
                  <a14:compatExt spid="_x0000_s12323"/>
                </a:ext>
                <a:ext uri="{FF2B5EF4-FFF2-40B4-BE49-F238E27FC236}">
                  <a16:creationId xmlns:a16="http://schemas.microsoft.com/office/drawing/2014/main" id="{00000000-0008-0000-0300-00002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42</xdr:row>
          <xdr:rowOff>22860</xdr:rowOff>
        </xdr:from>
        <xdr:to>
          <xdr:col>24</xdr:col>
          <xdr:colOff>114300</xdr:colOff>
          <xdr:row>43</xdr:row>
          <xdr:rowOff>22860</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300-00002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48</xdr:row>
          <xdr:rowOff>22860</xdr:rowOff>
        </xdr:from>
        <xdr:to>
          <xdr:col>24</xdr:col>
          <xdr:colOff>99060</xdr:colOff>
          <xdr:row>49</xdr:row>
          <xdr:rowOff>22860</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300-00002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54</xdr:row>
          <xdr:rowOff>22860</xdr:rowOff>
        </xdr:from>
        <xdr:to>
          <xdr:col>24</xdr:col>
          <xdr:colOff>106680</xdr:colOff>
          <xdr:row>55</xdr:row>
          <xdr:rowOff>22860</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id="{00000000-0008-0000-0300-00002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57</xdr:row>
          <xdr:rowOff>198120</xdr:rowOff>
        </xdr:from>
        <xdr:to>
          <xdr:col>24</xdr:col>
          <xdr:colOff>121920</xdr:colOff>
          <xdr:row>59</xdr:row>
          <xdr:rowOff>0</xdr:rowOff>
        </xdr:to>
        <xdr:sp macro="" textlink="">
          <xdr:nvSpPr>
            <xdr:cNvPr id="12327" name="Check Box 39" hidden="1">
              <a:extLst>
                <a:ext uri="{63B3BB69-23CF-44E3-9099-C40C66FF867C}">
                  <a14:compatExt spid="_x0000_s12327"/>
                </a:ext>
                <a:ext uri="{FF2B5EF4-FFF2-40B4-BE49-F238E27FC236}">
                  <a16:creationId xmlns:a16="http://schemas.microsoft.com/office/drawing/2014/main" id="{00000000-0008-0000-0300-00002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58</xdr:row>
          <xdr:rowOff>198120</xdr:rowOff>
        </xdr:from>
        <xdr:to>
          <xdr:col>24</xdr:col>
          <xdr:colOff>121920</xdr:colOff>
          <xdr:row>60</xdr:row>
          <xdr:rowOff>0</xdr:rowOff>
        </xdr:to>
        <xdr:sp macro="" textlink="">
          <xdr:nvSpPr>
            <xdr:cNvPr id="12328" name="Check Box 40" hidden="1">
              <a:extLst>
                <a:ext uri="{63B3BB69-23CF-44E3-9099-C40C66FF867C}">
                  <a14:compatExt spid="_x0000_s12328"/>
                </a:ext>
                <a:ext uri="{FF2B5EF4-FFF2-40B4-BE49-F238E27FC236}">
                  <a16:creationId xmlns:a16="http://schemas.microsoft.com/office/drawing/2014/main" id="{00000000-0008-0000-0300-00002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59</xdr:row>
          <xdr:rowOff>198120</xdr:rowOff>
        </xdr:from>
        <xdr:to>
          <xdr:col>24</xdr:col>
          <xdr:colOff>121920</xdr:colOff>
          <xdr:row>61</xdr:row>
          <xdr:rowOff>0</xdr:rowOff>
        </xdr:to>
        <xdr:sp macro="" textlink="">
          <xdr:nvSpPr>
            <xdr:cNvPr id="12329" name="Check Box 41" hidden="1">
              <a:extLst>
                <a:ext uri="{63B3BB69-23CF-44E3-9099-C40C66FF867C}">
                  <a14:compatExt spid="_x0000_s12329"/>
                </a:ext>
                <a:ext uri="{FF2B5EF4-FFF2-40B4-BE49-F238E27FC236}">
                  <a16:creationId xmlns:a16="http://schemas.microsoft.com/office/drawing/2014/main" id="{00000000-0008-0000-0300-00002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61</xdr:row>
          <xdr:rowOff>198120</xdr:rowOff>
        </xdr:from>
        <xdr:to>
          <xdr:col>24</xdr:col>
          <xdr:colOff>121920</xdr:colOff>
          <xdr:row>63</xdr:row>
          <xdr:rowOff>0</xdr:rowOff>
        </xdr:to>
        <xdr:sp macro="" textlink="">
          <xdr:nvSpPr>
            <xdr:cNvPr id="12330" name="Check Box 42" hidden="1">
              <a:extLst>
                <a:ext uri="{63B3BB69-23CF-44E3-9099-C40C66FF867C}">
                  <a14:compatExt spid="_x0000_s12330"/>
                </a:ext>
                <a:ext uri="{FF2B5EF4-FFF2-40B4-BE49-F238E27FC236}">
                  <a16:creationId xmlns:a16="http://schemas.microsoft.com/office/drawing/2014/main" id="{00000000-0008-0000-0300-00002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60</xdr:row>
          <xdr:rowOff>198120</xdr:rowOff>
        </xdr:from>
        <xdr:to>
          <xdr:col>24</xdr:col>
          <xdr:colOff>121920</xdr:colOff>
          <xdr:row>62</xdr:row>
          <xdr:rowOff>0</xdr:rowOff>
        </xdr:to>
        <xdr:sp macro="" textlink="">
          <xdr:nvSpPr>
            <xdr:cNvPr id="12331" name="Check Box 43" hidden="1">
              <a:extLst>
                <a:ext uri="{63B3BB69-23CF-44E3-9099-C40C66FF867C}">
                  <a14:compatExt spid="_x0000_s12331"/>
                </a:ext>
                <a:ext uri="{FF2B5EF4-FFF2-40B4-BE49-F238E27FC236}">
                  <a16:creationId xmlns:a16="http://schemas.microsoft.com/office/drawing/2014/main" id="{00000000-0008-0000-0300-00002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62</xdr:row>
          <xdr:rowOff>198120</xdr:rowOff>
        </xdr:from>
        <xdr:to>
          <xdr:col>24</xdr:col>
          <xdr:colOff>121920</xdr:colOff>
          <xdr:row>64</xdr:row>
          <xdr:rowOff>0</xdr:rowOff>
        </xdr:to>
        <xdr:sp macro="" textlink="">
          <xdr:nvSpPr>
            <xdr:cNvPr id="12332" name="Check Box 44" hidden="1">
              <a:extLst>
                <a:ext uri="{63B3BB69-23CF-44E3-9099-C40C66FF867C}">
                  <a14:compatExt spid="_x0000_s12332"/>
                </a:ext>
                <a:ext uri="{FF2B5EF4-FFF2-40B4-BE49-F238E27FC236}">
                  <a16:creationId xmlns:a16="http://schemas.microsoft.com/office/drawing/2014/main" id="{00000000-0008-0000-0300-00002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63</xdr:row>
          <xdr:rowOff>198120</xdr:rowOff>
        </xdr:from>
        <xdr:to>
          <xdr:col>24</xdr:col>
          <xdr:colOff>121920</xdr:colOff>
          <xdr:row>65</xdr:row>
          <xdr:rowOff>0</xdr:rowOff>
        </xdr:to>
        <xdr:sp macro="" textlink="">
          <xdr:nvSpPr>
            <xdr:cNvPr id="12333" name="Check Box 45" hidden="1">
              <a:extLst>
                <a:ext uri="{63B3BB69-23CF-44E3-9099-C40C66FF867C}">
                  <a14:compatExt spid="_x0000_s12333"/>
                </a:ext>
                <a:ext uri="{FF2B5EF4-FFF2-40B4-BE49-F238E27FC236}">
                  <a16:creationId xmlns:a16="http://schemas.microsoft.com/office/drawing/2014/main" id="{00000000-0008-0000-0300-00002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64</xdr:row>
          <xdr:rowOff>198120</xdr:rowOff>
        </xdr:from>
        <xdr:to>
          <xdr:col>24</xdr:col>
          <xdr:colOff>121920</xdr:colOff>
          <xdr:row>66</xdr:row>
          <xdr:rowOff>0</xdr:rowOff>
        </xdr:to>
        <xdr:sp macro="" textlink="">
          <xdr:nvSpPr>
            <xdr:cNvPr id="12334" name="Check Box 46" hidden="1">
              <a:extLst>
                <a:ext uri="{63B3BB69-23CF-44E3-9099-C40C66FF867C}">
                  <a14:compatExt spid="_x0000_s12334"/>
                </a:ext>
                <a:ext uri="{FF2B5EF4-FFF2-40B4-BE49-F238E27FC236}">
                  <a16:creationId xmlns:a16="http://schemas.microsoft.com/office/drawing/2014/main" id="{00000000-0008-0000-0300-00002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65</xdr:row>
          <xdr:rowOff>198120</xdr:rowOff>
        </xdr:from>
        <xdr:to>
          <xdr:col>24</xdr:col>
          <xdr:colOff>121920</xdr:colOff>
          <xdr:row>67</xdr:row>
          <xdr:rowOff>0</xdr:rowOff>
        </xdr:to>
        <xdr:sp macro="" textlink="">
          <xdr:nvSpPr>
            <xdr:cNvPr id="12335" name="Check Box 47" hidden="1">
              <a:extLst>
                <a:ext uri="{63B3BB69-23CF-44E3-9099-C40C66FF867C}">
                  <a14:compatExt spid="_x0000_s12335"/>
                </a:ext>
                <a:ext uri="{FF2B5EF4-FFF2-40B4-BE49-F238E27FC236}">
                  <a16:creationId xmlns:a16="http://schemas.microsoft.com/office/drawing/2014/main" id="{00000000-0008-0000-0300-00002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99060</xdr:colOff>
          <xdr:row>66</xdr:row>
          <xdr:rowOff>198120</xdr:rowOff>
        </xdr:from>
        <xdr:to>
          <xdr:col>24</xdr:col>
          <xdr:colOff>121920</xdr:colOff>
          <xdr:row>68</xdr:row>
          <xdr:rowOff>0</xdr:rowOff>
        </xdr:to>
        <xdr:sp macro="" textlink="">
          <xdr:nvSpPr>
            <xdr:cNvPr id="12336" name="Check Box 48" hidden="1">
              <a:extLst>
                <a:ext uri="{63B3BB69-23CF-44E3-9099-C40C66FF867C}">
                  <a14:compatExt spid="_x0000_s12336"/>
                </a:ext>
                <a:ext uri="{FF2B5EF4-FFF2-40B4-BE49-F238E27FC236}">
                  <a16:creationId xmlns:a16="http://schemas.microsoft.com/office/drawing/2014/main" id="{00000000-0008-0000-0300-00003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19</xdr:col>
      <xdr:colOff>38100</xdr:colOff>
      <xdr:row>8</xdr:row>
      <xdr:rowOff>85724</xdr:rowOff>
    </xdr:from>
    <xdr:to>
      <xdr:col>30</xdr:col>
      <xdr:colOff>171449</xdr:colOff>
      <xdr:row>31</xdr:row>
      <xdr:rowOff>123825</xdr:rowOff>
    </xdr:to>
    <xdr:pic>
      <xdr:nvPicPr>
        <xdr:cNvPr id="2" name="图片 1" descr="men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693795" y="1761490"/>
          <a:ext cx="2249170" cy="4858385"/>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35</xdr:col>
      <xdr:colOff>76200</xdr:colOff>
      <xdr:row>1</xdr:row>
      <xdr:rowOff>95250</xdr:rowOff>
    </xdr:from>
    <xdr:to>
      <xdr:col>40</xdr:col>
      <xdr:colOff>142875</xdr:colOff>
      <xdr:row>6</xdr:row>
      <xdr:rowOff>161925</xdr:rowOff>
    </xdr:to>
    <xdr:pic>
      <xdr:nvPicPr>
        <xdr:cNvPr id="3" name="图片 2" descr="Spells">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6810375" y="304800"/>
          <a:ext cx="1028700" cy="11144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22860</xdr:colOff>
          <xdr:row>1</xdr:row>
          <xdr:rowOff>198120</xdr:rowOff>
        </xdr:from>
        <xdr:to>
          <xdr:col>20</xdr:col>
          <xdr:colOff>7620</xdr:colOff>
          <xdr:row>3</xdr:row>
          <xdr:rowOff>0</xdr:rowOff>
        </xdr:to>
        <xdr:sp macro="" textlink="">
          <xdr:nvSpPr>
            <xdr:cNvPr id="17411" name="Button 3" hidden="1">
              <a:extLst>
                <a:ext uri="{63B3BB69-23CF-44E3-9099-C40C66FF867C}">
                  <a14:compatExt spid="_x0000_s17411"/>
                </a:ext>
                <a:ext uri="{FF2B5EF4-FFF2-40B4-BE49-F238E27FC236}">
                  <a16:creationId xmlns:a16="http://schemas.microsoft.com/office/drawing/2014/main" id="{00000000-0008-0000-0900-0000034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zh-CN" altLang="en-US" sz="1100" b="0" i="0" u="none" strike="noStrike" baseline="0">
                  <a:solidFill>
                    <a:srgbClr val="000000"/>
                  </a:solidFill>
                  <a:latin typeface="宋体"/>
                  <a:ea typeface="宋体"/>
                </a:rPr>
                <a:t>重骰</a:t>
              </a:r>
            </a:p>
          </xdr:txBody>
        </xdr:sp>
        <xdr:clientData fPrintsWithSheet="0"/>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94.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41" Type="http://schemas.openxmlformats.org/officeDocument/2006/relationships/ctrlProp" Target="../ctrlProps/ctrlProp39.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56.xml"/><Relationship Id="rId18" Type="http://schemas.openxmlformats.org/officeDocument/2006/relationships/ctrlProp" Target="../ctrlProps/ctrlProp61.xml"/><Relationship Id="rId26" Type="http://schemas.openxmlformats.org/officeDocument/2006/relationships/ctrlProp" Target="../ctrlProps/ctrlProp69.xml"/><Relationship Id="rId39" Type="http://schemas.openxmlformats.org/officeDocument/2006/relationships/ctrlProp" Target="../ctrlProps/ctrlProp82.xml"/><Relationship Id="rId3" Type="http://schemas.openxmlformats.org/officeDocument/2006/relationships/ctrlProp" Target="../ctrlProps/ctrlProp46.xml"/><Relationship Id="rId21" Type="http://schemas.openxmlformats.org/officeDocument/2006/relationships/ctrlProp" Target="../ctrlProps/ctrlProp64.xml"/><Relationship Id="rId34" Type="http://schemas.openxmlformats.org/officeDocument/2006/relationships/ctrlProp" Target="../ctrlProps/ctrlProp77.xml"/><Relationship Id="rId42" Type="http://schemas.openxmlformats.org/officeDocument/2006/relationships/ctrlProp" Target="../ctrlProps/ctrlProp85.xml"/><Relationship Id="rId47" Type="http://schemas.openxmlformats.org/officeDocument/2006/relationships/ctrlProp" Target="../ctrlProps/ctrlProp90.xml"/><Relationship Id="rId50" Type="http://schemas.openxmlformats.org/officeDocument/2006/relationships/ctrlProp" Target="../ctrlProps/ctrlProp93.x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5" Type="http://schemas.openxmlformats.org/officeDocument/2006/relationships/ctrlProp" Target="../ctrlProps/ctrlProp68.xml"/><Relationship Id="rId33" Type="http://schemas.openxmlformats.org/officeDocument/2006/relationships/ctrlProp" Target="../ctrlProps/ctrlProp76.xml"/><Relationship Id="rId38" Type="http://schemas.openxmlformats.org/officeDocument/2006/relationships/ctrlProp" Target="../ctrlProps/ctrlProp81.xml"/><Relationship Id="rId46" Type="http://schemas.openxmlformats.org/officeDocument/2006/relationships/ctrlProp" Target="../ctrlProps/ctrlProp89.xml"/><Relationship Id="rId2" Type="http://schemas.openxmlformats.org/officeDocument/2006/relationships/vmlDrawing" Target="../drawings/vmlDrawing2.vml"/><Relationship Id="rId16" Type="http://schemas.openxmlformats.org/officeDocument/2006/relationships/ctrlProp" Target="../ctrlProps/ctrlProp59.xml"/><Relationship Id="rId20" Type="http://schemas.openxmlformats.org/officeDocument/2006/relationships/ctrlProp" Target="../ctrlProps/ctrlProp63.xml"/><Relationship Id="rId29" Type="http://schemas.openxmlformats.org/officeDocument/2006/relationships/ctrlProp" Target="../ctrlProps/ctrlProp72.xml"/><Relationship Id="rId41" Type="http://schemas.openxmlformats.org/officeDocument/2006/relationships/ctrlProp" Target="../ctrlProps/ctrlProp84.xml"/><Relationship Id="rId1" Type="http://schemas.openxmlformats.org/officeDocument/2006/relationships/drawing" Target="../drawings/drawing3.xml"/><Relationship Id="rId6" Type="http://schemas.openxmlformats.org/officeDocument/2006/relationships/ctrlProp" Target="../ctrlProps/ctrlProp49.xml"/><Relationship Id="rId11" Type="http://schemas.openxmlformats.org/officeDocument/2006/relationships/ctrlProp" Target="../ctrlProps/ctrlProp54.xml"/><Relationship Id="rId24" Type="http://schemas.openxmlformats.org/officeDocument/2006/relationships/ctrlProp" Target="../ctrlProps/ctrlProp67.xml"/><Relationship Id="rId32" Type="http://schemas.openxmlformats.org/officeDocument/2006/relationships/ctrlProp" Target="../ctrlProps/ctrlProp75.xml"/><Relationship Id="rId37" Type="http://schemas.openxmlformats.org/officeDocument/2006/relationships/ctrlProp" Target="../ctrlProps/ctrlProp80.xml"/><Relationship Id="rId40" Type="http://schemas.openxmlformats.org/officeDocument/2006/relationships/ctrlProp" Target="../ctrlProps/ctrlProp83.xml"/><Relationship Id="rId45" Type="http://schemas.openxmlformats.org/officeDocument/2006/relationships/ctrlProp" Target="../ctrlProps/ctrlProp88.xml"/><Relationship Id="rId5" Type="http://schemas.openxmlformats.org/officeDocument/2006/relationships/ctrlProp" Target="../ctrlProps/ctrlProp48.xml"/><Relationship Id="rId15" Type="http://schemas.openxmlformats.org/officeDocument/2006/relationships/ctrlProp" Target="../ctrlProps/ctrlProp58.xml"/><Relationship Id="rId23" Type="http://schemas.openxmlformats.org/officeDocument/2006/relationships/ctrlProp" Target="../ctrlProps/ctrlProp66.xml"/><Relationship Id="rId28" Type="http://schemas.openxmlformats.org/officeDocument/2006/relationships/ctrlProp" Target="../ctrlProps/ctrlProp71.xml"/><Relationship Id="rId36" Type="http://schemas.openxmlformats.org/officeDocument/2006/relationships/ctrlProp" Target="../ctrlProps/ctrlProp79.xml"/><Relationship Id="rId49" Type="http://schemas.openxmlformats.org/officeDocument/2006/relationships/ctrlProp" Target="../ctrlProps/ctrlProp92.xml"/><Relationship Id="rId10" Type="http://schemas.openxmlformats.org/officeDocument/2006/relationships/ctrlProp" Target="../ctrlProps/ctrlProp53.xml"/><Relationship Id="rId19" Type="http://schemas.openxmlformats.org/officeDocument/2006/relationships/ctrlProp" Target="../ctrlProps/ctrlProp62.xml"/><Relationship Id="rId31" Type="http://schemas.openxmlformats.org/officeDocument/2006/relationships/ctrlProp" Target="../ctrlProps/ctrlProp74.xml"/><Relationship Id="rId44" Type="http://schemas.openxmlformats.org/officeDocument/2006/relationships/ctrlProp" Target="../ctrlProps/ctrlProp87.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 Id="rId22" Type="http://schemas.openxmlformats.org/officeDocument/2006/relationships/ctrlProp" Target="../ctrlProps/ctrlProp65.xml"/><Relationship Id="rId27" Type="http://schemas.openxmlformats.org/officeDocument/2006/relationships/ctrlProp" Target="../ctrlProps/ctrlProp70.xml"/><Relationship Id="rId30" Type="http://schemas.openxmlformats.org/officeDocument/2006/relationships/ctrlProp" Target="../ctrlProps/ctrlProp73.xml"/><Relationship Id="rId35" Type="http://schemas.openxmlformats.org/officeDocument/2006/relationships/ctrlProp" Target="../ctrlProps/ctrlProp78.xml"/><Relationship Id="rId43" Type="http://schemas.openxmlformats.org/officeDocument/2006/relationships/ctrlProp" Target="../ctrlProps/ctrlProp86.xml"/><Relationship Id="rId48" Type="http://schemas.openxmlformats.org/officeDocument/2006/relationships/ctrlProp" Target="../ctrlProps/ctrlProp91.xml"/><Relationship Id="rId8" Type="http://schemas.openxmlformats.org/officeDocument/2006/relationships/ctrlProp" Target="../ctrlProps/ctrlProp5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file:///\\&#29615;&#259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AQ67"/>
  <sheetViews>
    <sheetView showGridLines="0" showRowColHeaders="0" zoomScale="110" zoomScaleNormal="110" zoomScaleSheetLayoutView="100" workbookViewId="0">
      <selection activeCell="C21" sqref="C21:U37"/>
    </sheetView>
  </sheetViews>
  <sheetFormatPr defaultColWidth="2.77734375" defaultRowHeight="16.5" customHeight="1"/>
  <cols>
    <col min="1" max="16384" width="2.77734375" style="45"/>
  </cols>
  <sheetData>
    <row r="1" spans="1:43" ht="16.5" customHeight="1">
      <c r="A1" s="149" t="s">
        <v>0</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row>
    <row r="3" spans="1:43" ht="16.5" customHeight="1">
      <c r="C3" s="109" t="s">
        <v>1</v>
      </c>
      <c r="D3" s="110"/>
      <c r="E3" s="110"/>
      <c r="F3" s="150" t="s">
        <v>590</v>
      </c>
      <c r="G3" s="144"/>
      <c r="H3" s="144"/>
      <c r="I3" s="144"/>
      <c r="J3" s="144"/>
      <c r="K3" s="144"/>
      <c r="L3" s="144"/>
      <c r="M3" s="145"/>
      <c r="N3" s="91"/>
      <c r="O3" s="129" t="s">
        <v>2</v>
      </c>
      <c r="P3" s="151"/>
      <c r="Q3" s="151"/>
      <c r="R3" s="151"/>
      <c r="S3" s="143"/>
      <c r="T3" s="144"/>
      <c r="U3" s="144"/>
      <c r="V3" s="144"/>
      <c r="W3" s="145"/>
      <c r="AD3" s="98"/>
      <c r="AE3" s="99"/>
      <c r="AF3" s="99"/>
      <c r="AG3" s="99"/>
      <c r="AH3" s="99"/>
      <c r="AI3" s="99"/>
      <c r="AJ3" s="99"/>
      <c r="AK3" s="99"/>
      <c r="AL3" s="99"/>
      <c r="AM3" s="99"/>
      <c r="AN3" s="100"/>
    </row>
    <row r="4" spans="1:43" ht="16.5" customHeight="1">
      <c r="C4" s="108" t="s">
        <v>3</v>
      </c>
      <c r="D4" s="108"/>
      <c r="E4" s="129"/>
      <c r="F4" s="137" t="s">
        <v>556</v>
      </c>
      <c r="G4" s="138"/>
      <c r="H4" s="138"/>
      <c r="I4" s="138"/>
      <c r="J4" s="138"/>
      <c r="K4" s="138"/>
      <c r="L4" s="138"/>
      <c r="M4" s="139"/>
      <c r="N4" s="46"/>
      <c r="O4" s="140" t="s">
        <v>4</v>
      </c>
      <c r="P4" s="141"/>
      <c r="Q4" s="141"/>
      <c r="R4" s="142"/>
      <c r="S4" s="143"/>
      <c r="T4" s="144"/>
      <c r="U4" s="144"/>
      <c r="V4" s="144"/>
      <c r="W4" s="145"/>
      <c r="AD4" s="101"/>
      <c r="AE4" s="102"/>
      <c r="AF4" s="102"/>
      <c r="AG4" s="102"/>
      <c r="AH4" s="102"/>
      <c r="AI4" s="102"/>
      <c r="AJ4" s="102"/>
      <c r="AK4" s="102"/>
      <c r="AL4" s="102"/>
      <c r="AM4" s="102"/>
      <c r="AN4" s="103"/>
    </row>
    <row r="5" spans="1:43" ht="16.5" customHeight="1">
      <c r="AA5" s="91"/>
      <c r="AB5" s="91"/>
      <c r="AC5" s="91"/>
      <c r="AD5" s="101"/>
      <c r="AE5" s="102"/>
      <c r="AF5" s="102"/>
      <c r="AG5" s="102"/>
      <c r="AH5" s="102"/>
      <c r="AI5" s="102"/>
      <c r="AJ5" s="102"/>
      <c r="AK5" s="102"/>
      <c r="AL5" s="102"/>
      <c r="AM5" s="102"/>
      <c r="AN5" s="103"/>
    </row>
    <row r="6" spans="1:43" ht="16.5" customHeight="1">
      <c r="C6" s="108" t="s">
        <v>5</v>
      </c>
      <c r="D6" s="108"/>
      <c r="E6" s="108"/>
      <c r="F6" s="133" t="s">
        <v>557</v>
      </c>
      <c r="G6" s="134"/>
      <c r="H6" s="134"/>
      <c r="I6" s="134"/>
      <c r="J6" s="134"/>
      <c r="K6" s="135"/>
      <c r="M6" s="108" t="s">
        <v>6</v>
      </c>
      <c r="N6" s="108"/>
      <c r="O6" s="108"/>
      <c r="Q6" s="108" t="s">
        <v>7</v>
      </c>
      <c r="R6" s="108"/>
      <c r="S6" s="108"/>
      <c r="U6" s="146" t="s">
        <v>8</v>
      </c>
      <c r="V6" s="147"/>
      <c r="W6" s="148"/>
      <c r="AA6" s="91"/>
      <c r="AB6" s="91"/>
      <c r="AC6" s="91"/>
      <c r="AD6" s="101"/>
      <c r="AE6" s="102"/>
      <c r="AF6" s="102"/>
      <c r="AG6" s="102"/>
      <c r="AH6" s="102"/>
      <c r="AI6" s="102"/>
      <c r="AJ6" s="102"/>
      <c r="AK6" s="102"/>
      <c r="AL6" s="102"/>
      <c r="AM6" s="102"/>
      <c r="AN6" s="103"/>
    </row>
    <row r="7" spans="1:43" ht="16.5" customHeight="1">
      <c r="C7" s="107" t="s">
        <v>9</v>
      </c>
      <c r="D7" s="107"/>
      <c r="E7" s="107"/>
      <c r="F7" s="132" t="s">
        <v>558</v>
      </c>
      <c r="G7" s="132"/>
      <c r="H7" s="132"/>
      <c r="I7" s="132"/>
      <c r="J7" s="132"/>
      <c r="K7" s="132"/>
      <c r="M7" s="92"/>
      <c r="N7" s="93"/>
      <c r="O7" s="94"/>
      <c r="Q7" s="92"/>
      <c r="R7" s="93"/>
      <c r="S7" s="94"/>
      <c r="U7" s="92"/>
      <c r="V7" s="93"/>
      <c r="W7" s="94"/>
      <c r="AA7" s="91"/>
      <c r="AB7" s="91"/>
      <c r="AC7" s="91"/>
      <c r="AD7" s="101"/>
      <c r="AE7" s="102"/>
      <c r="AF7" s="102"/>
      <c r="AG7" s="102"/>
      <c r="AH7" s="102"/>
      <c r="AI7" s="102"/>
      <c r="AJ7" s="102"/>
      <c r="AK7" s="102"/>
      <c r="AL7" s="102"/>
      <c r="AM7" s="102"/>
      <c r="AN7" s="103"/>
    </row>
    <row r="8" spans="1:43" ht="16.5" customHeight="1">
      <c r="C8" s="108" t="s">
        <v>10</v>
      </c>
      <c r="D8" s="108"/>
      <c r="E8" s="129"/>
      <c r="F8" s="133" t="s">
        <v>559</v>
      </c>
      <c r="G8" s="134"/>
      <c r="H8" s="134"/>
      <c r="I8" s="134"/>
      <c r="J8" s="134"/>
      <c r="K8" s="135"/>
      <c r="M8" s="95"/>
      <c r="N8" s="96"/>
      <c r="O8" s="97"/>
      <c r="Q8" s="95"/>
      <c r="R8" s="96"/>
      <c r="S8" s="97"/>
      <c r="U8" s="95"/>
      <c r="V8" s="96"/>
      <c r="W8" s="97"/>
      <c r="AA8" s="91"/>
      <c r="AB8" s="91"/>
      <c r="AC8" s="91"/>
      <c r="AD8" s="101"/>
      <c r="AE8" s="102"/>
      <c r="AF8" s="102"/>
      <c r="AG8" s="102"/>
      <c r="AH8" s="102"/>
      <c r="AI8" s="102"/>
      <c r="AJ8" s="102"/>
      <c r="AK8" s="102"/>
      <c r="AL8" s="102"/>
      <c r="AM8" s="102"/>
      <c r="AN8" s="103"/>
    </row>
    <row r="9" spans="1:43" ht="16.5" customHeight="1">
      <c r="C9" s="47"/>
      <c r="D9" s="47"/>
      <c r="E9" s="47"/>
      <c r="F9" s="46"/>
      <c r="G9" s="46"/>
      <c r="H9" s="46"/>
      <c r="I9" s="46"/>
      <c r="J9" s="46"/>
      <c r="K9" s="46"/>
      <c r="M9" s="47"/>
      <c r="N9" s="47"/>
      <c r="O9" s="47"/>
      <c r="P9" s="47"/>
      <c r="Q9" s="47"/>
      <c r="R9" s="47"/>
      <c r="S9" s="47"/>
      <c r="T9" s="47"/>
      <c r="U9" s="47"/>
      <c r="AA9" s="91"/>
      <c r="AB9" s="91"/>
      <c r="AC9" s="91"/>
      <c r="AD9" s="101"/>
      <c r="AE9" s="102"/>
      <c r="AF9" s="102"/>
      <c r="AG9" s="102"/>
      <c r="AH9" s="102"/>
      <c r="AI9" s="102"/>
      <c r="AJ9" s="102"/>
      <c r="AK9" s="102"/>
      <c r="AL9" s="102"/>
      <c r="AM9" s="102"/>
      <c r="AN9" s="103"/>
    </row>
    <row r="10" spans="1:43" ht="16.5" customHeight="1">
      <c r="C10" s="108" t="s">
        <v>11</v>
      </c>
      <c r="D10" s="108"/>
      <c r="E10" s="129"/>
      <c r="F10" s="136">
        <v>18</v>
      </c>
      <c r="G10" s="136"/>
      <c r="H10" s="136"/>
      <c r="I10" s="136"/>
      <c r="J10" s="136"/>
      <c r="K10" s="136"/>
      <c r="M10" s="108" t="s">
        <v>12</v>
      </c>
      <c r="N10" s="108"/>
      <c r="O10" s="129"/>
      <c r="P10" s="130" t="s">
        <v>593</v>
      </c>
      <c r="Q10" s="131"/>
      <c r="R10" s="131"/>
      <c r="S10" s="131"/>
      <c r="T10" s="131"/>
      <c r="U10" s="131"/>
      <c r="AA10" s="91"/>
      <c r="AB10" s="91"/>
      <c r="AC10" s="91"/>
      <c r="AD10" s="101"/>
      <c r="AE10" s="102"/>
      <c r="AF10" s="102"/>
      <c r="AG10" s="102"/>
      <c r="AH10" s="102"/>
      <c r="AI10" s="102"/>
      <c r="AJ10" s="102"/>
      <c r="AK10" s="102"/>
      <c r="AL10" s="102"/>
      <c r="AM10" s="102"/>
      <c r="AN10" s="103"/>
    </row>
    <row r="11" spans="1:43" ht="16.5" customHeight="1">
      <c r="C11" s="108" t="s">
        <v>13</v>
      </c>
      <c r="D11" s="108"/>
      <c r="E11" s="108"/>
      <c r="F11" s="132" t="s">
        <v>560</v>
      </c>
      <c r="G11" s="132"/>
      <c r="H11" s="132"/>
      <c r="I11" s="132"/>
      <c r="J11" s="132"/>
      <c r="K11" s="132"/>
      <c r="M11" s="108" t="s">
        <v>14</v>
      </c>
      <c r="N11" s="108"/>
      <c r="O11" s="129"/>
      <c r="P11" s="130" t="s">
        <v>589</v>
      </c>
      <c r="Q11" s="131"/>
      <c r="R11" s="131"/>
      <c r="S11" s="131"/>
      <c r="T11" s="131"/>
      <c r="U11" s="131"/>
      <c r="Z11" s="91"/>
      <c r="AA11" s="91"/>
      <c r="AB11" s="91"/>
      <c r="AC11" s="91"/>
      <c r="AD11" s="101"/>
      <c r="AE11" s="102"/>
      <c r="AF11" s="102"/>
      <c r="AG11" s="102"/>
      <c r="AH11" s="102"/>
      <c r="AI11" s="102"/>
      <c r="AJ11" s="102"/>
      <c r="AK11" s="102"/>
      <c r="AL11" s="102"/>
      <c r="AM11" s="102"/>
      <c r="AN11" s="103"/>
    </row>
    <row r="12" spans="1:43" ht="16.5" customHeight="1">
      <c r="AD12" s="101"/>
      <c r="AE12" s="102"/>
      <c r="AF12" s="102"/>
      <c r="AG12" s="102"/>
      <c r="AH12" s="102"/>
      <c r="AI12" s="102"/>
      <c r="AJ12" s="102"/>
      <c r="AK12" s="102"/>
      <c r="AL12" s="102"/>
      <c r="AM12" s="102"/>
      <c r="AN12" s="103"/>
    </row>
    <row r="13" spans="1:43" ht="16.5" customHeight="1">
      <c r="C13" s="108" t="s">
        <v>15</v>
      </c>
      <c r="D13" s="108"/>
      <c r="E13" s="129"/>
      <c r="F13" s="130" t="s">
        <v>591</v>
      </c>
      <c r="G13" s="131"/>
      <c r="H13" s="131"/>
      <c r="I13" s="131"/>
      <c r="J13" s="131"/>
      <c r="K13" s="131"/>
      <c r="M13" s="108" t="s">
        <v>16</v>
      </c>
      <c r="N13" s="108"/>
      <c r="O13" s="129"/>
      <c r="P13" s="130" t="s">
        <v>592</v>
      </c>
      <c r="Q13" s="131"/>
      <c r="R13" s="131"/>
      <c r="S13" s="131"/>
      <c r="T13" s="131"/>
      <c r="U13" s="131"/>
      <c r="Z13" s="108" t="s">
        <v>17</v>
      </c>
      <c r="AA13" s="108"/>
      <c r="AB13" s="108"/>
      <c r="AC13" s="129"/>
      <c r="AD13" s="104"/>
      <c r="AE13" s="105"/>
      <c r="AF13" s="105"/>
      <c r="AG13" s="105"/>
      <c r="AH13" s="105"/>
      <c r="AI13" s="105"/>
      <c r="AJ13" s="105"/>
      <c r="AK13" s="105"/>
      <c r="AL13" s="105"/>
      <c r="AM13" s="105"/>
      <c r="AN13" s="106"/>
    </row>
    <row r="14" spans="1:43" ht="16.5" customHeight="1">
      <c r="W14" s="91"/>
      <c r="X14" s="91"/>
      <c r="Y14" s="91"/>
      <c r="Z14" s="91"/>
      <c r="AA14" s="91"/>
      <c r="AB14" s="91"/>
      <c r="AC14" s="91"/>
      <c r="AD14" s="91"/>
      <c r="AE14" s="91"/>
      <c r="AF14" s="91"/>
      <c r="AG14" s="91"/>
      <c r="AH14" s="91"/>
      <c r="AI14" s="91"/>
      <c r="AJ14" s="91"/>
      <c r="AK14" s="91"/>
      <c r="AL14" s="91"/>
      <c r="AM14" s="91"/>
      <c r="AN14" s="91"/>
      <c r="AO14" s="91"/>
    </row>
    <row r="15" spans="1:43" ht="16.5" customHeight="1">
      <c r="C15" s="107" t="s">
        <v>18</v>
      </c>
      <c r="D15" s="107"/>
      <c r="E15" s="107"/>
      <c r="F15" s="107"/>
      <c r="G15" s="107"/>
      <c r="H15" s="107"/>
      <c r="I15" s="107"/>
      <c r="J15" s="107"/>
      <c r="K15" s="107"/>
      <c r="L15" s="107"/>
      <c r="M15" s="107"/>
      <c r="N15" s="107"/>
      <c r="O15" s="107"/>
      <c r="P15" s="107"/>
      <c r="Q15" s="107"/>
      <c r="R15" s="107"/>
      <c r="S15" s="107"/>
      <c r="T15" s="107"/>
      <c r="U15" s="107"/>
      <c r="W15" s="108" t="s">
        <v>19</v>
      </c>
      <c r="X15" s="108"/>
      <c r="Y15" s="108"/>
      <c r="Z15" s="108"/>
      <c r="AA15" s="108"/>
      <c r="AB15" s="108"/>
      <c r="AC15" s="108"/>
      <c r="AD15" s="108"/>
      <c r="AE15" s="108"/>
      <c r="AF15" s="108"/>
      <c r="AG15" s="108"/>
      <c r="AH15" s="108"/>
      <c r="AI15" s="108"/>
      <c r="AJ15" s="108"/>
      <c r="AK15" s="108"/>
      <c r="AL15" s="108"/>
      <c r="AM15" s="108"/>
      <c r="AN15" s="108"/>
      <c r="AO15" s="108"/>
    </row>
    <row r="16" spans="1:43" ht="16.5" customHeight="1">
      <c r="C16" s="112" t="s">
        <v>594</v>
      </c>
      <c r="D16" s="113"/>
      <c r="E16" s="113"/>
      <c r="F16" s="113"/>
      <c r="G16" s="113"/>
      <c r="H16" s="113"/>
      <c r="I16" s="113"/>
      <c r="J16" s="113"/>
      <c r="K16" s="113"/>
      <c r="L16" s="113"/>
      <c r="M16" s="113"/>
      <c r="N16" s="113"/>
      <c r="O16" s="113"/>
      <c r="P16" s="113"/>
      <c r="Q16" s="113"/>
      <c r="R16" s="113"/>
      <c r="S16" s="113"/>
      <c r="T16" s="113"/>
      <c r="U16" s="113"/>
      <c r="W16" s="123"/>
      <c r="X16" s="124"/>
      <c r="Y16" s="124"/>
      <c r="Z16" s="124"/>
      <c r="AA16" s="124"/>
      <c r="AB16" s="124"/>
      <c r="AC16" s="124"/>
      <c r="AD16" s="124"/>
      <c r="AE16" s="124"/>
      <c r="AF16" s="124"/>
      <c r="AG16" s="124"/>
      <c r="AH16" s="124"/>
      <c r="AI16" s="124"/>
      <c r="AJ16" s="124"/>
      <c r="AK16" s="124"/>
      <c r="AL16" s="124"/>
      <c r="AM16" s="124"/>
      <c r="AN16" s="124"/>
      <c r="AO16" s="125"/>
    </row>
    <row r="17" spans="3:41" ht="16.5" customHeight="1">
      <c r="C17" s="113"/>
      <c r="D17" s="113"/>
      <c r="E17" s="113"/>
      <c r="F17" s="113"/>
      <c r="G17" s="113"/>
      <c r="H17" s="113"/>
      <c r="I17" s="113"/>
      <c r="J17" s="113"/>
      <c r="K17" s="113"/>
      <c r="L17" s="113"/>
      <c r="M17" s="113"/>
      <c r="N17" s="113"/>
      <c r="O17" s="113"/>
      <c r="P17" s="113"/>
      <c r="Q17" s="113"/>
      <c r="R17" s="113"/>
      <c r="S17" s="113"/>
      <c r="T17" s="113"/>
      <c r="U17" s="113"/>
      <c r="W17" s="123"/>
      <c r="X17" s="124"/>
      <c r="Y17" s="124"/>
      <c r="Z17" s="124"/>
      <c r="AA17" s="124"/>
      <c r="AB17" s="124"/>
      <c r="AC17" s="124"/>
      <c r="AD17" s="124"/>
      <c r="AE17" s="124"/>
      <c r="AF17" s="124"/>
      <c r="AG17" s="124"/>
      <c r="AH17" s="124"/>
      <c r="AI17" s="124"/>
      <c r="AJ17" s="124"/>
      <c r="AK17" s="124"/>
      <c r="AL17" s="124"/>
      <c r="AM17" s="124"/>
      <c r="AN17" s="124"/>
      <c r="AO17" s="125"/>
    </row>
    <row r="18" spans="3:41" ht="16.5" customHeight="1">
      <c r="C18" s="113"/>
      <c r="D18" s="113"/>
      <c r="E18" s="113"/>
      <c r="F18" s="113"/>
      <c r="G18" s="113"/>
      <c r="H18" s="113"/>
      <c r="I18" s="113"/>
      <c r="J18" s="113"/>
      <c r="K18" s="113"/>
      <c r="L18" s="113"/>
      <c r="M18" s="113"/>
      <c r="N18" s="113"/>
      <c r="O18" s="113"/>
      <c r="P18" s="113"/>
      <c r="Q18" s="113"/>
      <c r="R18" s="113"/>
      <c r="S18" s="113"/>
      <c r="T18" s="113"/>
      <c r="U18" s="113"/>
      <c r="W18" s="123"/>
      <c r="X18" s="124"/>
      <c r="Y18" s="124"/>
      <c r="Z18" s="124"/>
      <c r="AA18" s="124"/>
      <c r="AB18" s="124"/>
      <c r="AC18" s="124"/>
      <c r="AD18" s="124"/>
      <c r="AE18" s="124"/>
      <c r="AF18" s="124"/>
      <c r="AG18" s="124"/>
      <c r="AH18" s="124"/>
      <c r="AI18" s="124"/>
      <c r="AJ18" s="124"/>
      <c r="AK18" s="124"/>
      <c r="AL18" s="124"/>
      <c r="AM18" s="124"/>
      <c r="AN18" s="124"/>
      <c r="AO18" s="125"/>
    </row>
    <row r="19" spans="3:41" ht="16.5" customHeight="1">
      <c r="W19" s="123"/>
      <c r="X19" s="124"/>
      <c r="Y19" s="124"/>
      <c r="Z19" s="124"/>
      <c r="AA19" s="124"/>
      <c r="AB19" s="124"/>
      <c r="AC19" s="124"/>
      <c r="AD19" s="124"/>
      <c r="AE19" s="124"/>
      <c r="AF19" s="124"/>
      <c r="AG19" s="124"/>
      <c r="AH19" s="124"/>
      <c r="AI19" s="124"/>
      <c r="AJ19" s="124"/>
      <c r="AK19" s="124"/>
      <c r="AL19" s="124"/>
      <c r="AM19" s="124"/>
      <c r="AN19" s="124"/>
      <c r="AO19" s="125"/>
    </row>
    <row r="20" spans="3:41" ht="16.5" customHeight="1">
      <c r="C20" s="109" t="s">
        <v>20</v>
      </c>
      <c r="D20" s="110"/>
      <c r="E20" s="110"/>
      <c r="F20" s="110"/>
      <c r="G20" s="110"/>
      <c r="H20" s="110"/>
      <c r="I20" s="110"/>
      <c r="J20" s="110"/>
      <c r="K20" s="110"/>
      <c r="L20" s="110"/>
      <c r="M20" s="110"/>
      <c r="N20" s="110"/>
      <c r="O20" s="110"/>
      <c r="P20" s="110"/>
      <c r="Q20" s="110"/>
      <c r="R20" s="110"/>
      <c r="S20" s="110"/>
      <c r="T20" s="110"/>
      <c r="U20" s="111"/>
      <c r="W20" s="123"/>
      <c r="X20" s="124"/>
      <c r="Y20" s="124"/>
      <c r="Z20" s="124"/>
      <c r="AA20" s="124"/>
      <c r="AB20" s="124"/>
      <c r="AC20" s="124"/>
      <c r="AD20" s="124"/>
      <c r="AE20" s="124"/>
      <c r="AF20" s="124"/>
      <c r="AG20" s="124"/>
      <c r="AH20" s="124"/>
      <c r="AI20" s="124"/>
      <c r="AJ20" s="124"/>
      <c r="AK20" s="124"/>
      <c r="AL20" s="124"/>
      <c r="AM20" s="124"/>
      <c r="AN20" s="124"/>
      <c r="AO20" s="125"/>
    </row>
    <row r="21" spans="3:41" ht="16.5" customHeight="1">
      <c r="C21" s="114" t="s">
        <v>618</v>
      </c>
      <c r="D21" s="115"/>
      <c r="E21" s="115"/>
      <c r="F21" s="115"/>
      <c r="G21" s="115"/>
      <c r="H21" s="115"/>
      <c r="I21" s="115"/>
      <c r="J21" s="115"/>
      <c r="K21" s="115"/>
      <c r="L21" s="115"/>
      <c r="M21" s="115"/>
      <c r="N21" s="115"/>
      <c r="O21" s="115"/>
      <c r="P21" s="115"/>
      <c r="Q21" s="115"/>
      <c r="R21" s="115"/>
      <c r="S21" s="115"/>
      <c r="T21" s="115"/>
      <c r="U21" s="116"/>
      <c r="W21" s="123"/>
      <c r="X21" s="124"/>
      <c r="Y21" s="124"/>
      <c r="Z21" s="124"/>
      <c r="AA21" s="124"/>
      <c r="AB21" s="124"/>
      <c r="AC21" s="124"/>
      <c r="AD21" s="124"/>
      <c r="AE21" s="124"/>
      <c r="AF21" s="124"/>
      <c r="AG21" s="124"/>
      <c r="AH21" s="124"/>
      <c r="AI21" s="124"/>
      <c r="AJ21" s="124"/>
      <c r="AK21" s="124"/>
      <c r="AL21" s="124"/>
      <c r="AM21" s="124"/>
      <c r="AN21" s="124"/>
      <c r="AO21" s="125"/>
    </row>
    <row r="22" spans="3:41" ht="16.5" customHeight="1">
      <c r="C22" s="117"/>
      <c r="D22" s="118"/>
      <c r="E22" s="118"/>
      <c r="F22" s="118"/>
      <c r="G22" s="118"/>
      <c r="H22" s="118"/>
      <c r="I22" s="118"/>
      <c r="J22" s="118"/>
      <c r="K22" s="118"/>
      <c r="L22" s="118"/>
      <c r="M22" s="118"/>
      <c r="N22" s="118"/>
      <c r="O22" s="118"/>
      <c r="P22" s="118"/>
      <c r="Q22" s="118"/>
      <c r="R22" s="118"/>
      <c r="S22" s="118"/>
      <c r="T22" s="118"/>
      <c r="U22" s="119"/>
      <c r="W22" s="123"/>
      <c r="X22" s="124"/>
      <c r="Y22" s="124"/>
      <c r="Z22" s="124"/>
      <c r="AA22" s="124"/>
      <c r="AB22" s="124"/>
      <c r="AC22" s="124"/>
      <c r="AD22" s="124"/>
      <c r="AE22" s="124"/>
      <c r="AF22" s="124"/>
      <c r="AG22" s="124"/>
      <c r="AH22" s="124"/>
      <c r="AI22" s="124"/>
      <c r="AJ22" s="124"/>
      <c r="AK22" s="124"/>
      <c r="AL22" s="124"/>
      <c r="AM22" s="124"/>
      <c r="AN22" s="124"/>
      <c r="AO22" s="125"/>
    </row>
    <row r="23" spans="3:41" ht="16.5" customHeight="1">
      <c r="C23" s="117"/>
      <c r="D23" s="118"/>
      <c r="E23" s="118"/>
      <c r="F23" s="118"/>
      <c r="G23" s="118"/>
      <c r="H23" s="118"/>
      <c r="I23" s="118"/>
      <c r="J23" s="118"/>
      <c r="K23" s="118"/>
      <c r="L23" s="118"/>
      <c r="M23" s="118"/>
      <c r="N23" s="118"/>
      <c r="O23" s="118"/>
      <c r="P23" s="118"/>
      <c r="Q23" s="118"/>
      <c r="R23" s="118"/>
      <c r="S23" s="118"/>
      <c r="T23" s="118"/>
      <c r="U23" s="119"/>
      <c r="W23" s="123"/>
      <c r="X23" s="124"/>
      <c r="Y23" s="124"/>
      <c r="Z23" s="124"/>
      <c r="AA23" s="124"/>
      <c r="AB23" s="124"/>
      <c r="AC23" s="124"/>
      <c r="AD23" s="124"/>
      <c r="AE23" s="124"/>
      <c r="AF23" s="124"/>
      <c r="AG23" s="124"/>
      <c r="AH23" s="124"/>
      <c r="AI23" s="124"/>
      <c r="AJ23" s="124"/>
      <c r="AK23" s="124"/>
      <c r="AL23" s="124"/>
      <c r="AM23" s="124"/>
      <c r="AN23" s="124"/>
      <c r="AO23" s="125"/>
    </row>
    <row r="24" spans="3:41" ht="16.5" customHeight="1">
      <c r="C24" s="117"/>
      <c r="D24" s="118"/>
      <c r="E24" s="118"/>
      <c r="F24" s="118"/>
      <c r="G24" s="118"/>
      <c r="H24" s="118"/>
      <c r="I24" s="118"/>
      <c r="J24" s="118"/>
      <c r="K24" s="118"/>
      <c r="L24" s="118"/>
      <c r="M24" s="118"/>
      <c r="N24" s="118"/>
      <c r="O24" s="118"/>
      <c r="P24" s="118"/>
      <c r="Q24" s="118"/>
      <c r="R24" s="118"/>
      <c r="S24" s="118"/>
      <c r="T24" s="118"/>
      <c r="U24" s="119"/>
      <c r="W24" s="123"/>
      <c r="X24" s="124"/>
      <c r="Y24" s="124"/>
      <c r="Z24" s="124"/>
      <c r="AA24" s="124"/>
      <c r="AB24" s="124"/>
      <c r="AC24" s="124"/>
      <c r="AD24" s="124"/>
      <c r="AE24" s="124"/>
      <c r="AF24" s="124"/>
      <c r="AG24" s="124"/>
      <c r="AH24" s="124"/>
      <c r="AI24" s="124"/>
      <c r="AJ24" s="124"/>
      <c r="AK24" s="124"/>
      <c r="AL24" s="124"/>
      <c r="AM24" s="124"/>
      <c r="AN24" s="124"/>
      <c r="AO24" s="125"/>
    </row>
    <row r="25" spans="3:41" ht="16.5" customHeight="1">
      <c r="C25" s="117"/>
      <c r="D25" s="118"/>
      <c r="E25" s="118"/>
      <c r="F25" s="118"/>
      <c r="G25" s="118"/>
      <c r="H25" s="118"/>
      <c r="I25" s="118"/>
      <c r="J25" s="118"/>
      <c r="K25" s="118"/>
      <c r="L25" s="118"/>
      <c r="M25" s="118"/>
      <c r="N25" s="118"/>
      <c r="O25" s="118"/>
      <c r="P25" s="118"/>
      <c r="Q25" s="118"/>
      <c r="R25" s="118"/>
      <c r="S25" s="118"/>
      <c r="T25" s="118"/>
      <c r="U25" s="119"/>
      <c r="W25" s="123"/>
      <c r="X25" s="124"/>
      <c r="Y25" s="124"/>
      <c r="Z25" s="124"/>
      <c r="AA25" s="124"/>
      <c r="AB25" s="124"/>
      <c r="AC25" s="124"/>
      <c r="AD25" s="124"/>
      <c r="AE25" s="124"/>
      <c r="AF25" s="124"/>
      <c r="AG25" s="124"/>
      <c r="AH25" s="124"/>
      <c r="AI25" s="124"/>
      <c r="AJ25" s="124"/>
      <c r="AK25" s="124"/>
      <c r="AL25" s="124"/>
      <c r="AM25" s="124"/>
      <c r="AN25" s="124"/>
      <c r="AO25" s="125"/>
    </row>
    <row r="26" spans="3:41" ht="16.5" customHeight="1">
      <c r="C26" s="117"/>
      <c r="D26" s="118"/>
      <c r="E26" s="118"/>
      <c r="F26" s="118"/>
      <c r="G26" s="118"/>
      <c r="H26" s="118"/>
      <c r="I26" s="118"/>
      <c r="J26" s="118"/>
      <c r="K26" s="118"/>
      <c r="L26" s="118"/>
      <c r="M26" s="118"/>
      <c r="N26" s="118"/>
      <c r="O26" s="118"/>
      <c r="P26" s="118"/>
      <c r="Q26" s="118"/>
      <c r="R26" s="118"/>
      <c r="S26" s="118"/>
      <c r="T26" s="118"/>
      <c r="U26" s="119"/>
      <c r="W26" s="123"/>
      <c r="X26" s="124"/>
      <c r="Y26" s="124"/>
      <c r="Z26" s="124"/>
      <c r="AA26" s="124"/>
      <c r="AB26" s="124"/>
      <c r="AC26" s="124"/>
      <c r="AD26" s="124"/>
      <c r="AE26" s="124"/>
      <c r="AF26" s="124"/>
      <c r="AG26" s="124"/>
      <c r="AH26" s="124"/>
      <c r="AI26" s="124"/>
      <c r="AJ26" s="124"/>
      <c r="AK26" s="124"/>
      <c r="AL26" s="124"/>
      <c r="AM26" s="124"/>
      <c r="AN26" s="124"/>
      <c r="AO26" s="125"/>
    </row>
    <row r="27" spans="3:41" ht="16.5" customHeight="1">
      <c r="C27" s="117"/>
      <c r="D27" s="118"/>
      <c r="E27" s="118"/>
      <c r="F27" s="118"/>
      <c r="G27" s="118"/>
      <c r="H27" s="118"/>
      <c r="I27" s="118"/>
      <c r="J27" s="118"/>
      <c r="K27" s="118"/>
      <c r="L27" s="118"/>
      <c r="M27" s="118"/>
      <c r="N27" s="118"/>
      <c r="O27" s="118"/>
      <c r="P27" s="118"/>
      <c r="Q27" s="118"/>
      <c r="R27" s="118"/>
      <c r="S27" s="118"/>
      <c r="T27" s="118"/>
      <c r="U27" s="119"/>
      <c r="W27" s="123"/>
      <c r="X27" s="124"/>
      <c r="Y27" s="124"/>
      <c r="Z27" s="124"/>
      <c r="AA27" s="124"/>
      <c r="AB27" s="124"/>
      <c r="AC27" s="124"/>
      <c r="AD27" s="124"/>
      <c r="AE27" s="124"/>
      <c r="AF27" s="124"/>
      <c r="AG27" s="124"/>
      <c r="AH27" s="124"/>
      <c r="AI27" s="124"/>
      <c r="AJ27" s="124"/>
      <c r="AK27" s="124"/>
      <c r="AL27" s="124"/>
      <c r="AM27" s="124"/>
      <c r="AN27" s="124"/>
      <c r="AO27" s="125"/>
    </row>
    <row r="28" spans="3:41" ht="16.5" customHeight="1">
      <c r="C28" s="117"/>
      <c r="D28" s="118"/>
      <c r="E28" s="118"/>
      <c r="F28" s="118"/>
      <c r="G28" s="118"/>
      <c r="H28" s="118"/>
      <c r="I28" s="118"/>
      <c r="J28" s="118"/>
      <c r="K28" s="118"/>
      <c r="L28" s="118"/>
      <c r="M28" s="118"/>
      <c r="N28" s="118"/>
      <c r="O28" s="118"/>
      <c r="P28" s="118"/>
      <c r="Q28" s="118"/>
      <c r="R28" s="118"/>
      <c r="S28" s="118"/>
      <c r="T28" s="118"/>
      <c r="U28" s="119"/>
      <c r="W28" s="123"/>
      <c r="X28" s="124"/>
      <c r="Y28" s="124"/>
      <c r="Z28" s="124"/>
      <c r="AA28" s="124"/>
      <c r="AB28" s="124"/>
      <c r="AC28" s="124"/>
      <c r="AD28" s="124"/>
      <c r="AE28" s="124"/>
      <c r="AF28" s="124"/>
      <c r="AG28" s="124"/>
      <c r="AH28" s="124"/>
      <c r="AI28" s="124"/>
      <c r="AJ28" s="124"/>
      <c r="AK28" s="124"/>
      <c r="AL28" s="124"/>
      <c r="AM28" s="124"/>
      <c r="AN28" s="124"/>
      <c r="AO28" s="125"/>
    </row>
    <row r="29" spans="3:41" ht="16.5" customHeight="1">
      <c r="C29" s="117"/>
      <c r="D29" s="118"/>
      <c r="E29" s="118"/>
      <c r="F29" s="118"/>
      <c r="G29" s="118"/>
      <c r="H29" s="118"/>
      <c r="I29" s="118"/>
      <c r="J29" s="118"/>
      <c r="K29" s="118"/>
      <c r="L29" s="118"/>
      <c r="M29" s="118"/>
      <c r="N29" s="118"/>
      <c r="O29" s="118"/>
      <c r="P29" s="118"/>
      <c r="Q29" s="118"/>
      <c r="R29" s="118"/>
      <c r="S29" s="118"/>
      <c r="T29" s="118"/>
      <c r="U29" s="119"/>
      <c r="W29" s="123"/>
      <c r="X29" s="124"/>
      <c r="Y29" s="124"/>
      <c r="Z29" s="124"/>
      <c r="AA29" s="124"/>
      <c r="AB29" s="124"/>
      <c r="AC29" s="124"/>
      <c r="AD29" s="124"/>
      <c r="AE29" s="124"/>
      <c r="AF29" s="124"/>
      <c r="AG29" s="124"/>
      <c r="AH29" s="124"/>
      <c r="AI29" s="124"/>
      <c r="AJ29" s="124"/>
      <c r="AK29" s="124"/>
      <c r="AL29" s="124"/>
      <c r="AM29" s="124"/>
      <c r="AN29" s="124"/>
      <c r="AO29" s="125"/>
    </row>
    <row r="30" spans="3:41" ht="16.5" customHeight="1">
      <c r="C30" s="117"/>
      <c r="D30" s="118"/>
      <c r="E30" s="118"/>
      <c r="F30" s="118"/>
      <c r="G30" s="118"/>
      <c r="H30" s="118"/>
      <c r="I30" s="118"/>
      <c r="J30" s="118"/>
      <c r="K30" s="118"/>
      <c r="L30" s="118"/>
      <c r="M30" s="118"/>
      <c r="N30" s="118"/>
      <c r="O30" s="118"/>
      <c r="P30" s="118"/>
      <c r="Q30" s="118"/>
      <c r="R30" s="118"/>
      <c r="S30" s="118"/>
      <c r="T30" s="118"/>
      <c r="U30" s="119"/>
      <c r="W30" s="123"/>
      <c r="X30" s="124"/>
      <c r="Y30" s="124"/>
      <c r="Z30" s="124"/>
      <c r="AA30" s="124"/>
      <c r="AB30" s="124"/>
      <c r="AC30" s="124"/>
      <c r="AD30" s="124"/>
      <c r="AE30" s="124"/>
      <c r="AF30" s="124"/>
      <c r="AG30" s="124"/>
      <c r="AH30" s="124"/>
      <c r="AI30" s="124"/>
      <c r="AJ30" s="124"/>
      <c r="AK30" s="124"/>
      <c r="AL30" s="124"/>
      <c r="AM30" s="124"/>
      <c r="AN30" s="124"/>
      <c r="AO30" s="125"/>
    </row>
    <row r="31" spans="3:41" ht="16.5" customHeight="1">
      <c r="C31" s="117"/>
      <c r="D31" s="118"/>
      <c r="E31" s="118"/>
      <c r="F31" s="118"/>
      <c r="G31" s="118"/>
      <c r="H31" s="118"/>
      <c r="I31" s="118"/>
      <c r="J31" s="118"/>
      <c r="K31" s="118"/>
      <c r="L31" s="118"/>
      <c r="M31" s="118"/>
      <c r="N31" s="118"/>
      <c r="O31" s="118"/>
      <c r="P31" s="118"/>
      <c r="Q31" s="118"/>
      <c r="R31" s="118"/>
      <c r="S31" s="118"/>
      <c r="T31" s="118"/>
      <c r="U31" s="119"/>
      <c r="W31" s="123"/>
      <c r="X31" s="124"/>
      <c r="Y31" s="124"/>
      <c r="Z31" s="124"/>
      <c r="AA31" s="124"/>
      <c r="AB31" s="124"/>
      <c r="AC31" s="124"/>
      <c r="AD31" s="124"/>
      <c r="AE31" s="124"/>
      <c r="AF31" s="124"/>
      <c r="AG31" s="124"/>
      <c r="AH31" s="124"/>
      <c r="AI31" s="124"/>
      <c r="AJ31" s="124"/>
      <c r="AK31" s="124"/>
      <c r="AL31" s="124"/>
      <c r="AM31" s="124"/>
      <c r="AN31" s="124"/>
      <c r="AO31" s="125"/>
    </row>
    <row r="32" spans="3:41" ht="16.5" customHeight="1">
      <c r="C32" s="117"/>
      <c r="D32" s="118"/>
      <c r="E32" s="118"/>
      <c r="F32" s="118"/>
      <c r="G32" s="118"/>
      <c r="H32" s="118"/>
      <c r="I32" s="118"/>
      <c r="J32" s="118"/>
      <c r="K32" s="118"/>
      <c r="L32" s="118"/>
      <c r="M32" s="118"/>
      <c r="N32" s="118"/>
      <c r="O32" s="118"/>
      <c r="P32" s="118"/>
      <c r="Q32" s="118"/>
      <c r="R32" s="118"/>
      <c r="S32" s="118"/>
      <c r="T32" s="118"/>
      <c r="U32" s="119"/>
      <c r="W32" s="123"/>
      <c r="X32" s="124"/>
      <c r="Y32" s="124"/>
      <c r="Z32" s="124"/>
      <c r="AA32" s="124"/>
      <c r="AB32" s="124"/>
      <c r="AC32" s="124"/>
      <c r="AD32" s="124"/>
      <c r="AE32" s="124"/>
      <c r="AF32" s="124"/>
      <c r="AG32" s="124"/>
      <c r="AH32" s="124"/>
      <c r="AI32" s="124"/>
      <c r="AJ32" s="124"/>
      <c r="AK32" s="124"/>
      <c r="AL32" s="124"/>
      <c r="AM32" s="124"/>
      <c r="AN32" s="124"/>
      <c r="AO32" s="125"/>
    </row>
    <row r="33" spans="3:41" ht="16.5" customHeight="1">
      <c r="C33" s="117"/>
      <c r="D33" s="118"/>
      <c r="E33" s="118"/>
      <c r="F33" s="118"/>
      <c r="G33" s="118"/>
      <c r="H33" s="118"/>
      <c r="I33" s="118"/>
      <c r="J33" s="118"/>
      <c r="K33" s="118"/>
      <c r="L33" s="118"/>
      <c r="M33" s="118"/>
      <c r="N33" s="118"/>
      <c r="O33" s="118"/>
      <c r="P33" s="118"/>
      <c r="Q33" s="118"/>
      <c r="R33" s="118"/>
      <c r="S33" s="118"/>
      <c r="T33" s="118"/>
      <c r="U33" s="119"/>
      <c r="W33" s="123"/>
      <c r="X33" s="124"/>
      <c r="Y33" s="124"/>
      <c r="Z33" s="124"/>
      <c r="AA33" s="124"/>
      <c r="AB33" s="124"/>
      <c r="AC33" s="124"/>
      <c r="AD33" s="124"/>
      <c r="AE33" s="124"/>
      <c r="AF33" s="124"/>
      <c r="AG33" s="124"/>
      <c r="AH33" s="124"/>
      <c r="AI33" s="124"/>
      <c r="AJ33" s="124"/>
      <c r="AK33" s="124"/>
      <c r="AL33" s="124"/>
      <c r="AM33" s="124"/>
      <c r="AN33" s="124"/>
      <c r="AO33" s="125"/>
    </row>
    <row r="34" spans="3:41" ht="16.5" customHeight="1">
      <c r="C34" s="117"/>
      <c r="D34" s="118"/>
      <c r="E34" s="118"/>
      <c r="F34" s="118"/>
      <c r="G34" s="118"/>
      <c r="H34" s="118"/>
      <c r="I34" s="118"/>
      <c r="J34" s="118"/>
      <c r="K34" s="118"/>
      <c r="L34" s="118"/>
      <c r="M34" s="118"/>
      <c r="N34" s="118"/>
      <c r="O34" s="118"/>
      <c r="P34" s="118"/>
      <c r="Q34" s="118"/>
      <c r="R34" s="118"/>
      <c r="S34" s="118"/>
      <c r="T34" s="118"/>
      <c r="U34" s="119"/>
      <c r="W34" s="123"/>
      <c r="X34" s="124"/>
      <c r="Y34" s="124"/>
      <c r="Z34" s="124"/>
      <c r="AA34" s="124"/>
      <c r="AB34" s="124"/>
      <c r="AC34" s="124"/>
      <c r="AD34" s="124"/>
      <c r="AE34" s="124"/>
      <c r="AF34" s="124"/>
      <c r="AG34" s="124"/>
      <c r="AH34" s="124"/>
      <c r="AI34" s="124"/>
      <c r="AJ34" s="124"/>
      <c r="AK34" s="124"/>
      <c r="AL34" s="124"/>
      <c r="AM34" s="124"/>
      <c r="AN34" s="124"/>
      <c r="AO34" s="125"/>
    </row>
    <row r="35" spans="3:41" ht="16.5" customHeight="1">
      <c r="C35" s="117"/>
      <c r="D35" s="118"/>
      <c r="E35" s="118"/>
      <c r="F35" s="118"/>
      <c r="G35" s="118"/>
      <c r="H35" s="118"/>
      <c r="I35" s="118"/>
      <c r="J35" s="118"/>
      <c r="K35" s="118"/>
      <c r="L35" s="118"/>
      <c r="M35" s="118"/>
      <c r="N35" s="118"/>
      <c r="O35" s="118"/>
      <c r="P35" s="118"/>
      <c r="Q35" s="118"/>
      <c r="R35" s="118"/>
      <c r="S35" s="118"/>
      <c r="T35" s="118"/>
      <c r="U35" s="119"/>
      <c r="W35" s="123"/>
      <c r="X35" s="124"/>
      <c r="Y35" s="124"/>
      <c r="Z35" s="124"/>
      <c r="AA35" s="124"/>
      <c r="AB35" s="124"/>
      <c r="AC35" s="124"/>
      <c r="AD35" s="124"/>
      <c r="AE35" s="124"/>
      <c r="AF35" s="124"/>
      <c r="AG35" s="124"/>
      <c r="AH35" s="124"/>
      <c r="AI35" s="124"/>
      <c r="AJ35" s="124"/>
      <c r="AK35" s="124"/>
      <c r="AL35" s="124"/>
      <c r="AM35" s="124"/>
      <c r="AN35" s="124"/>
      <c r="AO35" s="125"/>
    </row>
    <row r="36" spans="3:41" ht="16.5" customHeight="1">
      <c r="C36" s="117"/>
      <c r="D36" s="118"/>
      <c r="E36" s="118"/>
      <c r="F36" s="118"/>
      <c r="G36" s="118"/>
      <c r="H36" s="118"/>
      <c r="I36" s="118"/>
      <c r="J36" s="118"/>
      <c r="K36" s="118"/>
      <c r="L36" s="118"/>
      <c r="M36" s="118"/>
      <c r="N36" s="118"/>
      <c r="O36" s="118"/>
      <c r="P36" s="118"/>
      <c r="Q36" s="118"/>
      <c r="R36" s="118"/>
      <c r="S36" s="118"/>
      <c r="T36" s="118"/>
      <c r="U36" s="119"/>
      <c r="W36" s="123"/>
      <c r="X36" s="124"/>
      <c r="Y36" s="124"/>
      <c r="Z36" s="124"/>
      <c r="AA36" s="124"/>
      <c r="AB36" s="124"/>
      <c r="AC36" s="124"/>
      <c r="AD36" s="124"/>
      <c r="AE36" s="124"/>
      <c r="AF36" s="124"/>
      <c r="AG36" s="124"/>
      <c r="AH36" s="124"/>
      <c r="AI36" s="124"/>
      <c r="AJ36" s="124"/>
      <c r="AK36" s="124"/>
      <c r="AL36" s="124"/>
      <c r="AM36" s="124"/>
      <c r="AN36" s="124"/>
      <c r="AO36" s="125"/>
    </row>
    <row r="37" spans="3:41" ht="16.5" customHeight="1">
      <c r="C37" s="120"/>
      <c r="D37" s="121"/>
      <c r="E37" s="121"/>
      <c r="F37" s="121"/>
      <c r="G37" s="121"/>
      <c r="H37" s="121"/>
      <c r="I37" s="121"/>
      <c r="J37" s="121"/>
      <c r="K37" s="121"/>
      <c r="L37" s="121"/>
      <c r="M37" s="121"/>
      <c r="N37" s="121"/>
      <c r="O37" s="121"/>
      <c r="P37" s="121"/>
      <c r="Q37" s="121"/>
      <c r="R37" s="121"/>
      <c r="S37" s="121"/>
      <c r="T37" s="121"/>
      <c r="U37" s="122"/>
      <c r="W37" s="126"/>
      <c r="X37" s="127"/>
      <c r="Y37" s="127"/>
      <c r="Z37" s="127"/>
      <c r="AA37" s="127"/>
      <c r="AB37" s="127"/>
      <c r="AC37" s="127"/>
      <c r="AD37" s="127"/>
      <c r="AE37" s="127"/>
      <c r="AF37" s="127"/>
      <c r="AG37" s="127"/>
      <c r="AH37" s="127"/>
      <c r="AI37" s="127"/>
      <c r="AJ37" s="127"/>
      <c r="AK37" s="127"/>
      <c r="AL37" s="127"/>
      <c r="AM37" s="127"/>
      <c r="AN37" s="127"/>
      <c r="AO37" s="128"/>
    </row>
    <row r="51" spans="2:17" ht="16.5" customHeight="1">
      <c r="N51" s="102"/>
      <c r="O51" s="102"/>
      <c r="P51" s="102"/>
      <c r="Q51" s="102"/>
    </row>
    <row r="52" spans="2:17" ht="16.5" customHeight="1">
      <c r="N52" s="102"/>
      <c r="O52" s="102"/>
      <c r="P52" s="102"/>
      <c r="Q52" s="102"/>
    </row>
    <row r="53" spans="2:17" ht="16.5" customHeight="1">
      <c r="N53" s="102"/>
      <c r="O53" s="102"/>
      <c r="P53" s="102"/>
      <c r="Q53" s="102"/>
    </row>
    <row r="54" spans="2:17" ht="16.5" customHeight="1">
      <c r="N54" s="102"/>
      <c r="O54" s="102"/>
      <c r="P54" s="102"/>
      <c r="Q54" s="102"/>
    </row>
    <row r="55" spans="2:17" ht="16.5" customHeight="1">
      <c r="H55" s="56" t="s">
        <v>21</v>
      </c>
      <c r="I55" s="56"/>
      <c r="J55" s="56"/>
      <c r="N55" s="102"/>
      <c r="O55" s="102"/>
      <c r="P55" s="102"/>
      <c r="Q55" s="102"/>
    </row>
    <row r="56" spans="2:17" ht="16.5" customHeight="1">
      <c r="H56" s="56"/>
      <c r="I56" s="56"/>
      <c r="J56" s="56"/>
      <c r="N56" s="102"/>
      <c r="O56" s="102"/>
      <c r="P56" s="102"/>
      <c r="Q56" s="102"/>
    </row>
    <row r="57" spans="2:17" ht="16.5" customHeight="1">
      <c r="N57" s="102"/>
      <c r="O57" s="102"/>
      <c r="P57" s="102"/>
      <c r="Q57" s="102"/>
    </row>
    <row r="58" spans="2:17" ht="16.5" customHeight="1">
      <c r="E58" s="79"/>
      <c r="N58" s="102"/>
      <c r="O58" s="102"/>
      <c r="P58" s="102"/>
      <c r="Q58" s="102"/>
    </row>
    <row r="59" spans="2:17" ht="16.5" customHeight="1">
      <c r="B59" s="79"/>
      <c r="E59" s="79"/>
      <c r="N59" s="102"/>
      <c r="O59" s="102"/>
      <c r="P59" s="102"/>
      <c r="Q59" s="102"/>
    </row>
    <row r="60" spans="2:17" ht="16.5" customHeight="1">
      <c r="B60" s="79"/>
      <c r="E60" s="79"/>
      <c r="N60" s="102"/>
      <c r="O60" s="102"/>
      <c r="P60" s="102"/>
      <c r="Q60" s="102"/>
    </row>
    <row r="61" spans="2:17" ht="16.5" customHeight="1">
      <c r="B61" s="79"/>
      <c r="E61" s="79"/>
      <c r="N61" s="102"/>
      <c r="O61" s="102"/>
      <c r="P61" s="102"/>
      <c r="Q61" s="102"/>
    </row>
    <row r="62" spans="2:17" ht="16.5" customHeight="1">
      <c r="B62" s="79"/>
      <c r="E62" s="79"/>
      <c r="N62" s="102"/>
      <c r="O62" s="102"/>
      <c r="P62" s="102"/>
      <c r="Q62" s="102"/>
    </row>
    <row r="63" spans="2:17" ht="16.5" customHeight="1">
      <c r="B63" s="79"/>
      <c r="E63" s="79"/>
      <c r="N63" s="102"/>
      <c r="O63" s="102"/>
      <c r="P63" s="102"/>
      <c r="Q63" s="102"/>
    </row>
    <row r="64" spans="2:17" ht="16.5" customHeight="1">
      <c r="B64" s="79"/>
      <c r="E64" s="79"/>
      <c r="N64" s="102"/>
      <c r="O64" s="102"/>
      <c r="P64" s="102"/>
      <c r="Q64" s="102"/>
    </row>
    <row r="65" spans="2:17" ht="16.5" customHeight="1">
      <c r="B65" s="79"/>
      <c r="D65" s="79"/>
      <c r="E65" s="79"/>
      <c r="J65" s="102"/>
      <c r="K65" s="102"/>
      <c r="L65" s="102"/>
      <c r="M65" s="102"/>
      <c r="N65" s="102"/>
      <c r="O65" s="102"/>
      <c r="P65" s="102"/>
      <c r="Q65" s="102"/>
    </row>
    <row r="66" spans="2:17" ht="16.5" customHeight="1">
      <c r="B66" s="79"/>
      <c r="D66" s="79"/>
      <c r="E66" s="79"/>
      <c r="J66" s="102"/>
      <c r="K66" s="102"/>
      <c r="L66" s="102"/>
      <c r="M66" s="102"/>
    </row>
    <row r="67" spans="2:17" ht="16.5" customHeight="1">
      <c r="B67" s="79"/>
    </row>
  </sheetData>
  <mergeCells count="58">
    <mergeCell ref="A1:AQ1"/>
    <mergeCell ref="C3:E3"/>
    <mergeCell ref="F3:M3"/>
    <mergeCell ref="O3:R3"/>
    <mergeCell ref="S3:W3"/>
    <mergeCell ref="C4:E4"/>
    <mergeCell ref="F4:M4"/>
    <mergeCell ref="O4:R4"/>
    <mergeCell ref="S4:W4"/>
    <mergeCell ref="C6:E6"/>
    <mergeCell ref="F6:K6"/>
    <mergeCell ref="M6:O6"/>
    <mergeCell ref="Q6:S6"/>
    <mergeCell ref="U6:W6"/>
    <mergeCell ref="C7:E7"/>
    <mergeCell ref="F7:K7"/>
    <mergeCell ref="C8:E8"/>
    <mergeCell ref="F8:K8"/>
    <mergeCell ref="C10:E10"/>
    <mergeCell ref="F10:K10"/>
    <mergeCell ref="M10:O10"/>
    <mergeCell ref="P10:U10"/>
    <mergeCell ref="C11:E11"/>
    <mergeCell ref="F11:K11"/>
    <mergeCell ref="M11:O11"/>
    <mergeCell ref="P11:U11"/>
    <mergeCell ref="C21:U37"/>
    <mergeCell ref="W16:AO37"/>
    <mergeCell ref="C13:E13"/>
    <mergeCell ref="F13:K13"/>
    <mergeCell ref="M13:O13"/>
    <mergeCell ref="P13:U13"/>
    <mergeCell ref="Z13:AC13"/>
    <mergeCell ref="N64:Q64"/>
    <mergeCell ref="J65:M65"/>
    <mergeCell ref="N65:Q65"/>
    <mergeCell ref="J66:M66"/>
    <mergeCell ref="N58:Q58"/>
    <mergeCell ref="N59:Q59"/>
    <mergeCell ref="N60:Q60"/>
    <mergeCell ref="N61:Q61"/>
    <mergeCell ref="N62:Q62"/>
    <mergeCell ref="U7:W8"/>
    <mergeCell ref="M7:O8"/>
    <mergeCell ref="Q7:S8"/>
    <mergeCell ref="AD3:AN13"/>
    <mergeCell ref="N63:Q63"/>
    <mergeCell ref="N53:Q53"/>
    <mergeCell ref="N54:Q54"/>
    <mergeCell ref="N55:Q55"/>
    <mergeCell ref="N56:Q56"/>
    <mergeCell ref="N57:Q57"/>
    <mergeCell ref="C15:U15"/>
    <mergeCell ref="W15:AO15"/>
    <mergeCell ref="C20:U20"/>
    <mergeCell ref="N51:Q51"/>
    <mergeCell ref="N52:Q52"/>
    <mergeCell ref="C16:U18"/>
  </mergeCells>
  <phoneticPr fontId="52" type="noConversion"/>
  <dataValidations count="3">
    <dataValidation allowBlank="1" showInputMessage="1" showErrorMessage="1" sqref="F6:K6" xr:uid="{00000000-0002-0000-0000-000000000000}"/>
    <dataValidation type="list" allowBlank="1" showInputMessage="1" showErrorMessage="1" sqref="F7:K7" xr:uid="{00000000-0002-0000-0000-000001000000}">
      <formula1>"守序善良,守序中立,守序邪恶,中立善良,绝对中立,中立邪恶,混乱善良,混乱中立,混乱邪恶,不使用阵营"</formula1>
    </dataValidation>
    <dataValidation type="list" allowBlank="1" showInputMessage="1" showErrorMessage="1" sqref="F11:K11" xr:uid="{00000000-0002-0000-0000-000002000000}">
      <formula1>"男性,女性,双性别,无性别,其他,未知"</formula1>
    </dataValidation>
  </dataValidations>
  <pageMargins left="0.75" right="0.75" top="1" bottom="1" header="0.51180555555555596" footer="0.51180555555555596"/>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1"/>
  </sheetPr>
  <dimension ref="A1:CB52"/>
  <sheetViews>
    <sheetView showRowColHeaders="0" topLeftCell="A16" workbookViewId="0">
      <selection activeCell="AC18" sqref="AC18:AN18"/>
    </sheetView>
  </sheetViews>
  <sheetFormatPr defaultColWidth="2.6640625" defaultRowHeight="15.6"/>
  <cols>
    <col min="1" max="16384" width="2.6640625" style="29"/>
  </cols>
  <sheetData>
    <row r="1" spans="1:80">
      <c r="A1" s="30"/>
      <c r="B1" s="613" t="s">
        <v>354</v>
      </c>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3"/>
      <c r="AD1" s="613"/>
      <c r="AE1" s="613"/>
      <c r="AF1" s="613"/>
      <c r="AG1" s="613"/>
      <c r="AH1" s="613"/>
      <c r="AI1" s="613"/>
      <c r="AJ1" s="613"/>
      <c r="AK1" s="613"/>
      <c r="AL1" s="613"/>
      <c r="AM1" s="613"/>
      <c r="AN1" s="613"/>
      <c r="AO1" s="613"/>
      <c r="AP1" s="613"/>
      <c r="AQ1" s="613"/>
      <c r="AR1" s="613"/>
      <c r="AS1" s="613"/>
      <c r="AT1" s="613"/>
      <c r="AU1" s="613"/>
      <c r="AV1" s="613"/>
      <c r="AW1" s="613"/>
      <c r="AX1" s="613"/>
      <c r="AY1" s="613"/>
      <c r="AZ1" s="613"/>
      <c r="BA1" s="613"/>
      <c r="BB1" s="613"/>
      <c r="BC1" s="613"/>
      <c r="BD1" s="613"/>
      <c r="BE1" s="613"/>
      <c r="BF1" s="613"/>
      <c r="BG1" s="613"/>
      <c r="BH1" s="613"/>
      <c r="BI1" s="613"/>
      <c r="BJ1" s="613"/>
      <c r="BK1" s="613"/>
      <c r="BL1" s="613"/>
      <c r="BM1" s="613"/>
      <c r="BN1" s="613"/>
      <c r="BO1" s="613"/>
      <c r="BP1" s="613"/>
      <c r="BQ1" s="613"/>
      <c r="BR1" s="613"/>
      <c r="BS1" s="613"/>
      <c r="BT1" s="613"/>
      <c r="BU1" s="613"/>
      <c r="BV1" s="613"/>
      <c r="BW1" s="613"/>
      <c r="BX1" s="613"/>
      <c r="BY1" s="613"/>
      <c r="BZ1" s="613"/>
      <c r="CA1" s="613"/>
      <c r="CB1" s="613"/>
    </row>
    <row r="2" spans="1:80">
      <c r="A2" s="30"/>
      <c r="B2" s="30"/>
      <c r="C2" s="30"/>
      <c r="D2" s="30"/>
      <c r="E2" s="30"/>
      <c r="F2" s="30"/>
      <c r="G2" s="30"/>
      <c r="H2" s="30"/>
      <c r="I2" s="30"/>
      <c r="J2" s="30"/>
      <c r="K2" s="30"/>
      <c r="L2" s="30"/>
      <c r="M2" s="30"/>
      <c r="N2" s="30"/>
      <c r="O2" s="30"/>
      <c r="P2" s="30"/>
      <c r="Q2" s="30"/>
      <c r="R2" s="30"/>
      <c r="S2" s="30"/>
      <c r="T2" s="30"/>
      <c r="U2" s="176" t="s">
        <v>355</v>
      </c>
      <c r="V2" s="614"/>
      <c r="W2" s="187" t="s">
        <v>356</v>
      </c>
      <c r="X2" s="615"/>
      <c r="Y2" s="615"/>
      <c r="Z2" s="615"/>
      <c r="AA2" s="615"/>
      <c r="AB2" s="615"/>
      <c r="AC2" s="187" t="s">
        <v>234</v>
      </c>
      <c r="AD2" s="615"/>
      <c r="AE2" s="615"/>
      <c r="AF2" s="615"/>
      <c r="AG2" s="615"/>
      <c r="AH2" s="615"/>
      <c r="AI2" s="615"/>
      <c r="AJ2" s="615"/>
      <c r="AK2" s="615"/>
      <c r="AL2" s="615"/>
      <c r="AM2" s="615"/>
      <c r="AN2" s="615"/>
      <c r="AO2" s="176" t="s">
        <v>355</v>
      </c>
      <c r="AP2" s="614"/>
      <c r="AQ2" s="187" t="s">
        <v>356</v>
      </c>
      <c r="AR2" s="615"/>
      <c r="AS2" s="615"/>
      <c r="AT2" s="615"/>
      <c r="AU2" s="615"/>
      <c r="AV2" s="615"/>
      <c r="AW2" s="187" t="s">
        <v>234</v>
      </c>
      <c r="AX2" s="615"/>
      <c r="AY2" s="615"/>
      <c r="AZ2" s="615"/>
      <c r="BA2" s="615"/>
      <c r="BB2" s="615"/>
      <c r="BC2" s="615"/>
      <c r="BD2" s="615"/>
      <c r="BE2" s="615"/>
      <c r="BF2" s="615"/>
      <c r="BG2" s="615"/>
      <c r="BH2" s="615"/>
      <c r="BI2" s="176" t="s">
        <v>355</v>
      </c>
      <c r="BJ2" s="614"/>
      <c r="BK2" s="187" t="s">
        <v>356</v>
      </c>
      <c r="BL2" s="615"/>
      <c r="BM2" s="615"/>
      <c r="BN2" s="615"/>
      <c r="BO2" s="615"/>
      <c r="BP2" s="615"/>
      <c r="BQ2" s="187" t="s">
        <v>234</v>
      </c>
      <c r="BR2" s="615"/>
      <c r="BS2" s="615"/>
      <c r="BT2" s="615"/>
      <c r="BU2" s="615"/>
      <c r="BV2" s="615"/>
      <c r="BW2" s="615"/>
      <c r="BX2" s="615"/>
      <c r="BY2" s="615"/>
      <c r="BZ2" s="615"/>
      <c r="CA2" s="615"/>
      <c r="CB2" s="615"/>
    </row>
    <row r="3" spans="1:80" ht="16.5" customHeight="1">
      <c r="A3" s="30"/>
      <c r="B3" s="30"/>
      <c r="C3" s="531" t="s">
        <v>357</v>
      </c>
      <c r="D3" s="531"/>
      <c r="E3" s="531"/>
      <c r="F3" s="531"/>
      <c r="G3" s="531"/>
      <c r="H3" s="531"/>
      <c r="I3" s="531"/>
      <c r="J3" s="531"/>
      <c r="K3" s="531"/>
      <c r="L3" s="531"/>
      <c r="M3" s="531"/>
      <c r="N3" s="531"/>
      <c r="O3" s="531"/>
      <c r="P3" s="531"/>
      <c r="Q3" s="531"/>
      <c r="R3" s="531"/>
      <c r="U3" s="30"/>
      <c r="V3" s="34"/>
      <c r="W3" s="194"/>
      <c r="X3" s="195"/>
      <c r="Y3" s="195"/>
      <c r="Z3" s="195"/>
      <c r="AA3" s="195"/>
      <c r="AB3" s="196"/>
      <c r="AC3" s="194"/>
      <c r="AD3" s="195"/>
      <c r="AE3" s="195"/>
      <c r="AF3" s="195"/>
      <c r="AG3" s="195"/>
      <c r="AH3" s="195"/>
      <c r="AI3" s="195"/>
      <c r="AJ3" s="195"/>
      <c r="AK3" s="195"/>
      <c r="AL3" s="195"/>
      <c r="AM3" s="195"/>
      <c r="AN3" s="196"/>
      <c r="AO3" s="30"/>
      <c r="AP3" s="34"/>
      <c r="AQ3" s="194"/>
      <c r="AR3" s="195"/>
      <c r="AS3" s="195"/>
      <c r="AT3" s="195"/>
      <c r="AU3" s="195"/>
      <c r="AV3" s="196"/>
      <c r="AW3" s="194"/>
      <c r="AX3" s="195"/>
      <c r="AY3" s="195"/>
      <c r="AZ3" s="195"/>
      <c r="BA3" s="195"/>
      <c r="BB3" s="195"/>
      <c r="BC3" s="195"/>
      <c r="BD3" s="195"/>
      <c r="BE3" s="195"/>
      <c r="BF3" s="195"/>
      <c r="BG3" s="195"/>
      <c r="BH3" s="196"/>
      <c r="BI3" s="30"/>
      <c r="BJ3" s="34"/>
      <c r="BK3" s="194"/>
      <c r="BL3" s="195"/>
      <c r="BM3" s="195"/>
      <c r="BN3" s="195"/>
      <c r="BO3" s="195"/>
      <c r="BP3" s="196"/>
      <c r="BQ3" s="194"/>
      <c r="BR3" s="195"/>
      <c r="BS3" s="195"/>
      <c r="BT3" s="195"/>
      <c r="BU3" s="195"/>
      <c r="BV3" s="195"/>
      <c r="BW3" s="195"/>
      <c r="BX3" s="195"/>
      <c r="BY3" s="195"/>
      <c r="BZ3" s="195"/>
      <c r="CA3" s="195"/>
      <c r="CB3" s="196"/>
    </row>
    <row r="4" spans="1:80" ht="16.5" customHeight="1">
      <c r="A4" s="30"/>
      <c r="B4" s="30"/>
      <c r="C4" s="31"/>
      <c r="D4" s="31"/>
      <c r="E4" s="31"/>
      <c r="F4" s="332" t="s">
        <v>358</v>
      </c>
      <c r="G4" s="530"/>
      <c r="H4" s="530"/>
      <c r="I4" s="332" t="s">
        <v>359</v>
      </c>
      <c r="J4" s="530"/>
      <c r="K4" s="530"/>
      <c r="L4" s="332" t="s">
        <v>360</v>
      </c>
      <c r="M4" s="530"/>
      <c r="N4" s="530"/>
      <c r="O4" s="332" t="s">
        <v>361</v>
      </c>
      <c r="P4" s="530"/>
      <c r="Q4" s="530"/>
      <c r="R4" s="332" t="s">
        <v>362</v>
      </c>
      <c r="S4" s="530"/>
      <c r="T4" s="530"/>
      <c r="U4" s="30"/>
      <c r="V4" s="34"/>
      <c r="W4" s="194"/>
      <c r="X4" s="195"/>
      <c r="Y4" s="195"/>
      <c r="Z4" s="195"/>
      <c r="AA4" s="195"/>
      <c r="AB4" s="196"/>
      <c r="AC4" s="194"/>
      <c r="AD4" s="195"/>
      <c r="AE4" s="195"/>
      <c r="AF4" s="195"/>
      <c r="AG4" s="195"/>
      <c r="AH4" s="195"/>
      <c r="AI4" s="195"/>
      <c r="AJ4" s="195"/>
      <c r="AK4" s="195"/>
      <c r="AL4" s="195"/>
      <c r="AM4" s="195"/>
      <c r="AN4" s="196"/>
      <c r="AO4" s="30"/>
      <c r="AP4" s="34"/>
      <c r="AQ4" s="194"/>
      <c r="AR4" s="195"/>
      <c r="AS4" s="195"/>
      <c r="AT4" s="195"/>
      <c r="AU4" s="195"/>
      <c r="AV4" s="196"/>
      <c r="AW4" s="194"/>
      <c r="AX4" s="195"/>
      <c r="AY4" s="195"/>
      <c r="AZ4" s="195"/>
      <c r="BA4" s="195"/>
      <c r="BB4" s="195"/>
      <c r="BC4" s="195"/>
      <c r="BD4" s="195"/>
      <c r="BE4" s="195"/>
      <c r="BF4" s="195"/>
      <c r="BG4" s="195"/>
      <c r="BH4" s="196"/>
      <c r="BI4" s="30"/>
      <c r="BJ4" s="34"/>
      <c r="BK4" s="194"/>
      <c r="BL4" s="195"/>
      <c r="BM4" s="195"/>
      <c r="BN4" s="195"/>
      <c r="BO4" s="195"/>
      <c r="BP4" s="196"/>
      <c r="BQ4" s="194"/>
      <c r="BR4" s="195"/>
      <c r="BS4" s="195"/>
      <c r="BT4" s="195"/>
      <c r="BU4" s="195"/>
      <c r="BV4" s="195"/>
      <c r="BW4" s="195"/>
      <c r="BX4" s="195"/>
      <c r="BY4" s="195"/>
      <c r="BZ4" s="195"/>
      <c r="CA4" s="195"/>
      <c r="CB4" s="196"/>
    </row>
    <row r="5" spans="1:80" ht="16.5" customHeight="1">
      <c r="A5" s="30"/>
      <c r="B5" s="30"/>
      <c r="C5" s="532" t="s">
        <v>76</v>
      </c>
      <c r="D5" s="533"/>
      <c r="E5" s="534"/>
      <c r="F5" s="535">
        <f>计算!K12</f>
        <v>18</v>
      </c>
      <c r="G5" s="536"/>
      <c r="H5" s="537"/>
      <c r="I5" s="535">
        <f>计算!L12</f>
        <v>15</v>
      </c>
      <c r="J5" s="536"/>
      <c r="K5" s="537"/>
      <c r="L5" s="535">
        <f>计算!M12</f>
        <v>14</v>
      </c>
      <c r="M5" s="536"/>
      <c r="N5" s="537"/>
      <c r="O5" s="535">
        <f>计算!N12</f>
        <v>16</v>
      </c>
      <c r="P5" s="536"/>
      <c r="Q5" s="537"/>
      <c r="R5" s="535">
        <f>计算!O12</f>
        <v>12</v>
      </c>
      <c r="S5" s="536"/>
      <c r="T5" s="537"/>
      <c r="U5" s="30"/>
      <c r="V5" s="34"/>
      <c r="W5" s="194"/>
      <c r="X5" s="195"/>
      <c r="Y5" s="195"/>
      <c r="Z5" s="195"/>
      <c r="AA5" s="195"/>
      <c r="AB5" s="196"/>
      <c r="AC5" s="194"/>
      <c r="AD5" s="195"/>
      <c r="AE5" s="195"/>
      <c r="AF5" s="195"/>
      <c r="AG5" s="195"/>
      <c r="AH5" s="195"/>
      <c r="AI5" s="195"/>
      <c r="AJ5" s="195"/>
      <c r="AK5" s="195"/>
      <c r="AL5" s="195"/>
      <c r="AM5" s="195"/>
      <c r="AN5" s="196"/>
      <c r="AO5" s="30"/>
      <c r="AP5" s="34"/>
      <c r="AQ5" s="194"/>
      <c r="AR5" s="195"/>
      <c r="AS5" s="195"/>
      <c r="AT5" s="195"/>
      <c r="AU5" s="195"/>
      <c r="AV5" s="196"/>
      <c r="AW5" s="194"/>
      <c r="AX5" s="195"/>
      <c r="AY5" s="195"/>
      <c r="AZ5" s="195"/>
      <c r="BA5" s="195"/>
      <c r="BB5" s="195"/>
      <c r="BC5" s="195"/>
      <c r="BD5" s="195"/>
      <c r="BE5" s="195"/>
      <c r="BF5" s="195"/>
      <c r="BG5" s="195"/>
      <c r="BH5" s="196"/>
      <c r="BI5" s="30"/>
      <c r="BJ5" s="34"/>
      <c r="BK5" s="194"/>
      <c r="BL5" s="195"/>
      <c r="BM5" s="195"/>
      <c r="BN5" s="195"/>
      <c r="BO5" s="195"/>
      <c r="BP5" s="196"/>
      <c r="BQ5" s="194"/>
      <c r="BR5" s="195"/>
      <c r="BS5" s="195"/>
      <c r="BT5" s="195"/>
      <c r="BU5" s="195"/>
      <c r="BV5" s="195"/>
      <c r="BW5" s="195"/>
      <c r="BX5" s="195"/>
      <c r="BY5" s="195"/>
      <c r="BZ5" s="195"/>
      <c r="CA5" s="195"/>
      <c r="CB5" s="196"/>
    </row>
    <row r="6" spans="1:80">
      <c r="A6" s="30"/>
      <c r="B6" s="30"/>
      <c r="C6" s="532" t="s">
        <v>84</v>
      </c>
      <c r="D6" s="533"/>
      <c r="E6" s="534"/>
      <c r="F6" s="535">
        <f>计算!K13</f>
        <v>16</v>
      </c>
      <c r="G6" s="536"/>
      <c r="H6" s="537"/>
      <c r="I6" s="535">
        <f>计算!L13</f>
        <v>12</v>
      </c>
      <c r="J6" s="536"/>
      <c r="K6" s="537"/>
      <c r="L6" s="535">
        <f>计算!M13</f>
        <v>9</v>
      </c>
      <c r="M6" s="536"/>
      <c r="N6" s="537"/>
      <c r="O6" s="535">
        <f>计算!N13</f>
        <v>14</v>
      </c>
      <c r="P6" s="536"/>
      <c r="Q6" s="537"/>
      <c r="R6" s="535">
        <f>计算!O13</f>
        <v>14</v>
      </c>
      <c r="S6" s="536"/>
      <c r="T6" s="537"/>
      <c r="U6" s="30"/>
      <c r="V6" s="34"/>
      <c r="W6" s="194"/>
      <c r="X6" s="195"/>
      <c r="Y6" s="195"/>
      <c r="Z6" s="195"/>
      <c r="AA6" s="195"/>
      <c r="AB6" s="196"/>
      <c r="AC6" s="194"/>
      <c r="AD6" s="195"/>
      <c r="AE6" s="195"/>
      <c r="AF6" s="195"/>
      <c r="AG6" s="195"/>
      <c r="AH6" s="195"/>
      <c r="AI6" s="195"/>
      <c r="AJ6" s="195"/>
      <c r="AK6" s="195"/>
      <c r="AL6" s="195"/>
      <c r="AM6" s="195"/>
      <c r="AN6" s="196"/>
      <c r="AO6" s="30"/>
      <c r="AP6" s="34"/>
      <c r="AQ6" s="194"/>
      <c r="AR6" s="195"/>
      <c r="AS6" s="195"/>
      <c r="AT6" s="195"/>
      <c r="AU6" s="195"/>
      <c r="AV6" s="196"/>
      <c r="AW6" s="194"/>
      <c r="AX6" s="195"/>
      <c r="AY6" s="195"/>
      <c r="AZ6" s="195"/>
      <c r="BA6" s="195"/>
      <c r="BB6" s="195"/>
      <c r="BC6" s="195"/>
      <c r="BD6" s="195"/>
      <c r="BE6" s="195"/>
      <c r="BF6" s="195"/>
      <c r="BG6" s="195"/>
      <c r="BH6" s="196"/>
      <c r="BI6" s="30"/>
      <c r="BJ6" s="34"/>
      <c r="BK6" s="194"/>
      <c r="BL6" s="195"/>
      <c r="BM6" s="195"/>
      <c r="BN6" s="195"/>
      <c r="BO6" s="195"/>
      <c r="BP6" s="196"/>
      <c r="BQ6" s="194"/>
      <c r="BR6" s="195"/>
      <c r="BS6" s="195"/>
      <c r="BT6" s="195"/>
      <c r="BU6" s="195"/>
      <c r="BV6" s="195"/>
      <c r="BW6" s="195"/>
      <c r="BX6" s="195"/>
      <c r="BY6" s="195"/>
      <c r="BZ6" s="195"/>
      <c r="CA6" s="195"/>
      <c r="CB6" s="196"/>
    </row>
    <row r="7" spans="1:80">
      <c r="A7" s="30"/>
      <c r="B7" s="30"/>
      <c r="C7" s="532" t="s">
        <v>110</v>
      </c>
      <c r="D7" s="533"/>
      <c r="E7" s="534"/>
      <c r="F7" s="535">
        <f>计算!K14</f>
        <v>9</v>
      </c>
      <c r="G7" s="536"/>
      <c r="H7" s="537"/>
      <c r="I7" s="535">
        <f>计算!L14</f>
        <v>18</v>
      </c>
      <c r="J7" s="536"/>
      <c r="K7" s="537"/>
      <c r="L7" s="535">
        <f>计算!M14</f>
        <v>4</v>
      </c>
      <c r="M7" s="536"/>
      <c r="N7" s="537"/>
      <c r="O7" s="535">
        <f>计算!N14</f>
        <v>17</v>
      </c>
      <c r="P7" s="536"/>
      <c r="Q7" s="537"/>
      <c r="R7" s="535">
        <f>计算!O14</f>
        <v>7</v>
      </c>
      <c r="S7" s="536"/>
      <c r="T7" s="537"/>
      <c r="U7" s="30"/>
      <c r="V7" s="34"/>
      <c r="W7" s="194"/>
      <c r="X7" s="195"/>
      <c r="Y7" s="195"/>
      <c r="Z7" s="195"/>
      <c r="AA7" s="195"/>
      <c r="AB7" s="196"/>
      <c r="AC7" s="194"/>
      <c r="AD7" s="195"/>
      <c r="AE7" s="195"/>
      <c r="AF7" s="195"/>
      <c r="AG7" s="195"/>
      <c r="AH7" s="195"/>
      <c r="AI7" s="195"/>
      <c r="AJ7" s="195"/>
      <c r="AK7" s="195"/>
      <c r="AL7" s="195"/>
      <c r="AM7" s="195"/>
      <c r="AN7" s="196"/>
      <c r="AO7" s="30"/>
      <c r="AP7" s="34"/>
      <c r="AQ7" s="194"/>
      <c r="AR7" s="195"/>
      <c r="AS7" s="195"/>
      <c r="AT7" s="195"/>
      <c r="AU7" s="195"/>
      <c r="AV7" s="196"/>
      <c r="AW7" s="194"/>
      <c r="AX7" s="195"/>
      <c r="AY7" s="195"/>
      <c r="AZ7" s="195"/>
      <c r="BA7" s="195"/>
      <c r="BB7" s="195"/>
      <c r="BC7" s="195"/>
      <c r="BD7" s="195"/>
      <c r="BE7" s="195"/>
      <c r="BF7" s="195"/>
      <c r="BG7" s="195"/>
      <c r="BH7" s="196"/>
      <c r="BI7" s="30"/>
      <c r="BJ7" s="34"/>
      <c r="BK7" s="194"/>
      <c r="BL7" s="195"/>
      <c r="BM7" s="195"/>
      <c r="BN7" s="195"/>
      <c r="BO7" s="195"/>
      <c r="BP7" s="196"/>
      <c r="BQ7" s="194"/>
      <c r="BR7" s="195"/>
      <c r="BS7" s="195"/>
      <c r="BT7" s="195"/>
      <c r="BU7" s="195"/>
      <c r="BV7" s="195"/>
      <c r="BW7" s="195"/>
      <c r="BX7" s="195"/>
      <c r="BY7" s="195"/>
      <c r="BZ7" s="195"/>
      <c r="CA7" s="195"/>
      <c r="CB7" s="196"/>
    </row>
    <row r="8" spans="1:80">
      <c r="A8" s="30"/>
      <c r="B8" s="30"/>
      <c r="C8" s="532" t="s">
        <v>96</v>
      </c>
      <c r="D8" s="533"/>
      <c r="E8" s="534"/>
      <c r="F8" s="535">
        <f>计算!K15</f>
        <v>10</v>
      </c>
      <c r="G8" s="536"/>
      <c r="H8" s="537"/>
      <c r="I8" s="535">
        <f>计算!L15</f>
        <v>8</v>
      </c>
      <c r="J8" s="536"/>
      <c r="K8" s="537"/>
      <c r="L8" s="535">
        <f>计算!M15</f>
        <v>14</v>
      </c>
      <c r="M8" s="536"/>
      <c r="N8" s="537"/>
      <c r="O8" s="535">
        <f>计算!N15</f>
        <v>16</v>
      </c>
      <c r="P8" s="536"/>
      <c r="Q8" s="537"/>
      <c r="R8" s="535">
        <f>计算!O15</f>
        <v>15</v>
      </c>
      <c r="S8" s="536"/>
      <c r="T8" s="537"/>
      <c r="U8" s="30"/>
      <c r="V8" s="34"/>
      <c r="W8" s="194"/>
      <c r="X8" s="195"/>
      <c r="Y8" s="195"/>
      <c r="Z8" s="195"/>
      <c r="AA8" s="195"/>
      <c r="AB8" s="196"/>
      <c r="AC8" s="194"/>
      <c r="AD8" s="195"/>
      <c r="AE8" s="195"/>
      <c r="AF8" s="195"/>
      <c r="AG8" s="195"/>
      <c r="AH8" s="195"/>
      <c r="AI8" s="195"/>
      <c r="AJ8" s="195"/>
      <c r="AK8" s="195"/>
      <c r="AL8" s="195"/>
      <c r="AM8" s="195"/>
      <c r="AN8" s="196"/>
      <c r="AO8" s="30"/>
      <c r="AP8" s="34"/>
      <c r="AQ8" s="194"/>
      <c r="AR8" s="195"/>
      <c r="AS8" s="195"/>
      <c r="AT8" s="195"/>
      <c r="AU8" s="195"/>
      <c r="AV8" s="196"/>
      <c r="AW8" s="194"/>
      <c r="AX8" s="195"/>
      <c r="AY8" s="195"/>
      <c r="AZ8" s="195"/>
      <c r="BA8" s="195"/>
      <c r="BB8" s="195"/>
      <c r="BC8" s="195"/>
      <c r="BD8" s="195"/>
      <c r="BE8" s="195"/>
      <c r="BF8" s="195"/>
      <c r="BG8" s="195"/>
      <c r="BH8" s="196"/>
      <c r="BI8" s="30"/>
      <c r="BJ8" s="34"/>
      <c r="BK8" s="194"/>
      <c r="BL8" s="195"/>
      <c r="BM8" s="195"/>
      <c r="BN8" s="195"/>
      <c r="BO8" s="195"/>
      <c r="BP8" s="196"/>
      <c r="BQ8" s="194"/>
      <c r="BR8" s="195"/>
      <c r="BS8" s="195"/>
      <c r="BT8" s="195"/>
      <c r="BU8" s="195"/>
      <c r="BV8" s="195"/>
      <c r="BW8" s="195"/>
      <c r="BX8" s="195"/>
      <c r="BY8" s="195"/>
      <c r="BZ8" s="195"/>
      <c r="CA8" s="195"/>
      <c r="CB8" s="196"/>
    </row>
    <row r="9" spans="1:80">
      <c r="A9" s="30"/>
      <c r="B9" s="30"/>
      <c r="C9" s="532" t="s">
        <v>100</v>
      </c>
      <c r="D9" s="533"/>
      <c r="E9" s="534"/>
      <c r="F9" s="535">
        <f>计算!K16</f>
        <v>18</v>
      </c>
      <c r="G9" s="536"/>
      <c r="H9" s="537"/>
      <c r="I9" s="535">
        <f>计算!L16</f>
        <v>14</v>
      </c>
      <c r="J9" s="536"/>
      <c r="K9" s="537"/>
      <c r="L9" s="535">
        <f>计算!M16</f>
        <v>15</v>
      </c>
      <c r="M9" s="536"/>
      <c r="N9" s="537"/>
      <c r="O9" s="535">
        <f>计算!N16</f>
        <v>16</v>
      </c>
      <c r="P9" s="536"/>
      <c r="Q9" s="537"/>
      <c r="R9" s="535">
        <f>计算!O16</f>
        <v>7</v>
      </c>
      <c r="S9" s="536"/>
      <c r="T9" s="537"/>
      <c r="U9" s="30"/>
      <c r="V9" s="34"/>
      <c r="W9" s="194"/>
      <c r="X9" s="195"/>
      <c r="Y9" s="195"/>
      <c r="Z9" s="195"/>
      <c r="AA9" s="195"/>
      <c r="AB9" s="196"/>
      <c r="AC9" s="194"/>
      <c r="AD9" s="195"/>
      <c r="AE9" s="195"/>
      <c r="AF9" s="195"/>
      <c r="AG9" s="195"/>
      <c r="AH9" s="195"/>
      <c r="AI9" s="195"/>
      <c r="AJ9" s="195"/>
      <c r="AK9" s="195"/>
      <c r="AL9" s="195"/>
      <c r="AM9" s="195"/>
      <c r="AN9" s="196"/>
      <c r="AO9" s="30"/>
      <c r="AP9" s="34"/>
      <c r="AQ9" s="194"/>
      <c r="AR9" s="195"/>
      <c r="AS9" s="195"/>
      <c r="AT9" s="195"/>
      <c r="AU9" s="195"/>
      <c r="AV9" s="196"/>
      <c r="AW9" s="194"/>
      <c r="AX9" s="195"/>
      <c r="AY9" s="195"/>
      <c r="AZ9" s="195"/>
      <c r="BA9" s="195"/>
      <c r="BB9" s="195"/>
      <c r="BC9" s="195"/>
      <c r="BD9" s="195"/>
      <c r="BE9" s="195"/>
      <c r="BF9" s="195"/>
      <c r="BG9" s="195"/>
      <c r="BH9" s="196"/>
      <c r="BI9" s="30"/>
      <c r="BJ9" s="34"/>
      <c r="BK9" s="194"/>
      <c r="BL9" s="195"/>
      <c r="BM9" s="195"/>
      <c r="BN9" s="195"/>
      <c r="BO9" s="195"/>
      <c r="BP9" s="196"/>
      <c r="BQ9" s="194"/>
      <c r="BR9" s="195"/>
      <c r="BS9" s="195"/>
      <c r="BT9" s="195"/>
      <c r="BU9" s="195"/>
      <c r="BV9" s="195"/>
      <c r="BW9" s="195"/>
      <c r="BX9" s="195"/>
      <c r="BY9" s="195"/>
      <c r="BZ9" s="195"/>
      <c r="CA9" s="195"/>
      <c r="CB9" s="196"/>
    </row>
    <row r="10" spans="1:80">
      <c r="A10" s="30"/>
      <c r="B10" s="30"/>
      <c r="C10" s="532" t="s">
        <v>105</v>
      </c>
      <c r="D10" s="533"/>
      <c r="E10" s="534"/>
      <c r="F10" s="535">
        <f>计算!K17</f>
        <v>12</v>
      </c>
      <c r="G10" s="536"/>
      <c r="H10" s="537"/>
      <c r="I10" s="535">
        <f>计算!L17</f>
        <v>14</v>
      </c>
      <c r="J10" s="536"/>
      <c r="K10" s="537"/>
      <c r="L10" s="535">
        <f>计算!M17</f>
        <v>10</v>
      </c>
      <c r="M10" s="536"/>
      <c r="N10" s="537"/>
      <c r="O10" s="535">
        <f>计算!N17</f>
        <v>14</v>
      </c>
      <c r="P10" s="536"/>
      <c r="Q10" s="537"/>
      <c r="R10" s="535">
        <f>计算!O17</f>
        <v>8</v>
      </c>
      <c r="S10" s="536"/>
      <c r="T10" s="537"/>
      <c r="U10" s="30"/>
      <c r="V10" s="34"/>
      <c r="W10" s="194"/>
      <c r="X10" s="195"/>
      <c r="Y10" s="195"/>
      <c r="Z10" s="195"/>
      <c r="AA10" s="195"/>
      <c r="AB10" s="196"/>
      <c r="AC10" s="194"/>
      <c r="AD10" s="195"/>
      <c r="AE10" s="195"/>
      <c r="AF10" s="195"/>
      <c r="AG10" s="195"/>
      <c r="AH10" s="195"/>
      <c r="AI10" s="195"/>
      <c r="AJ10" s="195"/>
      <c r="AK10" s="195"/>
      <c r="AL10" s="195"/>
      <c r="AM10" s="195"/>
      <c r="AN10" s="196"/>
      <c r="AO10" s="30"/>
      <c r="AP10" s="34"/>
      <c r="AQ10" s="194"/>
      <c r="AR10" s="195"/>
      <c r="AS10" s="195"/>
      <c r="AT10" s="195"/>
      <c r="AU10" s="195"/>
      <c r="AV10" s="196"/>
      <c r="AW10" s="194"/>
      <c r="AX10" s="195"/>
      <c r="AY10" s="195"/>
      <c r="AZ10" s="195"/>
      <c r="BA10" s="195"/>
      <c r="BB10" s="195"/>
      <c r="BC10" s="195"/>
      <c r="BD10" s="195"/>
      <c r="BE10" s="195"/>
      <c r="BF10" s="195"/>
      <c r="BG10" s="195"/>
      <c r="BH10" s="196"/>
      <c r="BI10" s="30"/>
      <c r="BJ10" s="34"/>
      <c r="BK10" s="194"/>
      <c r="BL10" s="195"/>
      <c r="BM10" s="195"/>
      <c r="BN10" s="195"/>
      <c r="BO10" s="195"/>
      <c r="BP10" s="196"/>
      <c r="BQ10" s="194"/>
      <c r="BR10" s="195"/>
      <c r="BS10" s="195"/>
      <c r="BT10" s="195"/>
      <c r="BU10" s="195"/>
      <c r="BV10" s="195"/>
      <c r="BW10" s="195"/>
      <c r="BX10" s="195"/>
      <c r="BY10" s="195"/>
      <c r="BZ10" s="195"/>
      <c r="CA10" s="195"/>
      <c r="CB10" s="196"/>
    </row>
    <row r="11" spans="1:80">
      <c r="A11" s="30"/>
      <c r="B11" s="30"/>
      <c r="C11" s="532" t="s">
        <v>291</v>
      </c>
      <c r="D11" s="533"/>
      <c r="E11" s="534"/>
      <c r="F11" s="535">
        <f>计算!K18</f>
        <v>83</v>
      </c>
      <c r="G11" s="536"/>
      <c r="H11" s="537"/>
      <c r="I11" s="535">
        <f>计算!L18</f>
        <v>81</v>
      </c>
      <c r="J11" s="536"/>
      <c r="K11" s="537"/>
      <c r="L11" s="535">
        <f>计算!M18</f>
        <v>66</v>
      </c>
      <c r="M11" s="536"/>
      <c r="N11" s="537"/>
      <c r="O11" s="535">
        <f>计算!N18</f>
        <v>93</v>
      </c>
      <c r="P11" s="536"/>
      <c r="Q11" s="537"/>
      <c r="R11" s="535">
        <f>计算!O18</f>
        <v>63</v>
      </c>
      <c r="S11" s="536"/>
      <c r="T11" s="537"/>
      <c r="U11" s="30"/>
      <c r="V11" s="34"/>
      <c r="W11" s="194"/>
      <c r="X11" s="195"/>
      <c r="Y11" s="195"/>
      <c r="Z11" s="195"/>
      <c r="AA11" s="195"/>
      <c r="AB11" s="196"/>
      <c r="AC11" s="194"/>
      <c r="AD11" s="195"/>
      <c r="AE11" s="195"/>
      <c r="AF11" s="195"/>
      <c r="AG11" s="195"/>
      <c r="AH11" s="195"/>
      <c r="AI11" s="195"/>
      <c r="AJ11" s="195"/>
      <c r="AK11" s="195"/>
      <c r="AL11" s="195"/>
      <c r="AM11" s="195"/>
      <c r="AN11" s="196"/>
      <c r="AO11" s="30"/>
      <c r="AP11" s="34"/>
      <c r="AQ11" s="194"/>
      <c r="AR11" s="195"/>
      <c r="AS11" s="195"/>
      <c r="AT11" s="195"/>
      <c r="AU11" s="195"/>
      <c r="AV11" s="196"/>
      <c r="AW11" s="194"/>
      <c r="AX11" s="195"/>
      <c r="AY11" s="195"/>
      <c r="AZ11" s="195"/>
      <c r="BA11" s="195"/>
      <c r="BB11" s="195"/>
      <c r="BC11" s="195"/>
      <c r="BD11" s="195"/>
      <c r="BE11" s="195"/>
      <c r="BF11" s="195"/>
      <c r="BG11" s="195"/>
      <c r="BH11" s="196"/>
      <c r="BI11" s="30"/>
      <c r="BJ11" s="34"/>
      <c r="BK11" s="194"/>
      <c r="BL11" s="195"/>
      <c r="BM11" s="195"/>
      <c r="BN11" s="195"/>
      <c r="BO11" s="195"/>
      <c r="BP11" s="196"/>
      <c r="BQ11" s="194"/>
      <c r="BR11" s="195"/>
      <c r="BS11" s="195"/>
      <c r="BT11" s="195"/>
      <c r="BU11" s="195"/>
      <c r="BV11" s="195"/>
      <c r="BW11" s="195"/>
      <c r="BX11" s="195"/>
      <c r="BY11" s="195"/>
      <c r="BZ11" s="195"/>
      <c r="CA11" s="195"/>
      <c r="CB11" s="196"/>
    </row>
    <row r="12" spans="1:80">
      <c r="U12" s="30"/>
      <c r="V12" s="34"/>
      <c r="W12" s="194"/>
      <c r="X12" s="195"/>
      <c r="Y12" s="195"/>
      <c r="Z12" s="195"/>
      <c r="AA12" s="195"/>
      <c r="AB12" s="196"/>
      <c r="AC12" s="194"/>
      <c r="AD12" s="195"/>
      <c r="AE12" s="195"/>
      <c r="AF12" s="195"/>
      <c r="AG12" s="195"/>
      <c r="AH12" s="195"/>
      <c r="AI12" s="195"/>
      <c r="AJ12" s="195"/>
      <c r="AK12" s="195"/>
      <c r="AL12" s="195"/>
      <c r="AM12" s="195"/>
      <c r="AN12" s="196"/>
      <c r="AO12" s="30"/>
      <c r="AP12" s="34"/>
      <c r="AQ12" s="194"/>
      <c r="AR12" s="195"/>
      <c r="AS12" s="195"/>
      <c r="AT12" s="195"/>
      <c r="AU12" s="195"/>
      <c r="AV12" s="196"/>
      <c r="AW12" s="194"/>
      <c r="AX12" s="195"/>
      <c r="AY12" s="195"/>
      <c r="AZ12" s="195"/>
      <c r="BA12" s="195"/>
      <c r="BB12" s="195"/>
      <c r="BC12" s="195"/>
      <c r="BD12" s="195"/>
      <c r="BE12" s="195"/>
      <c r="BF12" s="195"/>
      <c r="BG12" s="195"/>
      <c r="BH12" s="196"/>
      <c r="BI12" s="30"/>
      <c r="BJ12" s="34"/>
      <c r="BK12" s="194"/>
      <c r="BL12" s="195"/>
      <c r="BM12" s="195"/>
      <c r="BN12" s="195"/>
      <c r="BO12" s="195"/>
      <c r="BP12" s="196"/>
      <c r="BQ12" s="194"/>
      <c r="BR12" s="195"/>
      <c r="BS12" s="195"/>
      <c r="BT12" s="195"/>
      <c r="BU12" s="195"/>
      <c r="BV12" s="195"/>
      <c r="BW12" s="195"/>
      <c r="BX12" s="195"/>
      <c r="BY12" s="195"/>
      <c r="BZ12" s="195"/>
      <c r="CA12" s="195"/>
      <c r="CB12" s="196"/>
    </row>
    <row r="13" spans="1:80" ht="16.5" customHeight="1">
      <c r="C13" s="531" t="s">
        <v>363</v>
      </c>
      <c r="D13" s="531"/>
      <c r="E13" s="531"/>
      <c r="F13" s="531"/>
      <c r="G13" s="531"/>
      <c r="H13" s="531"/>
      <c r="I13" s="531"/>
      <c r="J13" s="531"/>
      <c r="K13" s="531"/>
      <c r="L13" s="531"/>
      <c r="M13" s="531"/>
      <c r="N13" s="531"/>
      <c r="O13" s="531"/>
      <c r="P13" s="531"/>
      <c r="Q13" s="531"/>
      <c r="R13" s="531"/>
      <c r="S13" s="531"/>
      <c r="T13" s="531"/>
      <c r="U13" s="30"/>
      <c r="V13" s="34"/>
      <c r="W13" s="194"/>
      <c r="X13" s="195"/>
      <c r="Y13" s="195"/>
      <c r="Z13" s="195"/>
      <c r="AA13" s="195"/>
      <c r="AB13" s="196"/>
      <c r="AC13" s="194"/>
      <c r="AD13" s="195"/>
      <c r="AE13" s="195"/>
      <c r="AF13" s="195"/>
      <c r="AG13" s="195"/>
      <c r="AH13" s="195"/>
      <c r="AI13" s="195"/>
      <c r="AJ13" s="195"/>
      <c r="AK13" s="195"/>
      <c r="AL13" s="195"/>
      <c r="AM13" s="195"/>
      <c r="AN13" s="196"/>
      <c r="AO13" s="30"/>
      <c r="AP13" s="34"/>
      <c r="AQ13" s="194"/>
      <c r="AR13" s="195"/>
      <c r="AS13" s="195"/>
      <c r="AT13" s="195"/>
      <c r="AU13" s="195"/>
      <c r="AV13" s="196"/>
      <c r="AW13" s="194"/>
      <c r="AX13" s="195"/>
      <c r="AY13" s="195"/>
      <c r="AZ13" s="195"/>
      <c r="BA13" s="195"/>
      <c r="BB13" s="195"/>
      <c r="BC13" s="195"/>
      <c r="BD13" s="195"/>
      <c r="BE13" s="195"/>
      <c r="BF13" s="195"/>
      <c r="BG13" s="195"/>
      <c r="BH13" s="196"/>
      <c r="BI13" s="30"/>
      <c r="BJ13" s="34"/>
      <c r="BK13" s="194"/>
      <c r="BL13" s="195"/>
      <c r="BM13" s="195"/>
      <c r="BN13" s="195"/>
      <c r="BO13" s="195"/>
      <c r="BP13" s="196"/>
      <c r="BQ13" s="194"/>
      <c r="BR13" s="195"/>
      <c r="BS13" s="195"/>
      <c r="BT13" s="195"/>
      <c r="BU13" s="195"/>
      <c r="BV13" s="195"/>
      <c r="BW13" s="195"/>
      <c r="BX13" s="195"/>
      <c r="BY13" s="195"/>
      <c r="BZ13" s="195"/>
      <c r="CA13" s="195"/>
      <c r="CB13" s="196"/>
    </row>
    <row r="14" spans="1:80">
      <c r="V14" s="34"/>
      <c r="W14" s="194"/>
      <c r="X14" s="195"/>
      <c r="Y14" s="195"/>
      <c r="Z14" s="195"/>
      <c r="AA14" s="195"/>
      <c r="AB14" s="196"/>
      <c r="AC14" s="194"/>
      <c r="AD14" s="195"/>
      <c r="AE14" s="195"/>
      <c r="AF14" s="195"/>
      <c r="AG14" s="195"/>
      <c r="AH14" s="195"/>
      <c r="AI14" s="195"/>
      <c r="AJ14" s="195"/>
      <c r="AK14" s="195"/>
      <c r="AL14" s="195"/>
      <c r="AM14" s="195"/>
      <c r="AN14" s="196"/>
      <c r="AO14" s="30"/>
      <c r="AP14" s="34"/>
      <c r="AQ14" s="194"/>
      <c r="AR14" s="195"/>
      <c r="AS14" s="195"/>
      <c r="AT14" s="195"/>
      <c r="AU14" s="195"/>
      <c r="AV14" s="196"/>
      <c r="AW14" s="194"/>
      <c r="AX14" s="195"/>
      <c r="AY14" s="195"/>
      <c r="AZ14" s="195"/>
      <c r="BA14" s="195"/>
      <c r="BB14" s="195"/>
      <c r="BC14" s="195"/>
      <c r="BD14" s="195"/>
      <c r="BE14" s="195"/>
      <c r="BF14" s="195"/>
      <c r="BG14" s="195"/>
      <c r="BH14" s="196"/>
      <c r="BI14" s="30"/>
      <c r="BJ14" s="34"/>
      <c r="BK14" s="194"/>
      <c r="BL14" s="195"/>
      <c r="BM14" s="195"/>
      <c r="BN14" s="195"/>
      <c r="BO14" s="195"/>
      <c r="BP14" s="196"/>
      <c r="BQ14" s="194"/>
      <c r="BR14" s="195"/>
      <c r="BS14" s="195"/>
      <c r="BT14" s="195"/>
      <c r="BU14" s="195"/>
      <c r="BV14" s="195"/>
      <c r="BW14" s="195"/>
      <c r="BX14" s="195"/>
      <c r="BY14" s="195"/>
      <c r="BZ14" s="195"/>
      <c r="CA14" s="195"/>
      <c r="CB14" s="196"/>
    </row>
    <row r="15" spans="1:80" ht="16.2">
      <c r="D15" s="602"/>
      <c r="E15" s="603"/>
      <c r="F15" s="603"/>
      <c r="G15" s="604"/>
      <c r="H15" s="532" t="s">
        <v>364</v>
      </c>
      <c r="I15" s="533"/>
      <c r="J15" s="534"/>
      <c r="K15" s="605" t="s">
        <v>75</v>
      </c>
      <c r="L15" s="606"/>
      <c r="M15" s="610">
        <f>D15*2.2046226</f>
        <v>0</v>
      </c>
      <c r="N15" s="611"/>
      <c r="O15" s="611"/>
      <c r="P15" s="612"/>
      <c r="Q15" s="532" t="s">
        <v>365</v>
      </c>
      <c r="R15" s="533"/>
      <c r="S15" s="534"/>
      <c r="V15" s="34"/>
      <c r="W15" s="194"/>
      <c r="X15" s="195"/>
      <c r="Y15" s="195"/>
      <c r="Z15" s="195"/>
      <c r="AA15" s="195"/>
      <c r="AB15" s="196"/>
      <c r="AC15" s="194"/>
      <c r="AD15" s="195"/>
      <c r="AE15" s="195"/>
      <c r="AF15" s="195"/>
      <c r="AG15" s="195"/>
      <c r="AH15" s="195"/>
      <c r="AI15" s="195"/>
      <c r="AJ15" s="195"/>
      <c r="AK15" s="195"/>
      <c r="AL15" s="195"/>
      <c r="AM15" s="195"/>
      <c r="AN15" s="196"/>
      <c r="AO15" s="30"/>
      <c r="AP15" s="34"/>
      <c r="AQ15" s="194"/>
      <c r="AR15" s="195"/>
      <c r="AS15" s="195"/>
      <c r="AT15" s="195"/>
      <c r="AU15" s="195"/>
      <c r="AV15" s="196"/>
      <c r="AW15" s="194"/>
      <c r="AX15" s="195"/>
      <c r="AY15" s="195"/>
      <c r="AZ15" s="195"/>
      <c r="BA15" s="195"/>
      <c r="BB15" s="195"/>
      <c r="BC15" s="195"/>
      <c r="BD15" s="195"/>
      <c r="BE15" s="195"/>
      <c r="BF15" s="195"/>
      <c r="BG15" s="195"/>
      <c r="BH15" s="196"/>
      <c r="BI15" s="30"/>
      <c r="BJ15" s="34"/>
      <c r="BK15" s="194"/>
      <c r="BL15" s="195"/>
      <c r="BM15" s="195"/>
      <c r="BN15" s="195"/>
      <c r="BO15" s="195"/>
      <c r="BP15" s="196"/>
      <c r="BQ15" s="194"/>
      <c r="BR15" s="195"/>
      <c r="BS15" s="195"/>
      <c r="BT15" s="195"/>
      <c r="BU15" s="195"/>
      <c r="BV15" s="195"/>
      <c r="BW15" s="195"/>
      <c r="BX15" s="195"/>
      <c r="BY15" s="195"/>
      <c r="BZ15" s="195"/>
      <c r="CA15" s="195"/>
      <c r="CB15" s="196"/>
    </row>
    <row r="16" spans="1:80">
      <c r="V16" s="34"/>
      <c r="W16" s="194"/>
      <c r="X16" s="195"/>
      <c r="Y16" s="195"/>
      <c r="Z16" s="195"/>
      <c r="AA16" s="195"/>
      <c r="AB16" s="196"/>
      <c r="AC16" s="194"/>
      <c r="AD16" s="195"/>
      <c r="AE16" s="195"/>
      <c r="AF16" s="195"/>
      <c r="AG16" s="195"/>
      <c r="AH16" s="195"/>
      <c r="AI16" s="195"/>
      <c r="AJ16" s="195"/>
      <c r="AK16" s="195"/>
      <c r="AL16" s="195"/>
      <c r="AM16" s="195"/>
      <c r="AN16" s="196"/>
      <c r="AO16" s="30"/>
      <c r="AP16" s="34"/>
      <c r="AQ16" s="194"/>
      <c r="AR16" s="195"/>
      <c r="AS16" s="195"/>
      <c r="AT16" s="195"/>
      <c r="AU16" s="195"/>
      <c r="AV16" s="196"/>
      <c r="AW16" s="194"/>
      <c r="AX16" s="195"/>
      <c r="AY16" s="195"/>
      <c r="AZ16" s="195"/>
      <c r="BA16" s="195"/>
      <c r="BB16" s="195"/>
      <c r="BC16" s="195"/>
      <c r="BD16" s="195"/>
      <c r="BE16" s="195"/>
      <c r="BF16" s="195"/>
      <c r="BG16" s="195"/>
      <c r="BH16" s="196"/>
      <c r="BI16" s="30"/>
      <c r="BJ16" s="34"/>
      <c r="BK16" s="194"/>
      <c r="BL16" s="195"/>
      <c r="BM16" s="195"/>
      <c r="BN16" s="195"/>
      <c r="BO16" s="195"/>
      <c r="BP16" s="196"/>
      <c r="BQ16" s="194"/>
      <c r="BR16" s="195"/>
      <c r="BS16" s="195"/>
      <c r="BT16" s="195"/>
      <c r="BU16" s="195"/>
      <c r="BV16" s="195"/>
      <c r="BW16" s="195"/>
      <c r="BX16" s="195"/>
      <c r="BY16" s="195"/>
      <c r="BZ16" s="195"/>
      <c r="CA16" s="195"/>
      <c r="CB16" s="196"/>
    </row>
    <row r="17" spans="3:80" ht="16.2">
      <c r="D17" s="602"/>
      <c r="E17" s="603"/>
      <c r="F17" s="603"/>
      <c r="G17" s="604"/>
      <c r="H17" s="532" t="s">
        <v>366</v>
      </c>
      <c r="I17" s="533"/>
      <c r="J17" s="534"/>
      <c r="K17" s="605" t="s">
        <v>75</v>
      </c>
      <c r="L17" s="606"/>
      <c r="M17" s="607">
        <f>ROUNDDOWN(D17/30.48,0)</f>
        <v>0</v>
      </c>
      <c r="N17" s="608"/>
      <c r="O17" s="608"/>
      <c r="P17" s="609"/>
      <c r="Q17" s="532" t="s">
        <v>367</v>
      </c>
      <c r="R17" s="533"/>
      <c r="S17" s="534"/>
      <c r="V17" s="34"/>
      <c r="W17" s="194"/>
      <c r="X17" s="195"/>
      <c r="Y17" s="195"/>
      <c r="Z17" s="195"/>
      <c r="AA17" s="195"/>
      <c r="AB17" s="196"/>
      <c r="AC17" s="194"/>
      <c r="AD17" s="195"/>
      <c r="AE17" s="195"/>
      <c r="AF17" s="195"/>
      <c r="AG17" s="195"/>
      <c r="AH17" s="195"/>
      <c r="AI17" s="195"/>
      <c r="AJ17" s="195"/>
      <c r="AK17" s="195"/>
      <c r="AL17" s="195"/>
      <c r="AM17" s="195"/>
      <c r="AN17" s="196"/>
      <c r="AO17" s="30"/>
      <c r="AP17" s="34"/>
      <c r="AQ17" s="194"/>
      <c r="AR17" s="195"/>
      <c r="AS17" s="195"/>
      <c r="AT17" s="195"/>
      <c r="AU17" s="195"/>
      <c r="AV17" s="196"/>
      <c r="AW17" s="194"/>
      <c r="AX17" s="195"/>
      <c r="AY17" s="195"/>
      <c r="AZ17" s="195"/>
      <c r="BA17" s="195"/>
      <c r="BB17" s="195"/>
      <c r="BC17" s="195"/>
      <c r="BD17" s="195"/>
      <c r="BE17" s="195"/>
      <c r="BF17" s="195"/>
      <c r="BG17" s="195"/>
      <c r="BH17" s="196"/>
      <c r="BI17" s="30"/>
      <c r="BJ17" s="34"/>
      <c r="BK17" s="194"/>
      <c r="BL17" s="195"/>
      <c r="BM17" s="195"/>
      <c r="BN17" s="195"/>
      <c r="BO17" s="195"/>
      <c r="BP17" s="196"/>
      <c r="BQ17" s="194"/>
      <c r="BR17" s="195"/>
      <c r="BS17" s="195"/>
      <c r="BT17" s="195"/>
      <c r="BU17" s="195"/>
      <c r="BV17" s="195"/>
      <c r="BW17" s="195"/>
      <c r="BX17" s="195"/>
      <c r="BY17" s="195"/>
      <c r="BZ17" s="195"/>
      <c r="CA17" s="195"/>
      <c r="CB17" s="196"/>
    </row>
    <row r="18" spans="3:80" ht="16.2">
      <c r="L18" s="32"/>
      <c r="N18" s="599">
        <f>(D17-M17*30.48)/2.54</f>
        <v>0</v>
      </c>
      <c r="O18" s="600"/>
      <c r="P18" s="601"/>
      <c r="Q18" s="532" t="s">
        <v>368</v>
      </c>
      <c r="R18" s="533"/>
      <c r="S18" s="534"/>
      <c r="V18" s="34"/>
      <c r="W18" s="194"/>
      <c r="X18" s="195"/>
      <c r="Y18" s="195"/>
      <c r="Z18" s="195"/>
      <c r="AA18" s="195"/>
      <c r="AB18" s="196"/>
      <c r="AC18" s="194"/>
      <c r="AD18" s="195"/>
      <c r="AE18" s="195"/>
      <c r="AF18" s="195"/>
      <c r="AG18" s="195"/>
      <c r="AH18" s="195"/>
      <c r="AI18" s="195"/>
      <c r="AJ18" s="195"/>
      <c r="AK18" s="195"/>
      <c r="AL18" s="195"/>
      <c r="AM18" s="195"/>
      <c r="AN18" s="196"/>
      <c r="AO18" s="30"/>
      <c r="AP18" s="34"/>
      <c r="AQ18" s="194"/>
      <c r="AR18" s="195"/>
      <c r="AS18" s="195"/>
      <c r="AT18" s="195"/>
      <c r="AU18" s="195"/>
      <c r="AV18" s="196"/>
      <c r="AW18" s="194"/>
      <c r="AX18" s="195"/>
      <c r="AY18" s="195"/>
      <c r="AZ18" s="195"/>
      <c r="BA18" s="195"/>
      <c r="BB18" s="195"/>
      <c r="BC18" s="195"/>
      <c r="BD18" s="195"/>
      <c r="BE18" s="195"/>
      <c r="BF18" s="195"/>
      <c r="BG18" s="195"/>
      <c r="BH18" s="196"/>
      <c r="BI18" s="30"/>
      <c r="BJ18" s="34"/>
      <c r="BK18" s="194"/>
      <c r="BL18" s="195"/>
      <c r="BM18" s="195"/>
      <c r="BN18" s="195"/>
      <c r="BO18" s="195"/>
      <c r="BP18" s="196"/>
      <c r="BQ18" s="194"/>
      <c r="BR18" s="195"/>
      <c r="BS18" s="195"/>
      <c r="BT18" s="195"/>
      <c r="BU18" s="195"/>
      <c r="BV18" s="195"/>
      <c r="BW18" s="195"/>
      <c r="BX18" s="195"/>
      <c r="BY18" s="195"/>
      <c r="BZ18" s="195"/>
      <c r="CA18" s="195"/>
      <c r="CB18" s="196"/>
    </row>
    <row r="19" spans="3:80">
      <c r="V19" s="34"/>
      <c r="W19" s="194"/>
      <c r="X19" s="195"/>
      <c r="Y19" s="195"/>
      <c r="Z19" s="195"/>
      <c r="AA19" s="195"/>
      <c r="AB19" s="196"/>
      <c r="AC19" s="194"/>
      <c r="AD19" s="195"/>
      <c r="AE19" s="195"/>
      <c r="AF19" s="195"/>
      <c r="AG19" s="195"/>
      <c r="AH19" s="195"/>
      <c r="AI19" s="195"/>
      <c r="AJ19" s="195"/>
      <c r="AK19" s="195"/>
      <c r="AL19" s="195"/>
      <c r="AM19" s="195"/>
      <c r="AN19" s="196"/>
      <c r="AO19" s="30"/>
      <c r="AP19" s="34"/>
      <c r="AQ19" s="194"/>
      <c r="AR19" s="195"/>
      <c r="AS19" s="195"/>
      <c r="AT19" s="195"/>
      <c r="AU19" s="195"/>
      <c r="AV19" s="196"/>
      <c r="AW19" s="194"/>
      <c r="AX19" s="195"/>
      <c r="AY19" s="195"/>
      <c r="AZ19" s="195"/>
      <c r="BA19" s="195"/>
      <c r="BB19" s="195"/>
      <c r="BC19" s="195"/>
      <c r="BD19" s="195"/>
      <c r="BE19" s="195"/>
      <c r="BF19" s="195"/>
      <c r="BG19" s="195"/>
      <c r="BH19" s="196"/>
      <c r="BI19" s="30"/>
      <c r="BJ19" s="34"/>
      <c r="BK19" s="194"/>
      <c r="BL19" s="195"/>
      <c r="BM19" s="195"/>
      <c r="BN19" s="195"/>
      <c r="BO19" s="195"/>
      <c r="BP19" s="196"/>
      <c r="BQ19" s="194"/>
      <c r="BR19" s="195"/>
      <c r="BS19" s="195"/>
      <c r="BT19" s="195"/>
      <c r="BU19" s="195"/>
      <c r="BV19" s="195"/>
      <c r="BW19" s="195"/>
      <c r="BX19" s="195"/>
      <c r="BY19" s="195"/>
      <c r="BZ19" s="195"/>
      <c r="CA19" s="195"/>
      <c r="CB19" s="196"/>
    </row>
    <row r="20" spans="3:80">
      <c r="C20" s="531" t="s">
        <v>369</v>
      </c>
      <c r="D20" s="531"/>
      <c r="E20" s="531"/>
      <c r="F20" s="531"/>
      <c r="G20" s="531"/>
      <c r="H20" s="531"/>
      <c r="I20" s="531"/>
      <c r="J20" s="531"/>
      <c r="K20" s="531"/>
      <c r="L20" s="531"/>
      <c r="M20" s="531"/>
      <c r="N20" s="531"/>
      <c r="O20" s="531"/>
      <c r="P20" s="531"/>
      <c r="Q20" s="531"/>
      <c r="R20" s="531"/>
      <c r="S20" s="531"/>
      <c r="T20" s="531"/>
      <c r="V20" s="34"/>
      <c r="W20" s="194"/>
      <c r="X20" s="195"/>
      <c r="Y20" s="195"/>
      <c r="Z20" s="195"/>
      <c r="AA20" s="195"/>
      <c r="AB20" s="196"/>
      <c r="AC20" s="194"/>
      <c r="AD20" s="195"/>
      <c r="AE20" s="195"/>
      <c r="AF20" s="195"/>
      <c r="AG20" s="195"/>
      <c r="AH20" s="195"/>
      <c r="AI20" s="195"/>
      <c r="AJ20" s="195"/>
      <c r="AK20" s="195"/>
      <c r="AL20" s="195"/>
      <c r="AM20" s="195"/>
      <c r="AN20" s="196"/>
      <c r="AO20" s="30"/>
      <c r="AP20" s="34"/>
      <c r="AQ20" s="194"/>
      <c r="AR20" s="195"/>
      <c r="AS20" s="195"/>
      <c r="AT20" s="195"/>
      <c r="AU20" s="195"/>
      <c r="AV20" s="196"/>
      <c r="AW20" s="194"/>
      <c r="AX20" s="195"/>
      <c r="AY20" s="195"/>
      <c r="AZ20" s="195"/>
      <c r="BA20" s="195"/>
      <c r="BB20" s="195"/>
      <c r="BC20" s="195"/>
      <c r="BD20" s="195"/>
      <c r="BE20" s="195"/>
      <c r="BF20" s="195"/>
      <c r="BG20" s="195"/>
      <c r="BH20" s="196"/>
      <c r="BI20" s="30"/>
      <c r="BJ20" s="34"/>
      <c r="BK20" s="194"/>
      <c r="BL20" s="195"/>
      <c r="BM20" s="195"/>
      <c r="BN20" s="195"/>
      <c r="BO20" s="195"/>
      <c r="BP20" s="196"/>
      <c r="BQ20" s="194"/>
      <c r="BR20" s="195"/>
      <c r="BS20" s="195"/>
      <c r="BT20" s="195"/>
      <c r="BU20" s="195"/>
      <c r="BV20" s="195"/>
      <c r="BW20" s="195"/>
      <c r="BX20" s="195"/>
      <c r="BY20" s="195"/>
      <c r="BZ20" s="195"/>
      <c r="CA20" s="195"/>
      <c r="CB20" s="196"/>
    </row>
    <row r="21" spans="3:80">
      <c r="V21" s="34"/>
      <c r="W21" s="194"/>
      <c r="X21" s="195"/>
      <c r="Y21" s="195"/>
      <c r="Z21" s="195"/>
      <c r="AA21" s="195"/>
      <c r="AB21" s="196"/>
      <c r="AC21" s="194"/>
      <c r="AD21" s="195"/>
      <c r="AE21" s="195"/>
      <c r="AF21" s="195"/>
      <c r="AG21" s="195"/>
      <c r="AH21" s="195"/>
      <c r="AI21" s="195"/>
      <c r="AJ21" s="195"/>
      <c r="AK21" s="195"/>
      <c r="AL21" s="195"/>
      <c r="AM21" s="195"/>
      <c r="AN21" s="196"/>
      <c r="AO21" s="30"/>
      <c r="AP21" s="34"/>
      <c r="AQ21" s="194"/>
      <c r="AR21" s="195"/>
      <c r="AS21" s="195"/>
      <c r="AT21" s="195"/>
      <c r="AU21" s="195"/>
      <c r="AV21" s="196"/>
      <c r="AW21" s="194"/>
      <c r="AX21" s="195"/>
      <c r="AY21" s="195"/>
      <c r="AZ21" s="195"/>
      <c r="BA21" s="195"/>
      <c r="BB21" s="195"/>
      <c r="BC21" s="195"/>
      <c r="BD21" s="195"/>
      <c r="BE21" s="195"/>
      <c r="BF21" s="195"/>
      <c r="BG21" s="195"/>
      <c r="BH21" s="196"/>
      <c r="BI21" s="30"/>
      <c r="BJ21" s="34"/>
      <c r="BK21" s="194"/>
      <c r="BL21" s="195"/>
      <c r="BM21" s="195"/>
      <c r="BN21" s="195"/>
      <c r="BO21" s="195"/>
      <c r="BP21" s="196"/>
      <c r="BQ21" s="194"/>
      <c r="BR21" s="195"/>
      <c r="BS21" s="195"/>
      <c r="BT21" s="195"/>
      <c r="BU21" s="195"/>
      <c r="BV21" s="195"/>
      <c r="BW21" s="195"/>
      <c r="BX21" s="195"/>
      <c r="BY21" s="195"/>
      <c r="BZ21" s="195"/>
      <c r="CA21" s="195"/>
      <c r="CB21" s="196"/>
    </row>
    <row r="22" spans="3:80" ht="16.5" customHeight="1">
      <c r="C22" s="337" t="s">
        <v>370</v>
      </c>
      <c r="D22" s="337"/>
      <c r="E22" s="337"/>
      <c r="F22" s="337"/>
      <c r="G22" s="337"/>
      <c r="H22" s="598"/>
      <c r="I22" s="598"/>
      <c r="J22" s="598"/>
      <c r="M22" s="337" t="s">
        <v>371</v>
      </c>
      <c r="N22" s="337"/>
      <c r="O22" s="337"/>
      <c r="P22" s="337"/>
      <c r="Q22" s="337"/>
      <c r="R22" s="594"/>
      <c r="S22" s="594"/>
      <c r="T22" s="594"/>
      <c r="V22" s="34"/>
      <c r="W22" s="194"/>
      <c r="X22" s="195"/>
      <c r="Y22" s="195"/>
      <c r="Z22" s="195"/>
      <c r="AA22" s="195"/>
      <c r="AB22" s="196"/>
      <c r="AC22" s="194"/>
      <c r="AD22" s="195"/>
      <c r="AE22" s="195"/>
      <c r="AF22" s="195"/>
      <c r="AG22" s="195"/>
      <c r="AH22" s="195"/>
      <c r="AI22" s="195"/>
      <c r="AJ22" s="195"/>
      <c r="AK22" s="195"/>
      <c r="AL22" s="195"/>
      <c r="AM22" s="195"/>
      <c r="AN22" s="196"/>
      <c r="AO22" s="30"/>
      <c r="AP22" s="34"/>
      <c r="AQ22" s="194"/>
      <c r="AR22" s="195"/>
      <c r="AS22" s="195"/>
      <c r="AT22" s="195"/>
      <c r="AU22" s="195"/>
      <c r="AV22" s="196"/>
      <c r="AW22" s="194"/>
      <c r="AX22" s="195"/>
      <c r="AY22" s="195"/>
      <c r="AZ22" s="195"/>
      <c r="BA22" s="195"/>
      <c r="BB22" s="195"/>
      <c r="BC22" s="195"/>
      <c r="BD22" s="195"/>
      <c r="BE22" s="195"/>
      <c r="BF22" s="195"/>
      <c r="BG22" s="195"/>
      <c r="BH22" s="196"/>
      <c r="BI22" s="30"/>
      <c r="BJ22" s="34"/>
      <c r="BK22" s="194"/>
      <c r="BL22" s="195"/>
      <c r="BM22" s="195"/>
      <c r="BN22" s="195"/>
      <c r="BO22" s="195"/>
      <c r="BP22" s="196"/>
      <c r="BQ22" s="194"/>
      <c r="BR22" s="195"/>
      <c r="BS22" s="195"/>
      <c r="BT22" s="195"/>
      <c r="BU22" s="195"/>
      <c r="BV22" s="195"/>
      <c r="BW22" s="195"/>
      <c r="BX22" s="195"/>
      <c r="BY22" s="195"/>
      <c r="BZ22" s="195"/>
      <c r="CA22" s="195"/>
      <c r="CB22" s="196"/>
    </row>
    <row r="23" spans="3:80">
      <c r="C23" s="337" t="s">
        <v>372</v>
      </c>
      <c r="D23" s="337"/>
      <c r="E23" s="337"/>
      <c r="F23" s="337"/>
      <c r="G23" s="337"/>
      <c r="H23" s="598"/>
      <c r="I23" s="598"/>
      <c r="J23" s="598"/>
      <c r="M23" s="337" t="s">
        <v>373</v>
      </c>
      <c r="N23" s="337"/>
      <c r="O23" s="337"/>
      <c r="P23" s="337"/>
      <c r="Q23" s="337"/>
      <c r="R23" s="594"/>
      <c r="S23" s="594"/>
      <c r="T23" s="594"/>
      <c r="U23" s="30"/>
      <c r="V23" s="34"/>
      <c r="W23" s="194"/>
      <c r="X23" s="195"/>
      <c r="Y23" s="195"/>
      <c r="Z23" s="195"/>
      <c r="AA23" s="195"/>
      <c r="AB23" s="196"/>
      <c r="AC23" s="194"/>
      <c r="AD23" s="195"/>
      <c r="AE23" s="195"/>
      <c r="AF23" s="195"/>
      <c r="AG23" s="195"/>
      <c r="AH23" s="195"/>
      <c r="AI23" s="195"/>
      <c r="AJ23" s="195"/>
      <c r="AK23" s="195"/>
      <c r="AL23" s="195"/>
      <c r="AM23" s="195"/>
      <c r="AN23" s="196"/>
      <c r="AP23" s="34"/>
      <c r="AQ23" s="194"/>
      <c r="AR23" s="195"/>
      <c r="AS23" s="195"/>
      <c r="AT23" s="195"/>
      <c r="AU23" s="195"/>
      <c r="AV23" s="196"/>
      <c r="AW23" s="194"/>
      <c r="AX23" s="195"/>
      <c r="AY23" s="195"/>
      <c r="AZ23" s="195"/>
      <c r="BA23" s="195"/>
      <c r="BB23" s="195"/>
      <c r="BC23" s="195"/>
      <c r="BD23" s="195"/>
      <c r="BE23" s="195"/>
      <c r="BF23" s="195"/>
      <c r="BG23" s="195"/>
      <c r="BH23" s="196"/>
      <c r="BI23" s="30"/>
      <c r="BJ23" s="34"/>
      <c r="BK23" s="194"/>
      <c r="BL23" s="195"/>
      <c r="BM23" s="195"/>
      <c r="BN23" s="195"/>
      <c r="BO23" s="195"/>
      <c r="BP23" s="196"/>
      <c r="BQ23" s="194"/>
      <c r="BR23" s="195"/>
      <c r="BS23" s="195"/>
      <c r="BT23" s="195"/>
      <c r="BU23" s="195"/>
      <c r="BV23" s="195"/>
      <c r="BW23" s="195"/>
      <c r="BX23" s="195"/>
      <c r="BY23" s="195"/>
      <c r="BZ23" s="195"/>
      <c r="CA23" s="195"/>
      <c r="CB23" s="196"/>
    </row>
    <row r="24" spans="3:80" ht="16.5" customHeight="1">
      <c r="C24" s="337" t="s">
        <v>374</v>
      </c>
      <c r="D24" s="337"/>
      <c r="E24" s="337"/>
      <c r="F24" s="337"/>
      <c r="G24" s="337"/>
      <c r="H24" s="598"/>
      <c r="I24" s="598"/>
      <c r="J24" s="598"/>
      <c r="M24" s="337" t="s">
        <v>375</v>
      </c>
      <c r="N24" s="337"/>
      <c r="O24" s="337"/>
      <c r="P24" s="337"/>
      <c r="Q24" s="337"/>
      <c r="R24" s="594"/>
      <c r="S24" s="594"/>
      <c r="T24" s="594"/>
      <c r="U24" s="30"/>
      <c r="V24" s="34"/>
      <c r="W24" s="194"/>
      <c r="X24" s="195"/>
      <c r="Y24" s="195"/>
      <c r="Z24" s="195"/>
      <c r="AA24" s="195"/>
      <c r="AB24" s="196"/>
      <c r="AC24" s="194"/>
      <c r="AD24" s="195"/>
      <c r="AE24" s="195"/>
      <c r="AF24" s="195"/>
      <c r="AG24" s="195"/>
      <c r="AH24" s="195"/>
      <c r="AI24" s="195"/>
      <c r="AJ24" s="195"/>
      <c r="AK24" s="195"/>
      <c r="AL24" s="195"/>
      <c r="AM24" s="195"/>
      <c r="AN24" s="196"/>
      <c r="AP24" s="34"/>
      <c r="AQ24" s="194"/>
      <c r="AR24" s="195"/>
      <c r="AS24" s="195"/>
      <c r="AT24" s="195"/>
      <c r="AU24" s="195"/>
      <c r="AV24" s="196"/>
      <c r="AW24" s="194"/>
      <c r="AX24" s="195"/>
      <c r="AY24" s="195"/>
      <c r="AZ24" s="195"/>
      <c r="BA24" s="195"/>
      <c r="BB24" s="195"/>
      <c r="BC24" s="195"/>
      <c r="BD24" s="195"/>
      <c r="BE24" s="195"/>
      <c r="BF24" s="195"/>
      <c r="BG24" s="195"/>
      <c r="BH24" s="196"/>
      <c r="BI24" s="30"/>
      <c r="BJ24" s="34"/>
      <c r="BK24" s="194"/>
      <c r="BL24" s="195"/>
      <c r="BM24" s="195"/>
      <c r="BN24" s="195"/>
      <c r="BO24" s="195"/>
      <c r="BP24" s="196"/>
      <c r="BQ24" s="194"/>
      <c r="BR24" s="195"/>
      <c r="BS24" s="195"/>
      <c r="BT24" s="195"/>
      <c r="BU24" s="195"/>
      <c r="BV24" s="195"/>
      <c r="BW24" s="195"/>
      <c r="BX24" s="195"/>
      <c r="BY24" s="195"/>
      <c r="BZ24" s="195"/>
      <c r="CA24" s="195"/>
      <c r="CB24" s="196"/>
    </row>
    <row r="25" spans="3:80" ht="16.5" customHeight="1">
      <c r="C25" s="337" t="s">
        <v>376</v>
      </c>
      <c r="D25" s="337"/>
      <c r="E25" s="337"/>
      <c r="F25" s="337"/>
      <c r="G25" s="337"/>
      <c r="H25" s="598"/>
      <c r="I25" s="598"/>
      <c r="J25" s="598"/>
      <c r="M25" s="337" t="s">
        <v>377</v>
      </c>
      <c r="N25" s="337"/>
      <c r="O25" s="337"/>
      <c r="P25" s="337"/>
      <c r="Q25" s="337"/>
      <c r="R25" s="594"/>
      <c r="S25" s="594"/>
      <c r="T25" s="594"/>
      <c r="U25" s="30"/>
      <c r="V25" s="34"/>
      <c r="W25" s="194"/>
      <c r="X25" s="195"/>
      <c r="Y25" s="195"/>
      <c r="Z25" s="195"/>
      <c r="AA25" s="195"/>
      <c r="AB25" s="196"/>
      <c r="AC25" s="194"/>
      <c r="AD25" s="195"/>
      <c r="AE25" s="195"/>
      <c r="AF25" s="195"/>
      <c r="AG25" s="195"/>
      <c r="AH25" s="195"/>
      <c r="AI25" s="195"/>
      <c r="AJ25" s="195"/>
      <c r="AK25" s="195"/>
      <c r="AL25" s="195"/>
      <c r="AM25" s="195"/>
      <c r="AN25" s="196"/>
      <c r="AP25" s="34"/>
      <c r="AQ25" s="194"/>
      <c r="AR25" s="195"/>
      <c r="AS25" s="195"/>
      <c r="AT25" s="195"/>
      <c r="AU25" s="195"/>
      <c r="AV25" s="196"/>
      <c r="AW25" s="194"/>
      <c r="AX25" s="195"/>
      <c r="AY25" s="195"/>
      <c r="AZ25" s="195"/>
      <c r="BA25" s="195"/>
      <c r="BB25" s="195"/>
      <c r="BC25" s="195"/>
      <c r="BD25" s="195"/>
      <c r="BE25" s="195"/>
      <c r="BF25" s="195"/>
      <c r="BG25" s="195"/>
      <c r="BH25" s="196"/>
      <c r="BI25" s="30"/>
      <c r="BJ25" s="34"/>
      <c r="BK25" s="194"/>
      <c r="BL25" s="195"/>
      <c r="BM25" s="195"/>
      <c r="BN25" s="195"/>
      <c r="BO25" s="195"/>
      <c r="BP25" s="196"/>
      <c r="BQ25" s="194"/>
      <c r="BR25" s="195"/>
      <c r="BS25" s="195"/>
      <c r="BT25" s="195"/>
      <c r="BU25" s="195"/>
      <c r="BV25" s="195"/>
      <c r="BW25" s="195"/>
      <c r="BX25" s="195"/>
      <c r="BY25" s="195"/>
      <c r="BZ25" s="195"/>
      <c r="CA25" s="195"/>
      <c r="CB25" s="196"/>
    </row>
    <row r="26" spans="3:80">
      <c r="C26" s="337" t="s">
        <v>378</v>
      </c>
      <c r="D26" s="337"/>
      <c r="E26" s="337"/>
      <c r="F26" s="337"/>
      <c r="G26" s="337"/>
      <c r="H26" s="598"/>
      <c r="I26" s="598"/>
      <c r="J26" s="598"/>
      <c r="M26" s="337" t="s">
        <v>379</v>
      </c>
      <c r="N26" s="337"/>
      <c r="O26" s="337"/>
      <c r="P26" s="337"/>
      <c r="Q26" s="337"/>
      <c r="R26" s="594"/>
      <c r="S26" s="594"/>
      <c r="T26" s="594"/>
      <c r="U26" s="30"/>
      <c r="V26" s="34"/>
      <c r="W26" s="194"/>
      <c r="X26" s="195"/>
      <c r="Y26" s="195"/>
      <c r="Z26" s="195"/>
      <c r="AA26" s="195"/>
      <c r="AB26" s="196"/>
      <c r="AC26" s="194"/>
      <c r="AD26" s="195"/>
      <c r="AE26" s="195"/>
      <c r="AF26" s="195"/>
      <c r="AG26" s="195"/>
      <c r="AH26" s="195"/>
      <c r="AI26" s="195"/>
      <c r="AJ26" s="195"/>
      <c r="AK26" s="195"/>
      <c r="AL26" s="195"/>
      <c r="AM26" s="195"/>
      <c r="AN26" s="196"/>
      <c r="AP26" s="34"/>
      <c r="AQ26" s="194"/>
      <c r="AR26" s="195"/>
      <c r="AS26" s="195"/>
      <c r="AT26" s="195"/>
      <c r="AU26" s="195"/>
      <c r="AV26" s="196"/>
      <c r="AW26" s="194"/>
      <c r="AX26" s="195"/>
      <c r="AY26" s="195"/>
      <c r="AZ26" s="195"/>
      <c r="BA26" s="195"/>
      <c r="BB26" s="195"/>
      <c r="BC26" s="195"/>
      <c r="BD26" s="195"/>
      <c r="BE26" s="195"/>
      <c r="BF26" s="195"/>
      <c r="BG26" s="195"/>
      <c r="BH26" s="196"/>
      <c r="BI26" s="30"/>
      <c r="BJ26" s="34"/>
      <c r="BK26" s="194"/>
      <c r="BL26" s="195"/>
      <c r="BM26" s="195"/>
      <c r="BN26" s="195"/>
      <c r="BO26" s="195"/>
      <c r="BP26" s="196"/>
      <c r="BQ26" s="194"/>
      <c r="BR26" s="195"/>
      <c r="BS26" s="195"/>
      <c r="BT26" s="195"/>
      <c r="BU26" s="195"/>
      <c r="BV26" s="195"/>
      <c r="BW26" s="195"/>
      <c r="BX26" s="195"/>
      <c r="BY26" s="195"/>
      <c r="BZ26" s="195"/>
      <c r="CA26" s="195"/>
      <c r="CB26" s="196"/>
    </row>
    <row r="27" spans="3:80">
      <c r="C27" s="337" t="s">
        <v>380</v>
      </c>
      <c r="D27" s="337"/>
      <c r="E27" s="337"/>
      <c r="F27" s="337"/>
      <c r="G27" s="337"/>
      <c r="H27" s="598"/>
      <c r="I27" s="598"/>
      <c r="J27" s="598"/>
      <c r="M27" s="337" t="s">
        <v>381</v>
      </c>
      <c r="N27" s="337"/>
      <c r="O27" s="337"/>
      <c r="P27" s="337"/>
      <c r="Q27" s="337"/>
      <c r="R27" s="594"/>
      <c r="S27" s="594"/>
      <c r="T27" s="594"/>
      <c r="U27" s="30"/>
      <c r="V27" s="34"/>
      <c r="W27" s="194"/>
      <c r="X27" s="195"/>
      <c r="Y27" s="195"/>
      <c r="Z27" s="195"/>
      <c r="AA27" s="195"/>
      <c r="AB27" s="196"/>
      <c r="AC27" s="194"/>
      <c r="AD27" s="195"/>
      <c r="AE27" s="195"/>
      <c r="AF27" s="195"/>
      <c r="AG27" s="195"/>
      <c r="AH27" s="195"/>
      <c r="AI27" s="195"/>
      <c r="AJ27" s="195"/>
      <c r="AK27" s="195"/>
      <c r="AL27" s="195"/>
      <c r="AM27" s="195"/>
      <c r="AN27" s="196"/>
      <c r="AP27" s="34"/>
      <c r="AQ27" s="194"/>
      <c r="AR27" s="195"/>
      <c r="AS27" s="195"/>
      <c r="AT27" s="195"/>
      <c r="AU27" s="195"/>
      <c r="AV27" s="196"/>
      <c r="AW27" s="194"/>
      <c r="AX27" s="195"/>
      <c r="AY27" s="195"/>
      <c r="AZ27" s="195"/>
      <c r="BA27" s="195"/>
      <c r="BB27" s="195"/>
      <c r="BC27" s="195"/>
      <c r="BD27" s="195"/>
      <c r="BE27" s="195"/>
      <c r="BF27" s="195"/>
      <c r="BG27" s="195"/>
      <c r="BH27" s="196"/>
      <c r="BI27" s="30"/>
      <c r="BJ27" s="34"/>
      <c r="BK27" s="194"/>
      <c r="BL27" s="195"/>
      <c r="BM27" s="195"/>
      <c r="BN27" s="195"/>
      <c r="BO27" s="195"/>
      <c r="BP27" s="196"/>
      <c r="BQ27" s="194"/>
      <c r="BR27" s="195"/>
      <c r="BS27" s="195"/>
      <c r="BT27" s="195"/>
      <c r="BU27" s="195"/>
      <c r="BV27" s="195"/>
      <c r="BW27" s="195"/>
      <c r="BX27" s="195"/>
      <c r="BY27" s="195"/>
      <c r="BZ27" s="195"/>
      <c r="CA27" s="195"/>
      <c r="CB27" s="196"/>
    </row>
    <row r="28" spans="3:80">
      <c r="U28" s="30"/>
      <c r="V28" s="34"/>
      <c r="W28" s="194"/>
      <c r="X28" s="195"/>
      <c r="Y28" s="195"/>
      <c r="Z28" s="195"/>
      <c r="AA28" s="195"/>
      <c r="AB28" s="196"/>
      <c r="AC28" s="194"/>
      <c r="AD28" s="195"/>
      <c r="AE28" s="195"/>
      <c r="AF28" s="195"/>
      <c r="AG28" s="195"/>
      <c r="AH28" s="195"/>
      <c r="AI28" s="195"/>
      <c r="AJ28" s="195"/>
      <c r="AK28" s="195"/>
      <c r="AL28" s="195"/>
      <c r="AM28" s="195"/>
      <c r="AN28" s="196"/>
      <c r="AP28" s="34"/>
      <c r="AQ28" s="194"/>
      <c r="AR28" s="195"/>
      <c r="AS28" s="195"/>
      <c r="AT28" s="195"/>
      <c r="AU28" s="195"/>
      <c r="AV28" s="196"/>
      <c r="AW28" s="194"/>
      <c r="AX28" s="195"/>
      <c r="AY28" s="195"/>
      <c r="AZ28" s="195"/>
      <c r="BA28" s="195"/>
      <c r="BB28" s="195"/>
      <c r="BC28" s="195"/>
      <c r="BD28" s="195"/>
      <c r="BE28" s="195"/>
      <c r="BF28" s="195"/>
      <c r="BG28" s="195"/>
      <c r="BH28" s="196"/>
      <c r="BI28" s="30"/>
      <c r="BJ28" s="34"/>
      <c r="BK28" s="194"/>
      <c r="BL28" s="195"/>
      <c r="BM28" s="195"/>
      <c r="BN28" s="195"/>
      <c r="BO28" s="195"/>
      <c r="BP28" s="196"/>
      <c r="BQ28" s="194"/>
      <c r="BR28" s="195"/>
      <c r="BS28" s="195"/>
      <c r="BT28" s="195"/>
      <c r="BU28" s="195"/>
      <c r="BV28" s="195"/>
      <c r="BW28" s="195"/>
      <c r="BX28" s="195"/>
      <c r="BY28" s="195"/>
      <c r="BZ28" s="195"/>
      <c r="CA28" s="195"/>
      <c r="CB28" s="196"/>
    </row>
    <row r="29" spans="3:80" ht="16.5" customHeight="1">
      <c r="C29" s="337" t="s">
        <v>382</v>
      </c>
      <c r="D29" s="337"/>
      <c r="E29" s="337"/>
      <c r="F29" s="337"/>
      <c r="G29" s="337"/>
      <c r="H29" s="598"/>
      <c r="I29" s="598"/>
      <c r="J29" s="598"/>
      <c r="M29" s="337" t="s">
        <v>383</v>
      </c>
      <c r="N29" s="337"/>
      <c r="O29" s="337"/>
      <c r="P29" s="337"/>
      <c r="Q29" s="337"/>
      <c r="R29" s="598"/>
      <c r="S29" s="598"/>
      <c r="T29" s="598"/>
      <c r="V29" s="34"/>
      <c r="W29" s="194"/>
      <c r="X29" s="195"/>
      <c r="Y29" s="195"/>
      <c r="Z29" s="195"/>
      <c r="AA29" s="195"/>
      <c r="AB29" s="196"/>
      <c r="AC29" s="194"/>
      <c r="AD29" s="195"/>
      <c r="AE29" s="195"/>
      <c r="AF29" s="195"/>
      <c r="AG29" s="195"/>
      <c r="AH29" s="195"/>
      <c r="AI29" s="195"/>
      <c r="AJ29" s="195"/>
      <c r="AK29" s="195"/>
      <c r="AL29" s="195"/>
      <c r="AM29" s="195"/>
      <c r="AN29" s="196"/>
      <c r="AP29" s="34"/>
      <c r="AQ29" s="194"/>
      <c r="AR29" s="195"/>
      <c r="AS29" s="195"/>
      <c r="AT29" s="195"/>
      <c r="AU29" s="195"/>
      <c r="AV29" s="196"/>
      <c r="AW29" s="194"/>
      <c r="AX29" s="195"/>
      <c r="AY29" s="195"/>
      <c r="AZ29" s="195"/>
      <c r="BA29" s="195"/>
      <c r="BB29" s="195"/>
      <c r="BC29" s="195"/>
      <c r="BD29" s="195"/>
      <c r="BE29" s="195"/>
      <c r="BF29" s="195"/>
      <c r="BG29" s="195"/>
      <c r="BH29" s="196"/>
      <c r="BI29" s="30"/>
      <c r="BJ29" s="34"/>
      <c r="BK29" s="194"/>
      <c r="BL29" s="195"/>
      <c r="BM29" s="195"/>
      <c r="BN29" s="195"/>
      <c r="BO29" s="195"/>
      <c r="BP29" s="196"/>
      <c r="BQ29" s="194"/>
      <c r="BR29" s="195"/>
      <c r="BS29" s="195"/>
      <c r="BT29" s="195"/>
      <c r="BU29" s="195"/>
      <c r="BV29" s="195"/>
      <c r="BW29" s="195"/>
      <c r="BX29" s="195"/>
      <c r="BY29" s="195"/>
      <c r="BZ29" s="195"/>
      <c r="CA29" s="195"/>
      <c r="CB29" s="196"/>
    </row>
    <row r="30" spans="3:80">
      <c r="U30" s="30"/>
      <c r="V30" s="34"/>
      <c r="W30" s="194"/>
      <c r="X30" s="195"/>
      <c r="Y30" s="195"/>
      <c r="Z30" s="195"/>
      <c r="AA30" s="195"/>
      <c r="AB30" s="196"/>
      <c r="AC30" s="194"/>
      <c r="AD30" s="195"/>
      <c r="AE30" s="195"/>
      <c r="AF30" s="195"/>
      <c r="AG30" s="195"/>
      <c r="AH30" s="195"/>
      <c r="AI30" s="195"/>
      <c r="AJ30" s="195"/>
      <c r="AK30" s="195"/>
      <c r="AL30" s="195"/>
      <c r="AM30" s="195"/>
      <c r="AN30" s="196"/>
      <c r="AP30" s="34"/>
      <c r="AQ30" s="194"/>
      <c r="AR30" s="195"/>
      <c r="AS30" s="195"/>
      <c r="AT30" s="195"/>
      <c r="AU30" s="195"/>
      <c r="AV30" s="196"/>
      <c r="AW30" s="194"/>
      <c r="AX30" s="195"/>
      <c r="AY30" s="195"/>
      <c r="AZ30" s="195"/>
      <c r="BA30" s="195"/>
      <c r="BB30" s="195"/>
      <c r="BC30" s="195"/>
      <c r="BD30" s="195"/>
      <c r="BE30" s="195"/>
      <c r="BF30" s="195"/>
      <c r="BG30" s="195"/>
      <c r="BH30" s="196"/>
      <c r="BI30" s="30"/>
      <c r="BJ30" s="34"/>
      <c r="BK30" s="194"/>
      <c r="BL30" s="195"/>
      <c r="BM30" s="195"/>
      <c r="BN30" s="195"/>
      <c r="BO30" s="195"/>
      <c r="BP30" s="196"/>
      <c r="BQ30" s="194"/>
      <c r="BR30" s="195"/>
      <c r="BS30" s="195"/>
      <c r="BT30" s="195"/>
      <c r="BU30" s="195"/>
      <c r="BV30" s="195"/>
      <c r="BW30" s="195"/>
      <c r="BX30" s="195"/>
      <c r="BY30" s="195"/>
      <c r="BZ30" s="195"/>
      <c r="CA30" s="195"/>
      <c r="CB30" s="196"/>
    </row>
    <row r="31" spans="3:80" ht="16.5" customHeight="1">
      <c r="C31" s="337" t="s">
        <v>37</v>
      </c>
      <c r="D31" s="337"/>
      <c r="E31" s="337"/>
      <c r="F31" s="337"/>
      <c r="G31" s="337"/>
      <c r="H31" s="598"/>
      <c r="I31" s="598"/>
      <c r="J31" s="598"/>
      <c r="M31" s="337" t="s">
        <v>384</v>
      </c>
      <c r="N31" s="337"/>
      <c r="O31" s="337"/>
      <c r="P31" s="337"/>
      <c r="Q31" s="337"/>
      <c r="R31" s="594"/>
      <c r="S31" s="594"/>
      <c r="T31" s="594"/>
      <c r="U31" s="30"/>
      <c r="V31" s="34"/>
      <c r="W31" s="194"/>
      <c r="X31" s="195"/>
      <c r="Y31" s="195"/>
      <c r="Z31" s="195"/>
      <c r="AA31" s="195"/>
      <c r="AB31" s="196"/>
      <c r="AC31" s="194"/>
      <c r="AD31" s="195"/>
      <c r="AE31" s="195"/>
      <c r="AF31" s="195"/>
      <c r="AG31" s="195"/>
      <c r="AH31" s="195"/>
      <c r="AI31" s="195"/>
      <c r="AJ31" s="195"/>
      <c r="AK31" s="195"/>
      <c r="AL31" s="195"/>
      <c r="AM31" s="195"/>
      <c r="AN31" s="196"/>
      <c r="AP31" s="34"/>
      <c r="AQ31" s="194"/>
      <c r="AR31" s="195"/>
      <c r="AS31" s="195"/>
      <c r="AT31" s="195"/>
      <c r="AU31" s="195"/>
      <c r="AV31" s="196"/>
      <c r="AW31" s="194"/>
      <c r="AX31" s="195"/>
      <c r="AY31" s="195"/>
      <c r="AZ31" s="195"/>
      <c r="BA31" s="195"/>
      <c r="BB31" s="195"/>
      <c r="BC31" s="195"/>
      <c r="BD31" s="195"/>
      <c r="BE31" s="195"/>
      <c r="BF31" s="195"/>
      <c r="BG31" s="195"/>
      <c r="BH31" s="196"/>
      <c r="BI31" s="30"/>
      <c r="BJ31" s="34"/>
      <c r="BK31" s="194"/>
      <c r="BL31" s="195"/>
      <c r="BM31" s="195"/>
      <c r="BN31" s="195"/>
      <c r="BO31" s="195"/>
      <c r="BP31" s="196"/>
      <c r="BQ31" s="194"/>
      <c r="BR31" s="195"/>
      <c r="BS31" s="195"/>
      <c r="BT31" s="195"/>
      <c r="BU31" s="195"/>
      <c r="BV31" s="195"/>
      <c r="BW31" s="195"/>
      <c r="BX31" s="195"/>
      <c r="BY31" s="195"/>
      <c r="BZ31" s="195"/>
      <c r="CA31" s="195"/>
      <c r="CB31" s="196"/>
    </row>
    <row r="32" spans="3:80">
      <c r="U32" s="30"/>
      <c r="V32" s="34"/>
      <c r="W32" s="194"/>
      <c r="X32" s="195"/>
      <c r="Y32" s="195"/>
      <c r="Z32" s="195"/>
      <c r="AA32" s="195"/>
      <c r="AB32" s="196"/>
      <c r="AC32" s="194"/>
      <c r="AD32" s="195"/>
      <c r="AE32" s="195"/>
      <c r="AF32" s="195"/>
      <c r="AG32" s="195"/>
      <c r="AH32" s="195"/>
      <c r="AI32" s="195"/>
      <c r="AJ32" s="195"/>
      <c r="AK32" s="195"/>
      <c r="AL32" s="195"/>
      <c r="AM32" s="195"/>
      <c r="AN32" s="196"/>
      <c r="AP32" s="34"/>
      <c r="AQ32" s="194"/>
      <c r="AR32" s="195"/>
      <c r="AS32" s="195"/>
      <c r="AT32" s="195"/>
      <c r="AU32" s="195"/>
      <c r="AV32" s="196"/>
      <c r="AW32" s="194"/>
      <c r="AX32" s="195"/>
      <c r="AY32" s="195"/>
      <c r="AZ32" s="195"/>
      <c r="BA32" s="195"/>
      <c r="BB32" s="195"/>
      <c r="BC32" s="195"/>
      <c r="BD32" s="195"/>
      <c r="BE32" s="195"/>
      <c r="BF32" s="195"/>
      <c r="BG32" s="195"/>
      <c r="BH32" s="196"/>
      <c r="BI32" s="30"/>
      <c r="BJ32" s="34"/>
      <c r="BK32" s="194"/>
      <c r="BL32" s="195"/>
      <c r="BM32" s="195"/>
      <c r="BN32" s="195"/>
      <c r="BO32" s="195"/>
      <c r="BP32" s="196"/>
      <c r="BQ32" s="194"/>
      <c r="BR32" s="195"/>
      <c r="BS32" s="195"/>
      <c r="BT32" s="195"/>
      <c r="BU32" s="195"/>
      <c r="BV32" s="195"/>
      <c r="BW32" s="195"/>
      <c r="BX32" s="195"/>
      <c r="BY32" s="195"/>
      <c r="BZ32" s="195"/>
      <c r="CA32" s="195"/>
      <c r="CB32" s="196"/>
    </row>
    <row r="33" spans="3:80" ht="16.5" customHeight="1">
      <c r="C33" s="337" t="s">
        <v>385</v>
      </c>
      <c r="D33" s="337"/>
      <c r="E33" s="337"/>
      <c r="F33" s="337"/>
      <c r="G33" s="337"/>
      <c r="H33" s="594"/>
      <c r="I33" s="594"/>
      <c r="J33" s="594"/>
      <c r="M33" s="337" t="s">
        <v>386</v>
      </c>
      <c r="N33" s="337"/>
      <c r="O33" s="337"/>
      <c r="P33" s="337"/>
      <c r="Q33" s="337"/>
      <c r="R33" s="594"/>
      <c r="S33" s="594"/>
      <c r="T33" s="594"/>
      <c r="U33" s="30"/>
      <c r="V33" s="34"/>
      <c r="W33" s="194"/>
      <c r="X33" s="195"/>
      <c r="Y33" s="195"/>
      <c r="Z33" s="195"/>
      <c r="AA33" s="195"/>
      <c r="AB33" s="196"/>
      <c r="AC33" s="194"/>
      <c r="AD33" s="195"/>
      <c r="AE33" s="195"/>
      <c r="AF33" s="195"/>
      <c r="AG33" s="195"/>
      <c r="AH33" s="195"/>
      <c r="AI33" s="195"/>
      <c r="AJ33" s="195"/>
      <c r="AK33" s="195"/>
      <c r="AL33" s="195"/>
      <c r="AM33" s="195"/>
      <c r="AN33" s="196"/>
      <c r="AP33" s="34"/>
      <c r="AQ33" s="194"/>
      <c r="AR33" s="195"/>
      <c r="AS33" s="195"/>
      <c r="AT33" s="195"/>
      <c r="AU33" s="195"/>
      <c r="AV33" s="196"/>
      <c r="AW33" s="194"/>
      <c r="AX33" s="195"/>
      <c r="AY33" s="195"/>
      <c r="AZ33" s="195"/>
      <c r="BA33" s="195"/>
      <c r="BB33" s="195"/>
      <c r="BC33" s="195"/>
      <c r="BD33" s="195"/>
      <c r="BE33" s="195"/>
      <c r="BF33" s="195"/>
      <c r="BG33" s="195"/>
      <c r="BH33" s="196"/>
      <c r="BI33" s="30"/>
      <c r="BJ33" s="34"/>
      <c r="BK33" s="194"/>
      <c r="BL33" s="195"/>
      <c r="BM33" s="195"/>
      <c r="BN33" s="195"/>
      <c r="BO33" s="195"/>
      <c r="BP33" s="196"/>
      <c r="BQ33" s="194"/>
      <c r="BR33" s="195"/>
      <c r="BS33" s="195"/>
      <c r="BT33" s="195"/>
      <c r="BU33" s="195"/>
      <c r="BV33" s="195"/>
      <c r="BW33" s="195"/>
      <c r="BX33" s="195"/>
      <c r="BY33" s="195"/>
      <c r="BZ33" s="195"/>
      <c r="CA33" s="195"/>
      <c r="CB33" s="196"/>
    </row>
    <row r="34" spans="3:80" ht="16.5" customHeight="1">
      <c r="C34" s="337" t="s">
        <v>387</v>
      </c>
      <c r="D34" s="337"/>
      <c r="E34" s="337"/>
      <c r="F34" s="337"/>
      <c r="G34" s="337"/>
      <c r="H34" s="593"/>
      <c r="I34" s="593"/>
      <c r="J34" s="593"/>
      <c r="M34" s="337" t="s">
        <v>388</v>
      </c>
      <c r="N34" s="337"/>
      <c r="O34" s="337"/>
      <c r="P34" s="337"/>
      <c r="Q34" s="337"/>
      <c r="R34" s="594"/>
      <c r="S34" s="594"/>
      <c r="T34" s="594"/>
      <c r="U34" s="30"/>
      <c r="V34" s="34"/>
      <c r="W34" s="194"/>
      <c r="X34" s="195"/>
      <c r="Y34" s="195"/>
      <c r="Z34" s="195"/>
      <c r="AA34" s="195"/>
      <c r="AB34" s="196"/>
      <c r="AC34" s="194"/>
      <c r="AD34" s="195"/>
      <c r="AE34" s="195"/>
      <c r="AF34" s="195"/>
      <c r="AG34" s="195"/>
      <c r="AH34" s="195"/>
      <c r="AI34" s="195"/>
      <c r="AJ34" s="195"/>
      <c r="AK34" s="195"/>
      <c r="AL34" s="195"/>
      <c r="AM34" s="195"/>
      <c r="AN34" s="196"/>
      <c r="AP34" s="34"/>
      <c r="AQ34" s="194"/>
      <c r="AR34" s="195"/>
      <c r="AS34" s="195"/>
      <c r="AT34" s="195"/>
      <c r="AU34" s="195"/>
      <c r="AV34" s="196"/>
      <c r="AW34" s="194"/>
      <c r="AX34" s="195"/>
      <c r="AY34" s="195"/>
      <c r="AZ34" s="195"/>
      <c r="BA34" s="195"/>
      <c r="BB34" s="195"/>
      <c r="BC34" s="195"/>
      <c r="BD34" s="195"/>
      <c r="BE34" s="195"/>
      <c r="BF34" s="195"/>
      <c r="BG34" s="195"/>
      <c r="BH34" s="196"/>
      <c r="BI34" s="30"/>
      <c r="BJ34" s="34"/>
      <c r="BK34" s="194"/>
      <c r="BL34" s="195"/>
      <c r="BM34" s="195"/>
      <c r="BN34" s="195"/>
      <c r="BO34" s="195"/>
      <c r="BP34" s="196"/>
      <c r="BQ34" s="194"/>
      <c r="BR34" s="195"/>
      <c r="BS34" s="195"/>
      <c r="BT34" s="195"/>
      <c r="BU34" s="195"/>
      <c r="BV34" s="195"/>
      <c r="BW34" s="195"/>
      <c r="BX34" s="195"/>
      <c r="BY34" s="195"/>
      <c r="BZ34" s="195"/>
      <c r="CA34" s="195"/>
      <c r="CB34" s="196"/>
    </row>
    <row r="35" spans="3:80">
      <c r="U35" s="30"/>
      <c r="V35" s="34"/>
      <c r="W35" s="194"/>
      <c r="X35" s="195"/>
      <c r="Y35" s="195"/>
      <c r="Z35" s="195"/>
      <c r="AA35" s="195"/>
      <c r="AB35" s="196"/>
      <c r="AC35" s="194"/>
      <c r="AD35" s="195"/>
      <c r="AE35" s="195"/>
      <c r="AF35" s="195"/>
      <c r="AG35" s="195"/>
      <c r="AH35" s="195"/>
      <c r="AI35" s="195"/>
      <c r="AJ35" s="195"/>
      <c r="AK35" s="195"/>
      <c r="AL35" s="195"/>
      <c r="AM35" s="195"/>
      <c r="AN35" s="196"/>
      <c r="AP35" s="34"/>
      <c r="AQ35" s="194"/>
      <c r="AR35" s="195"/>
      <c r="AS35" s="195"/>
      <c r="AT35" s="195"/>
      <c r="AU35" s="195"/>
      <c r="AV35" s="196"/>
      <c r="AW35" s="194"/>
      <c r="AX35" s="195"/>
      <c r="AY35" s="195"/>
      <c r="AZ35" s="195"/>
      <c r="BA35" s="195"/>
      <c r="BB35" s="195"/>
      <c r="BC35" s="195"/>
      <c r="BD35" s="195"/>
      <c r="BE35" s="195"/>
      <c r="BF35" s="195"/>
      <c r="BG35" s="195"/>
      <c r="BH35" s="196"/>
      <c r="BI35" s="30"/>
      <c r="BJ35" s="34"/>
      <c r="BK35" s="194"/>
      <c r="BL35" s="195"/>
      <c r="BM35" s="195"/>
      <c r="BN35" s="195"/>
      <c r="BO35" s="195"/>
      <c r="BP35" s="196"/>
      <c r="BQ35" s="194"/>
      <c r="BR35" s="195"/>
      <c r="BS35" s="195"/>
      <c r="BT35" s="195"/>
      <c r="BU35" s="195"/>
      <c r="BV35" s="195"/>
      <c r="BW35" s="195"/>
      <c r="BX35" s="195"/>
      <c r="BY35" s="195"/>
      <c r="BZ35" s="195"/>
      <c r="CA35" s="195"/>
      <c r="CB35" s="196"/>
    </row>
    <row r="36" spans="3:80">
      <c r="C36" s="337" t="s">
        <v>389</v>
      </c>
      <c r="D36" s="337"/>
      <c r="E36" s="337"/>
      <c r="F36" s="337"/>
      <c r="G36" s="592">
        <f>SUM(R22:T27)</f>
        <v>0</v>
      </c>
      <c r="H36" s="592"/>
      <c r="I36" s="592"/>
      <c r="J36" s="592"/>
      <c r="M36" s="337" t="s">
        <v>390</v>
      </c>
      <c r="N36" s="337"/>
      <c r="O36" s="337"/>
      <c r="P36" s="337"/>
      <c r="Q36" s="592">
        <f>G36*H33+IF(H34="有",IF(G36&gt;=3,G36,3),0)+R34+R33+计算!P25</f>
        <v>0</v>
      </c>
      <c r="R36" s="592"/>
      <c r="S36" s="592"/>
      <c r="T36" s="592"/>
      <c r="U36" s="30"/>
      <c r="V36" s="34"/>
      <c r="W36" s="194"/>
      <c r="X36" s="195"/>
      <c r="Y36" s="195"/>
      <c r="Z36" s="195"/>
      <c r="AA36" s="195"/>
      <c r="AB36" s="196"/>
      <c r="AC36" s="194"/>
      <c r="AD36" s="195"/>
      <c r="AE36" s="195"/>
      <c r="AF36" s="195"/>
      <c r="AG36" s="195"/>
      <c r="AH36" s="195"/>
      <c r="AI36" s="195"/>
      <c r="AJ36" s="195"/>
      <c r="AK36" s="195"/>
      <c r="AL36" s="195"/>
      <c r="AM36" s="195"/>
      <c r="AN36" s="196"/>
      <c r="AP36" s="34"/>
      <c r="AQ36" s="194"/>
      <c r="AR36" s="195"/>
      <c r="AS36" s="195"/>
      <c r="AT36" s="195"/>
      <c r="AU36" s="195"/>
      <c r="AV36" s="196"/>
      <c r="AW36" s="194"/>
      <c r="AX36" s="195"/>
      <c r="AY36" s="195"/>
      <c r="AZ36" s="195"/>
      <c r="BA36" s="195"/>
      <c r="BB36" s="195"/>
      <c r="BC36" s="195"/>
      <c r="BD36" s="195"/>
      <c r="BE36" s="195"/>
      <c r="BF36" s="195"/>
      <c r="BG36" s="195"/>
      <c r="BH36" s="196"/>
      <c r="BI36" s="30"/>
      <c r="BJ36" s="34"/>
      <c r="BK36" s="194"/>
      <c r="BL36" s="195"/>
      <c r="BM36" s="195"/>
      <c r="BN36" s="195"/>
      <c r="BO36" s="195"/>
      <c r="BP36" s="196"/>
      <c r="BQ36" s="194"/>
      <c r="BR36" s="195"/>
      <c r="BS36" s="195"/>
      <c r="BT36" s="195"/>
      <c r="BU36" s="195"/>
      <c r="BV36" s="195"/>
      <c r="BW36" s="195"/>
      <c r="BX36" s="195"/>
      <c r="BY36" s="195"/>
      <c r="BZ36" s="195"/>
      <c r="CA36" s="195"/>
      <c r="CB36" s="196"/>
    </row>
    <row r="37" spans="3:80">
      <c r="U37" s="30"/>
      <c r="V37" s="34"/>
      <c r="W37" s="194"/>
      <c r="X37" s="195"/>
      <c r="Y37" s="195"/>
      <c r="Z37" s="195"/>
      <c r="AA37" s="195"/>
      <c r="AB37" s="196"/>
      <c r="AC37" s="194"/>
      <c r="AD37" s="195"/>
      <c r="AE37" s="195"/>
      <c r="AF37" s="195"/>
      <c r="AG37" s="195"/>
      <c r="AH37" s="195"/>
      <c r="AI37" s="195"/>
      <c r="AJ37" s="195"/>
      <c r="AK37" s="195"/>
      <c r="AL37" s="195"/>
      <c r="AM37" s="195"/>
      <c r="AN37" s="196"/>
      <c r="AP37" s="34"/>
      <c r="AQ37" s="194"/>
      <c r="AR37" s="195"/>
      <c r="AS37" s="195"/>
      <c r="AT37" s="195"/>
      <c r="AU37" s="195"/>
      <c r="AV37" s="196"/>
      <c r="AW37" s="194"/>
      <c r="AX37" s="195"/>
      <c r="AY37" s="195"/>
      <c r="AZ37" s="195"/>
      <c r="BA37" s="195"/>
      <c r="BB37" s="195"/>
      <c r="BC37" s="195"/>
      <c r="BD37" s="195"/>
      <c r="BE37" s="195"/>
      <c r="BF37" s="195"/>
      <c r="BG37" s="195"/>
      <c r="BH37" s="196"/>
      <c r="BI37" s="30"/>
      <c r="BJ37" s="34"/>
      <c r="BK37" s="194"/>
      <c r="BL37" s="195"/>
      <c r="BM37" s="195"/>
      <c r="BN37" s="195"/>
      <c r="BO37" s="195"/>
      <c r="BP37" s="196"/>
      <c r="BQ37" s="194"/>
      <c r="BR37" s="195"/>
      <c r="BS37" s="195"/>
      <c r="BT37" s="195"/>
      <c r="BU37" s="195"/>
      <c r="BV37" s="195"/>
      <c r="BW37" s="195"/>
      <c r="BX37" s="195"/>
      <c r="BY37" s="195"/>
      <c r="BZ37" s="195"/>
      <c r="CA37" s="195"/>
      <c r="CB37" s="196"/>
    </row>
    <row r="38" spans="3:80">
      <c r="C38" s="531" t="s">
        <v>391</v>
      </c>
      <c r="D38" s="531"/>
      <c r="E38" s="531"/>
      <c r="F38" s="531"/>
      <c r="G38" s="531"/>
      <c r="H38" s="531"/>
      <c r="I38" s="531"/>
      <c r="J38" s="531"/>
      <c r="K38" s="531"/>
      <c r="L38" s="531"/>
      <c r="M38" s="531"/>
      <c r="N38" s="531"/>
      <c r="O38" s="531"/>
      <c r="P38" s="531"/>
      <c r="Q38" s="531"/>
      <c r="R38" s="531"/>
      <c r="S38" s="531"/>
      <c r="T38" s="531"/>
      <c r="U38" s="30"/>
      <c r="V38" s="34"/>
      <c r="W38" s="194"/>
      <c r="X38" s="195"/>
      <c r="Y38" s="195"/>
      <c r="Z38" s="195"/>
      <c r="AA38" s="195"/>
      <c r="AB38" s="196"/>
      <c r="AC38" s="194"/>
      <c r="AD38" s="195"/>
      <c r="AE38" s="195"/>
      <c r="AF38" s="195"/>
      <c r="AG38" s="195"/>
      <c r="AH38" s="195"/>
      <c r="AI38" s="195"/>
      <c r="AJ38" s="195"/>
      <c r="AK38" s="195"/>
      <c r="AL38" s="195"/>
      <c r="AM38" s="195"/>
      <c r="AN38" s="196"/>
      <c r="AP38" s="34"/>
      <c r="AQ38" s="194"/>
      <c r="AR38" s="195"/>
      <c r="AS38" s="195"/>
      <c r="AT38" s="195"/>
      <c r="AU38" s="195"/>
      <c r="AV38" s="196"/>
      <c r="AW38" s="194"/>
      <c r="AX38" s="195"/>
      <c r="AY38" s="195"/>
      <c r="AZ38" s="195"/>
      <c r="BA38" s="195"/>
      <c r="BB38" s="195"/>
      <c r="BC38" s="195"/>
      <c r="BD38" s="195"/>
      <c r="BE38" s="195"/>
      <c r="BF38" s="195"/>
      <c r="BG38" s="195"/>
      <c r="BH38" s="196"/>
      <c r="BI38" s="30"/>
      <c r="BJ38" s="34"/>
      <c r="BK38" s="194"/>
      <c r="BL38" s="195"/>
      <c r="BM38" s="195"/>
      <c r="BN38" s="195"/>
      <c r="BO38" s="195"/>
      <c r="BP38" s="196"/>
      <c r="BQ38" s="194"/>
      <c r="BR38" s="195"/>
      <c r="BS38" s="195"/>
      <c r="BT38" s="195"/>
      <c r="BU38" s="195"/>
      <c r="BV38" s="195"/>
      <c r="BW38" s="195"/>
      <c r="BX38" s="195"/>
      <c r="BY38" s="195"/>
      <c r="BZ38" s="195"/>
      <c r="CA38" s="195"/>
      <c r="CB38" s="196"/>
    </row>
    <row r="39" spans="3:80">
      <c r="U39" s="30"/>
      <c r="V39" s="34"/>
      <c r="W39" s="194"/>
      <c r="X39" s="195"/>
      <c r="Y39" s="195"/>
      <c r="Z39" s="195"/>
      <c r="AA39" s="195"/>
      <c r="AB39" s="196"/>
      <c r="AC39" s="194"/>
      <c r="AD39" s="195"/>
      <c r="AE39" s="195"/>
      <c r="AF39" s="195"/>
      <c r="AG39" s="195"/>
      <c r="AH39" s="195"/>
      <c r="AI39" s="195"/>
      <c r="AJ39" s="195"/>
      <c r="AK39" s="195"/>
      <c r="AL39" s="195"/>
      <c r="AM39" s="195"/>
      <c r="AN39" s="196"/>
      <c r="AP39" s="34"/>
      <c r="AQ39" s="194"/>
      <c r="AR39" s="195"/>
      <c r="AS39" s="195"/>
      <c r="AT39" s="195"/>
      <c r="AU39" s="195"/>
      <c r="AV39" s="196"/>
      <c r="AW39" s="194"/>
      <c r="AX39" s="195"/>
      <c r="AY39" s="195"/>
      <c r="AZ39" s="195"/>
      <c r="BA39" s="195"/>
      <c r="BB39" s="195"/>
      <c r="BC39" s="195"/>
      <c r="BD39" s="195"/>
      <c r="BE39" s="195"/>
      <c r="BF39" s="195"/>
      <c r="BG39" s="195"/>
      <c r="BH39" s="196"/>
      <c r="BI39" s="30"/>
      <c r="BJ39" s="34"/>
      <c r="BK39" s="194"/>
      <c r="BL39" s="195"/>
      <c r="BM39" s="195"/>
      <c r="BN39" s="195"/>
      <c r="BO39" s="195"/>
      <c r="BP39" s="196"/>
      <c r="BQ39" s="194"/>
      <c r="BR39" s="195"/>
      <c r="BS39" s="195"/>
      <c r="BT39" s="195"/>
      <c r="BU39" s="195"/>
      <c r="BV39" s="195"/>
      <c r="BW39" s="195"/>
      <c r="BX39" s="195"/>
      <c r="BY39" s="195"/>
      <c r="BZ39" s="195"/>
      <c r="CA39" s="195"/>
      <c r="CB39" s="196"/>
    </row>
    <row r="40" spans="3:80">
      <c r="C40" s="337" t="s">
        <v>392</v>
      </c>
      <c r="D40" s="337"/>
      <c r="E40" s="337"/>
      <c r="F40" s="337"/>
      <c r="G40" s="337"/>
      <c r="H40" s="595"/>
      <c r="I40" s="596"/>
      <c r="J40" s="596"/>
      <c r="K40" s="597"/>
      <c r="M40" s="337" t="s">
        <v>393</v>
      </c>
      <c r="N40" s="337"/>
      <c r="O40" s="337"/>
      <c r="P40" s="337"/>
      <c r="Q40" s="337"/>
      <c r="R40" s="594"/>
      <c r="S40" s="594"/>
      <c r="T40" s="594"/>
      <c r="U40" s="30"/>
      <c r="V40" s="34"/>
      <c r="W40" s="194"/>
      <c r="X40" s="195"/>
      <c r="Y40" s="195"/>
      <c r="Z40" s="195"/>
      <c r="AA40" s="195"/>
      <c r="AB40" s="196"/>
      <c r="AC40" s="194"/>
      <c r="AD40" s="195"/>
      <c r="AE40" s="195"/>
      <c r="AF40" s="195"/>
      <c r="AG40" s="195"/>
      <c r="AH40" s="195"/>
      <c r="AI40" s="195"/>
      <c r="AJ40" s="195"/>
      <c r="AK40" s="195"/>
      <c r="AL40" s="195"/>
      <c r="AM40" s="195"/>
      <c r="AN40" s="196"/>
      <c r="AP40" s="34"/>
      <c r="AQ40" s="194"/>
      <c r="AR40" s="195"/>
      <c r="AS40" s="195"/>
      <c r="AT40" s="195"/>
      <c r="AU40" s="195"/>
      <c r="AV40" s="196"/>
      <c r="AW40" s="194"/>
      <c r="AX40" s="195"/>
      <c r="AY40" s="195"/>
      <c r="AZ40" s="195"/>
      <c r="BA40" s="195"/>
      <c r="BB40" s="195"/>
      <c r="BC40" s="195"/>
      <c r="BD40" s="195"/>
      <c r="BE40" s="195"/>
      <c r="BF40" s="195"/>
      <c r="BG40" s="195"/>
      <c r="BH40" s="196"/>
      <c r="BI40" s="30"/>
      <c r="BJ40" s="34"/>
      <c r="BK40" s="194"/>
      <c r="BL40" s="195"/>
      <c r="BM40" s="195"/>
      <c r="BN40" s="195"/>
      <c r="BO40" s="195"/>
      <c r="BP40" s="196"/>
      <c r="BQ40" s="194"/>
      <c r="BR40" s="195"/>
      <c r="BS40" s="195"/>
      <c r="BT40" s="195"/>
      <c r="BU40" s="195"/>
      <c r="BV40" s="195"/>
      <c r="BW40" s="195"/>
      <c r="BX40" s="195"/>
      <c r="BY40" s="195"/>
      <c r="BZ40" s="195"/>
      <c r="CA40" s="195"/>
      <c r="CB40" s="196"/>
    </row>
    <row r="41" spans="3:80">
      <c r="C41" s="337" t="s">
        <v>394</v>
      </c>
      <c r="D41" s="337"/>
      <c r="E41" s="337"/>
      <c r="F41" s="337"/>
      <c r="G41" s="337"/>
      <c r="H41" s="595"/>
      <c r="I41" s="596"/>
      <c r="J41" s="596"/>
      <c r="K41" s="597"/>
      <c r="M41" s="337" t="s">
        <v>395</v>
      </c>
      <c r="N41" s="337"/>
      <c r="O41" s="337"/>
      <c r="P41" s="337"/>
      <c r="Q41" s="337"/>
      <c r="R41" s="594"/>
      <c r="S41" s="594"/>
      <c r="T41" s="594"/>
      <c r="U41" s="30"/>
      <c r="V41" s="34"/>
      <c r="W41" s="194"/>
      <c r="X41" s="195"/>
      <c r="Y41" s="195"/>
      <c r="Z41" s="195"/>
      <c r="AA41" s="195"/>
      <c r="AB41" s="196"/>
      <c r="AC41" s="194"/>
      <c r="AD41" s="195"/>
      <c r="AE41" s="195"/>
      <c r="AF41" s="195"/>
      <c r="AG41" s="195"/>
      <c r="AH41" s="195"/>
      <c r="AI41" s="195"/>
      <c r="AJ41" s="195"/>
      <c r="AK41" s="195"/>
      <c r="AL41" s="195"/>
      <c r="AM41" s="195"/>
      <c r="AN41" s="196"/>
      <c r="AP41" s="34"/>
      <c r="AQ41" s="194"/>
      <c r="AR41" s="195"/>
      <c r="AS41" s="195"/>
      <c r="AT41" s="195"/>
      <c r="AU41" s="195"/>
      <c r="AV41" s="196"/>
      <c r="AW41" s="194"/>
      <c r="AX41" s="195"/>
      <c r="AY41" s="195"/>
      <c r="AZ41" s="195"/>
      <c r="BA41" s="195"/>
      <c r="BB41" s="195"/>
      <c r="BC41" s="195"/>
      <c r="BD41" s="195"/>
      <c r="BE41" s="195"/>
      <c r="BF41" s="195"/>
      <c r="BG41" s="195"/>
      <c r="BH41" s="196"/>
      <c r="BI41" s="30"/>
      <c r="BJ41" s="34"/>
      <c r="BK41" s="194"/>
      <c r="BL41" s="195"/>
      <c r="BM41" s="195"/>
      <c r="BN41" s="195"/>
      <c r="BO41" s="195"/>
      <c r="BP41" s="196"/>
      <c r="BQ41" s="194"/>
      <c r="BR41" s="195"/>
      <c r="BS41" s="195"/>
      <c r="BT41" s="195"/>
      <c r="BU41" s="195"/>
      <c r="BV41" s="195"/>
      <c r="BW41" s="195"/>
      <c r="BX41" s="195"/>
      <c r="BY41" s="195"/>
      <c r="BZ41" s="195"/>
      <c r="CA41" s="195"/>
      <c r="CB41" s="196"/>
    </row>
    <row r="42" spans="3:80">
      <c r="C42" s="337" t="s">
        <v>396</v>
      </c>
      <c r="D42" s="337"/>
      <c r="E42" s="337"/>
      <c r="F42" s="337"/>
      <c r="G42" s="337"/>
      <c r="H42" s="595"/>
      <c r="I42" s="596"/>
      <c r="J42" s="596"/>
      <c r="K42" s="597"/>
      <c r="M42" s="337" t="s">
        <v>397</v>
      </c>
      <c r="N42" s="337"/>
      <c r="O42" s="337"/>
      <c r="P42" s="337"/>
      <c r="Q42" s="337"/>
      <c r="R42" s="594"/>
      <c r="S42" s="594"/>
      <c r="T42" s="594"/>
      <c r="U42" s="30"/>
      <c r="V42" s="34"/>
      <c r="W42" s="194"/>
      <c r="X42" s="195"/>
      <c r="Y42" s="195"/>
      <c r="Z42" s="195"/>
      <c r="AA42" s="195"/>
      <c r="AB42" s="196"/>
      <c r="AC42" s="194"/>
      <c r="AD42" s="195"/>
      <c r="AE42" s="195"/>
      <c r="AF42" s="195"/>
      <c r="AG42" s="195"/>
      <c r="AH42" s="195"/>
      <c r="AI42" s="195"/>
      <c r="AJ42" s="195"/>
      <c r="AK42" s="195"/>
      <c r="AL42" s="195"/>
      <c r="AM42" s="195"/>
      <c r="AN42" s="196"/>
      <c r="AP42" s="34"/>
      <c r="AQ42" s="194"/>
      <c r="AR42" s="195"/>
      <c r="AS42" s="195"/>
      <c r="AT42" s="195"/>
      <c r="AU42" s="195"/>
      <c r="AV42" s="196"/>
      <c r="AW42" s="194"/>
      <c r="AX42" s="195"/>
      <c r="AY42" s="195"/>
      <c r="AZ42" s="195"/>
      <c r="BA42" s="195"/>
      <c r="BB42" s="195"/>
      <c r="BC42" s="195"/>
      <c r="BD42" s="195"/>
      <c r="BE42" s="195"/>
      <c r="BF42" s="195"/>
      <c r="BG42" s="195"/>
      <c r="BH42" s="196"/>
      <c r="BI42" s="30"/>
      <c r="BJ42" s="34"/>
      <c r="BK42" s="194"/>
      <c r="BL42" s="195"/>
      <c r="BM42" s="195"/>
      <c r="BN42" s="195"/>
      <c r="BO42" s="195"/>
      <c r="BP42" s="196"/>
      <c r="BQ42" s="194"/>
      <c r="BR42" s="195"/>
      <c r="BS42" s="195"/>
      <c r="BT42" s="195"/>
      <c r="BU42" s="195"/>
      <c r="BV42" s="195"/>
      <c r="BW42" s="195"/>
      <c r="BX42" s="195"/>
      <c r="BY42" s="195"/>
      <c r="BZ42" s="195"/>
      <c r="CA42" s="195"/>
      <c r="CB42" s="196"/>
    </row>
    <row r="43" spans="3:80">
      <c r="C43" s="337" t="s">
        <v>398</v>
      </c>
      <c r="D43" s="337"/>
      <c r="E43" s="337"/>
      <c r="F43" s="337"/>
      <c r="G43" s="337"/>
      <c r="H43" s="595"/>
      <c r="I43" s="596"/>
      <c r="J43" s="596"/>
      <c r="K43" s="597"/>
      <c r="M43" s="337" t="s">
        <v>399</v>
      </c>
      <c r="N43" s="337"/>
      <c r="O43" s="337"/>
      <c r="P43" s="337"/>
      <c r="Q43" s="337"/>
      <c r="R43" s="594"/>
      <c r="S43" s="594"/>
      <c r="T43" s="594"/>
      <c r="V43" s="34"/>
      <c r="W43" s="194"/>
      <c r="X43" s="195"/>
      <c r="Y43" s="195"/>
      <c r="Z43" s="195"/>
      <c r="AA43" s="195"/>
      <c r="AB43" s="196"/>
      <c r="AC43" s="194"/>
      <c r="AD43" s="195"/>
      <c r="AE43" s="195"/>
      <c r="AF43" s="195"/>
      <c r="AG43" s="195"/>
      <c r="AH43" s="195"/>
      <c r="AI43" s="195"/>
      <c r="AJ43" s="195"/>
      <c r="AK43" s="195"/>
      <c r="AL43" s="195"/>
      <c r="AM43" s="195"/>
      <c r="AN43" s="196"/>
      <c r="AP43" s="34"/>
      <c r="AQ43" s="194"/>
      <c r="AR43" s="195"/>
      <c r="AS43" s="195"/>
      <c r="AT43" s="195"/>
      <c r="AU43" s="195"/>
      <c r="AV43" s="196"/>
      <c r="AW43" s="194"/>
      <c r="AX43" s="195"/>
      <c r="AY43" s="195"/>
      <c r="AZ43" s="195"/>
      <c r="BA43" s="195"/>
      <c r="BB43" s="195"/>
      <c r="BC43" s="195"/>
      <c r="BD43" s="195"/>
      <c r="BE43" s="195"/>
      <c r="BF43" s="195"/>
      <c r="BG43" s="195"/>
      <c r="BH43" s="196"/>
      <c r="BI43" s="30"/>
      <c r="BJ43" s="34"/>
      <c r="BK43" s="194"/>
      <c r="BL43" s="195"/>
      <c r="BM43" s="195"/>
      <c r="BN43" s="195"/>
      <c r="BO43" s="195"/>
      <c r="BP43" s="196"/>
      <c r="BQ43" s="194"/>
      <c r="BR43" s="195"/>
      <c r="BS43" s="195"/>
      <c r="BT43" s="195"/>
      <c r="BU43" s="195"/>
      <c r="BV43" s="195"/>
      <c r="BW43" s="195"/>
      <c r="BX43" s="195"/>
      <c r="BY43" s="195"/>
      <c r="BZ43" s="195"/>
      <c r="CA43" s="195"/>
      <c r="CB43" s="196"/>
    </row>
    <row r="44" spans="3:80">
      <c r="C44" s="337" t="s">
        <v>400</v>
      </c>
      <c r="D44" s="337"/>
      <c r="E44" s="337"/>
      <c r="F44" s="337"/>
      <c r="G44" s="337"/>
      <c r="H44" s="595"/>
      <c r="I44" s="596"/>
      <c r="J44" s="596"/>
      <c r="K44" s="597"/>
      <c r="M44" s="337" t="s">
        <v>401</v>
      </c>
      <c r="N44" s="337"/>
      <c r="O44" s="337"/>
      <c r="P44" s="337"/>
      <c r="Q44" s="337"/>
      <c r="R44" s="594"/>
      <c r="S44" s="594"/>
      <c r="T44" s="594"/>
      <c r="V44" s="34"/>
      <c r="W44" s="194"/>
      <c r="X44" s="195"/>
      <c r="Y44" s="195"/>
      <c r="Z44" s="195"/>
      <c r="AA44" s="195"/>
      <c r="AB44" s="196"/>
      <c r="AC44" s="194"/>
      <c r="AD44" s="195"/>
      <c r="AE44" s="195"/>
      <c r="AF44" s="195"/>
      <c r="AG44" s="195"/>
      <c r="AH44" s="195"/>
      <c r="AI44" s="195"/>
      <c r="AJ44" s="195"/>
      <c r="AK44" s="195"/>
      <c r="AL44" s="195"/>
      <c r="AM44" s="195"/>
      <c r="AN44" s="196"/>
      <c r="AP44" s="34"/>
      <c r="AQ44" s="194"/>
      <c r="AR44" s="195"/>
      <c r="AS44" s="195"/>
      <c r="AT44" s="195"/>
      <c r="AU44" s="195"/>
      <c r="AV44" s="196"/>
      <c r="AW44" s="194"/>
      <c r="AX44" s="195"/>
      <c r="AY44" s="195"/>
      <c r="AZ44" s="195"/>
      <c r="BA44" s="195"/>
      <c r="BB44" s="195"/>
      <c r="BC44" s="195"/>
      <c r="BD44" s="195"/>
      <c r="BE44" s="195"/>
      <c r="BF44" s="195"/>
      <c r="BG44" s="195"/>
      <c r="BH44" s="196"/>
      <c r="BI44" s="30"/>
      <c r="BJ44" s="34"/>
      <c r="BK44" s="194"/>
      <c r="BL44" s="195"/>
      <c r="BM44" s="195"/>
      <c r="BN44" s="195"/>
      <c r="BO44" s="195"/>
      <c r="BP44" s="196"/>
      <c r="BQ44" s="194"/>
      <c r="BR44" s="195"/>
      <c r="BS44" s="195"/>
      <c r="BT44" s="195"/>
      <c r="BU44" s="195"/>
      <c r="BV44" s="195"/>
      <c r="BW44" s="195"/>
      <c r="BX44" s="195"/>
      <c r="BY44" s="195"/>
      <c r="BZ44" s="195"/>
      <c r="CA44" s="195"/>
      <c r="CB44" s="196"/>
    </row>
    <row r="45" spans="3:80">
      <c r="C45" s="337" t="s">
        <v>402</v>
      </c>
      <c r="D45" s="337"/>
      <c r="E45" s="337"/>
      <c r="F45" s="337"/>
      <c r="G45" s="337"/>
      <c r="H45" s="595"/>
      <c r="I45" s="596"/>
      <c r="J45" s="596"/>
      <c r="K45" s="597"/>
      <c r="M45" s="337" t="s">
        <v>403</v>
      </c>
      <c r="N45" s="337"/>
      <c r="O45" s="337"/>
      <c r="P45" s="337"/>
      <c r="Q45" s="337"/>
      <c r="R45" s="594"/>
      <c r="S45" s="594"/>
      <c r="T45" s="594"/>
      <c r="V45" s="34"/>
      <c r="W45" s="194"/>
      <c r="X45" s="195"/>
      <c r="Y45" s="195"/>
      <c r="Z45" s="195"/>
      <c r="AA45" s="195"/>
      <c r="AB45" s="196"/>
      <c r="AC45" s="194"/>
      <c r="AD45" s="195"/>
      <c r="AE45" s="195"/>
      <c r="AF45" s="195"/>
      <c r="AG45" s="195"/>
      <c r="AH45" s="195"/>
      <c r="AI45" s="195"/>
      <c r="AJ45" s="195"/>
      <c r="AK45" s="195"/>
      <c r="AL45" s="195"/>
      <c r="AM45" s="195"/>
      <c r="AN45" s="196"/>
      <c r="AP45" s="34"/>
      <c r="AQ45" s="194"/>
      <c r="AR45" s="195"/>
      <c r="AS45" s="195"/>
      <c r="AT45" s="195"/>
      <c r="AU45" s="195"/>
      <c r="AV45" s="196"/>
      <c r="AW45" s="194"/>
      <c r="AX45" s="195"/>
      <c r="AY45" s="195"/>
      <c r="AZ45" s="195"/>
      <c r="BA45" s="195"/>
      <c r="BB45" s="195"/>
      <c r="BC45" s="195"/>
      <c r="BD45" s="195"/>
      <c r="BE45" s="195"/>
      <c r="BF45" s="195"/>
      <c r="BG45" s="195"/>
      <c r="BH45" s="196"/>
      <c r="BI45" s="30"/>
      <c r="BJ45" s="34"/>
      <c r="BK45" s="194"/>
      <c r="BL45" s="195"/>
      <c r="BM45" s="195"/>
      <c r="BN45" s="195"/>
      <c r="BO45" s="195"/>
      <c r="BP45" s="196"/>
      <c r="BQ45" s="194"/>
      <c r="BR45" s="195"/>
      <c r="BS45" s="195"/>
      <c r="BT45" s="195"/>
      <c r="BU45" s="195"/>
      <c r="BV45" s="195"/>
      <c r="BW45" s="195"/>
      <c r="BX45" s="195"/>
      <c r="BY45" s="195"/>
      <c r="BZ45" s="195"/>
      <c r="CA45" s="195"/>
      <c r="CB45" s="196"/>
    </row>
    <row r="46" spans="3:80">
      <c r="C46" s="337" t="s">
        <v>404</v>
      </c>
      <c r="D46" s="337"/>
      <c r="E46" s="337"/>
      <c r="F46" s="337"/>
      <c r="G46" s="337"/>
      <c r="H46" s="595"/>
      <c r="I46" s="596"/>
      <c r="J46" s="596"/>
      <c r="K46" s="597"/>
      <c r="M46" s="337" t="s">
        <v>405</v>
      </c>
      <c r="N46" s="337"/>
      <c r="O46" s="337"/>
      <c r="P46" s="337"/>
      <c r="Q46" s="337"/>
      <c r="R46" s="594"/>
      <c r="S46" s="594"/>
      <c r="T46" s="594"/>
      <c r="V46" s="34"/>
      <c r="W46" s="194"/>
      <c r="X46" s="195"/>
      <c r="Y46" s="195"/>
      <c r="Z46" s="195"/>
      <c r="AA46" s="195"/>
      <c r="AB46" s="196"/>
      <c r="AC46" s="194"/>
      <c r="AD46" s="195"/>
      <c r="AE46" s="195"/>
      <c r="AF46" s="195"/>
      <c r="AG46" s="195"/>
      <c r="AH46" s="195"/>
      <c r="AI46" s="195"/>
      <c r="AJ46" s="195"/>
      <c r="AK46" s="195"/>
      <c r="AL46" s="195"/>
      <c r="AM46" s="195"/>
      <c r="AN46" s="196"/>
      <c r="AP46" s="34"/>
      <c r="AQ46" s="194"/>
      <c r="AR46" s="195"/>
      <c r="AS46" s="195"/>
      <c r="AT46" s="195"/>
      <c r="AU46" s="195"/>
      <c r="AV46" s="196"/>
      <c r="AW46" s="194"/>
      <c r="AX46" s="195"/>
      <c r="AY46" s="195"/>
      <c r="AZ46" s="195"/>
      <c r="BA46" s="195"/>
      <c r="BB46" s="195"/>
      <c r="BC46" s="195"/>
      <c r="BD46" s="195"/>
      <c r="BE46" s="195"/>
      <c r="BF46" s="195"/>
      <c r="BG46" s="195"/>
      <c r="BH46" s="196"/>
      <c r="BI46" s="30"/>
      <c r="BJ46" s="34"/>
      <c r="BK46" s="194"/>
      <c r="BL46" s="195"/>
      <c r="BM46" s="195"/>
      <c r="BN46" s="195"/>
      <c r="BO46" s="195"/>
      <c r="BP46" s="196"/>
      <c r="BQ46" s="194"/>
      <c r="BR46" s="195"/>
      <c r="BS46" s="195"/>
      <c r="BT46" s="195"/>
      <c r="BU46" s="195"/>
      <c r="BV46" s="195"/>
      <c r="BW46" s="195"/>
      <c r="BX46" s="195"/>
      <c r="BY46" s="195"/>
      <c r="BZ46" s="195"/>
      <c r="CA46" s="195"/>
      <c r="CB46" s="196"/>
    </row>
    <row r="47" spans="3:80">
      <c r="V47" s="34"/>
      <c r="W47" s="194"/>
      <c r="X47" s="195"/>
      <c r="Y47" s="195"/>
      <c r="Z47" s="195"/>
      <c r="AA47" s="195"/>
      <c r="AB47" s="196"/>
      <c r="AC47" s="194"/>
      <c r="AD47" s="195"/>
      <c r="AE47" s="195"/>
      <c r="AF47" s="195"/>
      <c r="AG47" s="195"/>
      <c r="AH47" s="195"/>
      <c r="AI47" s="195"/>
      <c r="AJ47" s="195"/>
      <c r="AK47" s="195"/>
      <c r="AL47" s="195"/>
      <c r="AM47" s="195"/>
      <c r="AN47" s="196"/>
      <c r="AP47" s="34"/>
      <c r="AQ47" s="194"/>
      <c r="AR47" s="195"/>
      <c r="AS47" s="195"/>
      <c r="AT47" s="195"/>
      <c r="AU47" s="195"/>
      <c r="AV47" s="196"/>
      <c r="AW47" s="194"/>
      <c r="AX47" s="195"/>
      <c r="AY47" s="195"/>
      <c r="AZ47" s="195"/>
      <c r="BA47" s="195"/>
      <c r="BB47" s="195"/>
      <c r="BC47" s="195"/>
      <c r="BD47" s="195"/>
      <c r="BE47" s="195"/>
      <c r="BF47" s="195"/>
      <c r="BG47" s="195"/>
      <c r="BH47" s="196"/>
      <c r="BI47" s="30"/>
      <c r="BJ47" s="34"/>
      <c r="BK47" s="194"/>
      <c r="BL47" s="195"/>
      <c r="BM47" s="195"/>
      <c r="BN47" s="195"/>
      <c r="BO47" s="195"/>
      <c r="BP47" s="196"/>
      <c r="BQ47" s="194"/>
      <c r="BR47" s="195"/>
      <c r="BS47" s="195"/>
      <c r="BT47" s="195"/>
      <c r="BU47" s="195"/>
      <c r="BV47" s="195"/>
      <c r="BW47" s="195"/>
      <c r="BX47" s="195"/>
      <c r="BY47" s="195"/>
      <c r="BZ47" s="195"/>
      <c r="CA47" s="195"/>
      <c r="CB47" s="196"/>
    </row>
    <row r="48" spans="3:80" ht="16.5" customHeight="1">
      <c r="C48" s="337" t="s">
        <v>406</v>
      </c>
      <c r="D48" s="337"/>
      <c r="E48" s="337"/>
      <c r="F48" s="337"/>
      <c r="G48" s="337"/>
      <c r="H48" s="594"/>
      <c r="I48" s="594"/>
      <c r="J48" s="594"/>
      <c r="L48" s="337" t="s">
        <v>407</v>
      </c>
      <c r="M48" s="337"/>
      <c r="N48" s="337"/>
      <c r="O48" s="337"/>
      <c r="P48" s="337"/>
      <c r="Q48" s="337"/>
      <c r="R48" s="594"/>
      <c r="S48" s="594"/>
      <c r="T48" s="594"/>
      <c r="V48" s="34"/>
      <c r="W48" s="194"/>
      <c r="X48" s="195"/>
      <c r="Y48" s="195"/>
      <c r="Z48" s="195"/>
      <c r="AA48" s="195"/>
      <c r="AB48" s="196"/>
      <c r="AC48" s="194"/>
      <c r="AD48" s="195"/>
      <c r="AE48" s="195"/>
      <c r="AF48" s="195"/>
      <c r="AG48" s="195"/>
      <c r="AH48" s="195"/>
      <c r="AI48" s="195"/>
      <c r="AJ48" s="195"/>
      <c r="AK48" s="195"/>
      <c r="AL48" s="195"/>
      <c r="AM48" s="195"/>
      <c r="AN48" s="196"/>
      <c r="AP48" s="34"/>
      <c r="AQ48" s="194"/>
      <c r="AR48" s="195"/>
      <c r="AS48" s="195"/>
      <c r="AT48" s="195"/>
      <c r="AU48" s="195"/>
      <c r="AV48" s="196"/>
      <c r="AW48" s="194"/>
      <c r="AX48" s="195"/>
      <c r="AY48" s="195"/>
      <c r="AZ48" s="195"/>
      <c r="BA48" s="195"/>
      <c r="BB48" s="195"/>
      <c r="BC48" s="195"/>
      <c r="BD48" s="195"/>
      <c r="BE48" s="195"/>
      <c r="BF48" s="195"/>
      <c r="BG48" s="195"/>
      <c r="BH48" s="196"/>
      <c r="BI48" s="30"/>
      <c r="BJ48" s="34"/>
      <c r="BK48" s="194"/>
      <c r="BL48" s="195"/>
      <c r="BM48" s="195"/>
      <c r="BN48" s="195"/>
      <c r="BO48" s="195"/>
      <c r="BP48" s="196"/>
      <c r="BQ48" s="194"/>
      <c r="BR48" s="195"/>
      <c r="BS48" s="195"/>
      <c r="BT48" s="195"/>
      <c r="BU48" s="195"/>
      <c r="BV48" s="195"/>
      <c r="BW48" s="195"/>
      <c r="BX48" s="195"/>
      <c r="BY48" s="195"/>
      <c r="BZ48" s="195"/>
      <c r="CA48" s="195"/>
      <c r="CB48" s="196"/>
    </row>
    <row r="49" spans="3:80" ht="16.5" customHeight="1">
      <c r="C49" s="532" t="s">
        <v>408</v>
      </c>
      <c r="D49" s="533"/>
      <c r="E49" s="533"/>
      <c r="F49" s="533"/>
      <c r="G49" s="534"/>
      <c r="H49" s="593"/>
      <c r="I49" s="593"/>
      <c r="J49" s="593"/>
      <c r="L49" s="337" t="s">
        <v>409</v>
      </c>
      <c r="M49" s="337"/>
      <c r="N49" s="337"/>
      <c r="O49" s="337"/>
      <c r="P49" s="337"/>
      <c r="Q49" s="337"/>
      <c r="R49" s="594"/>
      <c r="S49" s="594"/>
      <c r="T49" s="594"/>
      <c r="V49" s="34"/>
      <c r="W49" s="194"/>
      <c r="X49" s="195"/>
      <c r="Y49" s="195"/>
      <c r="Z49" s="195"/>
      <c r="AA49" s="195"/>
      <c r="AB49" s="196"/>
      <c r="AC49" s="194"/>
      <c r="AD49" s="195"/>
      <c r="AE49" s="195"/>
      <c r="AF49" s="195"/>
      <c r="AG49" s="195"/>
      <c r="AH49" s="195"/>
      <c r="AI49" s="195"/>
      <c r="AJ49" s="195"/>
      <c r="AK49" s="195"/>
      <c r="AL49" s="195"/>
      <c r="AM49" s="195"/>
      <c r="AN49" s="196"/>
      <c r="AP49" s="34"/>
      <c r="AQ49" s="194"/>
      <c r="AR49" s="195"/>
      <c r="AS49" s="195"/>
      <c r="AT49" s="195"/>
      <c r="AU49" s="195"/>
      <c r="AV49" s="196"/>
      <c r="AW49" s="194"/>
      <c r="AX49" s="195"/>
      <c r="AY49" s="195"/>
      <c r="AZ49" s="195"/>
      <c r="BA49" s="195"/>
      <c r="BB49" s="195"/>
      <c r="BC49" s="195"/>
      <c r="BD49" s="195"/>
      <c r="BE49" s="195"/>
      <c r="BF49" s="195"/>
      <c r="BG49" s="195"/>
      <c r="BH49" s="196"/>
      <c r="BI49" s="30"/>
      <c r="BJ49" s="34"/>
      <c r="BK49" s="194"/>
      <c r="BL49" s="195"/>
      <c r="BM49" s="195"/>
      <c r="BN49" s="195"/>
      <c r="BO49" s="195"/>
      <c r="BP49" s="196"/>
      <c r="BQ49" s="194"/>
      <c r="BR49" s="195"/>
      <c r="BS49" s="195"/>
      <c r="BT49" s="195"/>
      <c r="BU49" s="195"/>
      <c r="BV49" s="195"/>
      <c r="BW49" s="195"/>
      <c r="BX49" s="195"/>
      <c r="BY49" s="195"/>
      <c r="BZ49" s="195"/>
      <c r="CA49" s="195"/>
      <c r="CB49" s="196"/>
    </row>
    <row r="50" spans="3:80" ht="16.5" customHeight="1">
      <c r="V50" s="34"/>
      <c r="W50" s="194"/>
      <c r="X50" s="195"/>
      <c r="Y50" s="195"/>
      <c r="Z50" s="195"/>
      <c r="AA50" s="195"/>
      <c r="AB50" s="196"/>
      <c r="AC50" s="194"/>
      <c r="AD50" s="195"/>
      <c r="AE50" s="195"/>
      <c r="AF50" s="195"/>
      <c r="AG50" s="195"/>
      <c r="AH50" s="195"/>
      <c r="AI50" s="195"/>
      <c r="AJ50" s="195"/>
      <c r="AK50" s="195"/>
      <c r="AL50" s="195"/>
      <c r="AM50" s="195"/>
      <c r="AN50" s="196"/>
      <c r="AP50" s="34"/>
      <c r="AQ50" s="194"/>
      <c r="AR50" s="195"/>
      <c r="AS50" s="195"/>
      <c r="AT50" s="195"/>
      <c r="AU50" s="195"/>
      <c r="AV50" s="196"/>
      <c r="AW50" s="194"/>
      <c r="AX50" s="195"/>
      <c r="AY50" s="195"/>
      <c r="AZ50" s="195"/>
      <c r="BA50" s="195"/>
      <c r="BB50" s="195"/>
      <c r="BC50" s="195"/>
      <c r="BD50" s="195"/>
      <c r="BE50" s="195"/>
      <c r="BF50" s="195"/>
      <c r="BG50" s="195"/>
      <c r="BH50" s="196"/>
      <c r="BI50" s="30"/>
      <c r="BJ50" s="34"/>
      <c r="BK50" s="194"/>
      <c r="BL50" s="195"/>
      <c r="BM50" s="195"/>
      <c r="BN50" s="195"/>
      <c r="BO50" s="195"/>
      <c r="BP50" s="196"/>
      <c r="BQ50" s="194"/>
      <c r="BR50" s="195"/>
      <c r="BS50" s="195"/>
      <c r="BT50" s="195"/>
      <c r="BU50" s="195"/>
      <c r="BV50" s="195"/>
      <c r="BW50" s="195"/>
      <c r="BX50" s="195"/>
      <c r="BY50" s="195"/>
      <c r="BZ50" s="195"/>
      <c r="CA50" s="195"/>
      <c r="CB50" s="196"/>
    </row>
    <row r="51" spans="3:80">
      <c r="C51" s="337" t="s">
        <v>410</v>
      </c>
      <c r="D51" s="337"/>
      <c r="E51" s="337"/>
      <c r="F51" s="337"/>
      <c r="G51" s="592">
        <f>SUM(R40:T46)</f>
        <v>0</v>
      </c>
      <c r="H51" s="592"/>
      <c r="I51" s="592"/>
      <c r="J51" s="592"/>
      <c r="M51" s="337" t="s">
        <v>179</v>
      </c>
      <c r="N51" s="337"/>
      <c r="O51" s="337"/>
      <c r="P51" s="337"/>
      <c r="Q51" s="592">
        <f>SUM(H40*R40,H41*R41,H42*R42,H43*R43,H44*R44,H45*R45,H46*R46,H48*G51,R48,R49,IF(H49="有",G51,0))</f>
        <v>0</v>
      </c>
      <c r="R51" s="592"/>
      <c r="S51" s="592"/>
      <c r="T51" s="592"/>
      <c r="V51" s="34"/>
      <c r="W51" s="194"/>
      <c r="X51" s="195"/>
      <c r="Y51" s="195"/>
      <c r="Z51" s="195"/>
      <c r="AA51" s="195"/>
      <c r="AB51" s="196"/>
      <c r="AC51" s="194"/>
      <c r="AD51" s="195"/>
      <c r="AE51" s="195"/>
      <c r="AF51" s="195"/>
      <c r="AG51" s="195"/>
      <c r="AH51" s="195"/>
      <c r="AI51" s="195"/>
      <c r="AJ51" s="195"/>
      <c r="AK51" s="195"/>
      <c r="AL51" s="195"/>
      <c r="AM51" s="195"/>
      <c r="AN51" s="196"/>
      <c r="AP51" s="34"/>
      <c r="AQ51" s="194"/>
      <c r="AR51" s="195"/>
      <c r="AS51" s="195"/>
      <c r="AT51" s="195"/>
      <c r="AU51" s="195"/>
      <c r="AV51" s="196"/>
      <c r="AW51" s="194"/>
      <c r="AX51" s="195"/>
      <c r="AY51" s="195"/>
      <c r="AZ51" s="195"/>
      <c r="BA51" s="195"/>
      <c r="BB51" s="195"/>
      <c r="BC51" s="195"/>
      <c r="BD51" s="195"/>
      <c r="BE51" s="195"/>
      <c r="BF51" s="195"/>
      <c r="BG51" s="195"/>
      <c r="BH51" s="196"/>
      <c r="BI51" s="30"/>
      <c r="BJ51" s="34"/>
      <c r="BK51" s="194"/>
      <c r="BL51" s="195"/>
      <c r="BM51" s="195"/>
      <c r="BN51" s="195"/>
      <c r="BO51" s="195"/>
      <c r="BP51" s="196"/>
      <c r="BQ51" s="194"/>
      <c r="BR51" s="195"/>
      <c r="BS51" s="195"/>
      <c r="BT51" s="195"/>
      <c r="BU51" s="195"/>
      <c r="BV51" s="195"/>
      <c r="BW51" s="195"/>
      <c r="BX51" s="195"/>
      <c r="BY51" s="195"/>
      <c r="BZ51" s="195"/>
      <c r="CA51" s="195"/>
      <c r="CB51" s="196"/>
    </row>
    <row r="52" spans="3:80">
      <c r="V52" s="34"/>
      <c r="W52" s="194"/>
      <c r="X52" s="195"/>
      <c r="Y52" s="195"/>
      <c r="Z52" s="195"/>
      <c r="AA52" s="195"/>
      <c r="AB52" s="196"/>
      <c r="AC52" s="194"/>
      <c r="AD52" s="195"/>
      <c r="AE52" s="195"/>
      <c r="AF52" s="195"/>
      <c r="AG52" s="195"/>
      <c r="AH52" s="195"/>
      <c r="AI52" s="195"/>
      <c r="AJ52" s="195"/>
      <c r="AK52" s="195"/>
      <c r="AL52" s="195"/>
      <c r="AM52" s="195"/>
      <c r="AN52" s="196"/>
      <c r="AP52" s="34"/>
      <c r="AQ52" s="194"/>
      <c r="AR52" s="195"/>
      <c r="AS52" s="195"/>
      <c r="AT52" s="195"/>
      <c r="AU52" s="195"/>
      <c r="AV52" s="196"/>
      <c r="AW52" s="194"/>
      <c r="AX52" s="195"/>
      <c r="AY52" s="195"/>
      <c r="AZ52" s="195"/>
      <c r="BA52" s="195"/>
      <c r="BB52" s="195"/>
      <c r="BC52" s="195"/>
      <c r="BD52" s="195"/>
      <c r="BE52" s="195"/>
      <c r="BF52" s="195"/>
      <c r="BG52" s="195"/>
      <c r="BH52" s="196"/>
      <c r="BI52" s="30"/>
      <c r="BJ52" s="34"/>
      <c r="BK52" s="194"/>
      <c r="BL52" s="195"/>
      <c r="BM52" s="195"/>
      <c r="BN52" s="195"/>
      <c r="BO52" s="195"/>
      <c r="BP52" s="196"/>
      <c r="BQ52" s="194"/>
      <c r="BR52" s="195"/>
      <c r="BS52" s="195"/>
      <c r="BT52" s="195"/>
      <c r="BU52" s="195"/>
      <c r="BV52" s="195"/>
      <c r="BW52" s="195"/>
      <c r="BX52" s="195"/>
      <c r="BY52" s="195"/>
      <c r="BZ52" s="195"/>
      <c r="CA52" s="195"/>
      <c r="CB52" s="196"/>
    </row>
  </sheetData>
  <mergeCells count="457">
    <mergeCell ref="B1:CB1"/>
    <mergeCell ref="U2:V2"/>
    <mergeCell ref="W2:AB2"/>
    <mergeCell ref="AC2:AN2"/>
    <mergeCell ref="AO2:AP2"/>
    <mergeCell ref="AQ2:AV2"/>
    <mergeCell ref="AW2:BH2"/>
    <mergeCell ref="BI2:BJ2"/>
    <mergeCell ref="BK2:BP2"/>
    <mergeCell ref="BQ2:CB2"/>
    <mergeCell ref="C3:R3"/>
    <mergeCell ref="W3:AB3"/>
    <mergeCell ref="AC3:AN3"/>
    <mergeCell ref="AQ3:AV3"/>
    <mergeCell ref="AW3:BH3"/>
    <mergeCell ref="BK3:BP3"/>
    <mergeCell ref="BQ3:CB3"/>
    <mergeCell ref="F4:H4"/>
    <mergeCell ref="I4:K4"/>
    <mergeCell ref="L4:N4"/>
    <mergeCell ref="O4:Q4"/>
    <mergeCell ref="R4:T4"/>
    <mergeCell ref="W4:AB4"/>
    <mergeCell ref="AC4:AN4"/>
    <mergeCell ref="AQ4:AV4"/>
    <mergeCell ref="AW4:BH4"/>
    <mergeCell ref="BK4:BP4"/>
    <mergeCell ref="BQ4:CB4"/>
    <mergeCell ref="AW5:BH5"/>
    <mergeCell ref="BK5:BP5"/>
    <mergeCell ref="BQ5:CB5"/>
    <mergeCell ref="C6:E6"/>
    <mergeCell ref="F6:H6"/>
    <mergeCell ref="I6:K6"/>
    <mergeCell ref="L6:N6"/>
    <mergeCell ref="O6:Q6"/>
    <mergeCell ref="R6:T6"/>
    <mergeCell ref="W6:AB6"/>
    <mergeCell ref="AC6:AN6"/>
    <mergeCell ref="AQ6:AV6"/>
    <mergeCell ref="AW6:BH6"/>
    <mergeCell ref="BK6:BP6"/>
    <mergeCell ref="BQ6:CB6"/>
    <mergeCell ref="C5:E5"/>
    <mergeCell ref="F5:H5"/>
    <mergeCell ref="I5:K5"/>
    <mergeCell ref="L5:N5"/>
    <mergeCell ref="O5:Q5"/>
    <mergeCell ref="R5:T5"/>
    <mergeCell ref="W5:AB5"/>
    <mergeCell ref="AC5:AN5"/>
    <mergeCell ref="AQ5:AV5"/>
    <mergeCell ref="AW7:BH7"/>
    <mergeCell ref="BK7:BP7"/>
    <mergeCell ref="BQ7:CB7"/>
    <mergeCell ref="C8:E8"/>
    <mergeCell ref="F8:H8"/>
    <mergeCell ref="I8:K8"/>
    <mergeCell ref="L8:N8"/>
    <mergeCell ref="O8:Q8"/>
    <mergeCell ref="R8:T8"/>
    <mergeCell ref="W8:AB8"/>
    <mergeCell ref="AC8:AN8"/>
    <mergeCell ref="AQ8:AV8"/>
    <mergeCell ref="AW8:BH8"/>
    <mergeCell ref="BK8:BP8"/>
    <mergeCell ref="BQ8:CB8"/>
    <mergeCell ref="C7:E7"/>
    <mergeCell ref="F7:H7"/>
    <mergeCell ref="I7:K7"/>
    <mergeCell ref="L7:N7"/>
    <mergeCell ref="O7:Q7"/>
    <mergeCell ref="R7:T7"/>
    <mergeCell ref="W7:AB7"/>
    <mergeCell ref="AC7:AN7"/>
    <mergeCell ref="AQ7:AV7"/>
    <mergeCell ref="AW9:BH9"/>
    <mergeCell ref="BK9:BP9"/>
    <mergeCell ref="BQ9:CB9"/>
    <mergeCell ref="C10:E10"/>
    <mergeCell ref="F10:H10"/>
    <mergeCell ref="I10:K10"/>
    <mergeCell ref="L10:N10"/>
    <mergeCell ref="O10:Q10"/>
    <mergeCell ref="R10:T10"/>
    <mergeCell ref="W10:AB10"/>
    <mergeCell ref="AC10:AN10"/>
    <mergeCell ref="AQ10:AV10"/>
    <mergeCell ref="AW10:BH10"/>
    <mergeCell ref="BK10:BP10"/>
    <mergeCell ref="BQ10:CB10"/>
    <mergeCell ref="C9:E9"/>
    <mergeCell ref="F9:H9"/>
    <mergeCell ref="I9:K9"/>
    <mergeCell ref="L9:N9"/>
    <mergeCell ref="O9:Q9"/>
    <mergeCell ref="R9:T9"/>
    <mergeCell ref="W9:AB9"/>
    <mergeCell ref="AC9:AN9"/>
    <mergeCell ref="AQ9:AV9"/>
    <mergeCell ref="C11:E11"/>
    <mergeCell ref="F11:H11"/>
    <mergeCell ref="I11:K11"/>
    <mergeCell ref="L11:N11"/>
    <mergeCell ref="O11:Q11"/>
    <mergeCell ref="R11:T11"/>
    <mergeCell ref="W11:AB11"/>
    <mergeCell ref="AC11:AN11"/>
    <mergeCell ref="AQ11:AV11"/>
    <mergeCell ref="BK13:BP13"/>
    <mergeCell ref="BQ13:CB13"/>
    <mergeCell ref="W14:AB14"/>
    <mergeCell ref="AC14:AN14"/>
    <mergeCell ref="AQ14:AV14"/>
    <mergeCell ref="AW14:BH14"/>
    <mergeCell ref="BK14:BP14"/>
    <mergeCell ref="BQ14:CB14"/>
    <mergeCell ref="AW11:BH11"/>
    <mergeCell ref="BK11:BP11"/>
    <mergeCell ref="BQ11:CB11"/>
    <mergeCell ref="W12:AB12"/>
    <mergeCell ref="AC12:AN12"/>
    <mergeCell ref="AQ12:AV12"/>
    <mergeCell ref="AW12:BH12"/>
    <mergeCell ref="BK12:BP12"/>
    <mergeCell ref="BQ12:CB12"/>
    <mergeCell ref="W15:AB15"/>
    <mergeCell ref="AC15:AN15"/>
    <mergeCell ref="AQ15:AV15"/>
    <mergeCell ref="AW15:BH15"/>
    <mergeCell ref="C13:T13"/>
    <mergeCell ref="W13:AB13"/>
    <mergeCell ref="AC13:AN13"/>
    <mergeCell ref="AQ13:AV13"/>
    <mergeCell ref="AW13:BH13"/>
    <mergeCell ref="BK15:BP15"/>
    <mergeCell ref="BQ15:CB15"/>
    <mergeCell ref="W16:AB16"/>
    <mergeCell ref="AC16:AN16"/>
    <mergeCell ref="AQ16:AV16"/>
    <mergeCell ref="AW16:BH16"/>
    <mergeCell ref="BK16:BP16"/>
    <mergeCell ref="BQ16:CB16"/>
    <mergeCell ref="D17:G17"/>
    <mergeCell ref="H17:J17"/>
    <mergeCell ref="K17:L17"/>
    <mergeCell ref="M17:P17"/>
    <mergeCell ref="Q17:S17"/>
    <mergeCell ref="W17:AB17"/>
    <mergeCell ref="AC17:AN17"/>
    <mergeCell ref="AQ17:AV17"/>
    <mergeCell ref="AW17:BH17"/>
    <mergeCell ref="BK17:BP17"/>
    <mergeCell ref="BQ17:CB17"/>
    <mergeCell ref="D15:G15"/>
    <mergeCell ref="H15:J15"/>
    <mergeCell ref="K15:L15"/>
    <mergeCell ref="M15:P15"/>
    <mergeCell ref="Q15:S15"/>
    <mergeCell ref="N18:P18"/>
    <mergeCell ref="Q18:S18"/>
    <mergeCell ref="W18:AB18"/>
    <mergeCell ref="AC18:AN18"/>
    <mergeCell ref="AQ18:AV18"/>
    <mergeCell ref="AW18:BH18"/>
    <mergeCell ref="BK18:BP18"/>
    <mergeCell ref="BQ18:CB18"/>
    <mergeCell ref="W19:AB19"/>
    <mergeCell ref="AC19:AN19"/>
    <mergeCell ref="AQ19:AV19"/>
    <mergeCell ref="AW19:BH19"/>
    <mergeCell ref="BK19:BP19"/>
    <mergeCell ref="BQ19:CB19"/>
    <mergeCell ref="C20:T20"/>
    <mergeCell ref="W20:AB20"/>
    <mergeCell ref="AC20:AN20"/>
    <mergeCell ref="AQ20:AV20"/>
    <mergeCell ref="AW20:BH20"/>
    <mergeCell ref="BK20:BP20"/>
    <mergeCell ref="BQ20:CB20"/>
    <mergeCell ref="W21:AB21"/>
    <mergeCell ref="AC21:AN21"/>
    <mergeCell ref="AQ21:AV21"/>
    <mergeCell ref="AW21:BH21"/>
    <mergeCell ref="BK21:BP21"/>
    <mergeCell ref="BQ21:CB21"/>
    <mergeCell ref="BQ22:CB22"/>
    <mergeCell ref="C23:G23"/>
    <mergeCell ref="H23:J23"/>
    <mergeCell ref="M23:Q23"/>
    <mergeCell ref="R23:T23"/>
    <mergeCell ref="W23:AB23"/>
    <mergeCell ref="AC23:AN23"/>
    <mergeCell ref="AQ23:AV23"/>
    <mergeCell ref="AW23:BH23"/>
    <mergeCell ref="BK23:BP23"/>
    <mergeCell ref="BQ23:CB23"/>
    <mergeCell ref="C22:G22"/>
    <mergeCell ref="H22:J22"/>
    <mergeCell ref="M22:Q22"/>
    <mergeCell ref="R22:T22"/>
    <mergeCell ref="W22:AB22"/>
    <mergeCell ref="AC22:AN22"/>
    <mergeCell ref="AQ22:AV22"/>
    <mergeCell ref="AW22:BH22"/>
    <mergeCell ref="BK22:BP22"/>
    <mergeCell ref="BQ24:CB24"/>
    <mergeCell ref="C25:G25"/>
    <mergeCell ref="H25:J25"/>
    <mergeCell ref="M25:Q25"/>
    <mergeCell ref="R25:T25"/>
    <mergeCell ref="W25:AB25"/>
    <mergeCell ref="AC25:AN25"/>
    <mergeCell ref="AQ25:AV25"/>
    <mergeCell ref="AW25:BH25"/>
    <mergeCell ref="BK25:BP25"/>
    <mergeCell ref="BQ25:CB25"/>
    <mergeCell ref="C24:G24"/>
    <mergeCell ref="H24:J24"/>
    <mergeCell ref="M24:Q24"/>
    <mergeCell ref="R24:T24"/>
    <mergeCell ref="W24:AB24"/>
    <mergeCell ref="AC24:AN24"/>
    <mergeCell ref="AQ24:AV24"/>
    <mergeCell ref="AW24:BH24"/>
    <mergeCell ref="BK24:BP24"/>
    <mergeCell ref="BQ26:CB26"/>
    <mergeCell ref="C27:G27"/>
    <mergeCell ref="H27:J27"/>
    <mergeCell ref="M27:Q27"/>
    <mergeCell ref="R27:T27"/>
    <mergeCell ref="W27:AB27"/>
    <mergeCell ref="AC27:AN27"/>
    <mergeCell ref="AQ27:AV27"/>
    <mergeCell ref="AW27:BH27"/>
    <mergeCell ref="BK27:BP27"/>
    <mergeCell ref="BQ27:CB27"/>
    <mergeCell ref="C26:G26"/>
    <mergeCell ref="H26:J26"/>
    <mergeCell ref="M26:Q26"/>
    <mergeCell ref="R26:T26"/>
    <mergeCell ref="W26:AB26"/>
    <mergeCell ref="AC26:AN26"/>
    <mergeCell ref="AQ26:AV26"/>
    <mergeCell ref="AW26:BH26"/>
    <mergeCell ref="BK26:BP26"/>
    <mergeCell ref="W28:AB28"/>
    <mergeCell ref="AC28:AN28"/>
    <mergeCell ref="AQ28:AV28"/>
    <mergeCell ref="AW28:BH28"/>
    <mergeCell ref="BK28:BP28"/>
    <mergeCell ref="BQ28:CB28"/>
    <mergeCell ref="C29:G29"/>
    <mergeCell ref="H29:J29"/>
    <mergeCell ref="M29:Q29"/>
    <mergeCell ref="R29:T29"/>
    <mergeCell ref="W29:AB29"/>
    <mergeCell ref="AC29:AN29"/>
    <mergeCell ref="AQ29:AV29"/>
    <mergeCell ref="AW29:BH29"/>
    <mergeCell ref="BK29:BP29"/>
    <mergeCell ref="BQ29:CB29"/>
    <mergeCell ref="BK30:BP30"/>
    <mergeCell ref="BQ30:CB30"/>
    <mergeCell ref="C31:G31"/>
    <mergeCell ref="H31:J31"/>
    <mergeCell ref="M31:Q31"/>
    <mergeCell ref="R31:T31"/>
    <mergeCell ref="W31:AB31"/>
    <mergeCell ref="AC31:AN31"/>
    <mergeCell ref="AQ31:AV31"/>
    <mergeCell ref="AW31:BH31"/>
    <mergeCell ref="BK31:BP31"/>
    <mergeCell ref="BQ31:CB31"/>
    <mergeCell ref="C34:G34"/>
    <mergeCell ref="H34:J34"/>
    <mergeCell ref="M34:Q34"/>
    <mergeCell ref="R34:T34"/>
    <mergeCell ref="W34:AB34"/>
    <mergeCell ref="W30:AB30"/>
    <mergeCell ref="AC30:AN30"/>
    <mergeCell ref="AQ30:AV30"/>
    <mergeCell ref="AW30:BH30"/>
    <mergeCell ref="W32:AB32"/>
    <mergeCell ref="AC32:AN32"/>
    <mergeCell ref="AQ32:AV32"/>
    <mergeCell ref="AW32:BH32"/>
    <mergeCell ref="BK32:BP32"/>
    <mergeCell ref="BQ32:CB32"/>
    <mergeCell ref="C33:G33"/>
    <mergeCell ref="H33:J33"/>
    <mergeCell ref="M33:Q33"/>
    <mergeCell ref="R33:T33"/>
    <mergeCell ref="W33:AB33"/>
    <mergeCell ref="AC33:AN33"/>
    <mergeCell ref="AQ33:AV33"/>
    <mergeCell ref="AW33:BH33"/>
    <mergeCell ref="BK33:BP33"/>
    <mergeCell ref="BQ33:CB33"/>
    <mergeCell ref="BQ36:CB36"/>
    <mergeCell ref="AW34:BH34"/>
    <mergeCell ref="BK34:BP34"/>
    <mergeCell ref="BQ34:CB34"/>
    <mergeCell ref="AC34:AN34"/>
    <mergeCell ref="AQ34:AV34"/>
    <mergeCell ref="W35:AB35"/>
    <mergeCell ref="AC35:AN35"/>
    <mergeCell ref="AQ35:AV35"/>
    <mergeCell ref="AW35:BH35"/>
    <mergeCell ref="BK35:BP35"/>
    <mergeCell ref="BQ35:CB35"/>
    <mergeCell ref="BQ39:CB39"/>
    <mergeCell ref="W37:AB37"/>
    <mergeCell ref="AC37:AN37"/>
    <mergeCell ref="AQ37:AV37"/>
    <mergeCell ref="AW37:BH37"/>
    <mergeCell ref="BK37:BP37"/>
    <mergeCell ref="BQ37:CB37"/>
    <mergeCell ref="C38:T38"/>
    <mergeCell ref="W38:AB38"/>
    <mergeCell ref="AC38:AN38"/>
    <mergeCell ref="AQ38:AV38"/>
    <mergeCell ref="AW38:BH38"/>
    <mergeCell ref="BK38:BP38"/>
    <mergeCell ref="BQ38:CB38"/>
    <mergeCell ref="R40:T40"/>
    <mergeCell ref="W40:AB40"/>
    <mergeCell ref="AC40:AN40"/>
    <mergeCell ref="AQ40:AV40"/>
    <mergeCell ref="AW40:BH40"/>
    <mergeCell ref="BK40:BP40"/>
    <mergeCell ref="C36:F36"/>
    <mergeCell ref="G36:J36"/>
    <mergeCell ref="M36:P36"/>
    <mergeCell ref="W39:AB39"/>
    <mergeCell ref="AC39:AN39"/>
    <mergeCell ref="AQ39:AV39"/>
    <mergeCell ref="AW39:BH39"/>
    <mergeCell ref="BK39:BP39"/>
    <mergeCell ref="Q36:T36"/>
    <mergeCell ref="W36:AB36"/>
    <mergeCell ref="AC36:AN36"/>
    <mergeCell ref="AQ36:AV36"/>
    <mergeCell ref="AW36:BH36"/>
    <mergeCell ref="BK36:BP36"/>
    <mergeCell ref="BQ40:CB40"/>
    <mergeCell ref="BQ41:CB41"/>
    <mergeCell ref="C42:G42"/>
    <mergeCell ref="H42:K42"/>
    <mergeCell ref="M42:Q42"/>
    <mergeCell ref="R42:T42"/>
    <mergeCell ref="W42:AB42"/>
    <mergeCell ref="AC42:AN42"/>
    <mergeCell ref="AQ42:AV42"/>
    <mergeCell ref="AW42:BH42"/>
    <mergeCell ref="BK42:BP42"/>
    <mergeCell ref="BQ42:CB42"/>
    <mergeCell ref="C41:G41"/>
    <mergeCell ref="H41:K41"/>
    <mergeCell ref="M41:Q41"/>
    <mergeCell ref="R41:T41"/>
    <mergeCell ref="W41:AB41"/>
    <mergeCell ref="AC41:AN41"/>
    <mergeCell ref="AQ41:AV41"/>
    <mergeCell ref="AW41:BH41"/>
    <mergeCell ref="BK41:BP41"/>
    <mergeCell ref="C40:G40"/>
    <mergeCell ref="H40:K40"/>
    <mergeCell ref="M40:Q40"/>
    <mergeCell ref="BQ43:CB43"/>
    <mergeCell ref="C44:G44"/>
    <mergeCell ref="H44:K44"/>
    <mergeCell ref="M44:Q44"/>
    <mergeCell ref="R44:T44"/>
    <mergeCell ref="W44:AB44"/>
    <mergeCell ref="AC44:AN44"/>
    <mergeCell ref="AQ44:AV44"/>
    <mergeCell ref="AW44:BH44"/>
    <mergeCell ref="BK44:BP44"/>
    <mergeCell ref="BQ44:CB44"/>
    <mergeCell ref="C43:G43"/>
    <mergeCell ref="H43:K43"/>
    <mergeCell ref="M43:Q43"/>
    <mergeCell ref="R43:T43"/>
    <mergeCell ref="W43:AB43"/>
    <mergeCell ref="AC43:AN43"/>
    <mergeCell ref="AQ43:AV43"/>
    <mergeCell ref="AW43:BH43"/>
    <mergeCell ref="BK43:BP43"/>
    <mergeCell ref="BQ45:CB45"/>
    <mergeCell ref="C46:G46"/>
    <mergeCell ref="H46:K46"/>
    <mergeCell ref="M46:Q46"/>
    <mergeCell ref="R46:T46"/>
    <mergeCell ref="W46:AB46"/>
    <mergeCell ref="AC46:AN46"/>
    <mergeCell ref="AQ46:AV46"/>
    <mergeCell ref="AW46:BH46"/>
    <mergeCell ref="BK46:BP46"/>
    <mergeCell ref="BQ46:CB46"/>
    <mergeCell ref="C45:G45"/>
    <mergeCell ref="H45:K45"/>
    <mergeCell ref="M45:Q45"/>
    <mergeCell ref="R45:T45"/>
    <mergeCell ref="W45:AB45"/>
    <mergeCell ref="AC45:AN45"/>
    <mergeCell ref="AQ45:AV45"/>
    <mergeCell ref="AW45:BH45"/>
    <mergeCell ref="BK45:BP45"/>
    <mergeCell ref="W47:AB47"/>
    <mergeCell ref="AC47:AN47"/>
    <mergeCell ref="AQ47:AV47"/>
    <mergeCell ref="AW47:BH47"/>
    <mergeCell ref="BK47:BP47"/>
    <mergeCell ref="BQ47:CB47"/>
    <mergeCell ref="C48:G48"/>
    <mergeCell ref="H48:J48"/>
    <mergeCell ref="L48:Q48"/>
    <mergeCell ref="R48:T48"/>
    <mergeCell ref="W48:AB48"/>
    <mergeCell ref="AC48:AN48"/>
    <mergeCell ref="AQ48:AV48"/>
    <mergeCell ref="AW48:BH48"/>
    <mergeCell ref="BK48:BP48"/>
    <mergeCell ref="BQ48:CB48"/>
    <mergeCell ref="C49:G49"/>
    <mergeCell ref="H49:J49"/>
    <mergeCell ref="L49:Q49"/>
    <mergeCell ref="R49:T49"/>
    <mergeCell ref="W49:AB49"/>
    <mergeCell ref="AC49:AN49"/>
    <mergeCell ref="AQ49:AV49"/>
    <mergeCell ref="AW49:BH49"/>
    <mergeCell ref="BK49:BP49"/>
    <mergeCell ref="C51:F51"/>
    <mergeCell ref="G51:J51"/>
    <mergeCell ref="M51:P51"/>
    <mergeCell ref="Q51:T51"/>
    <mergeCell ref="W51:AB51"/>
    <mergeCell ref="AC51:AN51"/>
    <mergeCell ref="AQ51:AV51"/>
    <mergeCell ref="AW51:BH51"/>
    <mergeCell ref="BK51:BP51"/>
    <mergeCell ref="W52:AB52"/>
    <mergeCell ref="AC52:AN52"/>
    <mergeCell ref="AQ52:AV52"/>
    <mergeCell ref="AW52:BH52"/>
    <mergeCell ref="BK52:BP52"/>
    <mergeCell ref="BQ52:CB52"/>
    <mergeCell ref="BQ49:CB49"/>
    <mergeCell ref="W50:AB50"/>
    <mergeCell ref="AC50:AN50"/>
    <mergeCell ref="AQ50:AV50"/>
    <mergeCell ref="AW50:BH50"/>
    <mergeCell ref="BK50:BP50"/>
    <mergeCell ref="BQ50:CB50"/>
    <mergeCell ref="BQ51:CB51"/>
  </mergeCells>
  <phoneticPr fontId="52" type="noConversion"/>
  <conditionalFormatting sqref="F5:T10">
    <cfRule type="cellIs" dxfId="5" priority="4" operator="lessThanOrEqual">
      <formula>9</formula>
    </cfRule>
    <cfRule type="cellIs" dxfId="4" priority="5" operator="between">
      <formula>16</formula>
      <formula>17</formula>
    </cfRule>
    <cfRule type="cellIs" dxfId="3" priority="6" operator="equal">
      <formula>18</formula>
    </cfRule>
  </conditionalFormatting>
  <conditionalFormatting sqref="F11:T11">
    <cfRule type="cellIs" dxfId="2" priority="1" operator="lessThanOrEqual">
      <formula>69</formula>
    </cfRule>
    <cfRule type="cellIs" dxfId="1" priority="2" operator="greaterThanOrEqual">
      <formula>90</formula>
    </cfRule>
    <cfRule type="cellIs" dxfId="0" priority="3" operator="between">
      <formula>80</formula>
      <formula>89</formula>
    </cfRule>
  </conditionalFormatting>
  <dataValidations count="8">
    <dataValidation type="list" allowBlank="1" showInputMessage="1" showErrorMessage="1" sqref="E29:G29 E31:G31 H22:J28" xr:uid="{00000000-0002-0000-0900-000000000000}">
      <formula1>"4,6,8,10,12,14,16"</formula1>
    </dataValidation>
    <dataValidation type="list" allowBlank="1" showInputMessage="1" showErrorMessage="1" sqref="H31:J31" xr:uid="{00000000-0002-0000-0900-000001000000}">
      <formula1>"大法师,斗士,守护者,圣者,统帅,诡术大师"</formula1>
    </dataValidation>
    <dataValidation type="list" allowBlank="1" showInputMessage="1" showErrorMessage="1" sqref="R29:T29" xr:uid="{00000000-0002-0000-0900-000002000000}">
      <formula1>"是,否"</formula1>
    </dataValidation>
    <dataValidation type="list" allowBlank="1" showInputMessage="1" showErrorMessage="1" sqref="H29:J29" xr:uid="{00000000-0002-0000-0900-000003000000}">
      <formula1>"半骰,半骰+1,满骰,最小值"</formula1>
    </dataValidation>
    <dataValidation type="whole" allowBlank="1" showInputMessage="1" showErrorMessage="1" sqref="R31:T31" xr:uid="{00000000-0002-0000-0900-000004000000}">
      <formula1>0</formula1>
      <formula2>10</formula2>
    </dataValidation>
    <dataValidation type="whole" allowBlank="1" showInputMessage="1" showErrorMessage="1" sqref="U6:U12 F5:T12" xr:uid="{00000000-0002-0000-0900-000005000000}">
      <formula1>7</formula1>
      <formula2>18</formula2>
    </dataValidation>
    <dataValidation type="list" allowBlank="1" showInputMessage="1" showErrorMessage="1" sqref="H34:J34 H49:J49" xr:uid="{00000000-0002-0000-0900-000006000000}">
      <formula1>"有,无"</formula1>
    </dataValidation>
    <dataValidation type="whole" allowBlank="1" showInputMessage="1" showErrorMessage="1" sqref="R48:T49" xr:uid="{00000000-0002-0000-0900-000007000000}">
      <formula1>0</formula1>
      <formula2>R40</formula2>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7411" r:id="rId3" name="Button 3">
              <controlPr defaultSize="0" print="0" autoPict="0" macro="[0]!DND5随机属性骰">
                <anchor moveWithCells="1" sizeWithCells="1">
                  <from>
                    <xdr:col>17</xdr:col>
                    <xdr:colOff>22860</xdr:colOff>
                    <xdr:row>1</xdr:row>
                    <xdr:rowOff>198120</xdr:rowOff>
                  </from>
                  <to>
                    <xdr:col>20</xdr:col>
                    <xdr:colOff>7620</xdr:colOff>
                    <xdr:row>3</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
  <sheetViews>
    <sheetView showRowColHeaders="0" workbookViewId="0">
      <selection activeCell="K8" sqref="K8"/>
    </sheetView>
  </sheetViews>
  <sheetFormatPr defaultColWidth="5.44140625" defaultRowHeight="33" customHeight="1"/>
  <cols>
    <col min="1" max="16384" width="5.44140625" style="28"/>
  </cols>
  <sheetData/>
  <phoneticPr fontId="5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B2:P39"/>
  <sheetViews>
    <sheetView topLeftCell="A13" workbookViewId="0">
      <selection activeCell="P25" sqref="P25"/>
    </sheetView>
  </sheetViews>
  <sheetFormatPr defaultColWidth="15.6640625" defaultRowHeight="20.100000000000001" customHeight="1"/>
  <cols>
    <col min="1" max="1" width="1.6640625" customWidth="1"/>
    <col min="3" max="3" width="1.6640625" customWidth="1"/>
    <col min="5" max="5" width="1.6640625" customWidth="1"/>
    <col min="7" max="7" width="1.6640625" customWidth="1"/>
    <col min="8" max="9" width="5.6640625" customWidth="1"/>
    <col min="10" max="10" width="1.6640625" customWidth="1"/>
    <col min="11" max="16" width="5.6640625" customWidth="1"/>
    <col min="17" max="17" width="1.6640625" customWidth="1"/>
    <col min="18" max="18" width="16.44140625" customWidth="1"/>
  </cols>
  <sheetData>
    <row r="2" spans="2:16" ht="20.100000000000001" customHeight="1">
      <c r="B2" s="1" t="s">
        <v>411</v>
      </c>
      <c r="D2" s="1" t="s">
        <v>412</v>
      </c>
      <c r="F2" s="1" t="s">
        <v>61</v>
      </c>
      <c r="H2" s="616" t="s">
        <v>413</v>
      </c>
      <c r="I2" s="617"/>
      <c r="K2" s="616" t="s">
        <v>414</v>
      </c>
      <c r="L2" s="618"/>
      <c r="M2" s="618"/>
      <c r="N2" s="618"/>
      <c r="O2" s="618"/>
      <c r="P2" s="617"/>
    </row>
    <row r="3" spans="2:16" ht="20.100000000000001" customHeight="1">
      <c r="B3" s="2" t="s">
        <v>415</v>
      </c>
      <c r="D3" s="2" t="s">
        <v>40</v>
      </c>
      <c r="F3" s="2" t="s">
        <v>416</v>
      </c>
      <c r="H3" s="3">
        <v>7</v>
      </c>
      <c r="I3" s="10">
        <v>-4</v>
      </c>
      <c r="K3" s="11">
        <f t="shared" ref="K3:L8" ca="1" si="0">RANDBETWEEN(1,6)</f>
        <v>6</v>
      </c>
      <c r="L3" s="12">
        <f ca="1">RANDBETWEEN(1,6)</f>
        <v>3</v>
      </c>
      <c r="M3" s="12">
        <f t="shared" ref="M3:N8" ca="1" si="1">RANDBETWEEN(1,6)</f>
        <v>4</v>
      </c>
      <c r="N3" s="12">
        <f t="shared" ca="1" si="1"/>
        <v>4</v>
      </c>
      <c r="O3" s="12">
        <f ca="1">MIN(K3:N3)</f>
        <v>3</v>
      </c>
      <c r="P3" s="13">
        <f ca="1">SUM(K3:N3)-O3</f>
        <v>14</v>
      </c>
    </row>
    <row r="4" spans="2:16" ht="20.100000000000001" customHeight="1">
      <c r="B4" s="4" t="s">
        <v>417</v>
      </c>
      <c r="D4" s="4" t="s">
        <v>418</v>
      </c>
      <c r="F4" s="4" t="s">
        <v>419</v>
      </c>
      <c r="H4" s="3">
        <v>8</v>
      </c>
      <c r="I4" s="10">
        <v>-2</v>
      </c>
      <c r="K4" s="14">
        <f t="shared" ca="1" si="0"/>
        <v>3</v>
      </c>
      <c r="L4" s="15">
        <f t="shared" ca="1" si="0"/>
        <v>2</v>
      </c>
      <c r="M4" s="15">
        <f t="shared" ca="1" si="1"/>
        <v>1</v>
      </c>
      <c r="N4" s="15">
        <f t="shared" ca="1" si="1"/>
        <v>5</v>
      </c>
      <c r="O4" s="15">
        <f t="shared" ref="O4:O8" ca="1" si="2">MIN(K4:N4)</f>
        <v>1</v>
      </c>
      <c r="P4" s="16">
        <f t="shared" ref="P4:P8" ca="1" si="3">SUM(K4:N4)-O4</f>
        <v>10</v>
      </c>
    </row>
    <row r="5" spans="2:16" ht="20.100000000000001" customHeight="1">
      <c r="B5" s="4" t="s">
        <v>420</v>
      </c>
      <c r="D5" s="4" t="s">
        <v>421</v>
      </c>
      <c r="F5" s="4" t="s">
        <v>422</v>
      </c>
      <c r="H5" s="3">
        <v>9</v>
      </c>
      <c r="I5" s="10">
        <v>-1</v>
      </c>
      <c r="K5" s="14">
        <f t="shared" ca="1" si="0"/>
        <v>1</v>
      </c>
      <c r="L5" s="15">
        <f t="shared" ca="1" si="0"/>
        <v>4</v>
      </c>
      <c r="M5" s="15">
        <f t="shared" ca="1" si="1"/>
        <v>4</v>
      </c>
      <c r="N5" s="15">
        <f t="shared" ca="1" si="1"/>
        <v>5</v>
      </c>
      <c r="O5" s="15">
        <f t="shared" ca="1" si="2"/>
        <v>1</v>
      </c>
      <c r="P5" s="16">
        <f t="shared" ca="1" si="3"/>
        <v>13</v>
      </c>
    </row>
    <row r="6" spans="2:16" ht="20.100000000000001" customHeight="1">
      <c r="B6" s="4" t="s">
        <v>423</v>
      </c>
      <c r="D6" s="4" t="s">
        <v>424</v>
      </c>
      <c r="F6" s="4" t="s">
        <v>425</v>
      </c>
      <c r="H6" s="3">
        <v>10</v>
      </c>
      <c r="I6" s="10">
        <v>0</v>
      </c>
      <c r="K6" s="14">
        <f t="shared" ca="1" si="0"/>
        <v>1</v>
      </c>
      <c r="L6" s="15">
        <f t="shared" ca="1" si="0"/>
        <v>4</v>
      </c>
      <c r="M6" s="15">
        <f t="shared" ca="1" si="1"/>
        <v>1</v>
      </c>
      <c r="N6" s="15">
        <f t="shared" ca="1" si="1"/>
        <v>6</v>
      </c>
      <c r="O6" s="15">
        <f t="shared" ca="1" si="2"/>
        <v>1</v>
      </c>
      <c r="P6" s="16">
        <f t="shared" ca="1" si="3"/>
        <v>11</v>
      </c>
    </row>
    <row r="7" spans="2:16" ht="20.100000000000001" customHeight="1">
      <c r="B7" s="4" t="s">
        <v>426</v>
      </c>
      <c r="D7" s="4" t="s">
        <v>427</v>
      </c>
      <c r="F7" s="4" t="s">
        <v>428</v>
      </c>
      <c r="H7" s="3">
        <v>11</v>
      </c>
      <c r="I7" s="10">
        <v>1</v>
      </c>
      <c r="K7" s="14">
        <f t="shared" ca="1" si="0"/>
        <v>5</v>
      </c>
      <c r="L7" s="15">
        <f t="shared" ca="1" si="0"/>
        <v>4</v>
      </c>
      <c r="M7" s="15">
        <f t="shared" ca="1" si="1"/>
        <v>4</v>
      </c>
      <c r="N7" s="15">
        <f t="shared" ca="1" si="1"/>
        <v>6</v>
      </c>
      <c r="O7" s="15">
        <f t="shared" ca="1" si="2"/>
        <v>4</v>
      </c>
      <c r="P7" s="16">
        <f t="shared" ca="1" si="3"/>
        <v>15</v>
      </c>
    </row>
    <row r="8" spans="2:16" ht="20.100000000000001" customHeight="1">
      <c r="B8" s="5" t="s">
        <v>429</v>
      </c>
      <c r="D8" s="4" t="s">
        <v>430</v>
      </c>
      <c r="F8" s="4" t="s">
        <v>431</v>
      </c>
      <c r="H8" s="3">
        <v>12</v>
      </c>
      <c r="I8" s="10">
        <v>2</v>
      </c>
      <c r="K8" s="14">
        <f t="shared" ca="1" si="0"/>
        <v>3</v>
      </c>
      <c r="L8" s="15">
        <f t="shared" ca="1" si="0"/>
        <v>4</v>
      </c>
      <c r="M8" s="15">
        <f t="shared" ca="1" si="1"/>
        <v>2</v>
      </c>
      <c r="N8" s="15">
        <f t="shared" ca="1" si="1"/>
        <v>2</v>
      </c>
      <c r="O8" s="15">
        <f t="shared" ca="1" si="2"/>
        <v>2</v>
      </c>
      <c r="P8" s="16">
        <f t="shared" ca="1" si="3"/>
        <v>9</v>
      </c>
    </row>
    <row r="9" spans="2:16" ht="20.100000000000001" customHeight="1">
      <c r="D9" s="4" t="s">
        <v>432</v>
      </c>
      <c r="F9" s="4" t="s">
        <v>433</v>
      </c>
      <c r="H9" s="3">
        <v>13</v>
      </c>
      <c r="I9" s="10">
        <v>3</v>
      </c>
      <c r="K9" s="17"/>
      <c r="L9" s="18"/>
      <c r="M9" s="18"/>
      <c r="N9" s="18"/>
      <c r="O9" s="18"/>
      <c r="P9" s="19">
        <f ca="1">SUM(P3:P8)</f>
        <v>72</v>
      </c>
    </row>
    <row r="10" spans="2:16" ht="20.100000000000001" customHeight="1">
      <c r="B10" s="1" t="s">
        <v>434</v>
      </c>
      <c r="D10" s="4" t="s">
        <v>435</v>
      </c>
      <c r="F10" s="4" t="s">
        <v>436</v>
      </c>
      <c r="H10" s="3">
        <v>14</v>
      </c>
      <c r="I10" s="10">
        <v>5</v>
      </c>
      <c r="K10" s="616" t="s">
        <v>437</v>
      </c>
      <c r="L10" s="618"/>
      <c r="M10" s="618"/>
      <c r="N10" s="618"/>
      <c r="O10" s="617"/>
      <c r="P10" s="20"/>
    </row>
    <row r="11" spans="2:16" ht="20.100000000000001" customHeight="1">
      <c r="B11" s="2" t="s">
        <v>438</v>
      </c>
      <c r="D11" s="4" t="s">
        <v>439</v>
      </c>
      <c r="F11" s="4" t="s">
        <v>440</v>
      </c>
      <c r="H11" s="3">
        <v>15</v>
      </c>
      <c r="I11" s="10">
        <v>7</v>
      </c>
      <c r="K11" s="11" t="s">
        <v>358</v>
      </c>
      <c r="L11" s="12" t="s">
        <v>359</v>
      </c>
      <c r="M11" s="12" t="s">
        <v>360</v>
      </c>
      <c r="N11" s="12" t="s">
        <v>361</v>
      </c>
      <c r="O11" s="13" t="s">
        <v>362</v>
      </c>
    </row>
    <row r="12" spans="2:16" ht="20.100000000000001" customHeight="1">
      <c r="B12" s="4" t="s">
        <v>213</v>
      </c>
      <c r="D12" s="4" t="s">
        <v>441</v>
      </c>
      <c r="F12" s="4" t="s">
        <v>442</v>
      </c>
      <c r="H12" s="3">
        <v>16</v>
      </c>
      <c r="I12" s="10">
        <v>10</v>
      </c>
      <c r="K12" s="14">
        <v>18</v>
      </c>
      <c r="L12" s="15">
        <v>15</v>
      </c>
      <c r="M12" s="15">
        <v>14</v>
      </c>
      <c r="N12" s="15">
        <v>16</v>
      </c>
      <c r="O12" s="16">
        <v>12</v>
      </c>
    </row>
    <row r="13" spans="2:16" ht="20.100000000000001" customHeight="1">
      <c r="B13" s="4" t="s">
        <v>443</v>
      </c>
      <c r="D13" s="4" t="s">
        <v>444</v>
      </c>
      <c r="F13" s="4" t="s">
        <v>445</v>
      </c>
      <c r="H13" s="3">
        <v>17</v>
      </c>
      <c r="I13" s="10">
        <v>13</v>
      </c>
      <c r="K13" s="14">
        <v>16</v>
      </c>
      <c r="L13" s="15">
        <v>12</v>
      </c>
      <c r="M13" s="15">
        <v>9</v>
      </c>
      <c r="N13" s="15">
        <v>14</v>
      </c>
      <c r="O13" s="16">
        <v>14</v>
      </c>
    </row>
    <row r="14" spans="2:16" ht="20.100000000000001" customHeight="1">
      <c r="B14" s="4" t="s">
        <v>446</v>
      </c>
      <c r="D14" s="4" t="s">
        <v>447</v>
      </c>
      <c r="F14" s="4" t="s">
        <v>448</v>
      </c>
      <c r="H14" s="6">
        <v>18</v>
      </c>
      <c r="I14" s="21">
        <v>17</v>
      </c>
      <c r="K14" s="14">
        <v>9</v>
      </c>
      <c r="L14" s="15">
        <v>18</v>
      </c>
      <c r="M14" s="15">
        <v>4</v>
      </c>
      <c r="N14" s="15">
        <v>17</v>
      </c>
      <c r="O14" s="16">
        <v>7</v>
      </c>
    </row>
    <row r="15" spans="2:16" ht="20.100000000000001" customHeight="1">
      <c r="B15" s="4" t="s">
        <v>449</v>
      </c>
      <c r="D15" s="4" t="s">
        <v>450</v>
      </c>
      <c r="F15" s="4" t="s">
        <v>451</v>
      </c>
      <c r="K15" s="14">
        <v>10</v>
      </c>
      <c r="L15" s="15">
        <v>8</v>
      </c>
      <c r="M15" s="15">
        <v>14</v>
      </c>
      <c r="N15" s="15">
        <v>16</v>
      </c>
      <c r="O15" s="16">
        <v>15</v>
      </c>
    </row>
    <row r="16" spans="2:16" ht="20.100000000000001" customHeight="1">
      <c r="B16" s="4" t="s">
        <v>452</v>
      </c>
      <c r="D16" s="4" t="s">
        <v>453</v>
      </c>
      <c r="F16" s="4" t="s">
        <v>416</v>
      </c>
      <c r="H16" s="616" t="s">
        <v>454</v>
      </c>
      <c r="I16" s="617"/>
      <c r="K16" s="14">
        <v>18</v>
      </c>
      <c r="L16" s="15">
        <v>14</v>
      </c>
      <c r="M16" s="15">
        <v>15</v>
      </c>
      <c r="N16" s="15">
        <v>16</v>
      </c>
      <c r="O16" s="16">
        <v>7</v>
      </c>
    </row>
    <row r="17" spans="2:16" ht="20.100000000000001" customHeight="1">
      <c r="B17" s="4" t="s">
        <v>455</v>
      </c>
      <c r="D17" s="4" t="s">
        <v>456</v>
      </c>
      <c r="F17" s="4" t="s">
        <v>457</v>
      </c>
      <c r="H17" s="7" t="s">
        <v>285</v>
      </c>
      <c r="I17" s="22">
        <v>8</v>
      </c>
      <c r="K17" s="14">
        <v>12</v>
      </c>
      <c r="L17" s="15">
        <v>14</v>
      </c>
      <c r="M17" s="15">
        <v>10</v>
      </c>
      <c r="N17" s="15">
        <v>14</v>
      </c>
      <c r="O17" s="16">
        <v>8</v>
      </c>
    </row>
    <row r="18" spans="2:16" ht="20.100000000000001" customHeight="1">
      <c r="B18" s="4" t="s">
        <v>458</v>
      </c>
      <c r="D18" s="4" t="s">
        <v>459</v>
      </c>
      <c r="F18" s="4" t="s">
        <v>460</v>
      </c>
      <c r="H18" s="8" t="s">
        <v>287</v>
      </c>
      <c r="I18" s="23">
        <v>4</v>
      </c>
      <c r="K18" s="17">
        <v>83</v>
      </c>
      <c r="L18" s="18">
        <v>81</v>
      </c>
      <c r="M18" s="18">
        <v>66</v>
      </c>
      <c r="N18" s="18">
        <v>93</v>
      </c>
      <c r="O18" s="19">
        <v>63</v>
      </c>
    </row>
    <row r="19" spans="2:16" ht="20.100000000000001" customHeight="1">
      <c r="B19" s="4" t="s">
        <v>461</v>
      </c>
      <c r="D19" s="4" t="s">
        <v>462</v>
      </c>
      <c r="F19" s="4" t="s">
        <v>463</v>
      </c>
      <c r="H19" s="8" t="s">
        <v>288</v>
      </c>
      <c r="I19" s="23">
        <v>2</v>
      </c>
    </row>
    <row r="20" spans="2:16" ht="20.100000000000001" customHeight="1">
      <c r="B20" s="4" t="s">
        <v>464</v>
      </c>
      <c r="D20" s="4" t="s">
        <v>465</v>
      </c>
      <c r="F20" s="4" t="s">
        <v>466</v>
      </c>
      <c r="H20" s="8" t="s">
        <v>289</v>
      </c>
      <c r="I20" s="23">
        <v>1</v>
      </c>
      <c r="K20" s="616" t="s">
        <v>467</v>
      </c>
      <c r="L20" s="618"/>
      <c r="M20" s="618"/>
      <c r="N20" s="618"/>
      <c r="O20" s="618"/>
      <c r="P20" s="617"/>
    </row>
    <row r="21" spans="2:16" ht="20.100000000000001" customHeight="1">
      <c r="B21" s="4" t="s">
        <v>468</v>
      </c>
      <c r="D21" s="4" t="s">
        <v>469</v>
      </c>
      <c r="F21" s="4" t="s">
        <v>470</v>
      </c>
      <c r="H21" s="8" t="s">
        <v>153</v>
      </c>
      <c r="I21" s="23">
        <v>0</v>
      </c>
      <c r="K21" s="7" t="s">
        <v>471</v>
      </c>
      <c r="L21" s="24" t="s">
        <v>472</v>
      </c>
      <c r="M21" s="24" t="s">
        <v>473</v>
      </c>
      <c r="N21" s="24" t="s">
        <v>474</v>
      </c>
      <c r="O21" s="24" t="s">
        <v>475</v>
      </c>
      <c r="P21" s="22" t="s">
        <v>476</v>
      </c>
    </row>
    <row r="22" spans="2:16" ht="20.100000000000001" customHeight="1">
      <c r="B22" s="4" t="s">
        <v>477</v>
      </c>
      <c r="D22" s="4" t="s">
        <v>478</v>
      </c>
      <c r="F22" s="4" t="s">
        <v>478</v>
      </c>
      <c r="H22" s="8" t="s">
        <v>292</v>
      </c>
      <c r="I22" s="23">
        <v>-1</v>
      </c>
      <c r="K22" s="8">
        <f>工具和备注!H22</f>
        <v>0</v>
      </c>
      <c r="L22" s="25">
        <f>工具和备注!H23</f>
        <v>0</v>
      </c>
      <c r="M22" s="25">
        <f>工具和备注!H24</f>
        <v>0</v>
      </c>
      <c r="N22" s="25">
        <f>工具和备注!H25</f>
        <v>0</v>
      </c>
      <c r="O22" s="25">
        <f>工具和备注!H26</f>
        <v>0</v>
      </c>
      <c r="P22" s="23">
        <f>工具和备注!H27</f>
        <v>0</v>
      </c>
    </row>
    <row r="23" spans="2:16" ht="20.100000000000001" customHeight="1">
      <c r="B23" s="4" t="s">
        <v>479</v>
      </c>
      <c r="D23" s="4" t="s">
        <v>480</v>
      </c>
      <c r="F23" s="4" t="s">
        <v>481</v>
      </c>
      <c r="H23" s="8" t="s">
        <v>293</v>
      </c>
      <c r="I23" s="23">
        <v>-2</v>
      </c>
      <c r="K23" s="8">
        <f>工具和备注!R22</f>
        <v>0</v>
      </c>
      <c r="L23" s="25">
        <f>工具和备注!R23</f>
        <v>0</v>
      </c>
      <c r="M23" s="25">
        <f>工具和备注!R24</f>
        <v>0</v>
      </c>
      <c r="N23" s="25">
        <f>工具和备注!R25</f>
        <v>0</v>
      </c>
      <c r="O23" s="25">
        <f>工具和备注!R26</f>
        <v>0</v>
      </c>
      <c r="P23" s="23">
        <f>工具和备注!R27</f>
        <v>0</v>
      </c>
    </row>
    <row r="24" spans="2:16" ht="20.100000000000001" customHeight="1">
      <c r="B24" s="4" t="s">
        <v>482</v>
      </c>
      <c r="D24" s="5" t="s">
        <v>483</v>
      </c>
      <c r="F24" s="4" t="s">
        <v>484</v>
      </c>
      <c r="H24" s="8" t="s">
        <v>295</v>
      </c>
      <c r="I24" s="23">
        <v>-4</v>
      </c>
      <c r="K24" s="8" t="b">
        <f>IF($L$25="半骰",K22*0.5,IF($L$25="半骰+1",K22*0.5+1,IF($L$25="满骰",K22,IF($L$25="最小值",1))))</f>
        <v>0</v>
      </c>
      <c r="L24" s="25" t="b">
        <f t="shared" ref="L24:P24" si="4">IF($L$25="半骰",L22*0.5,IF($L$25="半骰+1",L22*0.5+1,IF($L$25="满骰",L22,IF($L$25="最小值",1))))</f>
        <v>0</v>
      </c>
      <c r="M24" s="25" t="b">
        <f t="shared" si="4"/>
        <v>0</v>
      </c>
      <c r="N24" s="25" t="b">
        <f t="shared" si="4"/>
        <v>0</v>
      </c>
      <c r="O24" s="25" t="b">
        <f t="shared" si="4"/>
        <v>0</v>
      </c>
      <c r="P24" s="23" t="b">
        <f t="shared" si="4"/>
        <v>0</v>
      </c>
    </row>
    <row r="25" spans="2:16" ht="20.100000000000001" customHeight="1">
      <c r="B25" s="4" t="s">
        <v>485</v>
      </c>
      <c r="F25" s="4" t="s">
        <v>486</v>
      </c>
      <c r="H25" s="9" t="s">
        <v>296</v>
      </c>
      <c r="I25" s="26">
        <v>-8</v>
      </c>
      <c r="K25" s="8" t="s">
        <v>487</v>
      </c>
      <c r="L25" s="25">
        <f>工具和备注!H29</f>
        <v>0</v>
      </c>
      <c r="M25" s="25" t="s">
        <v>488</v>
      </c>
      <c r="N25" s="25">
        <f>工具和备注!R29</f>
        <v>0</v>
      </c>
      <c r="O25" s="25">
        <f>IF(N25="是",K22-K24,0)</f>
        <v>0</v>
      </c>
      <c r="P25" s="23">
        <f>SUM(K24*K23,L24*L23,M24*M23,N24*N23,O24*O23,P24*P23,O25,M26)</f>
        <v>0</v>
      </c>
    </row>
    <row r="26" spans="2:16" ht="20.100000000000001" customHeight="1">
      <c r="B26" s="4" t="s">
        <v>489</v>
      </c>
      <c r="D26" s="1" t="s">
        <v>42</v>
      </c>
      <c r="F26" s="4" t="s">
        <v>490</v>
      </c>
      <c r="K26" s="8" t="s">
        <v>491</v>
      </c>
      <c r="L26" s="25">
        <f>工具和备注!R31</f>
        <v>0</v>
      </c>
      <c r="M26" s="25">
        <f>L26*L33</f>
        <v>0</v>
      </c>
      <c r="N26" s="25"/>
      <c r="O26" s="25"/>
      <c r="P26" s="23"/>
    </row>
    <row r="27" spans="2:16" ht="20.100000000000001" customHeight="1">
      <c r="B27" s="4" t="s">
        <v>492</v>
      </c>
      <c r="D27" s="2" t="s">
        <v>493</v>
      </c>
      <c r="F27" s="4" t="s">
        <v>494</v>
      </c>
      <c r="K27" s="8" t="s">
        <v>495</v>
      </c>
      <c r="L27" s="25">
        <v>3</v>
      </c>
      <c r="M27" s="25"/>
      <c r="N27" s="25"/>
      <c r="O27" s="25"/>
      <c r="P27" s="23"/>
    </row>
    <row r="28" spans="2:16" ht="20.100000000000001" customHeight="1">
      <c r="B28" s="5" t="s">
        <v>116</v>
      </c>
      <c r="D28" s="4" t="s">
        <v>496</v>
      </c>
      <c r="F28" s="5" t="s">
        <v>116</v>
      </c>
      <c r="K28" s="8" t="s">
        <v>497</v>
      </c>
      <c r="L28" s="25">
        <v>5</v>
      </c>
      <c r="M28" s="25"/>
      <c r="N28" s="25"/>
      <c r="O28" s="25"/>
      <c r="P28" s="23"/>
    </row>
    <row r="29" spans="2:16" ht="20.100000000000001" customHeight="1">
      <c r="D29" s="4" t="s">
        <v>498</v>
      </c>
      <c r="K29" s="8" t="s">
        <v>499</v>
      </c>
      <c r="L29" s="25">
        <v>5</v>
      </c>
      <c r="M29" s="25"/>
      <c r="N29" s="25"/>
      <c r="O29" s="25"/>
      <c r="P29" s="23"/>
    </row>
    <row r="30" spans="2:16" ht="20.100000000000001" customHeight="1">
      <c r="B30" s="1" t="s">
        <v>500</v>
      </c>
      <c r="D30" s="4" t="s">
        <v>501</v>
      </c>
      <c r="K30" s="8" t="s">
        <v>502</v>
      </c>
      <c r="L30" s="25">
        <v>4</v>
      </c>
      <c r="M30" s="25"/>
      <c r="N30" s="25"/>
      <c r="O30" s="25"/>
      <c r="P30" s="23"/>
    </row>
    <row r="31" spans="2:16" ht="20.100000000000001" customHeight="1">
      <c r="B31" s="2" t="s">
        <v>503</v>
      </c>
      <c r="D31" s="4" t="s">
        <v>504</v>
      </c>
      <c r="K31" s="8" t="s">
        <v>505</v>
      </c>
      <c r="L31" s="25">
        <v>4</v>
      </c>
      <c r="M31" s="25"/>
      <c r="N31" s="25"/>
      <c r="O31" s="25"/>
      <c r="P31" s="23"/>
    </row>
    <row r="32" spans="2:16" ht="20.100000000000001" customHeight="1">
      <c r="B32" s="4" t="s">
        <v>506</v>
      </c>
      <c r="D32" s="4" t="s">
        <v>507</v>
      </c>
      <c r="K32" s="8" t="s">
        <v>508</v>
      </c>
      <c r="L32" s="25">
        <v>4</v>
      </c>
      <c r="M32" s="25"/>
      <c r="N32" s="25"/>
      <c r="O32" s="25"/>
      <c r="P32" s="23"/>
    </row>
    <row r="33" spans="2:16" ht="20.100000000000001" customHeight="1">
      <c r="B33" s="4" t="s">
        <v>509</v>
      </c>
      <c r="D33" s="5" t="s">
        <v>60</v>
      </c>
      <c r="K33" s="9">
        <f>工具和备注!H31</f>
        <v>0</v>
      </c>
      <c r="L33" s="27">
        <f>IFERROR(INDEX(L27:L32,MATCH(K33,K27:K32,0)),0)</f>
        <v>0</v>
      </c>
      <c r="M33" s="27"/>
      <c r="N33" s="27"/>
      <c r="O33" s="27"/>
      <c r="P33" s="26"/>
    </row>
    <row r="34" spans="2:16" ht="20.100000000000001" customHeight="1">
      <c r="B34" s="4" t="s">
        <v>510</v>
      </c>
    </row>
    <row r="35" spans="2:16" ht="20.100000000000001" customHeight="1">
      <c r="B35" s="4" t="s">
        <v>511</v>
      </c>
    </row>
    <row r="36" spans="2:16" ht="20.100000000000001" customHeight="1">
      <c r="B36" s="4" t="s">
        <v>512</v>
      </c>
    </row>
    <row r="37" spans="2:16" ht="20.100000000000001" customHeight="1">
      <c r="B37" s="4" t="s">
        <v>513</v>
      </c>
    </row>
    <row r="38" spans="2:16" ht="20.100000000000001" customHeight="1">
      <c r="B38" s="4" t="s">
        <v>514</v>
      </c>
    </row>
    <row r="39" spans="2:16" ht="20.100000000000001" customHeight="1">
      <c r="B39" s="5" t="s">
        <v>116</v>
      </c>
    </row>
  </sheetData>
  <mergeCells count="5">
    <mergeCell ref="H2:I2"/>
    <mergeCell ref="K2:P2"/>
    <mergeCell ref="K10:O10"/>
    <mergeCell ref="H16:I16"/>
    <mergeCell ref="K20:P20"/>
  </mergeCells>
  <phoneticPr fontId="52" type="noConversion"/>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tabColor theme="7" tint="-0.249977111117893"/>
  </sheetPr>
  <dimension ref="B1:PH105"/>
  <sheetViews>
    <sheetView showGridLines="0" showRowColHeaders="0" topLeftCell="A7" workbookViewId="0">
      <selection activeCell="C17" sqref="C17:H17"/>
    </sheetView>
  </sheetViews>
  <sheetFormatPr defaultColWidth="2.77734375" defaultRowHeight="16.5" customHeight="1" outlineLevelCol="1"/>
  <cols>
    <col min="1" max="2" width="2.77734375" style="30"/>
    <col min="3" max="22" width="2.77734375" style="30" customWidth="1" outlineLevel="1"/>
    <col min="23" max="24" width="2.77734375" style="30" customWidth="1"/>
    <col min="25" max="56" width="2.77734375" style="30" customWidth="1" outlineLevel="1"/>
    <col min="57" max="58" width="2.77734375" style="30" customWidth="1"/>
    <col min="59" max="90" width="2.77734375" style="30" customWidth="1" outlineLevel="1"/>
    <col min="91" max="92" width="2.77734375" style="30" customWidth="1"/>
    <col min="93" max="124" width="2.77734375" style="30" hidden="1" customWidth="1" outlineLevel="1"/>
    <col min="125" max="125" width="2.77734375" style="30" customWidth="1" collapsed="1"/>
    <col min="126" max="126" width="2.77734375" style="30" customWidth="1"/>
    <col min="127" max="158" width="2.77734375" style="30" hidden="1" customWidth="1" outlineLevel="1"/>
    <col min="159" max="159" width="2.77734375" style="30" customWidth="1" collapsed="1"/>
    <col min="160" max="160" width="2.77734375" style="30" customWidth="1"/>
    <col min="161" max="192" width="2.77734375" style="30" hidden="1" customWidth="1" outlineLevel="1"/>
    <col min="193" max="193" width="2.77734375" style="30" customWidth="1" collapsed="1"/>
    <col min="194" max="194" width="2.77734375" style="30" customWidth="1"/>
    <col min="195" max="226" width="2.77734375" style="30" hidden="1" customWidth="1" outlineLevel="1"/>
    <col min="227" max="227" width="2.77734375" style="30" customWidth="1" collapsed="1"/>
    <col min="228" max="228" width="2.77734375" style="30" customWidth="1"/>
    <col min="229" max="260" width="2.77734375" style="30" hidden="1" customWidth="1" outlineLevel="1"/>
    <col min="261" max="261" width="2.77734375" style="30" customWidth="1" collapsed="1"/>
    <col min="262" max="262" width="2.77734375" style="30" customWidth="1"/>
    <col min="263" max="294" width="2.77734375" style="30" hidden="1" customWidth="1" outlineLevel="1"/>
    <col min="295" max="295" width="2.77734375" style="30" customWidth="1" collapsed="1"/>
    <col min="296" max="296" width="2.77734375" style="30" customWidth="1"/>
    <col min="297" max="328" width="2.77734375" style="30" hidden="1" customWidth="1" outlineLevel="1"/>
    <col min="329" max="329" width="2.77734375" style="30" customWidth="1" collapsed="1"/>
    <col min="330" max="330" width="2.77734375" style="30" customWidth="1"/>
    <col min="331" max="362" width="2.77734375" style="30" hidden="1" customWidth="1" outlineLevel="1"/>
    <col min="363" max="363" width="2.77734375" style="30" collapsed="1"/>
    <col min="364" max="16384" width="2.77734375" style="30"/>
  </cols>
  <sheetData>
    <row r="1" spans="2:424" ht="16.5" customHeight="1">
      <c r="B1" s="223" t="s">
        <v>22</v>
      </c>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4"/>
      <c r="CE1" s="224"/>
      <c r="CF1" s="224"/>
      <c r="CG1" s="224"/>
      <c r="CH1" s="224"/>
      <c r="CI1" s="224"/>
      <c r="CJ1" s="224"/>
      <c r="CK1" s="224"/>
      <c r="CL1" s="224"/>
      <c r="CM1" s="224"/>
      <c r="CN1" s="224"/>
      <c r="CO1" s="224"/>
      <c r="CP1" s="224"/>
      <c r="CQ1" s="224"/>
      <c r="CR1" s="224"/>
      <c r="CS1" s="224"/>
      <c r="CT1" s="224"/>
      <c r="CU1" s="224"/>
      <c r="CV1" s="224"/>
      <c r="CW1" s="224"/>
      <c r="CX1" s="224"/>
      <c r="CY1" s="224"/>
      <c r="CZ1" s="224"/>
      <c r="DA1" s="224"/>
      <c r="DB1" s="224"/>
      <c r="DC1" s="224"/>
      <c r="DD1" s="224"/>
      <c r="DE1" s="224"/>
      <c r="DF1" s="224"/>
      <c r="DG1" s="224"/>
      <c r="DH1" s="224"/>
      <c r="DI1" s="224"/>
      <c r="DJ1" s="224"/>
      <c r="DK1" s="224"/>
      <c r="DL1" s="224"/>
      <c r="DM1" s="224"/>
      <c r="DN1" s="224"/>
      <c r="DO1" s="224"/>
      <c r="DP1" s="224"/>
      <c r="DQ1" s="224"/>
      <c r="DR1" s="224"/>
      <c r="DS1" s="224"/>
      <c r="DT1" s="224"/>
      <c r="DU1" s="224"/>
      <c r="DV1" s="224"/>
      <c r="DW1" s="224"/>
      <c r="DX1" s="224"/>
      <c r="DY1" s="224"/>
      <c r="DZ1" s="224"/>
      <c r="EA1" s="224"/>
      <c r="EB1" s="224"/>
      <c r="EC1" s="224"/>
      <c r="ED1" s="224"/>
      <c r="EE1" s="224"/>
      <c r="EF1" s="224"/>
      <c r="EG1" s="224"/>
      <c r="EH1" s="224"/>
      <c r="EI1" s="224"/>
      <c r="EJ1" s="224"/>
      <c r="EK1" s="224"/>
      <c r="EL1" s="224"/>
      <c r="EM1" s="224"/>
      <c r="EN1" s="224"/>
      <c r="EO1" s="224"/>
      <c r="EP1" s="224"/>
      <c r="EQ1" s="224"/>
      <c r="ER1" s="224"/>
      <c r="ES1" s="224"/>
      <c r="ET1" s="224"/>
      <c r="EU1" s="224"/>
      <c r="EV1" s="224"/>
      <c r="EW1" s="224"/>
      <c r="EX1" s="224"/>
      <c r="EY1" s="224"/>
      <c r="EZ1" s="224"/>
      <c r="FA1" s="224"/>
      <c r="FB1" s="224"/>
      <c r="FC1" s="224"/>
      <c r="FD1" s="224"/>
      <c r="FE1" s="224"/>
      <c r="FF1" s="224"/>
      <c r="FG1" s="224"/>
      <c r="FH1" s="224"/>
      <c r="FI1" s="224"/>
      <c r="FJ1" s="224"/>
      <c r="FK1" s="224"/>
      <c r="FL1" s="224"/>
      <c r="FM1" s="224"/>
      <c r="FN1" s="224"/>
      <c r="FO1" s="224"/>
      <c r="FP1" s="224"/>
      <c r="FQ1" s="224"/>
      <c r="FR1" s="224"/>
      <c r="FS1" s="224"/>
      <c r="FT1" s="224"/>
      <c r="FU1" s="224"/>
      <c r="FV1" s="224"/>
      <c r="FW1" s="224"/>
      <c r="FX1" s="224"/>
      <c r="FY1" s="224"/>
      <c r="FZ1" s="224"/>
      <c r="GA1" s="224"/>
      <c r="GB1" s="224"/>
      <c r="GC1" s="224"/>
      <c r="GD1" s="224"/>
      <c r="GE1" s="224"/>
      <c r="GF1" s="224"/>
      <c r="GG1" s="224"/>
      <c r="GH1" s="224"/>
      <c r="GI1" s="224"/>
      <c r="GJ1" s="224"/>
      <c r="GK1" s="224"/>
      <c r="GL1" s="224"/>
      <c r="GM1" s="224"/>
      <c r="GN1" s="224"/>
      <c r="GO1" s="224"/>
      <c r="GP1" s="224"/>
      <c r="GQ1" s="224"/>
      <c r="GR1" s="224"/>
      <c r="GS1" s="224"/>
      <c r="GT1" s="224"/>
      <c r="GU1" s="224"/>
      <c r="GV1" s="224"/>
      <c r="GW1" s="224"/>
      <c r="GX1" s="224"/>
      <c r="GY1" s="224"/>
      <c r="GZ1" s="224"/>
      <c r="HA1" s="224"/>
      <c r="HB1" s="224"/>
      <c r="HC1" s="224"/>
      <c r="HD1" s="224"/>
      <c r="HE1" s="224"/>
      <c r="HF1" s="224"/>
      <c r="HG1" s="224"/>
      <c r="HH1" s="224"/>
      <c r="HI1" s="224"/>
      <c r="HJ1" s="224"/>
      <c r="HK1" s="224"/>
      <c r="HL1" s="224"/>
      <c r="HM1" s="224"/>
      <c r="HN1" s="224"/>
      <c r="HO1" s="224"/>
      <c r="HP1" s="224"/>
      <c r="HQ1" s="224"/>
      <c r="HR1" s="224"/>
      <c r="HS1" s="224"/>
      <c r="HT1" s="224"/>
      <c r="HU1" s="224"/>
      <c r="HV1" s="224"/>
      <c r="HW1" s="224"/>
      <c r="HX1" s="224"/>
      <c r="HY1" s="224"/>
      <c r="HZ1" s="224"/>
      <c r="IA1" s="224"/>
      <c r="IB1" s="224"/>
      <c r="IC1" s="224"/>
      <c r="ID1" s="224"/>
      <c r="IE1" s="224"/>
      <c r="IF1" s="224"/>
      <c r="IG1" s="224"/>
      <c r="IH1" s="224"/>
      <c r="II1" s="224"/>
      <c r="IJ1" s="224"/>
      <c r="IK1" s="224"/>
      <c r="IL1" s="224"/>
      <c r="IM1" s="224"/>
      <c r="IN1" s="224"/>
      <c r="IO1" s="224"/>
      <c r="IP1" s="224"/>
      <c r="IQ1" s="224"/>
      <c r="IR1" s="224"/>
      <c r="IS1" s="224"/>
      <c r="IT1" s="224"/>
      <c r="IU1" s="224"/>
      <c r="IV1" s="224"/>
      <c r="IW1" s="224"/>
      <c r="IX1" s="224"/>
      <c r="IY1" s="224"/>
      <c r="IZ1" s="224"/>
      <c r="JA1" s="224"/>
      <c r="JB1" s="224"/>
      <c r="JC1" s="224"/>
      <c r="JD1" s="224"/>
      <c r="JE1" s="224"/>
      <c r="JF1" s="224"/>
      <c r="JG1" s="224"/>
      <c r="JH1" s="224"/>
      <c r="JI1" s="224"/>
      <c r="JJ1" s="224"/>
      <c r="JK1" s="224"/>
      <c r="JL1" s="224"/>
      <c r="JM1" s="224"/>
      <c r="JN1" s="224"/>
      <c r="JO1" s="224"/>
      <c r="JP1" s="224"/>
      <c r="JQ1" s="224"/>
      <c r="JR1" s="224"/>
      <c r="JS1" s="224"/>
      <c r="JT1" s="224"/>
      <c r="JU1" s="224"/>
      <c r="JV1" s="224"/>
      <c r="JW1" s="224"/>
      <c r="JX1" s="224"/>
      <c r="JY1" s="224"/>
      <c r="JZ1" s="224"/>
      <c r="KA1" s="224"/>
      <c r="KB1" s="224"/>
      <c r="KC1" s="224"/>
      <c r="KD1" s="224"/>
      <c r="KE1" s="224"/>
      <c r="KF1" s="224"/>
      <c r="KG1" s="224"/>
      <c r="KH1" s="224"/>
      <c r="KI1" s="224"/>
      <c r="KJ1" s="224"/>
      <c r="KK1" s="224"/>
      <c r="KL1" s="224"/>
      <c r="KM1" s="224"/>
      <c r="KN1" s="224"/>
      <c r="KO1" s="224"/>
      <c r="KP1" s="224"/>
      <c r="KQ1" s="224"/>
      <c r="KR1" s="224"/>
      <c r="KS1" s="224"/>
      <c r="KT1" s="224"/>
      <c r="KU1" s="224"/>
      <c r="KV1" s="224"/>
      <c r="KW1" s="224"/>
      <c r="KX1" s="224"/>
      <c r="KY1" s="224"/>
      <c r="KZ1" s="224"/>
      <c r="LA1" s="224"/>
      <c r="LB1" s="224"/>
      <c r="LC1" s="224"/>
      <c r="LD1" s="224"/>
      <c r="LE1" s="224"/>
      <c r="LF1" s="224"/>
      <c r="LG1" s="224"/>
      <c r="LH1" s="224"/>
      <c r="LI1" s="224"/>
      <c r="LJ1" s="224"/>
      <c r="LK1" s="224"/>
      <c r="LL1" s="224"/>
      <c r="LM1" s="224"/>
      <c r="LN1" s="224"/>
      <c r="LO1" s="224"/>
      <c r="LP1" s="224"/>
      <c r="LQ1" s="224"/>
      <c r="LR1" s="224"/>
      <c r="LS1" s="224"/>
      <c r="LT1" s="224"/>
      <c r="LU1" s="224"/>
      <c r="LV1" s="224"/>
      <c r="LW1" s="224"/>
      <c r="LX1" s="224"/>
      <c r="LY1" s="224"/>
      <c r="LZ1" s="224"/>
      <c r="MA1" s="224"/>
      <c r="MB1" s="224"/>
      <c r="MC1" s="224"/>
      <c r="MD1" s="224"/>
      <c r="ME1" s="224"/>
      <c r="MF1" s="224"/>
      <c r="MG1" s="224"/>
      <c r="MH1" s="224"/>
      <c r="MI1" s="224"/>
      <c r="MJ1" s="224"/>
      <c r="MK1" s="224"/>
      <c r="ML1" s="224"/>
      <c r="MM1" s="224"/>
      <c r="MN1" s="224"/>
      <c r="MO1" s="224"/>
      <c r="MP1" s="224"/>
      <c r="MQ1" s="224"/>
      <c r="MR1" s="224"/>
      <c r="MS1" s="224"/>
      <c r="MT1" s="224"/>
      <c r="MU1" s="224"/>
      <c r="MV1" s="224"/>
      <c r="MW1" s="224"/>
      <c r="MX1" s="224"/>
      <c r="MY1" s="224"/>
      <c r="MZ1" s="225"/>
    </row>
    <row r="3" spans="2:424" ht="16.5" customHeight="1">
      <c r="C3" s="198" t="s">
        <v>23</v>
      </c>
      <c r="D3" s="199"/>
      <c r="E3" s="199"/>
      <c r="F3" s="199"/>
      <c r="G3" s="199"/>
      <c r="H3" s="199"/>
      <c r="I3" s="199"/>
      <c r="J3" s="199"/>
      <c r="K3" s="199"/>
      <c r="L3" s="199"/>
      <c r="M3" s="199"/>
      <c r="N3" s="199"/>
      <c r="O3" s="199"/>
      <c r="P3" s="199"/>
      <c r="Q3" s="199"/>
      <c r="R3" s="199"/>
      <c r="S3" s="199"/>
      <c r="T3" s="199"/>
      <c r="U3" s="200"/>
      <c r="W3" s="177" t="s">
        <v>24</v>
      </c>
      <c r="Y3" s="198" t="s">
        <v>25</v>
      </c>
      <c r="Z3" s="199"/>
      <c r="AA3" s="199"/>
      <c r="AB3" s="199"/>
      <c r="AC3" s="199"/>
      <c r="AD3" s="199"/>
      <c r="AE3" s="199"/>
      <c r="AF3" s="199"/>
      <c r="AG3" s="199"/>
      <c r="AH3" s="199"/>
      <c r="AI3" s="199"/>
      <c r="AJ3" s="199"/>
      <c r="AK3" s="199"/>
      <c r="AL3" s="199"/>
      <c r="AM3" s="199"/>
      <c r="AN3" s="199"/>
      <c r="AO3" s="199"/>
      <c r="AP3" s="199"/>
      <c r="AQ3" s="200"/>
      <c r="AR3" s="108" t="s">
        <v>26</v>
      </c>
      <c r="AS3" s="108"/>
      <c r="AT3" s="108"/>
      <c r="AU3" s="206" t="str">
        <f>IF(主状态!I10=0,"-",主状态!I10)</f>
        <v>术士</v>
      </c>
      <c r="AV3" s="206"/>
      <c r="AW3" s="206"/>
      <c r="AX3" s="108" t="s">
        <v>27</v>
      </c>
      <c r="AY3" s="108"/>
      <c r="AZ3" s="108"/>
      <c r="BA3" s="206">
        <f>IF(主状态!C10=0,"-",主状态!C10)</f>
        <v>2</v>
      </c>
      <c r="BB3" s="206"/>
      <c r="BC3" s="206"/>
      <c r="BE3" s="164" t="s">
        <v>26</v>
      </c>
      <c r="BG3" s="205" t="s">
        <v>25</v>
      </c>
      <c r="BH3" s="205"/>
      <c r="BI3" s="205"/>
      <c r="BJ3" s="205"/>
      <c r="BK3" s="205"/>
      <c r="BL3" s="205"/>
      <c r="BM3" s="205"/>
      <c r="BN3" s="205"/>
      <c r="BO3" s="205"/>
      <c r="BP3" s="205"/>
      <c r="BQ3" s="205"/>
      <c r="BR3" s="205"/>
      <c r="BS3" s="205"/>
      <c r="BT3" s="205"/>
      <c r="BU3" s="205"/>
      <c r="BV3" s="205"/>
      <c r="BW3" s="205"/>
      <c r="BX3" s="205"/>
      <c r="BY3" s="205"/>
      <c r="BZ3" s="108" t="str">
        <f>CM3</f>
        <v>兼职1</v>
      </c>
      <c r="CA3" s="108"/>
      <c r="CB3" s="108"/>
      <c r="CC3" s="206" t="str">
        <f>CM8</f>
        <v>-</v>
      </c>
      <c r="CD3" s="206"/>
      <c r="CE3" s="206"/>
      <c r="CF3" s="108" t="str">
        <f>CM23</f>
        <v>职业等级</v>
      </c>
      <c r="CG3" s="108"/>
      <c r="CH3" s="108"/>
      <c r="CI3" s="206" t="str">
        <f>CM28</f>
        <v>-</v>
      </c>
      <c r="CJ3" s="206"/>
      <c r="CK3" s="206"/>
      <c r="CM3" s="164" t="s">
        <v>28</v>
      </c>
      <c r="CO3" s="205" t="s">
        <v>25</v>
      </c>
      <c r="CP3" s="205"/>
      <c r="CQ3" s="205"/>
      <c r="CR3" s="205"/>
      <c r="CS3" s="205"/>
      <c r="CT3" s="205"/>
      <c r="CU3" s="205"/>
      <c r="CV3" s="205"/>
      <c r="CW3" s="205"/>
      <c r="CX3" s="205"/>
      <c r="CY3" s="205"/>
      <c r="CZ3" s="205"/>
      <c r="DA3" s="205"/>
      <c r="DB3" s="205"/>
      <c r="DC3" s="205"/>
      <c r="DD3" s="205"/>
      <c r="DE3" s="205"/>
      <c r="DF3" s="205"/>
      <c r="DG3" s="205"/>
      <c r="DH3" s="108" t="str">
        <f>DU3</f>
        <v>兼职2</v>
      </c>
      <c r="DI3" s="108"/>
      <c r="DJ3" s="108"/>
      <c r="DK3" s="206" t="str">
        <f>DU8</f>
        <v>-</v>
      </c>
      <c r="DL3" s="206"/>
      <c r="DM3" s="206"/>
      <c r="DN3" s="108" t="str">
        <f>DU23</f>
        <v>职业等级</v>
      </c>
      <c r="DO3" s="108"/>
      <c r="DP3" s="108"/>
      <c r="DQ3" s="206" t="str">
        <f>DU28</f>
        <v>-</v>
      </c>
      <c r="DR3" s="206"/>
      <c r="DS3" s="206"/>
      <c r="DU3" s="164" t="s">
        <v>29</v>
      </c>
      <c r="DW3" s="205" t="s">
        <v>25</v>
      </c>
      <c r="DX3" s="205"/>
      <c r="DY3" s="205"/>
      <c r="DZ3" s="205"/>
      <c r="EA3" s="205"/>
      <c r="EB3" s="205"/>
      <c r="EC3" s="205"/>
      <c r="ED3" s="205"/>
      <c r="EE3" s="205"/>
      <c r="EF3" s="205"/>
      <c r="EG3" s="205"/>
      <c r="EH3" s="205"/>
      <c r="EI3" s="205"/>
      <c r="EJ3" s="205"/>
      <c r="EK3" s="205"/>
      <c r="EL3" s="205"/>
      <c r="EM3" s="205"/>
      <c r="EN3" s="205"/>
      <c r="EO3" s="205"/>
      <c r="EP3" s="108" t="str">
        <f>FC3</f>
        <v>兼职3</v>
      </c>
      <c r="EQ3" s="108"/>
      <c r="ER3" s="108"/>
      <c r="ES3" s="206" t="str">
        <f>FC8</f>
        <v>-</v>
      </c>
      <c r="ET3" s="206"/>
      <c r="EU3" s="206"/>
      <c r="EV3" s="108" t="str">
        <f>FC23</f>
        <v>职业等级</v>
      </c>
      <c r="EW3" s="108"/>
      <c r="EX3" s="108"/>
      <c r="EY3" s="206" t="str">
        <f>FC28</f>
        <v>-</v>
      </c>
      <c r="EZ3" s="206"/>
      <c r="FA3" s="206"/>
      <c r="FC3" s="164" t="s">
        <v>30</v>
      </c>
      <c r="FE3" s="198" t="s">
        <v>25</v>
      </c>
      <c r="FF3" s="199"/>
      <c r="FG3" s="199"/>
      <c r="FH3" s="199"/>
      <c r="FI3" s="199"/>
      <c r="FJ3" s="199"/>
      <c r="FK3" s="199"/>
      <c r="FL3" s="199"/>
      <c r="FM3" s="199"/>
      <c r="FN3" s="199"/>
      <c r="FO3" s="199"/>
      <c r="FP3" s="199"/>
      <c r="FQ3" s="199"/>
      <c r="FR3" s="199"/>
      <c r="FS3" s="199"/>
      <c r="FT3" s="199"/>
      <c r="FU3" s="199"/>
      <c r="FV3" s="199"/>
      <c r="FW3" s="200"/>
      <c r="FX3" s="108" t="str">
        <f>GK3</f>
        <v>兼职4</v>
      </c>
      <c r="FY3" s="108"/>
      <c r="FZ3" s="108"/>
      <c r="GA3" s="206" t="str">
        <f>GK8</f>
        <v>-</v>
      </c>
      <c r="GB3" s="206"/>
      <c r="GC3" s="206"/>
      <c r="GD3" s="108" t="str">
        <f>GK23</f>
        <v>职业等级</v>
      </c>
      <c r="GE3" s="108"/>
      <c r="GF3" s="108"/>
      <c r="GG3" s="206" t="str">
        <f>GK28</f>
        <v>-</v>
      </c>
      <c r="GH3" s="206"/>
      <c r="GI3" s="206"/>
      <c r="GK3" s="164" t="s">
        <v>31</v>
      </c>
      <c r="GM3" s="198" t="s">
        <v>25</v>
      </c>
      <c r="GN3" s="199"/>
      <c r="GO3" s="199"/>
      <c r="GP3" s="199"/>
      <c r="GQ3" s="199"/>
      <c r="GR3" s="199"/>
      <c r="GS3" s="199"/>
      <c r="GT3" s="199"/>
      <c r="GU3" s="199"/>
      <c r="GV3" s="199"/>
      <c r="GW3" s="199"/>
      <c r="GX3" s="199"/>
      <c r="GY3" s="199"/>
      <c r="GZ3" s="199"/>
      <c r="HA3" s="199"/>
      <c r="HB3" s="199"/>
      <c r="HC3" s="199"/>
      <c r="HD3" s="199"/>
      <c r="HE3" s="200"/>
      <c r="HF3" s="108" t="str">
        <f>HS3</f>
        <v>进阶1</v>
      </c>
      <c r="HG3" s="108"/>
      <c r="HH3" s="108"/>
      <c r="HI3" s="206" t="str">
        <f>HS8</f>
        <v>-</v>
      </c>
      <c r="HJ3" s="206"/>
      <c r="HK3" s="206"/>
      <c r="HL3" s="108" t="str">
        <f>HS13</f>
        <v>职业等级</v>
      </c>
      <c r="HM3" s="108"/>
      <c r="HN3" s="108"/>
      <c r="HO3" s="206" t="str">
        <f>HS18</f>
        <v>-</v>
      </c>
      <c r="HP3" s="206"/>
      <c r="HQ3" s="206"/>
      <c r="HS3" s="164" t="s">
        <v>32</v>
      </c>
      <c r="HU3" s="198" t="s">
        <v>25</v>
      </c>
      <c r="HV3" s="199"/>
      <c r="HW3" s="199"/>
      <c r="HX3" s="199"/>
      <c r="HY3" s="199"/>
      <c r="HZ3" s="199"/>
      <c r="IA3" s="199"/>
      <c r="IB3" s="199"/>
      <c r="IC3" s="199"/>
      <c r="ID3" s="199"/>
      <c r="IE3" s="199"/>
      <c r="IF3" s="199"/>
      <c r="IG3" s="199"/>
      <c r="IH3" s="199"/>
      <c r="II3" s="199"/>
      <c r="IJ3" s="199"/>
      <c r="IK3" s="199"/>
      <c r="IL3" s="199"/>
      <c r="IM3" s="200"/>
      <c r="IN3" s="108" t="str">
        <f>JA3</f>
        <v>进阶2</v>
      </c>
      <c r="IO3" s="108"/>
      <c r="IP3" s="108"/>
      <c r="IQ3" s="206" t="str">
        <f>JA8</f>
        <v>-</v>
      </c>
      <c r="IR3" s="206"/>
      <c r="IS3" s="206"/>
      <c r="IT3" s="108" t="str">
        <f>JA13</f>
        <v>职业等级</v>
      </c>
      <c r="IU3" s="108"/>
      <c r="IV3" s="108"/>
      <c r="IW3" s="206" t="str">
        <f>JA18</f>
        <v>-</v>
      </c>
      <c r="IX3" s="206"/>
      <c r="IY3" s="206"/>
      <c r="JA3" s="164" t="s">
        <v>33</v>
      </c>
      <c r="JC3" s="198" t="s">
        <v>25</v>
      </c>
      <c r="JD3" s="199"/>
      <c r="JE3" s="199"/>
      <c r="JF3" s="199"/>
      <c r="JG3" s="199"/>
      <c r="JH3" s="199"/>
      <c r="JI3" s="199"/>
      <c r="JJ3" s="199"/>
      <c r="JK3" s="199"/>
      <c r="JL3" s="199"/>
      <c r="JM3" s="199"/>
      <c r="JN3" s="199"/>
      <c r="JO3" s="199"/>
      <c r="JP3" s="199"/>
      <c r="JQ3" s="199"/>
      <c r="JR3" s="199"/>
      <c r="JS3" s="199"/>
      <c r="JT3" s="199"/>
      <c r="JU3" s="200"/>
      <c r="JV3" s="108" t="str">
        <f>KI3</f>
        <v>进阶3</v>
      </c>
      <c r="JW3" s="108"/>
      <c r="JX3" s="108"/>
      <c r="JY3" s="206" t="str">
        <f>KI8</f>
        <v>-</v>
      </c>
      <c r="JZ3" s="206"/>
      <c r="KA3" s="206"/>
      <c r="KB3" s="108" t="str">
        <f>KI13</f>
        <v>职业等级</v>
      </c>
      <c r="KC3" s="108"/>
      <c r="KD3" s="108"/>
      <c r="KE3" s="206" t="str">
        <f>KI18</f>
        <v>-</v>
      </c>
      <c r="KF3" s="206"/>
      <c r="KG3" s="206"/>
      <c r="KI3" s="164" t="s">
        <v>34</v>
      </c>
      <c r="KK3" s="198" t="s">
        <v>25</v>
      </c>
      <c r="KL3" s="199"/>
      <c r="KM3" s="199"/>
      <c r="KN3" s="199"/>
      <c r="KO3" s="199"/>
      <c r="KP3" s="199"/>
      <c r="KQ3" s="199"/>
      <c r="KR3" s="199"/>
      <c r="KS3" s="199"/>
      <c r="KT3" s="199"/>
      <c r="KU3" s="199"/>
      <c r="KV3" s="199"/>
      <c r="KW3" s="199"/>
      <c r="KX3" s="199"/>
      <c r="KY3" s="199"/>
      <c r="KZ3" s="199"/>
      <c r="LA3" s="199"/>
      <c r="LB3" s="199"/>
      <c r="LC3" s="200"/>
      <c r="LD3" s="108" t="str">
        <f>LQ3</f>
        <v>进阶4</v>
      </c>
      <c r="LE3" s="108"/>
      <c r="LF3" s="108"/>
      <c r="LG3" s="206" t="str">
        <f>LQ8</f>
        <v>-</v>
      </c>
      <c r="LH3" s="206"/>
      <c r="LI3" s="206"/>
      <c r="LJ3" s="108" t="str">
        <f>LQ13</f>
        <v>职业等级</v>
      </c>
      <c r="LK3" s="108"/>
      <c r="LL3" s="108"/>
      <c r="LM3" s="206" t="str">
        <f>LQ18</f>
        <v>-</v>
      </c>
      <c r="LN3" s="206"/>
      <c r="LO3" s="206"/>
      <c r="LQ3" s="164" t="s">
        <v>35</v>
      </c>
      <c r="LS3" s="198" t="s">
        <v>36</v>
      </c>
      <c r="LT3" s="199"/>
      <c r="LU3" s="199"/>
      <c r="LV3" s="199"/>
      <c r="LW3" s="199"/>
      <c r="LX3" s="199"/>
      <c r="LY3" s="199"/>
      <c r="LZ3" s="199"/>
      <c r="MA3" s="199"/>
      <c r="MB3" s="199"/>
      <c r="MC3" s="199"/>
      <c r="MD3" s="199"/>
      <c r="ME3" s="199"/>
      <c r="MF3" s="199"/>
      <c r="MG3" s="199"/>
      <c r="MH3" s="199"/>
      <c r="MI3" s="199"/>
      <c r="MJ3" s="199"/>
      <c r="MK3" s="200"/>
      <c r="ML3" s="108" t="str">
        <f>MY3</f>
        <v>神话之道</v>
      </c>
      <c r="MM3" s="108"/>
      <c r="MN3" s="108"/>
      <c r="MO3" s="206" t="str">
        <f>MY8</f>
        <v>-</v>
      </c>
      <c r="MP3" s="206"/>
      <c r="MQ3" s="206"/>
      <c r="MR3" s="108" t="str">
        <f>MY13</f>
        <v>阶层</v>
      </c>
      <c r="MS3" s="108"/>
      <c r="MT3" s="108"/>
      <c r="MU3" s="206" t="str">
        <f>MY18</f>
        <v>-</v>
      </c>
      <c r="MV3" s="206"/>
      <c r="MW3" s="206"/>
      <c r="MY3" s="164" t="s">
        <v>37</v>
      </c>
    </row>
    <row r="4" spans="2:424" ht="16.5" customHeight="1">
      <c r="C4" s="212" t="s">
        <v>626</v>
      </c>
      <c r="D4" s="213"/>
      <c r="E4" s="213"/>
      <c r="F4" s="213"/>
      <c r="G4" s="213"/>
      <c r="H4" s="213"/>
      <c r="I4" s="213"/>
      <c r="J4" s="213"/>
      <c r="K4" s="213"/>
      <c r="L4" s="213"/>
      <c r="M4" s="213"/>
      <c r="N4" s="213"/>
      <c r="O4" s="213"/>
      <c r="P4" s="213"/>
      <c r="Q4" s="213"/>
      <c r="R4" s="213"/>
      <c r="S4" s="213"/>
      <c r="T4" s="213"/>
      <c r="U4" s="214"/>
      <c r="W4" s="178"/>
      <c r="Y4" s="187" t="s">
        <v>38</v>
      </c>
      <c r="Z4" s="187"/>
      <c r="AA4" s="187"/>
      <c r="AB4" s="187"/>
      <c r="AC4" s="187"/>
      <c r="AD4" s="187"/>
      <c r="AE4" s="187"/>
      <c r="AF4" s="187"/>
      <c r="AG4" s="221" t="s">
        <v>39</v>
      </c>
      <c r="AH4" s="221"/>
      <c r="AI4" s="221"/>
      <c r="AJ4" s="221"/>
      <c r="AK4" s="221"/>
      <c r="AL4" s="221"/>
      <c r="AM4" s="221"/>
      <c r="AN4" s="221"/>
      <c r="AO4" s="221"/>
      <c r="AP4" s="221"/>
      <c r="AQ4" s="221"/>
      <c r="AR4" s="221"/>
      <c r="AS4" s="221"/>
      <c r="AT4" s="221"/>
      <c r="AU4" s="221"/>
      <c r="AV4" s="221"/>
      <c r="AW4" s="221"/>
      <c r="AX4" s="221"/>
      <c r="AY4" s="221"/>
      <c r="AZ4" s="221"/>
      <c r="BA4" s="221"/>
      <c r="BB4" s="221"/>
      <c r="BC4" s="221"/>
      <c r="BE4" s="164"/>
      <c r="BG4" s="187" t="s">
        <v>38</v>
      </c>
      <c r="BH4" s="187"/>
      <c r="BI4" s="187"/>
      <c r="BJ4" s="187"/>
      <c r="BK4" s="187"/>
      <c r="BL4" s="187"/>
      <c r="BM4" s="187"/>
      <c r="BN4" s="187"/>
      <c r="BO4" s="222" t="s">
        <v>39</v>
      </c>
      <c r="BP4" s="222"/>
      <c r="BQ4" s="222"/>
      <c r="BR4" s="222"/>
      <c r="BS4" s="222"/>
      <c r="BT4" s="222"/>
      <c r="BU4" s="222"/>
      <c r="BV4" s="222"/>
      <c r="BW4" s="222"/>
      <c r="BX4" s="222"/>
      <c r="BY4" s="222"/>
      <c r="BZ4" s="222"/>
      <c r="CA4" s="222"/>
      <c r="CB4" s="222"/>
      <c r="CC4" s="222"/>
      <c r="CD4" s="222"/>
      <c r="CE4" s="222"/>
      <c r="CF4" s="222"/>
      <c r="CG4" s="222"/>
      <c r="CH4" s="222"/>
      <c r="CI4" s="222"/>
      <c r="CJ4" s="222"/>
      <c r="CK4" s="222"/>
      <c r="CM4" s="164"/>
      <c r="CO4" s="187" t="s">
        <v>38</v>
      </c>
      <c r="CP4" s="187"/>
      <c r="CQ4" s="187"/>
      <c r="CR4" s="187"/>
      <c r="CS4" s="187"/>
      <c r="CT4" s="187"/>
      <c r="CU4" s="187"/>
      <c r="CV4" s="187"/>
      <c r="CW4" s="222" t="s">
        <v>39</v>
      </c>
      <c r="CX4" s="222"/>
      <c r="CY4" s="222"/>
      <c r="CZ4" s="222"/>
      <c r="DA4" s="222"/>
      <c r="DB4" s="222"/>
      <c r="DC4" s="222"/>
      <c r="DD4" s="222"/>
      <c r="DE4" s="222"/>
      <c r="DF4" s="222"/>
      <c r="DG4" s="222"/>
      <c r="DH4" s="222"/>
      <c r="DI4" s="222"/>
      <c r="DJ4" s="222"/>
      <c r="DK4" s="222"/>
      <c r="DL4" s="222"/>
      <c r="DM4" s="222"/>
      <c r="DN4" s="222"/>
      <c r="DO4" s="222"/>
      <c r="DP4" s="222"/>
      <c r="DQ4" s="222"/>
      <c r="DR4" s="222"/>
      <c r="DS4" s="222"/>
      <c r="DU4" s="164"/>
      <c r="DW4" s="187" t="s">
        <v>38</v>
      </c>
      <c r="DX4" s="187"/>
      <c r="DY4" s="187"/>
      <c r="DZ4" s="187"/>
      <c r="EA4" s="187"/>
      <c r="EB4" s="187"/>
      <c r="EC4" s="187"/>
      <c r="ED4" s="187"/>
      <c r="EE4" s="222" t="s">
        <v>39</v>
      </c>
      <c r="EF4" s="222"/>
      <c r="EG4" s="222"/>
      <c r="EH4" s="222"/>
      <c r="EI4" s="222"/>
      <c r="EJ4" s="222"/>
      <c r="EK4" s="222"/>
      <c r="EL4" s="222"/>
      <c r="EM4" s="222"/>
      <c r="EN4" s="222"/>
      <c r="EO4" s="222"/>
      <c r="EP4" s="222"/>
      <c r="EQ4" s="222"/>
      <c r="ER4" s="222"/>
      <c r="ES4" s="222"/>
      <c r="ET4" s="222"/>
      <c r="EU4" s="222"/>
      <c r="EV4" s="222"/>
      <c r="EW4" s="222"/>
      <c r="EX4" s="222"/>
      <c r="EY4" s="222"/>
      <c r="EZ4" s="222"/>
      <c r="FA4" s="222"/>
      <c r="FC4" s="164"/>
      <c r="FE4" s="187" t="s">
        <v>38</v>
      </c>
      <c r="FF4" s="187"/>
      <c r="FG4" s="187"/>
      <c r="FH4" s="187"/>
      <c r="FI4" s="187"/>
      <c r="FJ4" s="187"/>
      <c r="FK4" s="187"/>
      <c r="FL4" s="187"/>
      <c r="FM4" s="222" t="s">
        <v>39</v>
      </c>
      <c r="FN4" s="222"/>
      <c r="FO4" s="222"/>
      <c r="FP4" s="222"/>
      <c r="FQ4" s="222"/>
      <c r="FR4" s="222"/>
      <c r="FS4" s="222"/>
      <c r="FT4" s="222"/>
      <c r="FU4" s="222"/>
      <c r="FV4" s="222"/>
      <c r="FW4" s="222"/>
      <c r="FX4" s="222"/>
      <c r="FY4" s="222"/>
      <c r="FZ4" s="222"/>
      <c r="GA4" s="222"/>
      <c r="GB4" s="222"/>
      <c r="GC4" s="222"/>
      <c r="GD4" s="222"/>
      <c r="GE4" s="222"/>
      <c r="GF4" s="222"/>
      <c r="GG4" s="222"/>
      <c r="GH4" s="222"/>
      <c r="GI4" s="222"/>
      <c r="GK4" s="164"/>
      <c r="GM4" s="187" t="s">
        <v>38</v>
      </c>
      <c r="GN4" s="187"/>
      <c r="GO4" s="187"/>
      <c r="GP4" s="187"/>
      <c r="GQ4" s="187"/>
      <c r="GR4" s="187"/>
      <c r="GS4" s="187"/>
      <c r="GT4" s="187"/>
      <c r="GU4" s="221" t="s">
        <v>39</v>
      </c>
      <c r="GV4" s="221"/>
      <c r="GW4" s="221"/>
      <c r="GX4" s="221"/>
      <c r="GY4" s="221"/>
      <c r="GZ4" s="221"/>
      <c r="HA4" s="221"/>
      <c r="HB4" s="221"/>
      <c r="HC4" s="221"/>
      <c r="HD4" s="221"/>
      <c r="HE4" s="221"/>
      <c r="HF4" s="221"/>
      <c r="HG4" s="221"/>
      <c r="HH4" s="221"/>
      <c r="HI4" s="221"/>
      <c r="HJ4" s="221"/>
      <c r="HK4" s="221"/>
      <c r="HL4" s="221"/>
      <c r="HM4" s="221"/>
      <c r="HN4" s="221"/>
      <c r="HO4" s="221"/>
      <c r="HP4" s="221"/>
      <c r="HQ4" s="221"/>
      <c r="HS4" s="164"/>
      <c r="HU4" s="187" t="s">
        <v>38</v>
      </c>
      <c r="HV4" s="187"/>
      <c r="HW4" s="187"/>
      <c r="HX4" s="187"/>
      <c r="HY4" s="187"/>
      <c r="HZ4" s="187"/>
      <c r="IA4" s="187"/>
      <c r="IB4" s="187"/>
      <c r="IC4" s="222" t="s">
        <v>39</v>
      </c>
      <c r="ID4" s="222"/>
      <c r="IE4" s="222"/>
      <c r="IF4" s="222"/>
      <c r="IG4" s="222"/>
      <c r="IH4" s="222"/>
      <c r="II4" s="222"/>
      <c r="IJ4" s="222"/>
      <c r="IK4" s="222"/>
      <c r="IL4" s="222"/>
      <c r="IM4" s="222"/>
      <c r="IN4" s="221"/>
      <c r="IO4" s="221"/>
      <c r="IP4" s="221"/>
      <c r="IQ4" s="221"/>
      <c r="IR4" s="221"/>
      <c r="IS4" s="221"/>
      <c r="IT4" s="221"/>
      <c r="IU4" s="221"/>
      <c r="IV4" s="221"/>
      <c r="IW4" s="221"/>
      <c r="IX4" s="221"/>
      <c r="IY4" s="221"/>
      <c r="JA4" s="164"/>
      <c r="JC4" s="187" t="s">
        <v>38</v>
      </c>
      <c r="JD4" s="187"/>
      <c r="JE4" s="187"/>
      <c r="JF4" s="187"/>
      <c r="JG4" s="187"/>
      <c r="JH4" s="187"/>
      <c r="JI4" s="187"/>
      <c r="JJ4" s="187"/>
      <c r="JK4" s="222" t="s">
        <v>39</v>
      </c>
      <c r="JL4" s="222"/>
      <c r="JM4" s="222"/>
      <c r="JN4" s="222"/>
      <c r="JO4" s="222"/>
      <c r="JP4" s="222"/>
      <c r="JQ4" s="222"/>
      <c r="JR4" s="222"/>
      <c r="JS4" s="222"/>
      <c r="JT4" s="222"/>
      <c r="JU4" s="222"/>
      <c r="JV4" s="221"/>
      <c r="JW4" s="221"/>
      <c r="JX4" s="221"/>
      <c r="JY4" s="221"/>
      <c r="JZ4" s="221"/>
      <c r="KA4" s="221"/>
      <c r="KB4" s="221"/>
      <c r="KC4" s="221"/>
      <c r="KD4" s="221"/>
      <c r="KE4" s="221"/>
      <c r="KF4" s="221"/>
      <c r="KG4" s="221"/>
      <c r="KI4" s="164"/>
      <c r="KK4" s="187" t="s">
        <v>38</v>
      </c>
      <c r="KL4" s="187"/>
      <c r="KM4" s="187"/>
      <c r="KN4" s="187"/>
      <c r="KO4" s="187"/>
      <c r="KP4" s="187"/>
      <c r="KQ4" s="187"/>
      <c r="KR4" s="187"/>
      <c r="KS4" s="222" t="s">
        <v>39</v>
      </c>
      <c r="KT4" s="222"/>
      <c r="KU4" s="222"/>
      <c r="KV4" s="222"/>
      <c r="KW4" s="222"/>
      <c r="KX4" s="222"/>
      <c r="KY4" s="222"/>
      <c r="KZ4" s="222"/>
      <c r="LA4" s="222"/>
      <c r="LB4" s="222"/>
      <c r="LC4" s="222"/>
      <c r="LD4" s="221"/>
      <c r="LE4" s="221"/>
      <c r="LF4" s="221"/>
      <c r="LG4" s="221"/>
      <c r="LH4" s="221"/>
      <c r="LI4" s="221"/>
      <c r="LJ4" s="221"/>
      <c r="LK4" s="221"/>
      <c r="LL4" s="221"/>
      <c r="LM4" s="221"/>
      <c r="LN4" s="221"/>
      <c r="LO4" s="221"/>
      <c r="LQ4" s="164"/>
      <c r="LS4" s="187" t="s">
        <v>38</v>
      </c>
      <c r="LT4" s="187"/>
      <c r="LU4" s="187"/>
      <c r="LV4" s="187"/>
      <c r="LW4" s="187"/>
      <c r="LX4" s="187"/>
      <c r="LY4" s="187"/>
      <c r="LZ4" s="187"/>
      <c r="MC4" s="187" t="s">
        <v>39</v>
      </c>
      <c r="MD4" s="187"/>
      <c r="ME4" s="187"/>
      <c r="MF4" s="187"/>
      <c r="MG4" s="187"/>
      <c r="MH4" s="187"/>
      <c r="MI4" s="187"/>
      <c r="MJ4" s="187"/>
      <c r="MK4" s="187"/>
      <c r="ML4" s="187"/>
      <c r="MM4" s="187"/>
      <c r="MN4" s="187"/>
      <c r="MO4" s="187"/>
      <c r="MP4" s="187"/>
      <c r="MQ4" s="187"/>
      <c r="MR4" s="187"/>
      <c r="MS4" s="187"/>
      <c r="MT4" s="187"/>
      <c r="MU4" s="187"/>
      <c r="MV4" s="187"/>
      <c r="MW4" s="187"/>
      <c r="MY4" s="164"/>
    </row>
    <row r="5" spans="2:424" ht="16.5" customHeight="1">
      <c r="C5" s="215"/>
      <c r="D5" s="216"/>
      <c r="E5" s="216"/>
      <c r="F5" s="216"/>
      <c r="G5" s="216"/>
      <c r="H5" s="216"/>
      <c r="I5" s="216"/>
      <c r="J5" s="216"/>
      <c r="K5" s="216"/>
      <c r="L5" s="216"/>
      <c r="M5" s="216"/>
      <c r="N5" s="216"/>
      <c r="O5" s="216"/>
      <c r="P5" s="216"/>
      <c r="Q5" s="216"/>
      <c r="R5" s="216"/>
      <c r="S5" s="216"/>
      <c r="T5" s="216"/>
      <c r="U5" s="217"/>
      <c r="W5" s="178"/>
      <c r="Y5" s="186" t="s">
        <v>550</v>
      </c>
      <c r="Z5" s="156"/>
      <c r="AA5" s="156"/>
      <c r="AB5" s="156"/>
      <c r="AC5" s="156"/>
      <c r="AD5" s="156"/>
      <c r="AE5" s="156"/>
      <c r="AF5" s="156"/>
      <c r="AG5" s="158" t="s">
        <v>549</v>
      </c>
      <c r="AH5" s="159"/>
      <c r="AI5" s="159"/>
      <c r="AJ5" s="159"/>
      <c r="AK5" s="159"/>
      <c r="AL5" s="159"/>
      <c r="AM5" s="159"/>
      <c r="AN5" s="159"/>
      <c r="AO5" s="159"/>
      <c r="AP5" s="159"/>
      <c r="AQ5" s="159"/>
      <c r="AR5" s="159"/>
      <c r="AS5" s="159"/>
      <c r="AT5" s="159"/>
      <c r="AU5" s="159"/>
      <c r="AV5" s="159"/>
      <c r="AW5" s="159"/>
      <c r="AX5" s="159"/>
      <c r="AY5" s="159"/>
      <c r="AZ5" s="159"/>
      <c r="BA5" s="159"/>
      <c r="BB5" s="159"/>
      <c r="BC5" s="160"/>
      <c r="BE5" s="164"/>
      <c r="BG5" s="163"/>
      <c r="BH5" s="156"/>
      <c r="BI5" s="156"/>
      <c r="BJ5" s="156"/>
      <c r="BK5" s="156"/>
      <c r="BL5" s="156"/>
      <c r="BM5" s="156"/>
      <c r="BN5" s="156"/>
      <c r="BO5" s="152"/>
      <c r="BP5" s="152"/>
      <c r="BQ5" s="152"/>
      <c r="BR5" s="152"/>
      <c r="BS5" s="152"/>
      <c r="BT5" s="152"/>
      <c r="BU5" s="152"/>
      <c r="BV5" s="152"/>
      <c r="BW5" s="152"/>
      <c r="BX5" s="152"/>
      <c r="BY5" s="152"/>
      <c r="BZ5" s="152"/>
      <c r="CA5" s="152"/>
      <c r="CB5" s="152"/>
      <c r="CC5" s="152"/>
      <c r="CD5" s="152"/>
      <c r="CE5" s="152"/>
      <c r="CF5" s="152"/>
      <c r="CG5" s="152"/>
      <c r="CH5" s="152"/>
      <c r="CI5" s="152"/>
      <c r="CJ5" s="152"/>
      <c r="CK5" s="153"/>
      <c r="CM5" s="164"/>
      <c r="CO5" s="163"/>
      <c r="CP5" s="156"/>
      <c r="CQ5" s="156"/>
      <c r="CR5" s="156"/>
      <c r="CS5" s="156"/>
      <c r="CT5" s="156"/>
      <c r="CU5" s="156"/>
      <c r="CV5" s="156"/>
      <c r="CW5" s="152"/>
      <c r="CX5" s="152"/>
      <c r="CY5" s="152"/>
      <c r="CZ5" s="152"/>
      <c r="DA5" s="152"/>
      <c r="DB5" s="152"/>
      <c r="DC5" s="152"/>
      <c r="DD5" s="152"/>
      <c r="DE5" s="152"/>
      <c r="DF5" s="152"/>
      <c r="DG5" s="152"/>
      <c r="DH5" s="152"/>
      <c r="DI5" s="152"/>
      <c r="DJ5" s="152"/>
      <c r="DK5" s="152"/>
      <c r="DL5" s="152"/>
      <c r="DM5" s="152"/>
      <c r="DN5" s="152"/>
      <c r="DO5" s="152"/>
      <c r="DP5" s="152"/>
      <c r="DQ5" s="152"/>
      <c r="DR5" s="152"/>
      <c r="DS5" s="153"/>
      <c r="DU5" s="164"/>
      <c r="DW5" s="163"/>
      <c r="DX5" s="156"/>
      <c r="DY5" s="156"/>
      <c r="DZ5" s="156"/>
      <c r="EA5" s="156"/>
      <c r="EB5" s="156"/>
      <c r="EC5" s="156"/>
      <c r="ED5" s="156"/>
      <c r="EE5" s="152"/>
      <c r="EF5" s="152"/>
      <c r="EG5" s="152"/>
      <c r="EH5" s="152"/>
      <c r="EI5" s="152"/>
      <c r="EJ5" s="152"/>
      <c r="EK5" s="152"/>
      <c r="EL5" s="152"/>
      <c r="EM5" s="152"/>
      <c r="EN5" s="152"/>
      <c r="EO5" s="152"/>
      <c r="EP5" s="152"/>
      <c r="EQ5" s="152"/>
      <c r="ER5" s="152"/>
      <c r="ES5" s="152"/>
      <c r="ET5" s="152"/>
      <c r="EU5" s="152"/>
      <c r="EV5" s="152"/>
      <c r="EW5" s="152"/>
      <c r="EX5" s="152"/>
      <c r="EY5" s="152"/>
      <c r="EZ5" s="152"/>
      <c r="FA5" s="153"/>
      <c r="FC5" s="164"/>
      <c r="FE5" s="163"/>
      <c r="FF5" s="156"/>
      <c r="FG5" s="156"/>
      <c r="FH5" s="156"/>
      <c r="FI5" s="156"/>
      <c r="FJ5" s="156"/>
      <c r="FK5" s="156"/>
      <c r="FL5" s="156"/>
      <c r="FM5" s="152"/>
      <c r="FN5" s="152"/>
      <c r="FO5" s="152"/>
      <c r="FP5" s="152"/>
      <c r="FQ5" s="152"/>
      <c r="FR5" s="152"/>
      <c r="FS5" s="152"/>
      <c r="FT5" s="152"/>
      <c r="FU5" s="152"/>
      <c r="FV5" s="152"/>
      <c r="FW5" s="152"/>
      <c r="FX5" s="152"/>
      <c r="FY5" s="152"/>
      <c r="FZ5" s="152"/>
      <c r="GA5" s="152"/>
      <c r="GB5" s="152"/>
      <c r="GC5" s="152"/>
      <c r="GD5" s="152"/>
      <c r="GE5" s="152"/>
      <c r="GF5" s="152"/>
      <c r="GG5" s="152"/>
      <c r="GH5" s="152"/>
      <c r="GI5" s="153"/>
      <c r="GK5" s="164"/>
      <c r="GM5" s="163"/>
      <c r="GN5" s="156"/>
      <c r="GO5" s="156"/>
      <c r="GP5" s="156"/>
      <c r="GQ5" s="156"/>
      <c r="GR5" s="156"/>
      <c r="GS5" s="156"/>
      <c r="GT5" s="156"/>
      <c r="GU5" s="152"/>
      <c r="GV5" s="152"/>
      <c r="GW5" s="152"/>
      <c r="GX5" s="152"/>
      <c r="GY5" s="152"/>
      <c r="GZ5" s="152"/>
      <c r="HA5" s="152"/>
      <c r="HB5" s="152"/>
      <c r="HC5" s="152"/>
      <c r="HD5" s="152"/>
      <c r="HE5" s="152"/>
      <c r="HF5" s="152"/>
      <c r="HG5" s="152"/>
      <c r="HH5" s="152"/>
      <c r="HI5" s="152"/>
      <c r="HJ5" s="152"/>
      <c r="HK5" s="152"/>
      <c r="HL5" s="152"/>
      <c r="HM5" s="152"/>
      <c r="HN5" s="152"/>
      <c r="HO5" s="152"/>
      <c r="HP5" s="152"/>
      <c r="HQ5" s="153"/>
      <c r="HS5" s="164"/>
      <c r="HU5" s="163"/>
      <c r="HV5" s="156"/>
      <c r="HW5" s="156"/>
      <c r="HX5" s="156"/>
      <c r="HY5" s="156"/>
      <c r="HZ5" s="156"/>
      <c r="IA5" s="156"/>
      <c r="IB5" s="156"/>
      <c r="IC5" s="152"/>
      <c r="ID5" s="152"/>
      <c r="IE5" s="152"/>
      <c r="IF5" s="152"/>
      <c r="IG5" s="152"/>
      <c r="IH5" s="152"/>
      <c r="II5" s="152"/>
      <c r="IJ5" s="152"/>
      <c r="IK5" s="152"/>
      <c r="IL5" s="152"/>
      <c r="IM5" s="152"/>
      <c r="IN5" s="152"/>
      <c r="IO5" s="152"/>
      <c r="IP5" s="152"/>
      <c r="IQ5" s="152"/>
      <c r="IR5" s="152"/>
      <c r="IS5" s="152"/>
      <c r="IT5" s="152"/>
      <c r="IU5" s="152"/>
      <c r="IV5" s="152"/>
      <c r="IW5" s="152"/>
      <c r="IX5" s="152"/>
      <c r="IY5" s="153"/>
      <c r="JA5" s="164"/>
      <c r="JC5" s="163"/>
      <c r="JD5" s="156"/>
      <c r="JE5" s="156"/>
      <c r="JF5" s="156"/>
      <c r="JG5" s="156"/>
      <c r="JH5" s="156"/>
      <c r="JI5" s="156"/>
      <c r="JJ5" s="156"/>
      <c r="JK5" s="152"/>
      <c r="JL5" s="152"/>
      <c r="JM5" s="152"/>
      <c r="JN5" s="152"/>
      <c r="JO5" s="152"/>
      <c r="JP5" s="152"/>
      <c r="JQ5" s="152"/>
      <c r="JR5" s="152"/>
      <c r="JS5" s="152"/>
      <c r="JT5" s="152"/>
      <c r="JU5" s="152"/>
      <c r="JV5" s="152"/>
      <c r="JW5" s="152"/>
      <c r="JX5" s="152"/>
      <c r="JY5" s="152"/>
      <c r="JZ5" s="152"/>
      <c r="KA5" s="152"/>
      <c r="KB5" s="152"/>
      <c r="KC5" s="152"/>
      <c r="KD5" s="152"/>
      <c r="KE5" s="152"/>
      <c r="KF5" s="152"/>
      <c r="KG5" s="153"/>
      <c r="KI5" s="164"/>
      <c r="KK5" s="163"/>
      <c r="KL5" s="156"/>
      <c r="KM5" s="156"/>
      <c r="KN5" s="156"/>
      <c r="KO5" s="156"/>
      <c r="KP5" s="156"/>
      <c r="KQ5" s="156"/>
      <c r="KR5" s="156"/>
      <c r="KS5" s="152"/>
      <c r="KT5" s="152"/>
      <c r="KU5" s="152"/>
      <c r="KV5" s="152"/>
      <c r="KW5" s="152"/>
      <c r="KX5" s="152"/>
      <c r="KY5" s="152"/>
      <c r="KZ5" s="152"/>
      <c r="LA5" s="152"/>
      <c r="LB5" s="152"/>
      <c r="LC5" s="152"/>
      <c r="LD5" s="152"/>
      <c r="LE5" s="152"/>
      <c r="LF5" s="152"/>
      <c r="LG5" s="152"/>
      <c r="LH5" s="152"/>
      <c r="LI5" s="152"/>
      <c r="LJ5" s="152"/>
      <c r="LK5" s="152"/>
      <c r="LL5" s="152"/>
      <c r="LM5" s="152"/>
      <c r="LN5" s="152"/>
      <c r="LO5" s="153"/>
      <c r="LQ5" s="164"/>
      <c r="LS5" s="163"/>
      <c r="LT5" s="156"/>
      <c r="LU5" s="156"/>
      <c r="LV5" s="156"/>
      <c r="LW5" s="156"/>
      <c r="LX5" s="156"/>
      <c r="LY5" s="156"/>
      <c r="LZ5" s="156"/>
      <c r="MA5" s="152"/>
      <c r="MB5" s="152"/>
      <c r="MC5" s="152"/>
      <c r="MD5" s="152"/>
      <c r="ME5" s="152"/>
      <c r="MF5" s="152"/>
      <c r="MG5" s="152"/>
      <c r="MH5" s="152"/>
      <c r="MI5" s="152"/>
      <c r="MJ5" s="152"/>
      <c r="MK5" s="152"/>
      <c r="ML5" s="152"/>
      <c r="MM5" s="152"/>
      <c r="MN5" s="152"/>
      <c r="MO5" s="152"/>
      <c r="MP5" s="152"/>
      <c r="MQ5" s="152"/>
      <c r="MR5" s="152"/>
      <c r="MS5" s="152"/>
      <c r="MT5" s="152"/>
      <c r="MU5" s="152"/>
      <c r="MV5" s="152"/>
      <c r="MW5" s="153"/>
      <c r="MY5" s="164"/>
    </row>
    <row r="6" spans="2:424" ht="16.5" customHeight="1">
      <c r="C6" s="218"/>
      <c r="D6" s="219"/>
      <c r="E6" s="219"/>
      <c r="F6" s="219"/>
      <c r="G6" s="219"/>
      <c r="H6" s="219"/>
      <c r="I6" s="219"/>
      <c r="J6" s="219"/>
      <c r="K6" s="219"/>
      <c r="L6" s="219"/>
      <c r="M6" s="219"/>
      <c r="N6" s="219"/>
      <c r="O6" s="219"/>
      <c r="P6" s="219"/>
      <c r="Q6" s="219"/>
      <c r="R6" s="219"/>
      <c r="S6" s="219"/>
      <c r="T6" s="219"/>
      <c r="U6" s="220"/>
      <c r="W6" s="178"/>
      <c r="Y6" s="188" t="s">
        <v>427</v>
      </c>
      <c r="Z6" s="189"/>
      <c r="AA6" s="189"/>
      <c r="AB6" s="189"/>
      <c r="AC6" s="189"/>
      <c r="AD6" s="189"/>
      <c r="AE6" s="189"/>
      <c r="AF6" s="189"/>
      <c r="AG6" s="161"/>
      <c r="AH6" s="161"/>
      <c r="AI6" s="161"/>
      <c r="AJ6" s="161"/>
      <c r="AK6" s="161"/>
      <c r="AL6" s="161"/>
      <c r="AM6" s="161"/>
      <c r="AN6" s="161"/>
      <c r="AO6" s="161"/>
      <c r="AP6" s="161"/>
      <c r="AQ6" s="161"/>
      <c r="AR6" s="161"/>
      <c r="AS6" s="161"/>
      <c r="AT6" s="161"/>
      <c r="AU6" s="161"/>
      <c r="AV6" s="161"/>
      <c r="AW6" s="161"/>
      <c r="AX6" s="161"/>
      <c r="AY6" s="161"/>
      <c r="AZ6" s="161"/>
      <c r="BA6" s="161"/>
      <c r="BB6" s="161"/>
      <c r="BC6" s="162"/>
      <c r="BE6" s="164"/>
      <c r="BG6" s="188" t="s">
        <v>40</v>
      </c>
      <c r="BH6" s="189"/>
      <c r="BI6" s="189"/>
      <c r="BJ6" s="189"/>
      <c r="BK6" s="189"/>
      <c r="BL6" s="189"/>
      <c r="BM6" s="189"/>
      <c r="BN6" s="189"/>
      <c r="BO6" s="154"/>
      <c r="BP6" s="154"/>
      <c r="BQ6" s="154"/>
      <c r="BR6" s="154"/>
      <c r="BS6" s="154"/>
      <c r="BT6" s="154"/>
      <c r="BU6" s="154"/>
      <c r="BV6" s="154"/>
      <c r="BW6" s="154"/>
      <c r="BX6" s="154"/>
      <c r="BY6" s="154"/>
      <c r="BZ6" s="154"/>
      <c r="CA6" s="154"/>
      <c r="CB6" s="154"/>
      <c r="CC6" s="154"/>
      <c r="CD6" s="154"/>
      <c r="CE6" s="154"/>
      <c r="CF6" s="154"/>
      <c r="CG6" s="154"/>
      <c r="CH6" s="154"/>
      <c r="CI6" s="154"/>
      <c r="CJ6" s="154"/>
      <c r="CK6" s="155"/>
      <c r="CM6" s="164"/>
      <c r="CO6" s="188" t="s">
        <v>40</v>
      </c>
      <c r="CP6" s="189"/>
      <c r="CQ6" s="189"/>
      <c r="CR6" s="189"/>
      <c r="CS6" s="189"/>
      <c r="CT6" s="189"/>
      <c r="CU6" s="189"/>
      <c r="CV6" s="189"/>
      <c r="CW6" s="154"/>
      <c r="CX6" s="154"/>
      <c r="CY6" s="154"/>
      <c r="CZ6" s="154"/>
      <c r="DA6" s="154"/>
      <c r="DB6" s="154"/>
      <c r="DC6" s="154"/>
      <c r="DD6" s="154"/>
      <c r="DE6" s="154"/>
      <c r="DF6" s="154"/>
      <c r="DG6" s="154"/>
      <c r="DH6" s="154"/>
      <c r="DI6" s="154"/>
      <c r="DJ6" s="154"/>
      <c r="DK6" s="154"/>
      <c r="DL6" s="154"/>
      <c r="DM6" s="154"/>
      <c r="DN6" s="154"/>
      <c r="DO6" s="154"/>
      <c r="DP6" s="154"/>
      <c r="DQ6" s="154"/>
      <c r="DR6" s="154"/>
      <c r="DS6" s="155"/>
      <c r="DU6" s="164"/>
      <c r="DW6" s="188" t="s">
        <v>40</v>
      </c>
      <c r="DX6" s="189"/>
      <c r="DY6" s="189"/>
      <c r="DZ6" s="189"/>
      <c r="EA6" s="189"/>
      <c r="EB6" s="189"/>
      <c r="EC6" s="189"/>
      <c r="ED6" s="189"/>
      <c r="EE6" s="154"/>
      <c r="EF6" s="154"/>
      <c r="EG6" s="154"/>
      <c r="EH6" s="154"/>
      <c r="EI6" s="154"/>
      <c r="EJ6" s="154"/>
      <c r="EK6" s="154"/>
      <c r="EL6" s="154"/>
      <c r="EM6" s="154"/>
      <c r="EN6" s="154"/>
      <c r="EO6" s="154"/>
      <c r="EP6" s="154"/>
      <c r="EQ6" s="154"/>
      <c r="ER6" s="154"/>
      <c r="ES6" s="154"/>
      <c r="ET6" s="154"/>
      <c r="EU6" s="154"/>
      <c r="EV6" s="154"/>
      <c r="EW6" s="154"/>
      <c r="EX6" s="154"/>
      <c r="EY6" s="154"/>
      <c r="EZ6" s="154"/>
      <c r="FA6" s="155"/>
      <c r="FC6" s="164"/>
      <c r="FE6" s="188" t="s">
        <v>40</v>
      </c>
      <c r="FF6" s="189"/>
      <c r="FG6" s="189"/>
      <c r="FH6" s="189"/>
      <c r="FI6" s="189"/>
      <c r="FJ6" s="189"/>
      <c r="FK6" s="189"/>
      <c r="FL6" s="189"/>
      <c r="FM6" s="154"/>
      <c r="FN6" s="154"/>
      <c r="FO6" s="154"/>
      <c r="FP6" s="154"/>
      <c r="FQ6" s="154"/>
      <c r="FR6" s="154"/>
      <c r="FS6" s="154"/>
      <c r="FT6" s="154"/>
      <c r="FU6" s="154"/>
      <c r="FV6" s="154"/>
      <c r="FW6" s="154"/>
      <c r="FX6" s="154"/>
      <c r="FY6" s="154"/>
      <c r="FZ6" s="154"/>
      <c r="GA6" s="154"/>
      <c r="GB6" s="154"/>
      <c r="GC6" s="154"/>
      <c r="GD6" s="154"/>
      <c r="GE6" s="154"/>
      <c r="GF6" s="154"/>
      <c r="GG6" s="154"/>
      <c r="GH6" s="154"/>
      <c r="GI6" s="155"/>
      <c r="GK6" s="164"/>
      <c r="GM6" s="190" t="s">
        <v>41</v>
      </c>
      <c r="GN6" s="191"/>
      <c r="GO6" s="191"/>
      <c r="GP6" s="191"/>
      <c r="GQ6" s="191"/>
      <c r="GR6" s="191"/>
      <c r="GS6" s="191"/>
      <c r="GT6" s="191"/>
      <c r="GU6" s="154"/>
      <c r="GV6" s="154"/>
      <c r="GW6" s="154"/>
      <c r="GX6" s="154"/>
      <c r="GY6" s="154"/>
      <c r="GZ6" s="154"/>
      <c r="HA6" s="154"/>
      <c r="HB6" s="154"/>
      <c r="HC6" s="154"/>
      <c r="HD6" s="154"/>
      <c r="HE6" s="154"/>
      <c r="HF6" s="154"/>
      <c r="HG6" s="154"/>
      <c r="HH6" s="154"/>
      <c r="HI6" s="154"/>
      <c r="HJ6" s="154"/>
      <c r="HK6" s="154"/>
      <c r="HL6" s="154"/>
      <c r="HM6" s="154"/>
      <c r="HN6" s="154"/>
      <c r="HO6" s="154"/>
      <c r="HP6" s="154"/>
      <c r="HQ6" s="155"/>
      <c r="HS6" s="164"/>
      <c r="HU6" s="190" t="s">
        <v>41</v>
      </c>
      <c r="HV6" s="191"/>
      <c r="HW6" s="191"/>
      <c r="HX6" s="191"/>
      <c r="HY6" s="191"/>
      <c r="HZ6" s="191"/>
      <c r="IA6" s="191"/>
      <c r="IB6" s="191"/>
      <c r="IC6" s="154"/>
      <c r="ID6" s="154"/>
      <c r="IE6" s="154"/>
      <c r="IF6" s="154"/>
      <c r="IG6" s="154"/>
      <c r="IH6" s="154"/>
      <c r="II6" s="154"/>
      <c r="IJ6" s="154"/>
      <c r="IK6" s="154"/>
      <c r="IL6" s="154"/>
      <c r="IM6" s="154"/>
      <c r="IN6" s="154"/>
      <c r="IO6" s="154"/>
      <c r="IP6" s="154"/>
      <c r="IQ6" s="154"/>
      <c r="IR6" s="154"/>
      <c r="IS6" s="154"/>
      <c r="IT6" s="154"/>
      <c r="IU6" s="154"/>
      <c r="IV6" s="154"/>
      <c r="IW6" s="154"/>
      <c r="IX6" s="154"/>
      <c r="IY6" s="155"/>
      <c r="JA6" s="164"/>
      <c r="JC6" s="190" t="s">
        <v>41</v>
      </c>
      <c r="JD6" s="191"/>
      <c r="JE6" s="191"/>
      <c r="JF6" s="191"/>
      <c r="JG6" s="191"/>
      <c r="JH6" s="191"/>
      <c r="JI6" s="191"/>
      <c r="JJ6" s="191"/>
      <c r="JK6" s="154"/>
      <c r="JL6" s="154"/>
      <c r="JM6" s="154"/>
      <c r="JN6" s="154"/>
      <c r="JO6" s="154"/>
      <c r="JP6" s="154"/>
      <c r="JQ6" s="154"/>
      <c r="JR6" s="154"/>
      <c r="JS6" s="154"/>
      <c r="JT6" s="154"/>
      <c r="JU6" s="154"/>
      <c r="JV6" s="154"/>
      <c r="JW6" s="154"/>
      <c r="JX6" s="154"/>
      <c r="JY6" s="154"/>
      <c r="JZ6" s="154"/>
      <c r="KA6" s="154"/>
      <c r="KB6" s="154"/>
      <c r="KC6" s="154"/>
      <c r="KD6" s="154"/>
      <c r="KE6" s="154"/>
      <c r="KF6" s="154"/>
      <c r="KG6" s="155"/>
      <c r="KI6" s="164"/>
      <c r="KK6" s="190" t="s">
        <v>41</v>
      </c>
      <c r="KL6" s="191"/>
      <c r="KM6" s="191"/>
      <c r="KN6" s="191"/>
      <c r="KO6" s="191"/>
      <c r="KP6" s="191"/>
      <c r="KQ6" s="191"/>
      <c r="KR6" s="191"/>
      <c r="KS6" s="154"/>
      <c r="KT6" s="154"/>
      <c r="KU6" s="154"/>
      <c r="KV6" s="154"/>
      <c r="KW6" s="154"/>
      <c r="KX6" s="154"/>
      <c r="KY6" s="154"/>
      <c r="KZ6" s="154"/>
      <c r="LA6" s="154"/>
      <c r="LB6" s="154"/>
      <c r="LC6" s="154"/>
      <c r="LD6" s="154"/>
      <c r="LE6" s="154"/>
      <c r="LF6" s="154"/>
      <c r="LG6" s="154"/>
      <c r="LH6" s="154"/>
      <c r="LI6" s="154"/>
      <c r="LJ6" s="154"/>
      <c r="LK6" s="154"/>
      <c r="LL6" s="154"/>
      <c r="LM6" s="154"/>
      <c r="LN6" s="154"/>
      <c r="LO6" s="155"/>
      <c r="LQ6" s="164"/>
      <c r="LS6" s="188" t="s">
        <v>42</v>
      </c>
      <c r="LT6" s="189"/>
      <c r="LU6" s="189"/>
      <c r="LV6" s="189"/>
      <c r="LW6" s="189"/>
      <c r="LX6" s="189"/>
      <c r="LY6" s="189"/>
      <c r="LZ6" s="189"/>
      <c r="MA6" s="154"/>
      <c r="MB6" s="154"/>
      <c r="MC6" s="154"/>
      <c r="MD6" s="154"/>
      <c r="ME6" s="154"/>
      <c r="MF6" s="154"/>
      <c r="MG6" s="154"/>
      <c r="MH6" s="154"/>
      <c r="MI6" s="154"/>
      <c r="MJ6" s="154"/>
      <c r="MK6" s="154"/>
      <c r="ML6" s="154"/>
      <c r="MM6" s="154"/>
      <c r="MN6" s="154"/>
      <c r="MO6" s="154"/>
      <c r="MP6" s="154"/>
      <c r="MQ6" s="154"/>
      <c r="MR6" s="154"/>
      <c r="MS6" s="154"/>
      <c r="MT6" s="154"/>
      <c r="MU6" s="154"/>
      <c r="MV6" s="154"/>
      <c r="MW6" s="155"/>
      <c r="MY6" s="164"/>
      <c r="PH6" s="169"/>
    </row>
    <row r="7" spans="2:424" ht="16.5" customHeight="1">
      <c r="C7" s="88"/>
      <c r="D7" s="88"/>
      <c r="E7" s="88"/>
      <c r="F7" s="88"/>
      <c r="G7" s="88"/>
      <c r="H7" s="88"/>
      <c r="I7" s="88"/>
      <c r="J7" s="88"/>
      <c r="K7" s="88"/>
      <c r="L7" s="88"/>
      <c r="M7" s="88"/>
      <c r="N7" s="88"/>
      <c r="O7" s="88"/>
      <c r="P7" s="88"/>
      <c r="Q7" s="88"/>
      <c r="R7" s="88"/>
      <c r="S7" s="88"/>
      <c r="T7" s="88"/>
      <c r="U7" s="88"/>
      <c r="W7" s="178"/>
      <c r="Y7" s="186" t="s">
        <v>552</v>
      </c>
      <c r="Z7" s="156"/>
      <c r="AA7" s="156"/>
      <c r="AB7" s="156"/>
      <c r="AC7" s="156"/>
      <c r="AD7" s="156"/>
      <c r="AE7" s="156"/>
      <c r="AF7" s="156"/>
      <c r="AG7" s="158" t="s">
        <v>551</v>
      </c>
      <c r="AH7" s="159"/>
      <c r="AI7" s="159"/>
      <c r="AJ7" s="159"/>
      <c r="AK7" s="159"/>
      <c r="AL7" s="159"/>
      <c r="AM7" s="159"/>
      <c r="AN7" s="159"/>
      <c r="AO7" s="159"/>
      <c r="AP7" s="159"/>
      <c r="AQ7" s="159"/>
      <c r="AR7" s="159"/>
      <c r="AS7" s="159"/>
      <c r="AT7" s="159"/>
      <c r="AU7" s="159"/>
      <c r="AV7" s="159"/>
      <c r="AW7" s="159"/>
      <c r="AX7" s="159"/>
      <c r="AY7" s="159"/>
      <c r="AZ7" s="159"/>
      <c r="BA7" s="159"/>
      <c r="BB7" s="159"/>
      <c r="BC7" s="160"/>
      <c r="BE7" s="164"/>
      <c r="BG7" s="163"/>
      <c r="BH7" s="156"/>
      <c r="BI7" s="156"/>
      <c r="BJ7" s="156"/>
      <c r="BK7" s="156"/>
      <c r="BL7" s="156"/>
      <c r="BM7" s="156"/>
      <c r="BN7" s="156"/>
      <c r="BO7" s="152"/>
      <c r="BP7" s="152"/>
      <c r="BQ7" s="152"/>
      <c r="BR7" s="152"/>
      <c r="BS7" s="152"/>
      <c r="BT7" s="152"/>
      <c r="BU7" s="152"/>
      <c r="BV7" s="152"/>
      <c r="BW7" s="152"/>
      <c r="BX7" s="152"/>
      <c r="BY7" s="152"/>
      <c r="BZ7" s="152"/>
      <c r="CA7" s="152"/>
      <c r="CB7" s="152"/>
      <c r="CC7" s="152"/>
      <c r="CD7" s="152"/>
      <c r="CE7" s="152"/>
      <c r="CF7" s="152"/>
      <c r="CG7" s="152"/>
      <c r="CH7" s="152"/>
      <c r="CI7" s="152"/>
      <c r="CJ7" s="152"/>
      <c r="CK7" s="153"/>
      <c r="CM7" s="164"/>
      <c r="CO7" s="163"/>
      <c r="CP7" s="156"/>
      <c r="CQ7" s="156"/>
      <c r="CR7" s="156"/>
      <c r="CS7" s="156"/>
      <c r="CT7" s="156"/>
      <c r="CU7" s="156"/>
      <c r="CV7" s="156"/>
      <c r="CW7" s="152"/>
      <c r="CX7" s="152"/>
      <c r="CY7" s="152"/>
      <c r="CZ7" s="152"/>
      <c r="DA7" s="152"/>
      <c r="DB7" s="152"/>
      <c r="DC7" s="152"/>
      <c r="DD7" s="152"/>
      <c r="DE7" s="152"/>
      <c r="DF7" s="152"/>
      <c r="DG7" s="152"/>
      <c r="DH7" s="152"/>
      <c r="DI7" s="152"/>
      <c r="DJ7" s="152"/>
      <c r="DK7" s="152"/>
      <c r="DL7" s="152"/>
      <c r="DM7" s="152"/>
      <c r="DN7" s="152"/>
      <c r="DO7" s="152"/>
      <c r="DP7" s="152"/>
      <c r="DQ7" s="152"/>
      <c r="DR7" s="152"/>
      <c r="DS7" s="153"/>
      <c r="DU7" s="164"/>
      <c r="DW7" s="163"/>
      <c r="DX7" s="156"/>
      <c r="DY7" s="156"/>
      <c r="DZ7" s="156"/>
      <c r="EA7" s="156"/>
      <c r="EB7" s="156"/>
      <c r="EC7" s="156"/>
      <c r="ED7" s="156"/>
      <c r="EE7" s="152"/>
      <c r="EF7" s="152"/>
      <c r="EG7" s="152"/>
      <c r="EH7" s="152"/>
      <c r="EI7" s="152"/>
      <c r="EJ7" s="152"/>
      <c r="EK7" s="152"/>
      <c r="EL7" s="152"/>
      <c r="EM7" s="152"/>
      <c r="EN7" s="152"/>
      <c r="EO7" s="152"/>
      <c r="EP7" s="152"/>
      <c r="EQ7" s="152"/>
      <c r="ER7" s="152"/>
      <c r="ES7" s="152"/>
      <c r="ET7" s="152"/>
      <c r="EU7" s="152"/>
      <c r="EV7" s="152"/>
      <c r="EW7" s="152"/>
      <c r="EX7" s="152"/>
      <c r="EY7" s="152"/>
      <c r="EZ7" s="152"/>
      <c r="FA7" s="153"/>
      <c r="FC7" s="164"/>
      <c r="FE7" s="163"/>
      <c r="FF7" s="156"/>
      <c r="FG7" s="156"/>
      <c r="FH7" s="156"/>
      <c r="FI7" s="156"/>
      <c r="FJ7" s="156"/>
      <c r="FK7" s="156"/>
      <c r="FL7" s="156"/>
      <c r="FM7" s="152"/>
      <c r="FN7" s="152"/>
      <c r="FO7" s="152"/>
      <c r="FP7" s="152"/>
      <c r="FQ7" s="152"/>
      <c r="FR7" s="152"/>
      <c r="FS7" s="152"/>
      <c r="FT7" s="152"/>
      <c r="FU7" s="152"/>
      <c r="FV7" s="152"/>
      <c r="FW7" s="152"/>
      <c r="FX7" s="152"/>
      <c r="FY7" s="152"/>
      <c r="FZ7" s="152"/>
      <c r="GA7" s="152"/>
      <c r="GB7" s="152"/>
      <c r="GC7" s="152"/>
      <c r="GD7" s="152"/>
      <c r="GE7" s="152"/>
      <c r="GF7" s="152"/>
      <c r="GG7" s="152"/>
      <c r="GH7" s="152"/>
      <c r="GI7" s="153"/>
      <c r="GK7" s="164"/>
      <c r="GM7" s="163"/>
      <c r="GN7" s="156"/>
      <c r="GO7" s="156"/>
      <c r="GP7" s="156"/>
      <c r="GQ7" s="156"/>
      <c r="GR7" s="156"/>
      <c r="GS7" s="156"/>
      <c r="GT7" s="156"/>
      <c r="GU7" s="152"/>
      <c r="GV7" s="152"/>
      <c r="GW7" s="152"/>
      <c r="GX7" s="152"/>
      <c r="GY7" s="152"/>
      <c r="GZ7" s="152"/>
      <c r="HA7" s="152"/>
      <c r="HB7" s="152"/>
      <c r="HC7" s="152"/>
      <c r="HD7" s="152"/>
      <c r="HE7" s="152"/>
      <c r="HF7" s="152"/>
      <c r="HG7" s="152"/>
      <c r="HH7" s="152"/>
      <c r="HI7" s="152"/>
      <c r="HJ7" s="152"/>
      <c r="HK7" s="152"/>
      <c r="HL7" s="152"/>
      <c r="HM7" s="152"/>
      <c r="HN7" s="152"/>
      <c r="HO7" s="152"/>
      <c r="HP7" s="152"/>
      <c r="HQ7" s="153"/>
      <c r="HS7" s="164"/>
      <c r="HU7" s="163"/>
      <c r="HV7" s="156"/>
      <c r="HW7" s="156"/>
      <c r="HX7" s="156"/>
      <c r="HY7" s="156"/>
      <c r="HZ7" s="156"/>
      <c r="IA7" s="156"/>
      <c r="IB7" s="156"/>
      <c r="IC7" s="152"/>
      <c r="ID7" s="152"/>
      <c r="IE7" s="152"/>
      <c r="IF7" s="152"/>
      <c r="IG7" s="152"/>
      <c r="IH7" s="152"/>
      <c r="II7" s="152"/>
      <c r="IJ7" s="152"/>
      <c r="IK7" s="152"/>
      <c r="IL7" s="152"/>
      <c r="IM7" s="152"/>
      <c r="IN7" s="152"/>
      <c r="IO7" s="152"/>
      <c r="IP7" s="152"/>
      <c r="IQ7" s="152"/>
      <c r="IR7" s="152"/>
      <c r="IS7" s="152"/>
      <c r="IT7" s="152"/>
      <c r="IU7" s="152"/>
      <c r="IV7" s="152"/>
      <c r="IW7" s="152"/>
      <c r="IX7" s="152"/>
      <c r="IY7" s="153"/>
      <c r="JA7" s="164"/>
      <c r="JC7" s="163"/>
      <c r="JD7" s="156"/>
      <c r="JE7" s="156"/>
      <c r="JF7" s="156"/>
      <c r="JG7" s="156"/>
      <c r="JH7" s="156"/>
      <c r="JI7" s="156"/>
      <c r="JJ7" s="156"/>
      <c r="JK7" s="152"/>
      <c r="JL7" s="152"/>
      <c r="JM7" s="152"/>
      <c r="JN7" s="152"/>
      <c r="JO7" s="152"/>
      <c r="JP7" s="152"/>
      <c r="JQ7" s="152"/>
      <c r="JR7" s="152"/>
      <c r="JS7" s="152"/>
      <c r="JT7" s="152"/>
      <c r="JU7" s="152"/>
      <c r="JV7" s="152"/>
      <c r="JW7" s="152"/>
      <c r="JX7" s="152"/>
      <c r="JY7" s="152"/>
      <c r="JZ7" s="152"/>
      <c r="KA7" s="152"/>
      <c r="KB7" s="152"/>
      <c r="KC7" s="152"/>
      <c r="KD7" s="152"/>
      <c r="KE7" s="152"/>
      <c r="KF7" s="152"/>
      <c r="KG7" s="153"/>
      <c r="KI7" s="164"/>
      <c r="KK7" s="163"/>
      <c r="KL7" s="156"/>
      <c r="KM7" s="156"/>
      <c r="KN7" s="156"/>
      <c r="KO7" s="156"/>
      <c r="KP7" s="156"/>
      <c r="KQ7" s="156"/>
      <c r="KR7" s="156"/>
      <c r="KS7" s="152"/>
      <c r="KT7" s="152"/>
      <c r="KU7" s="152"/>
      <c r="KV7" s="152"/>
      <c r="KW7" s="152"/>
      <c r="KX7" s="152"/>
      <c r="KY7" s="152"/>
      <c r="KZ7" s="152"/>
      <c r="LA7" s="152"/>
      <c r="LB7" s="152"/>
      <c r="LC7" s="152"/>
      <c r="LD7" s="152"/>
      <c r="LE7" s="152"/>
      <c r="LF7" s="152"/>
      <c r="LG7" s="152"/>
      <c r="LH7" s="152"/>
      <c r="LI7" s="152"/>
      <c r="LJ7" s="152"/>
      <c r="LK7" s="152"/>
      <c r="LL7" s="152"/>
      <c r="LM7" s="152"/>
      <c r="LN7" s="152"/>
      <c r="LO7" s="153"/>
      <c r="LQ7" s="164"/>
      <c r="LS7" s="163"/>
      <c r="LT7" s="156"/>
      <c r="LU7" s="156"/>
      <c r="LV7" s="156"/>
      <c r="LW7" s="156"/>
      <c r="LX7" s="156"/>
      <c r="LY7" s="156"/>
      <c r="LZ7" s="156"/>
      <c r="MA7" s="152"/>
      <c r="MB7" s="152"/>
      <c r="MC7" s="152"/>
      <c r="MD7" s="152"/>
      <c r="ME7" s="152"/>
      <c r="MF7" s="152"/>
      <c r="MG7" s="152"/>
      <c r="MH7" s="152"/>
      <c r="MI7" s="152"/>
      <c r="MJ7" s="152"/>
      <c r="MK7" s="152"/>
      <c r="ML7" s="152"/>
      <c r="MM7" s="152"/>
      <c r="MN7" s="152"/>
      <c r="MO7" s="152"/>
      <c r="MP7" s="152"/>
      <c r="MQ7" s="152"/>
      <c r="MR7" s="152"/>
      <c r="MS7" s="152"/>
      <c r="MT7" s="152"/>
      <c r="MU7" s="152"/>
      <c r="MV7" s="152"/>
      <c r="MW7" s="153"/>
      <c r="MY7" s="164"/>
      <c r="PH7" s="169"/>
    </row>
    <row r="8" spans="2:424" ht="16.5" customHeight="1">
      <c r="C8" s="198" t="s">
        <v>43</v>
      </c>
      <c r="D8" s="199"/>
      <c r="E8" s="199"/>
      <c r="F8" s="199"/>
      <c r="G8" s="199"/>
      <c r="H8" s="199"/>
      <c r="I8" s="199"/>
      <c r="J8" s="199"/>
      <c r="K8" s="199"/>
      <c r="L8" s="199"/>
      <c r="M8" s="199"/>
      <c r="N8" s="199"/>
      <c r="O8" s="199"/>
      <c r="P8" s="199"/>
      <c r="Q8" s="199"/>
      <c r="R8" s="199"/>
      <c r="S8" s="199"/>
      <c r="T8" s="199"/>
      <c r="U8" s="200"/>
      <c r="W8" s="178"/>
      <c r="Y8" s="188" t="s">
        <v>427</v>
      </c>
      <c r="Z8" s="189"/>
      <c r="AA8" s="189"/>
      <c r="AB8" s="189"/>
      <c r="AC8" s="189"/>
      <c r="AD8" s="189"/>
      <c r="AE8" s="189"/>
      <c r="AF8" s="189"/>
      <c r="AG8" s="161"/>
      <c r="AH8" s="161"/>
      <c r="AI8" s="161"/>
      <c r="AJ8" s="161"/>
      <c r="AK8" s="161"/>
      <c r="AL8" s="161"/>
      <c r="AM8" s="161"/>
      <c r="AN8" s="161"/>
      <c r="AO8" s="161"/>
      <c r="AP8" s="161"/>
      <c r="AQ8" s="161"/>
      <c r="AR8" s="161"/>
      <c r="AS8" s="161"/>
      <c r="AT8" s="161"/>
      <c r="AU8" s="161"/>
      <c r="AV8" s="161"/>
      <c r="AW8" s="161"/>
      <c r="AX8" s="161"/>
      <c r="AY8" s="161"/>
      <c r="AZ8" s="161"/>
      <c r="BA8" s="161"/>
      <c r="BB8" s="161"/>
      <c r="BC8" s="162"/>
      <c r="BE8" s="165" t="str">
        <f>IF(主状态!I10=0,"-",主状态!I10)</f>
        <v>术士</v>
      </c>
      <c r="BG8" s="188" t="s">
        <v>40</v>
      </c>
      <c r="BH8" s="189"/>
      <c r="BI8" s="189"/>
      <c r="BJ8" s="189"/>
      <c r="BK8" s="189"/>
      <c r="BL8" s="189"/>
      <c r="BM8" s="189"/>
      <c r="BN8" s="189"/>
      <c r="BO8" s="154"/>
      <c r="BP8" s="154"/>
      <c r="BQ8" s="154"/>
      <c r="BR8" s="154"/>
      <c r="BS8" s="154"/>
      <c r="BT8" s="154"/>
      <c r="BU8" s="154"/>
      <c r="BV8" s="154"/>
      <c r="BW8" s="154"/>
      <c r="BX8" s="154"/>
      <c r="BY8" s="154"/>
      <c r="BZ8" s="154"/>
      <c r="CA8" s="154"/>
      <c r="CB8" s="154"/>
      <c r="CC8" s="154"/>
      <c r="CD8" s="154"/>
      <c r="CE8" s="154"/>
      <c r="CF8" s="154"/>
      <c r="CG8" s="154"/>
      <c r="CH8" s="154"/>
      <c r="CI8" s="154"/>
      <c r="CJ8" s="154"/>
      <c r="CK8" s="155"/>
      <c r="CM8" s="180" t="str">
        <f>IF(主状态!I11=0,"-",主状态!I11)</f>
        <v>-</v>
      </c>
      <c r="CO8" s="188" t="s">
        <v>40</v>
      </c>
      <c r="CP8" s="189"/>
      <c r="CQ8" s="189"/>
      <c r="CR8" s="189"/>
      <c r="CS8" s="189"/>
      <c r="CT8" s="189"/>
      <c r="CU8" s="189"/>
      <c r="CV8" s="189"/>
      <c r="CW8" s="154"/>
      <c r="CX8" s="154"/>
      <c r="CY8" s="154"/>
      <c r="CZ8" s="154"/>
      <c r="DA8" s="154"/>
      <c r="DB8" s="154"/>
      <c r="DC8" s="154"/>
      <c r="DD8" s="154"/>
      <c r="DE8" s="154"/>
      <c r="DF8" s="154"/>
      <c r="DG8" s="154"/>
      <c r="DH8" s="154"/>
      <c r="DI8" s="154"/>
      <c r="DJ8" s="154"/>
      <c r="DK8" s="154"/>
      <c r="DL8" s="154"/>
      <c r="DM8" s="154"/>
      <c r="DN8" s="154"/>
      <c r="DO8" s="154"/>
      <c r="DP8" s="154"/>
      <c r="DQ8" s="154"/>
      <c r="DR8" s="154"/>
      <c r="DS8" s="155"/>
      <c r="DU8" s="165" t="str">
        <f>IF(主状态!I12=0,"-",主状态!I12)</f>
        <v>-</v>
      </c>
      <c r="DW8" s="188" t="s">
        <v>40</v>
      </c>
      <c r="DX8" s="189"/>
      <c r="DY8" s="189"/>
      <c r="DZ8" s="189"/>
      <c r="EA8" s="189"/>
      <c r="EB8" s="189"/>
      <c r="EC8" s="189"/>
      <c r="ED8" s="189"/>
      <c r="EE8" s="154"/>
      <c r="EF8" s="154"/>
      <c r="EG8" s="154"/>
      <c r="EH8" s="154"/>
      <c r="EI8" s="154"/>
      <c r="EJ8" s="154"/>
      <c r="EK8" s="154"/>
      <c r="EL8" s="154"/>
      <c r="EM8" s="154"/>
      <c r="EN8" s="154"/>
      <c r="EO8" s="154"/>
      <c r="EP8" s="154"/>
      <c r="EQ8" s="154"/>
      <c r="ER8" s="154"/>
      <c r="ES8" s="154"/>
      <c r="ET8" s="154"/>
      <c r="EU8" s="154"/>
      <c r="EV8" s="154"/>
      <c r="EW8" s="154"/>
      <c r="EX8" s="154"/>
      <c r="EY8" s="154"/>
      <c r="EZ8" s="154"/>
      <c r="FA8" s="155"/>
      <c r="FC8" s="165" t="str">
        <f>IF(主状态!I13=0,"-",主状态!I13)</f>
        <v>-</v>
      </c>
      <c r="FE8" s="188" t="s">
        <v>40</v>
      </c>
      <c r="FF8" s="189"/>
      <c r="FG8" s="189"/>
      <c r="FH8" s="189"/>
      <c r="FI8" s="189"/>
      <c r="FJ8" s="189"/>
      <c r="FK8" s="189"/>
      <c r="FL8" s="189"/>
      <c r="FM8" s="154"/>
      <c r="FN8" s="154"/>
      <c r="FO8" s="154"/>
      <c r="FP8" s="154"/>
      <c r="FQ8" s="154"/>
      <c r="FR8" s="154"/>
      <c r="FS8" s="154"/>
      <c r="FT8" s="154"/>
      <c r="FU8" s="154"/>
      <c r="FV8" s="154"/>
      <c r="FW8" s="154"/>
      <c r="FX8" s="154"/>
      <c r="FY8" s="154"/>
      <c r="FZ8" s="154"/>
      <c r="GA8" s="154"/>
      <c r="GB8" s="154"/>
      <c r="GC8" s="154"/>
      <c r="GD8" s="154"/>
      <c r="GE8" s="154"/>
      <c r="GF8" s="154"/>
      <c r="GG8" s="154"/>
      <c r="GH8" s="154"/>
      <c r="GI8" s="155"/>
      <c r="GK8" s="165" t="str">
        <f>IF(主状态!I14=0,"-",主状态!I14)</f>
        <v>-</v>
      </c>
      <c r="GM8" s="190" t="s">
        <v>41</v>
      </c>
      <c r="GN8" s="191"/>
      <c r="GO8" s="191"/>
      <c r="GP8" s="191"/>
      <c r="GQ8" s="191"/>
      <c r="GR8" s="191"/>
      <c r="GS8" s="191"/>
      <c r="GT8" s="191"/>
      <c r="GU8" s="154"/>
      <c r="GV8" s="154"/>
      <c r="GW8" s="154"/>
      <c r="GX8" s="154"/>
      <c r="GY8" s="154"/>
      <c r="GZ8" s="154"/>
      <c r="HA8" s="154"/>
      <c r="HB8" s="154"/>
      <c r="HC8" s="154"/>
      <c r="HD8" s="154"/>
      <c r="HE8" s="154"/>
      <c r="HF8" s="154"/>
      <c r="HG8" s="154"/>
      <c r="HH8" s="154"/>
      <c r="HI8" s="154"/>
      <c r="HJ8" s="154"/>
      <c r="HK8" s="154"/>
      <c r="HL8" s="154"/>
      <c r="HM8" s="154"/>
      <c r="HN8" s="154"/>
      <c r="HO8" s="154"/>
      <c r="HP8" s="154"/>
      <c r="HQ8" s="155"/>
      <c r="HS8" s="165" t="str">
        <f>IF(主状态!H16=0,"-",主状态!H16)</f>
        <v>-</v>
      </c>
      <c r="HU8" s="190" t="s">
        <v>41</v>
      </c>
      <c r="HV8" s="191"/>
      <c r="HW8" s="191"/>
      <c r="HX8" s="191"/>
      <c r="HY8" s="191"/>
      <c r="HZ8" s="191"/>
      <c r="IA8" s="191"/>
      <c r="IB8" s="191"/>
      <c r="IC8" s="154"/>
      <c r="ID8" s="154"/>
      <c r="IE8" s="154"/>
      <c r="IF8" s="154"/>
      <c r="IG8" s="154"/>
      <c r="IH8" s="154"/>
      <c r="II8" s="154"/>
      <c r="IJ8" s="154"/>
      <c r="IK8" s="154"/>
      <c r="IL8" s="154"/>
      <c r="IM8" s="154"/>
      <c r="IN8" s="154"/>
      <c r="IO8" s="154"/>
      <c r="IP8" s="154"/>
      <c r="IQ8" s="154"/>
      <c r="IR8" s="154"/>
      <c r="IS8" s="154"/>
      <c r="IT8" s="154"/>
      <c r="IU8" s="154"/>
      <c r="IV8" s="154"/>
      <c r="IW8" s="154"/>
      <c r="IX8" s="154"/>
      <c r="IY8" s="155"/>
      <c r="JA8" s="165" t="str">
        <f>IF(主状态!R16=0,"-",主状态!R16)</f>
        <v>-</v>
      </c>
      <c r="JC8" s="190" t="s">
        <v>41</v>
      </c>
      <c r="JD8" s="191"/>
      <c r="JE8" s="191"/>
      <c r="JF8" s="191"/>
      <c r="JG8" s="191"/>
      <c r="JH8" s="191"/>
      <c r="JI8" s="191"/>
      <c r="JJ8" s="191"/>
      <c r="JK8" s="154"/>
      <c r="JL8" s="154"/>
      <c r="JM8" s="154"/>
      <c r="JN8" s="154"/>
      <c r="JO8" s="154"/>
      <c r="JP8" s="154"/>
      <c r="JQ8" s="154"/>
      <c r="JR8" s="154"/>
      <c r="JS8" s="154"/>
      <c r="JT8" s="154"/>
      <c r="JU8" s="154"/>
      <c r="JV8" s="154"/>
      <c r="JW8" s="154"/>
      <c r="JX8" s="154"/>
      <c r="JY8" s="154"/>
      <c r="JZ8" s="154"/>
      <c r="KA8" s="154"/>
      <c r="KB8" s="154"/>
      <c r="KC8" s="154"/>
      <c r="KD8" s="154"/>
      <c r="KE8" s="154"/>
      <c r="KF8" s="154"/>
      <c r="KG8" s="155"/>
      <c r="KI8" s="165" t="str">
        <f>IF(主状态!H17=0,"-",主状态!H17)</f>
        <v>-</v>
      </c>
      <c r="KK8" s="190" t="s">
        <v>41</v>
      </c>
      <c r="KL8" s="191"/>
      <c r="KM8" s="191"/>
      <c r="KN8" s="191"/>
      <c r="KO8" s="191"/>
      <c r="KP8" s="191"/>
      <c r="KQ8" s="191"/>
      <c r="KR8" s="191"/>
      <c r="KS8" s="154"/>
      <c r="KT8" s="154"/>
      <c r="KU8" s="154"/>
      <c r="KV8" s="154"/>
      <c r="KW8" s="154"/>
      <c r="KX8" s="154"/>
      <c r="KY8" s="154"/>
      <c r="KZ8" s="154"/>
      <c r="LA8" s="154"/>
      <c r="LB8" s="154"/>
      <c r="LC8" s="154"/>
      <c r="LD8" s="154"/>
      <c r="LE8" s="154"/>
      <c r="LF8" s="154"/>
      <c r="LG8" s="154"/>
      <c r="LH8" s="154"/>
      <c r="LI8" s="154"/>
      <c r="LJ8" s="154"/>
      <c r="LK8" s="154"/>
      <c r="LL8" s="154"/>
      <c r="LM8" s="154"/>
      <c r="LN8" s="154"/>
      <c r="LO8" s="155"/>
      <c r="LQ8" s="165" t="str">
        <f>IF(主状态!R17=0,"-",主状态!R17)</f>
        <v>-</v>
      </c>
      <c r="LS8" s="188" t="s">
        <v>42</v>
      </c>
      <c r="LT8" s="189"/>
      <c r="LU8" s="189"/>
      <c r="LV8" s="189"/>
      <c r="LW8" s="189"/>
      <c r="LX8" s="189"/>
      <c r="LY8" s="189"/>
      <c r="LZ8" s="189"/>
      <c r="MA8" s="154"/>
      <c r="MB8" s="154"/>
      <c r="MC8" s="154"/>
      <c r="MD8" s="154"/>
      <c r="ME8" s="154"/>
      <c r="MF8" s="154"/>
      <c r="MG8" s="154"/>
      <c r="MH8" s="154"/>
      <c r="MI8" s="154"/>
      <c r="MJ8" s="154"/>
      <c r="MK8" s="154"/>
      <c r="ML8" s="154"/>
      <c r="MM8" s="154"/>
      <c r="MN8" s="154"/>
      <c r="MO8" s="154"/>
      <c r="MP8" s="154"/>
      <c r="MQ8" s="154"/>
      <c r="MR8" s="154"/>
      <c r="MS8" s="154"/>
      <c r="MT8" s="154"/>
      <c r="MU8" s="154"/>
      <c r="MV8" s="154"/>
      <c r="MW8" s="155"/>
      <c r="MY8" s="165" t="str">
        <f>IF(主状态!G19=0,"-",主状态!G19)</f>
        <v>-</v>
      </c>
      <c r="PH8" s="169"/>
    </row>
    <row r="9" spans="2:424" ht="16.5" customHeight="1">
      <c r="C9" s="187" t="s">
        <v>44</v>
      </c>
      <c r="D9" s="187"/>
      <c r="E9" s="187"/>
      <c r="F9" s="187"/>
      <c r="G9" s="187"/>
      <c r="H9" s="187"/>
      <c r="I9" s="187" t="s">
        <v>45</v>
      </c>
      <c r="J9" s="187"/>
      <c r="K9" s="187"/>
      <c r="L9" s="187"/>
      <c r="M9" s="187"/>
      <c r="N9" s="187"/>
      <c r="O9" s="187"/>
      <c r="P9" s="187"/>
      <c r="Q9" s="187"/>
      <c r="R9" s="187"/>
      <c r="S9" s="187"/>
      <c r="T9" s="187"/>
      <c r="U9" s="187"/>
      <c r="W9" s="178"/>
      <c r="Y9" s="163"/>
      <c r="Z9" s="156"/>
      <c r="AA9" s="156"/>
      <c r="AB9" s="156"/>
      <c r="AC9" s="156"/>
      <c r="AD9" s="156"/>
      <c r="AE9" s="156"/>
      <c r="AF9" s="156"/>
      <c r="AG9" s="152"/>
      <c r="AH9" s="152"/>
      <c r="AI9" s="152"/>
      <c r="AJ9" s="152"/>
      <c r="AK9" s="152"/>
      <c r="AL9" s="152"/>
      <c r="AM9" s="152"/>
      <c r="AN9" s="152"/>
      <c r="AO9" s="152"/>
      <c r="AP9" s="152"/>
      <c r="AQ9" s="152"/>
      <c r="AR9" s="152"/>
      <c r="AS9" s="152"/>
      <c r="AT9" s="152"/>
      <c r="AU9" s="152"/>
      <c r="AV9" s="152"/>
      <c r="AW9" s="152"/>
      <c r="AX9" s="152"/>
      <c r="AY9" s="152"/>
      <c r="AZ9" s="152"/>
      <c r="BA9" s="152"/>
      <c r="BB9" s="152"/>
      <c r="BC9" s="153"/>
      <c r="BE9" s="165"/>
      <c r="BG9" s="163"/>
      <c r="BH9" s="156"/>
      <c r="BI9" s="156"/>
      <c r="BJ9" s="156"/>
      <c r="BK9" s="156"/>
      <c r="BL9" s="156"/>
      <c r="BM9" s="156"/>
      <c r="BN9" s="156"/>
      <c r="BO9" s="152"/>
      <c r="BP9" s="152"/>
      <c r="BQ9" s="152"/>
      <c r="BR9" s="152"/>
      <c r="BS9" s="152"/>
      <c r="BT9" s="152"/>
      <c r="BU9" s="152"/>
      <c r="BV9" s="152"/>
      <c r="BW9" s="152"/>
      <c r="BX9" s="152"/>
      <c r="BY9" s="152"/>
      <c r="BZ9" s="152"/>
      <c r="CA9" s="152"/>
      <c r="CB9" s="152"/>
      <c r="CC9" s="152"/>
      <c r="CD9" s="152"/>
      <c r="CE9" s="152"/>
      <c r="CF9" s="152"/>
      <c r="CG9" s="152"/>
      <c r="CH9" s="152"/>
      <c r="CI9" s="152"/>
      <c r="CJ9" s="152"/>
      <c r="CK9" s="153"/>
      <c r="CM9" s="181"/>
      <c r="CO9" s="163"/>
      <c r="CP9" s="156"/>
      <c r="CQ9" s="156"/>
      <c r="CR9" s="156"/>
      <c r="CS9" s="156"/>
      <c r="CT9" s="156"/>
      <c r="CU9" s="156"/>
      <c r="CV9" s="156"/>
      <c r="CW9" s="152"/>
      <c r="CX9" s="152"/>
      <c r="CY9" s="152"/>
      <c r="CZ9" s="152"/>
      <c r="DA9" s="152"/>
      <c r="DB9" s="152"/>
      <c r="DC9" s="152"/>
      <c r="DD9" s="152"/>
      <c r="DE9" s="152"/>
      <c r="DF9" s="152"/>
      <c r="DG9" s="152"/>
      <c r="DH9" s="152"/>
      <c r="DI9" s="152"/>
      <c r="DJ9" s="152"/>
      <c r="DK9" s="152"/>
      <c r="DL9" s="152"/>
      <c r="DM9" s="152"/>
      <c r="DN9" s="152"/>
      <c r="DO9" s="152"/>
      <c r="DP9" s="152"/>
      <c r="DQ9" s="152"/>
      <c r="DR9" s="152"/>
      <c r="DS9" s="153"/>
      <c r="DU9" s="165"/>
      <c r="DW9" s="163"/>
      <c r="DX9" s="156"/>
      <c r="DY9" s="156"/>
      <c r="DZ9" s="156"/>
      <c r="EA9" s="156"/>
      <c r="EB9" s="156"/>
      <c r="EC9" s="156"/>
      <c r="ED9" s="156"/>
      <c r="EE9" s="152"/>
      <c r="EF9" s="152"/>
      <c r="EG9" s="152"/>
      <c r="EH9" s="152"/>
      <c r="EI9" s="152"/>
      <c r="EJ9" s="152"/>
      <c r="EK9" s="152"/>
      <c r="EL9" s="152"/>
      <c r="EM9" s="152"/>
      <c r="EN9" s="152"/>
      <c r="EO9" s="152"/>
      <c r="EP9" s="152"/>
      <c r="EQ9" s="152"/>
      <c r="ER9" s="152"/>
      <c r="ES9" s="152"/>
      <c r="ET9" s="152"/>
      <c r="EU9" s="152"/>
      <c r="EV9" s="152"/>
      <c r="EW9" s="152"/>
      <c r="EX9" s="152"/>
      <c r="EY9" s="152"/>
      <c r="EZ9" s="152"/>
      <c r="FA9" s="153"/>
      <c r="FC9" s="165"/>
      <c r="FE9" s="163"/>
      <c r="FF9" s="156"/>
      <c r="FG9" s="156"/>
      <c r="FH9" s="156"/>
      <c r="FI9" s="156"/>
      <c r="FJ9" s="156"/>
      <c r="FK9" s="156"/>
      <c r="FL9" s="156"/>
      <c r="FM9" s="152"/>
      <c r="FN9" s="152"/>
      <c r="FO9" s="152"/>
      <c r="FP9" s="152"/>
      <c r="FQ9" s="152"/>
      <c r="FR9" s="152"/>
      <c r="FS9" s="152"/>
      <c r="FT9" s="152"/>
      <c r="FU9" s="152"/>
      <c r="FV9" s="152"/>
      <c r="FW9" s="152"/>
      <c r="FX9" s="152"/>
      <c r="FY9" s="152"/>
      <c r="FZ9" s="152"/>
      <c r="GA9" s="152"/>
      <c r="GB9" s="152"/>
      <c r="GC9" s="152"/>
      <c r="GD9" s="152"/>
      <c r="GE9" s="152"/>
      <c r="GF9" s="152"/>
      <c r="GG9" s="152"/>
      <c r="GH9" s="152"/>
      <c r="GI9" s="153"/>
      <c r="GK9" s="165"/>
      <c r="GM9" s="163"/>
      <c r="GN9" s="156"/>
      <c r="GO9" s="156"/>
      <c r="GP9" s="156"/>
      <c r="GQ9" s="156"/>
      <c r="GR9" s="156"/>
      <c r="GS9" s="156"/>
      <c r="GT9" s="156"/>
      <c r="GU9" s="152"/>
      <c r="GV9" s="152"/>
      <c r="GW9" s="152"/>
      <c r="GX9" s="152"/>
      <c r="GY9" s="152"/>
      <c r="GZ9" s="152"/>
      <c r="HA9" s="152"/>
      <c r="HB9" s="152"/>
      <c r="HC9" s="152"/>
      <c r="HD9" s="152"/>
      <c r="HE9" s="152"/>
      <c r="HF9" s="152"/>
      <c r="HG9" s="152"/>
      <c r="HH9" s="152"/>
      <c r="HI9" s="152"/>
      <c r="HJ9" s="152"/>
      <c r="HK9" s="152"/>
      <c r="HL9" s="152"/>
      <c r="HM9" s="152"/>
      <c r="HN9" s="152"/>
      <c r="HO9" s="152"/>
      <c r="HP9" s="152"/>
      <c r="HQ9" s="153"/>
      <c r="HS9" s="165"/>
      <c r="HU9" s="163"/>
      <c r="HV9" s="156"/>
      <c r="HW9" s="156"/>
      <c r="HX9" s="156"/>
      <c r="HY9" s="156"/>
      <c r="HZ9" s="156"/>
      <c r="IA9" s="156"/>
      <c r="IB9" s="156"/>
      <c r="IC9" s="152"/>
      <c r="ID9" s="152"/>
      <c r="IE9" s="152"/>
      <c r="IF9" s="152"/>
      <c r="IG9" s="152"/>
      <c r="IH9" s="152"/>
      <c r="II9" s="152"/>
      <c r="IJ9" s="152"/>
      <c r="IK9" s="152"/>
      <c r="IL9" s="152"/>
      <c r="IM9" s="152"/>
      <c r="IN9" s="152"/>
      <c r="IO9" s="152"/>
      <c r="IP9" s="152"/>
      <c r="IQ9" s="152"/>
      <c r="IR9" s="152"/>
      <c r="IS9" s="152"/>
      <c r="IT9" s="152"/>
      <c r="IU9" s="152"/>
      <c r="IV9" s="152"/>
      <c r="IW9" s="152"/>
      <c r="IX9" s="152"/>
      <c r="IY9" s="153"/>
      <c r="JA9" s="165"/>
      <c r="JC9" s="163"/>
      <c r="JD9" s="156"/>
      <c r="JE9" s="156"/>
      <c r="JF9" s="156"/>
      <c r="JG9" s="156"/>
      <c r="JH9" s="156"/>
      <c r="JI9" s="156"/>
      <c r="JJ9" s="156"/>
      <c r="JK9" s="152"/>
      <c r="JL9" s="152"/>
      <c r="JM9" s="152"/>
      <c r="JN9" s="152"/>
      <c r="JO9" s="152"/>
      <c r="JP9" s="152"/>
      <c r="JQ9" s="152"/>
      <c r="JR9" s="152"/>
      <c r="JS9" s="152"/>
      <c r="JT9" s="152"/>
      <c r="JU9" s="152"/>
      <c r="JV9" s="152"/>
      <c r="JW9" s="152"/>
      <c r="JX9" s="152"/>
      <c r="JY9" s="152"/>
      <c r="JZ9" s="152"/>
      <c r="KA9" s="152"/>
      <c r="KB9" s="152"/>
      <c r="KC9" s="152"/>
      <c r="KD9" s="152"/>
      <c r="KE9" s="152"/>
      <c r="KF9" s="152"/>
      <c r="KG9" s="153"/>
      <c r="KI9" s="165"/>
      <c r="KK9" s="163"/>
      <c r="KL9" s="156"/>
      <c r="KM9" s="156"/>
      <c r="KN9" s="156"/>
      <c r="KO9" s="156"/>
      <c r="KP9" s="156"/>
      <c r="KQ9" s="156"/>
      <c r="KR9" s="156"/>
      <c r="KS9" s="152"/>
      <c r="KT9" s="152"/>
      <c r="KU9" s="152"/>
      <c r="KV9" s="152"/>
      <c r="KW9" s="152"/>
      <c r="KX9" s="152"/>
      <c r="KY9" s="152"/>
      <c r="KZ9" s="152"/>
      <c r="LA9" s="152"/>
      <c r="LB9" s="152"/>
      <c r="LC9" s="152"/>
      <c r="LD9" s="152"/>
      <c r="LE9" s="152"/>
      <c r="LF9" s="152"/>
      <c r="LG9" s="152"/>
      <c r="LH9" s="152"/>
      <c r="LI9" s="152"/>
      <c r="LJ9" s="152"/>
      <c r="LK9" s="152"/>
      <c r="LL9" s="152"/>
      <c r="LM9" s="152"/>
      <c r="LN9" s="152"/>
      <c r="LO9" s="153"/>
      <c r="LQ9" s="165"/>
      <c r="LS9" s="163"/>
      <c r="LT9" s="156"/>
      <c r="LU9" s="156"/>
      <c r="LV9" s="156"/>
      <c r="LW9" s="156"/>
      <c r="LX9" s="156"/>
      <c r="LY9" s="156"/>
      <c r="LZ9" s="156"/>
      <c r="MA9" s="152"/>
      <c r="MB9" s="152"/>
      <c r="MC9" s="152"/>
      <c r="MD9" s="152"/>
      <c r="ME9" s="152"/>
      <c r="MF9" s="152"/>
      <c r="MG9" s="152"/>
      <c r="MH9" s="152"/>
      <c r="MI9" s="152"/>
      <c r="MJ9" s="152"/>
      <c r="MK9" s="152"/>
      <c r="ML9" s="152"/>
      <c r="MM9" s="152"/>
      <c r="MN9" s="152"/>
      <c r="MO9" s="152"/>
      <c r="MP9" s="152"/>
      <c r="MQ9" s="152"/>
      <c r="MR9" s="152"/>
      <c r="MS9" s="152"/>
      <c r="MT9" s="152"/>
      <c r="MU9" s="152"/>
      <c r="MV9" s="152"/>
      <c r="MW9" s="153"/>
      <c r="MY9" s="165"/>
    </row>
    <row r="10" spans="2:424" ht="16.5" customHeight="1">
      <c r="C10" s="207" t="s">
        <v>519</v>
      </c>
      <c r="D10" s="195"/>
      <c r="E10" s="195"/>
      <c r="F10" s="195"/>
      <c r="G10" s="195"/>
      <c r="H10" s="196"/>
      <c r="I10" s="210" t="s">
        <v>520</v>
      </c>
      <c r="J10" s="211"/>
      <c r="K10" s="211"/>
      <c r="L10" s="211"/>
      <c r="M10" s="211"/>
      <c r="N10" s="211"/>
      <c r="O10" s="211"/>
      <c r="P10" s="211"/>
      <c r="Q10" s="211"/>
      <c r="R10" s="211"/>
      <c r="S10" s="211"/>
      <c r="T10" s="211"/>
      <c r="U10" s="211"/>
      <c r="W10" s="178"/>
      <c r="Y10" s="188" t="s">
        <v>40</v>
      </c>
      <c r="Z10" s="189"/>
      <c r="AA10" s="189"/>
      <c r="AB10" s="189"/>
      <c r="AC10" s="189"/>
      <c r="AD10" s="189"/>
      <c r="AE10" s="189"/>
      <c r="AF10" s="189"/>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5"/>
      <c r="BE10" s="165"/>
      <c r="BG10" s="188" t="s">
        <v>40</v>
      </c>
      <c r="BH10" s="189"/>
      <c r="BI10" s="189"/>
      <c r="BJ10" s="189"/>
      <c r="BK10" s="189"/>
      <c r="BL10" s="189"/>
      <c r="BM10" s="189"/>
      <c r="BN10" s="189"/>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5"/>
      <c r="CM10" s="181"/>
      <c r="CO10" s="188" t="s">
        <v>40</v>
      </c>
      <c r="CP10" s="189"/>
      <c r="CQ10" s="189"/>
      <c r="CR10" s="189"/>
      <c r="CS10" s="189"/>
      <c r="CT10" s="189"/>
      <c r="CU10" s="189"/>
      <c r="CV10" s="189"/>
      <c r="CW10" s="154"/>
      <c r="CX10" s="154"/>
      <c r="CY10" s="154"/>
      <c r="CZ10" s="154"/>
      <c r="DA10" s="154"/>
      <c r="DB10" s="154"/>
      <c r="DC10" s="154"/>
      <c r="DD10" s="154"/>
      <c r="DE10" s="154"/>
      <c r="DF10" s="154"/>
      <c r="DG10" s="154"/>
      <c r="DH10" s="154"/>
      <c r="DI10" s="154"/>
      <c r="DJ10" s="154"/>
      <c r="DK10" s="154"/>
      <c r="DL10" s="154"/>
      <c r="DM10" s="154"/>
      <c r="DN10" s="154"/>
      <c r="DO10" s="154"/>
      <c r="DP10" s="154"/>
      <c r="DQ10" s="154"/>
      <c r="DR10" s="154"/>
      <c r="DS10" s="155"/>
      <c r="DU10" s="165"/>
      <c r="DW10" s="188" t="s">
        <v>40</v>
      </c>
      <c r="DX10" s="189"/>
      <c r="DY10" s="189"/>
      <c r="DZ10" s="189"/>
      <c r="EA10" s="189"/>
      <c r="EB10" s="189"/>
      <c r="EC10" s="189"/>
      <c r="ED10" s="189"/>
      <c r="EE10" s="154"/>
      <c r="EF10" s="154"/>
      <c r="EG10" s="154"/>
      <c r="EH10" s="154"/>
      <c r="EI10" s="154"/>
      <c r="EJ10" s="154"/>
      <c r="EK10" s="154"/>
      <c r="EL10" s="154"/>
      <c r="EM10" s="154"/>
      <c r="EN10" s="154"/>
      <c r="EO10" s="154"/>
      <c r="EP10" s="154"/>
      <c r="EQ10" s="154"/>
      <c r="ER10" s="154"/>
      <c r="ES10" s="154"/>
      <c r="ET10" s="154"/>
      <c r="EU10" s="154"/>
      <c r="EV10" s="154"/>
      <c r="EW10" s="154"/>
      <c r="EX10" s="154"/>
      <c r="EY10" s="154"/>
      <c r="EZ10" s="154"/>
      <c r="FA10" s="155"/>
      <c r="FC10" s="165"/>
      <c r="FE10" s="188" t="s">
        <v>40</v>
      </c>
      <c r="FF10" s="189"/>
      <c r="FG10" s="189"/>
      <c r="FH10" s="189"/>
      <c r="FI10" s="189"/>
      <c r="FJ10" s="189"/>
      <c r="FK10" s="189"/>
      <c r="FL10" s="189"/>
      <c r="FM10" s="154"/>
      <c r="FN10" s="154"/>
      <c r="FO10" s="154"/>
      <c r="FP10" s="154"/>
      <c r="FQ10" s="154"/>
      <c r="FR10" s="154"/>
      <c r="FS10" s="154"/>
      <c r="FT10" s="154"/>
      <c r="FU10" s="154"/>
      <c r="FV10" s="154"/>
      <c r="FW10" s="154"/>
      <c r="FX10" s="154"/>
      <c r="FY10" s="154"/>
      <c r="FZ10" s="154"/>
      <c r="GA10" s="154"/>
      <c r="GB10" s="154"/>
      <c r="GC10" s="154"/>
      <c r="GD10" s="154"/>
      <c r="GE10" s="154"/>
      <c r="GF10" s="154"/>
      <c r="GG10" s="154"/>
      <c r="GH10" s="154"/>
      <c r="GI10" s="155"/>
      <c r="GK10" s="165"/>
      <c r="GM10" s="190" t="s">
        <v>41</v>
      </c>
      <c r="GN10" s="191"/>
      <c r="GO10" s="191"/>
      <c r="GP10" s="191"/>
      <c r="GQ10" s="191"/>
      <c r="GR10" s="191"/>
      <c r="GS10" s="191"/>
      <c r="GT10" s="191"/>
      <c r="GU10" s="154"/>
      <c r="GV10" s="154"/>
      <c r="GW10" s="154"/>
      <c r="GX10" s="154"/>
      <c r="GY10" s="154"/>
      <c r="GZ10" s="154"/>
      <c r="HA10" s="154"/>
      <c r="HB10" s="154"/>
      <c r="HC10" s="154"/>
      <c r="HD10" s="154"/>
      <c r="HE10" s="154"/>
      <c r="HF10" s="154"/>
      <c r="HG10" s="154"/>
      <c r="HH10" s="154"/>
      <c r="HI10" s="154"/>
      <c r="HJ10" s="154"/>
      <c r="HK10" s="154"/>
      <c r="HL10" s="154"/>
      <c r="HM10" s="154"/>
      <c r="HN10" s="154"/>
      <c r="HO10" s="154"/>
      <c r="HP10" s="154"/>
      <c r="HQ10" s="155"/>
      <c r="HS10" s="165"/>
      <c r="HU10" s="190" t="s">
        <v>41</v>
      </c>
      <c r="HV10" s="191"/>
      <c r="HW10" s="191"/>
      <c r="HX10" s="191"/>
      <c r="HY10" s="191"/>
      <c r="HZ10" s="191"/>
      <c r="IA10" s="191"/>
      <c r="IB10" s="191"/>
      <c r="IC10" s="154"/>
      <c r="ID10" s="154"/>
      <c r="IE10" s="154"/>
      <c r="IF10" s="154"/>
      <c r="IG10" s="154"/>
      <c r="IH10" s="154"/>
      <c r="II10" s="154"/>
      <c r="IJ10" s="154"/>
      <c r="IK10" s="154"/>
      <c r="IL10" s="154"/>
      <c r="IM10" s="154"/>
      <c r="IN10" s="154"/>
      <c r="IO10" s="154"/>
      <c r="IP10" s="154"/>
      <c r="IQ10" s="154"/>
      <c r="IR10" s="154"/>
      <c r="IS10" s="154"/>
      <c r="IT10" s="154"/>
      <c r="IU10" s="154"/>
      <c r="IV10" s="154"/>
      <c r="IW10" s="154"/>
      <c r="IX10" s="154"/>
      <c r="IY10" s="155"/>
      <c r="JA10" s="165"/>
      <c r="JC10" s="190" t="s">
        <v>41</v>
      </c>
      <c r="JD10" s="191"/>
      <c r="JE10" s="191"/>
      <c r="JF10" s="191"/>
      <c r="JG10" s="191"/>
      <c r="JH10" s="191"/>
      <c r="JI10" s="191"/>
      <c r="JJ10" s="191"/>
      <c r="JK10" s="154"/>
      <c r="JL10" s="154"/>
      <c r="JM10" s="154"/>
      <c r="JN10" s="154"/>
      <c r="JO10" s="154"/>
      <c r="JP10" s="154"/>
      <c r="JQ10" s="154"/>
      <c r="JR10" s="154"/>
      <c r="JS10" s="154"/>
      <c r="JT10" s="154"/>
      <c r="JU10" s="154"/>
      <c r="JV10" s="154"/>
      <c r="JW10" s="154"/>
      <c r="JX10" s="154"/>
      <c r="JY10" s="154"/>
      <c r="JZ10" s="154"/>
      <c r="KA10" s="154"/>
      <c r="KB10" s="154"/>
      <c r="KC10" s="154"/>
      <c r="KD10" s="154"/>
      <c r="KE10" s="154"/>
      <c r="KF10" s="154"/>
      <c r="KG10" s="155"/>
      <c r="KI10" s="165"/>
      <c r="KK10" s="190" t="s">
        <v>41</v>
      </c>
      <c r="KL10" s="191"/>
      <c r="KM10" s="191"/>
      <c r="KN10" s="191"/>
      <c r="KO10" s="191"/>
      <c r="KP10" s="191"/>
      <c r="KQ10" s="191"/>
      <c r="KR10" s="191"/>
      <c r="KS10" s="154"/>
      <c r="KT10" s="154"/>
      <c r="KU10" s="154"/>
      <c r="KV10" s="154"/>
      <c r="KW10" s="154"/>
      <c r="KX10" s="154"/>
      <c r="KY10" s="154"/>
      <c r="KZ10" s="154"/>
      <c r="LA10" s="154"/>
      <c r="LB10" s="154"/>
      <c r="LC10" s="154"/>
      <c r="LD10" s="154"/>
      <c r="LE10" s="154"/>
      <c r="LF10" s="154"/>
      <c r="LG10" s="154"/>
      <c r="LH10" s="154"/>
      <c r="LI10" s="154"/>
      <c r="LJ10" s="154"/>
      <c r="LK10" s="154"/>
      <c r="LL10" s="154"/>
      <c r="LM10" s="154"/>
      <c r="LN10" s="154"/>
      <c r="LO10" s="155"/>
      <c r="LQ10" s="165"/>
      <c r="LS10" s="188" t="s">
        <v>42</v>
      </c>
      <c r="LT10" s="189"/>
      <c r="LU10" s="189"/>
      <c r="LV10" s="189"/>
      <c r="LW10" s="189"/>
      <c r="LX10" s="189"/>
      <c r="LY10" s="189"/>
      <c r="LZ10" s="189"/>
      <c r="MA10" s="154"/>
      <c r="MB10" s="154"/>
      <c r="MC10" s="154"/>
      <c r="MD10" s="154"/>
      <c r="ME10" s="154"/>
      <c r="MF10" s="154"/>
      <c r="MG10" s="154"/>
      <c r="MH10" s="154"/>
      <c r="MI10" s="154"/>
      <c r="MJ10" s="154"/>
      <c r="MK10" s="154"/>
      <c r="ML10" s="154"/>
      <c r="MM10" s="154"/>
      <c r="MN10" s="154"/>
      <c r="MO10" s="154"/>
      <c r="MP10" s="154"/>
      <c r="MQ10" s="154"/>
      <c r="MR10" s="154"/>
      <c r="MS10" s="154"/>
      <c r="MT10" s="154"/>
      <c r="MU10" s="154"/>
      <c r="MV10" s="154"/>
      <c r="MW10" s="155"/>
      <c r="MY10" s="165"/>
    </row>
    <row r="11" spans="2:424" ht="16.5" customHeight="1">
      <c r="C11" s="207" t="s">
        <v>620</v>
      </c>
      <c r="D11" s="195"/>
      <c r="E11" s="195"/>
      <c r="F11" s="195"/>
      <c r="G11" s="195"/>
      <c r="H11" s="196"/>
      <c r="I11" s="208" t="s">
        <v>621</v>
      </c>
      <c r="J11" s="195"/>
      <c r="K11" s="195"/>
      <c r="L11" s="195"/>
      <c r="M11" s="195"/>
      <c r="N11" s="195"/>
      <c r="O11" s="195"/>
      <c r="P11" s="195"/>
      <c r="Q11" s="195"/>
      <c r="R11" s="195"/>
      <c r="S11" s="195"/>
      <c r="T11" s="195"/>
      <c r="U11" s="196"/>
      <c r="W11" s="178"/>
      <c r="Y11" s="163"/>
      <c r="Z11" s="156"/>
      <c r="AA11" s="156"/>
      <c r="AB11" s="156"/>
      <c r="AC11" s="156"/>
      <c r="AD11" s="156"/>
      <c r="AE11" s="156"/>
      <c r="AF11" s="156"/>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3"/>
      <c r="BE11" s="165"/>
      <c r="BG11" s="163"/>
      <c r="BH11" s="156"/>
      <c r="BI11" s="156"/>
      <c r="BJ11" s="156"/>
      <c r="BK11" s="156"/>
      <c r="BL11" s="156"/>
      <c r="BM11" s="156"/>
      <c r="BN11" s="156"/>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3"/>
      <c r="CM11" s="181"/>
      <c r="CO11" s="163"/>
      <c r="CP11" s="156"/>
      <c r="CQ11" s="156"/>
      <c r="CR11" s="156"/>
      <c r="CS11" s="156"/>
      <c r="CT11" s="156"/>
      <c r="CU11" s="156"/>
      <c r="CV11" s="156"/>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3"/>
      <c r="DU11" s="165"/>
      <c r="DW11" s="163"/>
      <c r="DX11" s="156"/>
      <c r="DY11" s="156"/>
      <c r="DZ11" s="156"/>
      <c r="EA11" s="156"/>
      <c r="EB11" s="156"/>
      <c r="EC11" s="156"/>
      <c r="ED11" s="156"/>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3"/>
      <c r="FC11" s="165"/>
      <c r="FE11" s="163"/>
      <c r="FF11" s="156"/>
      <c r="FG11" s="156"/>
      <c r="FH11" s="156"/>
      <c r="FI11" s="156"/>
      <c r="FJ11" s="156"/>
      <c r="FK11" s="156"/>
      <c r="FL11" s="156"/>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3"/>
      <c r="GK11" s="165"/>
      <c r="GM11" s="163"/>
      <c r="GN11" s="156"/>
      <c r="GO11" s="156"/>
      <c r="GP11" s="156"/>
      <c r="GQ11" s="156"/>
      <c r="GR11" s="156"/>
      <c r="GS11" s="156"/>
      <c r="GT11" s="156"/>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3"/>
      <c r="HS11" s="165"/>
      <c r="HU11" s="163"/>
      <c r="HV11" s="156"/>
      <c r="HW11" s="156"/>
      <c r="HX11" s="156"/>
      <c r="HY11" s="156"/>
      <c r="HZ11" s="156"/>
      <c r="IA11" s="156"/>
      <c r="IB11" s="156"/>
      <c r="IC11" s="152"/>
      <c r="ID11" s="152"/>
      <c r="IE11" s="152"/>
      <c r="IF11" s="152"/>
      <c r="IG11" s="152"/>
      <c r="IH11" s="152"/>
      <c r="II11" s="152"/>
      <c r="IJ11" s="152"/>
      <c r="IK11" s="152"/>
      <c r="IL11" s="152"/>
      <c r="IM11" s="152"/>
      <c r="IN11" s="152"/>
      <c r="IO11" s="152"/>
      <c r="IP11" s="152"/>
      <c r="IQ11" s="152"/>
      <c r="IR11" s="152"/>
      <c r="IS11" s="152"/>
      <c r="IT11" s="152"/>
      <c r="IU11" s="152"/>
      <c r="IV11" s="152"/>
      <c r="IW11" s="152"/>
      <c r="IX11" s="152"/>
      <c r="IY11" s="153"/>
      <c r="JA11" s="165"/>
      <c r="JC11" s="163"/>
      <c r="JD11" s="156"/>
      <c r="JE11" s="156"/>
      <c r="JF11" s="156"/>
      <c r="JG11" s="156"/>
      <c r="JH11" s="156"/>
      <c r="JI11" s="156"/>
      <c r="JJ11" s="156"/>
      <c r="JK11" s="152"/>
      <c r="JL11" s="152"/>
      <c r="JM11" s="152"/>
      <c r="JN11" s="152"/>
      <c r="JO11" s="152"/>
      <c r="JP11" s="152"/>
      <c r="JQ11" s="152"/>
      <c r="JR11" s="152"/>
      <c r="JS11" s="152"/>
      <c r="JT11" s="152"/>
      <c r="JU11" s="152"/>
      <c r="JV11" s="152"/>
      <c r="JW11" s="152"/>
      <c r="JX11" s="152"/>
      <c r="JY11" s="152"/>
      <c r="JZ11" s="152"/>
      <c r="KA11" s="152"/>
      <c r="KB11" s="152"/>
      <c r="KC11" s="152"/>
      <c r="KD11" s="152"/>
      <c r="KE11" s="152"/>
      <c r="KF11" s="152"/>
      <c r="KG11" s="153"/>
      <c r="KI11" s="165"/>
      <c r="KK11" s="163"/>
      <c r="KL11" s="156"/>
      <c r="KM11" s="156"/>
      <c r="KN11" s="156"/>
      <c r="KO11" s="156"/>
      <c r="KP11" s="156"/>
      <c r="KQ11" s="156"/>
      <c r="KR11" s="156"/>
      <c r="KS11" s="152"/>
      <c r="KT11" s="152"/>
      <c r="KU11" s="152"/>
      <c r="KV11" s="152"/>
      <c r="KW11" s="152"/>
      <c r="KX11" s="152"/>
      <c r="KY11" s="152"/>
      <c r="KZ11" s="152"/>
      <c r="LA11" s="152"/>
      <c r="LB11" s="152"/>
      <c r="LC11" s="152"/>
      <c r="LD11" s="152"/>
      <c r="LE11" s="152"/>
      <c r="LF11" s="152"/>
      <c r="LG11" s="152"/>
      <c r="LH11" s="152"/>
      <c r="LI11" s="152"/>
      <c r="LJ11" s="152"/>
      <c r="LK11" s="152"/>
      <c r="LL11" s="152"/>
      <c r="LM11" s="152"/>
      <c r="LN11" s="152"/>
      <c r="LO11" s="153"/>
      <c r="LQ11" s="165"/>
      <c r="LS11" s="163"/>
      <c r="LT11" s="156"/>
      <c r="LU11" s="156"/>
      <c r="LV11" s="156"/>
      <c r="LW11" s="156"/>
      <c r="LX11" s="156"/>
      <c r="LY11" s="156"/>
      <c r="LZ11" s="156"/>
      <c r="MA11" s="152"/>
      <c r="MB11" s="152"/>
      <c r="MC11" s="152"/>
      <c r="MD11" s="152"/>
      <c r="ME11" s="152"/>
      <c r="MF11" s="152"/>
      <c r="MG11" s="152"/>
      <c r="MH11" s="152"/>
      <c r="MI11" s="152"/>
      <c r="MJ11" s="152"/>
      <c r="MK11" s="152"/>
      <c r="ML11" s="152"/>
      <c r="MM11" s="152"/>
      <c r="MN11" s="152"/>
      <c r="MO11" s="152"/>
      <c r="MP11" s="152"/>
      <c r="MQ11" s="152"/>
      <c r="MR11" s="152"/>
      <c r="MS11" s="152"/>
      <c r="MT11" s="152"/>
      <c r="MU11" s="152"/>
      <c r="MV11" s="152"/>
      <c r="MW11" s="153"/>
      <c r="MY11" s="165"/>
    </row>
    <row r="12" spans="2:424" ht="16.5" customHeight="1">
      <c r="C12" s="194"/>
      <c r="D12" s="195"/>
      <c r="E12" s="195"/>
      <c r="F12" s="195"/>
      <c r="G12" s="195"/>
      <c r="H12" s="196"/>
      <c r="I12" s="201"/>
      <c r="J12" s="195"/>
      <c r="K12" s="195"/>
      <c r="L12" s="195"/>
      <c r="M12" s="195"/>
      <c r="N12" s="195"/>
      <c r="O12" s="195"/>
      <c r="P12" s="195"/>
      <c r="Q12" s="195"/>
      <c r="R12" s="195"/>
      <c r="S12" s="195"/>
      <c r="T12" s="195"/>
      <c r="U12" s="196"/>
      <c r="W12" s="178"/>
      <c r="Y12" s="188" t="s">
        <v>40</v>
      </c>
      <c r="Z12" s="189"/>
      <c r="AA12" s="189"/>
      <c r="AB12" s="189"/>
      <c r="AC12" s="189"/>
      <c r="AD12" s="189"/>
      <c r="AE12" s="189"/>
      <c r="AF12" s="189"/>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5"/>
      <c r="BE12" s="165"/>
      <c r="BG12" s="188" t="s">
        <v>40</v>
      </c>
      <c r="BH12" s="189"/>
      <c r="BI12" s="189"/>
      <c r="BJ12" s="189"/>
      <c r="BK12" s="189"/>
      <c r="BL12" s="189"/>
      <c r="BM12" s="189"/>
      <c r="BN12" s="189"/>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5"/>
      <c r="CM12" s="182"/>
      <c r="CO12" s="188" t="s">
        <v>40</v>
      </c>
      <c r="CP12" s="189"/>
      <c r="CQ12" s="189"/>
      <c r="CR12" s="189"/>
      <c r="CS12" s="189"/>
      <c r="CT12" s="189"/>
      <c r="CU12" s="189"/>
      <c r="CV12" s="189"/>
      <c r="CW12" s="154"/>
      <c r="CX12" s="154"/>
      <c r="CY12" s="154"/>
      <c r="CZ12" s="154"/>
      <c r="DA12" s="154"/>
      <c r="DB12" s="154"/>
      <c r="DC12" s="154"/>
      <c r="DD12" s="154"/>
      <c r="DE12" s="154"/>
      <c r="DF12" s="154"/>
      <c r="DG12" s="154"/>
      <c r="DH12" s="154"/>
      <c r="DI12" s="154"/>
      <c r="DJ12" s="154"/>
      <c r="DK12" s="154"/>
      <c r="DL12" s="154"/>
      <c r="DM12" s="154"/>
      <c r="DN12" s="154"/>
      <c r="DO12" s="154"/>
      <c r="DP12" s="154"/>
      <c r="DQ12" s="154"/>
      <c r="DR12" s="154"/>
      <c r="DS12" s="155"/>
      <c r="DU12" s="165"/>
      <c r="DW12" s="188" t="s">
        <v>40</v>
      </c>
      <c r="DX12" s="189"/>
      <c r="DY12" s="189"/>
      <c r="DZ12" s="189"/>
      <c r="EA12" s="189"/>
      <c r="EB12" s="189"/>
      <c r="EC12" s="189"/>
      <c r="ED12" s="189"/>
      <c r="EE12" s="154"/>
      <c r="EF12" s="154"/>
      <c r="EG12" s="154"/>
      <c r="EH12" s="154"/>
      <c r="EI12" s="154"/>
      <c r="EJ12" s="154"/>
      <c r="EK12" s="154"/>
      <c r="EL12" s="154"/>
      <c r="EM12" s="154"/>
      <c r="EN12" s="154"/>
      <c r="EO12" s="154"/>
      <c r="EP12" s="154"/>
      <c r="EQ12" s="154"/>
      <c r="ER12" s="154"/>
      <c r="ES12" s="154"/>
      <c r="ET12" s="154"/>
      <c r="EU12" s="154"/>
      <c r="EV12" s="154"/>
      <c r="EW12" s="154"/>
      <c r="EX12" s="154"/>
      <c r="EY12" s="154"/>
      <c r="EZ12" s="154"/>
      <c r="FA12" s="155"/>
      <c r="FC12" s="165"/>
      <c r="FE12" s="188" t="s">
        <v>40</v>
      </c>
      <c r="FF12" s="189"/>
      <c r="FG12" s="189"/>
      <c r="FH12" s="189"/>
      <c r="FI12" s="189"/>
      <c r="FJ12" s="189"/>
      <c r="FK12" s="189"/>
      <c r="FL12" s="189"/>
      <c r="FM12" s="154"/>
      <c r="FN12" s="154"/>
      <c r="FO12" s="154"/>
      <c r="FP12" s="154"/>
      <c r="FQ12" s="154"/>
      <c r="FR12" s="154"/>
      <c r="FS12" s="154"/>
      <c r="FT12" s="154"/>
      <c r="FU12" s="154"/>
      <c r="FV12" s="154"/>
      <c r="FW12" s="154"/>
      <c r="FX12" s="154"/>
      <c r="FY12" s="154"/>
      <c r="FZ12" s="154"/>
      <c r="GA12" s="154"/>
      <c r="GB12" s="154"/>
      <c r="GC12" s="154"/>
      <c r="GD12" s="154"/>
      <c r="GE12" s="154"/>
      <c r="GF12" s="154"/>
      <c r="GG12" s="154"/>
      <c r="GH12" s="154"/>
      <c r="GI12" s="155"/>
      <c r="GK12" s="165"/>
      <c r="GM12" s="190" t="s">
        <v>41</v>
      </c>
      <c r="GN12" s="191"/>
      <c r="GO12" s="191"/>
      <c r="GP12" s="191"/>
      <c r="GQ12" s="191"/>
      <c r="GR12" s="191"/>
      <c r="GS12" s="191"/>
      <c r="GT12" s="191"/>
      <c r="GU12" s="154"/>
      <c r="GV12" s="154"/>
      <c r="GW12" s="154"/>
      <c r="GX12" s="154"/>
      <c r="GY12" s="154"/>
      <c r="GZ12" s="154"/>
      <c r="HA12" s="154"/>
      <c r="HB12" s="154"/>
      <c r="HC12" s="154"/>
      <c r="HD12" s="154"/>
      <c r="HE12" s="154"/>
      <c r="HF12" s="154"/>
      <c r="HG12" s="154"/>
      <c r="HH12" s="154"/>
      <c r="HI12" s="154"/>
      <c r="HJ12" s="154"/>
      <c r="HK12" s="154"/>
      <c r="HL12" s="154"/>
      <c r="HM12" s="154"/>
      <c r="HN12" s="154"/>
      <c r="HO12" s="154"/>
      <c r="HP12" s="154"/>
      <c r="HQ12" s="155"/>
      <c r="HS12" s="165"/>
      <c r="HU12" s="190" t="s">
        <v>41</v>
      </c>
      <c r="HV12" s="191"/>
      <c r="HW12" s="191"/>
      <c r="HX12" s="191"/>
      <c r="HY12" s="191"/>
      <c r="HZ12" s="191"/>
      <c r="IA12" s="191"/>
      <c r="IB12" s="191"/>
      <c r="IC12" s="154"/>
      <c r="ID12" s="154"/>
      <c r="IE12" s="154"/>
      <c r="IF12" s="154"/>
      <c r="IG12" s="154"/>
      <c r="IH12" s="154"/>
      <c r="II12" s="154"/>
      <c r="IJ12" s="154"/>
      <c r="IK12" s="154"/>
      <c r="IL12" s="154"/>
      <c r="IM12" s="154"/>
      <c r="IN12" s="154"/>
      <c r="IO12" s="154"/>
      <c r="IP12" s="154"/>
      <c r="IQ12" s="154"/>
      <c r="IR12" s="154"/>
      <c r="IS12" s="154"/>
      <c r="IT12" s="154"/>
      <c r="IU12" s="154"/>
      <c r="IV12" s="154"/>
      <c r="IW12" s="154"/>
      <c r="IX12" s="154"/>
      <c r="IY12" s="155"/>
      <c r="JA12" s="165"/>
      <c r="JC12" s="190" t="s">
        <v>41</v>
      </c>
      <c r="JD12" s="191"/>
      <c r="JE12" s="191"/>
      <c r="JF12" s="191"/>
      <c r="JG12" s="191"/>
      <c r="JH12" s="191"/>
      <c r="JI12" s="191"/>
      <c r="JJ12" s="191"/>
      <c r="JK12" s="154"/>
      <c r="JL12" s="154"/>
      <c r="JM12" s="154"/>
      <c r="JN12" s="154"/>
      <c r="JO12" s="154"/>
      <c r="JP12" s="154"/>
      <c r="JQ12" s="154"/>
      <c r="JR12" s="154"/>
      <c r="JS12" s="154"/>
      <c r="JT12" s="154"/>
      <c r="JU12" s="154"/>
      <c r="JV12" s="154"/>
      <c r="JW12" s="154"/>
      <c r="JX12" s="154"/>
      <c r="JY12" s="154"/>
      <c r="JZ12" s="154"/>
      <c r="KA12" s="154"/>
      <c r="KB12" s="154"/>
      <c r="KC12" s="154"/>
      <c r="KD12" s="154"/>
      <c r="KE12" s="154"/>
      <c r="KF12" s="154"/>
      <c r="KG12" s="155"/>
      <c r="KI12" s="165"/>
      <c r="KK12" s="190" t="s">
        <v>41</v>
      </c>
      <c r="KL12" s="191"/>
      <c r="KM12" s="191"/>
      <c r="KN12" s="191"/>
      <c r="KO12" s="191"/>
      <c r="KP12" s="191"/>
      <c r="KQ12" s="191"/>
      <c r="KR12" s="191"/>
      <c r="KS12" s="154"/>
      <c r="KT12" s="154"/>
      <c r="KU12" s="154"/>
      <c r="KV12" s="154"/>
      <c r="KW12" s="154"/>
      <c r="KX12" s="154"/>
      <c r="KY12" s="154"/>
      <c r="KZ12" s="154"/>
      <c r="LA12" s="154"/>
      <c r="LB12" s="154"/>
      <c r="LC12" s="154"/>
      <c r="LD12" s="154"/>
      <c r="LE12" s="154"/>
      <c r="LF12" s="154"/>
      <c r="LG12" s="154"/>
      <c r="LH12" s="154"/>
      <c r="LI12" s="154"/>
      <c r="LJ12" s="154"/>
      <c r="LK12" s="154"/>
      <c r="LL12" s="154"/>
      <c r="LM12" s="154"/>
      <c r="LN12" s="154"/>
      <c r="LO12" s="155"/>
      <c r="LQ12" s="165"/>
      <c r="LS12" s="188" t="s">
        <v>42</v>
      </c>
      <c r="LT12" s="189"/>
      <c r="LU12" s="189"/>
      <c r="LV12" s="189"/>
      <c r="LW12" s="189"/>
      <c r="LX12" s="189"/>
      <c r="LY12" s="189"/>
      <c r="LZ12" s="189"/>
      <c r="MA12" s="154"/>
      <c r="MB12" s="154"/>
      <c r="MC12" s="154"/>
      <c r="MD12" s="154"/>
      <c r="ME12" s="154"/>
      <c r="MF12" s="154"/>
      <c r="MG12" s="154"/>
      <c r="MH12" s="154"/>
      <c r="MI12" s="154"/>
      <c r="MJ12" s="154"/>
      <c r="MK12" s="154"/>
      <c r="ML12" s="154"/>
      <c r="MM12" s="154"/>
      <c r="MN12" s="154"/>
      <c r="MO12" s="154"/>
      <c r="MP12" s="154"/>
      <c r="MQ12" s="154"/>
      <c r="MR12" s="154"/>
      <c r="MS12" s="154"/>
      <c r="MT12" s="154"/>
      <c r="MU12" s="154"/>
      <c r="MV12" s="154"/>
      <c r="MW12" s="155"/>
      <c r="MY12" s="165"/>
    </row>
    <row r="13" spans="2:424" ht="16.5" customHeight="1">
      <c r="C13" s="194"/>
      <c r="D13" s="195"/>
      <c r="E13" s="195"/>
      <c r="F13" s="195"/>
      <c r="G13" s="195"/>
      <c r="H13" s="196"/>
      <c r="I13" s="194"/>
      <c r="J13" s="195"/>
      <c r="K13" s="195"/>
      <c r="L13" s="195"/>
      <c r="M13" s="195"/>
      <c r="N13" s="195"/>
      <c r="O13" s="195"/>
      <c r="P13" s="195"/>
      <c r="Q13" s="195"/>
      <c r="R13" s="195"/>
      <c r="S13" s="195"/>
      <c r="T13" s="195"/>
      <c r="U13" s="196"/>
      <c r="W13" s="178"/>
      <c r="Y13" s="163"/>
      <c r="Z13" s="156"/>
      <c r="AA13" s="156"/>
      <c r="AB13" s="156"/>
      <c r="AC13" s="156"/>
      <c r="AD13" s="156"/>
      <c r="AE13" s="156"/>
      <c r="AF13" s="156"/>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3"/>
      <c r="BE13" s="164" t="s">
        <v>46</v>
      </c>
      <c r="BG13" s="163"/>
      <c r="BH13" s="156"/>
      <c r="BI13" s="156"/>
      <c r="BJ13" s="156"/>
      <c r="BK13" s="156"/>
      <c r="BL13" s="156"/>
      <c r="BM13" s="156"/>
      <c r="BN13" s="156"/>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3"/>
      <c r="CM13" s="183" t="s">
        <v>46</v>
      </c>
      <c r="CO13" s="163"/>
      <c r="CP13" s="156"/>
      <c r="CQ13" s="156"/>
      <c r="CR13" s="156"/>
      <c r="CS13" s="156"/>
      <c r="CT13" s="156"/>
      <c r="CU13" s="156"/>
      <c r="CV13" s="156"/>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3"/>
      <c r="DU13" s="164" t="s">
        <v>46</v>
      </c>
      <c r="DW13" s="163"/>
      <c r="DX13" s="156"/>
      <c r="DY13" s="156"/>
      <c r="DZ13" s="156"/>
      <c r="EA13" s="156"/>
      <c r="EB13" s="156"/>
      <c r="EC13" s="156"/>
      <c r="ED13" s="156"/>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3"/>
      <c r="FC13" s="164" t="s">
        <v>46</v>
      </c>
      <c r="FE13" s="163"/>
      <c r="FF13" s="156"/>
      <c r="FG13" s="156"/>
      <c r="FH13" s="156"/>
      <c r="FI13" s="156"/>
      <c r="FJ13" s="156"/>
      <c r="FK13" s="156"/>
      <c r="FL13" s="156"/>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3"/>
      <c r="GK13" s="164" t="s">
        <v>46</v>
      </c>
      <c r="GM13" s="163"/>
      <c r="GN13" s="156"/>
      <c r="GO13" s="156"/>
      <c r="GP13" s="156"/>
      <c r="GQ13" s="156"/>
      <c r="GR13" s="156"/>
      <c r="GS13" s="156"/>
      <c r="GT13" s="156"/>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3"/>
      <c r="HS13" s="164" t="s">
        <v>27</v>
      </c>
      <c r="HU13" s="163"/>
      <c r="HV13" s="156"/>
      <c r="HW13" s="156"/>
      <c r="HX13" s="156"/>
      <c r="HY13" s="156"/>
      <c r="HZ13" s="156"/>
      <c r="IA13" s="156"/>
      <c r="IB13" s="156"/>
      <c r="IC13" s="152"/>
      <c r="ID13" s="152"/>
      <c r="IE13" s="152"/>
      <c r="IF13" s="152"/>
      <c r="IG13" s="152"/>
      <c r="IH13" s="152"/>
      <c r="II13" s="152"/>
      <c r="IJ13" s="152"/>
      <c r="IK13" s="152"/>
      <c r="IL13" s="152"/>
      <c r="IM13" s="152"/>
      <c r="IN13" s="152"/>
      <c r="IO13" s="152"/>
      <c r="IP13" s="152"/>
      <c r="IQ13" s="152"/>
      <c r="IR13" s="152"/>
      <c r="IS13" s="152"/>
      <c r="IT13" s="152"/>
      <c r="IU13" s="152"/>
      <c r="IV13" s="152"/>
      <c r="IW13" s="152"/>
      <c r="IX13" s="152"/>
      <c r="IY13" s="153"/>
      <c r="JA13" s="164" t="s">
        <v>27</v>
      </c>
      <c r="JC13" s="163"/>
      <c r="JD13" s="156"/>
      <c r="JE13" s="156"/>
      <c r="JF13" s="156"/>
      <c r="JG13" s="156"/>
      <c r="JH13" s="156"/>
      <c r="JI13" s="156"/>
      <c r="JJ13" s="156"/>
      <c r="JK13" s="152"/>
      <c r="JL13" s="152"/>
      <c r="JM13" s="152"/>
      <c r="JN13" s="152"/>
      <c r="JO13" s="152"/>
      <c r="JP13" s="152"/>
      <c r="JQ13" s="152"/>
      <c r="JR13" s="152"/>
      <c r="JS13" s="152"/>
      <c r="JT13" s="152"/>
      <c r="JU13" s="152"/>
      <c r="JV13" s="152"/>
      <c r="JW13" s="152"/>
      <c r="JX13" s="152"/>
      <c r="JY13" s="152"/>
      <c r="JZ13" s="152"/>
      <c r="KA13" s="152"/>
      <c r="KB13" s="152"/>
      <c r="KC13" s="152"/>
      <c r="KD13" s="152"/>
      <c r="KE13" s="152"/>
      <c r="KF13" s="152"/>
      <c r="KG13" s="153"/>
      <c r="KI13" s="164" t="s">
        <v>27</v>
      </c>
      <c r="KK13" s="163"/>
      <c r="KL13" s="156"/>
      <c r="KM13" s="156"/>
      <c r="KN13" s="156"/>
      <c r="KO13" s="156"/>
      <c r="KP13" s="156"/>
      <c r="KQ13" s="156"/>
      <c r="KR13" s="156"/>
      <c r="KS13" s="152"/>
      <c r="KT13" s="152"/>
      <c r="KU13" s="152"/>
      <c r="KV13" s="152"/>
      <c r="KW13" s="152"/>
      <c r="KX13" s="152"/>
      <c r="KY13" s="152"/>
      <c r="KZ13" s="152"/>
      <c r="LA13" s="152"/>
      <c r="LB13" s="152"/>
      <c r="LC13" s="152"/>
      <c r="LD13" s="152"/>
      <c r="LE13" s="152"/>
      <c r="LF13" s="152"/>
      <c r="LG13" s="152"/>
      <c r="LH13" s="152"/>
      <c r="LI13" s="152"/>
      <c r="LJ13" s="152"/>
      <c r="LK13" s="152"/>
      <c r="LL13" s="152"/>
      <c r="LM13" s="152"/>
      <c r="LN13" s="152"/>
      <c r="LO13" s="153"/>
      <c r="LQ13" s="164" t="s">
        <v>27</v>
      </c>
      <c r="LS13" s="163"/>
      <c r="LT13" s="156"/>
      <c r="LU13" s="156"/>
      <c r="LV13" s="156"/>
      <c r="LW13" s="156"/>
      <c r="LX13" s="156"/>
      <c r="LY13" s="156"/>
      <c r="LZ13" s="156"/>
      <c r="MA13" s="152"/>
      <c r="MB13" s="152"/>
      <c r="MC13" s="152"/>
      <c r="MD13" s="152"/>
      <c r="ME13" s="152"/>
      <c r="MF13" s="152"/>
      <c r="MG13" s="152"/>
      <c r="MH13" s="152"/>
      <c r="MI13" s="152"/>
      <c r="MJ13" s="152"/>
      <c r="MK13" s="152"/>
      <c r="ML13" s="152"/>
      <c r="MM13" s="152"/>
      <c r="MN13" s="152"/>
      <c r="MO13" s="152"/>
      <c r="MP13" s="152"/>
      <c r="MQ13" s="152"/>
      <c r="MR13" s="152"/>
      <c r="MS13" s="152"/>
      <c r="MT13" s="152"/>
      <c r="MU13" s="152"/>
      <c r="MV13" s="152"/>
      <c r="MW13" s="153"/>
      <c r="MY13" s="164" t="s">
        <v>47</v>
      </c>
    </row>
    <row r="14" spans="2:424" ht="16.5" customHeight="1">
      <c r="C14" s="194"/>
      <c r="D14" s="195"/>
      <c r="E14" s="195"/>
      <c r="F14" s="195"/>
      <c r="G14" s="195"/>
      <c r="H14" s="196"/>
      <c r="I14" s="194"/>
      <c r="J14" s="195"/>
      <c r="K14" s="195"/>
      <c r="L14" s="195"/>
      <c r="M14" s="195"/>
      <c r="N14" s="195"/>
      <c r="O14" s="195"/>
      <c r="P14" s="195"/>
      <c r="Q14" s="195"/>
      <c r="R14" s="195"/>
      <c r="S14" s="195"/>
      <c r="T14" s="195"/>
      <c r="U14" s="196"/>
      <c r="W14" s="178"/>
      <c r="Y14" s="188" t="s">
        <v>40</v>
      </c>
      <c r="Z14" s="189"/>
      <c r="AA14" s="189"/>
      <c r="AB14" s="189"/>
      <c r="AC14" s="189"/>
      <c r="AD14" s="189"/>
      <c r="AE14" s="189"/>
      <c r="AF14" s="189"/>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5"/>
      <c r="BE14" s="164"/>
      <c r="BG14" s="188" t="s">
        <v>40</v>
      </c>
      <c r="BH14" s="189"/>
      <c r="BI14" s="189"/>
      <c r="BJ14" s="189"/>
      <c r="BK14" s="189"/>
      <c r="BL14" s="189"/>
      <c r="BM14" s="189"/>
      <c r="BN14" s="189"/>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5"/>
      <c r="CM14" s="183"/>
      <c r="CO14" s="188" t="s">
        <v>40</v>
      </c>
      <c r="CP14" s="189"/>
      <c r="CQ14" s="189"/>
      <c r="CR14" s="189"/>
      <c r="CS14" s="189"/>
      <c r="CT14" s="189"/>
      <c r="CU14" s="189"/>
      <c r="CV14" s="189"/>
      <c r="CW14" s="154"/>
      <c r="CX14" s="154"/>
      <c r="CY14" s="154"/>
      <c r="CZ14" s="154"/>
      <c r="DA14" s="154"/>
      <c r="DB14" s="154"/>
      <c r="DC14" s="154"/>
      <c r="DD14" s="154"/>
      <c r="DE14" s="154"/>
      <c r="DF14" s="154"/>
      <c r="DG14" s="154"/>
      <c r="DH14" s="154"/>
      <c r="DI14" s="154"/>
      <c r="DJ14" s="154"/>
      <c r="DK14" s="154"/>
      <c r="DL14" s="154"/>
      <c r="DM14" s="154"/>
      <c r="DN14" s="154"/>
      <c r="DO14" s="154"/>
      <c r="DP14" s="154"/>
      <c r="DQ14" s="154"/>
      <c r="DR14" s="154"/>
      <c r="DS14" s="155"/>
      <c r="DU14" s="164"/>
      <c r="DW14" s="188" t="s">
        <v>40</v>
      </c>
      <c r="DX14" s="189"/>
      <c r="DY14" s="189"/>
      <c r="DZ14" s="189"/>
      <c r="EA14" s="189"/>
      <c r="EB14" s="189"/>
      <c r="EC14" s="189"/>
      <c r="ED14" s="189"/>
      <c r="EE14" s="154"/>
      <c r="EF14" s="154"/>
      <c r="EG14" s="154"/>
      <c r="EH14" s="154"/>
      <c r="EI14" s="154"/>
      <c r="EJ14" s="154"/>
      <c r="EK14" s="154"/>
      <c r="EL14" s="154"/>
      <c r="EM14" s="154"/>
      <c r="EN14" s="154"/>
      <c r="EO14" s="154"/>
      <c r="EP14" s="154"/>
      <c r="EQ14" s="154"/>
      <c r="ER14" s="154"/>
      <c r="ES14" s="154"/>
      <c r="ET14" s="154"/>
      <c r="EU14" s="154"/>
      <c r="EV14" s="154"/>
      <c r="EW14" s="154"/>
      <c r="EX14" s="154"/>
      <c r="EY14" s="154"/>
      <c r="EZ14" s="154"/>
      <c r="FA14" s="155"/>
      <c r="FC14" s="164"/>
      <c r="FE14" s="188" t="s">
        <v>40</v>
      </c>
      <c r="FF14" s="189"/>
      <c r="FG14" s="189"/>
      <c r="FH14" s="189"/>
      <c r="FI14" s="189"/>
      <c r="FJ14" s="189"/>
      <c r="FK14" s="189"/>
      <c r="FL14" s="189"/>
      <c r="FM14" s="154"/>
      <c r="FN14" s="154"/>
      <c r="FO14" s="154"/>
      <c r="FP14" s="154"/>
      <c r="FQ14" s="154"/>
      <c r="FR14" s="154"/>
      <c r="FS14" s="154"/>
      <c r="FT14" s="154"/>
      <c r="FU14" s="154"/>
      <c r="FV14" s="154"/>
      <c r="FW14" s="154"/>
      <c r="FX14" s="154"/>
      <c r="FY14" s="154"/>
      <c r="FZ14" s="154"/>
      <c r="GA14" s="154"/>
      <c r="GB14" s="154"/>
      <c r="GC14" s="154"/>
      <c r="GD14" s="154"/>
      <c r="GE14" s="154"/>
      <c r="GF14" s="154"/>
      <c r="GG14" s="154"/>
      <c r="GH14" s="154"/>
      <c r="GI14" s="155"/>
      <c r="GK14" s="164"/>
      <c r="GM14" s="190" t="s">
        <v>41</v>
      </c>
      <c r="GN14" s="191"/>
      <c r="GO14" s="191"/>
      <c r="GP14" s="191"/>
      <c r="GQ14" s="191"/>
      <c r="GR14" s="191"/>
      <c r="GS14" s="191"/>
      <c r="GT14" s="191"/>
      <c r="GU14" s="154"/>
      <c r="GV14" s="154"/>
      <c r="GW14" s="154"/>
      <c r="GX14" s="154"/>
      <c r="GY14" s="154"/>
      <c r="GZ14" s="154"/>
      <c r="HA14" s="154"/>
      <c r="HB14" s="154"/>
      <c r="HC14" s="154"/>
      <c r="HD14" s="154"/>
      <c r="HE14" s="154"/>
      <c r="HF14" s="154"/>
      <c r="HG14" s="154"/>
      <c r="HH14" s="154"/>
      <c r="HI14" s="154"/>
      <c r="HJ14" s="154"/>
      <c r="HK14" s="154"/>
      <c r="HL14" s="154"/>
      <c r="HM14" s="154"/>
      <c r="HN14" s="154"/>
      <c r="HO14" s="154"/>
      <c r="HP14" s="154"/>
      <c r="HQ14" s="155"/>
      <c r="HS14" s="164"/>
      <c r="HU14" s="190" t="s">
        <v>41</v>
      </c>
      <c r="HV14" s="191"/>
      <c r="HW14" s="191"/>
      <c r="HX14" s="191"/>
      <c r="HY14" s="191"/>
      <c r="HZ14" s="191"/>
      <c r="IA14" s="191"/>
      <c r="IB14" s="191"/>
      <c r="IC14" s="154"/>
      <c r="ID14" s="154"/>
      <c r="IE14" s="154"/>
      <c r="IF14" s="154"/>
      <c r="IG14" s="154"/>
      <c r="IH14" s="154"/>
      <c r="II14" s="154"/>
      <c r="IJ14" s="154"/>
      <c r="IK14" s="154"/>
      <c r="IL14" s="154"/>
      <c r="IM14" s="154"/>
      <c r="IN14" s="154"/>
      <c r="IO14" s="154"/>
      <c r="IP14" s="154"/>
      <c r="IQ14" s="154"/>
      <c r="IR14" s="154"/>
      <c r="IS14" s="154"/>
      <c r="IT14" s="154"/>
      <c r="IU14" s="154"/>
      <c r="IV14" s="154"/>
      <c r="IW14" s="154"/>
      <c r="IX14" s="154"/>
      <c r="IY14" s="155"/>
      <c r="JA14" s="164"/>
      <c r="JC14" s="190" t="s">
        <v>41</v>
      </c>
      <c r="JD14" s="191"/>
      <c r="JE14" s="191"/>
      <c r="JF14" s="191"/>
      <c r="JG14" s="191"/>
      <c r="JH14" s="191"/>
      <c r="JI14" s="191"/>
      <c r="JJ14" s="191"/>
      <c r="JK14" s="154"/>
      <c r="JL14" s="154"/>
      <c r="JM14" s="154"/>
      <c r="JN14" s="154"/>
      <c r="JO14" s="154"/>
      <c r="JP14" s="154"/>
      <c r="JQ14" s="154"/>
      <c r="JR14" s="154"/>
      <c r="JS14" s="154"/>
      <c r="JT14" s="154"/>
      <c r="JU14" s="154"/>
      <c r="JV14" s="154"/>
      <c r="JW14" s="154"/>
      <c r="JX14" s="154"/>
      <c r="JY14" s="154"/>
      <c r="JZ14" s="154"/>
      <c r="KA14" s="154"/>
      <c r="KB14" s="154"/>
      <c r="KC14" s="154"/>
      <c r="KD14" s="154"/>
      <c r="KE14" s="154"/>
      <c r="KF14" s="154"/>
      <c r="KG14" s="155"/>
      <c r="KI14" s="164"/>
      <c r="KK14" s="190" t="s">
        <v>41</v>
      </c>
      <c r="KL14" s="191"/>
      <c r="KM14" s="191"/>
      <c r="KN14" s="191"/>
      <c r="KO14" s="191"/>
      <c r="KP14" s="191"/>
      <c r="KQ14" s="191"/>
      <c r="KR14" s="191"/>
      <c r="KS14" s="154"/>
      <c r="KT14" s="154"/>
      <c r="KU14" s="154"/>
      <c r="KV14" s="154"/>
      <c r="KW14" s="154"/>
      <c r="KX14" s="154"/>
      <c r="KY14" s="154"/>
      <c r="KZ14" s="154"/>
      <c r="LA14" s="154"/>
      <c r="LB14" s="154"/>
      <c r="LC14" s="154"/>
      <c r="LD14" s="154"/>
      <c r="LE14" s="154"/>
      <c r="LF14" s="154"/>
      <c r="LG14" s="154"/>
      <c r="LH14" s="154"/>
      <c r="LI14" s="154"/>
      <c r="LJ14" s="154"/>
      <c r="LK14" s="154"/>
      <c r="LL14" s="154"/>
      <c r="LM14" s="154"/>
      <c r="LN14" s="154"/>
      <c r="LO14" s="155"/>
      <c r="LQ14" s="164"/>
      <c r="LS14" s="188" t="s">
        <v>42</v>
      </c>
      <c r="LT14" s="189"/>
      <c r="LU14" s="189"/>
      <c r="LV14" s="189"/>
      <c r="LW14" s="189"/>
      <c r="LX14" s="189"/>
      <c r="LY14" s="189"/>
      <c r="LZ14" s="189"/>
      <c r="MA14" s="154"/>
      <c r="MB14" s="154"/>
      <c r="MC14" s="154"/>
      <c r="MD14" s="154"/>
      <c r="ME14" s="154"/>
      <c r="MF14" s="154"/>
      <c r="MG14" s="154"/>
      <c r="MH14" s="154"/>
      <c r="MI14" s="154"/>
      <c r="MJ14" s="154"/>
      <c r="MK14" s="154"/>
      <c r="ML14" s="154"/>
      <c r="MM14" s="154"/>
      <c r="MN14" s="154"/>
      <c r="MO14" s="154"/>
      <c r="MP14" s="154"/>
      <c r="MQ14" s="154"/>
      <c r="MR14" s="154"/>
      <c r="MS14" s="154"/>
      <c r="MT14" s="154"/>
      <c r="MU14" s="154"/>
      <c r="MV14" s="154"/>
      <c r="MW14" s="155"/>
      <c r="MY14" s="164"/>
    </row>
    <row r="15" spans="2:424" ht="16.5" customHeight="1">
      <c r="C15" s="194"/>
      <c r="D15" s="195"/>
      <c r="E15" s="195"/>
      <c r="F15" s="195"/>
      <c r="G15" s="195"/>
      <c r="H15" s="196"/>
      <c r="I15" s="194"/>
      <c r="J15" s="195"/>
      <c r="K15" s="195"/>
      <c r="L15" s="195"/>
      <c r="M15" s="195"/>
      <c r="N15" s="195"/>
      <c r="O15" s="195"/>
      <c r="P15" s="195"/>
      <c r="Q15" s="195"/>
      <c r="R15" s="195"/>
      <c r="S15" s="195"/>
      <c r="T15" s="195"/>
      <c r="U15" s="196"/>
      <c r="W15" s="178"/>
      <c r="Y15" s="163"/>
      <c r="Z15" s="156"/>
      <c r="AA15" s="156"/>
      <c r="AB15" s="156"/>
      <c r="AC15" s="156"/>
      <c r="AD15" s="156"/>
      <c r="AE15" s="156"/>
      <c r="AF15" s="156"/>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3"/>
      <c r="BE15" s="164"/>
      <c r="BG15" s="163"/>
      <c r="BH15" s="156"/>
      <c r="BI15" s="156"/>
      <c r="BJ15" s="156"/>
      <c r="BK15" s="156"/>
      <c r="BL15" s="156"/>
      <c r="BM15" s="156"/>
      <c r="BN15" s="156"/>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3"/>
      <c r="CM15" s="183"/>
      <c r="CO15" s="163"/>
      <c r="CP15" s="156"/>
      <c r="CQ15" s="156"/>
      <c r="CR15" s="156"/>
      <c r="CS15" s="156"/>
      <c r="CT15" s="156"/>
      <c r="CU15" s="156"/>
      <c r="CV15" s="156"/>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3"/>
      <c r="DU15" s="164"/>
      <c r="DW15" s="163"/>
      <c r="DX15" s="156"/>
      <c r="DY15" s="156"/>
      <c r="DZ15" s="156"/>
      <c r="EA15" s="156"/>
      <c r="EB15" s="156"/>
      <c r="EC15" s="156"/>
      <c r="ED15" s="156"/>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3"/>
      <c r="FC15" s="164"/>
      <c r="FE15" s="163"/>
      <c r="FF15" s="156"/>
      <c r="FG15" s="156"/>
      <c r="FH15" s="156"/>
      <c r="FI15" s="156"/>
      <c r="FJ15" s="156"/>
      <c r="FK15" s="156"/>
      <c r="FL15" s="156"/>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3"/>
      <c r="GK15" s="164"/>
      <c r="GM15" s="163"/>
      <c r="GN15" s="156"/>
      <c r="GO15" s="156"/>
      <c r="GP15" s="156"/>
      <c r="GQ15" s="156"/>
      <c r="GR15" s="156"/>
      <c r="GS15" s="156"/>
      <c r="GT15" s="156"/>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3"/>
      <c r="HS15" s="164"/>
      <c r="HU15" s="163"/>
      <c r="HV15" s="156"/>
      <c r="HW15" s="156"/>
      <c r="HX15" s="156"/>
      <c r="HY15" s="156"/>
      <c r="HZ15" s="156"/>
      <c r="IA15" s="156"/>
      <c r="IB15" s="156"/>
      <c r="IC15" s="152"/>
      <c r="ID15" s="152"/>
      <c r="IE15" s="152"/>
      <c r="IF15" s="152"/>
      <c r="IG15" s="152"/>
      <c r="IH15" s="152"/>
      <c r="II15" s="152"/>
      <c r="IJ15" s="152"/>
      <c r="IK15" s="152"/>
      <c r="IL15" s="152"/>
      <c r="IM15" s="152"/>
      <c r="IN15" s="152"/>
      <c r="IO15" s="152"/>
      <c r="IP15" s="152"/>
      <c r="IQ15" s="152"/>
      <c r="IR15" s="152"/>
      <c r="IS15" s="152"/>
      <c r="IT15" s="152"/>
      <c r="IU15" s="152"/>
      <c r="IV15" s="152"/>
      <c r="IW15" s="152"/>
      <c r="IX15" s="152"/>
      <c r="IY15" s="153"/>
      <c r="JA15" s="164"/>
      <c r="JC15" s="163"/>
      <c r="JD15" s="156"/>
      <c r="JE15" s="156"/>
      <c r="JF15" s="156"/>
      <c r="JG15" s="156"/>
      <c r="JH15" s="156"/>
      <c r="JI15" s="156"/>
      <c r="JJ15" s="156"/>
      <c r="JK15" s="152"/>
      <c r="JL15" s="152"/>
      <c r="JM15" s="152"/>
      <c r="JN15" s="152"/>
      <c r="JO15" s="152"/>
      <c r="JP15" s="152"/>
      <c r="JQ15" s="152"/>
      <c r="JR15" s="152"/>
      <c r="JS15" s="152"/>
      <c r="JT15" s="152"/>
      <c r="JU15" s="152"/>
      <c r="JV15" s="152"/>
      <c r="JW15" s="152"/>
      <c r="JX15" s="152"/>
      <c r="JY15" s="152"/>
      <c r="JZ15" s="152"/>
      <c r="KA15" s="152"/>
      <c r="KB15" s="152"/>
      <c r="KC15" s="152"/>
      <c r="KD15" s="152"/>
      <c r="KE15" s="152"/>
      <c r="KF15" s="152"/>
      <c r="KG15" s="153"/>
      <c r="KI15" s="164"/>
      <c r="KK15" s="163"/>
      <c r="KL15" s="156"/>
      <c r="KM15" s="156"/>
      <c r="KN15" s="156"/>
      <c r="KO15" s="156"/>
      <c r="KP15" s="156"/>
      <c r="KQ15" s="156"/>
      <c r="KR15" s="156"/>
      <c r="KS15" s="152"/>
      <c r="KT15" s="152"/>
      <c r="KU15" s="152"/>
      <c r="KV15" s="152"/>
      <c r="KW15" s="152"/>
      <c r="KX15" s="152"/>
      <c r="KY15" s="152"/>
      <c r="KZ15" s="152"/>
      <c r="LA15" s="152"/>
      <c r="LB15" s="152"/>
      <c r="LC15" s="152"/>
      <c r="LD15" s="152"/>
      <c r="LE15" s="152"/>
      <c r="LF15" s="152"/>
      <c r="LG15" s="152"/>
      <c r="LH15" s="152"/>
      <c r="LI15" s="152"/>
      <c r="LJ15" s="152"/>
      <c r="LK15" s="152"/>
      <c r="LL15" s="152"/>
      <c r="LM15" s="152"/>
      <c r="LN15" s="152"/>
      <c r="LO15" s="153"/>
      <c r="LQ15" s="164"/>
      <c r="LS15" s="163"/>
      <c r="LT15" s="156"/>
      <c r="LU15" s="156"/>
      <c r="LV15" s="156"/>
      <c r="LW15" s="156"/>
      <c r="LX15" s="156"/>
      <c r="LY15" s="156"/>
      <c r="LZ15" s="156"/>
      <c r="MA15" s="152"/>
      <c r="MB15" s="152"/>
      <c r="MC15" s="152"/>
      <c r="MD15" s="152"/>
      <c r="ME15" s="152"/>
      <c r="MF15" s="152"/>
      <c r="MG15" s="152"/>
      <c r="MH15" s="152"/>
      <c r="MI15" s="152"/>
      <c r="MJ15" s="152"/>
      <c r="MK15" s="152"/>
      <c r="ML15" s="152"/>
      <c r="MM15" s="152"/>
      <c r="MN15" s="152"/>
      <c r="MO15" s="152"/>
      <c r="MP15" s="152"/>
      <c r="MQ15" s="152"/>
      <c r="MR15" s="152"/>
      <c r="MS15" s="152"/>
      <c r="MT15" s="152"/>
      <c r="MU15" s="152"/>
      <c r="MV15" s="152"/>
      <c r="MW15" s="153"/>
      <c r="MY15" s="164"/>
    </row>
    <row r="16" spans="2:424" ht="16.5" customHeight="1">
      <c r="C16" s="194"/>
      <c r="D16" s="195"/>
      <c r="E16" s="195"/>
      <c r="F16" s="195"/>
      <c r="G16" s="195"/>
      <c r="H16" s="196"/>
      <c r="I16" s="194"/>
      <c r="J16" s="195"/>
      <c r="K16" s="195"/>
      <c r="L16" s="195"/>
      <c r="M16" s="195"/>
      <c r="N16" s="195"/>
      <c r="O16" s="195"/>
      <c r="P16" s="195"/>
      <c r="Q16" s="195"/>
      <c r="R16" s="195"/>
      <c r="S16" s="195"/>
      <c r="T16" s="195"/>
      <c r="U16" s="196"/>
      <c r="W16" s="178"/>
      <c r="Y16" s="188" t="s">
        <v>40</v>
      </c>
      <c r="Z16" s="189"/>
      <c r="AA16" s="189"/>
      <c r="AB16" s="189"/>
      <c r="AC16" s="189"/>
      <c r="AD16" s="189"/>
      <c r="AE16" s="189"/>
      <c r="AF16" s="189"/>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5"/>
      <c r="BE16" s="164"/>
      <c r="BG16" s="188" t="s">
        <v>40</v>
      </c>
      <c r="BH16" s="189"/>
      <c r="BI16" s="189"/>
      <c r="BJ16" s="189"/>
      <c r="BK16" s="189"/>
      <c r="BL16" s="189"/>
      <c r="BM16" s="189"/>
      <c r="BN16" s="189"/>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5"/>
      <c r="CM16" s="183"/>
      <c r="CO16" s="188" t="s">
        <v>40</v>
      </c>
      <c r="CP16" s="189"/>
      <c r="CQ16" s="189"/>
      <c r="CR16" s="189"/>
      <c r="CS16" s="189"/>
      <c r="CT16" s="189"/>
      <c r="CU16" s="189"/>
      <c r="CV16" s="189"/>
      <c r="CW16" s="154"/>
      <c r="CX16" s="154"/>
      <c r="CY16" s="154"/>
      <c r="CZ16" s="154"/>
      <c r="DA16" s="154"/>
      <c r="DB16" s="154"/>
      <c r="DC16" s="154"/>
      <c r="DD16" s="154"/>
      <c r="DE16" s="154"/>
      <c r="DF16" s="154"/>
      <c r="DG16" s="154"/>
      <c r="DH16" s="154"/>
      <c r="DI16" s="154"/>
      <c r="DJ16" s="154"/>
      <c r="DK16" s="154"/>
      <c r="DL16" s="154"/>
      <c r="DM16" s="154"/>
      <c r="DN16" s="154"/>
      <c r="DO16" s="154"/>
      <c r="DP16" s="154"/>
      <c r="DQ16" s="154"/>
      <c r="DR16" s="154"/>
      <c r="DS16" s="155"/>
      <c r="DU16" s="164"/>
      <c r="DW16" s="188" t="s">
        <v>40</v>
      </c>
      <c r="DX16" s="189"/>
      <c r="DY16" s="189"/>
      <c r="DZ16" s="189"/>
      <c r="EA16" s="189"/>
      <c r="EB16" s="189"/>
      <c r="EC16" s="189"/>
      <c r="ED16" s="189"/>
      <c r="EE16" s="154"/>
      <c r="EF16" s="154"/>
      <c r="EG16" s="154"/>
      <c r="EH16" s="154"/>
      <c r="EI16" s="154"/>
      <c r="EJ16" s="154"/>
      <c r="EK16" s="154"/>
      <c r="EL16" s="154"/>
      <c r="EM16" s="154"/>
      <c r="EN16" s="154"/>
      <c r="EO16" s="154"/>
      <c r="EP16" s="154"/>
      <c r="EQ16" s="154"/>
      <c r="ER16" s="154"/>
      <c r="ES16" s="154"/>
      <c r="ET16" s="154"/>
      <c r="EU16" s="154"/>
      <c r="EV16" s="154"/>
      <c r="EW16" s="154"/>
      <c r="EX16" s="154"/>
      <c r="EY16" s="154"/>
      <c r="EZ16" s="154"/>
      <c r="FA16" s="155"/>
      <c r="FC16" s="164"/>
      <c r="FE16" s="188" t="s">
        <v>40</v>
      </c>
      <c r="FF16" s="189"/>
      <c r="FG16" s="189"/>
      <c r="FH16" s="189"/>
      <c r="FI16" s="189"/>
      <c r="FJ16" s="189"/>
      <c r="FK16" s="189"/>
      <c r="FL16" s="189"/>
      <c r="FM16" s="154"/>
      <c r="FN16" s="154"/>
      <c r="FO16" s="154"/>
      <c r="FP16" s="154"/>
      <c r="FQ16" s="154"/>
      <c r="FR16" s="154"/>
      <c r="FS16" s="154"/>
      <c r="FT16" s="154"/>
      <c r="FU16" s="154"/>
      <c r="FV16" s="154"/>
      <c r="FW16" s="154"/>
      <c r="FX16" s="154"/>
      <c r="FY16" s="154"/>
      <c r="FZ16" s="154"/>
      <c r="GA16" s="154"/>
      <c r="GB16" s="154"/>
      <c r="GC16" s="154"/>
      <c r="GD16" s="154"/>
      <c r="GE16" s="154"/>
      <c r="GF16" s="154"/>
      <c r="GG16" s="154"/>
      <c r="GH16" s="154"/>
      <c r="GI16" s="155"/>
      <c r="GK16" s="164"/>
      <c r="GM16" s="190" t="s">
        <v>41</v>
      </c>
      <c r="GN16" s="191"/>
      <c r="GO16" s="191"/>
      <c r="GP16" s="191"/>
      <c r="GQ16" s="191"/>
      <c r="GR16" s="191"/>
      <c r="GS16" s="191"/>
      <c r="GT16" s="191"/>
      <c r="GU16" s="154"/>
      <c r="GV16" s="154"/>
      <c r="GW16" s="154"/>
      <c r="GX16" s="154"/>
      <c r="GY16" s="154"/>
      <c r="GZ16" s="154"/>
      <c r="HA16" s="154"/>
      <c r="HB16" s="154"/>
      <c r="HC16" s="154"/>
      <c r="HD16" s="154"/>
      <c r="HE16" s="154"/>
      <c r="HF16" s="154"/>
      <c r="HG16" s="154"/>
      <c r="HH16" s="154"/>
      <c r="HI16" s="154"/>
      <c r="HJ16" s="154"/>
      <c r="HK16" s="154"/>
      <c r="HL16" s="154"/>
      <c r="HM16" s="154"/>
      <c r="HN16" s="154"/>
      <c r="HO16" s="154"/>
      <c r="HP16" s="154"/>
      <c r="HQ16" s="155"/>
      <c r="HS16" s="164"/>
      <c r="HU16" s="190" t="s">
        <v>41</v>
      </c>
      <c r="HV16" s="191"/>
      <c r="HW16" s="191"/>
      <c r="HX16" s="191"/>
      <c r="HY16" s="191"/>
      <c r="HZ16" s="191"/>
      <c r="IA16" s="191"/>
      <c r="IB16" s="191"/>
      <c r="IC16" s="154"/>
      <c r="ID16" s="154"/>
      <c r="IE16" s="154"/>
      <c r="IF16" s="154"/>
      <c r="IG16" s="154"/>
      <c r="IH16" s="154"/>
      <c r="II16" s="154"/>
      <c r="IJ16" s="154"/>
      <c r="IK16" s="154"/>
      <c r="IL16" s="154"/>
      <c r="IM16" s="154"/>
      <c r="IN16" s="154"/>
      <c r="IO16" s="154"/>
      <c r="IP16" s="154"/>
      <c r="IQ16" s="154"/>
      <c r="IR16" s="154"/>
      <c r="IS16" s="154"/>
      <c r="IT16" s="154"/>
      <c r="IU16" s="154"/>
      <c r="IV16" s="154"/>
      <c r="IW16" s="154"/>
      <c r="IX16" s="154"/>
      <c r="IY16" s="155"/>
      <c r="JA16" s="164"/>
      <c r="JC16" s="190" t="s">
        <v>41</v>
      </c>
      <c r="JD16" s="191"/>
      <c r="JE16" s="191"/>
      <c r="JF16" s="191"/>
      <c r="JG16" s="191"/>
      <c r="JH16" s="191"/>
      <c r="JI16" s="191"/>
      <c r="JJ16" s="191"/>
      <c r="JK16" s="154"/>
      <c r="JL16" s="154"/>
      <c r="JM16" s="154"/>
      <c r="JN16" s="154"/>
      <c r="JO16" s="154"/>
      <c r="JP16" s="154"/>
      <c r="JQ16" s="154"/>
      <c r="JR16" s="154"/>
      <c r="JS16" s="154"/>
      <c r="JT16" s="154"/>
      <c r="JU16" s="154"/>
      <c r="JV16" s="154"/>
      <c r="JW16" s="154"/>
      <c r="JX16" s="154"/>
      <c r="JY16" s="154"/>
      <c r="JZ16" s="154"/>
      <c r="KA16" s="154"/>
      <c r="KB16" s="154"/>
      <c r="KC16" s="154"/>
      <c r="KD16" s="154"/>
      <c r="KE16" s="154"/>
      <c r="KF16" s="154"/>
      <c r="KG16" s="155"/>
      <c r="KI16" s="164"/>
      <c r="KK16" s="190" t="s">
        <v>41</v>
      </c>
      <c r="KL16" s="191"/>
      <c r="KM16" s="191"/>
      <c r="KN16" s="191"/>
      <c r="KO16" s="191"/>
      <c r="KP16" s="191"/>
      <c r="KQ16" s="191"/>
      <c r="KR16" s="191"/>
      <c r="KS16" s="154"/>
      <c r="KT16" s="154"/>
      <c r="KU16" s="154"/>
      <c r="KV16" s="154"/>
      <c r="KW16" s="154"/>
      <c r="KX16" s="154"/>
      <c r="KY16" s="154"/>
      <c r="KZ16" s="154"/>
      <c r="LA16" s="154"/>
      <c r="LB16" s="154"/>
      <c r="LC16" s="154"/>
      <c r="LD16" s="154"/>
      <c r="LE16" s="154"/>
      <c r="LF16" s="154"/>
      <c r="LG16" s="154"/>
      <c r="LH16" s="154"/>
      <c r="LI16" s="154"/>
      <c r="LJ16" s="154"/>
      <c r="LK16" s="154"/>
      <c r="LL16" s="154"/>
      <c r="LM16" s="154"/>
      <c r="LN16" s="154"/>
      <c r="LO16" s="155"/>
      <c r="LQ16" s="164"/>
      <c r="LS16" s="188" t="s">
        <v>42</v>
      </c>
      <c r="LT16" s="189"/>
      <c r="LU16" s="189"/>
      <c r="LV16" s="189"/>
      <c r="LW16" s="189"/>
      <c r="LX16" s="189"/>
      <c r="LY16" s="189"/>
      <c r="LZ16" s="189"/>
      <c r="MA16" s="154"/>
      <c r="MB16" s="154"/>
      <c r="MC16" s="154"/>
      <c r="MD16" s="154"/>
      <c r="ME16" s="154"/>
      <c r="MF16" s="154"/>
      <c r="MG16" s="154"/>
      <c r="MH16" s="154"/>
      <c r="MI16" s="154"/>
      <c r="MJ16" s="154"/>
      <c r="MK16" s="154"/>
      <c r="ML16" s="154"/>
      <c r="MM16" s="154"/>
      <c r="MN16" s="154"/>
      <c r="MO16" s="154"/>
      <c r="MP16" s="154"/>
      <c r="MQ16" s="154"/>
      <c r="MR16" s="154"/>
      <c r="MS16" s="154"/>
      <c r="MT16" s="154"/>
      <c r="MU16" s="154"/>
      <c r="MV16" s="154"/>
      <c r="MW16" s="155"/>
      <c r="MY16" s="164"/>
    </row>
    <row r="17" spans="3:363" ht="16.5" customHeight="1">
      <c r="C17" s="194"/>
      <c r="D17" s="195"/>
      <c r="E17" s="195"/>
      <c r="F17" s="195"/>
      <c r="G17" s="195"/>
      <c r="H17" s="196"/>
      <c r="I17" s="194"/>
      <c r="J17" s="195"/>
      <c r="K17" s="195"/>
      <c r="L17" s="195"/>
      <c r="M17" s="195"/>
      <c r="N17" s="195"/>
      <c r="O17" s="195"/>
      <c r="P17" s="195"/>
      <c r="Q17" s="195"/>
      <c r="R17" s="195"/>
      <c r="S17" s="195"/>
      <c r="T17" s="195"/>
      <c r="U17" s="196"/>
      <c r="W17" s="178"/>
      <c r="Y17" s="89" t="s">
        <v>48</v>
      </c>
      <c r="Z17" s="175" t="s">
        <v>44</v>
      </c>
      <c r="AA17" s="175"/>
      <c r="AB17" s="175"/>
      <c r="AC17" s="175"/>
      <c r="AD17" s="175"/>
      <c r="AE17" s="187" t="s">
        <v>49</v>
      </c>
      <c r="AF17" s="187"/>
      <c r="AH17" s="175" t="s">
        <v>45</v>
      </c>
      <c r="AI17" s="175"/>
      <c r="AJ17" s="175"/>
      <c r="AK17" s="175"/>
      <c r="AL17" s="175"/>
      <c r="AM17" s="175"/>
      <c r="AN17" s="175"/>
      <c r="AO17" s="175"/>
      <c r="AP17" s="175"/>
      <c r="AQ17" s="175"/>
      <c r="AR17" s="175"/>
      <c r="AS17" s="175"/>
      <c r="AT17" s="175"/>
      <c r="AU17" s="175"/>
      <c r="AV17" s="175"/>
      <c r="AW17" s="175"/>
      <c r="AX17" s="175"/>
      <c r="AY17" s="175"/>
      <c r="AZ17" s="175"/>
      <c r="BA17" s="175"/>
      <c r="BB17" s="187" t="s">
        <v>50</v>
      </c>
      <c r="BC17" s="187"/>
      <c r="BE17" s="164"/>
      <c r="BG17" s="89" t="s">
        <v>48</v>
      </c>
      <c r="BH17" s="175" t="s">
        <v>44</v>
      </c>
      <c r="BI17" s="175"/>
      <c r="BJ17" s="175"/>
      <c r="BK17" s="175"/>
      <c r="BL17" s="175"/>
      <c r="BM17" s="187" t="s">
        <v>49</v>
      </c>
      <c r="BN17" s="187"/>
      <c r="BP17" s="175" t="s">
        <v>45</v>
      </c>
      <c r="BQ17" s="175"/>
      <c r="BR17" s="175"/>
      <c r="BS17" s="175"/>
      <c r="BT17" s="175"/>
      <c r="BU17" s="175"/>
      <c r="BV17" s="175"/>
      <c r="BW17" s="175"/>
      <c r="BX17" s="175"/>
      <c r="BY17" s="175"/>
      <c r="BZ17" s="175"/>
      <c r="CA17" s="175"/>
      <c r="CB17" s="175"/>
      <c r="CC17" s="175"/>
      <c r="CD17" s="175"/>
      <c r="CE17" s="175"/>
      <c r="CF17" s="175"/>
      <c r="CG17" s="175"/>
      <c r="CH17" s="175"/>
      <c r="CI17" s="175"/>
      <c r="CJ17" s="187" t="s">
        <v>50</v>
      </c>
      <c r="CK17" s="187"/>
      <c r="CM17" s="183"/>
      <c r="CO17" s="89" t="s">
        <v>48</v>
      </c>
      <c r="CP17" s="175" t="s">
        <v>44</v>
      </c>
      <c r="CQ17" s="175"/>
      <c r="CR17" s="175"/>
      <c r="CS17" s="175"/>
      <c r="CT17" s="175"/>
      <c r="CU17" s="187" t="s">
        <v>49</v>
      </c>
      <c r="CV17" s="187"/>
      <c r="CX17" s="175" t="s">
        <v>45</v>
      </c>
      <c r="CY17" s="175"/>
      <c r="CZ17" s="175"/>
      <c r="DA17" s="175"/>
      <c r="DB17" s="175"/>
      <c r="DC17" s="175"/>
      <c r="DD17" s="175"/>
      <c r="DE17" s="175"/>
      <c r="DF17" s="175"/>
      <c r="DG17" s="175"/>
      <c r="DH17" s="175"/>
      <c r="DI17" s="175"/>
      <c r="DJ17" s="175"/>
      <c r="DK17" s="175"/>
      <c r="DL17" s="175"/>
      <c r="DM17" s="175"/>
      <c r="DN17" s="175"/>
      <c r="DO17" s="175"/>
      <c r="DP17" s="175"/>
      <c r="DQ17" s="175"/>
      <c r="DR17" s="187" t="s">
        <v>50</v>
      </c>
      <c r="DS17" s="187"/>
      <c r="DU17" s="164"/>
      <c r="DW17" s="89" t="s">
        <v>48</v>
      </c>
      <c r="DX17" s="175" t="s">
        <v>44</v>
      </c>
      <c r="DY17" s="175"/>
      <c r="DZ17" s="175"/>
      <c r="EA17" s="175"/>
      <c r="EB17" s="175"/>
      <c r="EC17" s="187" t="s">
        <v>49</v>
      </c>
      <c r="ED17" s="187"/>
      <c r="EF17" s="175" t="s">
        <v>45</v>
      </c>
      <c r="EG17" s="175"/>
      <c r="EH17" s="175"/>
      <c r="EI17" s="175"/>
      <c r="EJ17" s="175"/>
      <c r="EK17" s="175"/>
      <c r="EL17" s="175"/>
      <c r="EM17" s="175"/>
      <c r="EN17" s="175"/>
      <c r="EO17" s="175"/>
      <c r="EP17" s="175"/>
      <c r="EQ17" s="175"/>
      <c r="ER17" s="175"/>
      <c r="ES17" s="175"/>
      <c r="ET17" s="175"/>
      <c r="EU17" s="175"/>
      <c r="EV17" s="175"/>
      <c r="EW17" s="175"/>
      <c r="EX17" s="175"/>
      <c r="EY17" s="175"/>
      <c r="EZ17" s="187" t="s">
        <v>50</v>
      </c>
      <c r="FA17" s="187"/>
      <c r="FC17" s="164"/>
      <c r="FE17" s="89" t="s">
        <v>48</v>
      </c>
      <c r="FF17" s="175" t="s">
        <v>44</v>
      </c>
      <c r="FG17" s="175"/>
      <c r="FH17" s="175"/>
      <c r="FI17" s="175"/>
      <c r="FJ17" s="175"/>
      <c r="FK17" s="187" t="s">
        <v>49</v>
      </c>
      <c r="FL17" s="187"/>
      <c r="FN17" s="175" t="s">
        <v>45</v>
      </c>
      <c r="FO17" s="175"/>
      <c r="FP17" s="175"/>
      <c r="FQ17" s="175"/>
      <c r="FR17" s="175"/>
      <c r="FS17" s="175"/>
      <c r="FT17" s="175"/>
      <c r="FU17" s="175"/>
      <c r="FV17" s="175"/>
      <c r="FW17" s="175"/>
      <c r="FX17" s="175"/>
      <c r="FY17" s="175"/>
      <c r="FZ17" s="175"/>
      <c r="GA17" s="175"/>
      <c r="GB17" s="175"/>
      <c r="GC17" s="175"/>
      <c r="GD17" s="175"/>
      <c r="GE17" s="175"/>
      <c r="GF17" s="175"/>
      <c r="GG17" s="175"/>
      <c r="GH17" s="187" t="s">
        <v>50</v>
      </c>
      <c r="GI17" s="187"/>
      <c r="GK17" s="164"/>
      <c r="GM17" s="89" t="s">
        <v>48</v>
      </c>
      <c r="GN17" s="175" t="s">
        <v>44</v>
      </c>
      <c r="GO17" s="175"/>
      <c r="GP17" s="175"/>
      <c r="GQ17" s="175"/>
      <c r="GR17" s="175"/>
      <c r="GS17" s="187" t="s">
        <v>49</v>
      </c>
      <c r="GT17" s="187"/>
      <c r="GV17" s="175" t="s">
        <v>45</v>
      </c>
      <c r="GW17" s="175"/>
      <c r="GX17" s="175"/>
      <c r="GY17" s="175"/>
      <c r="GZ17" s="175"/>
      <c r="HA17" s="175"/>
      <c r="HB17" s="175"/>
      <c r="HC17" s="175"/>
      <c r="HD17" s="175"/>
      <c r="HE17" s="175"/>
      <c r="HF17" s="175"/>
      <c r="HG17" s="175"/>
      <c r="HH17" s="175"/>
      <c r="HI17" s="175"/>
      <c r="HJ17" s="175"/>
      <c r="HK17" s="175"/>
      <c r="HL17" s="175"/>
      <c r="HM17" s="175"/>
      <c r="HN17" s="175"/>
      <c r="HO17" s="175"/>
      <c r="HP17" s="175"/>
      <c r="HQ17" s="175"/>
      <c r="HS17" s="164"/>
      <c r="HU17" s="89" t="s">
        <v>48</v>
      </c>
      <c r="HV17" s="175" t="s">
        <v>44</v>
      </c>
      <c r="HW17" s="175"/>
      <c r="HX17" s="175"/>
      <c r="HY17" s="175"/>
      <c r="HZ17" s="175"/>
      <c r="IA17" s="187" t="s">
        <v>49</v>
      </c>
      <c r="IB17" s="187"/>
      <c r="ID17" s="175" t="s">
        <v>45</v>
      </c>
      <c r="IE17" s="175"/>
      <c r="IF17" s="175"/>
      <c r="IG17" s="175"/>
      <c r="IH17" s="175"/>
      <c r="II17" s="175"/>
      <c r="IJ17" s="175"/>
      <c r="IK17" s="175"/>
      <c r="IL17" s="175"/>
      <c r="IM17" s="175"/>
      <c r="IN17" s="175"/>
      <c r="IO17" s="175"/>
      <c r="IP17" s="175"/>
      <c r="IQ17" s="175"/>
      <c r="IR17" s="175"/>
      <c r="IS17" s="175"/>
      <c r="IT17" s="175"/>
      <c r="IU17" s="175"/>
      <c r="IV17" s="175"/>
      <c r="IW17" s="175"/>
      <c r="IX17" s="175"/>
      <c r="IY17" s="175"/>
      <c r="JA17" s="164"/>
      <c r="JC17" s="89" t="s">
        <v>48</v>
      </c>
      <c r="JD17" s="175" t="s">
        <v>44</v>
      </c>
      <c r="JE17" s="175"/>
      <c r="JF17" s="175"/>
      <c r="JG17" s="175"/>
      <c r="JH17" s="175"/>
      <c r="JI17" s="187" t="s">
        <v>49</v>
      </c>
      <c r="JJ17" s="187"/>
      <c r="JL17" s="175" t="s">
        <v>45</v>
      </c>
      <c r="JM17" s="175"/>
      <c r="JN17" s="175"/>
      <c r="JO17" s="175"/>
      <c r="JP17" s="175"/>
      <c r="JQ17" s="175"/>
      <c r="JR17" s="175"/>
      <c r="JS17" s="175"/>
      <c r="JT17" s="175"/>
      <c r="JU17" s="175"/>
      <c r="JV17" s="175"/>
      <c r="JW17" s="175"/>
      <c r="JX17" s="175"/>
      <c r="JY17" s="175"/>
      <c r="JZ17" s="175"/>
      <c r="KA17" s="175"/>
      <c r="KB17" s="175"/>
      <c r="KC17" s="175"/>
      <c r="KD17" s="175"/>
      <c r="KE17" s="175"/>
      <c r="KF17" s="175"/>
      <c r="KG17" s="175"/>
      <c r="KI17" s="164"/>
      <c r="KK17" s="89" t="s">
        <v>48</v>
      </c>
      <c r="KL17" s="175" t="s">
        <v>44</v>
      </c>
      <c r="KM17" s="175"/>
      <c r="KN17" s="175"/>
      <c r="KO17" s="175"/>
      <c r="KP17" s="175"/>
      <c r="KT17" s="175" t="s">
        <v>45</v>
      </c>
      <c r="KU17" s="175"/>
      <c r="KV17" s="175"/>
      <c r="KW17" s="175"/>
      <c r="KX17" s="175"/>
      <c r="KY17" s="175"/>
      <c r="KZ17" s="175"/>
      <c r="LA17" s="175"/>
      <c r="LB17" s="175"/>
      <c r="LC17" s="175"/>
      <c r="LD17" s="175"/>
      <c r="LE17" s="175"/>
      <c r="LF17" s="175"/>
      <c r="LG17" s="175"/>
      <c r="LH17" s="175"/>
      <c r="LI17" s="175"/>
      <c r="LJ17" s="175"/>
      <c r="LK17" s="175"/>
      <c r="LL17" s="175"/>
      <c r="LM17" s="175"/>
      <c r="LN17" s="175"/>
      <c r="LO17" s="175"/>
      <c r="LQ17" s="164"/>
      <c r="LS17" s="33" t="s">
        <v>51</v>
      </c>
      <c r="LT17" s="175" t="s">
        <v>44</v>
      </c>
      <c r="LU17" s="175"/>
      <c r="LV17" s="175"/>
      <c r="LW17" s="175"/>
      <c r="LX17" s="175"/>
      <c r="MB17" s="175" t="s">
        <v>45</v>
      </c>
      <c r="MC17" s="175"/>
      <c r="MD17" s="175"/>
      <c r="ME17" s="175"/>
      <c r="MF17" s="175"/>
      <c r="MG17" s="175"/>
      <c r="MH17" s="175"/>
      <c r="MI17" s="175"/>
      <c r="MJ17" s="175"/>
      <c r="MK17" s="175"/>
      <c r="ML17" s="175"/>
      <c r="MM17" s="175"/>
      <c r="MN17" s="175"/>
      <c r="MO17" s="175"/>
      <c r="MP17" s="175"/>
      <c r="MQ17" s="175"/>
      <c r="MR17" s="175"/>
      <c r="MS17" s="175"/>
      <c r="MT17" s="175"/>
      <c r="MU17" s="175"/>
      <c r="MV17" s="175"/>
      <c r="MW17" s="175"/>
      <c r="MY17" s="164"/>
    </row>
    <row r="18" spans="3:363" ht="16.5" customHeight="1">
      <c r="C18" s="194"/>
      <c r="D18" s="195"/>
      <c r="E18" s="195"/>
      <c r="F18" s="195"/>
      <c r="G18" s="195"/>
      <c r="H18" s="196"/>
      <c r="I18" s="194"/>
      <c r="J18" s="195"/>
      <c r="K18" s="195"/>
      <c r="L18" s="195"/>
      <c r="M18" s="195"/>
      <c r="N18" s="195"/>
      <c r="O18" s="195"/>
      <c r="P18" s="195"/>
      <c r="Q18" s="195"/>
      <c r="R18" s="195"/>
      <c r="S18" s="195"/>
      <c r="T18" s="195"/>
      <c r="U18" s="196"/>
      <c r="W18" s="179"/>
      <c r="Y18" s="48">
        <v>1</v>
      </c>
      <c r="Z18" s="208" t="s">
        <v>535</v>
      </c>
      <c r="AA18" s="202"/>
      <c r="AB18" s="202"/>
      <c r="AC18" s="202"/>
      <c r="AD18" s="203"/>
      <c r="AE18" s="173"/>
      <c r="AF18" s="174"/>
      <c r="AG18" s="208" t="s">
        <v>536</v>
      </c>
      <c r="AH18" s="202"/>
      <c r="AI18" s="202"/>
      <c r="AJ18" s="202"/>
      <c r="AK18" s="202"/>
      <c r="AL18" s="202"/>
      <c r="AM18" s="202"/>
      <c r="AN18" s="202"/>
      <c r="AO18" s="202"/>
      <c r="AP18" s="202"/>
      <c r="AQ18" s="202"/>
      <c r="AR18" s="202"/>
      <c r="AS18" s="202"/>
      <c r="AT18" s="202"/>
      <c r="AU18" s="202"/>
      <c r="AV18" s="202"/>
      <c r="AW18" s="202"/>
      <c r="AX18" s="202"/>
      <c r="AY18" s="202"/>
      <c r="AZ18" s="202"/>
      <c r="BA18" s="203"/>
      <c r="BB18" s="173"/>
      <c r="BC18" s="174"/>
      <c r="BE18" s="165" t="str">
        <f>IF(主状态!Q10=0,"-",主状态!Q10)</f>
        <v>-</v>
      </c>
      <c r="BG18" s="48"/>
      <c r="BH18" s="170"/>
      <c r="BI18" s="171"/>
      <c r="BJ18" s="171"/>
      <c r="BK18" s="171"/>
      <c r="BL18" s="172"/>
      <c r="BM18" s="173"/>
      <c r="BN18" s="174"/>
      <c r="BO18" s="170"/>
      <c r="BP18" s="171"/>
      <c r="BQ18" s="171"/>
      <c r="BR18" s="171"/>
      <c r="BS18" s="171"/>
      <c r="BT18" s="171"/>
      <c r="BU18" s="171"/>
      <c r="BV18" s="171"/>
      <c r="BW18" s="171"/>
      <c r="BX18" s="171"/>
      <c r="BY18" s="171"/>
      <c r="BZ18" s="171"/>
      <c r="CA18" s="171"/>
      <c r="CB18" s="171"/>
      <c r="CC18" s="171"/>
      <c r="CD18" s="171"/>
      <c r="CE18" s="171"/>
      <c r="CF18" s="171"/>
      <c r="CG18" s="171"/>
      <c r="CH18" s="171"/>
      <c r="CI18" s="172"/>
      <c r="CJ18" s="173"/>
      <c r="CK18" s="174"/>
      <c r="CM18" s="180" t="str">
        <f>IF(主状态!Q11=0,"-",主状态!Q11)</f>
        <v>-</v>
      </c>
      <c r="CO18" s="48"/>
      <c r="CP18" s="170"/>
      <c r="CQ18" s="171"/>
      <c r="CR18" s="171"/>
      <c r="CS18" s="171"/>
      <c r="CT18" s="172"/>
      <c r="CU18" s="173"/>
      <c r="CV18" s="174"/>
      <c r="CW18" s="170"/>
      <c r="CX18" s="171"/>
      <c r="CY18" s="171"/>
      <c r="CZ18" s="171"/>
      <c r="DA18" s="171"/>
      <c r="DB18" s="171"/>
      <c r="DC18" s="171"/>
      <c r="DD18" s="171"/>
      <c r="DE18" s="171"/>
      <c r="DF18" s="171"/>
      <c r="DG18" s="171"/>
      <c r="DH18" s="171"/>
      <c r="DI18" s="171"/>
      <c r="DJ18" s="171"/>
      <c r="DK18" s="171"/>
      <c r="DL18" s="171"/>
      <c r="DM18" s="171"/>
      <c r="DN18" s="171"/>
      <c r="DO18" s="171"/>
      <c r="DP18" s="171"/>
      <c r="DQ18" s="172"/>
      <c r="DR18" s="173"/>
      <c r="DS18" s="174"/>
      <c r="DU18" s="165" t="str">
        <f>IF(主状态!Q12=0,"-",主状态!Q12)</f>
        <v>-</v>
      </c>
      <c r="DW18" s="48"/>
      <c r="DX18" s="170"/>
      <c r="DY18" s="171"/>
      <c r="DZ18" s="171"/>
      <c r="EA18" s="171"/>
      <c r="EB18" s="172"/>
      <c r="EC18" s="173"/>
      <c r="ED18" s="174"/>
      <c r="EE18" s="170"/>
      <c r="EF18" s="171"/>
      <c r="EG18" s="171"/>
      <c r="EH18" s="171"/>
      <c r="EI18" s="171"/>
      <c r="EJ18" s="171"/>
      <c r="EK18" s="171"/>
      <c r="EL18" s="171"/>
      <c r="EM18" s="171"/>
      <c r="EN18" s="171"/>
      <c r="EO18" s="171"/>
      <c r="EP18" s="171"/>
      <c r="EQ18" s="171"/>
      <c r="ER18" s="171"/>
      <c r="ES18" s="171"/>
      <c r="ET18" s="171"/>
      <c r="EU18" s="171"/>
      <c r="EV18" s="171"/>
      <c r="EW18" s="171"/>
      <c r="EX18" s="171"/>
      <c r="EY18" s="172"/>
      <c r="EZ18" s="173"/>
      <c r="FA18" s="174"/>
      <c r="FC18" s="165" t="str">
        <f>IF(主状态!Q13=0,"-",主状态!Q13)</f>
        <v>-</v>
      </c>
      <c r="FE18" s="48"/>
      <c r="FF18" s="170"/>
      <c r="FG18" s="171"/>
      <c r="FH18" s="171"/>
      <c r="FI18" s="171"/>
      <c r="FJ18" s="172"/>
      <c r="FK18" s="173"/>
      <c r="FL18" s="174"/>
      <c r="FM18" s="170"/>
      <c r="FN18" s="171"/>
      <c r="FO18" s="171"/>
      <c r="FP18" s="171"/>
      <c r="FQ18" s="171"/>
      <c r="FR18" s="171"/>
      <c r="FS18" s="171"/>
      <c r="FT18" s="171"/>
      <c r="FU18" s="171"/>
      <c r="FV18" s="171"/>
      <c r="FW18" s="171"/>
      <c r="FX18" s="171"/>
      <c r="FY18" s="171"/>
      <c r="FZ18" s="171"/>
      <c r="GA18" s="171"/>
      <c r="GB18" s="171"/>
      <c r="GC18" s="171"/>
      <c r="GD18" s="171"/>
      <c r="GE18" s="171"/>
      <c r="GF18" s="171"/>
      <c r="GG18" s="172"/>
      <c r="GH18" s="173"/>
      <c r="GI18" s="174"/>
      <c r="GK18" s="165" t="str">
        <f>IF(主状态!Q14=0,"-",主状态!Q14)</f>
        <v>-</v>
      </c>
      <c r="GM18" s="48"/>
      <c r="GN18" s="170"/>
      <c r="GO18" s="171"/>
      <c r="GP18" s="171"/>
      <c r="GQ18" s="171"/>
      <c r="GR18" s="172"/>
      <c r="GS18" s="173"/>
      <c r="GT18" s="174"/>
      <c r="GU18" s="170"/>
      <c r="GV18" s="171"/>
      <c r="GW18" s="171"/>
      <c r="GX18" s="171"/>
      <c r="GY18" s="171"/>
      <c r="GZ18" s="171"/>
      <c r="HA18" s="171"/>
      <c r="HB18" s="171"/>
      <c r="HC18" s="171"/>
      <c r="HD18" s="171"/>
      <c r="HE18" s="171"/>
      <c r="HF18" s="171"/>
      <c r="HG18" s="171"/>
      <c r="HH18" s="171"/>
      <c r="HI18" s="171"/>
      <c r="HJ18" s="171"/>
      <c r="HK18" s="171"/>
      <c r="HL18" s="171"/>
      <c r="HM18" s="171"/>
      <c r="HN18" s="171"/>
      <c r="HO18" s="171"/>
      <c r="HP18" s="171"/>
      <c r="HQ18" s="172"/>
      <c r="HS18" s="165" t="str">
        <f>IF(主状态!C16=0,"-",主状态!C16)</f>
        <v>-</v>
      </c>
      <c r="HU18" s="48"/>
      <c r="HV18" s="170"/>
      <c r="HW18" s="171"/>
      <c r="HX18" s="171"/>
      <c r="HY18" s="171"/>
      <c r="HZ18" s="172"/>
      <c r="IA18" s="173"/>
      <c r="IB18" s="174"/>
      <c r="IC18" s="170"/>
      <c r="ID18" s="171"/>
      <c r="IE18" s="171"/>
      <c r="IF18" s="171"/>
      <c r="IG18" s="171"/>
      <c r="IH18" s="171"/>
      <c r="II18" s="171"/>
      <c r="IJ18" s="171"/>
      <c r="IK18" s="171"/>
      <c r="IL18" s="171"/>
      <c r="IM18" s="171"/>
      <c r="IN18" s="171"/>
      <c r="IO18" s="171"/>
      <c r="IP18" s="171"/>
      <c r="IQ18" s="171"/>
      <c r="IR18" s="171"/>
      <c r="IS18" s="171"/>
      <c r="IT18" s="171"/>
      <c r="IU18" s="171"/>
      <c r="IV18" s="171"/>
      <c r="IW18" s="171"/>
      <c r="IX18" s="171"/>
      <c r="IY18" s="172"/>
      <c r="JA18" s="165" t="str">
        <f>IF(主状态!M16=0,"-",主状态!M16)</f>
        <v>-</v>
      </c>
      <c r="JC18" s="48"/>
      <c r="JD18" s="170"/>
      <c r="JE18" s="171"/>
      <c r="JF18" s="171"/>
      <c r="JG18" s="171"/>
      <c r="JH18" s="172"/>
      <c r="JI18" s="173"/>
      <c r="JJ18" s="174"/>
      <c r="JK18" s="170"/>
      <c r="JL18" s="171"/>
      <c r="JM18" s="171"/>
      <c r="JN18" s="171"/>
      <c r="JO18" s="171"/>
      <c r="JP18" s="171"/>
      <c r="JQ18" s="171"/>
      <c r="JR18" s="171"/>
      <c r="JS18" s="171"/>
      <c r="JT18" s="171"/>
      <c r="JU18" s="171"/>
      <c r="JV18" s="171"/>
      <c r="JW18" s="171"/>
      <c r="JX18" s="171"/>
      <c r="JY18" s="171"/>
      <c r="JZ18" s="171"/>
      <c r="KA18" s="171"/>
      <c r="KB18" s="171"/>
      <c r="KC18" s="171"/>
      <c r="KD18" s="171"/>
      <c r="KE18" s="171"/>
      <c r="KF18" s="171"/>
      <c r="KG18" s="172"/>
      <c r="KI18" s="165" t="str">
        <f>IF(主状态!C17=0,"-",主状态!C17)</f>
        <v>-</v>
      </c>
      <c r="KK18" s="48"/>
      <c r="KL18" s="170"/>
      <c r="KM18" s="171"/>
      <c r="KN18" s="171"/>
      <c r="KO18" s="171"/>
      <c r="KP18" s="172"/>
      <c r="KQ18" s="173"/>
      <c r="KR18" s="174"/>
      <c r="KS18" s="170"/>
      <c r="KT18" s="171"/>
      <c r="KU18" s="171"/>
      <c r="KV18" s="171"/>
      <c r="KW18" s="171"/>
      <c r="KX18" s="171"/>
      <c r="KY18" s="171"/>
      <c r="KZ18" s="171"/>
      <c r="LA18" s="171"/>
      <c r="LB18" s="171"/>
      <c r="LC18" s="171"/>
      <c r="LD18" s="171"/>
      <c r="LE18" s="171"/>
      <c r="LF18" s="171"/>
      <c r="LG18" s="171"/>
      <c r="LH18" s="171"/>
      <c r="LI18" s="171"/>
      <c r="LJ18" s="171"/>
      <c r="LK18" s="171"/>
      <c r="LL18" s="171"/>
      <c r="LM18" s="171"/>
      <c r="LN18" s="171"/>
      <c r="LO18" s="172"/>
      <c r="LQ18" s="165" t="str">
        <f>IF(主状态!M17=0,"-",主状态!M17)</f>
        <v>-</v>
      </c>
      <c r="LS18" s="48"/>
      <c r="LT18" s="170"/>
      <c r="LU18" s="171"/>
      <c r="LV18" s="171"/>
      <c r="LW18" s="171"/>
      <c r="LX18" s="172"/>
      <c r="LY18" s="173"/>
      <c r="LZ18" s="174"/>
      <c r="MA18" s="170"/>
      <c r="MB18" s="171"/>
      <c r="MC18" s="171"/>
      <c r="MD18" s="171"/>
      <c r="ME18" s="171"/>
      <c r="MF18" s="171"/>
      <c r="MG18" s="171"/>
      <c r="MH18" s="171"/>
      <c r="MI18" s="171"/>
      <c r="MJ18" s="171"/>
      <c r="MK18" s="171"/>
      <c r="ML18" s="171"/>
      <c r="MM18" s="171"/>
      <c r="MN18" s="171"/>
      <c r="MO18" s="171"/>
      <c r="MP18" s="171"/>
      <c r="MQ18" s="171"/>
      <c r="MR18" s="171"/>
      <c r="MS18" s="171"/>
      <c r="MT18" s="171"/>
      <c r="MU18" s="171"/>
      <c r="MV18" s="171"/>
      <c r="MW18" s="172"/>
      <c r="MY18" s="165" t="str">
        <f>IF(主状态!R19=0,"-",主状态!R19)</f>
        <v>-</v>
      </c>
    </row>
    <row r="19" spans="3:363" ht="16.5" customHeight="1">
      <c r="C19" s="194"/>
      <c r="D19" s="195"/>
      <c r="E19" s="195"/>
      <c r="F19" s="195"/>
      <c r="G19" s="195"/>
      <c r="H19" s="196"/>
      <c r="I19" s="194"/>
      <c r="J19" s="195"/>
      <c r="K19" s="195"/>
      <c r="L19" s="195"/>
      <c r="M19" s="195"/>
      <c r="N19" s="195"/>
      <c r="O19" s="195"/>
      <c r="P19" s="195"/>
      <c r="Q19" s="195"/>
      <c r="R19" s="195"/>
      <c r="S19" s="195"/>
      <c r="T19" s="195"/>
      <c r="U19" s="196"/>
      <c r="W19" s="166" t="s">
        <v>52</v>
      </c>
      <c r="Y19" s="48">
        <v>1</v>
      </c>
      <c r="Z19" s="208" t="s">
        <v>538</v>
      </c>
      <c r="AA19" s="202"/>
      <c r="AB19" s="202"/>
      <c r="AC19" s="202"/>
      <c r="AD19" s="203"/>
      <c r="AE19" s="173"/>
      <c r="AF19" s="174"/>
      <c r="AG19" s="208" t="s">
        <v>537</v>
      </c>
      <c r="AH19" s="202"/>
      <c r="AI19" s="202"/>
      <c r="AJ19" s="202"/>
      <c r="AK19" s="202"/>
      <c r="AL19" s="202"/>
      <c r="AM19" s="202"/>
      <c r="AN19" s="202"/>
      <c r="AO19" s="202"/>
      <c r="AP19" s="202"/>
      <c r="AQ19" s="202"/>
      <c r="AR19" s="202"/>
      <c r="AS19" s="202"/>
      <c r="AT19" s="202"/>
      <c r="AU19" s="202"/>
      <c r="AV19" s="202"/>
      <c r="AW19" s="202"/>
      <c r="AX19" s="202"/>
      <c r="AY19" s="202"/>
      <c r="AZ19" s="202"/>
      <c r="BA19" s="203"/>
      <c r="BB19" s="173"/>
      <c r="BC19" s="174"/>
      <c r="BE19" s="165"/>
      <c r="BG19" s="48"/>
      <c r="BH19" s="170"/>
      <c r="BI19" s="171"/>
      <c r="BJ19" s="171"/>
      <c r="BK19" s="171"/>
      <c r="BL19" s="172"/>
      <c r="BM19" s="173"/>
      <c r="BN19" s="174"/>
      <c r="BO19" s="170"/>
      <c r="BP19" s="171"/>
      <c r="BQ19" s="171"/>
      <c r="BR19" s="171"/>
      <c r="BS19" s="171"/>
      <c r="BT19" s="171"/>
      <c r="BU19" s="171"/>
      <c r="BV19" s="171"/>
      <c r="BW19" s="171"/>
      <c r="BX19" s="171"/>
      <c r="BY19" s="171"/>
      <c r="BZ19" s="171"/>
      <c r="CA19" s="171"/>
      <c r="CB19" s="171"/>
      <c r="CC19" s="171"/>
      <c r="CD19" s="171"/>
      <c r="CE19" s="171"/>
      <c r="CF19" s="171"/>
      <c r="CG19" s="171"/>
      <c r="CH19" s="171"/>
      <c r="CI19" s="172"/>
      <c r="CJ19" s="173"/>
      <c r="CK19" s="174"/>
      <c r="CM19" s="181"/>
      <c r="CO19" s="48"/>
      <c r="CP19" s="170"/>
      <c r="CQ19" s="171"/>
      <c r="CR19" s="171"/>
      <c r="CS19" s="171"/>
      <c r="CT19" s="172"/>
      <c r="CU19" s="173"/>
      <c r="CV19" s="174"/>
      <c r="CW19" s="170"/>
      <c r="CX19" s="171"/>
      <c r="CY19" s="171"/>
      <c r="CZ19" s="171"/>
      <c r="DA19" s="171"/>
      <c r="DB19" s="171"/>
      <c r="DC19" s="171"/>
      <c r="DD19" s="171"/>
      <c r="DE19" s="171"/>
      <c r="DF19" s="171"/>
      <c r="DG19" s="171"/>
      <c r="DH19" s="171"/>
      <c r="DI19" s="171"/>
      <c r="DJ19" s="171"/>
      <c r="DK19" s="171"/>
      <c r="DL19" s="171"/>
      <c r="DM19" s="171"/>
      <c r="DN19" s="171"/>
      <c r="DO19" s="171"/>
      <c r="DP19" s="171"/>
      <c r="DQ19" s="172"/>
      <c r="DR19" s="173"/>
      <c r="DS19" s="174"/>
      <c r="DU19" s="165"/>
      <c r="DW19" s="48"/>
      <c r="DX19" s="170"/>
      <c r="DY19" s="171"/>
      <c r="DZ19" s="171"/>
      <c r="EA19" s="171"/>
      <c r="EB19" s="172"/>
      <c r="EC19" s="173"/>
      <c r="ED19" s="174"/>
      <c r="EE19" s="170"/>
      <c r="EF19" s="171"/>
      <c r="EG19" s="171"/>
      <c r="EH19" s="171"/>
      <c r="EI19" s="171"/>
      <c r="EJ19" s="171"/>
      <c r="EK19" s="171"/>
      <c r="EL19" s="171"/>
      <c r="EM19" s="171"/>
      <c r="EN19" s="171"/>
      <c r="EO19" s="171"/>
      <c r="EP19" s="171"/>
      <c r="EQ19" s="171"/>
      <c r="ER19" s="171"/>
      <c r="ES19" s="171"/>
      <c r="ET19" s="171"/>
      <c r="EU19" s="171"/>
      <c r="EV19" s="171"/>
      <c r="EW19" s="171"/>
      <c r="EX19" s="171"/>
      <c r="EY19" s="172"/>
      <c r="EZ19" s="173"/>
      <c r="FA19" s="174"/>
      <c r="FC19" s="165"/>
      <c r="FE19" s="48"/>
      <c r="FF19" s="170"/>
      <c r="FG19" s="171"/>
      <c r="FH19" s="171"/>
      <c r="FI19" s="171"/>
      <c r="FJ19" s="172"/>
      <c r="FK19" s="173"/>
      <c r="FL19" s="174"/>
      <c r="FM19" s="170"/>
      <c r="FN19" s="171"/>
      <c r="FO19" s="171"/>
      <c r="FP19" s="171"/>
      <c r="FQ19" s="171"/>
      <c r="FR19" s="171"/>
      <c r="FS19" s="171"/>
      <c r="FT19" s="171"/>
      <c r="FU19" s="171"/>
      <c r="FV19" s="171"/>
      <c r="FW19" s="171"/>
      <c r="FX19" s="171"/>
      <c r="FY19" s="171"/>
      <c r="FZ19" s="171"/>
      <c r="GA19" s="171"/>
      <c r="GB19" s="171"/>
      <c r="GC19" s="171"/>
      <c r="GD19" s="171"/>
      <c r="GE19" s="171"/>
      <c r="GF19" s="171"/>
      <c r="GG19" s="172"/>
      <c r="GH19" s="173"/>
      <c r="GI19" s="174"/>
      <c r="GK19" s="165"/>
      <c r="GM19" s="48"/>
      <c r="GN19" s="170"/>
      <c r="GO19" s="171"/>
      <c r="GP19" s="171"/>
      <c r="GQ19" s="171"/>
      <c r="GR19" s="172"/>
      <c r="GS19" s="173"/>
      <c r="GT19" s="174"/>
      <c r="GU19" s="170"/>
      <c r="GV19" s="171"/>
      <c r="GW19" s="171"/>
      <c r="GX19" s="171"/>
      <c r="GY19" s="171"/>
      <c r="GZ19" s="171"/>
      <c r="HA19" s="171"/>
      <c r="HB19" s="171"/>
      <c r="HC19" s="171"/>
      <c r="HD19" s="171"/>
      <c r="HE19" s="171"/>
      <c r="HF19" s="171"/>
      <c r="HG19" s="171"/>
      <c r="HH19" s="171"/>
      <c r="HI19" s="171"/>
      <c r="HJ19" s="171"/>
      <c r="HK19" s="171"/>
      <c r="HL19" s="171"/>
      <c r="HM19" s="171"/>
      <c r="HN19" s="171"/>
      <c r="HO19" s="171"/>
      <c r="HP19" s="171"/>
      <c r="HQ19" s="172"/>
      <c r="HS19" s="165"/>
      <c r="HU19" s="48"/>
      <c r="HV19" s="170"/>
      <c r="HW19" s="171"/>
      <c r="HX19" s="171"/>
      <c r="HY19" s="171"/>
      <c r="HZ19" s="172"/>
      <c r="IA19" s="173"/>
      <c r="IB19" s="174"/>
      <c r="IC19" s="170"/>
      <c r="ID19" s="171"/>
      <c r="IE19" s="171"/>
      <c r="IF19" s="171"/>
      <c r="IG19" s="171"/>
      <c r="IH19" s="171"/>
      <c r="II19" s="171"/>
      <c r="IJ19" s="171"/>
      <c r="IK19" s="171"/>
      <c r="IL19" s="171"/>
      <c r="IM19" s="171"/>
      <c r="IN19" s="171"/>
      <c r="IO19" s="171"/>
      <c r="IP19" s="171"/>
      <c r="IQ19" s="171"/>
      <c r="IR19" s="171"/>
      <c r="IS19" s="171"/>
      <c r="IT19" s="171"/>
      <c r="IU19" s="171"/>
      <c r="IV19" s="171"/>
      <c r="IW19" s="171"/>
      <c r="IX19" s="171"/>
      <c r="IY19" s="172"/>
      <c r="JA19" s="165"/>
      <c r="JC19" s="48"/>
      <c r="JD19" s="170"/>
      <c r="JE19" s="171"/>
      <c r="JF19" s="171"/>
      <c r="JG19" s="171"/>
      <c r="JH19" s="172"/>
      <c r="JI19" s="173"/>
      <c r="JJ19" s="174"/>
      <c r="JK19" s="170"/>
      <c r="JL19" s="171"/>
      <c r="JM19" s="171"/>
      <c r="JN19" s="171"/>
      <c r="JO19" s="171"/>
      <c r="JP19" s="171"/>
      <c r="JQ19" s="171"/>
      <c r="JR19" s="171"/>
      <c r="JS19" s="171"/>
      <c r="JT19" s="171"/>
      <c r="JU19" s="171"/>
      <c r="JV19" s="171"/>
      <c r="JW19" s="171"/>
      <c r="JX19" s="171"/>
      <c r="JY19" s="171"/>
      <c r="JZ19" s="171"/>
      <c r="KA19" s="171"/>
      <c r="KB19" s="171"/>
      <c r="KC19" s="171"/>
      <c r="KD19" s="171"/>
      <c r="KE19" s="171"/>
      <c r="KF19" s="171"/>
      <c r="KG19" s="172"/>
      <c r="KI19" s="165"/>
      <c r="KK19" s="48"/>
      <c r="KL19" s="170"/>
      <c r="KM19" s="171"/>
      <c r="KN19" s="171"/>
      <c r="KO19" s="171"/>
      <c r="KP19" s="172"/>
      <c r="KQ19" s="173"/>
      <c r="KR19" s="174"/>
      <c r="KS19" s="170"/>
      <c r="KT19" s="171"/>
      <c r="KU19" s="171"/>
      <c r="KV19" s="171"/>
      <c r="KW19" s="171"/>
      <c r="KX19" s="171"/>
      <c r="KY19" s="171"/>
      <c r="KZ19" s="171"/>
      <c r="LA19" s="171"/>
      <c r="LB19" s="171"/>
      <c r="LC19" s="171"/>
      <c r="LD19" s="171"/>
      <c r="LE19" s="171"/>
      <c r="LF19" s="171"/>
      <c r="LG19" s="171"/>
      <c r="LH19" s="171"/>
      <c r="LI19" s="171"/>
      <c r="LJ19" s="171"/>
      <c r="LK19" s="171"/>
      <c r="LL19" s="171"/>
      <c r="LM19" s="171"/>
      <c r="LN19" s="171"/>
      <c r="LO19" s="172"/>
      <c r="LQ19" s="165"/>
      <c r="LS19" s="48"/>
      <c r="LT19" s="170"/>
      <c r="LU19" s="171"/>
      <c r="LV19" s="171"/>
      <c r="LW19" s="171"/>
      <c r="LX19" s="172"/>
      <c r="LY19" s="173"/>
      <c r="LZ19" s="174"/>
      <c r="MA19" s="170"/>
      <c r="MB19" s="171"/>
      <c r="MC19" s="171"/>
      <c r="MD19" s="171"/>
      <c r="ME19" s="171"/>
      <c r="MF19" s="171"/>
      <c r="MG19" s="171"/>
      <c r="MH19" s="171"/>
      <c r="MI19" s="171"/>
      <c r="MJ19" s="171"/>
      <c r="MK19" s="171"/>
      <c r="ML19" s="171"/>
      <c r="MM19" s="171"/>
      <c r="MN19" s="171"/>
      <c r="MO19" s="171"/>
      <c r="MP19" s="171"/>
      <c r="MQ19" s="171"/>
      <c r="MR19" s="171"/>
      <c r="MS19" s="171"/>
      <c r="MT19" s="171"/>
      <c r="MU19" s="171"/>
      <c r="MV19" s="171"/>
      <c r="MW19" s="172"/>
      <c r="MY19" s="165"/>
    </row>
    <row r="20" spans="3:363" ht="16.5" customHeight="1">
      <c r="C20" s="89"/>
      <c r="D20" s="89"/>
      <c r="E20" s="89"/>
      <c r="F20" s="89"/>
      <c r="G20" s="89"/>
      <c r="H20" s="89"/>
      <c r="I20" s="89"/>
      <c r="J20" s="89"/>
      <c r="K20" s="89"/>
      <c r="L20" s="89"/>
      <c r="M20" s="89"/>
      <c r="N20" s="89"/>
      <c r="U20" s="89"/>
      <c r="W20" s="167"/>
      <c r="Y20" s="48">
        <v>1</v>
      </c>
      <c r="Z20" s="208" t="s">
        <v>540</v>
      </c>
      <c r="AA20" s="202"/>
      <c r="AB20" s="202"/>
      <c r="AC20" s="202"/>
      <c r="AD20" s="203"/>
      <c r="AE20" s="173"/>
      <c r="AF20" s="174"/>
      <c r="AG20" s="208" t="s">
        <v>539</v>
      </c>
      <c r="AH20" s="202"/>
      <c r="AI20" s="202"/>
      <c r="AJ20" s="202"/>
      <c r="AK20" s="202"/>
      <c r="AL20" s="202"/>
      <c r="AM20" s="202"/>
      <c r="AN20" s="202"/>
      <c r="AO20" s="202"/>
      <c r="AP20" s="202"/>
      <c r="AQ20" s="202"/>
      <c r="AR20" s="202"/>
      <c r="AS20" s="202"/>
      <c r="AT20" s="202"/>
      <c r="AU20" s="202"/>
      <c r="AV20" s="202"/>
      <c r="AW20" s="202"/>
      <c r="AX20" s="202"/>
      <c r="AY20" s="202"/>
      <c r="AZ20" s="202"/>
      <c r="BA20" s="203"/>
      <c r="BB20" s="173"/>
      <c r="BC20" s="174"/>
      <c r="BE20" s="165"/>
      <c r="BG20" s="48"/>
      <c r="BH20" s="170"/>
      <c r="BI20" s="171"/>
      <c r="BJ20" s="171"/>
      <c r="BK20" s="171"/>
      <c r="BL20" s="172"/>
      <c r="BM20" s="173"/>
      <c r="BN20" s="174"/>
      <c r="BO20" s="170"/>
      <c r="BP20" s="171"/>
      <c r="BQ20" s="171"/>
      <c r="BR20" s="171"/>
      <c r="BS20" s="171"/>
      <c r="BT20" s="171"/>
      <c r="BU20" s="171"/>
      <c r="BV20" s="171"/>
      <c r="BW20" s="171"/>
      <c r="BX20" s="171"/>
      <c r="BY20" s="171"/>
      <c r="BZ20" s="171"/>
      <c r="CA20" s="171"/>
      <c r="CB20" s="171"/>
      <c r="CC20" s="171"/>
      <c r="CD20" s="171"/>
      <c r="CE20" s="171"/>
      <c r="CF20" s="171"/>
      <c r="CG20" s="171"/>
      <c r="CH20" s="171"/>
      <c r="CI20" s="172"/>
      <c r="CJ20" s="173"/>
      <c r="CK20" s="174"/>
      <c r="CM20" s="181"/>
      <c r="CO20" s="48"/>
      <c r="CP20" s="170"/>
      <c r="CQ20" s="171"/>
      <c r="CR20" s="171"/>
      <c r="CS20" s="171"/>
      <c r="CT20" s="172"/>
      <c r="CU20" s="173"/>
      <c r="CV20" s="174"/>
      <c r="CW20" s="170"/>
      <c r="CX20" s="171"/>
      <c r="CY20" s="171"/>
      <c r="CZ20" s="171"/>
      <c r="DA20" s="171"/>
      <c r="DB20" s="171"/>
      <c r="DC20" s="171"/>
      <c r="DD20" s="171"/>
      <c r="DE20" s="171"/>
      <c r="DF20" s="171"/>
      <c r="DG20" s="171"/>
      <c r="DH20" s="171"/>
      <c r="DI20" s="171"/>
      <c r="DJ20" s="171"/>
      <c r="DK20" s="171"/>
      <c r="DL20" s="171"/>
      <c r="DM20" s="171"/>
      <c r="DN20" s="171"/>
      <c r="DO20" s="171"/>
      <c r="DP20" s="171"/>
      <c r="DQ20" s="172"/>
      <c r="DR20" s="173"/>
      <c r="DS20" s="174"/>
      <c r="DU20" s="165"/>
      <c r="DW20" s="48"/>
      <c r="DX20" s="170"/>
      <c r="DY20" s="171"/>
      <c r="DZ20" s="171"/>
      <c r="EA20" s="171"/>
      <c r="EB20" s="172"/>
      <c r="EC20" s="173"/>
      <c r="ED20" s="174"/>
      <c r="EE20" s="170"/>
      <c r="EF20" s="171"/>
      <c r="EG20" s="171"/>
      <c r="EH20" s="171"/>
      <c r="EI20" s="171"/>
      <c r="EJ20" s="171"/>
      <c r="EK20" s="171"/>
      <c r="EL20" s="171"/>
      <c r="EM20" s="171"/>
      <c r="EN20" s="171"/>
      <c r="EO20" s="171"/>
      <c r="EP20" s="171"/>
      <c r="EQ20" s="171"/>
      <c r="ER20" s="171"/>
      <c r="ES20" s="171"/>
      <c r="ET20" s="171"/>
      <c r="EU20" s="171"/>
      <c r="EV20" s="171"/>
      <c r="EW20" s="171"/>
      <c r="EX20" s="171"/>
      <c r="EY20" s="172"/>
      <c r="EZ20" s="173"/>
      <c r="FA20" s="174"/>
      <c r="FC20" s="165"/>
      <c r="FE20" s="48"/>
      <c r="FF20" s="170"/>
      <c r="FG20" s="171"/>
      <c r="FH20" s="171"/>
      <c r="FI20" s="171"/>
      <c r="FJ20" s="172"/>
      <c r="FK20" s="173"/>
      <c r="FL20" s="174"/>
      <c r="FM20" s="170"/>
      <c r="FN20" s="171"/>
      <c r="FO20" s="171"/>
      <c r="FP20" s="171"/>
      <c r="FQ20" s="171"/>
      <c r="FR20" s="171"/>
      <c r="FS20" s="171"/>
      <c r="FT20" s="171"/>
      <c r="FU20" s="171"/>
      <c r="FV20" s="171"/>
      <c r="FW20" s="171"/>
      <c r="FX20" s="171"/>
      <c r="FY20" s="171"/>
      <c r="FZ20" s="171"/>
      <c r="GA20" s="171"/>
      <c r="GB20" s="171"/>
      <c r="GC20" s="171"/>
      <c r="GD20" s="171"/>
      <c r="GE20" s="171"/>
      <c r="GF20" s="171"/>
      <c r="GG20" s="172"/>
      <c r="GH20" s="173"/>
      <c r="GI20" s="174"/>
      <c r="GK20" s="165"/>
      <c r="GM20" s="48"/>
      <c r="GN20" s="170"/>
      <c r="GO20" s="171"/>
      <c r="GP20" s="171"/>
      <c r="GQ20" s="171"/>
      <c r="GR20" s="172"/>
      <c r="GS20" s="173"/>
      <c r="GT20" s="174"/>
      <c r="GU20" s="170"/>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2"/>
      <c r="HS20" s="165"/>
      <c r="HU20" s="48"/>
      <c r="HV20" s="170"/>
      <c r="HW20" s="171"/>
      <c r="HX20" s="171"/>
      <c r="HY20" s="171"/>
      <c r="HZ20" s="172"/>
      <c r="IA20" s="173"/>
      <c r="IB20" s="174"/>
      <c r="IC20" s="170"/>
      <c r="ID20" s="171"/>
      <c r="IE20" s="171"/>
      <c r="IF20" s="171"/>
      <c r="IG20" s="171"/>
      <c r="IH20" s="171"/>
      <c r="II20" s="171"/>
      <c r="IJ20" s="171"/>
      <c r="IK20" s="171"/>
      <c r="IL20" s="171"/>
      <c r="IM20" s="171"/>
      <c r="IN20" s="171"/>
      <c r="IO20" s="171"/>
      <c r="IP20" s="171"/>
      <c r="IQ20" s="171"/>
      <c r="IR20" s="171"/>
      <c r="IS20" s="171"/>
      <c r="IT20" s="171"/>
      <c r="IU20" s="171"/>
      <c r="IV20" s="171"/>
      <c r="IW20" s="171"/>
      <c r="IX20" s="171"/>
      <c r="IY20" s="172"/>
      <c r="JA20" s="165"/>
      <c r="JC20" s="48"/>
      <c r="JD20" s="170"/>
      <c r="JE20" s="171"/>
      <c r="JF20" s="171"/>
      <c r="JG20" s="171"/>
      <c r="JH20" s="172"/>
      <c r="JI20" s="173"/>
      <c r="JJ20" s="174"/>
      <c r="JK20" s="170"/>
      <c r="JL20" s="171"/>
      <c r="JM20" s="171"/>
      <c r="JN20" s="171"/>
      <c r="JO20" s="171"/>
      <c r="JP20" s="171"/>
      <c r="JQ20" s="171"/>
      <c r="JR20" s="171"/>
      <c r="JS20" s="171"/>
      <c r="JT20" s="171"/>
      <c r="JU20" s="171"/>
      <c r="JV20" s="171"/>
      <c r="JW20" s="171"/>
      <c r="JX20" s="171"/>
      <c r="JY20" s="171"/>
      <c r="JZ20" s="171"/>
      <c r="KA20" s="171"/>
      <c r="KB20" s="171"/>
      <c r="KC20" s="171"/>
      <c r="KD20" s="171"/>
      <c r="KE20" s="171"/>
      <c r="KF20" s="171"/>
      <c r="KG20" s="172"/>
      <c r="KI20" s="165"/>
      <c r="KK20" s="48"/>
      <c r="KL20" s="170"/>
      <c r="KM20" s="171"/>
      <c r="KN20" s="171"/>
      <c r="KO20" s="171"/>
      <c r="KP20" s="172"/>
      <c r="KQ20" s="173"/>
      <c r="KR20" s="174"/>
      <c r="KS20" s="170"/>
      <c r="KT20" s="171"/>
      <c r="KU20" s="171"/>
      <c r="KV20" s="171"/>
      <c r="KW20" s="171"/>
      <c r="KX20" s="171"/>
      <c r="KY20" s="171"/>
      <c r="KZ20" s="171"/>
      <c r="LA20" s="171"/>
      <c r="LB20" s="171"/>
      <c r="LC20" s="171"/>
      <c r="LD20" s="171"/>
      <c r="LE20" s="171"/>
      <c r="LF20" s="171"/>
      <c r="LG20" s="171"/>
      <c r="LH20" s="171"/>
      <c r="LI20" s="171"/>
      <c r="LJ20" s="171"/>
      <c r="LK20" s="171"/>
      <c r="LL20" s="171"/>
      <c r="LM20" s="171"/>
      <c r="LN20" s="171"/>
      <c r="LO20" s="172"/>
      <c r="LQ20" s="165"/>
      <c r="LS20" s="48"/>
      <c r="LT20" s="170"/>
      <c r="LU20" s="171"/>
      <c r="LV20" s="171"/>
      <c r="LW20" s="171"/>
      <c r="LX20" s="172"/>
      <c r="LY20" s="173"/>
      <c r="LZ20" s="174"/>
      <c r="MA20" s="170"/>
      <c r="MB20" s="171"/>
      <c r="MC20" s="171"/>
      <c r="MD20" s="171"/>
      <c r="ME20" s="171"/>
      <c r="MF20" s="171"/>
      <c r="MG20" s="171"/>
      <c r="MH20" s="171"/>
      <c r="MI20" s="171"/>
      <c r="MJ20" s="171"/>
      <c r="MK20" s="171"/>
      <c r="ML20" s="171"/>
      <c r="MM20" s="171"/>
      <c r="MN20" s="171"/>
      <c r="MO20" s="171"/>
      <c r="MP20" s="171"/>
      <c r="MQ20" s="171"/>
      <c r="MR20" s="171"/>
      <c r="MS20" s="171"/>
      <c r="MT20" s="171"/>
      <c r="MU20" s="171"/>
      <c r="MV20" s="171"/>
      <c r="MW20" s="172"/>
      <c r="MY20" s="165"/>
    </row>
    <row r="21" spans="3:363" ht="16.5" customHeight="1">
      <c r="C21" s="205" t="s">
        <v>53</v>
      </c>
      <c r="D21" s="205"/>
      <c r="E21" s="205"/>
      <c r="F21" s="205"/>
      <c r="G21" s="205"/>
      <c r="H21" s="205"/>
      <c r="I21" s="205"/>
      <c r="J21" s="205"/>
      <c r="K21" s="205"/>
      <c r="L21" s="205"/>
      <c r="M21" s="205"/>
      <c r="N21" s="205"/>
      <c r="O21" s="205"/>
      <c r="P21" s="108" t="s">
        <v>5</v>
      </c>
      <c r="Q21" s="108"/>
      <c r="R21" s="108"/>
      <c r="S21" s="206" t="str">
        <f>IF(人物!F6=0,"-",人物!F6)</f>
        <v>人类</v>
      </c>
      <c r="T21" s="206"/>
      <c r="U21" s="206"/>
      <c r="W21" s="167"/>
      <c r="Y21" s="48">
        <v>1</v>
      </c>
      <c r="Z21" s="208" t="s">
        <v>542</v>
      </c>
      <c r="AA21" s="202"/>
      <c r="AB21" s="202"/>
      <c r="AC21" s="202"/>
      <c r="AD21" s="203"/>
      <c r="AE21" s="173"/>
      <c r="AF21" s="174"/>
      <c r="AG21" s="208" t="s">
        <v>541</v>
      </c>
      <c r="AH21" s="202"/>
      <c r="AI21" s="202"/>
      <c r="AJ21" s="202"/>
      <c r="AK21" s="202"/>
      <c r="AL21" s="202"/>
      <c r="AM21" s="202"/>
      <c r="AN21" s="202"/>
      <c r="AO21" s="202"/>
      <c r="AP21" s="202"/>
      <c r="AQ21" s="202"/>
      <c r="AR21" s="202"/>
      <c r="AS21" s="202"/>
      <c r="AT21" s="202"/>
      <c r="AU21" s="202"/>
      <c r="AV21" s="202"/>
      <c r="AW21" s="202"/>
      <c r="AX21" s="202"/>
      <c r="AY21" s="202"/>
      <c r="AZ21" s="202"/>
      <c r="BA21" s="203"/>
      <c r="BB21" s="173"/>
      <c r="BC21" s="174"/>
      <c r="BE21" s="165"/>
      <c r="BG21" s="48"/>
      <c r="BH21" s="170"/>
      <c r="BI21" s="171"/>
      <c r="BJ21" s="171"/>
      <c r="BK21" s="171"/>
      <c r="BL21" s="172"/>
      <c r="BM21" s="173"/>
      <c r="BN21" s="174"/>
      <c r="BO21" s="170"/>
      <c r="BP21" s="171"/>
      <c r="BQ21" s="171"/>
      <c r="BR21" s="171"/>
      <c r="BS21" s="171"/>
      <c r="BT21" s="171"/>
      <c r="BU21" s="171"/>
      <c r="BV21" s="171"/>
      <c r="BW21" s="171"/>
      <c r="BX21" s="171"/>
      <c r="BY21" s="171"/>
      <c r="BZ21" s="171"/>
      <c r="CA21" s="171"/>
      <c r="CB21" s="171"/>
      <c r="CC21" s="171"/>
      <c r="CD21" s="171"/>
      <c r="CE21" s="171"/>
      <c r="CF21" s="171"/>
      <c r="CG21" s="171"/>
      <c r="CH21" s="171"/>
      <c r="CI21" s="172"/>
      <c r="CJ21" s="173"/>
      <c r="CK21" s="174"/>
      <c r="CM21" s="181"/>
      <c r="CO21" s="48"/>
      <c r="CP21" s="170"/>
      <c r="CQ21" s="171"/>
      <c r="CR21" s="171"/>
      <c r="CS21" s="171"/>
      <c r="CT21" s="172"/>
      <c r="CU21" s="173"/>
      <c r="CV21" s="174"/>
      <c r="CW21" s="170"/>
      <c r="CX21" s="171"/>
      <c r="CY21" s="171"/>
      <c r="CZ21" s="171"/>
      <c r="DA21" s="171"/>
      <c r="DB21" s="171"/>
      <c r="DC21" s="171"/>
      <c r="DD21" s="171"/>
      <c r="DE21" s="171"/>
      <c r="DF21" s="171"/>
      <c r="DG21" s="171"/>
      <c r="DH21" s="171"/>
      <c r="DI21" s="171"/>
      <c r="DJ21" s="171"/>
      <c r="DK21" s="171"/>
      <c r="DL21" s="171"/>
      <c r="DM21" s="171"/>
      <c r="DN21" s="171"/>
      <c r="DO21" s="171"/>
      <c r="DP21" s="171"/>
      <c r="DQ21" s="172"/>
      <c r="DR21" s="173"/>
      <c r="DS21" s="174"/>
      <c r="DU21" s="165"/>
      <c r="DW21" s="48"/>
      <c r="DX21" s="170"/>
      <c r="DY21" s="171"/>
      <c r="DZ21" s="171"/>
      <c r="EA21" s="171"/>
      <c r="EB21" s="172"/>
      <c r="EC21" s="173"/>
      <c r="ED21" s="174"/>
      <c r="EE21" s="170"/>
      <c r="EF21" s="171"/>
      <c r="EG21" s="171"/>
      <c r="EH21" s="171"/>
      <c r="EI21" s="171"/>
      <c r="EJ21" s="171"/>
      <c r="EK21" s="171"/>
      <c r="EL21" s="171"/>
      <c r="EM21" s="171"/>
      <c r="EN21" s="171"/>
      <c r="EO21" s="171"/>
      <c r="EP21" s="171"/>
      <c r="EQ21" s="171"/>
      <c r="ER21" s="171"/>
      <c r="ES21" s="171"/>
      <c r="ET21" s="171"/>
      <c r="EU21" s="171"/>
      <c r="EV21" s="171"/>
      <c r="EW21" s="171"/>
      <c r="EX21" s="171"/>
      <c r="EY21" s="172"/>
      <c r="EZ21" s="173"/>
      <c r="FA21" s="174"/>
      <c r="FC21" s="165"/>
      <c r="FE21" s="48"/>
      <c r="FF21" s="170"/>
      <c r="FG21" s="171"/>
      <c r="FH21" s="171"/>
      <c r="FI21" s="171"/>
      <c r="FJ21" s="172"/>
      <c r="FK21" s="173"/>
      <c r="FL21" s="174"/>
      <c r="FM21" s="170"/>
      <c r="FN21" s="171"/>
      <c r="FO21" s="171"/>
      <c r="FP21" s="171"/>
      <c r="FQ21" s="171"/>
      <c r="FR21" s="171"/>
      <c r="FS21" s="171"/>
      <c r="FT21" s="171"/>
      <c r="FU21" s="171"/>
      <c r="FV21" s="171"/>
      <c r="FW21" s="171"/>
      <c r="FX21" s="171"/>
      <c r="FY21" s="171"/>
      <c r="FZ21" s="171"/>
      <c r="GA21" s="171"/>
      <c r="GB21" s="171"/>
      <c r="GC21" s="171"/>
      <c r="GD21" s="171"/>
      <c r="GE21" s="171"/>
      <c r="GF21" s="171"/>
      <c r="GG21" s="172"/>
      <c r="GH21" s="173"/>
      <c r="GI21" s="174"/>
      <c r="GK21" s="165"/>
      <c r="GM21" s="48"/>
      <c r="GN21" s="170"/>
      <c r="GO21" s="171"/>
      <c r="GP21" s="171"/>
      <c r="GQ21" s="171"/>
      <c r="GR21" s="172"/>
      <c r="GS21" s="173"/>
      <c r="GT21" s="174"/>
      <c r="GU21" s="170"/>
      <c r="GV21" s="171"/>
      <c r="GW21" s="171"/>
      <c r="GX21" s="171"/>
      <c r="GY21" s="171"/>
      <c r="GZ21" s="171"/>
      <c r="HA21" s="171"/>
      <c r="HB21" s="171"/>
      <c r="HC21" s="171"/>
      <c r="HD21" s="171"/>
      <c r="HE21" s="171"/>
      <c r="HF21" s="171"/>
      <c r="HG21" s="171"/>
      <c r="HH21" s="171"/>
      <c r="HI21" s="171"/>
      <c r="HJ21" s="171"/>
      <c r="HK21" s="171"/>
      <c r="HL21" s="171"/>
      <c r="HM21" s="171"/>
      <c r="HN21" s="171"/>
      <c r="HO21" s="171"/>
      <c r="HP21" s="171"/>
      <c r="HQ21" s="172"/>
      <c r="HS21" s="165"/>
      <c r="HU21" s="48"/>
      <c r="HV21" s="170"/>
      <c r="HW21" s="171"/>
      <c r="HX21" s="171"/>
      <c r="HY21" s="171"/>
      <c r="HZ21" s="172"/>
      <c r="IA21" s="173"/>
      <c r="IB21" s="174"/>
      <c r="IC21" s="170"/>
      <c r="ID21" s="171"/>
      <c r="IE21" s="171"/>
      <c r="IF21" s="171"/>
      <c r="IG21" s="171"/>
      <c r="IH21" s="171"/>
      <c r="II21" s="171"/>
      <c r="IJ21" s="171"/>
      <c r="IK21" s="171"/>
      <c r="IL21" s="171"/>
      <c r="IM21" s="171"/>
      <c r="IN21" s="171"/>
      <c r="IO21" s="171"/>
      <c r="IP21" s="171"/>
      <c r="IQ21" s="171"/>
      <c r="IR21" s="171"/>
      <c r="IS21" s="171"/>
      <c r="IT21" s="171"/>
      <c r="IU21" s="171"/>
      <c r="IV21" s="171"/>
      <c r="IW21" s="171"/>
      <c r="IX21" s="171"/>
      <c r="IY21" s="172"/>
      <c r="JA21" s="165"/>
      <c r="JC21" s="48"/>
      <c r="JD21" s="170"/>
      <c r="JE21" s="171"/>
      <c r="JF21" s="171"/>
      <c r="JG21" s="171"/>
      <c r="JH21" s="172"/>
      <c r="JI21" s="173"/>
      <c r="JJ21" s="174"/>
      <c r="JK21" s="170"/>
      <c r="JL21" s="171"/>
      <c r="JM21" s="171"/>
      <c r="JN21" s="171"/>
      <c r="JO21" s="171"/>
      <c r="JP21" s="171"/>
      <c r="JQ21" s="171"/>
      <c r="JR21" s="171"/>
      <c r="JS21" s="171"/>
      <c r="JT21" s="171"/>
      <c r="JU21" s="171"/>
      <c r="JV21" s="171"/>
      <c r="JW21" s="171"/>
      <c r="JX21" s="171"/>
      <c r="JY21" s="171"/>
      <c r="JZ21" s="171"/>
      <c r="KA21" s="171"/>
      <c r="KB21" s="171"/>
      <c r="KC21" s="171"/>
      <c r="KD21" s="171"/>
      <c r="KE21" s="171"/>
      <c r="KF21" s="171"/>
      <c r="KG21" s="172"/>
      <c r="KI21" s="165"/>
      <c r="KK21" s="48"/>
      <c r="KL21" s="170"/>
      <c r="KM21" s="171"/>
      <c r="KN21" s="171"/>
      <c r="KO21" s="171"/>
      <c r="KP21" s="172"/>
      <c r="KQ21" s="173"/>
      <c r="KR21" s="174"/>
      <c r="KS21" s="170"/>
      <c r="KT21" s="171"/>
      <c r="KU21" s="171"/>
      <c r="KV21" s="171"/>
      <c r="KW21" s="171"/>
      <c r="KX21" s="171"/>
      <c r="KY21" s="171"/>
      <c r="KZ21" s="171"/>
      <c r="LA21" s="171"/>
      <c r="LB21" s="171"/>
      <c r="LC21" s="171"/>
      <c r="LD21" s="171"/>
      <c r="LE21" s="171"/>
      <c r="LF21" s="171"/>
      <c r="LG21" s="171"/>
      <c r="LH21" s="171"/>
      <c r="LI21" s="171"/>
      <c r="LJ21" s="171"/>
      <c r="LK21" s="171"/>
      <c r="LL21" s="171"/>
      <c r="LM21" s="171"/>
      <c r="LN21" s="171"/>
      <c r="LO21" s="172"/>
      <c r="LQ21" s="165"/>
      <c r="LS21" s="48"/>
      <c r="LT21" s="170"/>
      <c r="LU21" s="171"/>
      <c r="LV21" s="171"/>
      <c r="LW21" s="171"/>
      <c r="LX21" s="172"/>
      <c r="LY21" s="173"/>
      <c r="LZ21" s="174"/>
      <c r="MA21" s="170"/>
      <c r="MB21" s="171"/>
      <c r="MC21" s="171"/>
      <c r="MD21" s="171"/>
      <c r="ME21" s="171"/>
      <c r="MF21" s="171"/>
      <c r="MG21" s="171"/>
      <c r="MH21" s="171"/>
      <c r="MI21" s="171"/>
      <c r="MJ21" s="171"/>
      <c r="MK21" s="171"/>
      <c r="ML21" s="171"/>
      <c r="MM21" s="171"/>
      <c r="MN21" s="171"/>
      <c r="MO21" s="171"/>
      <c r="MP21" s="171"/>
      <c r="MQ21" s="171"/>
      <c r="MR21" s="171"/>
      <c r="MS21" s="171"/>
      <c r="MT21" s="171"/>
      <c r="MU21" s="171"/>
      <c r="MV21" s="171"/>
      <c r="MW21" s="172"/>
      <c r="MY21" s="165"/>
    </row>
    <row r="22" spans="3:363" ht="16.5" customHeight="1">
      <c r="C22" s="187" t="s">
        <v>44</v>
      </c>
      <c r="D22" s="187"/>
      <c r="E22" s="187"/>
      <c r="F22" s="187"/>
      <c r="G22" s="187"/>
      <c r="H22" s="187"/>
      <c r="I22" s="197" t="s">
        <v>45</v>
      </c>
      <c r="J22" s="197"/>
      <c r="K22" s="197"/>
      <c r="L22" s="197"/>
      <c r="M22" s="197"/>
      <c r="N22" s="197"/>
      <c r="O22" s="197"/>
      <c r="P22" s="197"/>
      <c r="Q22" s="197"/>
      <c r="R22" s="197"/>
      <c r="S22" s="197"/>
      <c r="T22" s="197"/>
      <c r="U22" s="197"/>
      <c r="W22" s="167"/>
      <c r="Y22" s="48">
        <v>1</v>
      </c>
      <c r="Z22" s="209" t="s">
        <v>548</v>
      </c>
      <c r="AA22" s="171"/>
      <c r="AB22" s="171"/>
      <c r="AC22" s="171"/>
      <c r="AD22" s="172"/>
      <c r="AE22" s="173"/>
      <c r="AF22" s="174"/>
      <c r="AG22" s="208" t="s">
        <v>547</v>
      </c>
      <c r="AH22" s="202"/>
      <c r="AI22" s="202"/>
      <c r="AJ22" s="202"/>
      <c r="AK22" s="202"/>
      <c r="AL22" s="202"/>
      <c r="AM22" s="202"/>
      <c r="AN22" s="202"/>
      <c r="AO22" s="202"/>
      <c r="AP22" s="202"/>
      <c r="AQ22" s="202"/>
      <c r="AR22" s="202"/>
      <c r="AS22" s="202"/>
      <c r="AT22" s="202"/>
      <c r="AU22" s="202"/>
      <c r="AV22" s="202"/>
      <c r="AW22" s="202"/>
      <c r="AX22" s="202"/>
      <c r="AY22" s="202"/>
      <c r="AZ22" s="202"/>
      <c r="BA22" s="203"/>
      <c r="BB22" s="173"/>
      <c r="BC22" s="174"/>
      <c r="BE22" s="165"/>
      <c r="BG22" s="48"/>
      <c r="BH22" s="170"/>
      <c r="BI22" s="171"/>
      <c r="BJ22" s="171"/>
      <c r="BK22" s="171"/>
      <c r="BL22" s="172"/>
      <c r="BM22" s="173"/>
      <c r="BN22" s="174"/>
      <c r="BO22" s="170"/>
      <c r="BP22" s="171"/>
      <c r="BQ22" s="171"/>
      <c r="BR22" s="171"/>
      <c r="BS22" s="171"/>
      <c r="BT22" s="171"/>
      <c r="BU22" s="171"/>
      <c r="BV22" s="171"/>
      <c r="BW22" s="171"/>
      <c r="BX22" s="171"/>
      <c r="BY22" s="171"/>
      <c r="BZ22" s="171"/>
      <c r="CA22" s="171"/>
      <c r="CB22" s="171"/>
      <c r="CC22" s="171"/>
      <c r="CD22" s="171"/>
      <c r="CE22" s="171"/>
      <c r="CF22" s="171"/>
      <c r="CG22" s="171"/>
      <c r="CH22" s="171"/>
      <c r="CI22" s="172"/>
      <c r="CJ22" s="173"/>
      <c r="CK22" s="174"/>
      <c r="CM22" s="182"/>
      <c r="CO22" s="48"/>
      <c r="CP22" s="170"/>
      <c r="CQ22" s="171"/>
      <c r="CR22" s="171"/>
      <c r="CS22" s="171"/>
      <c r="CT22" s="172"/>
      <c r="CU22" s="173"/>
      <c r="CV22" s="174"/>
      <c r="CW22" s="170"/>
      <c r="CX22" s="171"/>
      <c r="CY22" s="171"/>
      <c r="CZ22" s="171"/>
      <c r="DA22" s="171"/>
      <c r="DB22" s="171"/>
      <c r="DC22" s="171"/>
      <c r="DD22" s="171"/>
      <c r="DE22" s="171"/>
      <c r="DF22" s="171"/>
      <c r="DG22" s="171"/>
      <c r="DH22" s="171"/>
      <c r="DI22" s="171"/>
      <c r="DJ22" s="171"/>
      <c r="DK22" s="171"/>
      <c r="DL22" s="171"/>
      <c r="DM22" s="171"/>
      <c r="DN22" s="171"/>
      <c r="DO22" s="171"/>
      <c r="DP22" s="171"/>
      <c r="DQ22" s="172"/>
      <c r="DR22" s="173"/>
      <c r="DS22" s="174"/>
      <c r="DU22" s="165"/>
      <c r="DW22" s="48"/>
      <c r="DX22" s="170"/>
      <c r="DY22" s="171"/>
      <c r="DZ22" s="171"/>
      <c r="EA22" s="171"/>
      <c r="EB22" s="172"/>
      <c r="EC22" s="173"/>
      <c r="ED22" s="174"/>
      <c r="EE22" s="170"/>
      <c r="EF22" s="171"/>
      <c r="EG22" s="171"/>
      <c r="EH22" s="171"/>
      <c r="EI22" s="171"/>
      <c r="EJ22" s="171"/>
      <c r="EK22" s="171"/>
      <c r="EL22" s="171"/>
      <c r="EM22" s="171"/>
      <c r="EN22" s="171"/>
      <c r="EO22" s="171"/>
      <c r="EP22" s="171"/>
      <c r="EQ22" s="171"/>
      <c r="ER22" s="171"/>
      <c r="ES22" s="171"/>
      <c r="ET22" s="171"/>
      <c r="EU22" s="171"/>
      <c r="EV22" s="171"/>
      <c r="EW22" s="171"/>
      <c r="EX22" s="171"/>
      <c r="EY22" s="172"/>
      <c r="EZ22" s="173"/>
      <c r="FA22" s="174"/>
      <c r="FC22" s="165"/>
      <c r="FE22" s="48"/>
      <c r="FF22" s="170"/>
      <c r="FG22" s="171"/>
      <c r="FH22" s="171"/>
      <c r="FI22" s="171"/>
      <c r="FJ22" s="172"/>
      <c r="FK22" s="173"/>
      <c r="FL22" s="174"/>
      <c r="FM22" s="170"/>
      <c r="FN22" s="171"/>
      <c r="FO22" s="171"/>
      <c r="FP22" s="171"/>
      <c r="FQ22" s="171"/>
      <c r="FR22" s="171"/>
      <c r="FS22" s="171"/>
      <c r="FT22" s="171"/>
      <c r="FU22" s="171"/>
      <c r="FV22" s="171"/>
      <c r="FW22" s="171"/>
      <c r="FX22" s="171"/>
      <c r="FY22" s="171"/>
      <c r="FZ22" s="171"/>
      <c r="GA22" s="171"/>
      <c r="GB22" s="171"/>
      <c r="GC22" s="171"/>
      <c r="GD22" s="171"/>
      <c r="GE22" s="171"/>
      <c r="GF22" s="171"/>
      <c r="GG22" s="172"/>
      <c r="GH22" s="173"/>
      <c r="GI22" s="174"/>
      <c r="GK22" s="165"/>
      <c r="GM22" s="48"/>
      <c r="GN22" s="170"/>
      <c r="GO22" s="171"/>
      <c r="GP22" s="171"/>
      <c r="GQ22" s="171"/>
      <c r="GR22" s="172"/>
      <c r="GS22" s="173"/>
      <c r="GT22" s="174"/>
      <c r="GU22" s="170"/>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2"/>
      <c r="HS22" s="165"/>
      <c r="HU22" s="48"/>
      <c r="HV22" s="170"/>
      <c r="HW22" s="171"/>
      <c r="HX22" s="171"/>
      <c r="HY22" s="171"/>
      <c r="HZ22" s="172"/>
      <c r="IA22" s="173"/>
      <c r="IB22" s="174"/>
      <c r="IC22" s="170"/>
      <c r="ID22" s="171"/>
      <c r="IE22" s="171"/>
      <c r="IF22" s="171"/>
      <c r="IG22" s="171"/>
      <c r="IH22" s="171"/>
      <c r="II22" s="171"/>
      <c r="IJ22" s="171"/>
      <c r="IK22" s="171"/>
      <c r="IL22" s="171"/>
      <c r="IM22" s="171"/>
      <c r="IN22" s="171"/>
      <c r="IO22" s="171"/>
      <c r="IP22" s="171"/>
      <c r="IQ22" s="171"/>
      <c r="IR22" s="171"/>
      <c r="IS22" s="171"/>
      <c r="IT22" s="171"/>
      <c r="IU22" s="171"/>
      <c r="IV22" s="171"/>
      <c r="IW22" s="171"/>
      <c r="IX22" s="171"/>
      <c r="IY22" s="172"/>
      <c r="JA22" s="165"/>
      <c r="JC22" s="48"/>
      <c r="JD22" s="170"/>
      <c r="JE22" s="171"/>
      <c r="JF22" s="171"/>
      <c r="JG22" s="171"/>
      <c r="JH22" s="172"/>
      <c r="JI22" s="173"/>
      <c r="JJ22" s="174"/>
      <c r="JK22" s="170"/>
      <c r="JL22" s="171"/>
      <c r="JM22" s="171"/>
      <c r="JN22" s="171"/>
      <c r="JO22" s="171"/>
      <c r="JP22" s="171"/>
      <c r="JQ22" s="171"/>
      <c r="JR22" s="171"/>
      <c r="JS22" s="171"/>
      <c r="JT22" s="171"/>
      <c r="JU22" s="171"/>
      <c r="JV22" s="171"/>
      <c r="JW22" s="171"/>
      <c r="JX22" s="171"/>
      <c r="JY22" s="171"/>
      <c r="JZ22" s="171"/>
      <c r="KA22" s="171"/>
      <c r="KB22" s="171"/>
      <c r="KC22" s="171"/>
      <c r="KD22" s="171"/>
      <c r="KE22" s="171"/>
      <c r="KF22" s="171"/>
      <c r="KG22" s="172"/>
      <c r="KI22" s="165"/>
      <c r="KK22" s="48"/>
      <c r="KL22" s="170"/>
      <c r="KM22" s="171"/>
      <c r="KN22" s="171"/>
      <c r="KO22" s="171"/>
      <c r="KP22" s="172"/>
      <c r="KQ22" s="173"/>
      <c r="KR22" s="174"/>
      <c r="KS22" s="170"/>
      <c r="KT22" s="171"/>
      <c r="KU22" s="171"/>
      <c r="KV22" s="171"/>
      <c r="KW22" s="171"/>
      <c r="KX22" s="171"/>
      <c r="KY22" s="171"/>
      <c r="KZ22" s="171"/>
      <c r="LA22" s="171"/>
      <c r="LB22" s="171"/>
      <c r="LC22" s="171"/>
      <c r="LD22" s="171"/>
      <c r="LE22" s="171"/>
      <c r="LF22" s="171"/>
      <c r="LG22" s="171"/>
      <c r="LH22" s="171"/>
      <c r="LI22" s="171"/>
      <c r="LJ22" s="171"/>
      <c r="LK22" s="171"/>
      <c r="LL22" s="171"/>
      <c r="LM22" s="171"/>
      <c r="LN22" s="171"/>
      <c r="LO22" s="172"/>
      <c r="LQ22" s="165"/>
      <c r="LS22" s="48"/>
      <c r="LT22" s="170"/>
      <c r="LU22" s="171"/>
      <c r="LV22" s="171"/>
      <c r="LW22" s="171"/>
      <c r="LX22" s="172"/>
      <c r="LY22" s="173"/>
      <c r="LZ22" s="174"/>
      <c r="MA22" s="170"/>
      <c r="MB22" s="171"/>
      <c r="MC22" s="171"/>
      <c r="MD22" s="171"/>
      <c r="ME22" s="171"/>
      <c r="MF22" s="171"/>
      <c r="MG22" s="171"/>
      <c r="MH22" s="171"/>
      <c r="MI22" s="171"/>
      <c r="MJ22" s="171"/>
      <c r="MK22" s="171"/>
      <c r="ML22" s="171"/>
      <c r="MM22" s="171"/>
      <c r="MN22" s="171"/>
      <c r="MO22" s="171"/>
      <c r="MP22" s="171"/>
      <c r="MQ22" s="171"/>
      <c r="MR22" s="171"/>
      <c r="MS22" s="171"/>
      <c r="MT22" s="171"/>
      <c r="MU22" s="171"/>
      <c r="MV22" s="171"/>
      <c r="MW22" s="172"/>
      <c r="MY22" s="165"/>
    </row>
    <row r="23" spans="3:363" ht="16.5" customHeight="1">
      <c r="C23" s="208" t="s">
        <v>521</v>
      </c>
      <c r="D23" s="202"/>
      <c r="E23" s="202"/>
      <c r="F23" s="202"/>
      <c r="G23" s="202"/>
      <c r="H23" s="203"/>
      <c r="I23" s="208" t="s">
        <v>524</v>
      </c>
      <c r="J23" s="202"/>
      <c r="K23" s="202"/>
      <c r="L23" s="202"/>
      <c r="M23" s="202"/>
      <c r="N23" s="202"/>
      <c r="O23" s="202"/>
      <c r="P23" s="202"/>
      <c r="Q23" s="202"/>
      <c r="R23" s="202"/>
      <c r="S23" s="202"/>
      <c r="T23" s="202"/>
      <c r="U23" s="203"/>
      <c r="W23" s="168"/>
      <c r="Y23" s="48">
        <v>1</v>
      </c>
      <c r="Z23" s="209" t="s">
        <v>546</v>
      </c>
      <c r="AA23" s="171"/>
      <c r="AB23" s="171"/>
      <c r="AC23" s="171"/>
      <c r="AD23" s="172"/>
      <c r="AE23" s="173"/>
      <c r="AF23" s="174"/>
      <c r="AG23" s="208" t="s">
        <v>545</v>
      </c>
      <c r="AH23" s="202"/>
      <c r="AI23" s="202"/>
      <c r="AJ23" s="202"/>
      <c r="AK23" s="202"/>
      <c r="AL23" s="202"/>
      <c r="AM23" s="202"/>
      <c r="AN23" s="202"/>
      <c r="AO23" s="202"/>
      <c r="AP23" s="202"/>
      <c r="AQ23" s="202"/>
      <c r="AR23" s="202"/>
      <c r="AS23" s="202"/>
      <c r="AT23" s="202"/>
      <c r="AU23" s="202"/>
      <c r="AV23" s="202"/>
      <c r="AW23" s="202"/>
      <c r="AX23" s="202"/>
      <c r="AY23" s="202"/>
      <c r="AZ23" s="202"/>
      <c r="BA23" s="203"/>
      <c r="BB23" s="173"/>
      <c r="BC23" s="174"/>
      <c r="BE23" s="164" t="s">
        <v>27</v>
      </c>
      <c r="BG23" s="48"/>
      <c r="BH23" s="170"/>
      <c r="BI23" s="171"/>
      <c r="BJ23" s="171"/>
      <c r="BK23" s="171"/>
      <c r="BL23" s="172"/>
      <c r="BM23" s="173"/>
      <c r="BN23" s="174"/>
      <c r="BO23" s="170"/>
      <c r="BP23" s="171"/>
      <c r="BQ23" s="171"/>
      <c r="BR23" s="171"/>
      <c r="BS23" s="171"/>
      <c r="BT23" s="171"/>
      <c r="BU23" s="171"/>
      <c r="BV23" s="171"/>
      <c r="BW23" s="171"/>
      <c r="BX23" s="171"/>
      <c r="BY23" s="171"/>
      <c r="BZ23" s="171"/>
      <c r="CA23" s="171"/>
      <c r="CB23" s="171"/>
      <c r="CC23" s="171"/>
      <c r="CD23" s="171"/>
      <c r="CE23" s="171"/>
      <c r="CF23" s="171"/>
      <c r="CG23" s="171"/>
      <c r="CH23" s="171"/>
      <c r="CI23" s="172"/>
      <c r="CJ23" s="173"/>
      <c r="CK23" s="174"/>
      <c r="CM23" s="183" t="s">
        <v>27</v>
      </c>
      <c r="CO23" s="48"/>
      <c r="CP23" s="170"/>
      <c r="CQ23" s="171"/>
      <c r="CR23" s="171"/>
      <c r="CS23" s="171"/>
      <c r="CT23" s="172"/>
      <c r="CU23" s="173"/>
      <c r="CV23" s="174"/>
      <c r="CW23" s="170"/>
      <c r="CX23" s="171"/>
      <c r="CY23" s="171"/>
      <c r="CZ23" s="171"/>
      <c r="DA23" s="171"/>
      <c r="DB23" s="171"/>
      <c r="DC23" s="171"/>
      <c r="DD23" s="171"/>
      <c r="DE23" s="171"/>
      <c r="DF23" s="171"/>
      <c r="DG23" s="171"/>
      <c r="DH23" s="171"/>
      <c r="DI23" s="171"/>
      <c r="DJ23" s="171"/>
      <c r="DK23" s="171"/>
      <c r="DL23" s="171"/>
      <c r="DM23" s="171"/>
      <c r="DN23" s="171"/>
      <c r="DO23" s="171"/>
      <c r="DP23" s="171"/>
      <c r="DQ23" s="172"/>
      <c r="DR23" s="173"/>
      <c r="DS23" s="174"/>
      <c r="DU23" s="164" t="s">
        <v>27</v>
      </c>
      <c r="DW23" s="48"/>
      <c r="DX23" s="170"/>
      <c r="DY23" s="171"/>
      <c r="DZ23" s="171"/>
      <c r="EA23" s="171"/>
      <c r="EB23" s="172"/>
      <c r="EC23" s="173"/>
      <c r="ED23" s="174"/>
      <c r="EE23" s="170"/>
      <c r="EF23" s="171"/>
      <c r="EG23" s="171"/>
      <c r="EH23" s="171"/>
      <c r="EI23" s="171"/>
      <c r="EJ23" s="171"/>
      <c r="EK23" s="171"/>
      <c r="EL23" s="171"/>
      <c r="EM23" s="171"/>
      <c r="EN23" s="171"/>
      <c r="EO23" s="171"/>
      <c r="EP23" s="171"/>
      <c r="EQ23" s="171"/>
      <c r="ER23" s="171"/>
      <c r="ES23" s="171"/>
      <c r="ET23" s="171"/>
      <c r="EU23" s="171"/>
      <c r="EV23" s="171"/>
      <c r="EW23" s="171"/>
      <c r="EX23" s="171"/>
      <c r="EY23" s="172"/>
      <c r="EZ23" s="173"/>
      <c r="FA23" s="174"/>
      <c r="FC23" s="164" t="s">
        <v>27</v>
      </c>
      <c r="FE23" s="48"/>
      <c r="FF23" s="170"/>
      <c r="FG23" s="171"/>
      <c r="FH23" s="171"/>
      <c r="FI23" s="171"/>
      <c r="FJ23" s="172"/>
      <c r="FK23" s="173"/>
      <c r="FL23" s="174"/>
      <c r="FM23" s="170"/>
      <c r="FN23" s="171"/>
      <c r="FO23" s="171"/>
      <c r="FP23" s="171"/>
      <c r="FQ23" s="171"/>
      <c r="FR23" s="171"/>
      <c r="FS23" s="171"/>
      <c r="FT23" s="171"/>
      <c r="FU23" s="171"/>
      <c r="FV23" s="171"/>
      <c r="FW23" s="171"/>
      <c r="FX23" s="171"/>
      <c r="FY23" s="171"/>
      <c r="FZ23" s="171"/>
      <c r="GA23" s="171"/>
      <c r="GB23" s="171"/>
      <c r="GC23" s="171"/>
      <c r="GD23" s="171"/>
      <c r="GE23" s="171"/>
      <c r="GF23" s="171"/>
      <c r="GG23" s="172"/>
      <c r="GH23" s="173"/>
      <c r="GI23" s="174"/>
      <c r="GK23" s="164" t="s">
        <v>27</v>
      </c>
      <c r="GM23" s="48"/>
      <c r="GN23" s="170"/>
      <c r="GO23" s="171"/>
      <c r="GP23" s="171"/>
      <c r="GQ23" s="171"/>
      <c r="GR23" s="172"/>
      <c r="GS23" s="173"/>
      <c r="GT23" s="174"/>
      <c r="GU23" s="170"/>
      <c r="GV23" s="171"/>
      <c r="GW23" s="171"/>
      <c r="GX23" s="171"/>
      <c r="GY23" s="171"/>
      <c r="GZ23" s="171"/>
      <c r="HA23" s="171"/>
      <c r="HB23" s="171"/>
      <c r="HC23" s="171"/>
      <c r="HD23" s="171"/>
      <c r="HE23" s="171"/>
      <c r="HF23" s="171"/>
      <c r="HG23" s="171"/>
      <c r="HH23" s="171"/>
      <c r="HI23" s="171"/>
      <c r="HJ23" s="171"/>
      <c r="HK23" s="171"/>
      <c r="HL23" s="171"/>
      <c r="HM23" s="171"/>
      <c r="HN23" s="171"/>
      <c r="HO23" s="171"/>
      <c r="HP23" s="171"/>
      <c r="HQ23" s="172"/>
      <c r="HS23" s="166" t="s">
        <v>52</v>
      </c>
      <c r="HU23" s="48"/>
      <c r="HV23" s="170"/>
      <c r="HW23" s="171"/>
      <c r="HX23" s="171"/>
      <c r="HY23" s="171"/>
      <c r="HZ23" s="172"/>
      <c r="IA23" s="173"/>
      <c r="IB23" s="174"/>
      <c r="IC23" s="170"/>
      <c r="ID23" s="171"/>
      <c r="IE23" s="171"/>
      <c r="IF23" s="171"/>
      <c r="IG23" s="171"/>
      <c r="IH23" s="171"/>
      <c r="II23" s="171"/>
      <c r="IJ23" s="171"/>
      <c r="IK23" s="171"/>
      <c r="IL23" s="171"/>
      <c r="IM23" s="171"/>
      <c r="IN23" s="171"/>
      <c r="IO23" s="171"/>
      <c r="IP23" s="171"/>
      <c r="IQ23" s="171"/>
      <c r="IR23" s="171"/>
      <c r="IS23" s="171"/>
      <c r="IT23" s="171"/>
      <c r="IU23" s="171"/>
      <c r="IV23" s="171"/>
      <c r="IW23" s="171"/>
      <c r="IX23" s="171"/>
      <c r="IY23" s="172"/>
      <c r="JA23" s="166" t="s">
        <v>52</v>
      </c>
      <c r="JC23" s="48"/>
      <c r="JD23" s="170"/>
      <c r="JE23" s="171"/>
      <c r="JF23" s="171"/>
      <c r="JG23" s="171"/>
      <c r="JH23" s="172"/>
      <c r="JI23" s="173"/>
      <c r="JJ23" s="174"/>
      <c r="JK23" s="170"/>
      <c r="JL23" s="171"/>
      <c r="JM23" s="171"/>
      <c r="JN23" s="171"/>
      <c r="JO23" s="171"/>
      <c r="JP23" s="171"/>
      <c r="JQ23" s="171"/>
      <c r="JR23" s="171"/>
      <c r="JS23" s="171"/>
      <c r="JT23" s="171"/>
      <c r="JU23" s="171"/>
      <c r="JV23" s="171"/>
      <c r="JW23" s="171"/>
      <c r="JX23" s="171"/>
      <c r="JY23" s="171"/>
      <c r="JZ23" s="171"/>
      <c r="KA23" s="171"/>
      <c r="KB23" s="171"/>
      <c r="KC23" s="171"/>
      <c r="KD23" s="171"/>
      <c r="KE23" s="171"/>
      <c r="KF23" s="171"/>
      <c r="KG23" s="172"/>
      <c r="KI23" s="166" t="s">
        <v>52</v>
      </c>
      <c r="KK23" s="48"/>
      <c r="KL23" s="170"/>
      <c r="KM23" s="171"/>
      <c r="KN23" s="171"/>
      <c r="KO23" s="171"/>
      <c r="KP23" s="172"/>
      <c r="KQ23" s="173"/>
      <c r="KR23" s="174"/>
      <c r="KS23" s="170"/>
      <c r="KT23" s="171"/>
      <c r="KU23" s="171"/>
      <c r="KV23" s="171"/>
      <c r="KW23" s="171"/>
      <c r="KX23" s="171"/>
      <c r="KY23" s="171"/>
      <c r="KZ23" s="171"/>
      <c r="LA23" s="171"/>
      <c r="LB23" s="171"/>
      <c r="LC23" s="171"/>
      <c r="LD23" s="171"/>
      <c r="LE23" s="171"/>
      <c r="LF23" s="171"/>
      <c r="LG23" s="171"/>
      <c r="LH23" s="171"/>
      <c r="LI23" s="171"/>
      <c r="LJ23" s="171"/>
      <c r="LK23" s="171"/>
      <c r="LL23" s="171"/>
      <c r="LM23" s="171"/>
      <c r="LN23" s="171"/>
      <c r="LO23" s="172"/>
      <c r="LQ23" s="166" t="s">
        <v>52</v>
      </c>
      <c r="LS23" s="48"/>
      <c r="LT23" s="170"/>
      <c r="LU23" s="171"/>
      <c r="LV23" s="171"/>
      <c r="LW23" s="171"/>
      <c r="LX23" s="172"/>
      <c r="LY23" s="173"/>
      <c r="LZ23" s="174"/>
      <c r="MA23" s="170"/>
      <c r="MB23" s="171"/>
      <c r="MC23" s="171"/>
      <c r="MD23" s="171"/>
      <c r="ME23" s="171"/>
      <c r="MF23" s="171"/>
      <c r="MG23" s="171"/>
      <c r="MH23" s="171"/>
      <c r="MI23" s="171"/>
      <c r="MJ23" s="171"/>
      <c r="MK23" s="171"/>
      <c r="ML23" s="171"/>
      <c r="MM23" s="171"/>
      <c r="MN23" s="171"/>
      <c r="MO23" s="171"/>
      <c r="MP23" s="171"/>
      <c r="MQ23" s="171"/>
      <c r="MR23" s="171"/>
      <c r="MS23" s="171"/>
      <c r="MT23" s="171"/>
      <c r="MU23" s="171"/>
      <c r="MV23" s="171"/>
      <c r="MW23" s="172"/>
      <c r="MY23" s="166" t="s">
        <v>52</v>
      </c>
    </row>
    <row r="24" spans="3:363" ht="16.5" customHeight="1">
      <c r="C24" s="208" t="s">
        <v>522</v>
      </c>
      <c r="D24" s="202"/>
      <c r="E24" s="202"/>
      <c r="F24" s="202"/>
      <c r="G24" s="202"/>
      <c r="H24" s="203"/>
      <c r="I24" s="208" t="s">
        <v>525</v>
      </c>
      <c r="J24" s="202"/>
      <c r="K24" s="202"/>
      <c r="L24" s="202"/>
      <c r="M24" s="202"/>
      <c r="N24" s="202"/>
      <c r="O24" s="202"/>
      <c r="P24" s="202"/>
      <c r="Q24" s="202"/>
      <c r="R24" s="202"/>
      <c r="S24" s="202"/>
      <c r="T24" s="202"/>
      <c r="U24" s="203"/>
      <c r="Y24" s="48">
        <v>1</v>
      </c>
      <c r="Z24" s="209" t="s">
        <v>544</v>
      </c>
      <c r="AA24" s="171"/>
      <c r="AB24" s="171"/>
      <c r="AC24" s="171"/>
      <c r="AD24" s="172"/>
      <c r="AE24" s="173"/>
      <c r="AF24" s="174"/>
      <c r="AG24" s="208" t="s">
        <v>543</v>
      </c>
      <c r="AH24" s="202"/>
      <c r="AI24" s="202"/>
      <c r="AJ24" s="202"/>
      <c r="AK24" s="202"/>
      <c r="AL24" s="202"/>
      <c r="AM24" s="202"/>
      <c r="AN24" s="202"/>
      <c r="AO24" s="202"/>
      <c r="AP24" s="202"/>
      <c r="AQ24" s="202"/>
      <c r="AR24" s="202"/>
      <c r="AS24" s="202"/>
      <c r="AT24" s="202"/>
      <c r="AU24" s="202"/>
      <c r="AV24" s="202"/>
      <c r="AW24" s="202"/>
      <c r="AX24" s="202"/>
      <c r="AY24" s="202"/>
      <c r="AZ24" s="202"/>
      <c r="BA24" s="203"/>
      <c r="BB24" s="173"/>
      <c r="BC24" s="174"/>
      <c r="BE24" s="164"/>
      <c r="BG24" s="48"/>
      <c r="BH24" s="170"/>
      <c r="BI24" s="171"/>
      <c r="BJ24" s="171"/>
      <c r="BK24" s="171"/>
      <c r="BL24" s="172"/>
      <c r="BM24" s="173"/>
      <c r="BN24" s="174"/>
      <c r="BO24" s="170"/>
      <c r="BP24" s="171"/>
      <c r="BQ24" s="171"/>
      <c r="BR24" s="171"/>
      <c r="BS24" s="171"/>
      <c r="BT24" s="171"/>
      <c r="BU24" s="171"/>
      <c r="BV24" s="171"/>
      <c r="BW24" s="171"/>
      <c r="BX24" s="171"/>
      <c r="BY24" s="171"/>
      <c r="BZ24" s="171"/>
      <c r="CA24" s="171"/>
      <c r="CB24" s="171"/>
      <c r="CC24" s="171"/>
      <c r="CD24" s="171"/>
      <c r="CE24" s="171"/>
      <c r="CF24" s="171"/>
      <c r="CG24" s="171"/>
      <c r="CH24" s="171"/>
      <c r="CI24" s="172"/>
      <c r="CJ24" s="173"/>
      <c r="CK24" s="174"/>
      <c r="CM24" s="184"/>
      <c r="CO24" s="48"/>
      <c r="CP24" s="170"/>
      <c r="CQ24" s="171"/>
      <c r="CR24" s="171"/>
      <c r="CS24" s="171"/>
      <c r="CT24" s="172"/>
      <c r="CU24" s="173"/>
      <c r="CV24" s="174"/>
      <c r="CW24" s="170"/>
      <c r="CX24" s="171"/>
      <c r="CY24" s="171"/>
      <c r="CZ24" s="171"/>
      <c r="DA24" s="171"/>
      <c r="DB24" s="171"/>
      <c r="DC24" s="171"/>
      <c r="DD24" s="171"/>
      <c r="DE24" s="171"/>
      <c r="DF24" s="171"/>
      <c r="DG24" s="171"/>
      <c r="DH24" s="171"/>
      <c r="DI24" s="171"/>
      <c r="DJ24" s="171"/>
      <c r="DK24" s="171"/>
      <c r="DL24" s="171"/>
      <c r="DM24" s="171"/>
      <c r="DN24" s="171"/>
      <c r="DO24" s="171"/>
      <c r="DP24" s="171"/>
      <c r="DQ24" s="172"/>
      <c r="DR24" s="173"/>
      <c r="DS24" s="174"/>
      <c r="DU24" s="164"/>
      <c r="DW24" s="48"/>
      <c r="DX24" s="170"/>
      <c r="DY24" s="171"/>
      <c r="DZ24" s="171"/>
      <c r="EA24" s="171"/>
      <c r="EB24" s="172"/>
      <c r="EC24" s="173"/>
      <c r="ED24" s="174"/>
      <c r="EE24" s="170"/>
      <c r="EF24" s="171"/>
      <c r="EG24" s="171"/>
      <c r="EH24" s="171"/>
      <c r="EI24" s="171"/>
      <c r="EJ24" s="171"/>
      <c r="EK24" s="171"/>
      <c r="EL24" s="171"/>
      <c r="EM24" s="171"/>
      <c r="EN24" s="171"/>
      <c r="EO24" s="171"/>
      <c r="EP24" s="171"/>
      <c r="EQ24" s="171"/>
      <c r="ER24" s="171"/>
      <c r="ES24" s="171"/>
      <c r="ET24" s="171"/>
      <c r="EU24" s="171"/>
      <c r="EV24" s="171"/>
      <c r="EW24" s="171"/>
      <c r="EX24" s="171"/>
      <c r="EY24" s="172"/>
      <c r="EZ24" s="173"/>
      <c r="FA24" s="174"/>
      <c r="FC24" s="164"/>
      <c r="FE24" s="48"/>
      <c r="FF24" s="170"/>
      <c r="FG24" s="171"/>
      <c r="FH24" s="171"/>
      <c r="FI24" s="171"/>
      <c r="FJ24" s="172"/>
      <c r="FK24" s="173"/>
      <c r="FL24" s="174"/>
      <c r="FM24" s="170"/>
      <c r="FN24" s="171"/>
      <c r="FO24" s="171"/>
      <c r="FP24" s="171"/>
      <c r="FQ24" s="171"/>
      <c r="FR24" s="171"/>
      <c r="FS24" s="171"/>
      <c r="FT24" s="171"/>
      <c r="FU24" s="171"/>
      <c r="FV24" s="171"/>
      <c r="FW24" s="171"/>
      <c r="FX24" s="171"/>
      <c r="FY24" s="171"/>
      <c r="FZ24" s="171"/>
      <c r="GA24" s="171"/>
      <c r="GB24" s="171"/>
      <c r="GC24" s="171"/>
      <c r="GD24" s="171"/>
      <c r="GE24" s="171"/>
      <c r="GF24" s="171"/>
      <c r="GG24" s="172"/>
      <c r="GH24" s="173"/>
      <c r="GI24" s="174"/>
      <c r="GK24" s="164"/>
      <c r="GM24" s="48"/>
      <c r="GN24" s="170"/>
      <c r="GO24" s="171"/>
      <c r="GP24" s="171"/>
      <c r="GQ24" s="171"/>
      <c r="GR24" s="172"/>
      <c r="GS24" s="173"/>
      <c r="GT24" s="174"/>
      <c r="GU24" s="170"/>
      <c r="GV24" s="171"/>
      <c r="GW24" s="171"/>
      <c r="GX24" s="171"/>
      <c r="GY24" s="171"/>
      <c r="GZ24" s="171"/>
      <c r="HA24" s="171"/>
      <c r="HB24" s="171"/>
      <c r="HC24" s="171"/>
      <c r="HD24" s="171"/>
      <c r="HE24" s="171"/>
      <c r="HF24" s="171"/>
      <c r="HG24" s="171"/>
      <c r="HH24" s="171"/>
      <c r="HI24" s="171"/>
      <c r="HJ24" s="171"/>
      <c r="HK24" s="171"/>
      <c r="HL24" s="171"/>
      <c r="HM24" s="171"/>
      <c r="HN24" s="171"/>
      <c r="HO24" s="171"/>
      <c r="HP24" s="171"/>
      <c r="HQ24" s="172"/>
      <c r="HS24" s="167"/>
      <c r="HU24" s="48"/>
      <c r="HV24" s="170"/>
      <c r="HW24" s="171"/>
      <c r="HX24" s="171"/>
      <c r="HY24" s="171"/>
      <c r="HZ24" s="172"/>
      <c r="IA24" s="173"/>
      <c r="IB24" s="174"/>
      <c r="IC24" s="170"/>
      <c r="ID24" s="171"/>
      <c r="IE24" s="171"/>
      <c r="IF24" s="171"/>
      <c r="IG24" s="171"/>
      <c r="IH24" s="171"/>
      <c r="II24" s="171"/>
      <c r="IJ24" s="171"/>
      <c r="IK24" s="171"/>
      <c r="IL24" s="171"/>
      <c r="IM24" s="171"/>
      <c r="IN24" s="171"/>
      <c r="IO24" s="171"/>
      <c r="IP24" s="171"/>
      <c r="IQ24" s="171"/>
      <c r="IR24" s="171"/>
      <c r="IS24" s="171"/>
      <c r="IT24" s="171"/>
      <c r="IU24" s="171"/>
      <c r="IV24" s="171"/>
      <c r="IW24" s="171"/>
      <c r="IX24" s="171"/>
      <c r="IY24" s="172"/>
      <c r="JA24" s="167"/>
      <c r="JC24" s="48"/>
      <c r="JD24" s="170"/>
      <c r="JE24" s="171"/>
      <c r="JF24" s="171"/>
      <c r="JG24" s="171"/>
      <c r="JH24" s="172"/>
      <c r="JI24" s="173"/>
      <c r="JJ24" s="174"/>
      <c r="JK24" s="170"/>
      <c r="JL24" s="171"/>
      <c r="JM24" s="171"/>
      <c r="JN24" s="171"/>
      <c r="JO24" s="171"/>
      <c r="JP24" s="171"/>
      <c r="JQ24" s="171"/>
      <c r="JR24" s="171"/>
      <c r="JS24" s="171"/>
      <c r="JT24" s="171"/>
      <c r="JU24" s="171"/>
      <c r="JV24" s="171"/>
      <c r="JW24" s="171"/>
      <c r="JX24" s="171"/>
      <c r="JY24" s="171"/>
      <c r="JZ24" s="171"/>
      <c r="KA24" s="171"/>
      <c r="KB24" s="171"/>
      <c r="KC24" s="171"/>
      <c r="KD24" s="171"/>
      <c r="KE24" s="171"/>
      <c r="KF24" s="171"/>
      <c r="KG24" s="172"/>
      <c r="KI24" s="167"/>
      <c r="KK24" s="48"/>
      <c r="KL24" s="170"/>
      <c r="KM24" s="171"/>
      <c r="KN24" s="171"/>
      <c r="KO24" s="171"/>
      <c r="KP24" s="172"/>
      <c r="KQ24" s="173"/>
      <c r="KR24" s="174"/>
      <c r="KS24" s="170"/>
      <c r="KT24" s="171"/>
      <c r="KU24" s="171"/>
      <c r="KV24" s="171"/>
      <c r="KW24" s="171"/>
      <c r="KX24" s="171"/>
      <c r="KY24" s="171"/>
      <c r="KZ24" s="171"/>
      <c r="LA24" s="171"/>
      <c r="LB24" s="171"/>
      <c r="LC24" s="171"/>
      <c r="LD24" s="171"/>
      <c r="LE24" s="171"/>
      <c r="LF24" s="171"/>
      <c r="LG24" s="171"/>
      <c r="LH24" s="171"/>
      <c r="LI24" s="171"/>
      <c r="LJ24" s="171"/>
      <c r="LK24" s="171"/>
      <c r="LL24" s="171"/>
      <c r="LM24" s="171"/>
      <c r="LN24" s="171"/>
      <c r="LO24" s="172"/>
      <c r="LQ24" s="167"/>
      <c r="LS24" s="48"/>
      <c r="LT24" s="170"/>
      <c r="LU24" s="171"/>
      <c r="LV24" s="171"/>
      <c r="LW24" s="171"/>
      <c r="LX24" s="172"/>
      <c r="LY24" s="173"/>
      <c r="LZ24" s="174"/>
      <c r="MA24" s="170"/>
      <c r="MB24" s="171"/>
      <c r="MC24" s="171"/>
      <c r="MD24" s="171"/>
      <c r="ME24" s="171"/>
      <c r="MF24" s="171"/>
      <c r="MG24" s="171"/>
      <c r="MH24" s="171"/>
      <c r="MI24" s="171"/>
      <c r="MJ24" s="171"/>
      <c r="MK24" s="171"/>
      <c r="ML24" s="171"/>
      <c r="MM24" s="171"/>
      <c r="MN24" s="171"/>
      <c r="MO24" s="171"/>
      <c r="MP24" s="171"/>
      <c r="MQ24" s="171"/>
      <c r="MR24" s="171"/>
      <c r="MS24" s="171"/>
      <c r="MT24" s="171"/>
      <c r="MU24" s="171"/>
      <c r="MV24" s="171"/>
      <c r="MW24" s="172"/>
      <c r="MY24" s="167"/>
    </row>
    <row r="25" spans="3:363" ht="16.5" customHeight="1">
      <c r="C25" s="208" t="s">
        <v>523</v>
      </c>
      <c r="D25" s="202"/>
      <c r="E25" s="202"/>
      <c r="F25" s="202"/>
      <c r="G25" s="202"/>
      <c r="H25" s="203"/>
      <c r="I25" s="208" t="s">
        <v>526</v>
      </c>
      <c r="J25" s="202"/>
      <c r="K25" s="202"/>
      <c r="L25" s="202"/>
      <c r="M25" s="202"/>
      <c r="N25" s="202"/>
      <c r="O25" s="202"/>
      <c r="P25" s="202"/>
      <c r="Q25" s="202"/>
      <c r="R25" s="202"/>
      <c r="S25" s="202"/>
      <c r="T25" s="202"/>
      <c r="U25" s="203"/>
      <c r="Y25" s="48">
        <v>1</v>
      </c>
      <c r="Z25" s="209" t="s">
        <v>550</v>
      </c>
      <c r="AA25" s="171"/>
      <c r="AB25" s="171"/>
      <c r="AC25" s="171"/>
      <c r="AD25" s="172"/>
      <c r="AE25" s="173"/>
      <c r="AF25" s="174"/>
      <c r="AG25" s="209" t="s">
        <v>549</v>
      </c>
      <c r="AH25" s="171"/>
      <c r="AI25" s="171"/>
      <c r="AJ25" s="171"/>
      <c r="AK25" s="171"/>
      <c r="AL25" s="171"/>
      <c r="AM25" s="171"/>
      <c r="AN25" s="171"/>
      <c r="AO25" s="171"/>
      <c r="AP25" s="171"/>
      <c r="AQ25" s="171"/>
      <c r="AR25" s="171"/>
      <c r="AS25" s="171"/>
      <c r="AT25" s="171"/>
      <c r="AU25" s="171"/>
      <c r="AV25" s="171"/>
      <c r="AW25" s="171"/>
      <c r="AX25" s="171"/>
      <c r="AY25" s="171"/>
      <c r="AZ25" s="171"/>
      <c r="BA25" s="172"/>
      <c r="BB25" s="173"/>
      <c r="BC25" s="174"/>
      <c r="BE25" s="164"/>
      <c r="BG25" s="48"/>
      <c r="BH25" s="170"/>
      <c r="BI25" s="171"/>
      <c r="BJ25" s="171"/>
      <c r="BK25" s="171"/>
      <c r="BL25" s="172"/>
      <c r="BM25" s="173"/>
      <c r="BN25" s="174"/>
      <c r="BO25" s="170"/>
      <c r="BP25" s="171"/>
      <c r="BQ25" s="171"/>
      <c r="BR25" s="171"/>
      <c r="BS25" s="171"/>
      <c r="BT25" s="171"/>
      <c r="BU25" s="171"/>
      <c r="BV25" s="171"/>
      <c r="BW25" s="171"/>
      <c r="BX25" s="171"/>
      <c r="BY25" s="171"/>
      <c r="BZ25" s="171"/>
      <c r="CA25" s="171"/>
      <c r="CB25" s="171"/>
      <c r="CC25" s="171"/>
      <c r="CD25" s="171"/>
      <c r="CE25" s="171"/>
      <c r="CF25" s="171"/>
      <c r="CG25" s="171"/>
      <c r="CH25" s="171"/>
      <c r="CI25" s="172"/>
      <c r="CJ25" s="173"/>
      <c r="CK25" s="174"/>
      <c r="CM25" s="184"/>
      <c r="CO25" s="48"/>
      <c r="CP25" s="170"/>
      <c r="CQ25" s="171"/>
      <c r="CR25" s="171"/>
      <c r="CS25" s="171"/>
      <c r="CT25" s="172"/>
      <c r="CU25" s="173"/>
      <c r="CV25" s="174"/>
      <c r="CW25" s="170"/>
      <c r="CX25" s="171"/>
      <c r="CY25" s="171"/>
      <c r="CZ25" s="171"/>
      <c r="DA25" s="171"/>
      <c r="DB25" s="171"/>
      <c r="DC25" s="171"/>
      <c r="DD25" s="171"/>
      <c r="DE25" s="171"/>
      <c r="DF25" s="171"/>
      <c r="DG25" s="171"/>
      <c r="DH25" s="171"/>
      <c r="DI25" s="171"/>
      <c r="DJ25" s="171"/>
      <c r="DK25" s="171"/>
      <c r="DL25" s="171"/>
      <c r="DM25" s="171"/>
      <c r="DN25" s="171"/>
      <c r="DO25" s="171"/>
      <c r="DP25" s="171"/>
      <c r="DQ25" s="172"/>
      <c r="DR25" s="173"/>
      <c r="DS25" s="174"/>
      <c r="DU25" s="164"/>
      <c r="DW25" s="48"/>
      <c r="DX25" s="170"/>
      <c r="DY25" s="171"/>
      <c r="DZ25" s="171"/>
      <c r="EA25" s="171"/>
      <c r="EB25" s="172"/>
      <c r="EC25" s="173"/>
      <c r="ED25" s="174"/>
      <c r="EE25" s="170"/>
      <c r="EF25" s="171"/>
      <c r="EG25" s="171"/>
      <c r="EH25" s="171"/>
      <c r="EI25" s="171"/>
      <c r="EJ25" s="171"/>
      <c r="EK25" s="171"/>
      <c r="EL25" s="171"/>
      <c r="EM25" s="171"/>
      <c r="EN25" s="171"/>
      <c r="EO25" s="171"/>
      <c r="EP25" s="171"/>
      <c r="EQ25" s="171"/>
      <c r="ER25" s="171"/>
      <c r="ES25" s="171"/>
      <c r="ET25" s="171"/>
      <c r="EU25" s="171"/>
      <c r="EV25" s="171"/>
      <c r="EW25" s="171"/>
      <c r="EX25" s="171"/>
      <c r="EY25" s="172"/>
      <c r="EZ25" s="173"/>
      <c r="FA25" s="174"/>
      <c r="FC25" s="164"/>
      <c r="FE25" s="48"/>
      <c r="FF25" s="170"/>
      <c r="FG25" s="171"/>
      <c r="FH25" s="171"/>
      <c r="FI25" s="171"/>
      <c r="FJ25" s="172"/>
      <c r="FK25" s="173"/>
      <c r="FL25" s="174"/>
      <c r="FM25" s="170"/>
      <c r="FN25" s="171"/>
      <c r="FO25" s="171"/>
      <c r="FP25" s="171"/>
      <c r="FQ25" s="171"/>
      <c r="FR25" s="171"/>
      <c r="FS25" s="171"/>
      <c r="FT25" s="171"/>
      <c r="FU25" s="171"/>
      <c r="FV25" s="171"/>
      <c r="FW25" s="171"/>
      <c r="FX25" s="171"/>
      <c r="FY25" s="171"/>
      <c r="FZ25" s="171"/>
      <c r="GA25" s="171"/>
      <c r="GB25" s="171"/>
      <c r="GC25" s="171"/>
      <c r="GD25" s="171"/>
      <c r="GE25" s="171"/>
      <c r="GF25" s="171"/>
      <c r="GG25" s="172"/>
      <c r="GH25" s="173"/>
      <c r="GI25" s="174"/>
      <c r="GK25" s="164"/>
      <c r="GM25" s="48"/>
      <c r="GN25" s="170"/>
      <c r="GO25" s="171"/>
      <c r="GP25" s="171"/>
      <c r="GQ25" s="171"/>
      <c r="GR25" s="172"/>
      <c r="GS25" s="173"/>
      <c r="GT25" s="174"/>
      <c r="GU25" s="170"/>
      <c r="GV25" s="171"/>
      <c r="GW25" s="171"/>
      <c r="GX25" s="171"/>
      <c r="GY25" s="171"/>
      <c r="GZ25" s="171"/>
      <c r="HA25" s="171"/>
      <c r="HB25" s="171"/>
      <c r="HC25" s="171"/>
      <c r="HD25" s="171"/>
      <c r="HE25" s="171"/>
      <c r="HF25" s="171"/>
      <c r="HG25" s="171"/>
      <c r="HH25" s="171"/>
      <c r="HI25" s="171"/>
      <c r="HJ25" s="171"/>
      <c r="HK25" s="171"/>
      <c r="HL25" s="171"/>
      <c r="HM25" s="171"/>
      <c r="HN25" s="171"/>
      <c r="HO25" s="171"/>
      <c r="HP25" s="171"/>
      <c r="HQ25" s="172"/>
      <c r="HS25" s="167"/>
      <c r="HU25" s="48"/>
      <c r="HV25" s="170"/>
      <c r="HW25" s="171"/>
      <c r="HX25" s="171"/>
      <c r="HY25" s="171"/>
      <c r="HZ25" s="172"/>
      <c r="IA25" s="173"/>
      <c r="IB25" s="174"/>
      <c r="IC25" s="170"/>
      <c r="ID25" s="171"/>
      <c r="IE25" s="171"/>
      <c r="IF25" s="171"/>
      <c r="IG25" s="171"/>
      <c r="IH25" s="171"/>
      <c r="II25" s="171"/>
      <c r="IJ25" s="171"/>
      <c r="IK25" s="171"/>
      <c r="IL25" s="171"/>
      <c r="IM25" s="171"/>
      <c r="IN25" s="171"/>
      <c r="IO25" s="171"/>
      <c r="IP25" s="171"/>
      <c r="IQ25" s="171"/>
      <c r="IR25" s="171"/>
      <c r="IS25" s="171"/>
      <c r="IT25" s="171"/>
      <c r="IU25" s="171"/>
      <c r="IV25" s="171"/>
      <c r="IW25" s="171"/>
      <c r="IX25" s="171"/>
      <c r="IY25" s="172"/>
      <c r="JA25" s="167"/>
      <c r="JC25" s="48"/>
      <c r="JD25" s="170"/>
      <c r="JE25" s="171"/>
      <c r="JF25" s="171"/>
      <c r="JG25" s="171"/>
      <c r="JH25" s="172"/>
      <c r="JI25" s="173"/>
      <c r="JJ25" s="174"/>
      <c r="JK25" s="170"/>
      <c r="JL25" s="171"/>
      <c r="JM25" s="171"/>
      <c r="JN25" s="171"/>
      <c r="JO25" s="171"/>
      <c r="JP25" s="171"/>
      <c r="JQ25" s="171"/>
      <c r="JR25" s="171"/>
      <c r="JS25" s="171"/>
      <c r="JT25" s="171"/>
      <c r="JU25" s="171"/>
      <c r="JV25" s="171"/>
      <c r="JW25" s="171"/>
      <c r="JX25" s="171"/>
      <c r="JY25" s="171"/>
      <c r="JZ25" s="171"/>
      <c r="KA25" s="171"/>
      <c r="KB25" s="171"/>
      <c r="KC25" s="171"/>
      <c r="KD25" s="171"/>
      <c r="KE25" s="171"/>
      <c r="KF25" s="171"/>
      <c r="KG25" s="172"/>
      <c r="KI25" s="167"/>
      <c r="KK25" s="48"/>
      <c r="KL25" s="170"/>
      <c r="KM25" s="171"/>
      <c r="KN25" s="171"/>
      <c r="KO25" s="171"/>
      <c r="KP25" s="172"/>
      <c r="KQ25" s="173"/>
      <c r="KR25" s="174"/>
      <c r="KS25" s="170"/>
      <c r="KT25" s="171"/>
      <c r="KU25" s="171"/>
      <c r="KV25" s="171"/>
      <c r="KW25" s="171"/>
      <c r="KX25" s="171"/>
      <c r="KY25" s="171"/>
      <c r="KZ25" s="171"/>
      <c r="LA25" s="171"/>
      <c r="LB25" s="171"/>
      <c r="LC25" s="171"/>
      <c r="LD25" s="171"/>
      <c r="LE25" s="171"/>
      <c r="LF25" s="171"/>
      <c r="LG25" s="171"/>
      <c r="LH25" s="171"/>
      <c r="LI25" s="171"/>
      <c r="LJ25" s="171"/>
      <c r="LK25" s="171"/>
      <c r="LL25" s="171"/>
      <c r="LM25" s="171"/>
      <c r="LN25" s="171"/>
      <c r="LO25" s="172"/>
      <c r="LQ25" s="167"/>
      <c r="LS25" s="48"/>
      <c r="LT25" s="170"/>
      <c r="LU25" s="171"/>
      <c r="LV25" s="171"/>
      <c r="LW25" s="171"/>
      <c r="LX25" s="172"/>
      <c r="LY25" s="173"/>
      <c r="LZ25" s="174"/>
      <c r="MA25" s="170"/>
      <c r="MB25" s="171"/>
      <c r="MC25" s="171"/>
      <c r="MD25" s="171"/>
      <c r="ME25" s="171"/>
      <c r="MF25" s="171"/>
      <c r="MG25" s="171"/>
      <c r="MH25" s="171"/>
      <c r="MI25" s="171"/>
      <c r="MJ25" s="171"/>
      <c r="MK25" s="171"/>
      <c r="ML25" s="171"/>
      <c r="MM25" s="171"/>
      <c r="MN25" s="171"/>
      <c r="MO25" s="171"/>
      <c r="MP25" s="171"/>
      <c r="MQ25" s="171"/>
      <c r="MR25" s="171"/>
      <c r="MS25" s="171"/>
      <c r="MT25" s="171"/>
      <c r="MU25" s="171"/>
      <c r="MV25" s="171"/>
      <c r="MW25" s="172"/>
      <c r="MY25" s="167"/>
    </row>
    <row r="26" spans="3:363" ht="16.5" customHeight="1">
      <c r="C26" s="208" t="s">
        <v>528</v>
      </c>
      <c r="D26" s="202"/>
      <c r="E26" s="202"/>
      <c r="F26" s="202"/>
      <c r="G26" s="202"/>
      <c r="H26" s="203"/>
      <c r="I26" s="208" t="s">
        <v>527</v>
      </c>
      <c r="J26" s="202"/>
      <c r="K26" s="202"/>
      <c r="L26" s="202"/>
      <c r="M26" s="202"/>
      <c r="N26" s="202"/>
      <c r="O26" s="202"/>
      <c r="P26" s="202"/>
      <c r="Q26" s="202"/>
      <c r="R26" s="202"/>
      <c r="S26" s="202"/>
      <c r="T26" s="202"/>
      <c r="U26" s="203"/>
      <c r="Y26" s="48">
        <v>1</v>
      </c>
      <c r="Z26" s="209" t="s">
        <v>552</v>
      </c>
      <c r="AA26" s="171"/>
      <c r="AB26" s="171"/>
      <c r="AC26" s="171"/>
      <c r="AD26" s="172"/>
      <c r="AE26" s="173"/>
      <c r="AF26" s="174"/>
      <c r="AG26" s="208" t="s">
        <v>551</v>
      </c>
      <c r="AH26" s="202"/>
      <c r="AI26" s="202"/>
      <c r="AJ26" s="202"/>
      <c r="AK26" s="202"/>
      <c r="AL26" s="202"/>
      <c r="AM26" s="202"/>
      <c r="AN26" s="202"/>
      <c r="AO26" s="202"/>
      <c r="AP26" s="202"/>
      <c r="AQ26" s="202"/>
      <c r="AR26" s="202"/>
      <c r="AS26" s="202"/>
      <c r="AT26" s="202"/>
      <c r="AU26" s="202"/>
      <c r="AV26" s="202"/>
      <c r="AW26" s="202"/>
      <c r="AX26" s="202"/>
      <c r="AY26" s="202"/>
      <c r="AZ26" s="202"/>
      <c r="BA26" s="203"/>
      <c r="BB26" s="173"/>
      <c r="BC26" s="174"/>
      <c r="BE26" s="164"/>
      <c r="BG26" s="48"/>
      <c r="BH26" s="170"/>
      <c r="BI26" s="171"/>
      <c r="BJ26" s="171"/>
      <c r="BK26" s="171"/>
      <c r="BL26" s="172"/>
      <c r="BM26" s="173"/>
      <c r="BN26" s="174"/>
      <c r="BO26" s="170"/>
      <c r="BP26" s="171"/>
      <c r="BQ26" s="171"/>
      <c r="BR26" s="171"/>
      <c r="BS26" s="171"/>
      <c r="BT26" s="171"/>
      <c r="BU26" s="171"/>
      <c r="BV26" s="171"/>
      <c r="BW26" s="171"/>
      <c r="BX26" s="171"/>
      <c r="BY26" s="171"/>
      <c r="BZ26" s="171"/>
      <c r="CA26" s="171"/>
      <c r="CB26" s="171"/>
      <c r="CC26" s="171"/>
      <c r="CD26" s="171"/>
      <c r="CE26" s="171"/>
      <c r="CF26" s="171"/>
      <c r="CG26" s="171"/>
      <c r="CH26" s="171"/>
      <c r="CI26" s="172"/>
      <c r="CJ26" s="173"/>
      <c r="CK26" s="174"/>
      <c r="CM26" s="184"/>
      <c r="CO26" s="48"/>
      <c r="CP26" s="170"/>
      <c r="CQ26" s="171"/>
      <c r="CR26" s="171"/>
      <c r="CS26" s="171"/>
      <c r="CT26" s="172"/>
      <c r="CU26" s="173"/>
      <c r="CV26" s="174"/>
      <c r="CW26" s="170"/>
      <c r="CX26" s="171"/>
      <c r="CY26" s="171"/>
      <c r="CZ26" s="171"/>
      <c r="DA26" s="171"/>
      <c r="DB26" s="171"/>
      <c r="DC26" s="171"/>
      <c r="DD26" s="171"/>
      <c r="DE26" s="171"/>
      <c r="DF26" s="171"/>
      <c r="DG26" s="171"/>
      <c r="DH26" s="171"/>
      <c r="DI26" s="171"/>
      <c r="DJ26" s="171"/>
      <c r="DK26" s="171"/>
      <c r="DL26" s="171"/>
      <c r="DM26" s="171"/>
      <c r="DN26" s="171"/>
      <c r="DO26" s="171"/>
      <c r="DP26" s="171"/>
      <c r="DQ26" s="172"/>
      <c r="DR26" s="173"/>
      <c r="DS26" s="174"/>
      <c r="DU26" s="164"/>
      <c r="DW26" s="48"/>
      <c r="DX26" s="170"/>
      <c r="DY26" s="171"/>
      <c r="DZ26" s="171"/>
      <c r="EA26" s="171"/>
      <c r="EB26" s="172"/>
      <c r="EC26" s="173"/>
      <c r="ED26" s="174"/>
      <c r="EE26" s="170"/>
      <c r="EF26" s="171"/>
      <c r="EG26" s="171"/>
      <c r="EH26" s="171"/>
      <c r="EI26" s="171"/>
      <c r="EJ26" s="171"/>
      <c r="EK26" s="171"/>
      <c r="EL26" s="171"/>
      <c r="EM26" s="171"/>
      <c r="EN26" s="171"/>
      <c r="EO26" s="171"/>
      <c r="EP26" s="171"/>
      <c r="EQ26" s="171"/>
      <c r="ER26" s="171"/>
      <c r="ES26" s="171"/>
      <c r="ET26" s="171"/>
      <c r="EU26" s="171"/>
      <c r="EV26" s="171"/>
      <c r="EW26" s="171"/>
      <c r="EX26" s="171"/>
      <c r="EY26" s="172"/>
      <c r="EZ26" s="173"/>
      <c r="FA26" s="174"/>
      <c r="FC26" s="164"/>
      <c r="FE26" s="48"/>
      <c r="FF26" s="170"/>
      <c r="FG26" s="171"/>
      <c r="FH26" s="171"/>
      <c r="FI26" s="171"/>
      <c r="FJ26" s="172"/>
      <c r="FK26" s="173"/>
      <c r="FL26" s="174"/>
      <c r="FM26" s="170"/>
      <c r="FN26" s="171"/>
      <c r="FO26" s="171"/>
      <c r="FP26" s="171"/>
      <c r="FQ26" s="171"/>
      <c r="FR26" s="171"/>
      <c r="FS26" s="171"/>
      <c r="FT26" s="171"/>
      <c r="FU26" s="171"/>
      <c r="FV26" s="171"/>
      <c r="FW26" s="171"/>
      <c r="FX26" s="171"/>
      <c r="FY26" s="171"/>
      <c r="FZ26" s="171"/>
      <c r="GA26" s="171"/>
      <c r="GB26" s="171"/>
      <c r="GC26" s="171"/>
      <c r="GD26" s="171"/>
      <c r="GE26" s="171"/>
      <c r="GF26" s="171"/>
      <c r="GG26" s="172"/>
      <c r="GH26" s="173"/>
      <c r="GI26" s="174"/>
      <c r="GK26" s="164"/>
      <c r="GM26" s="48"/>
      <c r="GN26" s="170"/>
      <c r="GO26" s="171"/>
      <c r="GP26" s="171"/>
      <c r="GQ26" s="171"/>
      <c r="GR26" s="172"/>
      <c r="GS26" s="173"/>
      <c r="GT26" s="174"/>
      <c r="GU26" s="170"/>
      <c r="GV26" s="171"/>
      <c r="GW26" s="171"/>
      <c r="GX26" s="171"/>
      <c r="GY26" s="171"/>
      <c r="GZ26" s="171"/>
      <c r="HA26" s="171"/>
      <c r="HB26" s="171"/>
      <c r="HC26" s="171"/>
      <c r="HD26" s="171"/>
      <c r="HE26" s="171"/>
      <c r="HF26" s="171"/>
      <c r="HG26" s="171"/>
      <c r="HH26" s="171"/>
      <c r="HI26" s="171"/>
      <c r="HJ26" s="171"/>
      <c r="HK26" s="171"/>
      <c r="HL26" s="171"/>
      <c r="HM26" s="171"/>
      <c r="HN26" s="171"/>
      <c r="HO26" s="171"/>
      <c r="HP26" s="171"/>
      <c r="HQ26" s="172"/>
      <c r="HS26" s="167"/>
      <c r="HU26" s="48"/>
      <c r="HV26" s="170"/>
      <c r="HW26" s="171"/>
      <c r="HX26" s="171"/>
      <c r="HY26" s="171"/>
      <c r="HZ26" s="172"/>
      <c r="IA26" s="173"/>
      <c r="IB26" s="174"/>
      <c r="IC26" s="170"/>
      <c r="ID26" s="171"/>
      <c r="IE26" s="171"/>
      <c r="IF26" s="171"/>
      <c r="IG26" s="171"/>
      <c r="IH26" s="171"/>
      <c r="II26" s="171"/>
      <c r="IJ26" s="171"/>
      <c r="IK26" s="171"/>
      <c r="IL26" s="171"/>
      <c r="IM26" s="171"/>
      <c r="IN26" s="171"/>
      <c r="IO26" s="171"/>
      <c r="IP26" s="171"/>
      <c r="IQ26" s="171"/>
      <c r="IR26" s="171"/>
      <c r="IS26" s="171"/>
      <c r="IT26" s="171"/>
      <c r="IU26" s="171"/>
      <c r="IV26" s="171"/>
      <c r="IW26" s="171"/>
      <c r="IX26" s="171"/>
      <c r="IY26" s="172"/>
      <c r="JA26" s="167"/>
      <c r="JC26" s="48"/>
      <c r="JD26" s="170"/>
      <c r="JE26" s="171"/>
      <c r="JF26" s="171"/>
      <c r="JG26" s="171"/>
      <c r="JH26" s="172"/>
      <c r="JI26" s="173"/>
      <c r="JJ26" s="174"/>
      <c r="JK26" s="170"/>
      <c r="JL26" s="171"/>
      <c r="JM26" s="171"/>
      <c r="JN26" s="171"/>
      <c r="JO26" s="171"/>
      <c r="JP26" s="171"/>
      <c r="JQ26" s="171"/>
      <c r="JR26" s="171"/>
      <c r="JS26" s="171"/>
      <c r="JT26" s="171"/>
      <c r="JU26" s="171"/>
      <c r="JV26" s="171"/>
      <c r="JW26" s="171"/>
      <c r="JX26" s="171"/>
      <c r="JY26" s="171"/>
      <c r="JZ26" s="171"/>
      <c r="KA26" s="171"/>
      <c r="KB26" s="171"/>
      <c r="KC26" s="171"/>
      <c r="KD26" s="171"/>
      <c r="KE26" s="171"/>
      <c r="KF26" s="171"/>
      <c r="KG26" s="172"/>
      <c r="KI26" s="167"/>
      <c r="KK26" s="48"/>
      <c r="KL26" s="170"/>
      <c r="KM26" s="171"/>
      <c r="KN26" s="171"/>
      <c r="KO26" s="171"/>
      <c r="KP26" s="172"/>
      <c r="KQ26" s="173"/>
      <c r="KR26" s="174"/>
      <c r="KS26" s="170"/>
      <c r="KT26" s="171"/>
      <c r="KU26" s="171"/>
      <c r="KV26" s="171"/>
      <c r="KW26" s="171"/>
      <c r="KX26" s="171"/>
      <c r="KY26" s="171"/>
      <c r="KZ26" s="171"/>
      <c r="LA26" s="171"/>
      <c r="LB26" s="171"/>
      <c r="LC26" s="171"/>
      <c r="LD26" s="171"/>
      <c r="LE26" s="171"/>
      <c r="LF26" s="171"/>
      <c r="LG26" s="171"/>
      <c r="LH26" s="171"/>
      <c r="LI26" s="171"/>
      <c r="LJ26" s="171"/>
      <c r="LK26" s="171"/>
      <c r="LL26" s="171"/>
      <c r="LM26" s="171"/>
      <c r="LN26" s="171"/>
      <c r="LO26" s="172"/>
      <c r="LQ26" s="167"/>
      <c r="LS26" s="48"/>
      <c r="LT26" s="170"/>
      <c r="LU26" s="171"/>
      <c r="LV26" s="171"/>
      <c r="LW26" s="171"/>
      <c r="LX26" s="172"/>
      <c r="LY26" s="173"/>
      <c r="LZ26" s="174"/>
      <c r="MA26" s="170"/>
      <c r="MB26" s="171"/>
      <c r="MC26" s="171"/>
      <c r="MD26" s="171"/>
      <c r="ME26" s="171"/>
      <c r="MF26" s="171"/>
      <c r="MG26" s="171"/>
      <c r="MH26" s="171"/>
      <c r="MI26" s="171"/>
      <c r="MJ26" s="171"/>
      <c r="MK26" s="171"/>
      <c r="ML26" s="171"/>
      <c r="MM26" s="171"/>
      <c r="MN26" s="171"/>
      <c r="MO26" s="171"/>
      <c r="MP26" s="171"/>
      <c r="MQ26" s="171"/>
      <c r="MR26" s="171"/>
      <c r="MS26" s="171"/>
      <c r="MT26" s="171"/>
      <c r="MU26" s="171"/>
      <c r="MV26" s="171"/>
      <c r="MW26" s="172"/>
      <c r="MY26" s="167"/>
    </row>
    <row r="27" spans="3:363" ht="16.5" customHeight="1">
      <c r="C27" s="208" t="s">
        <v>534</v>
      </c>
      <c r="D27" s="202"/>
      <c r="E27" s="202"/>
      <c r="F27" s="202"/>
      <c r="G27" s="202"/>
      <c r="H27" s="203"/>
      <c r="I27" s="208" t="s">
        <v>533</v>
      </c>
      <c r="J27" s="202"/>
      <c r="K27" s="202"/>
      <c r="L27" s="202"/>
      <c r="M27" s="202"/>
      <c r="N27" s="202"/>
      <c r="O27" s="202"/>
      <c r="P27" s="202"/>
      <c r="Q27" s="202"/>
      <c r="R27" s="202"/>
      <c r="S27" s="202"/>
      <c r="T27" s="202"/>
      <c r="U27" s="203"/>
      <c r="Y27" s="48"/>
      <c r="Z27" s="170"/>
      <c r="AA27" s="171"/>
      <c r="AB27" s="171"/>
      <c r="AC27" s="171"/>
      <c r="AD27" s="172"/>
      <c r="AE27" s="173"/>
      <c r="AF27" s="174"/>
      <c r="AG27" s="170"/>
      <c r="AH27" s="171"/>
      <c r="AI27" s="171"/>
      <c r="AJ27" s="171"/>
      <c r="AK27" s="171"/>
      <c r="AL27" s="171"/>
      <c r="AM27" s="171"/>
      <c r="AN27" s="171"/>
      <c r="AO27" s="171"/>
      <c r="AP27" s="171"/>
      <c r="AQ27" s="171"/>
      <c r="AR27" s="171"/>
      <c r="AS27" s="171"/>
      <c r="AT27" s="171"/>
      <c r="AU27" s="171"/>
      <c r="AV27" s="171"/>
      <c r="AW27" s="171"/>
      <c r="AX27" s="171"/>
      <c r="AY27" s="171"/>
      <c r="AZ27" s="171"/>
      <c r="BA27" s="172"/>
      <c r="BB27" s="173"/>
      <c r="BC27" s="174"/>
      <c r="BE27" s="164"/>
      <c r="BG27" s="48"/>
      <c r="BH27" s="170"/>
      <c r="BI27" s="171"/>
      <c r="BJ27" s="171"/>
      <c r="BK27" s="171"/>
      <c r="BL27" s="172"/>
      <c r="BM27" s="173"/>
      <c r="BN27" s="174"/>
      <c r="BO27" s="170"/>
      <c r="BP27" s="171"/>
      <c r="BQ27" s="171"/>
      <c r="BR27" s="171"/>
      <c r="BS27" s="171"/>
      <c r="BT27" s="171"/>
      <c r="BU27" s="171"/>
      <c r="BV27" s="171"/>
      <c r="BW27" s="171"/>
      <c r="BX27" s="171"/>
      <c r="BY27" s="171"/>
      <c r="BZ27" s="171"/>
      <c r="CA27" s="171"/>
      <c r="CB27" s="171"/>
      <c r="CC27" s="171"/>
      <c r="CD27" s="171"/>
      <c r="CE27" s="171"/>
      <c r="CF27" s="171"/>
      <c r="CG27" s="171"/>
      <c r="CH27" s="171"/>
      <c r="CI27" s="172"/>
      <c r="CJ27" s="173"/>
      <c r="CK27" s="174"/>
      <c r="CM27" s="185"/>
      <c r="CO27" s="48"/>
      <c r="CP27" s="170"/>
      <c r="CQ27" s="171"/>
      <c r="CR27" s="171"/>
      <c r="CS27" s="171"/>
      <c r="CT27" s="172"/>
      <c r="CU27" s="173"/>
      <c r="CV27" s="174"/>
      <c r="CW27" s="170"/>
      <c r="CX27" s="171"/>
      <c r="CY27" s="171"/>
      <c r="CZ27" s="171"/>
      <c r="DA27" s="171"/>
      <c r="DB27" s="171"/>
      <c r="DC27" s="171"/>
      <c r="DD27" s="171"/>
      <c r="DE27" s="171"/>
      <c r="DF27" s="171"/>
      <c r="DG27" s="171"/>
      <c r="DH27" s="171"/>
      <c r="DI27" s="171"/>
      <c r="DJ27" s="171"/>
      <c r="DK27" s="171"/>
      <c r="DL27" s="171"/>
      <c r="DM27" s="171"/>
      <c r="DN27" s="171"/>
      <c r="DO27" s="171"/>
      <c r="DP27" s="171"/>
      <c r="DQ27" s="172"/>
      <c r="DR27" s="173"/>
      <c r="DS27" s="174"/>
      <c r="DU27" s="164"/>
      <c r="DW27" s="48"/>
      <c r="DX27" s="170"/>
      <c r="DY27" s="171"/>
      <c r="DZ27" s="171"/>
      <c r="EA27" s="171"/>
      <c r="EB27" s="172"/>
      <c r="EC27" s="173"/>
      <c r="ED27" s="174"/>
      <c r="EE27" s="170"/>
      <c r="EF27" s="171"/>
      <c r="EG27" s="171"/>
      <c r="EH27" s="171"/>
      <c r="EI27" s="171"/>
      <c r="EJ27" s="171"/>
      <c r="EK27" s="171"/>
      <c r="EL27" s="171"/>
      <c r="EM27" s="171"/>
      <c r="EN27" s="171"/>
      <c r="EO27" s="171"/>
      <c r="EP27" s="171"/>
      <c r="EQ27" s="171"/>
      <c r="ER27" s="171"/>
      <c r="ES27" s="171"/>
      <c r="ET27" s="171"/>
      <c r="EU27" s="171"/>
      <c r="EV27" s="171"/>
      <c r="EW27" s="171"/>
      <c r="EX27" s="171"/>
      <c r="EY27" s="172"/>
      <c r="EZ27" s="173"/>
      <c r="FA27" s="174"/>
      <c r="FC27" s="164"/>
      <c r="FE27" s="48"/>
      <c r="FF27" s="170"/>
      <c r="FG27" s="171"/>
      <c r="FH27" s="171"/>
      <c r="FI27" s="171"/>
      <c r="FJ27" s="172"/>
      <c r="FK27" s="173"/>
      <c r="FL27" s="174"/>
      <c r="FM27" s="170"/>
      <c r="FN27" s="171"/>
      <c r="FO27" s="171"/>
      <c r="FP27" s="171"/>
      <c r="FQ27" s="171"/>
      <c r="FR27" s="171"/>
      <c r="FS27" s="171"/>
      <c r="FT27" s="171"/>
      <c r="FU27" s="171"/>
      <c r="FV27" s="171"/>
      <c r="FW27" s="171"/>
      <c r="FX27" s="171"/>
      <c r="FY27" s="171"/>
      <c r="FZ27" s="171"/>
      <c r="GA27" s="171"/>
      <c r="GB27" s="171"/>
      <c r="GC27" s="171"/>
      <c r="GD27" s="171"/>
      <c r="GE27" s="171"/>
      <c r="GF27" s="171"/>
      <c r="GG27" s="172"/>
      <c r="GH27" s="173"/>
      <c r="GI27" s="174"/>
      <c r="GK27" s="164"/>
      <c r="GM27" s="48"/>
      <c r="GN27" s="170"/>
      <c r="GO27" s="171"/>
      <c r="GP27" s="171"/>
      <c r="GQ27" s="171"/>
      <c r="GR27" s="172"/>
      <c r="GS27" s="173"/>
      <c r="GT27" s="174"/>
      <c r="GU27" s="170"/>
      <c r="GV27" s="171"/>
      <c r="GW27" s="171"/>
      <c r="GX27" s="171"/>
      <c r="GY27" s="171"/>
      <c r="GZ27" s="171"/>
      <c r="HA27" s="171"/>
      <c r="HB27" s="171"/>
      <c r="HC27" s="171"/>
      <c r="HD27" s="171"/>
      <c r="HE27" s="171"/>
      <c r="HF27" s="171"/>
      <c r="HG27" s="171"/>
      <c r="HH27" s="171"/>
      <c r="HI27" s="171"/>
      <c r="HJ27" s="171"/>
      <c r="HK27" s="171"/>
      <c r="HL27" s="171"/>
      <c r="HM27" s="171"/>
      <c r="HN27" s="171"/>
      <c r="HO27" s="171"/>
      <c r="HP27" s="171"/>
      <c r="HQ27" s="172"/>
      <c r="HS27" s="168"/>
      <c r="HU27" s="48"/>
      <c r="HV27" s="170"/>
      <c r="HW27" s="171"/>
      <c r="HX27" s="171"/>
      <c r="HY27" s="171"/>
      <c r="HZ27" s="172"/>
      <c r="IA27" s="173"/>
      <c r="IB27" s="174"/>
      <c r="IC27" s="170"/>
      <c r="ID27" s="171"/>
      <c r="IE27" s="171"/>
      <c r="IF27" s="171"/>
      <c r="IG27" s="171"/>
      <c r="IH27" s="171"/>
      <c r="II27" s="171"/>
      <c r="IJ27" s="171"/>
      <c r="IK27" s="171"/>
      <c r="IL27" s="171"/>
      <c r="IM27" s="171"/>
      <c r="IN27" s="171"/>
      <c r="IO27" s="171"/>
      <c r="IP27" s="171"/>
      <c r="IQ27" s="171"/>
      <c r="IR27" s="171"/>
      <c r="IS27" s="171"/>
      <c r="IT27" s="171"/>
      <c r="IU27" s="171"/>
      <c r="IV27" s="171"/>
      <c r="IW27" s="171"/>
      <c r="IX27" s="171"/>
      <c r="IY27" s="172"/>
      <c r="JA27" s="168"/>
      <c r="JC27" s="48"/>
      <c r="JD27" s="170"/>
      <c r="JE27" s="171"/>
      <c r="JF27" s="171"/>
      <c r="JG27" s="171"/>
      <c r="JH27" s="172"/>
      <c r="JI27" s="173"/>
      <c r="JJ27" s="174"/>
      <c r="JK27" s="170"/>
      <c r="JL27" s="171"/>
      <c r="JM27" s="171"/>
      <c r="JN27" s="171"/>
      <c r="JO27" s="171"/>
      <c r="JP27" s="171"/>
      <c r="JQ27" s="171"/>
      <c r="JR27" s="171"/>
      <c r="JS27" s="171"/>
      <c r="JT27" s="171"/>
      <c r="JU27" s="171"/>
      <c r="JV27" s="171"/>
      <c r="JW27" s="171"/>
      <c r="JX27" s="171"/>
      <c r="JY27" s="171"/>
      <c r="JZ27" s="171"/>
      <c r="KA27" s="171"/>
      <c r="KB27" s="171"/>
      <c r="KC27" s="171"/>
      <c r="KD27" s="171"/>
      <c r="KE27" s="171"/>
      <c r="KF27" s="171"/>
      <c r="KG27" s="172"/>
      <c r="KI27" s="168"/>
      <c r="KK27" s="48"/>
      <c r="KL27" s="170"/>
      <c r="KM27" s="171"/>
      <c r="KN27" s="171"/>
      <c r="KO27" s="171"/>
      <c r="KP27" s="172"/>
      <c r="KQ27" s="173"/>
      <c r="KR27" s="174"/>
      <c r="KS27" s="170"/>
      <c r="KT27" s="171"/>
      <c r="KU27" s="171"/>
      <c r="KV27" s="171"/>
      <c r="KW27" s="171"/>
      <c r="KX27" s="171"/>
      <c r="KY27" s="171"/>
      <c r="KZ27" s="171"/>
      <c r="LA27" s="171"/>
      <c r="LB27" s="171"/>
      <c r="LC27" s="171"/>
      <c r="LD27" s="171"/>
      <c r="LE27" s="171"/>
      <c r="LF27" s="171"/>
      <c r="LG27" s="171"/>
      <c r="LH27" s="171"/>
      <c r="LI27" s="171"/>
      <c r="LJ27" s="171"/>
      <c r="LK27" s="171"/>
      <c r="LL27" s="171"/>
      <c r="LM27" s="171"/>
      <c r="LN27" s="171"/>
      <c r="LO27" s="172"/>
      <c r="LQ27" s="168"/>
      <c r="LS27" s="48"/>
      <c r="LT27" s="170"/>
      <c r="LU27" s="171"/>
      <c r="LV27" s="171"/>
      <c r="LW27" s="171"/>
      <c r="LX27" s="172"/>
      <c r="LY27" s="173"/>
      <c r="LZ27" s="174"/>
      <c r="MA27" s="170"/>
      <c r="MB27" s="171"/>
      <c r="MC27" s="171"/>
      <c r="MD27" s="171"/>
      <c r="ME27" s="171"/>
      <c r="MF27" s="171"/>
      <c r="MG27" s="171"/>
      <c r="MH27" s="171"/>
      <c r="MI27" s="171"/>
      <c r="MJ27" s="171"/>
      <c r="MK27" s="171"/>
      <c r="ML27" s="171"/>
      <c r="MM27" s="171"/>
      <c r="MN27" s="171"/>
      <c r="MO27" s="171"/>
      <c r="MP27" s="171"/>
      <c r="MQ27" s="171"/>
      <c r="MR27" s="171"/>
      <c r="MS27" s="171"/>
      <c r="MT27" s="171"/>
      <c r="MU27" s="171"/>
      <c r="MV27" s="171"/>
      <c r="MW27" s="172"/>
      <c r="MY27" s="168"/>
    </row>
    <row r="28" spans="3:363" ht="16.5" customHeight="1">
      <c r="C28" s="208" t="s">
        <v>530</v>
      </c>
      <c r="D28" s="202"/>
      <c r="E28" s="202"/>
      <c r="F28" s="202"/>
      <c r="G28" s="202"/>
      <c r="H28" s="203"/>
      <c r="I28" s="208" t="s">
        <v>529</v>
      </c>
      <c r="J28" s="202"/>
      <c r="K28" s="202"/>
      <c r="L28" s="202"/>
      <c r="M28" s="202"/>
      <c r="N28" s="202"/>
      <c r="O28" s="202"/>
      <c r="P28" s="202"/>
      <c r="Q28" s="202"/>
      <c r="R28" s="202"/>
      <c r="S28" s="202"/>
      <c r="T28" s="202"/>
      <c r="U28" s="203"/>
      <c r="Y28" s="48"/>
      <c r="Z28" s="170"/>
      <c r="AA28" s="171"/>
      <c r="AB28" s="171"/>
      <c r="AC28" s="171"/>
      <c r="AD28" s="172"/>
      <c r="AE28" s="173"/>
      <c r="AF28" s="174"/>
      <c r="AG28" s="170"/>
      <c r="AH28" s="171"/>
      <c r="AI28" s="171"/>
      <c r="AJ28" s="171"/>
      <c r="AK28" s="171"/>
      <c r="AL28" s="171"/>
      <c r="AM28" s="171"/>
      <c r="AN28" s="171"/>
      <c r="AO28" s="171"/>
      <c r="AP28" s="171"/>
      <c r="AQ28" s="171"/>
      <c r="AR28" s="171"/>
      <c r="AS28" s="171"/>
      <c r="AT28" s="171"/>
      <c r="AU28" s="171"/>
      <c r="AV28" s="171"/>
      <c r="AW28" s="171"/>
      <c r="AX28" s="171"/>
      <c r="AY28" s="171"/>
      <c r="AZ28" s="171"/>
      <c r="BA28" s="172"/>
      <c r="BB28" s="173"/>
      <c r="BC28" s="174"/>
      <c r="BE28" s="165">
        <f>IF(主状态!C10=0,"-",主状态!C10)</f>
        <v>2</v>
      </c>
      <c r="BG28" s="48"/>
      <c r="BH28" s="170"/>
      <c r="BI28" s="171"/>
      <c r="BJ28" s="171"/>
      <c r="BK28" s="171"/>
      <c r="BL28" s="172"/>
      <c r="BM28" s="173"/>
      <c r="BN28" s="174"/>
      <c r="BO28" s="170"/>
      <c r="BP28" s="171"/>
      <c r="BQ28" s="171"/>
      <c r="BR28" s="171"/>
      <c r="BS28" s="171"/>
      <c r="BT28" s="171"/>
      <c r="BU28" s="171"/>
      <c r="BV28" s="171"/>
      <c r="BW28" s="171"/>
      <c r="BX28" s="171"/>
      <c r="BY28" s="171"/>
      <c r="BZ28" s="171"/>
      <c r="CA28" s="171"/>
      <c r="CB28" s="171"/>
      <c r="CC28" s="171"/>
      <c r="CD28" s="171"/>
      <c r="CE28" s="171"/>
      <c r="CF28" s="171"/>
      <c r="CG28" s="171"/>
      <c r="CH28" s="171"/>
      <c r="CI28" s="172"/>
      <c r="CJ28" s="173"/>
      <c r="CK28" s="174"/>
      <c r="CM28" s="180" t="str">
        <f>IF(主状态!C11=0,"-",主状态!C11)</f>
        <v>-</v>
      </c>
      <c r="CO28" s="48"/>
      <c r="CP28" s="170"/>
      <c r="CQ28" s="171"/>
      <c r="CR28" s="171"/>
      <c r="CS28" s="171"/>
      <c r="CT28" s="172"/>
      <c r="CU28" s="173"/>
      <c r="CV28" s="174"/>
      <c r="CW28" s="170"/>
      <c r="CX28" s="171"/>
      <c r="CY28" s="171"/>
      <c r="CZ28" s="171"/>
      <c r="DA28" s="171"/>
      <c r="DB28" s="171"/>
      <c r="DC28" s="171"/>
      <c r="DD28" s="171"/>
      <c r="DE28" s="171"/>
      <c r="DF28" s="171"/>
      <c r="DG28" s="171"/>
      <c r="DH28" s="171"/>
      <c r="DI28" s="171"/>
      <c r="DJ28" s="171"/>
      <c r="DK28" s="171"/>
      <c r="DL28" s="171"/>
      <c r="DM28" s="171"/>
      <c r="DN28" s="171"/>
      <c r="DO28" s="171"/>
      <c r="DP28" s="171"/>
      <c r="DQ28" s="172"/>
      <c r="DR28" s="173"/>
      <c r="DS28" s="174"/>
      <c r="DU28" s="165" t="str">
        <f>IF(主状态!C12=0,"-",主状态!C12)</f>
        <v>-</v>
      </c>
      <c r="DW28" s="48"/>
      <c r="DX28" s="170"/>
      <c r="DY28" s="171"/>
      <c r="DZ28" s="171"/>
      <c r="EA28" s="171"/>
      <c r="EB28" s="172"/>
      <c r="EC28" s="173"/>
      <c r="ED28" s="174"/>
      <c r="EE28" s="170"/>
      <c r="EF28" s="171"/>
      <c r="EG28" s="171"/>
      <c r="EH28" s="171"/>
      <c r="EI28" s="171"/>
      <c r="EJ28" s="171"/>
      <c r="EK28" s="171"/>
      <c r="EL28" s="171"/>
      <c r="EM28" s="171"/>
      <c r="EN28" s="171"/>
      <c r="EO28" s="171"/>
      <c r="EP28" s="171"/>
      <c r="EQ28" s="171"/>
      <c r="ER28" s="171"/>
      <c r="ES28" s="171"/>
      <c r="ET28" s="171"/>
      <c r="EU28" s="171"/>
      <c r="EV28" s="171"/>
      <c r="EW28" s="171"/>
      <c r="EX28" s="171"/>
      <c r="EY28" s="172"/>
      <c r="EZ28" s="173"/>
      <c r="FA28" s="174"/>
      <c r="FC28" s="165" t="str">
        <f>IF(主状态!C13=0,"-",主状态!C13)</f>
        <v>-</v>
      </c>
      <c r="FE28" s="48"/>
      <c r="FF28" s="170"/>
      <c r="FG28" s="171"/>
      <c r="FH28" s="171"/>
      <c r="FI28" s="171"/>
      <c r="FJ28" s="172"/>
      <c r="FK28" s="173"/>
      <c r="FL28" s="174"/>
      <c r="FM28" s="170"/>
      <c r="FN28" s="171"/>
      <c r="FO28" s="171"/>
      <c r="FP28" s="171"/>
      <c r="FQ28" s="171"/>
      <c r="FR28" s="171"/>
      <c r="FS28" s="171"/>
      <c r="FT28" s="171"/>
      <c r="FU28" s="171"/>
      <c r="FV28" s="171"/>
      <c r="FW28" s="171"/>
      <c r="FX28" s="171"/>
      <c r="FY28" s="171"/>
      <c r="FZ28" s="171"/>
      <c r="GA28" s="171"/>
      <c r="GB28" s="171"/>
      <c r="GC28" s="171"/>
      <c r="GD28" s="171"/>
      <c r="GE28" s="171"/>
      <c r="GF28" s="171"/>
      <c r="GG28" s="172"/>
      <c r="GH28" s="173"/>
      <c r="GI28" s="174"/>
      <c r="GK28" s="165" t="str">
        <f>IF(主状态!C14=0,"-",主状态!C14)</f>
        <v>-</v>
      </c>
      <c r="GM28" s="48"/>
      <c r="GN28" s="170"/>
      <c r="GO28" s="171"/>
      <c r="GP28" s="171"/>
      <c r="GQ28" s="171"/>
      <c r="GR28" s="172"/>
      <c r="GS28" s="173"/>
      <c r="GT28" s="174"/>
      <c r="GU28" s="170"/>
      <c r="GV28" s="171"/>
      <c r="GW28" s="171"/>
      <c r="GX28" s="171"/>
      <c r="GY28" s="171"/>
      <c r="GZ28" s="171"/>
      <c r="HA28" s="171"/>
      <c r="HB28" s="171"/>
      <c r="HC28" s="171"/>
      <c r="HD28" s="171"/>
      <c r="HE28" s="171"/>
      <c r="HF28" s="171"/>
      <c r="HG28" s="171"/>
      <c r="HH28" s="171"/>
      <c r="HI28" s="171"/>
      <c r="HJ28" s="171"/>
      <c r="HK28" s="171"/>
      <c r="HL28" s="171"/>
      <c r="HM28" s="171"/>
      <c r="HN28" s="171"/>
      <c r="HO28" s="171"/>
      <c r="HP28" s="171"/>
      <c r="HQ28" s="172"/>
      <c r="HU28" s="48"/>
      <c r="HV28" s="170"/>
      <c r="HW28" s="171"/>
      <c r="HX28" s="171"/>
      <c r="HY28" s="171"/>
      <c r="HZ28" s="172"/>
      <c r="IA28" s="173"/>
      <c r="IB28" s="174"/>
      <c r="IC28" s="170"/>
      <c r="ID28" s="171"/>
      <c r="IE28" s="171"/>
      <c r="IF28" s="171"/>
      <c r="IG28" s="171"/>
      <c r="IH28" s="171"/>
      <c r="II28" s="171"/>
      <c r="IJ28" s="171"/>
      <c r="IK28" s="171"/>
      <c r="IL28" s="171"/>
      <c r="IM28" s="171"/>
      <c r="IN28" s="171"/>
      <c r="IO28" s="171"/>
      <c r="IP28" s="171"/>
      <c r="IQ28" s="171"/>
      <c r="IR28" s="171"/>
      <c r="IS28" s="171"/>
      <c r="IT28" s="171"/>
      <c r="IU28" s="171"/>
      <c r="IV28" s="171"/>
      <c r="IW28" s="171"/>
      <c r="IX28" s="171"/>
      <c r="IY28" s="172"/>
      <c r="JC28" s="48"/>
      <c r="JD28" s="170"/>
      <c r="JE28" s="171"/>
      <c r="JF28" s="171"/>
      <c r="JG28" s="171"/>
      <c r="JH28" s="172"/>
      <c r="JI28" s="173"/>
      <c r="JJ28" s="174"/>
      <c r="JK28" s="170"/>
      <c r="JL28" s="171"/>
      <c r="JM28" s="171"/>
      <c r="JN28" s="171"/>
      <c r="JO28" s="171"/>
      <c r="JP28" s="171"/>
      <c r="JQ28" s="171"/>
      <c r="JR28" s="171"/>
      <c r="JS28" s="171"/>
      <c r="JT28" s="171"/>
      <c r="JU28" s="171"/>
      <c r="JV28" s="171"/>
      <c r="JW28" s="171"/>
      <c r="JX28" s="171"/>
      <c r="JY28" s="171"/>
      <c r="JZ28" s="171"/>
      <c r="KA28" s="171"/>
      <c r="KB28" s="171"/>
      <c r="KC28" s="171"/>
      <c r="KD28" s="171"/>
      <c r="KE28" s="171"/>
      <c r="KF28" s="171"/>
      <c r="KG28" s="172"/>
      <c r="KK28" s="48"/>
      <c r="KL28" s="170"/>
      <c r="KM28" s="171"/>
      <c r="KN28" s="171"/>
      <c r="KO28" s="171"/>
      <c r="KP28" s="172"/>
      <c r="KQ28" s="173"/>
      <c r="KR28" s="174"/>
      <c r="KS28" s="170"/>
      <c r="KT28" s="171"/>
      <c r="KU28" s="171"/>
      <c r="KV28" s="171"/>
      <c r="KW28" s="171"/>
      <c r="KX28" s="171"/>
      <c r="KY28" s="171"/>
      <c r="KZ28" s="171"/>
      <c r="LA28" s="171"/>
      <c r="LB28" s="171"/>
      <c r="LC28" s="171"/>
      <c r="LD28" s="171"/>
      <c r="LE28" s="171"/>
      <c r="LF28" s="171"/>
      <c r="LG28" s="171"/>
      <c r="LH28" s="171"/>
      <c r="LI28" s="171"/>
      <c r="LJ28" s="171"/>
      <c r="LK28" s="171"/>
      <c r="LL28" s="171"/>
      <c r="LM28" s="171"/>
      <c r="LN28" s="171"/>
      <c r="LO28" s="172"/>
      <c r="LS28" s="48"/>
      <c r="LT28" s="170"/>
      <c r="LU28" s="171"/>
      <c r="LV28" s="171"/>
      <c r="LW28" s="171"/>
      <c r="LX28" s="172"/>
      <c r="LY28" s="173"/>
      <c r="LZ28" s="174"/>
      <c r="MA28" s="170"/>
      <c r="MB28" s="171"/>
      <c r="MC28" s="171"/>
      <c r="MD28" s="171"/>
      <c r="ME28" s="171"/>
      <c r="MF28" s="171"/>
      <c r="MG28" s="171"/>
      <c r="MH28" s="171"/>
      <c r="MI28" s="171"/>
      <c r="MJ28" s="171"/>
      <c r="MK28" s="171"/>
      <c r="ML28" s="171"/>
      <c r="MM28" s="171"/>
      <c r="MN28" s="171"/>
      <c r="MO28" s="171"/>
      <c r="MP28" s="171"/>
      <c r="MQ28" s="171"/>
      <c r="MR28" s="171"/>
      <c r="MS28" s="171"/>
      <c r="MT28" s="171"/>
      <c r="MU28" s="171"/>
      <c r="MV28" s="171"/>
      <c r="MW28" s="172"/>
    </row>
    <row r="29" spans="3:363" ht="16.5" customHeight="1">
      <c r="C29" s="207"/>
      <c r="D29" s="195"/>
      <c r="E29" s="195"/>
      <c r="F29" s="195"/>
      <c r="G29" s="195"/>
      <c r="H29" s="196"/>
      <c r="I29" s="207"/>
      <c r="J29" s="195"/>
      <c r="K29" s="195"/>
      <c r="L29" s="195"/>
      <c r="M29" s="195"/>
      <c r="N29" s="195"/>
      <c r="O29" s="195"/>
      <c r="P29" s="195"/>
      <c r="Q29" s="195"/>
      <c r="R29" s="195"/>
      <c r="S29" s="195"/>
      <c r="T29" s="195"/>
      <c r="U29" s="196"/>
      <c r="Y29" s="48"/>
      <c r="Z29" s="170"/>
      <c r="AA29" s="171"/>
      <c r="AB29" s="171"/>
      <c r="AC29" s="171"/>
      <c r="AD29" s="172"/>
      <c r="AE29" s="173"/>
      <c r="AF29" s="174"/>
      <c r="AG29" s="170"/>
      <c r="AH29" s="171"/>
      <c r="AI29" s="171"/>
      <c r="AJ29" s="171"/>
      <c r="AK29" s="171"/>
      <c r="AL29" s="171"/>
      <c r="AM29" s="171"/>
      <c r="AN29" s="171"/>
      <c r="AO29" s="171"/>
      <c r="AP29" s="171"/>
      <c r="AQ29" s="171"/>
      <c r="AR29" s="171"/>
      <c r="AS29" s="171"/>
      <c r="AT29" s="171"/>
      <c r="AU29" s="171"/>
      <c r="AV29" s="171"/>
      <c r="AW29" s="171"/>
      <c r="AX29" s="171"/>
      <c r="AY29" s="171"/>
      <c r="AZ29" s="171"/>
      <c r="BA29" s="172"/>
      <c r="BB29" s="173"/>
      <c r="BC29" s="174"/>
      <c r="BE29" s="165"/>
      <c r="BG29" s="48"/>
      <c r="BH29" s="170"/>
      <c r="BI29" s="171"/>
      <c r="BJ29" s="171"/>
      <c r="BK29" s="171"/>
      <c r="BL29" s="172"/>
      <c r="BM29" s="173"/>
      <c r="BN29" s="174"/>
      <c r="BO29" s="170"/>
      <c r="BP29" s="171"/>
      <c r="BQ29" s="171"/>
      <c r="BR29" s="171"/>
      <c r="BS29" s="171"/>
      <c r="BT29" s="171"/>
      <c r="BU29" s="171"/>
      <c r="BV29" s="171"/>
      <c r="BW29" s="171"/>
      <c r="BX29" s="171"/>
      <c r="BY29" s="171"/>
      <c r="BZ29" s="171"/>
      <c r="CA29" s="171"/>
      <c r="CB29" s="171"/>
      <c r="CC29" s="171"/>
      <c r="CD29" s="171"/>
      <c r="CE29" s="171"/>
      <c r="CF29" s="171"/>
      <c r="CG29" s="171"/>
      <c r="CH29" s="171"/>
      <c r="CI29" s="172"/>
      <c r="CJ29" s="173"/>
      <c r="CK29" s="174"/>
      <c r="CM29" s="181"/>
      <c r="CO29" s="48"/>
      <c r="CP29" s="170"/>
      <c r="CQ29" s="171"/>
      <c r="CR29" s="171"/>
      <c r="CS29" s="171"/>
      <c r="CT29" s="172"/>
      <c r="CU29" s="173"/>
      <c r="CV29" s="174"/>
      <c r="CW29" s="170"/>
      <c r="CX29" s="171"/>
      <c r="CY29" s="171"/>
      <c r="CZ29" s="171"/>
      <c r="DA29" s="171"/>
      <c r="DB29" s="171"/>
      <c r="DC29" s="171"/>
      <c r="DD29" s="171"/>
      <c r="DE29" s="171"/>
      <c r="DF29" s="171"/>
      <c r="DG29" s="171"/>
      <c r="DH29" s="171"/>
      <c r="DI29" s="171"/>
      <c r="DJ29" s="171"/>
      <c r="DK29" s="171"/>
      <c r="DL29" s="171"/>
      <c r="DM29" s="171"/>
      <c r="DN29" s="171"/>
      <c r="DO29" s="171"/>
      <c r="DP29" s="171"/>
      <c r="DQ29" s="172"/>
      <c r="DR29" s="173"/>
      <c r="DS29" s="174"/>
      <c r="DU29" s="165"/>
      <c r="DW29" s="48"/>
      <c r="DX29" s="170"/>
      <c r="DY29" s="171"/>
      <c r="DZ29" s="171"/>
      <c r="EA29" s="171"/>
      <c r="EB29" s="172"/>
      <c r="EC29" s="173"/>
      <c r="ED29" s="174"/>
      <c r="EE29" s="170"/>
      <c r="EF29" s="171"/>
      <c r="EG29" s="171"/>
      <c r="EH29" s="171"/>
      <c r="EI29" s="171"/>
      <c r="EJ29" s="171"/>
      <c r="EK29" s="171"/>
      <c r="EL29" s="171"/>
      <c r="EM29" s="171"/>
      <c r="EN29" s="171"/>
      <c r="EO29" s="171"/>
      <c r="EP29" s="171"/>
      <c r="EQ29" s="171"/>
      <c r="ER29" s="171"/>
      <c r="ES29" s="171"/>
      <c r="ET29" s="171"/>
      <c r="EU29" s="171"/>
      <c r="EV29" s="171"/>
      <c r="EW29" s="171"/>
      <c r="EX29" s="171"/>
      <c r="EY29" s="172"/>
      <c r="EZ29" s="173"/>
      <c r="FA29" s="174"/>
      <c r="FC29" s="165"/>
      <c r="FE29" s="48"/>
      <c r="FF29" s="170"/>
      <c r="FG29" s="171"/>
      <c r="FH29" s="171"/>
      <c r="FI29" s="171"/>
      <c r="FJ29" s="172"/>
      <c r="FK29" s="173"/>
      <c r="FL29" s="174"/>
      <c r="FM29" s="170"/>
      <c r="FN29" s="171"/>
      <c r="FO29" s="171"/>
      <c r="FP29" s="171"/>
      <c r="FQ29" s="171"/>
      <c r="FR29" s="171"/>
      <c r="FS29" s="171"/>
      <c r="FT29" s="171"/>
      <c r="FU29" s="171"/>
      <c r="FV29" s="171"/>
      <c r="FW29" s="171"/>
      <c r="FX29" s="171"/>
      <c r="FY29" s="171"/>
      <c r="FZ29" s="171"/>
      <c r="GA29" s="171"/>
      <c r="GB29" s="171"/>
      <c r="GC29" s="171"/>
      <c r="GD29" s="171"/>
      <c r="GE29" s="171"/>
      <c r="GF29" s="171"/>
      <c r="GG29" s="172"/>
      <c r="GH29" s="173"/>
      <c r="GI29" s="174"/>
      <c r="GK29" s="165"/>
      <c r="GM29" s="48"/>
      <c r="GN29" s="170"/>
      <c r="GO29" s="171"/>
      <c r="GP29" s="171"/>
      <c r="GQ29" s="171"/>
      <c r="GR29" s="172"/>
      <c r="GS29" s="173"/>
      <c r="GT29" s="174"/>
      <c r="GU29" s="170"/>
      <c r="GV29" s="171"/>
      <c r="GW29" s="171"/>
      <c r="GX29" s="171"/>
      <c r="GY29" s="171"/>
      <c r="GZ29" s="171"/>
      <c r="HA29" s="171"/>
      <c r="HB29" s="171"/>
      <c r="HC29" s="171"/>
      <c r="HD29" s="171"/>
      <c r="HE29" s="171"/>
      <c r="HF29" s="171"/>
      <c r="HG29" s="171"/>
      <c r="HH29" s="171"/>
      <c r="HI29" s="171"/>
      <c r="HJ29" s="171"/>
      <c r="HK29" s="171"/>
      <c r="HL29" s="171"/>
      <c r="HM29" s="171"/>
      <c r="HN29" s="171"/>
      <c r="HO29" s="171"/>
      <c r="HP29" s="171"/>
      <c r="HQ29" s="172"/>
      <c r="HU29" s="48"/>
      <c r="HV29" s="170"/>
      <c r="HW29" s="171"/>
      <c r="HX29" s="171"/>
      <c r="HY29" s="171"/>
      <c r="HZ29" s="172"/>
      <c r="IA29" s="173"/>
      <c r="IB29" s="174"/>
      <c r="IC29" s="170"/>
      <c r="ID29" s="171"/>
      <c r="IE29" s="171"/>
      <c r="IF29" s="171"/>
      <c r="IG29" s="171"/>
      <c r="IH29" s="171"/>
      <c r="II29" s="171"/>
      <c r="IJ29" s="171"/>
      <c r="IK29" s="171"/>
      <c r="IL29" s="171"/>
      <c r="IM29" s="171"/>
      <c r="IN29" s="171"/>
      <c r="IO29" s="171"/>
      <c r="IP29" s="171"/>
      <c r="IQ29" s="171"/>
      <c r="IR29" s="171"/>
      <c r="IS29" s="171"/>
      <c r="IT29" s="171"/>
      <c r="IU29" s="171"/>
      <c r="IV29" s="171"/>
      <c r="IW29" s="171"/>
      <c r="IX29" s="171"/>
      <c r="IY29" s="172"/>
      <c r="JC29" s="48"/>
      <c r="JD29" s="170"/>
      <c r="JE29" s="171"/>
      <c r="JF29" s="171"/>
      <c r="JG29" s="171"/>
      <c r="JH29" s="172"/>
      <c r="JI29" s="173"/>
      <c r="JJ29" s="174"/>
      <c r="JK29" s="170"/>
      <c r="JL29" s="171"/>
      <c r="JM29" s="171"/>
      <c r="JN29" s="171"/>
      <c r="JO29" s="171"/>
      <c r="JP29" s="171"/>
      <c r="JQ29" s="171"/>
      <c r="JR29" s="171"/>
      <c r="JS29" s="171"/>
      <c r="JT29" s="171"/>
      <c r="JU29" s="171"/>
      <c r="JV29" s="171"/>
      <c r="JW29" s="171"/>
      <c r="JX29" s="171"/>
      <c r="JY29" s="171"/>
      <c r="JZ29" s="171"/>
      <c r="KA29" s="171"/>
      <c r="KB29" s="171"/>
      <c r="KC29" s="171"/>
      <c r="KD29" s="171"/>
      <c r="KE29" s="171"/>
      <c r="KF29" s="171"/>
      <c r="KG29" s="172"/>
      <c r="KK29" s="48"/>
      <c r="KL29" s="170"/>
      <c r="KM29" s="171"/>
      <c r="KN29" s="171"/>
      <c r="KO29" s="171"/>
      <c r="KP29" s="172"/>
      <c r="KQ29" s="173"/>
      <c r="KR29" s="174"/>
      <c r="KS29" s="170"/>
      <c r="KT29" s="171"/>
      <c r="KU29" s="171"/>
      <c r="KV29" s="171"/>
      <c r="KW29" s="171"/>
      <c r="KX29" s="171"/>
      <c r="KY29" s="171"/>
      <c r="KZ29" s="171"/>
      <c r="LA29" s="171"/>
      <c r="LB29" s="171"/>
      <c r="LC29" s="171"/>
      <c r="LD29" s="171"/>
      <c r="LE29" s="171"/>
      <c r="LF29" s="171"/>
      <c r="LG29" s="171"/>
      <c r="LH29" s="171"/>
      <c r="LI29" s="171"/>
      <c r="LJ29" s="171"/>
      <c r="LK29" s="171"/>
      <c r="LL29" s="171"/>
      <c r="LM29" s="171"/>
      <c r="LN29" s="171"/>
      <c r="LO29" s="172"/>
      <c r="LS29" s="48"/>
      <c r="LT29" s="170"/>
      <c r="LU29" s="171"/>
      <c r="LV29" s="171"/>
      <c r="LW29" s="171"/>
      <c r="LX29" s="172"/>
      <c r="LY29" s="173"/>
      <c r="LZ29" s="174"/>
      <c r="MA29" s="170"/>
      <c r="MB29" s="171"/>
      <c r="MC29" s="171"/>
      <c r="MD29" s="171"/>
      <c r="ME29" s="171"/>
      <c r="MF29" s="171"/>
      <c r="MG29" s="171"/>
      <c r="MH29" s="171"/>
      <c r="MI29" s="171"/>
      <c r="MJ29" s="171"/>
      <c r="MK29" s="171"/>
      <c r="ML29" s="171"/>
      <c r="MM29" s="171"/>
      <c r="MN29" s="171"/>
      <c r="MO29" s="171"/>
      <c r="MP29" s="171"/>
      <c r="MQ29" s="171"/>
      <c r="MR29" s="171"/>
      <c r="MS29" s="171"/>
      <c r="MT29" s="171"/>
      <c r="MU29" s="171"/>
      <c r="MV29" s="171"/>
      <c r="MW29" s="172"/>
    </row>
    <row r="30" spans="3:363" ht="16.5" customHeight="1">
      <c r="C30" s="207"/>
      <c r="D30" s="195"/>
      <c r="E30" s="195"/>
      <c r="F30" s="195"/>
      <c r="G30" s="195"/>
      <c r="H30" s="196"/>
      <c r="I30" s="207"/>
      <c r="J30" s="195"/>
      <c r="K30" s="195"/>
      <c r="L30" s="195"/>
      <c r="M30" s="195"/>
      <c r="N30" s="195"/>
      <c r="O30" s="195"/>
      <c r="P30" s="195"/>
      <c r="Q30" s="195"/>
      <c r="R30" s="195"/>
      <c r="S30" s="195"/>
      <c r="T30" s="195"/>
      <c r="U30" s="196"/>
      <c r="Y30" s="48"/>
      <c r="Z30" s="170"/>
      <c r="AA30" s="171"/>
      <c r="AB30" s="171"/>
      <c r="AC30" s="171"/>
      <c r="AD30" s="172"/>
      <c r="AE30" s="173"/>
      <c r="AF30" s="174"/>
      <c r="AG30" s="170"/>
      <c r="AH30" s="171"/>
      <c r="AI30" s="171"/>
      <c r="AJ30" s="171"/>
      <c r="AK30" s="171"/>
      <c r="AL30" s="171"/>
      <c r="AM30" s="171"/>
      <c r="AN30" s="171"/>
      <c r="AO30" s="171"/>
      <c r="AP30" s="171"/>
      <c r="AQ30" s="171"/>
      <c r="AR30" s="171"/>
      <c r="AS30" s="171"/>
      <c r="AT30" s="171"/>
      <c r="AU30" s="171"/>
      <c r="AV30" s="171"/>
      <c r="AW30" s="171"/>
      <c r="AX30" s="171"/>
      <c r="AY30" s="171"/>
      <c r="AZ30" s="171"/>
      <c r="BA30" s="172"/>
      <c r="BB30" s="173"/>
      <c r="BC30" s="174"/>
      <c r="BE30" s="165"/>
      <c r="BG30" s="48"/>
      <c r="BH30" s="170"/>
      <c r="BI30" s="171"/>
      <c r="BJ30" s="171"/>
      <c r="BK30" s="171"/>
      <c r="BL30" s="172"/>
      <c r="BM30" s="173"/>
      <c r="BN30" s="174"/>
      <c r="BO30" s="170"/>
      <c r="BP30" s="171"/>
      <c r="BQ30" s="171"/>
      <c r="BR30" s="171"/>
      <c r="BS30" s="171"/>
      <c r="BT30" s="171"/>
      <c r="BU30" s="171"/>
      <c r="BV30" s="171"/>
      <c r="BW30" s="171"/>
      <c r="BX30" s="171"/>
      <c r="BY30" s="171"/>
      <c r="BZ30" s="171"/>
      <c r="CA30" s="171"/>
      <c r="CB30" s="171"/>
      <c r="CC30" s="171"/>
      <c r="CD30" s="171"/>
      <c r="CE30" s="171"/>
      <c r="CF30" s="171"/>
      <c r="CG30" s="171"/>
      <c r="CH30" s="171"/>
      <c r="CI30" s="172"/>
      <c r="CJ30" s="173"/>
      <c r="CK30" s="174"/>
      <c r="CM30" s="181"/>
      <c r="CO30" s="48"/>
      <c r="CP30" s="170"/>
      <c r="CQ30" s="171"/>
      <c r="CR30" s="171"/>
      <c r="CS30" s="171"/>
      <c r="CT30" s="172"/>
      <c r="CU30" s="173"/>
      <c r="CV30" s="174"/>
      <c r="CW30" s="170"/>
      <c r="CX30" s="171"/>
      <c r="CY30" s="171"/>
      <c r="CZ30" s="171"/>
      <c r="DA30" s="171"/>
      <c r="DB30" s="171"/>
      <c r="DC30" s="171"/>
      <c r="DD30" s="171"/>
      <c r="DE30" s="171"/>
      <c r="DF30" s="171"/>
      <c r="DG30" s="171"/>
      <c r="DH30" s="171"/>
      <c r="DI30" s="171"/>
      <c r="DJ30" s="171"/>
      <c r="DK30" s="171"/>
      <c r="DL30" s="171"/>
      <c r="DM30" s="171"/>
      <c r="DN30" s="171"/>
      <c r="DO30" s="171"/>
      <c r="DP30" s="171"/>
      <c r="DQ30" s="172"/>
      <c r="DR30" s="173"/>
      <c r="DS30" s="174"/>
      <c r="DU30" s="165"/>
      <c r="DW30" s="48"/>
      <c r="DX30" s="170"/>
      <c r="DY30" s="171"/>
      <c r="DZ30" s="171"/>
      <c r="EA30" s="171"/>
      <c r="EB30" s="172"/>
      <c r="EC30" s="173"/>
      <c r="ED30" s="174"/>
      <c r="EE30" s="170"/>
      <c r="EF30" s="171"/>
      <c r="EG30" s="171"/>
      <c r="EH30" s="171"/>
      <c r="EI30" s="171"/>
      <c r="EJ30" s="171"/>
      <c r="EK30" s="171"/>
      <c r="EL30" s="171"/>
      <c r="EM30" s="171"/>
      <c r="EN30" s="171"/>
      <c r="EO30" s="171"/>
      <c r="EP30" s="171"/>
      <c r="EQ30" s="171"/>
      <c r="ER30" s="171"/>
      <c r="ES30" s="171"/>
      <c r="ET30" s="171"/>
      <c r="EU30" s="171"/>
      <c r="EV30" s="171"/>
      <c r="EW30" s="171"/>
      <c r="EX30" s="171"/>
      <c r="EY30" s="172"/>
      <c r="EZ30" s="173"/>
      <c r="FA30" s="174"/>
      <c r="FC30" s="165"/>
      <c r="FE30" s="48"/>
      <c r="FF30" s="170"/>
      <c r="FG30" s="171"/>
      <c r="FH30" s="171"/>
      <c r="FI30" s="171"/>
      <c r="FJ30" s="172"/>
      <c r="FK30" s="173"/>
      <c r="FL30" s="174"/>
      <c r="FM30" s="170"/>
      <c r="FN30" s="171"/>
      <c r="FO30" s="171"/>
      <c r="FP30" s="171"/>
      <c r="FQ30" s="171"/>
      <c r="FR30" s="171"/>
      <c r="FS30" s="171"/>
      <c r="FT30" s="171"/>
      <c r="FU30" s="171"/>
      <c r="FV30" s="171"/>
      <c r="FW30" s="171"/>
      <c r="FX30" s="171"/>
      <c r="FY30" s="171"/>
      <c r="FZ30" s="171"/>
      <c r="GA30" s="171"/>
      <c r="GB30" s="171"/>
      <c r="GC30" s="171"/>
      <c r="GD30" s="171"/>
      <c r="GE30" s="171"/>
      <c r="GF30" s="171"/>
      <c r="GG30" s="172"/>
      <c r="GH30" s="173"/>
      <c r="GI30" s="174"/>
      <c r="GK30" s="165"/>
      <c r="GM30" s="48"/>
      <c r="GN30" s="170"/>
      <c r="GO30" s="171"/>
      <c r="GP30" s="171"/>
      <c r="GQ30" s="171"/>
      <c r="GR30" s="172"/>
      <c r="GS30" s="173"/>
      <c r="GT30" s="174"/>
      <c r="GU30" s="170"/>
      <c r="GV30" s="171"/>
      <c r="GW30" s="171"/>
      <c r="GX30" s="171"/>
      <c r="GY30" s="171"/>
      <c r="GZ30" s="171"/>
      <c r="HA30" s="171"/>
      <c r="HB30" s="171"/>
      <c r="HC30" s="171"/>
      <c r="HD30" s="171"/>
      <c r="HE30" s="171"/>
      <c r="HF30" s="171"/>
      <c r="HG30" s="171"/>
      <c r="HH30" s="171"/>
      <c r="HI30" s="171"/>
      <c r="HJ30" s="171"/>
      <c r="HK30" s="171"/>
      <c r="HL30" s="171"/>
      <c r="HM30" s="171"/>
      <c r="HN30" s="171"/>
      <c r="HO30" s="171"/>
      <c r="HP30" s="171"/>
      <c r="HQ30" s="172"/>
      <c r="HU30" s="48"/>
      <c r="HV30" s="170"/>
      <c r="HW30" s="171"/>
      <c r="HX30" s="171"/>
      <c r="HY30" s="171"/>
      <c r="HZ30" s="172"/>
      <c r="IA30" s="173"/>
      <c r="IB30" s="174"/>
      <c r="IC30" s="170"/>
      <c r="ID30" s="171"/>
      <c r="IE30" s="171"/>
      <c r="IF30" s="171"/>
      <c r="IG30" s="171"/>
      <c r="IH30" s="171"/>
      <c r="II30" s="171"/>
      <c r="IJ30" s="171"/>
      <c r="IK30" s="171"/>
      <c r="IL30" s="171"/>
      <c r="IM30" s="171"/>
      <c r="IN30" s="171"/>
      <c r="IO30" s="171"/>
      <c r="IP30" s="171"/>
      <c r="IQ30" s="171"/>
      <c r="IR30" s="171"/>
      <c r="IS30" s="171"/>
      <c r="IT30" s="171"/>
      <c r="IU30" s="171"/>
      <c r="IV30" s="171"/>
      <c r="IW30" s="171"/>
      <c r="IX30" s="171"/>
      <c r="IY30" s="172"/>
      <c r="JC30" s="48"/>
      <c r="JD30" s="170"/>
      <c r="JE30" s="171"/>
      <c r="JF30" s="171"/>
      <c r="JG30" s="171"/>
      <c r="JH30" s="172"/>
      <c r="JI30" s="173"/>
      <c r="JJ30" s="174"/>
      <c r="JK30" s="170"/>
      <c r="JL30" s="171"/>
      <c r="JM30" s="171"/>
      <c r="JN30" s="171"/>
      <c r="JO30" s="171"/>
      <c r="JP30" s="171"/>
      <c r="JQ30" s="171"/>
      <c r="JR30" s="171"/>
      <c r="JS30" s="171"/>
      <c r="JT30" s="171"/>
      <c r="JU30" s="171"/>
      <c r="JV30" s="171"/>
      <c r="JW30" s="171"/>
      <c r="JX30" s="171"/>
      <c r="JY30" s="171"/>
      <c r="JZ30" s="171"/>
      <c r="KA30" s="171"/>
      <c r="KB30" s="171"/>
      <c r="KC30" s="171"/>
      <c r="KD30" s="171"/>
      <c r="KE30" s="171"/>
      <c r="KF30" s="171"/>
      <c r="KG30" s="172"/>
      <c r="KK30" s="48"/>
      <c r="KL30" s="170"/>
      <c r="KM30" s="171"/>
      <c r="KN30" s="171"/>
      <c r="KO30" s="171"/>
      <c r="KP30" s="172"/>
      <c r="KQ30" s="173"/>
      <c r="KR30" s="174"/>
      <c r="KS30" s="170"/>
      <c r="KT30" s="171"/>
      <c r="KU30" s="171"/>
      <c r="KV30" s="171"/>
      <c r="KW30" s="171"/>
      <c r="KX30" s="171"/>
      <c r="KY30" s="171"/>
      <c r="KZ30" s="171"/>
      <c r="LA30" s="171"/>
      <c r="LB30" s="171"/>
      <c r="LC30" s="171"/>
      <c r="LD30" s="171"/>
      <c r="LE30" s="171"/>
      <c r="LF30" s="171"/>
      <c r="LG30" s="171"/>
      <c r="LH30" s="171"/>
      <c r="LI30" s="171"/>
      <c r="LJ30" s="171"/>
      <c r="LK30" s="171"/>
      <c r="LL30" s="171"/>
      <c r="LM30" s="171"/>
      <c r="LN30" s="171"/>
      <c r="LO30" s="172"/>
      <c r="LS30" s="48"/>
      <c r="LT30" s="170"/>
      <c r="LU30" s="171"/>
      <c r="LV30" s="171"/>
      <c r="LW30" s="171"/>
      <c r="LX30" s="172"/>
      <c r="LY30" s="173"/>
      <c r="LZ30" s="174"/>
      <c r="MA30" s="170"/>
      <c r="MB30" s="171"/>
      <c r="MC30" s="171"/>
      <c r="MD30" s="171"/>
      <c r="ME30" s="171"/>
      <c r="MF30" s="171"/>
      <c r="MG30" s="171"/>
      <c r="MH30" s="171"/>
      <c r="MI30" s="171"/>
      <c r="MJ30" s="171"/>
      <c r="MK30" s="171"/>
      <c r="ML30" s="171"/>
      <c r="MM30" s="171"/>
      <c r="MN30" s="171"/>
      <c r="MO30" s="171"/>
      <c r="MP30" s="171"/>
      <c r="MQ30" s="171"/>
      <c r="MR30" s="171"/>
      <c r="MS30" s="171"/>
      <c r="MT30" s="171"/>
      <c r="MU30" s="171"/>
      <c r="MV30" s="171"/>
      <c r="MW30" s="172"/>
    </row>
    <row r="31" spans="3:363" ht="16.5" customHeight="1">
      <c r="C31" s="194"/>
      <c r="D31" s="195"/>
      <c r="E31" s="195"/>
      <c r="F31" s="195"/>
      <c r="G31" s="195"/>
      <c r="H31" s="196"/>
      <c r="I31" s="194"/>
      <c r="J31" s="195"/>
      <c r="K31" s="195"/>
      <c r="L31" s="195"/>
      <c r="M31" s="195"/>
      <c r="N31" s="195"/>
      <c r="O31" s="195"/>
      <c r="P31" s="195"/>
      <c r="Q31" s="195"/>
      <c r="R31" s="195"/>
      <c r="S31" s="195"/>
      <c r="T31" s="195"/>
      <c r="U31" s="196"/>
      <c r="Y31" s="48"/>
      <c r="Z31" s="170"/>
      <c r="AA31" s="171"/>
      <c r="AB31" s="171"/>
      <c r="AC31" s="171"/>
      <c r="AD31" s="172"/>
      <c r="AE31" s="173"/>
      <c r="AF31" s="174"/>
      <c r="AG31" s="170"/>
      <c r="AH31" s="171"/>
      <c r="AI31" s="171"/>
      <c r="AJ31" s="171"/>
      <c r="AK31" s="171"/>
      <c r="AL31" s="171"/>
      <c r="AM31" s="171"/>
      <c r="AN31" s="171"/>
      <c r="AO31" s="171"/>
      <c r="AP31" s="171"/>
      <c r="AQ31" s="171"/>
      <c r="AR31" s="171"/>
      <c r="AS31" s="171"/>
      <c r="AT31" s="171"/>
      <c r="AU31" s="171"/>
      <c r="AV31" s="171"/>
      <c r="AW31" s="171"/>
      <c r="AX31" s="171"/>
      <c r="AY31" s="171"/>
      <c r="AZ31" s="171"/>
      <c r="BA31" s="172"/>
      <c r="BB31" s="173"/>
      <c r="BC31" s="174"/>
      <c r="BE31" s="165"/>
      <c r="BG31" s="48"/>
      <c r="BH31" s="170"/>
      <c r="BI31" s="171"/>
      <c r="BJ31" s="171"/>
      <c r="BK31" s="171"/>
      <c r="BL31" s="172"/>
      <c r="BM31" s="173"/>
      <c r="BN31" s="174"/>
      <c r="BO31" s="170"/>
      <c r="BP31" s="171"/>
      <c r="BQ31" s="171"/>
      <c r="BR31" s="171"/>
      <c r="BS31" s="171"/>
      <c r="BT31" s="171"/>
      <c r="BU31" s="171"/>
      <c r="BV31" s="171"/>
      <c r="BW31" s="171"/>
      <c r="BX31" s="171"/>
      <c r="BY31" s="171"/>
      <c r="BZ31" s="171"/>
      <c r="CA31" s="171"/>
      <c r="CB31" s="171"/>
      <c r="CC31" s="171"/>
      <c r="CD31" s="171"/>
      <c r="CE31" s="171"/>
      <c r="CF31" s="171"/>
      <c r="CG31" s="171"/>
      <c r="CH31" s="171"/>
      <c r="CI31" s="172"/>
      <c r="CJ31" s="173"/>
      <c r="CK31" s="174"/>
      <c r="CM31" s="181"/>
      <c r="CO31" s="48"/>
      <c r="CP31" s="170"/>
      <c r="CQ31" s="171"/>
      <c r="CR31" s="171"/>
      <c r="CS31" s="171"/>
      <c r="CT31" s="172"/>
      <c r="CU31" s="173"/>
      <c r="CV31" s="174"/>
      <c r="CW31" s="170"/>
      <c r="CX31" s="171"/>
      <c r="CY31" s="171"/>
      <c r="CZ31" s="171"/>
      <c r="DA31" s="171"/>
      <c r="DB31" s="171"/>
      <c r="DC31" s="171"/>
      <c r="DD31" s="171"/>
      <c r="DE31" s="171"/>
      <c r="DF31" s="171"/>
      <c r="DG31" s="171"/>
      <c r="DH31" s="171"/>
      <c r="DI31" s="171"/>
      <c r="DJ31" s="171"/>
      <c r="DK31" s="171"/>
      <c r="DL31" s="171"/>
      <c r="DM31" s="171"/>
      <c r="DN31" s="171"/>
      <c r="DO31" s="171"/>
      <c r="DP31" s="171"/>
      <c r="DQ31" s="172"/>
      <c r="DR31" s="173"/>
      <c r="DS31" s="174"/>
      <c r="DU31" s="165"/>
      <c r="DW31" s="48"/>
      <c r="DX31" s="170"/>
      <c r="DY31" s="171"/>
      <c r="DZ31" s="171"/>
      <c r="EA31" s="171"/>
      <c r="EB31" s="172"/>
      <c r="EC31" s="173"/>
      <c r="ED31" s="174"/>
      <c r="EE31" s="170"/>
      <c r="EF31" s="171"/>
      <c r="EG31" s="171"/>
      <c r="EH31" s="171"/>
      <c r="EI31" s="171"/>
      <c r="EJ31" s="171"/>
      <c r="EK31" s="171"/>
      <c r="EL31" s="171"/>
      <c r="EM31" s="171"/>
      <c r="EN31" s="171"/>
      <c r="EO31" s="171"/>
      <c r="EP31" s="171"/>
      <c r="EQ31" s="171"/>
      <c r="ER31" s="171"/>
      <c r="ES31" s="171"/>
      <c r="ET31" s="171"/>
      <c r="EU31" s="171"/>
      <c r="EV31" s="171"/>
      <c r="EW31" s="171"/>
      <c r="EX31" s="171"/>
      <c r="EY31" s="172"/>
      <c r="EZ31" s="173"/>
      <c r="FA31" s="174"/>
      <c r="FC31" s="165"/>
      <c r="FE31" s="48"/>
      <c r="FF31" s="170"/>
      <c r="FG31" s="171"/>
      <c r="FH31" s="171"/>
      <c r="FI31" s="171"/>
      <c r="FJ31" s="172"/>
      <c r="FK31" s="173"/>
      <c r="FL31" s="174"/>
      <c r="FM31" s="170"/>
      <c r="FN31" s="171"/>
      <c r="FO31" s="171"/>
      <c r="FP31" s="171"/>
      <c r="FQ31" s="171"/>
      <c r="FR31" s="171"/>
      <c r="FS31" s="171"/>
      <c r="FT31" s="171"/>
      <c r="FU31" s="171"/>
      <c r="FV31" s="171"/>
      <c r="FW31" s="171"/>
      <c r="FX31" s="171"/>
      <c r="FY31" s="171"/>
      <c r="FZ31" s="171"/>
      <c r="GA31" s="171"/>
      <c r="GB31" s="171"/>
      <c r="GC31" s="171"/>
      <c r="GD31" s="171"/>
      <c r="GE31" s="171"/>
      <c r="GF31" s="171"/>
      <c r="GG31" s="172"/>
      <c r="GH31" s="173"/>
      <c r="GI31" s="174"/>
      <c r="GK31" s="165"/>
      <c r="GM31" s="48"/>
      <c r="GN31" s="170"/>
      <c r="GO31" s="171"/>
      <c r="GP31" s="171"/>
      <c r="GQ31" s="171"/>
      <c r="GR31" s="172"/>
      <c r="GS31" s="173"/>
      <c r="GT31" s="174"/>
      <c r="GU31" s="170"/>
      <c r="GV31" s="171"/>
      <c r="GW31" s="171"/>
      <c r="GX31" s="171"/>
      <c r="GY31" s="171"/>
      <c r="GZ31" s="171"/>
      <c r="HA31" s="171"/>
      <c r="HB31" s="171"/>
      <c r="HC31" s="171"/>
      <c r="HD31" s="171"/>
      <c r="HE31" s="171"/>
      <c r="HF31" s="171"/>
      <c r="HG31" s="171"/>
      <c r="HH31" s="171"/>
      <c r="HI31" s="171"/>
      <c r="HJ31" s="171"/>
      <c r="HK31" s="171"/>
      <c r="HL31" s="171"/>
      <c r="HM31" s="171"/>
      <c r="HN31" s="171"/>
      <c r="HO31" s="171"/>
      <c r="HP31" s="171"/>
      <c r="HQ31" s="172"/>
      <c r="HU31" s="48"/>
      <c r="HV31" s="170"/>
      <c r="HW31" s="171"/>
      <c r="HX31" s="171"/>
      <c r="HY31" s="171"/>
      <c r="HZ31" s="172"/>
      <c r="IA31" s="173"/>
      <c r="IB31" s="174"/>
      <c r="IC31" s="170"/>
      <c r="ID31" s="171"/>
      <c r="IE31" s="171"/>
      <c r="IF31" s="171"/>
      <c r="IG31" s="171"/>
      <c r="IH31" s="171"/>
      <c r="II31" s="171"/>
      <c r="IJ31" s="171"/>
      <c r="IK31" s="171"/>
      <c r="IL31" s="171"/>
      <c r="IM31" s="171"/>
      <c r="IN31" s="171"/>
      <c r="IO31" s="171"/>
      <c r="IP31" s="171"/>
      <c r="IQ31" s="171"/>
      <c r="IR31" s="171"/>
      <c r="IS31" s="171"/>
      <c r="IT31" s="171"/>
      <c r="IU31" s="171"/>
      <c r="IV31" s="171"/>
      <c r="IW31" s="171"/>
      <c r="IX31" s="171"/>
      <c r="IY31" s="172"/>
      <c r="JC31" s="48"/>
      <c r="JD31" s="170"/>
      <c r="JE31" s="171"/>
      <c r="JF31" s="171"/>
      <c r="JG31" s="171"/>
      <c r="JH31" s="172"/>
      <c r="JI31" s="173"/>
      <c r="JJ31" s="174"/>
      <c r="JK31" s="170"/>
      <c r="JL31" s="171"/>
      <c r="JM31" s="171"/>
      <c r="JN31" s="171"/>
      <c r="JO31" s="171"/>
      <c r="JP31" s="171"/>
      <c r="JQ31" s="171"/>
      <c r="JR31" s="171"/>
      <c r="JS31" s="171"/>
      <c r="JT31" s="171"/>
      <c r="JU31" s="171"/>
      <c r="JV31" s="171"/>
      <c r="JW31" s="171"/>
      <c r="JX31" s="171"/>
      <c r="JY31" s="171"/>
      <c r="JZ31" s="171"/>
      <c r="KA31" s="171"/>
      <c r="KB31" s="171"/>
      <c r="KC31" s="171"/>
      <c r="KD31" s="171"/>
      <c r="KE31" s="171"/>
      <c r="KF31" s="171"/>
      <c r="KG31" s="172"/>
      <c r="KK31" s="48"/>
      <c r="KL31" s="170"/>
      <c r="KM31" s="171"/>
      <c r="KN31" s="171"/>
      <c r="KO31" s="171"/>
      <c r="KP31" s="172"/>
      <c r="KQ31" s="173"/>
      <c r="KR31" s="174"/>
      <c r="KS31" s="170"/>
      <c r="KT31" s="171"/>
      <c r="KU31" s="171"/>
      <c r="KV31" s="171"/>
      <c r="KW31" s="171"/>
      <c r="KX31" s="171"/>
      <c r="KY31" s="171"/>
      <c r="KZ31" s="171"/>
      <c r="LA31" s="171"/>
      <c r="LB31" s="171"/>
      <c r="LC31" s="171"/>
      <c r="LD31" s="171"/>
      <c r="LE31" s="171"/>
      <c r="LF31" s="171"/>
      <c r="LG31" s="171"/>
      <c r="LH31" s="171"/>
      <c r="LI31" s="171"/>
      <c r="LJ31" s="171"/>
      <c r="LK31" s="171"/>
      <c r="LL31" s="171"/>
      <c r="LM31" s="171"/>
      <c r="LN31" s="171"/>
      <c r="LO31" s="172"/>
      <c r="LS31" s="48"/>
      <c r="LT31" s="170"/>
      <c r="LU31" s="171"/>
      <c r="LV31" s="171"/>
      <c r="LW31" s="171"/>
      <c r="LX31" s="172"/>
      <c r="LY31" s="173"/>
      <c r="LZ31" s="174"/>
      <c r="MA31" s="170"/>
      <c r="MB31" s="171"/>
      <c r="MC31" s="171"/>
      <c r="MD31" s="171"/>
      <c r="ME31" s="171"/>
      <c r="MF31" s="171"/>
      <c r="MG31" s="171"/>
      <c r="MH31" s="171"/>
      <c r="MI31" s="171"/>
      <c r="MJ31" s="171"/>
      <c r="MK31" s="171"/>
      <c r="ML31" s="171"/>
      <c r="MM31" s="171"/>
      <c r="MN31" s="171"/>
      <c r="MO31" s="171"/>
      <c r="MP31" s="171"/>
      <c r="MQ31" s="171"/>
      <c r="MR31" s="171"/>
      <c r="MS31" s="171"/>
      <c r="MT31" s="171"/>
      <c r="MU31" s="171"/>
      <c r="MV31" s="171"/>
      <c r="MW31" s="172"/>
    </row>
    <row r="32" spans="3:363" ht="16.5" customHeight="1">
      <c r="C32" s="194"/>
      <c r="D32" s="195"/>
      <c r="E32" s="195"/>
      <c r="F32" s="195"/>
      <c r="G32" s="195"/>
      <c r="H32" s="196"/>
      <c r="I32" s="194"/>
      <c r="J32" s="195"/>
      <c r="K32" s="195"/>
      <c r="L32" s="195"/>
      <c r="M32" s="195"/>
      <c r="N32" s="195"/>
      <c r="O32" s="195"/>
      <c r="P32" s="195"/>
      <c r="Q32" s="195"/>
      <c r="R32" s="195"/>
      <c r="S32" s="195"/>
      <c r="T32" s="195"/>
      <c r="U32" s="196"/>
      <c r="Y32" s="48"/>
      <c r="Z32" s="170"/>
      <c r="AA32" s="171"/>
      <c r="AB32" s="171"/>
      <c r="AC32" s="171"/>
      <c r="AD32" s="172"/>
      <c r="AE32" s="173"/>
      <c r="AF32" s="174"/>
      <c r="AG32" s="170"/>
      <c r="AH32" s="171"/>
      <c r="AI32" s="171"/>
      <c r="AJ32" s="171"/>
      <c r="AK32" s="171"/>
      <c r="AL32" s="171"/>
      <c r="AM32" s="171"/>
      <c r="AN32" s="171"/>
      <c r="AO32" s="171"/>
      <c r="AP32" s="171"/>
      <c r="AQ32" s="171"/>
      <c r="AR32" s="171"/>
      <c r="AS32" s="171"/>
      <c r="AT32" s="171"/>
      <c r="AU32" s="171"/>
      <c r="AV32" s="171"/>
      <c r="AW32" s="171"/>
      <c r="AX32" s="171"/>
      <c r="AY32" s="171"/>
      <c r="AZ32" s="171"/>
      <c r="BA32" s="172"/>
      <c r="BB32" s="173"/>
      <c r="BC32" s="174"/>
      <c r="BE32" s="165"/>
      <c r="BG32" s="48"/>
      <c r="BH32" s="170"/>
      <c r="BI32" s="171"/>
      <c r="BJ32" s="171"/>
      <c r="BK32" s="171"/>
      <c r="BL32" s="172"/>
      <c r="BM32" s="173"/>
      <c r="BN32" s="174"/>
      <c r="BO32" s="170"/>
      <c r="BP32" s="171"/>
      <c r="BQ32" s="171"/>
      <c r="BR32" s="171"/>
      <c r="BS32" s="171"/>
      <c r="BT32" s="171"/>
      <c r="BU32" s="171"/>
      <c r="BV32" s="171"/>
      <c r="BW32" s="171"/>
      <c r="BX32" s="171"/>
      <c r="BY32" s="171"/>
      <c r="BZ32" s="171"/>
      <c r="CA32" s="171"/>
      <c r="CB32" s="171"/>
      <c r="CC32" s="171"/>
      <c r="CD32" s="171"/>
      <c r="CE32" s="171"/>
      <c r="CF32" s="171"/>
      <c r="CG32" s="171"/>
      <c r="CH32" s="171"/>
      <c r="CI32" s="172"/>
      <c r="CJ32" s="173"/>
      <c r="CK32" s="174"/>
      <c r="CM32" s="182"/>
      <c r="CO32" s="48"/>
      <c r="CP32" s="170"/>
      <c r="CQ32" s="171"/>
      <c r="CR32" s="171"/>
      <c r="CS32" s="171"/>
      <c r="CT32" s="172"/>
      <c r="CU32" s="173"/>
      <c r="CV32" s="174"/>
      <c r="CW32" s="170"/>
      <c r="CX32" s="171"/>
      <c r="CY32" s="171"/>
      <c r="CZ32" s="171"/>
      <c r="DA32" s="171"/>
      <c r="DB32" s="171"/>
      <c r="DC32" s="171"/>
      <c r="DD32" s="171"/>
      <c r="DE32" s="171"/>
      <c r="DF32" s="171"/>
      <c r="DG32" s="171"/>
      <c r="DH32" s="171"/>
      <c r="DI32" s="171"/>
      <c r="DJ32" s="171"/>
      <c r="DK32" s="171"/>
      <c r="DL32" s="171"/>
      <c r="DM32" s="171"/>
      <c r="DN32" s="171"/>
      <c r="DO32" s="171"/>
      <c r="DP32" s="171"/>
      <c r="DQ32" s="172"/>
      <c r="DR32" s="173"/>
      <c r="DS32" s="174"/>
      <c r="DU32" s="165"/>
      <c r="DW32" s="48"/>
      <c r="DX32" s="170"/>
      <c r="DY32" s="171"/>
      <c r="DZ32" s="171"/>
      <c r="EA32" s="171"/>
      <c r="EB32" s="172"/>
      <c r="EC32" s="173"/>
      <c r="ED32" s="174"/>
      <c r="EE32" s="170"/>
      <c r="EF32" s="171"/>
      <c r="EG32" s="171"/>
      <c r="EH32" s="171"/>
      <c r="EI32" s="171"/>
      <c r="EJ32" s="171"/>
      <c r="EK32" s="171"/>
      <c r="EL32" s="171"/>
      <c r="EM32" s="171"/>
      <c r="EN32" s="171"/>
      <c r="EO32" s="171"/>
      <c r="EP32" s="171"/>
      <c r="EQ32" s="171"/>
      <c r="ER32" s="171"/>
      <c r="ES32" s="171"/>
      <c r="ET32" s="171"/>
      <c r="EU32" s="171"/>
      <c r="EV32" s="171"/>
      <c r="EW32" s="171"/>
      <c r="EX32" s="171"/>
      <c r="EY32" s="172"/>
      <c r="EZ32" s="173"/>
      <c r="FA32" s="174"/>
      <c r="FC32" s="165"/>
      <c r="FE32" s="48"/>
      <c r="FF32" s="170"/>
      <c r="FG32" s="171"/>
      <c r="FH32" s="171"/>
      <c r="FI32" s="171"/>
      <c r="FJ32" s="172"/>
      <c r="FK32" s="173"/>
      <c r="FL32" s="174"/>
      <c r="FM32" s="170"/>
      <c r="FN32" s="171"/>
      <c r="FO32" s="171"/>
      <c r="FP32" s="171"/>
      <c r="FQ32" s="171"/>
      <c r="FR32" s="171"/>
      <c r="FS32" s="171"/>
      <c r="FT32" s="171"/>
      <c r="FU32" s="171"/>
      <c r="FV32" s="171"/>
      <c r="FW32" s="171"/>
      <c r="FX32" s="171"/>
      <c r="FY32" s="171"/>
      <c r="FZ32" s="171"/>
      <c r="GA32" s="171"/>
      <c r="GB32" s="171"/>
      <c r="GC32" s="171"/>
      <c r="GD32" s="171"/>
      <c r="GE32" s="171"/>
      <c r="GF32" s="171"/>
      <c r="GG32" s="172"/>
      <c r="GH32" s="173"/>
      <c r="GI32" s="174"/>
      <c r="GK32" s="165"/>
      <c r="GM32" s="48"/>
      <c r="GN32" s="170"/>
      <c r="GO32" s="171"/>
      <c r="GP32" s="171"/>
      <c r="GQ32" s="171"/>
      <c r="GR32" s="172"/>
      <c r="GS32" s="173"/>
      <c r="GT32" s="174"/>
      <c r="GU32" s="170"/>
      <c r="GV32" s="171"/>
      <c r="GW32" s="171"/>
      <c r="GX32" s="171"/>
      <c r="GY32" s="171"/>
      <c r="GZ32" s="171"/>
      <c r="HA32" s="171"/>
      <c r="HB32" s="171"/>
      <c r="HC32" s="171"/>
      <c r="HD32" s="171"/>
      <c r="HE32" s="171"/>
      <c r="HF32" s="171"/>
      <c r="HG32" s="171"/>
      <c r="HH32" s="171"/>
      <c r="HI32" s="171"/>
      <c r="HJ32" s="171"/>
      <c r="HK32" s="171"/>
      <c r="HL32" s="171"/>
      <c r="HM32" s="171"/>
      <c r="HN32" s="171"/>
      <c r="HO32" s="171"/>
      <c r="HP32" s="171"/>
      <c r="HQ32" s="172"/>
      <c r="HU32" s="48"/>
      <c r="HV32" s="170"/>
      <c r="HW32" s="171"/>
      <c r="HX32" s="171"/>
      <c r="HY32" s="171"/>
      <c r="HZ32" s="172"/>
      <c r="IA32" s="173"/>
      <c r="IB32" s="174"/>
      <c r="IC32" s="170"/>
      <c r="ID32" s="171"/>
      <c r="IE32" s="171"/>
      <c r="IF32" s="171"/>
      <c r="IG32" s="171"/>
      <c r="IH32" s="171"/>
      <c r="II32" s="171"/>
      <c r="IJ32" s="171"/>
      <c r="IK32" s="171"/>
      <c r="IL32" s="171"/>
      <c r="IM32" s="171"/>
      <c r="IN32" s="171"/>
      <c r="IO32" s="171"/>
      <c r="IP32" s="171"/>
      <c r="IQ32" s="171"/>
      <c r="IR32" s="171"/>
      <c r="IS32" s="171"/>
      <c r="IT32" s="171"/>
      <c r="IU32" s="171"/>
      <c r="IV32" s="171"/>
      <c r="IW32" s="171"/>
      <c r="IX32" s="171"/>
      <c r="IY32" s="172"/>
      <c r="JC32" s="48"/>
      <c r="JD32" s="170"/>
      <c r="JE32" s="171"/>
      <c r="JF32" s="171"/>
      <c r="JG32" s="171"/>
      <c r="JH32" s="172"/>
      <c r="JI32" s="173"/>
      <c r="JJ32" s="174"/>
      <c r="JK32" s="170"/>
      <c r="JL32" s="171"/>
      <c r="JM32" s="171"/>
      <c r="JN32" s="171"/>
      <c r="JO32" s="171"/>
      <c r="JP32" s="171"/>
      <c r="JQ32" s="171"/>
      <c r="JR32" s="171"/>
      <c r="JS32" s="171"/>
      <c r="JT32" s="171"/>
      <c r="JU32" s="171"/>
      <c r="JV32" s="171"/>
      <c r="JW32" s="171"/>
      <c r="JX32" s="171"/>
      <c r="JY32" s="171"/>
      <c r="JZ32" s="171"/>
      <c r="KA32" s="171"/>
      <c r="KB32" s="171"/>
      <c r="KC32" s="171"/>
      <c r="KD32" s="171"/>
      <c r="KE32" s="171"/>
      <c r="KF32" s="171"/>
      <c r="KG32" s="172"/>
      <c r="KK32" s="48"/>
      <c r="KL32" s="170"/>
      <c r="KM32" s="171"/>
      <c r="KN32" s="171"/>
      <c r="KO32" s="171"/>
      <c r="KP32" s="172"/>
      <c r="KQ32" s="173"/>
      <c r="KR32" s="174"/>
      <c r="KS32" s="170"/>
      <c r="KT32" s="171"/>
      <c r="KU32" s="171"/>
      <c r="KV32" s="171"/>
      <c r="KW32" s="171"/>
      <c r="KX32" s="171"/>
      <c r="KY32" s="171"/>
      <c r="KZ32" s="171"/>
      <c r="LA32" s="171"/>
      <c r="LB32" s="171"/>
      <c r="LC32" s="171"/>
      <c r="LD32" s="171"/>
      <c r="LE32" s="171"/>
      <c r="LF32" s="171"/>
      <c r="LG32" s="171"/>
      <c r="LH32" s="171"/>
      <c r="LI32" s="171"/>
      <c r="LJ32" s="171"/>
      <c r="LK32" s="171"/>
      <c r="LL32" s="171"/>
      <c r="LM32" s="171"/>
      <c r="LN32" s="171"/>
      <c r="LO32" s="172"/>
      <c r="LS32" s="48"/>
      <c r="LT32" s="170"/>
      <c r="LU32" s="171"/>
      <c r="LV32" s="171"/>
      <c r="LW32" s="171"/>
      <c r="LX32" s="172"/>
      <c r="LY32" s="173"/>
      <c r="LZ32" s="174"/>
      <c r="MA32" s="170"/>
      <c r="MB32" s="171"/>
      <c r="MC32" s="171"/>
      <c r="MD32" s="171"/>
      <c r="ME32" s="171"/>
      <c r="MF32" s="171"/>
      <c r="MG32" s="171"/>
      <c r="MH32" s="171"/>
      <c r="MI32" s="171"/>
      <c r="MJ32" s="171"/>
      <c r="MK32" s="171"/>
      <c r="ML32" s="171"/>
      <c r="MM32" s="171"/>
      <c r="MN32" s="171"/>
      <c r="MO32" s="171"/>
      <c r="MP32" s="171"/>
      <c r="MQ32" s="171"/>
      <c r="MR32" s="171"/>
      <c r="MS32" s="171"/>
      <c r="MT32" s="171"/>
      <c r="MU32" s="171"/>
      <c r="MV32" s="171"/>
      <c r="MW32" s="172"/>
    </row>
    <row r="33" spans="3:361" ht="16.5" customHeight="1">
      <c r="C33" s="194"/>
      <c r="D33" s="195"/>
      <c r="E33" s="195"/>
      <c r="F33" s="195"/>
      <c r="G33" s="195"/>
      <c r="H33" s="196"/>
      <c r="I33" s="194"/>
      <c r="J33" s="195"/>
      <c r="K33" s="195"/>
      <c r="L33" s="195"/>
      <c r="M33" s="195"/>
      <c r="N33" s="195"/>
      <c r="O33" s="195"/>
      <c r="P33" s="195"/>
      <c r="Q33" s="195"/>
      <c r="R33" s="195"/>
      <c r="S33" s="195"/>
      <c r="T33" s="195"/>
      <c r="U33" s="196"/>
      <c r="BE33" s="166" t="s">
        <v>52</v>
      </c>
      <c r="CM33" s="166" t="s">
        <v>52</v>
      </c>
      <c r="DU33" s="166" t="s">
        <v>52</v>
      </c>
      <c r="FC33" s="166" t="s">
        <v>52</v>
      </c>
      <c r="GK33" s="166" t="s">
        <v>52</v>
      </c>
      <c r="GM33" s="48"/>
      <c r="GN33" s="170"/>
      <c r="GO33" s="171"/>
      <c r="GP33" s="171"/>
      <c r="GQ33" s="171"/>
      <c r="GR33" s="172"/>
      <c r="GS33" s="173"/>
      <c r="GT33" s="174"/>
      <c r="GU33" s="170"/>
      <c r="GV33" s="171"/>
      <c r="GW33" s="171"/>
      <c r="GX33" s="171"/>
      <c r="GY33" s="171"/>
      <c r="GZ33" s="171"/>
      <c r="HA33" s="171"/>
      <c r="HB33" s="171"/>
      <c r="HC33" s="171"/>
      <c r="HD33" s="171"/>
      <c r="HE33" s="171"/>
      <c r="HF33" s="171"/>
      <c r="HG33" s="171"/>
      <c r="HH33" s="171"/>
      <c r="HI33" s="171"/>
      <c r="HJ33" s="171"/>
      <c r="HK33" s="171"/>
      <c r="HL33" s="171"/>
      <c r="HM33" s="171"/>
      <c r="HN33" s="171"/>
      <c r="HO33" s="171"/>
      <c r="HP33" s="171"/>
      <c r="HQ33" s="172"/>
      <c r="HU33" s="48"/>
      <c r="HV33" s="170"/>
      <c r="HW33" s="171"/>
      <c r="HX33" s="171"/>
      <c r="HY33" s="171"/>
      <c r="HZ33" s="172"/>
      <c r="IA33" s="173"/>
      <c r="IB33" s="174"/>
      <c r="IC33" s="170"/>
      <c r="ID33" s="171"/>
      <c r="IE33" s="171"/>
      <c r="IF33" s="171"/>
      <c r="IG33" s="171"/>
      <c r="IH33" s="171"/>
      <c r="II33" s="171"/>
      <c r="IJ33" s="171"/>
      <c r="IK33" s="171"/>
      <c r="IL33" s="171"/>
      <c r="IM33" s="171"/>
      <c r="IN33" s="171"/>
      <c r="IO33" s="171"/>
      <c r="IP33" s="171"/>
      <c r="IQ33" s="171"/>
      <c r="IR33" s="171"/>
      <c r="IS33" s="171"/>
      <c r="IT33" s="171"/>
      <c r="IU33" s="171"/>
      <c r="IV33" s="171"/>
      <c r="IW33" s="171"/>
      <c r="IX33" s="171"/>
      <c r="IY33" s="172"/>
      <c r="JC33" s="48"/>
      <c r="JD33" s="170"/>
      <c r="JE33" s="171"/>
      <c r="JF33" s="171"/>
      <c r="JG33" s="171"/>
      <c r="JH33" s="172"/>
      <c r="JI33" s="173"/>
      <c r="JJ33" s="174"/>
      <c r="JK33" s="170"/>
      <c r="JL33" s="171"/>
      <c r="JM33" s="171"/>
      <c r="JN33" s="171"/>
      <c r="JO33" s="171"/>
      <c r="JP33" s="171"/>
      <c r="JQ33" s="171"/>
      <c r="JR33" s="171"/>
      <c r="JS33" s="171"/>
      <c r="JT33" s="171"/>
      <c r="JU33" s="171"/>
      <c r="JV33" s="171"/>
      <c r="JW33" s="171"/>
      <c r="JX33" s="171"/>
      <c r="JY33" s="171"/>
      <c r="JZ33" s="171"/>
      <c r="KA33" s="171"/>
      <c r="KB33" s="171"/>
      <c r="KC33" s="171"/>
      <c r="KD33" s="171"/>
      <c r="KE33" s="171"/>
      <c r="KF33" s="171"/>
      <c r="KG33" s="172"/>
      <c r="KK33" s="48"/>
      <c r="KL33" s="170"/>
      <c r="KM33" s="171"/>
      <c r="KN33" s="171"/>
      <c r="KO33" s="171"/>
      <c r="KP33" s="172"/>
      <c r="KQ33" s="173"/>
      <c r="KR33" s="174"/>
      <c r="KS33" s="170"/>
      <c r="KT33" s="171"/>
      <c r="KU33" s="171"/>
      <c r="KV33" s="171"/>
      <c r="KW33" s="171"/>
      <c r="KX33" s="171"/>
      <c r="KY33" s="171"/>
      <c r="KZ33" s="171"/>
      <c r="LA33" s="171"/>
      <c r="LB33" s="171"/>
      <c r="LC33" s="171"/>
      <c r="LD33" s="171"/>
      <c r="LE33" s="171"/>
      <c r="LF33" s="171"/>
      <c r="LG33" s="171"/>
      <c r="LH33" s="171"/>
      <c r="LI33" s="171"/>
      <c r="LJ33" s="171"/>
      <c r="LK33" s="171"/>
      <c r="LL33" s="171"/>
      <c r="LM33" s="171"/>
      <c r="LN33" s="171"/>
      <c r="LO33" s="172"/>
      <c r="LS33" s="48"/>
      <c r="LT33" s="170"/>
      <c r="LU33" s="171"/>
      <c r="LV33" s="171"/>
      <c r="LW33" s="171"/>
      <c r="LX33" s="172"/>
      <c r="LY33" s="173"/>
      <c r="LZ33" s="174"/>
      <c r="MA33" s="170"/>
      <c r="MB33" s="171"/>
      <c r="MC33" s="171"/>
      <c r="MD33" s="171"/>
      <c r="ME33" s="171"/>
      <c r="MF33" s="171"/>
      <c r="MG33" s="171"/>
      <c r="MH33" s="171"/>
      <c r="MI33" s="171"/>
      <c r="MJ33" s="171"/>
      <c r="MK33" s="171"/>
      <c r="ML33" s="171"/>
      <c r="MM33" s="171"/>
      <c r="MN33" s="171"/>
      <c r="MO33" s="171"/>
      <c r="MP33" s="171"/>
      <c r="MQ33" s="171"/>
      <c r="MR33" s="171"/>
      <c r="MS33" s="171"/>
      <c r="MT33" s="171"/>
      <c r="MU33" s="171"/>
      <c r="MV33" s="171"/>
      <c r="MW33" s="172"/>
    </row>
    <row r="34" spans="3:361" ht="16.5" customHeight="1">
      <c r="C34" s="194"/>
      <c r="D34" s="195"/>
      <c r="E34" s="195"/>
      <c r="F34" s="195"/>
      <c r="G34" s="195"/>
      <c r="H34" s="196"/>
      <c r="I34" s="194"/>
      <c r="J34" s="195"/>
      <c r="K34" s="195"/>
      <c r="L34" s="195"/>
      <c r="M34" s="195"/>
      <c r="N34" s="195"/>
      <c r="O34" s="195"/>
      <c r="P34" s="195"/>
      <c r="Q34" s="195"/>
      <c r="R34" s="195"/>
      <c r="S34" s="195"/>
      <c r="T34" s="195"/>
      <c r="U34" s="196"/>
      <c r="Y34" s="205" t="s">
        <v>54</v>
      </c>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108" t="s">
        <v>46</v>
      </c>
      <c r="AV34" s="108"/>
      <c r="AW34" s="108"/>
      <c r="AX34" s="206" t="str">
        <f>IF(主状态!Q10=0,"-",主状态!Q10)</f>
        <v>-</v>
      </c>
      <c r="AY34" s="206"/>
      <c r="AZ34" s="206"/>
      <c r="BA34" s="206"/>
      <c r="BB34" s="206"/>
      <c r="BC34" s="206"/>
      <c r="BE34" s="167"/>
      <c r="BG34" s="205" t="s">
        <v>54</v>
      </c>
      <c r="BH34" s="205"/>
      <c r="BI34" s="205"/>
      <c r="BJ34" s="205"/>
      <c r="BK34" s="205"/>
      <c r="BL34" s="205"/>
      <c r="BM34" s="205"/>
      <c r="BN34" s="205"/>
      <c r="BO34" s="205"/>
      <c r="BP34" s="205"/>
      <c r="BQ34" s="205"/>
      <c r="BR34" s="205"/>
      <c r="BS34" s="205"/>
      <c r="BT34" s="205"/>
      <c r="BU34" s="205"/>
      <c r="BV34" s="205"/>
      <c r="BW34" s="205"/>
      <c r="BX34" s="205"/>
      <c r="BY34" s="205"/>
      <c r="BZ34" s="205"/>
      <c r="CA34" s="205"/>
      <c r="CB34" s="205"/>
      <c r="CC34" s="108" t="s">
        <v>46</v>
      </c>
      <c r="CD34" s="108"/>
      <c r="CE34" s="108"/>
      <c r="CF34" s="206" t="str">
        <f>IF(主状态!AY10=0,"-",主状态!AY10)</f>
        <v>-</v>
      </c>
      <c r="CG34" s="206"/>
      <c r="CH34" s="206"/>
      <c r="CI34" s="206"/>
      <c r="CJ34" s="206"/>
      <c r="CK34" s="206"/>
      <c r="CM34" s="167"/>
      <c r="CO34" s="205" t="s">
        <v>54</v>
      </c>
      <c r="CP34" s="205"/>
      <c r="CQ34" s="205"/>
      <c r="CR34" s="205"/>
      <c r="CS34" s="205"/>
      <c r="CT34" s="205"/>
      <c r="CU34" s="205"/>
      <c r="CV34" s="205"/>
      <c r="CW34" s="205"/>
      <c r="CX34" s="205"/>
      <c r="CY34" s="205"/>
      <c r="CZ34" s="205"/>
      <c r="DA34" s="205"/>
      <c r="DB34" s="205"/>
      <c r="DC34" s="205"/>
      <c r="DD34" s="205"/>
      <c r="DE34" s="205"/>
      <c r="DF34" s="205"/>
      <c r="DG34" s="205"/>
      <c r="DH34" s="205"/>
      <c r="DI34" s="205"/>
      <c r="DJ34" s="205"/>
      <c r="DK34" s="108" t="s">
        <v>46</v>
      </c>
      <c r="DL34" s="108"/>
      <c r="DM34" s="108"/>
      <c r="DN34" s="206" t="str">
        <f>IF(主状态!CG10=0,"-",主状态!CG10)</f>
        <v>-</v>
      </c>
      <c r="DO34" s="206"/>
      <c r="DP34" s="206"/>
      <c r="DQ34" s="206"/>
      <c r="DR34" s="206"/>
      <c r="DS34" s="206"/>
      <c r="DU34" s="167"/>
      <c r="DW34" s="205" t="s">
        <v>54</v>
      </c>
      <c r="DX34" s="205"/>
      <c r="DY34" s="205"/>
      <c r="DZ34" s="205"/>
      <c r="EA34" s="205"/>
      <c r="EB34" s="205"/>
      <c r="EC34" s="205"/>
      <c r="ED34" s="205"/>
      <c r="EE34" s="205"/>
      <c r="EF34" s="205"/>
      <c r="EG34" s="205"/>
      <c r="EH34" s="205"/>
      <c r="EI34" s="205"/>
      <c r="EJ34" s="205"/>
      <c r="EK34" s="205"/>
      <c r="EL34" s="205"/>
      <c r="EM34" s="205"/>
      <c r="EN34" s="205"/>
      <c r="EO34" s="205"/>
      <c r="EP34" s="205"/>
      <c r="EQ34" s="205"/>
      <c r="ER34" s="205"/>
      <c r="ES34" s="108" t="s">
        <v>46</v>
      </c>
      <c r="ET34" s="108"/>
      <c r="EU34" s="108"/>
      <c r="EV34" s="206" t="str">
        <f>IF(主状态!DO10=0,"-",主状态!DO10)</f>
        <v>-</v>
      </c>
      <c r="EW34" s="206"/>
      <c r="EX34" s="206"/>
      <c r="EY34" s="206"/>
      <c r="EZ34" s="206"/>
      <c r="FA34" s="206"/>
      <c r="FC34" s="167"/>
      <c r="FE34" s="205" t="s">
        <v>54</v>
      </c>
      <c r="FF34" s="205"/>
      <c r="FG34" s="205"/>
      <c r="FH34" s="205"/>
      <c r="FI34" s="205"/>
      <c r="FJ34" s="205"/>
      <c r="FK34" s="205"/>
      <c r="FL34" s="205"/>
      <c r="FM34" s="205"/>
      <c r="FN34" s="205"/>
      <c r="FO34" s="205"/>
      <c r="FP34" s="205"/>
      <c r="FQ34" s="205"/>
      <c r="FR34" s="205"/>
      <c r="FS34" s="205"/>
      <c r="FT34" s="205"/>
      <c r="FU34" s="205"/>
      <c r="FV34" s="205"/>
      <c r="FW34" s="205"/>
      <c r="FX34" s="205"/>
      <c r="FY34" s="205"/>
      <c r="FZ34" s="205"/>
      <c r="GA34" s="108" t="s">
        <v>46</v>
      </c>
      <c r="GB34" s="108"/>
      <c r="GC34" s="108"/>
      <c r="GD34" s="206" t="str">
        <f>IF(主状态!EW10=0,"-",主状态!EW10)</f>
        <v>-</v>
      </c>
      <c r="GE34" s="206"/>
      <c r="GF34" s="206"/>
      <c r="GG34" s="206"/>
      <c r="GH34" s="206"/>
      <c r="GI34" s="206"/>
      <c r="GK34" s="167"/>
      <c r="GM34" s="48"/>
      <c r="GN34" s="170"/>
      <c r="GO34" s="171"/>
      <c r="GP34" s="171"/>
      <c r="GQ34" s="171"/>
      <c r="GR34" s="172"/>
      <c r="GS34" s="173"/>
      <c r="GT34" s="174"/>
      <c r="GU34" s="170"/>
      <c r="GV34" s="171"/>
      <c r="GW34" s="171"/>
      <c r="GX34" s="171"/>
      <c r="GY34" s="171"/>
      <c r="GZ34" s="171"/>
      <c r="HA34" s="171"/>
      <c r="HB34" s="171"/>
      <c r="HC34" s="171"/>
      <c r="HD34" s="171"/>
      <c r="HE34" s="171"/>
      <c r="HF34" s="171"/>
      <c r="HG34" s="171"/>
      <c r="HH34" s="171"/>
      <c r="HI34" s="171"/>
      <c r="HJ34" s="171"/>
      <c r="HK34" s="171"/>
      <c r="HL34" s="171"/>
      <c r="HM34" s="171"/>
      <c r="HN34" s="171"/>
      <c r="HO34" s="171"/>
      <c r="HP34" s="171"/>
      <c r="HQ34" s="172"/>
      <c r="HU34" s="48"/>
      <c r="HV34" s="170"/>
      <c r="HW34" s="171"/>
      <c r="HX34" s="171"/>
      <c r="HY34" s="171"/>
      <c r="HZ34" s="172"/>
      <c r="IA34" s="173"/>
      <c r="IB34" s="174"/>
      <c r="IC34" s="170"/>
      <c r="ID34" s="171"/>
      <c r="IE34" s="171"/>
      <c r="IF34" s="171"/>
      <c r="IG34" s="171"/>
      <c r="IH34" s="171"/>
      <c r="II34" s="171"/>
      <c r="IJ34" s="171"/>
      <c r="IK34" s="171"/>
      <c r="IL34" s="171"/>
      <c r="IM34" s="171"/>
      <c r="IN34" s="171"/>
      <c r="IO34" s="171"/>
      <c r="IP34" s="171"/>
      <c r="IQ34" s="171"/>
      <c r="IR34" s="171"/>
      <c r="IS34" s="171"/>
      <c r="IT34" s="171"/>
      <c r="IU34" s="171"/>
      <c r="IV34" s="171"/>
      <c r="IW34" s="171"/>
      <c r="IX34" s="171"/>
      <c r="IY34" s="172"/>
      <c r="JC34" s="48"/>
      <c r="JD34" s="170"/>
      <c r="JE34" s="171"/>
      <c r="JF34" s="171"/>
      <c r="JG34" s="171"/>
      <c r="JH34" s="172"/>
      <c r="JI34" s="173"/>
      <c r="JJ34" s="174"/>
      <c r="JK34" s="170"/>
      <c r="JL34" s="171"/>
      <c r="JM34" s="171"/>
      <c r="JN34" s="171"/>
      <c r="JO34" s="171"/>
      <c r="JP34" s="171"/>
      <c r="JQ34" s="171"/>
      <c r="JR34" s="171"/>
      <c r="JS34" s="171"/>
      <c r="JT34" s="171"/>
      <c r="JU34" s="171"/>
      <c r="JV34" s="171"/>
      <c r="JW34" s="171"/>
      <c r="JX34" s="171"/>
      <c r="JY34" s="171"/>
      <c r="JZ34" s="171"/>
      <c r="KA34" s="171"/>
      <c r="KB34" s="171"/>
      <c r="KC34" s="171"/>
      <c r="KD34" s="171"/>
      <c r="KE34" s="171"/>
      <c r="KF34" s="171"/>
      <c r="KG34" s="172"/>
      <c r="KK34" s="48"/>
      <c r="KL34" s="170"/>
      <c r="KM34" s="171"/>
      <c r="KN34" s="171"/>
      <c r="KO34" s="171"/>
      <c r="KP34" s="172"/>
      <c r="KQ34" s="173"/>
      <c r="KR34" s="174"/>
      <c r="KS34" s="170"/>
      <c r="KT34" s="171"/>
      <c r="KU34" s="171"/>
      <c r="KV34" s="171"/>
      <c r="KW34" s="171"/>
      <c r="KX34" s="171"/>
      <c r="KY34" s="171"/>
      <c r="KZ34" s="171"/>
      <c r="LA34" s="171"/>
      <c r="LB34" s="171"/>
      <c r="LC34" s="171"/>
      <c r="LD34" s="171"/>
      <c r="LE34" s="171"/>
      <c r="LF34" s="171"/>
      <c r="LG34" s="171"/>
      <c r="LH34" s="171"/>
      <c r="LI34" s="171"/>
      <c r="LJ34" s="171"/>
      <c r="LK34" s="171"/>
      <c r="LL34" s="171"/>
      <c r="LM34" s="171"/>
      <c r="LN34" s="171"/>
      <c r="LO34" s="172"/>
      <c r="LS34" s="48"/>
      <c r="LT34" s="170"/>
      <c r="LU34" s="171"/>
      <c r="LV34" s="171"/>
      <c r="LW34" s="171"/>
      <c r="LX34" s="172"/>
      <c r="LY34" s="173"/>
      <c r="LZ34" s="174"/>
      <c r="MA34" s="170"/>
      <c r="MB34" s="171"/>
      <c r="MC34" s="171"/>
      <c r="MD34" s="171"/>
      <c r="ME34" s="171"/>
      <c r="MF34" s="171"/>
      <c r="MG34" s="171"/>
      <c r="MH34" s="171"/>
      <c r="MI34" s="171"/>
      <c r="MJ34" s="171"/>
      <c r="MK34" s="171"/>
      <c r="ML34" s="171"/>
      <c r="MM34" s="171"/>
      <c r="MN34" s="171"/>
      <c r="MO34" s="171"/>
      <c r="MP34" s="171"/>
      <c r="MQ34" s="171"/>
      <c r="MR34" s="171"/>
      <c r="MS34" s="171"/>
      <c r="MT34" s="171"/>
      <c r="MU34" s="171"/>
      <c r="MV34" s="171"/>
      <c r="MW34" s="172"/>
    </row>
    <row r="35" spans="3:361" ht="16.5" customHeight="1">
      <c r="C35" s="194"/>
      <c r="D35" s="195"/>
      <c r="E35" s="195"/>
      <c r="F35" s="195"/>
      <c r="G35" s="195"/>
      <c r="H35" s="196"/>
      <c r="I35" s="194"/>
      <c r="J35" s="195"/>
      <c r="K35" s="195"/>
      <c r="L35" s="195"/>
      <c r="M35" s="195"/>
      <c r="N35" s="195"/>
      <c r="O35" s="195"/>
      <c r="P35" s="195"/>
      <c r="Q35" s="195"/>
      <c r="R35" s="195"/>
      <c r="S35" s="195"/>
      <c r="T35" s="195"/>
      <c r="U35" s="196"/>
      <c r="Y35" s="89" t="s">
        <v>48</v>
      </c>
      <c r="Z35" s="175" t="s">
        <v>44</v>
      </c>
      <c r="AA35" s="175"/>
      <c r="AB35" s="175"/>
      <c r="AC35" s="175"/>
      <c r="AD35" s="175"/>
      <c r="AE35" s="187" t="s">
        <v>49</v>
      </c>
      <c r="AF35" s="187"/>
      <c r="AH35" s="175" t="s">
        <v>45</v>
      </c>
      <c r="AI35" s="175"/>
      <c r="AJ35" s="175"/>
      <c r="AK35" s="175"/>
      <c r="AL35" s="175"/>
      <c r="AM35" s="175"/>
      <c r="AN35" s="175"/>
      <c r="AO35" s="175"/>
      <c r="AP35" s="175"/>
      <c r="AQ35" s="175"/>
      <c r="AR35" s="175"/>
      <c r="AS35" s="175"/>
      <c r="AT35" s="175"/>
      <c r="AU35" s="175"/>
      <c r="AV35" s="175"/>
      <c r="AW35" s="175"/>
      <c r="AX35" s="175"/>
      <c r="AY35" s="175"/>
      <c r="AZ35" s="175"/>
      <c r="BA35" s="175"/>
      <c r="BB35" s="175"/>
      <c r="BC35" s="175"/>
      <c r="BE35" s="167"/>
      <c r="BG35" s="89" t="s">
        <v>48</v>
      </c>
      <c r="BH35" s="175" t="s">
        <v>44</v>
      </c>
      <c r="BI35" s="175"/>
      <c r="BJ35" s="175"/>
      <c r="BK35" s="175"/>
      <c r="BL35" s="175"/>
      <c r="BM35" s="187" t="s">
        <v>49</v>
      </c>
      <c r="BN35" s="187"/>
      <c r="BP35" s="175" t="s">
        <v>45</v>
      </c>
      <c r="BQ35" s="175"/>
      <c r="BR35" s="175"/>
      <c r="BS35" s="175"/>
      <c r="BT35" s="175"/>
      <c r="BU35" s="175"/>
      <c r="BV35" s="175"/>
      <c r="BW35" s="175"/>
      <c r="BX35" s="175"/>
      <c r="BY35" s="175"/>
      <c r="BZ35" s="175"/>
      <c r="CA35" s="175"/>
      <c r="CB35" s="175"/>
      <c r="CC35" s="175"/>
      <c r="CD35" s="175"/>
      <c r="CE35" s="175"/>
      <c r="CF35" s="175"/>
      <c r="CG35" s="175"/>
      <c r="CH35" s="175"/>
      <c r="CI35" s="175"/>
      <c r="CJ35" s="175"/>
      <c r="CK35" s="175"/>
      <c r="CM35" s="167"/>
      <c r="CO35" s="89" t="s">
        <v>48</v>
      </c>
      <c r="CP35" s="175" t="s">
        <v>44</v>
      </c>
      <c r="CQ35" s="175"/>
      <c r="CR35" s="175"/>
      <c r="CS35" s="175"/>
      <c r="CT35" s="175"/>
      <c r="CU35" s="187" t="s">
        <v>49</v>
      </c>
      <c r="CV35" s="187"/>
      <c r="CX35" s="175" t="s">
        <v>45</v>
      </c>
      <c r="CY35" s="175"/>
      <c r="CZ35" s="175"/>
      <c r="DA35" s="175"/>
      <c r="DB35" s="175"/>
      <c r="DC35" s="175"/>
      <c r="DD35" s="175"/>
      <c r="DE35" s="175"/>
      <c r="DF35" s="175"/>
      <c r="DG35" s="175"/>
      <c r="DH35" s="175"/>
      <c r="DI35" s="175"/>
      <c r="DJ35" s="175"/>
      <c r="DK35" s="175"/>
      <c r="DL35" s="175"/>
      <c r="DM35" s="175"/>
      <c r="DN35" s="175"/>
      <c r="DO35" s="175"/>
      <c r="DP35" s="175"/>
      <c r="DQ35" s="175"/>
      <c r="DR35" s="175"/>
      <c r="DS35" s="175"/>
      <c r="DU35" s="167"/>
      <c r="DW35" s="89" t="s">
        <v>48</v>
      </c>
      <c r="DX35" s="175" t="s">
        <v>44</v>
      </c>
      <c r="DY35" s="175"/>
      <c r="DZ35" s="175"/>
      <c r="EA35" s="175"/>
      <c r="EB35" s="175"/>
      <c r="EC35" s="187" t="s">
        <v>49</v>
      </c>
      <c r="ED35" s="187"/>
      <c r="EF35" s="175" t="s">
        <v>45</v>
      </c>
      <c r="EG35" s="175"/>
      <c r="EH35" s="175"/>
      <c r="EI35" s="175"/>
      <c r="EJ35" s="175"/>
      <c r="EK35" s="175"/>
      <c r="EL35" s="175"/>
      <c r="EM35" s="175"/>
      <c r="EN35" s="175"/>
      <c r="EO35" s="175"/>
      <c r="EP35" s="175"/>
      <c r="EQ35" s="175"/>
      <c r="ER35" s="175"/>
      <c r="ES35" s="175"/>
      <c r="ET35" s="175"/>
      <c r="EU35" s="175"/>
      <c r="EV35" s="175"/>
      <c r="EW35" s="175"/>
      <c r="EX35" s="175"/>
      <c r="EY35" s="175"/>
      <c r="EZ35" s="175"/>
      <c r="FA35" s="175"/>
      <c r="FC35" s="167"/>
      <c r="FE35" s="89" t="s">
        <v>48</v>
      </c>
      <c r="FF35" s="175" t="s">
        <v>44</v>
      </c>
      <c r="FG35" s="175"/>
      <c r="FH35" s="175"/>
      <c r="FI35" s="175"/>
      <c r="FJ35" s="175"/>
      <c r="FK35" s="187" t="s">
        <v>49</v>
      </c>
      <c r="FL35" s="187"/>
      <c r="FN35" s="175" t="s">
        <v>45</v>
      </c>
      <c r="FO35" s="175"/>
      <c r="FP35" s="175"/>
      <c r="FQ35" s="175"/>
      <c r="FR35" s="175"/>
      <c r="FS35" s="175"/>
      <c r="FT35" s="175"/>
      <c r="FU35" s="175"/>
      <c r="FV35" s="175"/>
      <c r="FW35" s="175"/>
      <c r="FX35" s="175"/>
      <c r="FY35" s="175"/>
      <c r="FZ35" s="175"/>
      <c r="GA35" s="175"/>
      <c r="GB35" s="175"/>
      <c r="GC35" s="175"/>
      <c r="GD35" s="175"/>
      <c r="GE35" s="175"/>
      <c r="GF35" s="175"/>
      <c r="GG35" s="175"/>
      <c r="GH35" s="175"/>
      <c r="GI35" s="175"/>
      <c r="GK35" s="167"/>
      <c r="GM35" s="48"/>
      <c r="GN35" s="170"/>
      <c r="GO35" s="171"/>
      <c r="GP35" s="171"/>
      <c r="GQ35" s="171"/>
      <c r="GR35" s="172"/>
      <c r="GS35" s="173"/>
      <c r="GT35" s="174"/>
      <c r="GU35" s="170"/>
      <c r="GV35" s="171"/>
      <c r="GW35" s="171"/>
      <c r="GX35" s="171"/>
      <c r="GY35" s="171"/>
      <c r="GZ35" s="171"/>
      <c r="HA35" s="171"/>
      <c r="HB35" s="171"/>
      <c r="HC35" s="171"/>
      <c r="HD35" s="171"/>
      <c r="HE35" s="171"/>
      <c r="HF35" s="171"/>
      <c r="HG35" s="171"/>
      <c r="HH35" s="171"/>
      <c r="HI35" s="171"/>
      <c r="HJ35" s="171"/>
      <c r="HK35" s="171"/>
      <c r="HL35" s="171"/>
      <c r="HM35" s="171"/>
      <c r="HN35" s="171"/>
      <c r="HO35" s="171"/>
      <c r="HP35" s="171"/>
      <c r="HQ35" s="172"/>
      <c r="HU35" s="48"/>
      <c r="HV35" s="170"/>
      <c r="HW35" s="171"/>
      <c r="HX35" s="171"/>
      <c r="HY35" s="171"/>
      <c r="HZ35" s="172"/>
      <c r="IA35" s="173"/>
      <c r="IB35" s="174"/>
      <c r="IC35" s="170"/>
      <c r="ID35" s="171"/>
      <c r="IE35" s="171"/>
      <c r="IF35" s="171"/>
      <c r="IG35" s="171"/>
      <c r="IH35" s="171"/>
      <c r="II35" s="171"/>
      <c r="IJ35" s="171"/>
      <c r="IK35" s="171"/>
      <c r="IL35" s="171"/>
      <c r="IM35" s="171"/>
      <c r="IN35" s="171"/>
      <c r="IO35" s="171"/>
      <c r="IP35" s="171"/>
      <c r="IQ35" s="171"/>
      <c r="IR35" s="171"/>
      <c r="IS35" s="171"/>
      <c r="IT35" s="171"/>
      <c r="IU35" s="171"/>
      <c r="IV35" s="171"/>
      <c r="IW35" s="171"/>
      <c r="IX35" s="171"/>
      <c r="IY35" s="172"/>
      <c r="JC35" s="48"/>
      <c r="JD35" s="170"/>
      <c r="JE35" s="171"/>
      <c r="JF35" s="171"/>
      <c r="JG35" s="171"/>
      <c r="JH35" s="172"/>
      <c r="JI35" s="173"/>
      <c r="JJ35" s="174"/>
      <c r="JK35" s="170"/>
      <c r="JL35" s="171"/>
      <c r="JM35" s="171"/>
      <c r="JN35" s="171"/>
      <c r="JO35" s="171"/>
      <c r="JP35" s="171"/>
      <c r="JQ35" s="171"/>
      <c r="JR35" s="171"/>
      <c r="JS35" s="171"/>
      <c r="JT35" s="171"/>
      <c r="JU35" s="171"/>
      <c r="JV35" s="171"/>
      <c r="JW35" s="171"/>
      <c r="JX35" s="171"/>
      <c r="JY35" s="171"/>
      <c r="JZ35" s="171"/>
      <c r="KA35" s="171"/>
      <c r="KB35" s="171"/>
      <c r="KC35" s="171"/>
      <c r="KD35" s="171"/>
      <c r="KE35" s="171"/>
      <c r="KF35" s="171"/>
      <c r="KG35" s="172"/>
      <c r="KK35" s="48"/>
      <c r="KL35" s="170"/>
      <c r="KM35" s="171"/>
      <c r="KN35" s="171"/>
      <c r="KO35" s="171"/>
      <c r="KP35" s="172"/>
      <c r="KQ35" s="173"/>
      <c r="KR35" s="174"/>
      <c r="KS35" s="170"/>
      <c r="KT35" s="171"/>
      <c r="KU35" s="171"/>
      <c r="KV35" s="171"/>
      <c r="KW35" s="171"/>
      <c r="KX35" s="171"/>
      <c r="KY35" s="171"/>
      <c r="KZ35" s="171"/>
      <c r="LA35" s="171"/>
      <c r="LB35" s="171"/>
      <c r="LC35" s="171"/>
      <c r="LD35" s="171"/>
      <c r="LE35" s="171"/>
      <c r="LF35" s="171"/>
      <c r="LG35" s="171"/>
      <c r="LH35" s="171"/>
      <c r="LI35" s="171"/>
      <c r="LJ35" s="171"/>
      <c r="LK35" s="171"/>
      <c r="LL35" s="171"/>
      <c r="LM35" s="171"/>
      <c r="LN35" s="171"/>
      <c r="LO35" s="172"/>
      <c r="LS35" s="48"/>
      <c r="LT35" s="170"/>
      <c r="LU35" s="171"/>
      <c r="LV35" s="171"/>
      <c r="LW35" s="171"/>
      <c r="LX35" s="172"/>
      <c r="LY35" s="173"/>
      <c r="LZ35" s="174"/>
      <c r="MA35" s="170"/>
      <c r="MB35" s="171"/>
      <c r="MC35" s="171"/>
      <c r="MD35" s="171"/>
      <c r="ME35" s="171"/>
      <c r="MF35" s="171"/>
      <c r="MG35" s="171"/>
      <c r="MH35" s="171"/>
      <c r="MI35" s="171"/>
      <c r="MJ35" s="171"/>
      <c r="MK35" s="171"/>
      <c r="ML35" s="171"/>
      <c r="MM35" s="171"/>
      <c r="MN35" s="171"/>
      <c r="MO35" s="171"/>
      <c r="MP35" s="171"/>
      <c r="MQ35" s="171"/>
      <c r="MR35" s="171"/>
      <c r="MS35" s="171"/>
      <c r="MT35" s="171"/>
      <c r="MU35" s="171"/>
      <c r="MV35" s="171"/>
      <c r="MW35" s="172"/>
    </row>
    <row r="36" spans="3:361" ht="16.5" customHeight="1">
      <c r="C36" s="194"/>
      <c r="D36" s="195"/>
      <c r="E36" s="195"/>
      <c r="F36" s="195"/>
      <c r="G36" s="195"/>
      <c r="H36" s="196"/>
      <c r="I36" s="194"/>
      <c r="J36" s="195"/>
      <c r="K36" s="195"/>
      <c r="L36" s="195"/>
      <c r="M36" s="195"/>
      <c r="N36" s="195"/>
      <c r="O36" s="195"/>
      <c r="P36" s="195"/>
      <c r="Q36" s="195"/>
      <c r="R36" s="195"/>
      <c r="S36" s="195"/>
      <c r="T36" s="195"/>
      <c r="U36" s="196"/>
      <c r="Y36" s="48"/>
      <c r="Z36" s="170"/>
      <c r="AA36" s="171"/>
      <c r="AB36" s="171"/>
      <c r="AC36" s="171"/>
      <c r="AD36" s="172"/>
      <c r="AE36" s="173"/>
      <c r="AF36" s="174"/>
      <c r="AG36" s="170"/>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2"/>
      <c r="BE36" s="167"/>
      <c r="BG36" s="48"/>
      <c r="BH36" s="170"/>
      <c r="BI36" s="171"/>
      <c r="BJ36" s="171"/>
      <c r="BK36" s="171"/>
      <c r="BL36" s="172"/>
      <c r="BM36" s="173"/>
      <c r="BN36" s="174"/>
      <c r="BO36" s="170"/>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2"/>
      <c r="CM36" s="167"/>
      <c r="CO36" s="48"/>
      <c r="CP36" s="170"/>
      <c r="CQ36" s="171"/>
      <c r="CR36" s="171"/>
      <c r="CS36" s="171"/>
      <c r="CT36" s="172"/>
      <c r="CU36" s="173"/>
      <c r="CV36" s="174"/>
      <c r="CW36" s="170"/>
      <c r="CX36" s="171"/>
      <c r="CY36" s="171"/>
      <c r="CZ36" s="171"/>
      <c r="DA36" s="171"/>
      <c r="DB36" s="171"/>
      <c r="DC36" s="171"/>
      <c r="DD36" s="171"/>
      <c r="DE36" s="171"/>
      <c r="DF36" s="171"/>
      <c r="DG36" s="171"/>
      <c r="DH36" s="171"/>
      <c r="DI36" s="171"/>
      <c r="DJ36" s="171"/>
      <c r="DK36" s="171"/>
      <c r="DL36" s="171"/>
      <c r="DM36" s="171"/>
      <c r="DN36" s="171"/>
      <c r="DO36" s="171"/>
      <c r="DP36" s="171"/>
      <c r="DQ36" s="171"/>
      <c r="DR36" s="171"/>
      <c r="DS36" s="172"/>
      <c r="DU36" s="167"/>
      <c r="DW36" s="48"/>
      <c r="DX36" s="170"/>
      <c r="DY36" s="171"/>
      <c r="DZ36" s="171"/>
      <c r="EA36" s="171"/>
      <c r="EB36" s="172"/>
      <c r="EC36" s="173"/>
      <c r="ED36" s="174"/>
      <c r="EE36" s="170"/>
      <c r="EF36" s="171"/>
      <c r="EG36" s="171"/>
      <c r="EH36" s="171"/>
      <c r="EI36" s="171"/>
      <c r="EJ36" s="171"/>
      <c r="EK36" s="171"/>
      <c r="EL36" s="171"/>
      <c r="EM36" s="171"/>
      <c r="EN36" s="171"/>
      <c r="EO36" s="171"/>
      <c r="EP36" s="171"/>
      <c r="EQ36" s="171"/>
      <c r="ER36" s="171"/>
      <c r="ES36" s="171"/>
      <c r="ET36" s="171"/>
      <c r="EU36" s="171"/>
      <c r="EV36" s="171"/>
      <c r="EW36" s="171"/>
      <c r="EX36" s="171"/>
      <c r="EY36" s="171"/>
      <c r="EZ36" s="171"/>
      <c r="FA36" s="172"/>
      <c r="FC36" s="167"/>
      <c r="FE36" s="48"/>
      <c r="FF36" s="170"/>
      <c r="FG36" s="171"/>
      <c r="FH36" s="171"/>
      <c r="FI36" s="171"/>
      <c r="FJ36" s="172"/>
      <c r="FK36" s="173"/>
      <c r="FL36" s="174"/>
      <c r="FM36" s="170"/>
      <c r="FN36" s="171"/>
      <c r="FO36" s="171"/>
      <c r="FP36" s="171"/>
      <c r="FQ36" s="171"/>
      <c r="FR36" s="171"/>
      <c r="FS36" s="171"/>
      <c r="FT36" s="171"/>
      <c r="FU36" s="171"/>
      <c r="FV36" s="171"/>
      <c r="FW36" s="171"/>
      <c r="FX36" s="171"/>
      <c r="FY36" s="171"/>
      <c r="FZ36" s="171"/>
      <c r="GA36" s="171"/>
      <c r="GB36" s="171"/>
      <c r="GC36" s="171"/>
      <c r="GD36" s="171"/>
      <c r="GE36" s="171"/>
      <c r="GF36" s="171"/>
      <c r="GG36" s="171"/>
      <c r="GH36" s="171"/>
      <c r="GI36" s="172"/>
      <c r="GK36" s="167"/>
      <c r="GM36" s="48"/>
      <c r="GN36" s="170"/>
      <c r="GO36" s="171"/>
      <c r="GP36" s="171"/>
      <c r="GQ36" s="171"/>
      <c r="GR36" s="172"/>
      <c r="GS36" s="173"/>
      <c r="GT36" s="174"/>
      <c r="GU36" s="170"/>
      <c r="GV36" s="171"/>
      <c r="GW36" s="171"/>
      <c r="GX36" s="171"/>
      <c r="GY36" s="171"/>
      <c r="GZ36" s="171"/>
      <c r="HA36" s="171"/>
      <c r="HB36" s="171"/>
      <c r="HC36" s="171"/>
      <c r="HD36" s="171"/>
      <c r="HE36" s="171"/>
      <c r="HF36" s="171"/>
      <c r="HG36" s="171"/>
      <c r="HH36" s="171"/>
      <c r="HI36" s="171"/>
      <c r="HJ36" s="171"/>
      <c r="HK36" s="171"/>
      <c r="HL36" s="171"/>
      <c r="HM36" s="171"/>
      <c r="HN36" s="171"/>
      <c r="HO36" s="171"/>
      <c r="HP36" s="171"/>
      <c r="HQ36" s="172"/>
      <c r="HU36" s="48"/>
      <c r="HV36" s="170"/>
      <c r="HW36" s="171"/>
      <c r="HX36" s="171"/>
      <c r="HY36" s="171"/>
      <c r="HZ36" s="172"/>
      <c r="IA36" s="173"/>
      <c r="IB36" s="174"/>
      <c r="IC36" s="170"/>
      <c r="ID36" s="171"/>
      <c r="IE36" s="171"/>
      <c r="IF36" s="171"/>
      <c r="IG36" s="171"/>
      <c r="IH36" s="171"/>
      <c r="II36" s="171"/>
      <c r="IJ36" s="171"/>
      <c r="IK36" s="171"/>
      <c r="IL36" s="171"/>
      <c r="IM36" s="171"/>
      <c r="IN36" s="171"/>
      <c r="IO36" s="171"/>
      <c r="IP36" s="171"/>
      <c r="IQ36" s="171"/>
      <c r="IR36" s="171"/>
      <c r="IS36" s="171"/>
      <c r="IT36" s="171"/>
      <c r="IU36" s="171"/>
      <c r="IV36" s="171"/>
      <c r="IW36" s="171"/>
      <c r="IX36" s="171"/>
      <c r="IY36" s="172"/>
      <c r="JC36" s="48"/>
      <c r="JD36" s="170"/>
      <c r="JE36" s="171"/>
      <c r="JF36" s="171"/>
      <c r="JG36" s="171"/>
      <c r="JH36" s="172"/>
      <c r="JI36" s="173"/>
      <c r="JJ36" s="174"/>
      <c r="JK36" s="170"/>
      <c r="JL36" s="171"/>
      <c r="JM36" s="171"/>
      <c r="JN36" s="171"/>
      <c r="JO36" s="171"/>
      <c r="JP36" s="171"/>
      <c r="JQ36" s="171"/>
      <c r="JR36" s="171"/>
      <c r="JS36" s="171"/>
      <c r="JT36" s="171"/>
      <c r="JU36" s="171"/>
      <c r="JV36" s="171"/>
      <c r="JW36" s="171"/>
      <c r="JX36" s="171"/>
      <c r="JY36" s="171"/>
      <c r="JZ36" s="171"/>
      <c r="KA36" s="171"/>
      <c r="KB36" s="171"/>
      <c r="KC36" s="171"/>
      <c r="KD36" s="171"/>
      <c r="KE36" s="171"/>
      <c r="KF36" s="171"/>
      <c r="KG36" s="172"/>
      <c r="KK36" s="48"/>
      <c r="KL36" s="170"/>
      <c r="KM36" s="171"/>
      <c r="KN36" s="171"/>
      <c r="KO36" s="171"/>
      <c r="KP36" s="172"/>
      <c r="KQ36" s="173"/>
      <c r="KR36" s="174"/>
      <c r="KS36" s="170"/>
      <c r="KT36" s="171"/>
      <c r="KU36" s="171"/>
      <c r="KV36" s="171"/>
      <c r="KW36" s="171"/>
      <c r="KX36" s="171"/>
      <c r="KY36" s="171"/>
      <c r="KZ36" s="171"/>
      <c r="LA36" s="171"/>
      <c r="LB36" s="171"/>
      <c r="LC36" s="171"/>
      <c r="LD36" s="171"/>
      <c r="LE36" s="171"/>
      <c r="LF36" s="171"/>
      <c r="LG36" s="171"/>
      <c r="LH36" s="171"/>
      <c r="LI36" s="171"/>
      <c r="LJ36" s="171"/>
      <c r="LK36" s="171"/>
      <c r="LL36" s="171"/>
      <c r="LM36" s="171"/>
      <c r="LN36" s="171"/>
      <c r="LO36" s="172"/>
      <c r="LS36" s="48"/>
      <c r="LT36" s="170"/>
      <c r="LU36" s="171"/>
      <c r="LV36" s="171"/>
      <c r="LW36" s="171"/>
      <c r="LX36" s="172"/>
      <c r="LY36" s="173"/>
      <c r="LZ36" s="174"/>
      <c r="MA36" s="170"/>
      <c r="MB36" s="171"/>
      <c r="MC36" s="171"/>
      <c r="MD36" s="171"/>
      <c r="ME36" s="171"/>
      <c r="MF36" s="171"/>
      <c r="MG36" s="171"/>
      <c r="MH36" s="171"/>
      <c r="MI36" s="171"/>
      <c r="MJ36" s="171"/>
      <c r="MK36" s="171"/>
      <c r="ML36" s="171"/>
      <c r="MM36" s="171"/>
      <c r="MN36" s="171"/>
      <c r="MO36" s="171"/>
      <c r="MP36" s="171"/>
      <c r="MQ36" s="171"/>
      <c r="MR36" s="171"/>
      <c r="MS36" s="171"/>
      <c r="MT36" s="171"/>
      <c r="MU36" s="171"/>
      <c r="MV36" s="171"/>
      <c r="MW36" s="172"/>
    </row>
    <row r="37" spans="3:361" ht="16.5" customHeight="1">
      <c r="C37" s="194"/>
      <c r="D37" s="195"/>
      <c r="E37" s="195"/>
      <c r="F37" s="195"/>
      <c r="G37" s="195"/>
      <c r="H37" s="196"/>
      <c r="I37" s="194"/>
      <c r="J37" s="195"/>
      <c r="K37" s="195"/>
      <c r="L37" s="195"/>
      <c r="M37" s="195"/>
      <c r="N37" s="195"/>
      <c r="O37" s="195"/>
      <c r="P37" s="195"/>
      <c r="Q37" s="195"/>
      <c r="R37" s="195"/>
      <c r="S37" s="195"/>
      <c r="T37" s="195"/>
      <c r="U37" s="196"/>
      <c r="Y37" s="48"/>
      <c r="Z37" s="170"/>
      <c r="AA37" s="171"/>
      <c r="AB37" s="171"/>
      <c r="AC37" s="171"/>
      <c r="AD37" s="172"/>
      <c r="AE37" s="173"/>
      <c r="AF37" s="174"/>
      <c r="AG37" s="170"/>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2"/>
      <c r="BE37" s="168"/>
      <c r="BG37" s="48"/>
      <c r="BH37" s="170"/>
      <c r="BI37" s="171"/>
      <c r="BJ37" s="171"/>
      <c r="BK37" s="171"/>
      <c r="BL37" s="172"/>
      <c r="BM37" s="173"/>
      <c r="BN37" s="174"/>
      <c r="BO37" s="170"/>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2"/>
      <c r="CM37" s="168"/>
      <c r="CO37" s="48"/>
      <c r="CP37" s="170"/>
      <c r="CQ37" s="171"/>
      <c r="CR37" s="171"/>
      <c r="CS37" s="171"/>
      <c r="CT37" s="172"/>
      <c r="CU37" s="173"/>
      <c r="CV37" s="174"/>
      <c r="CW37" s="170"/>
      <c r="CX37" s="171"/>
      <c r="CY37" s="171"/>
      <c r="CZ37" s="171"/>
      <c r="DA37" s="171"/>
      <c r="DB37" s="171"/>
      <c r="DC37" s="171"/>
      <c r="DD37" s="171"/>
      <c r="DE37" s="171"/>
      <c r="DF37" s="171"/>
      <c r="DG37" s="171"/>
      <c r="DH37" s="171"/>
      <c r="DI37" s="171"/>
      <c r="DJ37" s="171"/>
      <c r="DK37" s="171"/>
      <c r="DL37" s="171"/>
      <c r="DM37" s="171"/>
      <c r="DN37" s="171"/>
      <c r="DO37" s="171"/>
      <c r="DP37" s="171"/>
      <c r="DQ37" s="171"/>
      <c r="DR37" s="171"/>
      <c r="DS37" s="172"/>
      <c r="DU37" s="168"/>
      <c r="DW37" s="48"/>
      <c r="DX37" s="170"/>
      <c r="DY37" s="171"/>
      <c r="DZ37" s="171"/>
      <c r="EA37" s="171"/>
      <c r="EB37" s="172"/>
      <c r="EC37" s="173"/>
      <c r="ED37" s="174"/>
      <c r="EE37" s="170"/>
      <c r="EF37" s="171"/>
      <c r="EG37" s="171"/>
      <c r="EH37" s="171"/>
      <c r="EI37" s="171"/>
      <c r="EJ37" s="171"/>
      <c r="EK37" s="171"/>
      <c r="EL37" s="171"/>
      <c r="EM37" s="171"/>
      <c r="EN37" s="171"/>
      <c r="EO37" s="171"/>
      <c r="EP37" s="171"/>
      <c r="EQ37" s="171"/>
      <c r="ER37" s="171"/>
      <c r="ES37" s="171"/>
      <c r="ET37" s="171"/>
      <c r="EU37" s="171"/>
      <c r="EV37" s="171"/>
      <c r="EW37" s="171"/>
      <c r="EX37" s="171"/>
      <c r="EY37" s="171"/>
      <c r="EZ37" s="171"/>
      <c r="FA37" s="172"/>
      <c r="FC37" s="168"/>
      <c r="FE37" s="48"/>
      <c r="FF37" s="170"/>
      <c r="FG37" s="171"/>
      <c r="FH37" s="171"/>
      <c r="FI37" s="171"/>
      <c r="FJ37" s="172"/>
      <c r="FK37" s="173"/>
      <c r="FL37" s="174"/>
      <c r="FM37" s="170"/>
      <c r="FN37" s="171"/>
      <c r="FO37" s="171"/>
      <c r="FP37" s="171"/>
      <c r="FQ37" s="171"/>
      <c r="FR37" s="171"/>
      <c r="FS37" s="171"/>
      <c r="FT37" s="171"/>
      <c r="FU37" s="171"/>
      <c r="FV37" s="171"/>
      <c r="FW37" s="171"/>
      <c r="FX37" s="171"/>
      <c r="FY37" s="171"/>
      <c r="FZ37" s="171"/>
      <c r="GA37" s="171"/>
      <c r="GB37" s="171"/>
      <c r="GC37" s="171"/>
      <c r="GD37" s="171"/>
      <c r="GE37" s="171"/>
      <c r="GF37" s="171"/>
      <c r="GG37" s="171"/>
      <c r="GH37" s="171"/>
      <c r="GI37" s="172"/>
      <c r="GK37" s="168"/>
      <c r="GM37" s="48"/>
      <c r="GN37" s="170"/>
      <c r="GO37" s="171"/>
      <c r="GP37" s="171"/>
      <c r="GQ37" s="171"/>
      <c r="GR37" s="172"/>
      <c r="GS37" s="173"/>
      <c r="GT37" s="174"/>
      <c r="GU37" s="170"/>
      <c r="GV37" s="171"/>
      <c r="GW37" s="171"/>
      <c r="GX37" s="171"/>
      <c r="GY37" s="171"/>
      <c r="GZ37" s="171"/>
      <c r="HA37" s="171"/>
      <c r="HB37" s="171"/>
      <c r="HC37" s="171"/>
      <c r="HD37" s="171"/>
      <c r="HE37" s="171"/>
      <c r="HF37" s="171"/>
      <c r="HG37" s="171"/>
      <c r="HH37" s="171"/>
      <c r="HI37" s="171"/>
      <c r="HJ37" s="171"/>
      <c r="HK37" s="171"/>
      <c r="HL37" s="171"/>
      <c r="HM37" s="171"/>
      <c r="HN37" s="171"/>
      <c r="HO37" s="171"/>
      <c r="HP37" s="171"/>
      <c r="HQ37" s="172"/>
      <c r="HU37" s="48"/>
      <c r="HV37" s="170"/>
      <c r="HW37" s="171"/>
      <c r="HX37" s="171"/>
      <c r="HY37" s="171"/>
      <c r="HZ37" s="172"/>
      <c r="IA37" s="173"/>
      <c r="IB37" s="174"/>
      <c r="IC37" s="170"/>
      <c r="ID37" s="171"/>
      <c r="IE37" s="171"/>
      <c r="IF37" s="171"/>
      <c r="IG37" s="171"/>
      <c r="IH37" s="171"/>
      <c r="II37" s="171"/>
      <c r="IJ37" s="171"/>
      <c r="IK37" s="171"/>
      <c r="IL37" s="171"/>
      <c r="IM37" s="171"/>
      <c r="IN37" s="171"/>
      <c r="IO37" s="171"/>
      <c r="IP37" s="171"/>
      <c r="IQ37" s="171"/>
      <c r="IR37" s="171"/>
      <c r="IS37" s="171"/>
      <c r="IT37" s="171"/>
      <c r="IU37" s="171"/>
      <c r="IV37" s="171"/>
      <c r="IW37" s="171"/>
      <c r="IX37" s="171"/>
      <c r="IY37" s="172"/>
      <c r="JC37" s="48"/>
      <c r="JD37" s="170"/>
      <c r="JE37" s="171"/>
      <c r="JF37" s="171"/>
      <c r="JG37" s="171"/>
      <c r="JH37" s="172"/>
      <c r="JI37" s="173"/>
      <c r="JJ37" s="174"/>
      <c r="JK37" s="170"/>
      <c r="JL37" s="171"/>
      <c r="JM37" s="171"/>
      <c r="JN37" s="171"/>
      <c r="JO37" s="171"/>
      <c r="JP37" s="171"/>
      <c r="JQ37" s="171"/>
      <c r="JR37" s="171"/>
      <c r="JS37" s="171"/>
      <c r="JT37" s="171"/>
      <c r="JU37" s="171"/>
      <c r="JV37" s="171"/>
      <c r="JW37" s="171"/>
      <c r="JX37" s="171"/>
      <c r="JY37" s="171"/>
      <c r="JZ37" s="171"/>
      <c r="KA37" s="171"/>
      <c r="KB37" s="171"/>
      <c r="KC37" s="171"/>
      <c r="KD37" s="171"/>
      <c r="KE37" s="171"/>
      <c r="KF37" s="171"/>
      <c r="KG37" s="172"/>
      <c r="KK37" s="48"/>
      <c r="KL37" s="170"/>
      <c r="KM37" s="171"/>
      <c r="KN37" s="171"/>
      <c r="KO37" s="171"/>
      <c r="KP37" s="172"/>
      <c r="KQ37" s="173"/>
      <c r="KR37" s="174"/>
      <c r="KS37" s="170"/>
      <c r="KT37" s="171"/>
      <c r="KU37" s="171"/>
      <c r="KV37" s="171"/>
      <c r="KW37" s="171"/>
      <c r="KX37" s="171"/>
      <c r="KY37" s="171"/>
      <c r="KZ37" s="171"/>
      <c r="LA37" s="171"/>
      <c r="LB37" s="171"/>
      <c r="LC37" s="171"/>
      <c r="LD37" s="171"/>
      <c r="LE37" s="171"/>
      <c r="LF37" s="171"/>
      <c r="LG37" s="171"/>
      <c r="LH37" s="171"/>
      <c r="LI37" s="171"/>
      <c r="LJ37" s="171"/>
      <c r="LK37" s="171"/>
      <c r="LL37" s="171"/>
      <c r="LM37" s="171"/>
      <c r="LN37" s="171"/>
      <c r="LO37" s="172"/>
      <c r="LS37" s="48"/>
      <c r="LT37" s="170"/>
      <c r="LU37" s="171"/>
      <c r="LV37" s="171"/>
      <c r="LW37" s="171"/>
      <c r="LX37" s="172"/>
      <c r="LY37" s="173"/>
      <c r="LZ37" s="174"/>
      <c r="MA37" s="170"/>
      <c r="MB37" s="171"/>
      <c r="MC37" s="171"/>
      <c r="MD37" s="171"/>
      <c r="ME37" s="171"/>
      <c r="MF37" s="171"/>
      <c r="MG37" s="171"/>
      <c r="MH37" s="171"/>
      <c r="MI37" s="171"/>
      <c r="MJ37" s="171"/>
      <c r="MK37" s="171"/>
      <c r="ML37" s="171"/>
      <c r="MM37" s="171"/>
      <c r="MN37" s="171"/>
      <c r="MO37" s="171"/>
      <c r="MP37" s="171"/>
      <c r="MQ37" s="171"/>
      <c r="MR37" s="171"/>
      <c r="MS37" s="171"/>
      <c r="MT37" s="171"/>
      <c r="MU37" s="171"/>
      <c r="MV37" s="171"/>
      <c r="MW37" s="172"/>
    </row>
    <row r="38" spans="3:361" ht="16.5" customHeight="1">
      <c r="C38" s="194"/>
      <c r="D38" s="195"/>
      <c r="E38" s="195"/>
      <c r="F38" s="195"/>
      <c r="G38" s="195"/>
      <c r="H38" s="196"/>
      <c r="I38" s="194"/>
      <c r="J38" s="195"/>
      <c r="K38" s="195"/>
      <c r="L38" s="195"/>
      <c r="M38" s="195"/>
      <c r="N38" s="195"/>
      <c r="O38" s="195"/>
      <c r="P38" s="195"/>
      <c r="Q38" s="195"/>
      <c r="R38" s="195"/>
      <c r="S38" s="195"/>
      <c r="T38" s="195"/>
      <c r="U38" s="196"/>
      <c r="Y38" s="48"/>
      <c r="Z38" s="170"/>
      <c r="AA38" s="171"/>
      <c r="AB38" s="171"/>
      <c r="AC38" s="171"/>
      <c r="AD38" s="172"/>
      <c r="AE38" s="173"/>
      <c r="AF38" s="174"/>
      <c r="AG38" s="170"/>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2"/>
      <c r="BG38" s="48"/>
      <c r="BH38" s="170"/>
      <c r="BI38" s="171"/>
      <c r="BJ38" s="171"/>
      <c r="BK38" s="171"/>
      <c r="BL38" s="172"/>
      <c r="BM38" s="173"/>
      <c r="BN38" s="174"/>
      <c r="BO38" s="170"/>
      <c r="BP38" s="171"/>
      <c r="BQ38" s="171"/>
      <c r="BR38" s="171"/>
      <c r="BS38" s="171"/>
      <c r="BT38" s="171"/>
      <c r="BU38" s="171"/>
      <c r="BV38" s="171"/>
      <c r="BW38" s="171"/>
      <c r="BX38" s="171"/>
      <c r="BY38" s="171"/>
      <c r="BZ38" s="171"/>
      <c r="CA38" s="171"/>
      <c r="CB38" s="171"/>
      <c r="CC38" s="171"/>
      <c r="CD38" s="171"/>
      <c r="CE38" s="171"/>
      <c r="CF38" s="171"/>
      <c r="CG38" s="171"/>
      <c r="CH38" s="171"/>
      <c r="CI38" s="171"/>
      <c r="CJ38" s="171"/>
      <c r="CK38" s="172"/>
      <c r="CO38" s="48"/>
      <c r="CP38" s="170"/>
      <c r="CQ38" s="171"/>
      <c r="CR38" s="171"/>
      <c r="CS38" s="171"/>
      <c r="CT38" s="172"/>
      <c r="CU38" s="173"/>
      <c r="CV38" s="174"/>
      <c r="CW38" s="170"/>
      <c r="CX38" s="171"/>
      <c r="CY38" s="171"/>
      <c r="CZ38" s="171"/>
      <c r="DA38" s="171"/>
      <c r="DB38" s="171"/>
      <c r="DC38" s="171"/>
      <c r="DD38" s="171"/>
      <c r="DE38" s="171"/>
      <c r="DF38" s="171"/>
      <c r="DG38" s="171"/>
      <c r="DH38" s="171"/>
      <c r="DI38" s="171"/>
      <c r="DJ38" s="171"/>
      <c r="DK38" s="171"/>
      <c r="DL38" s="171"/>
      <c r="DM38" s="171"/>
      <c r="DN38" s="171"/>
      <c r="DO38" s="171"/>
      <c r="DP38" s="171"/>
      <c r="DQ38" s="171"/>
      <c r="DR38" s="171"/>
      <c r="DS38" s="172"/>
      <c r="DW38" s="48"/>
      <c r="DX38" s="170"/>
      <c r="DY38" s="171"/>
      <c r="DZ38" s="171"/>
      <c r="EA38" s="171"/>
      <c r="EB38" s="172"/>
      <c r="EC38" s="173"/>
      <c r="ED38" s="174"/>
      <c r="EE38" s="170"/>
      <c r="EF38" s="171"/>
      <c r="EG38" s="171"/>
      <c r="EH38" s="171"/>
      <c r="EI38" s="171"/>
      <c r="EJ38" s="171"/>
      <c r="EK38" s="171"/>
      <c r="EL38" s="171"/>
      <c r="EM38" s="171"/>
      <c r="EN38" s="171"/>
      <c r="EO38" s="171"/>
      <c r="EP38" s="171"/>
      <c r="EQ38" s="171"/>
      <c r="ER38" s="171"/>
      <c r="ES38" s="171"/>
      <c r="ET38" s="171"/>
      <c r="EU38" s="171"/>
      <c r="EV38" s="171"/>
      <c r="EW38" s="171"/>
      <c r="EX38" s="171"/>
      <c r="EY38" s="171"/>
      <c r="EZ38" s="171"/>
      <c r="FA38" s="172"/>
      <c r="FE38" s="48"/>
      <c r="FF38" s="170"/>
      <c r="FG38" s="171"/>
      <c r="FH38" s="171"/>
      <c r="FI38" s="171"/>
      <c r="FJ38" s="172"/>
      <c r="FK38" s="173"/>
      <c r="FL38" s="174"/>
      <c r="FM38" s="170"/>
      <c r="FN38" s="171"/>
      <c r="FO38" s="171"/>
      <c r="FP38" s="171"/>
      <c r="FQ38" s="171"/>
      <c r="FR38" s="171"/>
      <c r="FS38" s="171"/>
      <c r="FT38" s="171"/>
      <c r="FU38" s="171"/>
      <c r="FV38" s="171"/>
      <c r="FW38" s="171"/>
      <c r="FX38" s="171"/>
      <c r="FY38" s="171"/>
      <c r="FZ38" s="171"/>
      <c r="GA38" s="171"/>
      <c r="GB38" s="171"/>
      <c r="GC38" s="171"/>
      <c r="GD38" s="171"/>
      <c r="GE38" s="171"/>
      <c r="GF38" s="171"/>
      <c r="GG38" s="171"/>
      <c r="GH38" s="171"/>
      <c r="GI38" s="172"/>
      <c r="GM38" s="48"/>
      <c r="GN38" s="170"/>
      <c r="GO38" s="171"/>
      <c r="GP38" s="171"/>
      <c r="GQ38" s="171"/>
      <c r="GR38" s="172"/>
      <c r="GS38" s="173"/>
      <c r="GT38" s="174"/>
      <c r="GU38" s="170"/>
      <c r="GV38" s="171"/>
      <c r="GW38" s="171"/>
      <c r="GX38" s="171"/>
      <c r="GY38" s="171"/>
      <c r="GZ38" s="171"/>
      <c r="HA38" s="171"/>
      <c r="HB38" s="171"/>
      <c r="HC38" s="171"/>
      <c r="HD38" s="171"/>
      <c r="HE38" s="171"/>
      <c r="HF38" s="171"/>
      <c r="HG38" s="171"/>
      <c r="HH38" s="171"/>
      <c r="HI38" s="171"/>
      <c r="HJ38" s="171"/>
      <c r="HK38" s="171"/>
      <c r="HL38" s="171"/>
      <c r="HM38" s="171"/>
      <c r="HN38" s="171"/>
      <c r="HO38" s="171"/>
      <c r="HP38" s="171"/>
      <c r="HQ38" s="172"/>
      <c r="HU38" s="48"/>
      <c r="HV38" s="170"/>
      <c r="HW38" s="171"/>
      <c r="HX38" s="171"/>
      <c r="HY38" s="171"/>
      <c r="HZ38" s="172"/>
      <c r="IA38" s="173"/>
      <c r="IB38" s="174"/>
      <c r="IC38" s="170"/>
      <c r="ID38" s="171"/>
      <c r="IE38" s="171"/>
      <c r="IF38" s="171"/>
      <c r="IG38" s="171"/>
      <c r="IH38" s="171"/>
      <c r="II38" s="171"/>
      <c r="IJ38" s="171"/>
      <c r="IK38" s="171"/>
      <c r="IL38" s="171"/>
      <c r="IM38" s="171"/>
      <c r="IN38" s="171"/>
      <c r="IO38" s="171"/>
      <c r="IP38" s="171"/>
      <c r="IQ38" s="171"/>
      <c r="IR38" s="171"/>
      <c r="IS38" s="171"/>
      <c r="IT38" s="171"/>
      <c r="IU38" s="171"/>
      <c r="IV38" s="171"/>
      <c r="IW38" s="171"/>
      <c r="IX38" s="171"/>
      <c r="IY38" s="172"/>
      <c r="JC38" s="48"/>
      <c r="JD38" s="170"/>
      <c r="JE38" s="171"/>
      <c r="JF38" s="171"/>
      <c r="JG38" s="171"/>
      <c r="JH38" s="172"/>
      <c r="JI38" s="173"/>
      <c r="JJ38" s="174"/>
      <c r="JK38" s="170"/>
      <c r="JL38" s="171"/>
      <c r="JM38" s="171"/>
      <c r="JN38" s="171"/>
      <c r="JO38" s="171"/>
      <c r="JP38" s="171"/>
      <c r="JQ38" s="171"/>
      <c r="JR38" s="171"/>
      <c r="JS38" s="171"/>
      <c r="JT38" s="171"/>
      <c r="JU38" s="171"/>
      <c r="JV38" s="171"/>
      <c r="JW38" s="171"/>
      <c r="JX38" s="171"/>
      <c r="JY38" s="171"/>
      <c r="JZ38" s="171"/>
      <c r="KA38" s="171"/>
      <c r="KB38" s="171"/>
      <c r="KC38" s="171"/>
      <c r="KD38" s="171"/>
      <c r="KE38" s="171"/>
      <c r="KF38" s="171"/>
      <c r="KG38" s="172"/>
      <c r="KK38" s="48"/>
      <c r="KL38" s="170"/>
      <c r="KM38" s="171"/>
      <c r="KN38" s="171"/>
      <c r="KO38" s="171"/>
      <c r="KP38" s="172"/>
      <c r="KQ38" s="173"/>
      <c r="KR38" s="174"/>
      <c r="KS38" s="170"/>
      <c r="KT38" s="171"/>
      <c r="KU38" s="171"/>
      <c r="KV38" s="171"/>
      <c r="KW38" s="171"/>
      <c r="KX38" s="171"/>
      <c r="KY38" s="171"/>
      <c r="KZ38" s="171"/>
      <c r="LA38" s="171"/>
      <c r="LB38" s="171"/>
      <c r="LC38" s="171"/>
      <c r="LD38" s="171"/>
      <c r="LE38" s="171"/>
      <c r="LF38" s="171"/>
      <c r="LG38" s="171"/>
      <c r="LH38" s="171"/>
      <c r="LI38" s="171"/>
      <c r="LJ38" s="171"/>
      <c r="LK38" s="171"/>
      <c r="LL38" s="171"/>
      <c r="LM38" s="171"/>
      <c r="LN38" s="171"/>
      <c r="LO38" s="172"/>
      <c r="LS38" s="48"/>
      <c r="LT38" s="170"/>
      <c r="LU38" s="171"/>
      <c r="LV38" s="171"/>
      <c r="LW38" s="171"/>
      <c r="LX38" s="172"/>
      <c r="LY38" s="173"/>
      <c r="LZ38" s="174"/>
      <c r="MA38" s="170"/>
      <c r="MB38" s="171"/>
      <c r="MC38" s="171"/>
      <c r="MD38" s="171"/>
      <c r="ME38" s="171"/>
      <c r="MF38" s="171"/>
      <c r="MG38" s="171"/>
      <c r="MH38" s="171"/>
      <c r="MI38" s="171"/>
      <c r="MJ38" s="171"/>
      <c r="MK38" s="171"/>
      <c r="ML38" s="171"/>
      <c r="MM38" s="171"/>
      <c r="MN38" s="171"/>
      <c r="MO38" s="171"/>
      <c r="MP38" s="171"/>
      <c r="MQ38" s="171"/>
      <c r="MR38" s="171"/>
      <c r="MS38" s="171"/>
      <c r="MT38" s="171"/>
      <c r="MU38" s="171"/>
      <c r="MV38" s="171"/>
      <c r="MW38" s="172"/>
    </row>
    <row r="39" spans="3:361" ht="16.5" customHeight="1">
      <c r="C39" s="194"/>
      <c r="D39" s="195"/>
      <c r="E39" s="195"/>
      <c r="F39" s="195"/>
      <c r="G39" s="195"/>
      <c r="H39" s="196"/>
      <c r="I39" s="194"/>
      <c r="J39" s="195"/>
      <c r="K39" s="195"/>
      <c r="L39" s="195"/>
      <c r="M39" s="195"/>
      <c r="N39" s="195"/>
      <c r="O39" s="195"/>
      <c r="P39" s="195"/>
      <c r="Q39" s="195"/>
      <c r="R39" s="195"/>
      <c r="S39" s="195"/>
      <c r="T39" s="195"/>
      <c r="U39" s="196"/>
      <c r="Y39" s="48"/>
      <c r="Z39" s="170"/>
      <c r="AA39" s="171"/>
      <c r="AB39" s="171"/>
      <c r="AC39" s="171"/>
      <c r="AD39" s="172"/>
      <c r="AE39" s="173"/>
      <c r="AF39" s="174"/>
      <c r="AG39" s="170"/>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2"/>
      <c r="BG39" s="48"/>
      <c r="BH39" s="170"/>
      <c r="BI39" s="171"/>
      <c r="BJ39" s="171"/>
      <c r="BK39" s="171"/>
      <c r="BL39" s="172"/>
      <c r="BM39" s="173"/>
      <c r="BN39" s="174"/>
      <c r="BO39" s="170"/>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2"/>
      <c r="CO39" s="48"/>
      <c r="CP39" s="170"/>
      <c r="CQ39" s="171"/>
      <c r="CR39" s="171"/>
      <c r="CS39" s="171"/>
      <c r="CT39" s="172"/>
      <c r="CU39" s="173"/>
      <c r="CV39" s="174"/>
      <c r="CW39" s="170"/>
      <c r="CX39" s="171"/>
      <c r="CY39" s="171"/>
      <c r="CZ39" s="171"/>
      <c r="DA39" s="171"/>
      <c r="DB39" s="171"/>
      <c r="DC39" s="171"/>
      <c r="DD39" s="171"/>
      <c r="DE39" s="171"/>
      <c r="DF39" s="171"/>
      <c r="DG39" s="171"/>
      <c r="DH39" s="171"/>
      <c r="DI39" s="171"/>
      <c r="DJ39" s="171"/>
      <c r="DK39" s="171"/>
      <c r="DL39" s="171"/>
      <c r="DM39" s="171"/>
      <c r="DN39" s="171"/>
      <c r="DO39" s="171"/>
      <c r="DP39" s="171"/>
      <c r="DQ39" s="171"/>
      <c r="DR39" s="171"/>
      <c r="DS39" s="172"/>
      <c r="DW39" s="48"/>
      <c r="DX39" s="170"/>
      <c r="DY39" s="171"/>
      <c r="DZ39" s="171"/>
      <c r="EA39" s="171"/>
      <c r="EB39" s="172"/>
      <c r="EC39" s="173"/>
      <c r="ED39" s="174"/>
      <c r="EE39" s="170"/>
      <c r="EF39" s="171"/>
      <c r="EG39" s="171"/>
      <c r="EH39" s="171"/>
      <c r="EI39" s="171"/>
      <c r="EJ39" s="171"/>
      <c r="EK39" s="171"/>
      <c r="EL39" s="171"/>
      <c r="EM39" s="171"/>
      <c r="EN39" s="171"/>
      <c r="EO39" s="171"/>
      <c r="EP39" s="171"/>
      <c r="EQ39" s="171"/>
      <c r="ER39" s="171"/>
      <c r="ES39" s="171"/>
      <c r="ET39" s="171"/>
      <c r="EU39" s="171"/>
      <c r="EV39" s="171"/>
      <c r="EW39" s="171"/>
      <c r="EX39" s="171"/>
      <c r="EY39" s="171"/>
      <c r="EZ39" s="171"/>
      <c r="FA39" s="172"/>
      <c r="FE39" s="48"/>
      <c r="FF39" s="170"/>
      <c r="FG39" s="171"/>
      <c r="FH39" s="171"/>
      <c r="FI39" s="171"/>
      <c r="FJ39" s="172"/>
      <c r="FK39" s="173"/>
      <c r="FL39" s="174"/>
      <c r="FM39" s="170"/>
      <c r="FN39" s="171"/>
      <c r="FO39" s="171"/>
      <c r="FP39" s="171"/>
      <c r="FQ39" s="171"/>
      <c r="FR39" s="171"/>
      <c r="FS39" s="171"/>
      <c r="FT39" s="171"/>
      <c r="FU39" s="171"/>
      <c r="FV39" s="171"/>
      <c r="FW39" s="171"/>
      <c r="FX39" s="171"/>
      <c r="FY39" s="171"/>
      <c r="FZ39" s="171"/>
      <c r="GA39" s="171"/>
      <c r="GB39" s="171"/>
      <c r="GC39" s="171"/>
      <c r="GD39" s="171"/>
      <c r="GE39" s="171"/>
      <c r="GF39" s="171"/>
      <c r="GG39" s="171"/>
      <c r="GH39" s="171"/>
      <c r="GI39" s="172"/>
      <c r="GM39" s="48"/>
      <c r="GN39" s="170"/>
      <c r="GO39" s="171"/>
      <c r="GP39" s="171"/>
      <c r="GQ39" s="171"/>
      <c r="GR39" s="172"/>
      <c r="GS39" s="173"/>
      <c r="GT39" s="174"/>
      <c r="GU39" s="170"/>
      <c r="GV39" s="171"/>
      <c r="GW39" s="171"/>
      <c r="GX39" s="171"/>
      <c r="GY39" s="171"/>
      <c r="GZ39" s="171"/>
      <c r="HA39" s="171"/>
      <c r="HB39" s="171"/>
      <c r="HC39" s="171"/>
      <c r="HD39" s="171"/>
      <c r="HE39" s="171"/>
      <c r="HF39" s="171"/>
      <c r="HG39" s="171"/>
      <c r="HH39" s="171"/>
      <c r="HI39" s="171"/>
      <c r="HJ39" s="171"/>
      <c r="HK39" s="171"/>
      <c r="HL39" s="171"/>
      <c r="HM39" s="171"/>
      <c r="HN39" s="171"/>
      <c r="HO39" s="171"/>
      <c r="HP39" s="171"/>
      <c r="HQ39" s="172"/>
      <c r="HU39" s="48"/>
      <c r="HV39" s="170"/>
      <c r="HW39" s="171"/>
      <c r="HX39" s="171"/>
      <c r="HY39" s="171"/>
      <c r="HZ39" s="172"/>
      <c r="IA39" s="173"/>
      <c r="IB39" s="174"/>
      <c r="IC39" s="170"/>
      <c r="ID39" s="171"/>
      <c r="IE39" s="171"/>
      <c r="IF39" s="171"/>
      <c r="IG39" s="171"/>
      <c r="IH39" s="171"/>
      <c r="II39" s="171"/>
      <c r="IJ39" s="171"/>
      <c r="IK39" s="171"/>
      <c r="IL39" s="171"/>
      <c r="IM39" s="171"/>
      <c r="IN39" s="171"/>
      <c r="IO39" s="171"/>
      <c r="IP39" s="171"/>
      <c r="IQ39" s="171"/>
      <c r="IR39" s="171"/>
      <c r="IS39" s="171"/>
      <c r="IT39" s="171"/>
      <c r="IU39" s="171"/>
      <c r="IV39" s="171"/>
      <c r="IW39" s="171"/>
      <c r="IX39" s="171"/>
      <c r="IY39" s="172"/>
      <c r="JC39" s="48"/>
      <c r="JD39" s="170"/>
      <c r="JE39" s="171"/>
      <c r="JF39" s="171"/>
      <c r="JG39" s="171"/>
      <c r="JH39" s="172"/>
      <c r="JI39" s="173"/>
      <c r="JJ39" s="174"/>
      <c r="JK39" s="170"/>
      <c r="JL39" s="171"/>
      <c r="JM39" s="171"/>
      <c r="JN39" s="171"/>
      <c r="JO39" s="171"/>
      <c r="JP39" s="171"/>
      <c r="JQ39" s="171"/>
      <c r="JR39" s="171"/>
      <c r="JS39" s="171"/>
      <c r="JT39" s="171"/>
      <c r="JU39" s="171"/>
      <c r="JV39" s="171"/>
      <c r="JW39" s="171"/>
      <c r="JX39" s="171"/>
      <c r="JY39" s="171"/>
      <c r="JZ39" s="171"/>
      <c r="KA39" s="171"/>
      <c r="KB39" s="171"/>
      <c r="KC39" s="171"/>
      <c r="KD39" s="171"/>
      <c r="KE39" s="171"/>
      <c r="KF39" s="171"/>
      <c r="KG39" s="172"/>
      <c r="KK39" s="48"/>
      <c r="KL39" s="170"/>
      <c r="KM39" s="171"/>
      <c r="KN39" s="171"/>
      <c r="KO39" s="171"/>
      <c r="KP39" s="172"/>
      <c r="KQ39" s="173"/>
      <c r="KR39" s="174"/>
      <c r="KS39" s="170"/>
      <c r="KT39" s="171"/>
      <c r="KU39" s="171"/>
      <c r="KV39" s="171"/>
      <c r="KW39" s="171"/>
      <c r="KX39" s="171"/>
      <c r="KY39" s="171"/>
      <c r="KZ39" s="171"/>
      <c r="LA39" s="171"/>
      <c r="LB39" s="171"/>
      <c r="LC39" s="171"/>
      <c r="LD39" s="171"/>
      <c r="LE39" s="171"/>
      <c r="LF39" s="171"/>
      <c r="LG39" s="171"/>
      <c r="LH39" s="171"/>
      <c r="LI39" s="171"/>
      <c r="LJ39" s="171"/>
      <c r="LK39" s="171"/>
      <c r="LL39" s="171"/>
      <c r="LM39" s="171"/>
      <c r="LN39" s="171"/>
      <c r="LO39" s="172"/>
      <c r="LS39" s="48"/>
      <c r="LT39" s="170"/>
      <c r="LU39" s="171"/>
      <c r="LV39" s="171"/>
      <c r="LW39" s="171"/>
      <c r="LX39" s="172"/>
      <c r="LY39" s="173"/>
      <c r="LZ39" s="174"/>
      <c r="MA39" s="170"/>
      <c r="MB39" s="171"/>
      <c r="MC39" s="171"/>
      <c r="MD39" s="171"/>
      <c r="ME39" s="171"/>
      <c r="MF39" s="171"/>
      <c r="MG39" s="171"/>
      <c r="MH39" s="171"/>
      <c r="MI39" s="171"/>
      <c r="MJ39" s="171"/>
      <c r="MK39" s="171"/>
      <c r="ML39" s="171"/>
      <c r="MM39" s="171"/>
      <c r="MN39" s="171"/>
      <c r="MO39" s="171"/>
      <c r="MP39" s="171"/>
      <c r="MQ39" s="171"/>
      <c r="MR39" s="171"/>
      <c r="MS39" s="171"/>
      <c r="MT39" s="171"/>
      <c r="MU39" s="171"/>
      <c r="MV39" s="171"/>
      <c r="MW39" s="172"/>
    </row>
    <row r="40" spans="3:361" ht="16.5" customHeight="1">
      <c r="C40" s="194"/>
      <c r="D40" s="195"/>
      <c r="E40" s="195"/>
      <c r="F40" s="195"/>
      <c r="G40" s="195"/>
      <c r="H40" s="196"/>
      <c r="I40" s="194"/>
      <c r="J40" s="195"/>
      <c r="K40" s="195"/>
      <c r="L40" s="195"/>
      <c r="M40" s="195"/>
      <c r="N40" s="195"/>
      <c r="O40" s="195"/>
      <c r="P40" s="195"/>
      <c r="Q40" s="195"/>
      <c r="R40" s="195"/>
      <c r="S40" s="195"/>
      <c r="T40" s="195"/>
      <c r="U40" s="196"/>
      <c r="Y40" s="48"/>
      <c r="Z40" s="170"/>
      <c r="AA40" s="171"/>
      <c r="AB40" s="171"/>
      <c r="AC40" s="171"/>
      <c r="AD40" s="172"/>
      <c r="AE40" s="173"/>
      <c r="AF40" s="174"/>
      <c r="AG40" s="170"/>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2"/>
      <c r="BG40" s="48"/>
      <c r="BH40" s="170"/>
      <c r="BI40" s="171"/>
      <c r="BJ40" s="171"/>
      <c r="BK40" s="171"/>
      <c r="BL40" s="172"/>
      <c r="BM40" s="173"/>
      <c r="BN40" s="174"/>
      <c r="BO40" s="170"/>
      <c r="BP40" s="171"/>
      <c r="BQ40" s="171"/>
      <c r="BR40" s="171"/>
      <c r="BS40" s="171"/>
      <c r="BT40" s="171"/>
      <c r="BU40" s="171"/>
      <c r="BV40" s="171"/>
      <c r="BW40" s="171"/>
      <c r="BX40" s="171"/>
      <c r="BY40" s="171"/>
      <c r="BZ40" s="171"/>
      <c r="CA40" s="171"/>
      <c r="CB40" s="171"/>
      <c r="CC40" s="171"/>
      <c r="CD40" s="171"/>
      <c r="CE40" s="171"/>
      <c r="CF40" s="171"/>
      <c r="CG40" s="171"/>
      <c r="CH40" s="171"/>
      <c r="CI40" s="171"/>
      <c r="CJ40" s="171"/>
      <c r="CK40" s="172"/>
      <c r="CO40" s="48"/>
      <c r="CP40" s="170"/>
      <c r="CQ40" s="171"/>
      <c r="CR40" s="171"/>
      <c r="CS40" s="171"/>
      <c r="CT40" s="172"/>
      <c r="CU40" s="173"/>
      <c r="CV40" s="174"/>
      <c r="CW40" s="170"/>
      <c r="CX40" s="171"/>
      <c r="CY40" s="171"/>
      <c r="CZ40" s="171"/>
      <c r="DA40" s="171"/>
      <c r="DB40" s="171"/>
      <c r="DC40" s="171"/>
      <c r="DD40" s="171"/>
      <c r="DE40" s="171"/>
      <c r="DF40" s="171"/>
      <c r="DG40" s="171"/>
      <c r="DH40" s="171"/>
      <c r="DI40" s="171"/>
      <c r="DJ40" s="171"/>
      <c r="DK40" s="171"/>
      <c r="DL40" s="171"/>
      <c r="DM40" s="171"/>
      <c r="DN40" s="171"/>
      <c r="DO40" s="171"/>
      <c r="DP40" s="171"/>
      <c r="DQ40" s="171"/>
      <c r="DR40" s="171"/>
      <c r="DS40" s="172"/>
      <c r="DW40" s="48"/>
      <c r="DX40" s="170"/>
      <c r="DY40" s="171"/>
      <c r="DZ40" s="171"/>
      <c r="EA40" s="171"/>
      <c r="EB40" s="172"/>
      <c r="EC40" s="173"/>
      <c r="ED40" s="174"/>
      <c r="EE40" s="170"/>
      <c r="EF40" s="171"/>
      <c r="EG40" s="171"/>
      <c r="EH40" s="171"/>
      <c r="EI40" s="171"/>
      <c r="EJ40" s="171"/>
      <c r="EK40" s="171"/>
      <c r="EL40" s="171"/>
      <c r="EM40" s="171"/>
      <c r="EN40" s="171"/>
      <c r="EO40" s="171"/>
      <c r="EP40" s="171"/>
      <c r="EQ40" s="171"/>
      <c r="ER40" s="171"/>
      <c r="ES40" s="171"/>
      <c r="ET40" s="171"/>
      <c r="EU40" s="171"/>
      <c r="EV40" s="171"/>
      <c r="EW40" s="171"/>
      <c r="EX40" s="171"/>
      <c r="EY40" s="171"/>
      <c r="EZ40" s="171"/>
      <c r="FA40" s="172"/>
      <c r="FE40" s="48"/>
      <c r="FF40" s="170"/>
      <c r="FG40" s="171"/>
      <c r="FH40" s="171"/>
      <c r="FI40" s="171"/>
      <c r="FJ40" s="172"/>
      <c r="FK40" s="173"/>
      <c r="FL40" s="174"/>
      <c r="FM40" s="170"/>
      <c r="FN40" s="171"/>
      <c r="FO40" s="171"/>
      <c r="FP40" s="171"/>
      <c r="FQ40" s="171"/>
      <c r="FR40" s="171"/>
      <c r="FS40" s="171"/>
      <c r="FT40" s="171"/>
      <c r="FU40" s="171"/>
      <c r="FV40" s="171"/>
      <c r="FW40" s="171"/>
      <c r="FX40" s="171"/>
      <c r="FY40" s="171"/>
      <c r="FZ40" s="171"/>
      <c r="GA40" s="171"/>
      <c r="GB40" s="171"/>
      <c r="GC40" s="171"/>
      <c r="GD40" s="171"/>
      <c r="GE40" s="171"/>
      <c r="GF40" s="171"/>
      <c r="GG40" s="171"/>
      <c r="GH40" s="171"/>
      <c r="GI40" s="172"/>
      <c r="GM40" s="48"/>
      <c r="GN40" s="170"/>
      <c r="GO40" s="171"/>
      <c r="GP40" s="171"/>
      <c r="GQ40" s="171"/>
      <c r="GR40" s="172"/>
      <c r="GS40" s="173"/>
      <c r="GT40" s="174"/>
      <c r="GU40" s="170"/>
      <c r="GV40" s="171"/>
      <c r="GW40" s="171"/>
      <c r="GX40" s="171"/>
      <c r="GY40" s="171"/>
      <c r="GZ40" s="171"/>
      <c r="HA40" s="171"/>
      <c r="HB40" s="171"/>
      <c r="HC40" s="171"/>
      <c r="HD40" s="171"/>
      <c r="HE40" s="171"/>
      <c r="HF40" s="171"/>
      <c r="HG40" s="171"/>
      <c r="HH40" s="171"/>
      <c r="HI40" s="171"/>
      <c r="HJ40" s="171"/>
      <c r="HK40" s="171"/>
      <c r="HL40" s="171"/>
      <c r="HM40" s="171"/>
      <c r="HN40" s="171"/>
      <c r="HO40" s="171"/>
      <c r="HP40" s="171"/>
      <c r="HQ40" s="172"/>
      <c r="HU40" s="48"/>
      <c r="HV40" s="170"/>
      <c r="HW40" s="171"/>
      <c r="HX40" s="171"/>
      <c r="HY40" s="171"/>
      <c r="HZ40" s="172"/>
      <c r="IA40" s="173"/>
      <c r="IB40" s="174"/>
      <c r="IC40" s="170"/>
      <c r="ID40" s="171"/>
      <c r="IE40" s="171"/>
      <c r="IF40" s="171"/>
      <c r="IG40" s="171"/>
      <c r="IH40" s="171"/>
      <c r="II40" s="171"/>
      <c r="IJ40" s="171"/>
      <c r="IK40" s="171"/>
      <c r="IL40" s="171"/>
      <c r="IM40" s="171"/>
      <c r="IN40" s="171"/>
      <c r="IO40" s="171"/>
      <c r="IP40" s="171"/>
      <c r="IQ40" s="171"/>
      <c r="IR40" s="171"/>
      <c r="IS40" s="171"/>
      <c r="IT40" s="171"/>
      <c r="IU40" s="171"/>
      <c r="IV40" s="171"/>
      <c r="IW40" s="171"/>
      <c r="IX40" s="171"/>
      <c r="IY40" s="172"/>
      <c r="JC40" s="48"/>
      <c r="JD40" s="170"/>
      <c r="JE40" s="171"/>
      <c r="JF40" s="171"/>
      <c r="JG40" s="171"/>
      <c r="JH40" s="172"/>
      <c r="JI40" s="173"/>
      <c r="JJ40" s="174"/>
      <c r="JK40" s="170"/>
      <c r="JL40" s="171"/>
      <c r="JM40" s="171"/>
      <c r="JN40" s="171"/>
      <c r="JO40" s="171"/>
      <c r="JP40" s="171"/>
      <c r="JQ40" s="171"/>
      <c r="JR40" s="171"/>
      <c r="JS40" s="171"/>
      <c r="JT40" s="171"/>
      <c r="JU40" s="171"/>
      <c r="JV40" s="171"/>
      <c r="JW40" s="171"/>
      <c r="JX40" s="171"/>
      <c r="JY40" s="171"/>
      <c r="JZ40" s="171"/>
      <c r="KA40" s="171"/>
      <c r="KB40" s="171"/>
      <c r="KC40" s="171"/>
      <c r="KD40" s="171"/>
      <c r="KE40" s="171"/>
      <c r="KF40" s="171"/>
      <c r="KG40" s="172"/>
      <c r="KK40" s="48"/>
      <c r="KL40" s="170"/>
      <c r="KM40" s="171"/>
      <c r="KN40" s="171"/>
      <c r="KO40" s="171"/>
      <c r="KP40" s="172"/>
      <c r="KQ40" s="173"/>
      <c r="KR40" s="174"/>
      <c r="KS40" s="170"/>
      <c r="KT40" s="171"/>
      <c r="KU40" s="171"/>
      <c r="KV40" s="171"/>
      <c r="KW40" s="171"/>
      <c r="KX40" s="171"/>
      <c r="KY40" s="171"/>
      <c r="KZ40" s="171"/>
      <c r="LA40" s="171"/>
      <c r="LB40" s="171"/>
      <c r="LC40" s="171"/>
      <c r="LD40" s="171"/>
      <c r="LE40" s="171"/>
      <c r="LF40" s="171"/>
      <c r="LG40" s="171"/>
      <c r="LH40" s="171"/>
      <c r="LI40" s="171"/>
      <c r="LJ40" s="171"/>
      <c r="LK40" s="171"/>
      <c r="LL40" s="171"/>
      <c r="LM40" s="171"/>
      <c r="LN40" s="171"/>
      <c r="LO40" s="172"/>
      <c r="LS40" s="48"/>
      <c r="LT40" s="170"/>
      <c r="LU40" s="171"/>
      <c r="LV40" s="171"/>
      <c r="LW40" s="171"/>
      <c r="LX40" s="172"/>
      <c r="LY40" s="173"/>
      <c r="LZ40" s="174"/>
      <c r="MA40" s="170"/>
      <c r="MB40" s="171"/>
      <c r="MC40" s="171"/>
      <c r="MD40" s="171"/>
      <c r="ME40" s="171"/>
      <c r="MF40" s="171"/>
      <c r="MG40" s="171"/>
      <c r="MH40" s="171"/>
      <c r="MI40" s="171"/>
      <c r="MJ40" s="171"/>
      <c r="MK40" s="171"/>
      <c r="ML40" s="171"/>
      <c r="MM40" s="171"/>
      <c r="MN40" s="171"/>
      <c r="MO40" s="171"/>
      <c r="MP40" s="171"/>
      <c r="MQ40" s="171"/>
      <c r="MR40" s="171"/>
      <c r="MS40" s="171"/>
      <c r="MT40" s="171"/>
      <c r="MU40" s="171"/>
      <c r="MV40" s="171"/>
      <c r="MW40" s="172"/>
    </row>
    <row r="41" spans="3:361" ht="16.5" customHeight="1">
      <c r="C41" s="194"/>
      <c r="D41" s="195"/>
      <c r="E41" s="195"/>
      <c r="F41" s="195"/>
      <c r="G41" s="195"/>
      <c r="H41" s="196"/>
      <c r="I41" s="194"/>
      <c r="J41" s="195"/>
      <c r="K41" s="195"/>
      <c r="L41" s="195"/>
      <c r="M41" s="195"/>
      <c r="N41" s="195"/>
      <c r="O41" s="195"/>
      <c r="P41" s="195"/>
      <c r="Q41" s="195"/>
      <c r="R41" s="195"/>
      <c r="S41" s="195"/>
      <c r="T41" s="195"/>
      <c r="U41" s="196"/>
      <c r="Y41" s="48"/>
      <c r="Z41" s="170"/>
      <c r="AA41" s="171"/>
      <c r="AB41" s="171"/>
      <c r="AC41" s="171"/>
      <c r="AD41" s="172"/>
      <c r="AE41" s="173"/>
      <c r="AF41" s="174"/>
      <c r="AG41" s="170"/>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2"/>
      <c r="BG41" s="48"/>
      <c r="BH41" s="170"/>
      <c r="BI41" s="171"/>
      <c r="BJ41" s="171"/>
      <c r="BK41" s="171"/>
      <c r="BL41" s="172"/>
      <c r="BM41" s="173"/>
      <c r="BN41" s="174"/>
      <c r="BO41" s="170"/>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2"/>
      <c r="CO41" s="48"/>
      <c r="CP41" s="170"/>
      <c r="CQ41" s="171"/>
      <c r="CR41" s="171"/>
      <c r="CS41" s="171"/>
      <c r="CT41" s="172"/>
      <c r="CU41" s="173"/>
      <c r="CV41" s="174"/>
      <c r="CW41" s="170"/>
      <c r="CX41" s="171"/>
      <c r="CY41" s="171"/>
      <c r="CZ41" s="171"/>
      <c r="DA41" s="171"/>
      <c r="DB41" s="171"/>
      <c r="DC41" s="171"/>
      <c r="DD41" s="171"/>
      <c r="DE41" s="171"/>
      <c r="DF41" s="171"/>
      <c r="DG41" s="171"/>
      <c r="DH41" s="171"/>
      <c r="DI41" s="171"/>
      <c r="DJ41" s="171"/>
      <c r="DK41" s="171"/>
      <c r="DL41" s="171"/>
      <c r="DM41" s="171"/>
      <c r="DN41" s="171"/>
      <c r="DO41" s="171"/>
      <c r="DP41" s="171"/>
      <c r="DQ41" s="171"/>
      <c r="DR41" s="171"/>
      <c r="DS41" s="172"/>
      <c r="DW41" s="48"/>
      <c r="DX41" s="170"/>
      <c r="DY41" s="171"/>
      <c r="DZ41" s="171"/>
      <c r="EA41" s="171"/>
      <c r="EB41" s="172"/>
      <c r="EC41" s="173"/>
      <c r="ED41" s="174"/>
      <c r="EE41" s="170"/>
      <c r="EF41" s="171"/>
      <c r="EG41" s="171"/>
      <c r="EH41" s="171"/>
      <c r="EI41" s="171"/>
      <c r="EJ41" s="171"/>
      <c r="EK41" s="171"/>
      <c r="EL41" s="171"/>
      <c r="EM41" s="171"/>
      <c r="EN41" s="171"/>
      <c r="EO41" s="171"/>
      <c r="EP41" s="171"/>
      <c r="EQ41" s="171"/>
      <c r="ER41" s="171"/>
      <c r="ES41" s="171"/>
      <c r="ET41" s="171"/>
      <c r="EU41" s="171"/>
      <c r="EV41" s="171"/>
      <c r="EW41" s="171"/>
      <c r="EX41" s="171"/>
      <c r="EY41" s="171"/>
      <c r="EZ41" s="171"/>
      <c r="FA41" s="172"/>
      <c r="FE41" s="48"/>
      <c r="FF41" s="170"/>
      <c r="FG41" s="171"/>
      <c r="FH41" s="171"/>
      <c r="FI41" s="171"/>
      <c r="FJ41" s="172"/>
      <c r="FK41" s="173"/>
      <c r="FL41" s="174"/>
      <c r="FM41" s="170"/>
      <c r="FN41" s="171"/>
      <c r="FO41" s="171"/>
      <c r="FP41" s="171"/>
      <c r="FQ41" s="171"/>
      <c r="FR41" s="171"/>
      <c r="FS41" s="171"/>
      <c r="FT41" s="171"/>
      <c r="FU41" s="171"/>
      <c r="FV41" s="171"/>
      <c r="FW41" s="171"/>
      <c r="FX41" s="171"/>
      <c r="FY41" s="171"/>
      <c r="FZ41" s="171"/>
      <c r="GA41" s="171"/>
      <c r="GB41" s="171"/>
      <c r="GC41" s="171"/>
      <c r="GD41" s="171"/>
      <c r="GE41" s="171"/>
      <c r="GF41" s="171"/>
      <c r="GG41" s="171"/>
      <c r="GH41" s="171"/>
      <c r="GI41" s="172"/>
      <c r="GM41" s="48"/>
      <c r="GN41" s="170"/>
      <c r="GO41" s="171"/>
      <c r="GP41" s="171"/>
      <c r="GQ41" s="171"/>
      <c r="GR41" s="172"/>
      <c r="GS41" s="173"/>
      <c r="GT41" s="174"/>
      <c r="GU41" s="170"/>
      <c r="GV41" s="171"/>
      <c r="GW41" s="171"/>
      <c r="GX41" s="171"/>
      <c r="GY41" s="171"/>
      <c r="GZ41" s="171"/>
      <c r="HA41" s="171"/>
      <c r="HB41" s="171"/>
      <c r="HC41" s="171"/>
      <c r="HD41" s="171"/>
      <c r="HE41" s="171"/>
      <c r="HF41" s="171"/>
      <c r="HG41" s="171"/>
      <c r="HH41" s="171"/>
      <c r="HI41" s="171"/>
      <c r="HJ41" s="171"/>
      <c r="HK41" s="171"/>
      <c r="HL41" s="171"/>
      <c r="HM41" s="171"/>
      <c r="HN41" s="171"/>
      <c r="HO41" s="171"/>
      <c r="HP41" s="171"/>
      <c r="HQ41" s="172"/>
      <c r="HU41" s="48"/>
      <c r="HV41" s="170"/>
      <c r="HW41" s="171"/>
      <c r="HX41" s="171"/>
      <c r="HY41" s="171"/>
      <c r="HZ41" s="172"/>
      <c r="IA41" s="173"/>
      <c r="IB41" s="174"/>
      <c r="IC41" s="170"/>
      <c r="ID41" s="171"/>
      <c r="IE41" s="171"/>
      <c r="IF41" s="171"/>
      <c r="IG41" s="171"/>
      <c r="IH41" s="171"/>
      <c r="II41" s="171"/>
      <c r="IJ41" s="171"/>
      <c r="IK41" s="171"/>
      <c r="IL41" s="171"/>
      <c r="IM41" s="171"/>
      <c r="IN41" s="171"/>
      <c r="IO41" s="171"/>
      <c r="IP41" s="171"/>
      <c r="IQ41" s="171"/>
      <c r="IR41" s="171"/>
      <c r="IS41" s="171"/>
      <c r="IT41" s="171"/>
      <c r="IU41" s="171"/>
      <c r="IV41" s="171"/>
      <c r="IW41" s="171"/>
      <c r="IX41" s="171"/>
      <c r="IY41" s="172"/>
      <c r="JC41" s="48"/>
      <c r="JD41" s="170"/>
      <c r="JE41" s="171"/>
      <c r="JF41" s="171"/>
      <c r="JG41" s="171"/>
      <c r="JH41" s="172"/>
      <c r="JI41" s="173"/>
      <c r="JJ41" s="174"/>
      <c r="JK41" s="170"/>
      <c r="JL41" s="171"/>
      <c r="JM41" s="171"/>
      <c r="JN41" s="171"/>
      <c r="JO41" s="171"/>
      <c r="JP41" s="171"/>
      <c r="JQ41" s="171"/>
      <c r="JR41" s="171"/>
      <c r="JS41" s="171"/>
      <c r="JT41" s="171"/>
      <c r="JU41" s="171"/>
      <c r="JV41" s="171"/>
      <c r="JW41" s="171"/>
      <c r="JX41" s="171"/>
      <c r="JY41" s="171"/>
      <c r="JZ41" s="171"/>
      <c r="KA41" s="171"/>
      <c r="KB41" s="171"/>
      <c r="KC41" s="171"/>
      <c r="KD41" s="171"/>
      <c r="KE41" s="171"/>
      <c r="KF41" s="171"/>
      <c r="KG41" s="172"/>
      <c r="KK41" s="48"/>
      <c r="KL41" s="170"/>
      <c r="KM41" s="171"/>
      <c r="KN41" s="171"/>
      <c r="KO41" s="171"/>
      <c r="KP41" s="172"/>
      <c r="KQ41" s="173"/>
      <c r="KR41" s="174"/>
      <c r="KS41" s="170"/>
      <c r="KT41" s="171"/>
      <c r="KU41" s="171"/>
      <c r="KV41" s="171"/>
      <c r="KW41" s="171"/>
      <c r="KX41" s="171"/>
      <c r="KY41" s="171"/>
      <c r="KZ41" s="171"/>
      <c r="LA41" s="171"/>
      <c r="LB41" s="171"/>
      <c r="LC41" s="171"/>
      <c r="LD41" s="171"/>
      <c r="LE41" s="171"/>
      <c r="LF41" s="171"/>
      <c r="LG41" s="171"/>
      <c r="LH41" s="171"/>
      <c r="LI41" s="171"/>
      <c r="LJ41" s="171"/>
      <c r="LK41" s="171"/>
      <c r="LL41" s="171"/>
      <c r="LM41" s="171"/>
      <c r="LN41" s="171"/>
      <c r="LO41" s="172"/>
      <c r="LS41" s="48"/>
      <c r="LT41" s="170"/>
      <c r="LU41" s="171"/>
      <c r="LV41" s="171"/>
      <c r="LW41" s="171"/>
      <c r="LX41" s="172"/>
      <c r="LY41" s="173"/>
      <c r="LZ41" s="174"/>
      <c r="MA41" s="170"/>
      <c r="MB41" s="171"/>
      <c r="MC41" s="171"/>
      <c r="MD41" s="171"/>
      <c r="ME41" s="171"/>
      <c r="MF41" s="171"/>
      <c r="MG41" s="171"/>
      <c r="MH41" s="171"/>
      <c r="MI41" s="171"/>
      <c r="MJ41" s="171"/>
      <c r="MK41" s="171"/>
      <c r="ML41" s="171"/>
      <c r="MM41" s="171"/>
      <c r="MN41" s="171"/>
      <c r="MO41" s="171"/>
      <c r="MP41" s="171"/>
      <c r="MQ41" s="171"/>
      <c r="MR41" s="171"/>
      <c r="MS41" s="171"/>
      <c r="MT41" s="171"/>
      <c r="MU41" s="171"/>
      <c r="MV41" s="171"/>
      <c r="MW41" s="172"/>
    </row>
    <row r="42" spans="3:361" ht="16.5" customHeight="1">
      <c r="C42" s="194"/>
      <c r="D42" s="195"/>
      <c r="E42" s="195"/>
      <c r="F42" s="195"/>
      <c r="G42" s="195"/>
      <c r="H42" s="196"/>
      <c r="I42" s="194"/>
      <c r="J42" s="195"/>
      <c r="K42" s="195"/>
      <c r="L42" s="195"/>
      <c r="M42" s="195"/>
      <c r="N42" s="195"/>
      <c r="O42" s="195"/>
      <c r="P42" s="195"/>
      <c r="Q42" s="195"/>
      <c r="R42" s="195"/>
      <c r="S42" s="195"/>
      <c r="T42" s="195"/>
      <c r="U42" s="196"/>
      <c r="Y42" s="48"/>
      <c r="Z42" s="170"/>
      <c r="AA42" s="171"/>
      <c r="AB42" s="171"/>
      <c r="AC42" s="171"/>
      <c r="AD42" s="172"/>
      <c r="AE42" s="173"/>
      <c r="AF42" s="174"/>
      <c r="AG42" s="170"/>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2"/>
      <c r="BG42" s="48"/>
      <c r="BH42" s="170"/>
      <c r="BI42" s="171"/>
      <c r="BJ42" s="171"/>
      <c r="BK42" s="171"/>
      <c r="BL42" s="172"/>
      <c r="BM42" s="173"/>
      <c r="BN42" s="174"/>
      <c r="BO42" s="170"/>
      <c r="BP42" s="171"/>
      <c r="BQ42" s="171"/>
      <c r="BR42" s="171"/>
      <c r="BS42" s="171"/>
      <c r="BT42" s="171"/>
      <c r="BU42" s="171"/>
      <c r="BV42" s="171"/>
      <c r="BW42" s="171"/>
      <c r="BX42" s="171"/>
      <c r="BY42" s="171"/>
      <c r="BZ42" s="171"/>
      <c r="CA42" s="171"/>
      <c r="CB42" s="171"/>
      <c r="CC42" s="171"/>
      <c r="CD42" s="171"/>
      <c r="CE42" s="171"/>
      <c r="CF42" s="171"/>
      <c r="CG42" s="171"/>
      <c r="CH42" s="171"/>
      <c r="CI42" s="171"/>
      <c r="CJ42" s="171"/>
      <c r="CK42" s="172"/>
      <c r="CO42" s="48"/>
      <c r="CP42" s="170"/>
      <c r="CQ42" s="171"/>
      <c r="CR42" s="171"/>
      <c r="CS42" s="171"/>
      <c r="CT42" s="172"/>
      <c r="CU42" s="173"/>
      <c r="CV42" s="174"/>
      <c r="CW42" s="170"/>
      <c r="CX42" s="171"/>
      <c r="CY42" s="171"/>
      <c r="CZ42" s="171"/>
      <c r="DA42" s="171"/>
      <c r="DB42" s="171"/>
      <c r="DC42" s="171"/>
      <c r="DD42" s="171"/>
      <c r="DE42" s="171"/>
      <c r="DF42" s="171"/>
      <c r="DG42" s="171"/>
      <c r="DH42" s="171"/>
      <c r="DI42" s="171"/>
      <c r="DJ42" s="171"/>
      <c r="DK42" s="171"/>
      <c r="DL42" s="171"/>
      <c r="DM42" s="171"/>
      <c r="DN42" s="171"/>
      <c r="DO42" s="171"/>
      <c r="DP42" s="171"/>
      <c r="DQ42" s="171"/>
      <c r="DR42" s="171"/>
      <c r="DS42" s="172"/>
      <c r="DW42" s="48"/>
      <c r="DX42" s="170"/>
      <c r="DY42" s="171"/>
      <c r="DZ42" s="171"/>
      <c r="EA42" s="171"/>
      <c r="EB42" s="172"/>
      <c r="EC42" s="173"/>
      <c r="ED42" s="174"/>
      <c r="EE42" s="170"/>
      <c r="EF42" s="171"/>
      <c r="EG42" s="171"/>
      <c r="EH42" s="171"/>
      <c r="EI42" s="171"/>
      <c r="EJ42" s="171"/>
      <c r="EK42" s="171"/>
      <c r="EL42" s="171"/>
      <c r="EM42" s="171"/>
      <c r="EN42" s="171"/>
      <c r="EO42" s="171"/>
      <c r="EP42" s="171"/>
      <c r="EQ42" s="171"/>
      <c r="ER42" s="171"/>
      <c r="ES42" s="171"/>
      <c r="ET42" s="171"/>
      <c r="EU42" s="171"/>
      <c r="EV42" s="171"/>
      <c r="EW42" s="171"/>
      <c r="EX42" s="171"/>
      <c r="EY42" s="171"/>
      <c r="EZ42" s="171"/>
      <c r="FA42" s="172"/>
      <c r="FE42" s="48"/>
      <c r="FF42" s="170"/>
      <c r="FG42" s="171"/>
      <c r="FH42" s="171"/>
      <c r="FI42" s="171"/>
      <c r="FJ42" s="172"/>
      <c r="FK42" s="173"/>
      <c r="FL42" s="174"/>
      <c r="FM42" s="170"/>
      <c r="FN42" s="171"/>
      <c r="FO42" s="171"/>
      <c r="FP42" s="171"/>
      <c r="FQ42" s="171"/>
      <c r="FR42" s="171"/>
      <c r="FS42" s="171"/>
      <c r="FT42" s="171"/>
      <c r="FU42" s="171"/>
      <c r="FV42" s="171"/>
      <c r="FW42" s="171"/>
      <c r="FX42" s="171"/>
      <c r="FY42" s="171"/>
      <c r="FZ42" s="171"/>
      <c r="GA42" s="171"/>
      <c r="GB42" s="171"/>
      <c r="GC42" s="171"/>
      <c r="GD42" s="171"/>
      <c r="GE42" s="171"/>
      <c r="GF42" s="171"/>
      <c r="GG42" s="171"/>
      <c r="GH42" s="171"/>
      <c r="GI42" s="172"/>
      <c r="GM42" s="48"/>
      <c r="GN42" s="170"/>
      <c r="GO42" s="171"/>
      <c r="GP42" s="171"/>
      <c r="GQ42" s="171"/>
      <c r="GR42" s="172"/>
      <c r="GS42" s="173"/>
      <c r="GT42" s="174"/>
      <c r="GU42" s="170"/>
      <c r="GV42" s="171"/>
      <c r="GW42" s="171"/>
      <c r="GX42" s="171"/>
      <c r="GY42" s="171"/>
      <c r="GZ42" s="171"/>
      <c r="HA42" s="171"/>
      <c r="HB42" s="171"/>
      <c r="HC42" s="171"/>
      <c r="HD42" s="171"/>
      <c r="HE42" s="171"/>
      <c r="HF42" s="171"/>
      <c r="HG42" s="171"/>
      <c r="HH42" s="171"/>
      <c r="HI42" s="171"/>
      <c r="HJ42" s="171"/>
      <c r="HK42" s="171"/>
      <c r="HL42" s="171"/>
      <c r="HM42" s="171"/>
      <c r="HN42" s="171"/>
      <c r="HO42" s="171"/>
      <c r="HP42" s="171"/>
      <c r="HQ42" s="172"/>
      <c r="HU42" s="48"/>
      <c r="HV42" s="170"/>
      <c r="HW42" s="171"/>
      <c r="HX42" s="171"/>
      <c r="HY42" s="171"/>
      <c r="HZ42" s="172"/>
      <c r="IA42" s="173"/>
      <c r="IB42" s="174"/>
      <c r="IC42" s="170"/>
      <c r="ID42" s="171"/>
      <c r="IE42" s="171"/>
      <c r="IF42" s="171"/>
      <c r="IG42" s="171"/>
      <c r="IH42" s="171"/>
      <c r="II42" s="171"/>
      <c r="IJ42" s="171"/>
      <c r="IK42" s="171"/>
      <c r="IL42" s="171"/>
      <c r="IM42" s="171"/>
      <c r="IN42" s="171"/>
      <c r="IO42" s="171"/>
      <c r="IP42" s="171"/>
      <c r="IQ42" s="171"/>
      <c r="IR42" s="171"/>
      <c r="IS42" s="171"/>
      <c r="IT42" s="171"/>
      <c r="IU42" s="171"/>
      <c r="IV42" s="171"/>
      <c r="IW42" s="171"/>
      <c r="IX42" s="171"/>
      <c r="IY42" s="172"/>
      <c r="JC42" s="48"/>
      <c r="JD42" s="170"/>
      <c r="JE42" s="171"/>
      <c r="JF42" s="171"/>
      <c r="JG42" s="171"/>
      <c r="JH42" s="172"/>
      <c r="JI42" s="173"/>
      <c r="JJ42" s="174"/>
      <c r="JK42" s="170"/>
      <c r="JL42" s="171"/>
      <c r="JM42" s="171"/>
      <c r="JN42" s="171"/>
      <c r="JO42" s="171"/>
      <c r="JP42" s="171"/>
      <c r="JQ42" s="171"/>
      <c r="JR42" s="171"/>
      <c r="JS42" s="171"/>
      <c r="JT42" s="171"/>
      <c r="JU42" s="171"/>
      <c r="JV42" s="171"/>
      <c r="JW42" s="171"/>
      <c r="JX42" s="171"/>
      <c r="JY42" s="171"/>
      <c r="JZ42" s="171"/>
      <c r="KA42" s="171"/>
      <c r="KB42" s="171"/>
      <c r="KC42" s="171"/>
      <c r="KD42" s="171"/>
      <c r="KE42" s="171"/>
      <c r="KF42" s="171"/>
      <c r="KG42" s="172"/>
      <c r="KK42" s="48"/>
      <c r="KL42" s="170"/>
      <c r="KM42" s="171"/>
      <c r="KN42" s="171"/>
      <c r="KO42" s="171"/>
      <c r="KP42" s="172"/>
      <c r="KQ42" s="173"/>
      <c r="KR42" s="174"/>
      <c r="KS42" s="170"/>
      <c r="KT42" s="171"/>
      <c r="KU42" s="171"/>
      <c r="KV42" s="171"/>
      <c r="KW42" s="171"/>
      <c r="KX42" s="171"/>
      <c r="KY42" s="171"/>
      <c r="KZ42" s="171"/>
      <c r="LA42" s="171"/>
      <c r="LB42" s="171"/>
      <c r="LC42" s="171"/>
      <c r="LD42" s="171"/>
      <c r="LE42" s="171"/>
      <c r="LF42" s="171"/>
      <c r="LG42" s="171"/>
      <c r="LH42" s="171"/>
      <c r="LI42" s="171"/>
      <c r="LJ42" s="171"/>
      <c r="LK42" s="171"/>
      <c r="LL42" s="171"/>
      <c r="LM42" s="171"/>
      <c r="LN42" s="171"/>
      <c r="LO42" s="172"/>
      <c r="LS42" s="48"/>
      <c r="LT42" s="170"/>
      <c r="LU42" s="171"/>
      <c r="LV42" s="171"/>
      <c r="LW42" s="171"/>
      <c r="LX42" s="172"/>
      <c r="LY42" s="173"/>
      <c r="LZ42" s="174"/>
      <c r="MA42" s="170"/>
      <c r="MB42" s="171"/>
      <c r="MC42" s="171"/>
      <c r="MD42" s="171"/>
      <c r="ME42" s="171"/>
      <c r="MF42" s="171"/>
      <c r="MG42" s="171"/>
      <c r="MH42" s="171"/>
      <c r="MI42" s="171"/>
      <c r="MJ42" s="171"/>
      <c r="MK42" s="171"/>
      <c r="ML42" s="171"/>
      <c r="MM42" s="171"/>
      <c r="MN42" s="171"/>
      <c r="MO42" s="171"/>
      <c r="MP42" s="171"/>
      <c r="MQ42" s="171"/>
      <c r="MR42" s="171"/>
      <c r="MS42" s="171"/>
      <c r="MT42" s="171"/>
      <c r="MU42" s="171"/>
      <c r="MV42" s="171"/>
      <c r="MW42" s="172"/>
    </row>
    <row r="43" spans="3:361" ht="16.5" customHeight="1">
      <c r="Y43" s="48"/>
      <c r="Z43" s="170"/>
      <c r="AA43" s="171"/>
      <c r="AB43" s="171"/>
      <c r="AC43" s="171"/>
      <c r="AD43" s="172"/>
      <c r="AE43" s="173"/>
      <c r="AF43" s="174"/>
      <c r="AG43" s="170"/>
      <c r="AH43" s="171"/>
      <c r="AI43" s="171"/>
      <c r="AJ43" s="171"/>
      <c r="AK43" s="171"/>
      <c r="AL43" s="171"/>
      <c r="AM43" s="171"/>
      <c r="AN43" s="171"/>
      <c r="AO43" s="171"/>
      <c r="AP43" s="171"/>
      <c r="AQ43" s="171"/>
      <c r="AR43" s="171"/>
      <c r="AS43" s="171"/>
      <c r="AT43" s="171"/>
      <c r="AU43" s="171"/>
      <c r="AV43" s="171"/>
      <c r="AW43" s="171"/>
      <c r="AX43" s="171"/>
      <c r="AY43" s="171"/>
      <c r="AZ43" s="171"/>
      <c r="BA43" s="171"/>
      <c r="BB43" s="171"/>
      <c r="BC43" s="172"/>
      <c r="BG43" s="48"/>
      <c r="BH43" s="170"/>
      <c r="BI43" s="171"/>
      <c r="BJ43" s="171"/>
      <c r="BK43" s="171"/>
      <c r="BL43" s="172"/>
      <c r="BM43" s="173"/>
      <c r="BN43" s="174"/>
      <c r="BO43" s="170"/>
      <c r="BP43" s="171"/>
      <c r="BQ43" s="171"/>
      <c r="BR43" s="171"/>
      <c r="BS43" s="171"/>
      <c r="BT43" s="171"/>
      <c r="BU43" s="171"/>
      <c r="BV43" s="171"/>
      <c r="BW43" s="171"/>
      <c r="BX43" s="171"/>
      <c r="BY43" s="171"/>
      <c r="BZ43" s="171"/>
      <c r="CA43" s="171"/>
      <c r="CB43" s="171"/>
      <c r="CC43" s="171"/>
      <c r="CD43" s="171"/>
      <c r="CE43" s="171"/>
      <c r="CF43" s="171"/>
      <c r="CG43" s="171"/>
      <c r="CH43" s="171"/>
      <c r="CI43" s="171"/>
      <c r="CJ43" s="171"/>
      <c r="CK43" s="172"/>
      <c r="CO43" s="48"/>
      <c r="CP43" s="170"/>
      <c r="CQ43" s="171"/>
      <c r="CR43" s="171"/>
      <c r="CS43" s="171"/>
      <c r="CT43" s="172"/>
      <c r="CU43" s="173"/>
      <c r="CV43" s="174"/>
      <c r="CW43" s="170"/>
      <c r="CX43" s="171"/>
      <c r="CY43" s="171"/>
      <c r="CZ43" s="171"/>
      <c r="DA43" s="171"/>
      <c r="DB43" s="171"/>
      <c r="DC43" s="171"/>
      <c r="DD43" s="171"/>
      <c r="DE43" s="171"/>
      <c r="DF43" s="171"/>
      <c r="DG43" s="171"/>
      <c r="DH43" s="171"/>
      <c r="DI43" s="171"/>
      <c r="DJ43" s="171"/>
      <c r="DK43" s="171"/>
      <c r="DL43" s="171"/>
      <c r="DM43" s="171"/>
      <c r="DN43" s="171"/>
      <c r="DO43" s="171"/>
      <c r="DP43" s="171"/>
      <c r="DQ43" s="171"/>
      <c r="DR43" s="171"/>
      <c r="DS43" s="172"/>
      <c r="DW43" s="48"/>
      <c r="DX43" s="170"/>
      <c r="DY43" s="171"/>
      <c r="DZ43" s="171"/>
      <c r="EA43" s="171"/>
      <c r="EB43" s="172"/>
      <c r="EC43" s="173"/>
      <c r="ED43" s="174"/>
      <c r="EE43" s="170"/>
      <c r="EF43" s="171"/>
      <c r="EG43" s="171"/>
      <c r="EH43" s="171"/>
      <c r="EI43" s="171"/>
      <c r="EJ43" s="171"/>
      <c r="EK43" s="171"/>
      <c r="EL43" s="171"/>
      <c r="EM43" s="171"/>
      <c r="EN43" s="171"/>
      <c r="EO43" s="171"/>
      <c r="EP43" s="171"/>
      <c r="EQ43" s="171"/>
      <c r="ER43" s="171"/>
      <c r="ES43" s="171"/>
      <c r="ET43" s="171"/>
      <c r="EU43" s="171"/>
      <c r="EV43" s="171"/>
      <c r="EW43" s="171"/>
      <c r="EX43" s="171"/>
      <c r="EY43" s="171"/>
      <c r="EZ43" s="171"/>
      <c r="FA43" s="172"/>
      <c r="FE43" s="48"/>
      <c r="FF43" s="170"/>
      <c r="FG43" s="171"/>
      <c r="FH43" s="171"/>
      <c r="FI43" s="171"/>
      <c r="FJ43" s="172"/>
      <c r="FK43" s="173"/>
      <c r="FL43" s="174"/>
      <c r="FM43" s="170"/>
      <c r="FN43" s="171"/>
      <c r="FO43" s="171"/>
      <c r="FP43" s="171"/>
      <c r="FQ43" s="171"/>
      <c r="FR43" s="171"/>
      <c r="FS43" s="171"/>
      <c r="FT43" s="171"/>
      <c r="FU43" s="171"/>
      <c r="FV43" s="171"/>
      <c r="FW43" s="171"/>
      <c r="FX43" s="171"/>
      <c r="FY43" s="171"/>
      <c r="FZ43" s="171"/>
      <c r="GA43" s="171"/>
      <c r="GB43" s="171"/>
      <c r="GC43" s="171"/>
      <c r="GD43" s="171"/>
      <c r="GE43" s="171"/>
      <c r="GF43" s="171"/>
      <c r="GG43" s="171"/>
      <c r="GH43" s="171"/>
      <c r="GI43" s="172"/>
      <c r="GM43" s="48"/>
      <c r="GN43" s="170"/>
      <c r="GO43" s="171"/>
      <c r="GP43" s="171"/>
      <c r="GQ43" s="171"/>
      <c r="GR43" s="172"/>
      <c r="GS43" s="173"/>
      <c r="GT43" s="174"/>
      <c r="GU43" s="170"/>
      <c r="GV43" s="171"/>
      <c r="GW43" s="171"/>
      <c r="GX43" s="171"/>
      <c r="GY43" s="171"/>
      <c r="GZ43" s="171"/>
      <c r="HA43" s="171"/>
      <c r="HB43" s="171"/>
      <c r="HC43" s="171"/>
      <c r="HD43" s="171"/>
      <c r="HE43" s="171"/>
      <c r="HF43" s="171"/>
      <c r="HG43" s="171"/>
      <c r="HH43" s="171"/>
      <c r="HI43" s="171"/>
      <c r="HJ43" s="171"/>
      <c r="HK43" s="171"/>
      <c r="HL43" s="171"/>
      <c r="HM43" s="171"/>
      <c r="HN43" s="171"/>
      <c r="HO43" s="171"/>
      <c r="HP43" s="171"/>
      <c r="HQ43" s="172"/>
      <c r="HU43" s="48"/>
      <c r="HV43" s="170"/>
      <c r="HW43" s="171"/>
      <c r="HX43" s="171"/>
      <c r="HY43" s="171"/>
      <c r="HZ43" s="172"/>
      <c r="IA43" s="173"/>
      <c r="IB43" s="174"/>
      <c r="IC43" s="170"/>
      <c r="ID43" s="171"/>
      <c r="IE43" s="171"/>
      <c r="IF43" s="171"/>
      <c r="IG43" s="171"/>
      <c r="IH43" s="171"/>
      <c r="II43" s="171"/>
      <c r="IJ43" s="171"/>
      <c r="IK43" s="171"/>
      <c r="IL43" s="171"/>
      <c r="IM43" s="171"/>
      <c r="IN43" s="171"/>
      <c r="IO43" s="171"/>
      <c r="IP43" s="171"/>
      <c r="IQ43" s="171"/>
      <c r="IR43" s="171"/>
      <c r="IS43" s="171"/>
      <c r="IT43" s="171"/>
      <c r="IU43" s="171"/>
      <c r="IV43" s="171"/>
      <c r="IW43" s="171"/>
      <c r="IX43" s="171"/>
      <c r="IY43" s="172"/>
      <c r="JC43" s="48"/>
      <c r="JD43" s="170"/>
      <c r="JE43" s="171"/>
      <c r="JF43" s="171"/>
      <c r="JG43" s="171"/>
      <c r="JH43" s="172"/>
      <c r="JI43" s="173"/>
      <c r="JJ43" s="174"/>
      <c r="JK43" s="170"/>
      <c r="JL43" s="171"/>
      <c r="JM43" s="171"/>
      <c r="JN43" s="171"/>
      <c r="JO43" s="171"/>
      <c r="JP43" s="171"/>
      <c r="JQ43" s="171"/>
      <c r="JR43" s="171"/>
      <c r="JS43" s="171"/>
      <c r="JT43" s="171"/>
      <c r="JU43" s="171"/>
      <c r="JV43" s="171"/>
      <c r="JW43" s="171"/>
      <c r="JX43" s="171"/>
      <c r="JY43" s="171"/>
      <c r="JZ43" s="171"/>
      <c r="KA43" s="171"/>
      <c r="KB43" s="171"/>
      <c r="KC43" s="171"/>
      <c r="KD43" s="171"/>
      <c r="KE43" s="171"/>
      <c r="KF43" s="171"/>
      <c r="KG43" s="172"/>
      <c r="KK43" s="48"/>
      <c r="KL43" s="170"/>
      <c r="KM43" s="171"/>
      <c r="KN43" s="171"/>
      <c r="KO43" s="171"/>
      <c r="KP43" s="172"/>
      <c r="KQ43" s="173"/>
      <c r="KR43" s="174"/>
      <c r="KS43" s="170"/>
      <c r="KT43" s="171"/>
      <c r="KU43" s="171"/>
      <c r="KV43" s="171"/>
      <c r="KW43" s="171"/>
      <c r="KX43" s="171"/>
      <c r="KY43" s="171"/>
      <c r="KZ43" s="171"/>
      <c r="LA43" s="171"/>
      <c r="LB43" s="171"/>
      <c r="LC43" s="171"/>
      <c r="LD43" s="171"/>
      <c r="LE43" s="171"/>
      <c r="LF43" s="171"/>
      <c r="LG43" s="171"/>
      <c r="LH43" s="171"/>
      <c r="LI43" s="171"/>
      <c r="LJ43" s="171"/>
      <c r="LK43" s="171"/>
      <c r="LL43" s="171"/>
      <c r="LM43" s="171"/>
      <c r="LN43" s="171"/>
      <c r="LO43" s="172"/>
      <c r="LS43" s="48"/>
      <c r="LT43" s="170"/>
      <c r="LU43" s="171"/>
      <c r="LV43" s="171"/>
      <c r="LW43" s="171"/>
      <c r="LX43" s="172"/>
      <c r="LY43" s="173"/>
      <c r="LZ43" s="174"/>
      <c r="MA43" s="170"/>
      <c r="MB43" s="171"/>
      <c r="MC43" s="171"/>
      <c r="MD43" s="171"/>
      <c r="ME43" s="171"/>
      <c r="MF43" s="171"/>
      <c r="MG43" s="171"/>
      <c r="MH43" s="171"/>
      <c r="MI43" s="171"/>
      <c r="MJ43" s="171"/>
      <c r="MK43" s="171"/>
      <c r="ML43" s="171"/>
      <c r="MM43" s="171"/>
      <c r="MN43" s="171"/>
      <c r="MO43" s="171"/>
      <c r="MP43" s="171"/>
      <c r="MQ43" s="171"/>
      <c r="MR43" s="171"/>
      <c r="MS43" s="171"/>
      <c r="MT43" s="171"/>
      <c r="MU43" s="171"/>
      <c r="MV43" s="171"/>
      <c r="MW43" s="172"/>
    </row>
    <row r="44" spans="3:361" ht="16.5" customHeight="1">
      <c r="C44" s="204" t="s">
        <v>55</v>
      </c>
      <c r="D44" s="204"/>
      <c r="E44" s="204"/>
      <c r="F44" s="204"/>
      <c r="G44" s="204"/>
      <c r="H44" s="204"/>
      <c r="I44" s="204"/>
      <c r="J44" s="204"/>
      <c r="K44" s="204"/>
      <c r="L44" s="204"/>
      <c r="M44" s="204"/>
      <c r="N44" s="204"/>
      <c r="O44" s="204"/>
      <c r="P44" s="204"/>
      <c r="Q44" s="204"/>
      <c r="R44" s="204"/>
      <c r="S44" s="204"/>
      <c r="T44" s="204"/>
      <c r="U44" s="204"/>
      <c r="Y44" s="48"/>
      <c r="Z44" s="170"/>
      <c r="AA44" s="171"/>
      <c r="AB44" s="171"/>
      <c r="AC44" s="171"/>
      <c r="AD44" s="172"/>
      <c r="AE44" s="173"/>
      <c r="AF44" s="174"/>
      <c r="AG44" s="170"/>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2"/>
      <c r="BG44" s="48"/>
      <c r="BH44" s="170"/>
      <c r="BI44" s="171"/>
      <c r="BJ44" s="171"/>
      <c r="BK44" s="171"/>
      <c r="BL44" s="172"/>
      <c r="BM44" s="173"/>
      <c r="BN44" s="174"/>
      <c r="BO44" s="170"/>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2"/>
      <c r="CO44" s="48"/>
      <c r="CP44" s="170"/>
      <c r="CQ44" s="171"/>
      <c r="CR44" s="171"/>
      <c r="CS44" s="171"/>
      <c r="CT44" s="172"/>
      <c r="CU44" s="173"/>
      <c r="CV44" s="174"/>
      <c r="CW44" s="170"/>
      <c r="CX44" s="171"/>
      <c r="CY44" s="171"/>
      <c r="CZ44" s="171"/>
      <c r="DA44" s="171"/>
      <c r="DB44" s="171"/>
      <c r="DC44" s="171"/>
      <c r="DD44" s="171"/>
      <c r="DE44" s="171"/>
      <c r="DF44" s="171"/>
      <c r="DG44" s="171"/>
      <c r="DH44" s="171"/>
      <c r="DI44" s="171"/>
      <c r="DJ44" s="171"/>
      <c r="DK44" s="171"/>
      <c r="DL44" s="171"/>
      <c r="DM44" s="171"/>
      <c r="DN44" s="171"/>
      <c r="DO44" s="171"/>
      <c r="DP44" s="171"/>
      <c r="DQ44" s="171"/>
      <c r="DR44" s="171"/>
      <c r="DS44" s="172"/>
      <c r="DW44" s="48"/>
      <c r="DX44" s="170"/>
      <c r="DY44" s="171"/>
      <c r="DZ44" s="171"/>
      <c r="EA44" s="171"/>
      <c r="EB44" s="172"/>
      <c r="EC44" s="173"/>
      <c r="ED44" s="174"/>
      <c r="EE44" s="170"/>
      <c r="EF44" s="171"/>
      <c r="EG44" s="171"/>
      <c r="EH44" s="171"/>
      <c r="EI44" s="171"/>
      <c r="EJ44" s="171"/>
      <c r="EK44" s="171"/>
      <c r="EL44" s="171"/>
      <c r="EM44" s="171"/>
      <c r="EN44" s="171"/>
      <c r="EO44" s="171"/>
      <c r="EP44" s="171"/>
      <c r="EQ44" s="171"/>
      <c r="ER44" s="171"/>
      <c r="ES44" s="171"/>
      <c r="ET44" s="171"/>
      <c r="EU44" s="171"/>
      <c r="EV44" s="171"/>
      <c r="EW44" s="171"/>
      <c r="EX44" s="171"/>
      <c r="EY44" s="171"/>
      <c r="EZ44" s="171"/>
      <c r="FA44" s="172"/>
      <c r="FE44" s="48"/>
      <c r="FF44" s="170"/>
      <c r="FG44" s="171"/>
      <c r="FH44" s="171"/>
      <c r="FI44" s="171"/>
      <c r="FJ44" s="172"/>
      <c r="FK44" s="173"/>
      <c r="FL44" s="174"/>
      <c r="FM44" s="170"/>
      <c r="FN44" s="171"/>
      <c r="FO44" s="171"/>
      <c r="FP44" s="171"/>
      <c r="FQ44" s="171"/>
      <c r="FR44" s="171"/>
      <c r="FS44" s="171"/>
      <c r="FT44" s="171"/>
      <c r="FU44" s="171"/>
      <c r="FV44" s="171"/>
      <c r="FW44" s="171"/>
      <c r="FX44" s="171"/>
      <c r="FY44" s="171"/>
      <c r="FZ44" s="171"/>
      <c r="GA44" s="171"/>
      <c r="GB44" s="171"/>
      <c r="GC44" s="171"/>
      <c r="GD44" s="171"/>
      <c r="GE44" s="171"/>
      <c r="GF44" s="171"/>
      <c r="GG44" s="171"/>
      <c r="GH44" s="171"/>
      <c r="GI44" s="172"/>
      <c r="GM44" s="48"/>
      <c r="GN44" s="170"/>
      <c r="GO44" s="171"/>
      <c r="GP44" s="171"/>
      <c r="GQ44" s="171"/>
      <c r="GR44" s="172"/>
      <c r="GS44" s="173"/>
      <c r="GT44" s="174"/>
      <c r="GU44" s="170"/>
      <c r="GV44" s="171"/>
      <c r="GW44" s="171"/>
      <c r="GX44" s="171"/>
      <c r="GY44" s="171"/>
      <c r="GZ44" s="171"/>
      <c r="HA44" s="171"/>
      <c r="HB44" s="171"/>
      <c r="HC44" s="171"/>
      <c r="HD44" s="171"/>
      <c r="HE44" s="171"/>
      <c r="HF44" s="171"/>
      <c r="HG44" s="171"/>
      <c r="HH44" s="171"/>
      <c r="HI44" s="171"/>
      <c r="HJ44" s="171"/>
      <c r="HK44" s="171"/>
      <c r="HL44" s="171"/>
      <c r="HM44" s="171"/>
      <c r="HN44" s="171"/>
      <c r="HO44" s="171"/>
      <c r="HP44" s="171"/>
      <c r="HQ44" s="172"/>
      <c r="HU44" s="48"/>
      <c r="HV44" s="170"/>
      <c r="HW44" s="171"/>
      <c r="HX44" s="171"/>
      <c r="HY44" s="171"/>
      <c r="HZ44" s="172"/>
      <c r="IA44" s="173"/>
      <c r="IB44" s="174"/>
      <c r="IC44" s="170"/>
      <c r="ID44" s="171"/>
      <c r="IE44" s="171"/>
      <c r="IF44" s="171"/>
      <c r="IG44" s="171"/>
      <c r="IH44" s="171"/>
      <c r="II44" s="171"/>
      <c r="IJ44" s="171"/>
      <c r="IK44" s="171"/>
      <c r="IL44" s="171"/>
      <c r="IM44" s="171"/>
      <c r="IN44" s="171"/>
      <c r="IO44" s="171"/>
      <c r="IP44" s="171"/>
      <c r="IQ44" s="171"/>
      <c r="IR44" s="171"/>
      <c r="IS44" s="171"/>
      <c r="IT44" s="171"/>
      <c r="IU44" s="171"/>
      <c r="IV44" s="171"/>
      <c r="IW44" s="171"/>
      <c r="IX44" s="171"/>
      <c r="IY44" s="172"/>
      <c r="JC44" s="48"/>
      <c r="JD44" s="170"/>
      <c r="JE44" s="171"/>
      <c r="JF44" s="171"/>
      <c r="JG44" s="171"/>
      <c r="JH44" s="172"/>
      <c r="JI44" s="173"/>
      <c r="JJ44" s="174"/>
      <c r="JK44" s="170"/>
      <c r="JL44" s="171"/>
      <c r="JM44" s="171"/>
      <c r="JN44" s="171"/>
      <c r="JO44" s="171"/>
      <c r="JP44" s="171"/>
      <c r="JQ44" s="171"/>
      <c r="JR44" s="171"/>
      <c r="JS44" s="171"/>
      <c r="JT44" s="171"/>
      <c r="JU44" s="171"/>
      <c r="JV44" s="171"/>
      <c r="JW44" s="171"/>
      <c r="JX44" s="171"/>
      <c r="JY44" s="171"/>
      <c r="JZ44" s="171"/>
      <c r="KA44" s="171"/>
      <c r="KB44" s="171"/>
      <c r="KC44" s="171"/>
      <c r="KD44" s="171"/>
      <c r="KE44" s="171"/>
      <c r="KF44" s="171"/>
      <c r="KG44" s="172"/>
      <c r="KK44" s="48"/>
      <c r="KL44" s="170"/>
      <c r="KM44" s="171"/>
      <c r="KN44" s="171"/>
      <c r="KO44" s="171"/>
      <c r="KP44" s="172"/>
      <c r="KQ44" s="173"/>
      <c r="KR44" s="174"/>
      <c r="KS44" s="170"/>
      <c r="KT44" s="171"/>
      <c r="KU44" s="171"/>
      <c r="KV44" s="171"/>
      <c r="KW44" s="171"/>
      <c r="KX44" s="171"/>
      <c r="KY44" s="171"/>
      <c r="KZ44" s="171"/>
      <c r="LA44" s="171"/>
      <c r="LB44" s="171"/>
      <c r="LC44" s="171"/>
      <c r="LD44" s="171"/>
      <c r="LE44" s="171"/>
      <c r="LF44" s="171"/>
      <c r="LG44" s="171"/>
      <c r="LH44" s="171"/>
      <c r="LI44" s="171"/>
      <c r="LJ44" s="171"/>
      <c r="LK44" s="171"/>
      <c r="LL44" s="171"/>
      <c r="LM44" s="171"/>
      <c r="LN44" s="171"/>
      <c r="LO44" s="172"/>
      <c r="LS44" s="48"/>
      <c r="LT44" s="170"/>
      <c r="LU44" s="171"/>
      <c r="LV44" s="171"/>
      <c r="LW44" s="171"/>
      <c r="LX44" s="172"/>
      <c r="LY44" s="173"/>
      <c r="LZ44" s="174"/>
      <c r="MA44" s="170"/>
      <c r="MB44" s="171"/>
      <c r="MC44" s="171"/>
      <c r="MD44" s="171"/>
      <c r="ME44" s="171"/>
      <c r="MF44" s="171"/>
      <c r="MG44" s="171"/>
      <c r="MH44" s="171"/>
      <c r="MI44" s="171"/>
      <c r="MJ44" s="171"/>
      <c r="MK44" s="171"/>
      <c r="ML44" s="171"/>
      <c r="MM44" s="171"/>
      <c r="MN44" s="171"/>
      <c r="MO44" s="171"/>
      <c r="MP44" s="171"/>
      <c r="MQ44" s="171"/>
      <c r="MR44" s="171"/>
      <c r="MS44" s="171"/>
      <c r="MT44" s="171"/>
      <c r="MU44" s="171"/>
      <c r="MV44" s="171"/>
      <c r="MW44" s="172"/>
    </row>
    <row r="45" spans="3:361" ht="16.5" customHeight="1">
      <c r="C45" s="197" t="s">
        <v>44</v>
      </c>
      <c r="D45" s="197"/>
      <c r="E45" s="197"/>
      <c r="F45" s="197"/>
      <c r="G45" s="197"/>
      <c r="H45" s="197"/>
      <c r="I45" s="197" t="s">
        <v>45</v>
      </c>
      <c r="J45" s="197"/>
      <c r="K45" s="197"/>
      <c r="L45" s="197"/>
      <c r="M45" s="197"/>
      <c r="N45" s="197"/>
      <c r="O45" s="197"/>
      <c r="P45" s="197"/>
      <c r="Q45" s="197"/>
      <c r="R45" s="197"/>
      <c r="S45" s="197"/>
      <c r="T45" s="197"/>
      <c r="U45" s="197"/>
      <c r="Y45" s="48"/>
      <c r="Z45" s="170"/>
      <c r="AA45" s="171"/>
      <c r="AB45" s="171"/>
      <c r="AC45" s="171"/>
      <c r="AD45" s="172"/>
      <c r="AE45" s="173"/>
      <c r="AF45" s="174"/>
      <c r="AG45" s="170"/>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2"/>
      <c r="BG45" s="48"/>
      <c r="BH45" s="170"/>
      <c r="BI45" s="171"/>
      <c r="BJ45" s="171"/>
      <c r="BK45" s="171"/>
      <c r="BL45" s="172"/>
      <c r="BM45" s="173"/>
      <c r="BN45" s="174"/>
      <c r="BO45" s="170"/>
      <c r="BP45" s="171"/>
      <c r="BQ45" s="171"/>
      <c r="BR45" s="171"/>
      <c r="BS45" s="171"/>
      <c r="BT45" s="171"/>
      <c r="BU45" s="171"/>
      <c r="BV45" s="171"/>
      <c r="BW45" s="171"/>
      <c r="BX45" s="171"/>
      <c r="BY45" s="171"/>
      <c r="BZ45" s="171"/>
      <c r="CA45" s="171"/>
      <c r="CB45" s="171"/>
      <c r="CC45" s="171"/>
      <c r="CD45" s="171"/>
      <c r="CE45" s="171"/>
      <c r="CF45" s="171"/>
      <c r="CG45" s="171"/>
      <c r="CH45" s="171"/>
      <c r="CI45" s="171"/>
      <c r="CJ45" s="171"/>
      <c r="CK45" s="172"/>
      <c r="CO45" s="48"/>
      <c r="CP45" s="170"/>
      <c r="CQ45" s="171"/>
      <c r="CR45" s="171"/>
      <c r="CS45" s="171"/>
      <c r="CT45" s="172"/>
      <c r="CU45" s="173"/>
      <c r="CV45" s="174"/>
      <c r="CW45" s="170"/>
      <c r="CX45" s="171"/>
      <c r="CY45" s="171"/>
      <c r="CZ45" s="171"/>
      <c r="DA45" s="171"/>
      <c r="DB45" s="171"/>
      <c r="DC45" s="171"/>
      <c r="DD45" s="171"/>
      <c r="DE45" s="171"/>
      <c r="DF45" s="171"/>
      <c r="DG45" s="171"/>
      <c r="DH45" s="171"/>
      <c r="DI45" s="171"/>
      <c r="DJ45" s="171"/>
      <c r="DK45" s="171"/>
      <c r="DL45" s="171"/>
      <c r="DM45" s="171"/>
      <c r="DN45" s="171"/>
      <c r="DO45" s="171"/>
      <c r="DP45" s="171"/>
      <c r="DQ45" s="171"/>
      <c r="DR45" s="171"/>
      <c r="DS45" s="172"/>
      <c r="DW45" s="48"/>
      <c r="DX45" s="170"/>
      <c r="DY45" s="171"/>
      <c r="DZ45" s="171"/>
      <c r="EA45" s="171"/>
      <c r="EB45" s="172"/>
      <c r="EC45" s="173"/>
      <c r="ED45" s="174"/>
      <c r="EE45" s="170"/>
      <c r="EF45" s="171"/>
      <c r="EG45" s="171"/>
      <c r="EH45" s="171"/>
      <c r="EI45" s="171"/>
      <c r="EJ45" s="171"/>
      <c r="EK45" s="171"/>
      <c r="EL45" s="171"/>
      <c r="EM45" s="171"/>
      <c r="EN45" s="171"/>
      <c r="EO45" s="171"/>
      <c r="EP45" s="171"/>
      <c r="EQ45" s="171"/>
      <c r="ER45" s="171"/>
      <c r="ES45" s="171"/>
      <c r="ET45" s="171"/>
      <c r="EU45" s="171"/>
      <c r="EV45" s="171"/>
      <c r="EW45" s="171"/>
      <c r="EX45" s="171"/>
      <c r="EY45" s="171"/>
      <c r="EZ45" s="171"/>
      <c r="FA45" s="172"/>
      <c r="FE45" s="48"/>
      <c r="FF45" s="170"/>
      <c r="FG45" s="171"/>
      <c r="FH45" s="171"/>
      <c r="FI45" s="171"/>
      <c r="FJ45" s="172"/>
      <c r="FK45" s="173"/>
      <c r="FL45" s="174"/>
      <c r="FM45" s="170"/>
      <c r="FN45" s="171"/>
      <c r="FO45" s="171"/>
      <c r="FP45" s="171"/>
      <c r="FQ45" s="171"/>
      <c r="FR45" s="171"/>
      <c r="FS45" s="171"/>
      <c r="FT45" s="171"/>
      <c r="FU45" s="171"/>
      <c r="FV45" s="171"/>
      <c r="FW45" s="171"/>
      <c r="FX45" s="171"/>
      <c r="FY45" s="171"/>
      <c r="FZ45" s="171"/>
      <c r="GA45" s="171"/>
      <c r="GB45" s="171"/>
      <c r="GC45" s="171"/>
      <c r="GD45" s="171"/>
      <c r="GE45" s="171"/>
      <c r="GF45" s="171"/>
      <c r="GG45" s="171"/>
      <c r="GH45" s="171"/>
      <c r="GI45" s="172"/>
      <c r="GM45" s="48"/>
      <c r="GN45" s="170"/>
      <c r="GO45" s="171"/>
      <c r="GP45" s="171"/>
      <c r="GQ45" s="171"/>
      <c r="GR45" s="172"/>
      <c r="GS45" s="173"/>
      <c r="GT45" s="174"/>
      <c r="GU45" s="170"/>
      <c r="GV45" s="171"/>
      <c r="GW45" s="171"/>
      <c r="GX45" s="171"/>
      <c r="GY45" s="171"/>
      <c r="GZ45" s="171"/>
      <c r="HA45" s="171"/>
      <c r="HB45" s="171"/>
      <c r="HC45" s="171"/>
      <c r="HD45" s="171"/>
      <c r="HE45" s="171"/>
      <c r="HF45" s="171"/>
      <c r="HG45" s="171"/>
      <c r="HH45" s="171"/>
      <c r="HI45" s="171"/>
      <c r="HJ45" s="171"/>
      <c r="HK45" s="171"/>
      <c r="HL45" s="171"/>
      <c r="HM45" s="171"/>
      <c r="HN45" s="171"/>
      <c r="HO45" s="171"/>
      <c r="HP45" s="171"/>
      <c r="HQ45" s="172"/>
      <c r="HU45" s="48"/>
      <c r="HV45" s="170"/>
      <c r="HW45" s="171"/>
      <c r="HX45" s="171"/>
      <c r="HY45" s="171"/>
      <c r="HZ45" s="172"/>
      <c r="IA45" s="173"/>
      <c r="IB45" s="174"/>
      <c r="IC45" s="170"/>
      <c r="ID45" s="171"/>
      <c r="IE45" s="171"/>
      <c r="IF45" s="171"/>
      <c r="IG45" s="171"/>
      <c r="IH45" s="171"/>
      <c r="II45" s="171"/>
      <c r="IJ45" s="171"/>
      <c r="IK45" s="171"/>
      <c r="IL45" s="171"/>
      <c r="IM45" s="171"/>
      <c r="IN45" s="171"/>
      <c r="IO45" s="171"/>
      <c r="IP45" s="171"/>
      <c r="IQ45" s="171"/>
      <c r="IR45" s="171"/>
      <c r="IS45" s="171"/>
      <c r="IT45" s="171"/>
      <c r="IU45" s="171"/>
      <c r="IV45" s="171"/>
      <c r="IW45" s="171"/>
      <c r="IX45" s="171"/>
      <c r="IY45" s="172"/>
      <c r="JC45" s="48"/>
      <c r="JD45" s="170"/>
      <c r="JE45" s="171"/>
      <c r="JF45" s="171"/>
      <c r="JG45" s="171"/>
      <c r="JH45" s="172"/>
      <c r="JI45" s="173"/>
      <c r="JJ45" s="174"/>
      <c r="JK45" s="170"/>
      <c r="JL45" s="171"/>
      <c r="JM45" s="171"/>
      <c r="JN45" s="171"/>
      <c r="JO45" s="171"/>
      <c r="JP45" s="171"/>
      <c r="JQ45" s="171"/>
      <c r="JR45" s="171"/>
      <c r="JS45" s="171"/>
      <c r="JT45" s="171"/>
      <c r="JU45" s="171"/>
      <c r="JV45" s="171"/>
      <c r="JW45" s="171"/>
      <c r="JX45" s="171"/>
      <c r="JY45" s="171"/>
      <c r="JZ45" s="171"/>
      <c r="KA45" s="171"/>
      <c r="KB45" s="171"/>
      <c r="KC45" s="171"/>
      <c r="KD45" s="171"/>
      <c r="KE45" s="171"/>
      <c r="KF45" s="171"/>
      <c r="KG45" s="172"/>
      <c r="KK45" s="48"/>
      <c r="KL45" s="170"/>
      <c r="KM45" s="171"/>
      <c r="KN45" s="171"/>
      <c r="KO45" s="171"/>
      <c r="KP45" s="172"/>
      <c r="KQ45" s="173"/>
      <c r="KR45" s="174"/>
      <c r="KS45" s="170"/>
      <c r="KT45" s="171"/>
      <c r="KU45" s="171"/>
      <c r="KV45" s="171"/>
      <c r="KW45" s="171"/>
      <c r="KX45" s="171"/>
      <c r="KY45" s="171"/>
      <c r="KZ45" s="171"/>
      <c r="LA45" s="171"/>
      <c r="LB45" s="171"/>
      <c r="LC45" s="171"/>
      <c r="LD45" s="171"/>
      <c r="LE45" s="171"/>
      <c r="LF45" s="171"/>
      <c r="LG45" s="171"/>
      <c r="LH45" s="171"/>
      <c r="LI45" s="171"/>
      <c r="LJ45" s="171"/>
      <c r="LK45" s="171"/>
      <c r="LL45" s="171"/>
      <c r="LM45" s="171"/>
      <c r="LN45" s="171"/>
      <c r="LO45" s="172"/>
      <c r="LS45" s="48"/>
      <c r="LT45" s="170"/>
      <c r="LU45" s="171"/>
      <c r="LV45" s="171"/>
      <c r="LW45" s="171"/>
      <c r="LX45" s="172"/>
      <c r="LY45" s="173"/>
      <c r="LZ45" s="174"/>
      <c r="MA45" s="170"/>
      <c r="MB45" s="171"/>
      <c r="MC45" s="171"/>
      <c r="MD45" s="171"/>
      <c r="ME45" s="171"/>
      <c r="MF45" s="171"/>
      <c r="MG45" s="171"/>
      <c r="MH45" s="171"/>
      <c r="MI45" s="171"/>
      <c r="MJ45" s="171"/>
      <c r="MK45" s="171"/>
      <c r="ML45" s="171"/>
      <c r="MM45" s="171"/>
      <c r="MN45" s="171"/>
      <c r="MO45" s="171"/>
      <c r="MP45" s="171"/>
      <c r="MQ45" s="171"/>
      <c r="MR45" s="171"/>
      <c r="MS45" s="171"/>
      <c r="MT45" s="171"/>
      <c r="MU45" s="171"/>
      <c r="MV45" s="171"/>
      <c r="MW45" s="172"/>
    </row>
    <row r="46" spans="3:361" ht="16.5" customHeight="1">
      <c r="C46" s="194"/>
      <c r="D46" s="195"/>
      <c r="E46" s="195"/>
      <c r="F46" s="195"/>
      <c r="G46" s="195"/>
      <c r="H46" s="196"/>
      <c r="I46" s="194" t="s">
        <v>56</v>
      </c>
      <c r="J46" s="195"/>
      <c r="K46" s="195"/>
      <c r="L46" s="195"/>
      <c r="M46" s="195"/>
      <c r="N46" s="195"/>
      <c r="O46" s="195"/>
      <c r="P46" s="195"/>
      <c r="Q46" s="195"/>
      <c r="R46" s="195"/>
      <c r="S46" s="195"/>
      <c r="T46" s="195"/>
      <c r="U46" s="196"/>
      <c r="Y46" s="48"/>
      <c r="Z46" s="170"/>
      <c r="AA46" s="171"/>
      <c r="AB46" s="171"/>
      <c r="AC46" s="171"/>
      <c r="AD46" s="172"/>
      <c r="AE46" s="173"/>
      <c r="AF46" s="174"/>
      <c r="AG46" s="170"/>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2"/>
      <c r="BG46" s="48"/>
      <c r="BH46" s="170"/>
      <c r="BI46" s="171"/>
      <c r="BJ46" s="171"/>
      <c r="BK46" s="171"/>
      <c r="BL46" s="172"/>
      <c r="BM46" s="173"/>
      <c r="BN46" s="174"/>
      <c r="BO46" s="170"/>
      <c r="BP46" s="171"/>
      <c r="BQ46" s="171"/>
      <c r="BR46" s="171"/>
      <c r="BS46" s="171"/>
      <c r="BT46" s="171"/>
      <c r="BU46" s="171"/>
      <c r="BV46" s="171"/>
      <c r="BW46" s="171"/>
      <c r="BX46" s="171"/>
      <c r="BY46" s="171"/>
      <c r="BZ46" s="171"/>
      <c r="CA46" s="171"/>
      <c r="CB46" s="171"/>
      <c r="CC46" s="171"/>
      <c r="CD46" s="171"/>
      <c r="CE46" s="171"/>
      <c r="CF46" s="171"/>
      <c r="CG46" s="171"/>
      <c r="CH46" s="171"/>
      <c r="CI46" s="171"/>
      <c r="CJ46" s="171"/>
      <c r="CK46" s="172"/>
      <c r="CO46" s="48"/>
      <c r="CP46" s="170"/>
      <c r="CQ46" s="171"/>
      <c r="CR46" s="171"/>
      <c r="CS46" s="171"/>
      <c r="CT46" s="172"/>
      <c r="CU46" s="173"/>
      <c r="CV46" s="174"/>
      <c r="CW46" s="170"/>
      <c r="CX46" s="171"/>
      <c r="CY46" s="171"/>
      <c r="CZ46" s="171"/>
      <c r="DA46" s="171"/>
      <c r="DB46" s="171"/>
      <c r="DC46" s="171"/>
      <c r="DD46" s="171"/>
      <c r="DE46" s="171"/>
      <c r="DF46" s="171"/>
      <c r="DG46" s="171"/>
      <c r="DH46" s="171"/>
      <c r="DI46" s="171"/>
      <c r="DJ46" s="171"/>
      <c r="DK46" s="171"/>
      <c r="DL46" s="171"/>
      <c r="DM46" s="171"/>
      <c r="DN46" s="171"/>
      <c r="DO46" s="171"/>
      <c r="DP46" s="171"/>
      <c r="DQ46" s="171"/>
      <c r="DR46" s="171"/>
      <c r="DS46" s="172"/>
      <c r="DW46" s="48"/>
      <c r="DX46" s="170"/>
      <c r="DY46" s="171"/>
      <c r="DZ46" s="171"/>
      <c r="EA46" s="171"/>
      <c r="EB46" s="172"/>
      <c r="EC46" s="173"/>
      <c r="ED46" s="174"/>
      <c r="EE46" s="170"/>
      <c r="EF46" s="171"/>
      <c r="EG46" s="171"/>
      <c r="EH46" s="171"/>
      <c r="EI46" s="171"/>
      <c r="EJ46" s="171"/>
      <c r="EK46" s="171"/>
      <c r="EL46" s="171"/>
      <c r="EM46" s="171"/>
      <c r="EN46" s="171"/>
      <c r="EO46" s="171"/>
      <c r="EP46" s="171"/>
      <c r="EQ46" s="171"/>
      <c r="ER46" s="171"/>
      <c r="ES46" s="171"/>
      <c r="ET46" s="171"/>
      <c r="EU46" s="171"/>
      <c r="EV46" s="171"/>
      <c r="EW46" s="171"/>
      <c r="EX46" s="171"/>
      <c r="EY46" s="171"/>
      <c r="EZ46" s="171"/>
      <c r="FA46" s="172"/>
      <c r="FE46" s="48"/>
      <c r="FF46" s="170"/>
      <c r="FG46" s="171"/>
      <c r="FH46" s="171"/>
      <c r="FI46" s="171"/>
      <c r="FJ46" s="172"/>
      <c r="FK46" s="173"/>
      <c r="FL46" s="174"/>
      <c r="FM46" s="170"/>
      <c r="FN46" s="171"/>
      <c r="FO46" s="171"/>
      <c r="FP46" s="171"/>
      <c r="FQ46" s="171"/>
      <c r="FR46" s="171"/>
      <c r="FS46" s="171"/>
      <c r="FT46" s="171"/>
      <c r="FU46" s="171"/>
      <c r="FV46" s="171"/>
      <c r="FW46" s="171"/>
      <c r="FX46" s="171"/>
      <c r="FY46" s="171"/>
      <c r="FZ46" s="171"/>
      <c r="GA46" s="171"/>
      <c r="GB46" s="171"/>
      <c r="GC46" s="171"/>
      <c r="GD46" s="171"/>
      <c r="GE46" s="171"/>
      <c r="GF46" s="171"/>
      <c r="GG46" s="171"/>
      <c r="GH46" s="171"/>
      <c r="GI46" s="172"/>
      <c r="GM46" s="48"/>
      <c r="GN46" s="170"/>
      <c r="GO46" s="171"/>
      <c r="GP46" s="171"/>
      <c r="GQ46" s="171"/>
      <c r="GR46" s="172"/>
      <c r="GS46" s="173"/>
      <c r="GT46" s="174"/>
      <c r="GU46" s="170"/>
      <c r="GV46" s="171"/>
      <c r="GW46" s="171"/>
      <c r="GX46" s="171"/>
      <c r="GY46" s="171"/>
      <c r="GZ46" s="171"/>
      <c r="HA46" s="171"/>
      <c r="HB46" s="171"/>
      <c r="HC46" s="171"/>
      <c r="HD46" s="171"/>
      <c r="HE46" s="171"/>
      <c r="HF46" s="171"/>
      <c r="HG46" s="171"/>
      <c r="HH46" s="171"/>
      <c r="HI46" s="171"/>
      <c r="HJ46" s="171"/>
      <c r="HK46" s="171"/>
      <c r="HL46" s="171"/>
      <c r="HM46" s="171"/>
      <c r="HN46" s="171"/>
      <c r="HO46" s="171"/>
      <c r="HP46" s="171"/>
      <c r="HQ46" s="172"/>
      <c r="HU46" s="48"/>
      <c r="HV46" s="170"/>
      <c r="HW46" s="171"/>
      <c r="HX46" s="171"/>
      <c r="HY46" s="171"/>
      <c r="HZ46" s="172"/>
      <c r="IA46" s="173"/>
      <c r="IB46" s="174"/>
      <c r="IC46" s="170"/>
      <c r="ID46" s="171"/>
      <c r="IE46" s="171"/>
      <c r="IF46" s="171"/>
      <c r="IG46" s="171"/>
      <c r="IH46" s="171"/>
      <c r="II46" s="171"/>
      <c r="IJ46" s="171"/>
      <c r="IK46" s="171"/>
      <c r="IL46" s="171"/>
      <c r="IM46" s="171"/>
      <c r="IN46" s="171"/>
      <c r="IO46" s="171"/>
      <c r="IP46" s="171"/>
      <c r="IQ46" s="171"/>
      <c r="IR46" s="171"/>
      <c r="IS46" s="171"/>
      <c r="IT46" s="171"/>
      <c r="IU46" s="171"/>
      <c r="IV46" s="171"/>
      <c r="IW46" s="171"/>
      <c r="IX46" s="171"/>
      <c r="IY46" s="172"/>
      <c r="JC46" s="48"/>
      <c r="JD46" s="170"/>
      <c r="JE46" s="171"/>
      <c r="JF46" s="171"/>
      <c r="JG46" s="171"/>
      <c r="JH46" s="172"/>
      <c r="JI46" s="173"/>
      <c r="JJ46" s="174"/>
      <c r="JK46" s="170"/>
      <c r="JL46" s="171"/>
      <c r="JM46" s="171"/>
      <c r="JN46" s="171"/>
      <c r="JO46" s="171"/>
      <c r="JP46" s="171"/>
      <c r="JQ46" s="171"/>
      <c r="JR46" s="171"/>
      <c r="JS46" s="171"/>
      <c r="JT46" s="171"/>
      <c r="JU46" s="171"/>
      <c r="JV46" s="171"/>
      <c r="JW46" s="171"/>
      <c r="JX46" s="171"/>
      <c r="JY46" s="171"/>
      <c r="JZ46" s="171"/>
      <c r="KA46" s="171"/>
      <c r="KB46" s="171"/>
      <c r="KC46" s="171"/>
      <c r="KD46" s="171"/>
      <c r="KE46" s="171"/>
      <c r="KF46" s="171"/>
      <c r="KG46" s="172"/>
      <c r="KK46" s="48"/>
      <c r="KL46" s="170"/>
      <c r="KM46" s="171"/>
      <c r="KN46" s="171"/>
      <c r="KO46" s="171"/>
      <c r="KP46" s="172"/>
      <c r="KQ46" s="173"/>
      <c r="KR46" s="174"/>
      <c r="KS46" s="170"/>
      <c r="KT46" s="171"/>
      <c r="KU46" s="171"/>
      <c r="KV46" s="171"/>
      <c r="KW46" s="171"/>
      <c r="KX46" s="171"/>
      <c r="KY46" s="171"/>
      <c r="KZ46" s="171"/>
      <c r="LA46" s="171"/>
      <c r="LB46" s="171"/>
      <c r="LC46" s="171"/>
      <c r="LD46" s="171"/>
      <c r="LE46" s="171"/>
      <c r="LF46" s="171"/>
      <c r="LG46" s="171"/>
      <c r="LH46" s="171"/>
      <c r="LI46" s="171"/>
      <c r="LJ46" s="171"/>
      <c r="LK46" s="171"/>
      <c r="LL46" s="171"/>
      <c r="LM46" s="171"/>
      <c r="LN46" s="171"/>
      <c r="LO46" s="172"/>
      <c r="LS46" s="48"/>
      <c r="LT46" s="170"/>
      <c r="LU46" s="171"/>
      <c r="LV46" s="171"/>
      <c r="LW46" s="171"/>
      <c r="LX46" s="172"/>
      <c r="LY46" s="173"/>
      <c r="LZ46" s="174"/>
      <c r="MA46" s="170"/>
      <c r="MB46" s="171"/>
      <c r="MC46" s="171"/>
      <c r="MD46" s="171"/>
      <c r="ME46" s="171"/>
      <c r="MF46" s="171"/>
      <c r="MG46" s="171"/>
      <c r="MH46" s="171"/>
      <c r="MI46" s="171"/>
      <c r="MJ46" s="171"/>
      <c r="MK46" s="171"/>
      <c r="ML46" s="171"/>
      <c r="MM46" s="171"/>
      <c r="MN46" s="171"/>
      <c r="MO46" s="171"/>
      <c r="MP46" s="171"/>
      <c r="MQ46" s="171"/>
      <c r="MR46" s="171"/>
      <c r="MS46" s="171"/>
      <c r="MT46" s="171"/>
      <c r="MU46" s="171"/>
      <c r="MV46" s="171"/>
      <c r="MW46" s="172"/>
    </row>
    <row r="47" spans="3:361" ht="16.5" customHeight="1">
      <c r="C47" s="194"/>
      <c r="D47" s="195"/>
      <c r="E47" s="195"/>
      <c r="F47" s="195"/>
      <c r="G47" s="195"/>
      <c r="H47" s="196"/>
      <c r="I47" s="201" t="s">
        <v>57</v>
      </c>
      <c r="J47" s="202"/>
      <c r="K47" s="202"/>
      <c r="L47" s="202"/>
      <c r="M47" s="202"/>
      <c r="N47" s="202"/>
      <c r="O47" s="202"/>
      <c r="P47" s="202"/>
      <c r="Q47" s="202"/>
      <c r="R47" s="202"/>
      <c r="S47" s="202"/>
      <c r="T47" s="202"/>
      <c r="U47" s="203"/>
      <c r="Y47" s="48"/>
      <c r="Z47" s="170"/>
      <c r="AA47" s="171"/>
      <c r="AB47" s="171"/>
      <c r="AC47" s="171"/>
      <c r="AD47" s="172"/>
      <c r="AE47" s="173"/>
      <c r="AF47" s="174"/>
      <c r="AG47" s="170"/>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2"/>
      <c r="BG47" s="48"/>
      <c r="BH47" s="170"/>
      <c r="BI47" s="171"/>
      <c r="BJ47" s="171"/>
      <c r="BK47" s="171"/>
      <c r="BL47" s="172"/>
      <c r="BM47" s="173"/>
      <c r="BN47" s="174"/>
      <c r="BO47" s="170"/>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2"/>
      <c r="CO47" s="48"/>
      <c r="CP47" s="170"/>
      <c r="CQ47" s="171"/>
      <c r="CR47" s="171"/>
      <c r="CS47" s="171"/>
      <c r="CT47" s="172"/>
      <c r="CU47" s="173"/>
      <c r="CV47" s="174"/>
      <c r="CW47" s="170"/>
      <c r="CX47" s="171"/>
      <c r="CY47" s="171"/>
      <c r="CZ47" s="171"/>
      <c r="DA47" s="171"/>
      <c r="DB47" s="171"/>
      <c r="DC47" s="171"/>
      <c r="DD47" s="171"/>
      <c r="DE47" s="171"/>
      <c r="DF47" s="171"/>
      <c r="DG47" s="171"/>
      <c r="DH47" s="171"/>
      <c r="DI47" s="171"/>
      <c r="DJ47" s="171"/>
      <c r="DK47" s="171"/>
      <c r="DL47" s="171"/>
      <c r="DM47" s="171"/>
      <c r="DN47" s="171"/>
      <c r="DO47" s="171"/>
      <c r="DP47" s="171"/>
      <c r="DQ47" s="171"/>
      <c r="DR47" s="171"/>
      <c r="DS47" s="172"/>
      <c r="DW47" s="48"/>
      <c r="DX47" s="170"/>
      <c r="DY47" s="171"/>
      <c r="DZ47" s="171"/>
      <c r="EA47" s="171"/>
      <c r="EB47" s="172"/>
      <c r="EC47" s="173"/>
      <c r="ED47" s="174"/>
      <c r="EE47" s="170"/>
      <c r="EF47" s="171"/>
      <c r="EG47" s="171"/>
      <c r="EH47" s="171"/>
      <c r="EI47" s="171"/>
      <c r="EJ47" s="171"/>
      <c r="EK47" s="171"/>
      <c r="EL47" s="171"/>
      <c r="EM47" s="171"/>
      <c r="EN47" s="171"/>
      <c r="EO47" s="171"/>
      <c r="EP47" s="171"/>
      <c r="EQ47" s="171"/>
      <c r="ER47" s="171"/>
      <c r="ES47" s="171"/>
      <c r="ET47" s="171"/>
      <c r="EU47" s="171"/>
      <c r="EV47" s="171"/>
      <c r="EW47" s="171"/>
      <c r="EX47" s="171"/>
      <c r="EY47" s="171"/>
      <c r="EZ47" s="171"/>
      <c r="FA47" s="172"/>
      <c r="FE47" s="48"/>
      <c r="FF47" s="170"/>
      <c r="FG47" s="171"/>
      <c r="FH47" s="171"/>
      <c r="FI47" s="171"/>
      <c r="FJ47" s="172"/>
      <c r="FK47" s="173"/>
      <c r="FL47" s="174"/>
      <c r="FM47" s="170"/>
      <c r="FN47" s="171"/>
      <c r="FO47" s="171"/>
      <c r="FP47" s="171"/>
      <c r="FQ47" s="171"/>
      <c r="FR47" s="171"/>
      <c r="FS47" s="171"/>
      <c r="FT47" s="171"/>
      <c r="FU47" s="171"/>
      <c r="FV47" s="171"/>
      <c r="FW47" s="171"/>
      <c r="FX47" s="171"/>
      <c r="FY47" s="171"/>
      <c r="FZ47" s="171"/>
      <c r="GA47" s="171"/>
      <c r="GB47" s="171"/>
      <c r="GC47" s="171"/>
      <c r="GD47" s="171"/>
      <c r="GE47" s="171"/>
      <c r="GF47" s="171"/>
      <c r="GG47" s="171"/>
      <c r="GH47" s="171"/>
      <c r="GI47" s="172"/>
      <c r="GM47" s="48"/>
      <c r="GN47" s="170"/>
      <c r="GO47" s="171"/>
      <c r="GP47" s="171"/>
      <c r="GQ47" s="171"/>
      <c r="GR47" s="172"/>
      <c r="GS47" s="173"/>
      <c r="GT47" s="174"/>
      <c r="GU47" s="170"/>
      <c r="GV47" s="171"/>
      <c r="GW47" s="171"/>
      <c r="GX47" s="171"/>
      <c r="GY47" s="171"/>
      <c r="GZ47" s="171"/>
      <c r="HA47" s="171"/>
      <c r="HB47" s="171"/>
      <c r="HC47" s="171"/>
      <c r="HD47" s="171"/>
      <c r="HE47" s="171"/>
      <c r="HF47" s="171"/>
      <c r="HG47" s="171"/>
      <c r="HH47" s="171"/>
      <c r="HI47" s="171"/>
      <c r="HJ47" s="171"/>
      <c r="HK47" s="171"/>
      <c r="HL47" s="171"/>
      <c r="HM47" s="171"/>
      <c r="HN47" s="171"/>
      <c r="HO47" s="171"/>
      <c r="HP47" s="171"/>
      <c r="HQ47" s="172"/>
      <c r="HU47" s="48"/>
      <c r="HV47" s="170"/>
      <c r="HW47" s="171"/>
      <c r="HX47" s="171"/>
      <c r="HY47" s="171"/>
      <c r="HZ47" s="172"/>
      <c r="IA47" s="173"/>
      <c r="IB47" s="174"/>
      <c r="IC47" s="170"/>
      <c r="ID47" s="171"/>
      <c r="IE47" s="171"/>
      <c r="IF47" s="171"/>
      <c r="IG47" s="171"/>
      <c r="IH47" s="171"/>
      <c r="II47" s="171"/>
      <c r="IJ47" s="171"/>
      <c r="IK47" s="171"/>
      <c r="IL47" s="171"/>
      <c r="IM47" s="171"/>
      <c r="IN47" s="171"/>
      <c r="IO47" s="171"/>
      <c r="IP47" s="171"/>
      <c r="IQ47" s="171"/>
      <c r="IR47" s="171"/>
      <c r="IS47" s="171"/>
      <c r="IT47" s="171"/>
      <c r="IU47" s="171"/>
      <c r="IV47" s="171"/>
      <c r="IW47" s="171"/>
      <c r="IX47" s="171"/>
      <c r="IY47" s="172"/>
      <c r="JC47" s="48"/>
      <c r="JD47" s="170"/>
      <c r="JE47" s="171"/>
      <c r="JF47" s="171"/>
      <c r="JG47" s="171"/>
      <c r="JH47" s="172"/>
      <c r="JI47" s="173"/>
      <c r="JJ47" s="174"/>
      <c r="JK47" s="170"/>
      <c r="JL47" s="171"/>
      <c r="JM47" s="171"/>
      <c r="JN47" s="171"/>
      <c r="JO47" s="171"/>
      <c r="JP47" s="171"/>
      <c r="JQ47" s="171"/>
      <c r="JR47" s="171"/>
      <c r="JS47" s="171"/>
      <c r="JT47" s="171"/>
      <c r="JU47" s="171"/>
      <c r="JV47" s="171"/>
      <c r="JW47" s="171"/>
      <c r="JX47" s="171"/>
      <c r="JY47" s="171"/>
      <c r="JZ47" s="171"/>
      <c r="KA47" s="171"/>
      <c r="KB47" s="171"/>
      <c r="KC47" s="171"/>
      <c r="KD47" s="171"/>
      <c r="KE47" s="171"/>
      <c r="KF47" s="171"/>
      <c r="KG47" s="172"/>
      <c r="KK47" s="48"/>
      <c r="KL47" s="170"/>
      <c r="KM47" s="171"/>
      <c r="KN47" s="171"/>
      <c r="KO47" s="171"/>
      <c r="KP47" s="172"/>
      <c r="KQ47" s="173"/>
      <c r="KR47" s="174"/>
      <c r="KS47" s="170"/>
      <c r="KT47" s="171"/>
      <c r="KU47" s="171"/>
      <c r="KV47" s="171"/>
      <c r="KW47" s="171"/>
      <c r="KX47" s="171"/>
      <c r="KY47" s="171"/>
      <c r="KZ47" s="171"/>
      <c r="LA47" s="171"/>
      <c r="LB47" s="171"/>
      <c r="LC47" s="171"/>
      <c r="LD47" s="171"/>
      <c r="LE47" s="171"/>
      <c r="LF47" s="171"/>
      <c r="LG47" s="171"/>
      <c r="LH47" s="171"/>
      <c r="LI47" s="171"/>
      <c r="LJ47" s="171"/>
      <c r="LK47" s="171"/>
      <c r="LL47" s="171"/>
      <c r="LM47" s="171"/>
      <c r="LN47" s="171"/>
      <c r="LO47" s="172"/>
      <c r="LS47" s="48"/>
      <c r="LT47" s="170"/>
      <c r="LU47" s="171"/>
      <c r="LV47" s="171"/>
      <c r="LW47" s="171"/>
      <c r="LX47" s="172"/>
      <c r="LY47" s="173"/>
      <c r="LZ47" s="174"/>
      <c r="MA47" s="170"/>
      <c r="MB47" s="171"/>
      <c r="MC47" s="171"/>
      <c r="MD47" s="171"/>
      <c r="ME47" s="171"/>
      <c r="MF47" s="171"/>
      <c r="MG47" s="171"/>
      <c r="MH47" s="171"/>
      <c r="MI47" s="171"/>
      <c r="MJ47" s="171"/>
      <c r="MK47" s="171"/>
      <c r="ML47" s="171"/>
      <c r="MM47" s="171"/>
      <c r="MN47" s="171"/>
      <c r="MO47" s="171"/>
      <c r="MP47" s="171"/>
      <c r="MQ47" s="171"/>
      <c r="MR47" s="171"/>
      <c r="MS47" s="171"/>
      <c r="MT47" s="171"/>
      <c r="MU47" s="171"/>
      <c r="MV47" s="171"/>
      <c r="MW47" s="172"/>
    </row>
    <row r="48" spans="3:361" ht="16.5" customHeight="1">
      <c r="C48" s="194"/>
      <c r="D48" s="195"/>
      <c r="E48" s="195"/>
      <c r="F48" s="195"/>
      <c r="G48" s="195"/>
      <c r="H48" s="196"/>
      <c r="I48" s="194"/>
      <c r="J48" s="195"/>
      <c r="K48" s="195"/>
      <c r="L48" s="195"/>
      <c r="M48" s="195"/>
      <c r="N48" s="195"/>
      <c r="O48" s="195"/>
      <c r="P48" s="195"/>
      <c r="Q48" s="195"/>
      <c r="R48" s="195"/>
      <c r="S48" s="195"/>
      <c r="T48" s="195"/>
      <c r="U48" s="196"/>
      <c r="Y48" s="48"/>
      <c r="Z48" s="170"/>
      <c r="AA48" s="171"/>
      <c r="AB48" s="171"/>
      <c r="AC48" s="171"/>
      <c r="AD48" s="172"/>
      <c r="AE48" s="173"/>
      <c r="AF48" s="174"/>
      <c r="AG48" s="170"/>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2"/>
      <c r="BG48" s="48"/>
      <c r="BH48" s="170"/>
      <c r="BI48" s="171"/>
      <c r="BJ48" s="171"/>
      <c r="BK48" s="171"/>
      <c r="BL48" s="172"/>
      <c r="BM48" s="173"/>
      <c r="BN48" s="174"/>
      <c r="BO48" s="170"/>
      <c r="BP48" s="171"/>
      <c r="BQ48" s="171"/>
      <c r="BR48" s="171"/>
      <c r="BS48" s="171"/>
      <c r="BT48" s="171"/>
      <c r="BU48" s="171"/>
      <c r="BV48" s="171"/>
      <c r="BW48" s="171"/>
      <c r="BX48" s="171"/>
      <c r="BY48" s="171"/>
      <c r="BZ48" s="171"/>
      <c r="CA48" s="171"/>
      <c r="CB48" s="171"/>
      <c r="CC48" s="171"/>
      <c r="CD48" s="171"/>
      <c r="CE48" s="171"/>
      <c r="CF48" s="171"/>
      <c r="CG48" s="171"/>
      <c r="CH48" s="171"/>
      <c r="CI48" s="171"/>
      <c r="CJ48" s="171"/>
      <c r="CK48" s="172"/>
      <c r="CO48" s="48"/>
      <c r="CP48" s="170"/>
      <c r="CQ48" s="171"/>
      <c r="CR48" s="171"/>
      <c r="CS48" s="171"/>
      <c r="CT48" s="172"/>
      <c r="CU48" s="173"/>
      <c r="CV48" s="174"/>
      <c r="CW48" s="170"/>
      <c r="CX48" s="171"/>
      <c r="CY48" s="171"/>
      <c r="CZ48" s="171"/>
      <c r="DA48" s="171"/>
      <c r="DB48" s="171"/>
      <c r="DC48" s="171"/>
      <c r="DD48" s="171"/>
      <c r="DE48" s="171"/>
      <c r="DF48" s="171"/>
      <c r="DG48" s="171"/>
      <c r="DH48" s="171"/>
      <c r="DI48" s="171"/>
      <c r="DJ48" s="171"/>
      <c r="DK48" s="171"/>
      <c r="DL48" s="171"/>
      <c r="DM48" s="171"/>
      <c r="DN48" s="171"/>
      <c r="DO48" s="171"/>
      <c r="DP48" s="171"/>
      <c r="DQ48" s="171"/>
      <c r="DR48" s="171"/>
      <c r="DS48" s="172"/>
      <c r="DW48" s="48"/>
      <c r="DX48" s="170"/>
      <c r="DY48" s="171"/>
      <c r="DZ48" s="171"/>
      <c r="EA48" s="171"/>
      <c r="EB48" s="172"/>
      <c r="EC48" s="173"/>
      <c r="ED48" s="174"/>
      <c r="EE48" s="170"/>
      <c r="EF48" s="171"/>
      <c r="EG48" s="171"/>
      <c r="EH48" s="171"/>
      <c r="EI48" s="171"/>
      <c r="EJ48" s="171"/>
      <c r="EK48" s="171"/>
      <c r="EL48" s="171"/>
      <c r="EM48" s="171"/>
      <c r="EN48" s="171"/>
      <c r="EO48" s="171"/>
      <c r="EP48" s="171"/>
      <c r="EQ48" s="171"/>
      <c r="ER48" s="171"/>
      <c r="ES48" s="171"/>
      <c r="ET48" s="171"/>
      <c r="EU48" s="171"/>
      <c r="EV48" s="171"/>
      <c r="EW48" s="171"/>
      <c r="EX48" s="171"/>
      <c r="EY48" s="171"/>
      <c r="EZ48" s="171"/>
      <c r="FA48" s="172"/>
      <c r="FE48" s="48"/>
      <c r="FF48" s="170"/>
      <c r="FG48" s="171"/>
      <c r="FH48" s="171"/>
      <c r="FI48" s="171"/>
      <c r="FJ48" s="172"/>
      <c r="FK48" s="173"/>
      <c r="FL48" s="174"/>
      <c r="FM48" s="170"/>
      <c r="FN48" s="171"/>
      <c r="FO48" s="171"/>
      <c r="FP48" s="171"/>
      <c r="FQ48" s="171"/>
      <c r="FR48" s="171"/>
      <c r="FS48" s="171"/>
      <c r="FT48" s="171"/>
      <c r="FU48" s="171"/>
      <c r="FV48" s="171"/>
      <c r="FW48" s="171"/>
      <c r="FX48" s="171"/>
      <c r="FY48" s="171"/>
      <c r="FZ48" s="171"/>
      <c r="GA48" s="171"/>
      <c r="GB48" s="171"/>
      <c r="GC48" s="171"/>
      <c r="GD48" s="171"/>
      <c r="GE48" s="171"/>
      <c r="GF48" s="171"/>
      <c r="GG48" s="171"/>
      <c r="GH48" s="171"/>
      <c r="GI48" s="172"/>
    </row>
    <row r="49" spans="3:361" ht="16.5" customHeight="1">
      <c r="C49" s="194"/>
      <c r="D49" s="195"/>
      <c r="E49" s="195"/>
      <c r="F49" s="195"/>
      <c r="G49" s="195"/>
      <c r="H49" s="196"/>
      <c r="I49" s="194"/>
      <c r="J49" s="195"/>
      <c r="K49" s="195"/>
      <c r="L49" s="195"/>
      <c r="M49" s="195"/>
      <c r="N49" s="195"/>
      <c r="O49" s="195"/>
      <c r="P49" s="195"/>
      <c r="Q49" s="195"/>
      <c r="R49" s="195"/>
      <c r="S49" s="195"/>
      <c r="T49" s="195"/>
      <c r="U49" s="196"/>
      <c r="Y49" s="48"/>
      <c r="Z49" s="170"/>
      <c r="AA49" s="171"/>
      <c r="AB49" s="171"/>
      <c r="AC49" s="171"/>
      <c r="AD49" s="172"/>
      <c r="AE49" s="173"/>
      <c r="AF49" s="174"/>
      <c r="AG49" s="170"/>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2"/>
      <c r="BG49" s="48"/>
      <c r="BH49" s="170"/>
      <c r="BI49" s="171"/>
      <c r="BJ49" s="171"/>
      <c r="BK49" s="171"/>
      <c r="BL49" s="172"/>
      <c r="BM49" s="173"/>
      <c r="BN49" s="174"/>
      <c r="BO49" s="170"/>
      <c r="BP49" s="171"/>
      <c r="BQ49" s="171"/>
      <c r="BR49" s="171"/>
      <c r="BS49" s="171"/>
      <c r="BT49" s="171"/>
      <c r="BU49" s="171"/>
      <c r="BV49" s="171"/>
      <c r="BW49" s="171"/>
      <c r="BX49" s="171"/>
      <c r="BY49" s="171"/>
      <c r="BZ49" s="171"/>
      <c r="CA49" s="171"/>
      <c r="CB49" s="171"/>
      <c r="CC49" s="171"/>
      <c r="CD49" s="171"/>
      <c r="CE49" s="171"/>
      <c r="CF49" s="171"/>
      <c r="CG49" s="171"/>
      <c r="CH49" s="171"/>
      <c r="CI49" s="171"/>
      <c r="CJ49" s="171"/>
      <c r="CK49" s="172"/>
      <c r="CO49" s="48"/>
      <c r="CP49" s="170"/>
      <c r="CQ49" s="171"/>
      <c r="CR49" s="171"/>
      <c r="CS49" s="171"/>
      <c r="CT49" s="172"/>
      <c r="CU49" s="173"/>
      <c r="CV49" s="174"/>
      <c r="CW49" s="170"/>
      <c r="CX49" s="171"/>
      <c r="CY49" s="171"/>
      <c r="CZ49" s="171"/>
      <c r="DA49" s="171"/>
      <c r="DB49" s="171"/>
      <c r="DC49" s="171"/>
      <c r="DD49" s="171"/>
      <c r="DE49" s="171"/>
      <c r="DF49" s="171"/>
      <c r="DG49" s="171"/>
      <c r="DH49" s="171"/>
      <c r="DI49" s="171"/>
      <c r="DJ49" s="171"/>
      <c r="DK49" s="171"/>
      <c r="DL49" s="171"/>
      <c r="DM49" s="171"/>
      <c r="DN49" s="171"/>
      <c r="DO49" s="171"/>
      <c r="DP49" s="171"/>
      <c r="DQ49" s="171"/>
      <c r="DR49" s="171"/>
      <c r="DS49" s="172"/>
      <c r="DW49" s="48"/>
      <c r="DX49" s="170"/>
      <c r="DY49" s="171"/>
      <c r="DZ49" s="171"/>
      <c r="EA49" s="171"/>
      <c r="EB49" s="172"/>
      <c r="EC49" s="173"/>
      <c r="ED49" s="174"/>
      <c r="EE49" s="170"/>
      <c r="EF49" s="171"/>
      <c r="EG49" s="171"/>
      <c r="EH49" s="171"/>
      <c r="EI49" s="171"/>
      <c r="EJ49" s="171"/>
      <c r="EK49" s="171"/>
      <c r="EL49" s="171"/>
      <c r="EM49" s="171"/>
      <c r="EN49" s="171"/>
      <c r="EO49" s="171"/>
      <c r="EP49" s="171"/>
      <c r="EQ49" s="171"/>
      <c r="ER49" s="171"/>
      <c r="ES49" s="171"/>
      <c r="ET49" s="171"/>
      <c r="EU49" s="171"/>
      <c r="EV49" s="171"/>
      <c r="EW49" s="171"/>
      <c r="EX49" s="171"/>
      <c r="EY49" s="171"/>
      <c r="EZ49" s="171"/>
      <c r="FA49" s="172"/>
      <c r="FE49" s="48"/>
      <c r="FF49" s="170"/>
      <c r="FG49" s="171"/>
      <c r="FH49" s="171"/>
      <c r="FI49" s="171"/>
      <c r="FJ49" s="172"/>
      <c r="FK49" s="173"/>
      <c r="FL49" s="174"/>
      <c r="FM49" s="170"/>
      <c r="FN49" s="171"/>
      <c r="FO49" s="171"/>
      <c r="FP49" s="171"/>
      <c r="FQ49" s="171"/>
      <c r="FR49" s="171"/>
      <c r="FS49" s="171"/>
      <c r="FT49" s="171"/>
      <c r="FU49" s="171"/>
      <c r="FV49" s="171"/>
      <c r="FW49" s="171"/>
      <c r="FX49" s="171"/>
      <c r="FY49" s="171"/>
      <c r="FZ49" s="171"/>
      <c r="GA49" s="171"/>
      <c r="GB49" s="171"/>
      <c r="GC49" s="171"/>
      <c r="GD49" s="171"/>
      <c r="GE49" s="171"/>
      <c r="GF49" s="171"/>
      <c r="GG49" s="171"/>
      <c r="GH49" s="171"/>
      <c r="GI49" s="172"/>
      <c r="GM49" s="198" t="s">
        <v>58</v>
      </c>
      <c r="GN49" s="199"/>
      <c r="GO49" s="199"/>
      <c r="GP49" s="199"/>
      <c r="GQ49" s="199"/>
      <c r="GR49" s="199"/>
      <c r="GS49" s="199"/>
      <c r="GT49" s="199"/>
      <c r="GU49" s="199"/>
      <c r="GV49" s="199"/>
      <c r="GW49" s="199"/>
      <c r="GX49" s="199"/>
      <c r="GY49" s="199"/>
      <c r="GZ49" s="199"/>
      <c r="HA49" s="199"/>
      <c r="HB49" s="199"/>
      <c r="HC49" s="199"/>
      <c r="HD49" s="199"/>
      <c r="HE49" s="199"/>
      <c r="HF49" s="199"/>
      <c r="HG49" s="199"/>
      <c r="HH49" s="199"/>
      <c r="HI49" s="199"/>
      <c r="HJ49" s="199"/>
      <c r="HK49" s="199"/>
      <c r="HL49" s="199"/>
      <c r="HM49" s="199"/>
      <c r="HN49" s="199"/>
      <c r="HO49" s="199"/>
      <c r="HP49" s="199"/>
      <c r="HQ49" s="200"/>
      <c r="HU49" s="198" t="s">
        <v>58</v>
      </c>
      <c r="HV49" s="199"/>
      <c r="HW49" s="199"/>
      <c r="HX49" s="199"/>
      <c r="HY49" s="199"/>
      <c r="HZ49" s="199"/>
      <c r="IA49" s="199"/>
      <c r="IB49" s="199"/>
      <c r="IC49" s="199"/>
      <c r="ID49" s="199"/>
      <c r="IE49" s="199"/>
      <c r="IF49" s="199"/>
      <c r="IG49" s="199"/>
      <c r="IH49" s="199"/>
      <c r="II49" s="199"/>
      <c r="IJ49" s="199"/>
      <c r="IK49" s="199"/>
      <c r="IL49" s="199"/>
      <c r="IM49" s="199"/>
      <c r="IN49" s="199"/>
      <c r="IO49" s="199"/>
      <c r="IP49" s="199"/>
      <c r="IQ49" s="199"/>
      <c r="IR49" s="199"/>
      <c r="IS49" s="199"/>
      <c r="IT49" s="199"/>
      <c r="IU49" s="199"/>
      <c r="IV49" s="199"/>
      <c r="IW49" s="199"/>
      <c r="IX49" s="199"/>
      <c r="IY49" s="200"/>
      <c r="JC49" s="198" t="s">
        <v>58</v>
      </c>
      <c r="JD49" s="199"/>
      <c r="JE49" s="199"/>
      <c r="JF49" s="199"/>
      <c r="JG49" s="199"/>
      <c r="JH49" s="199"/>
      <c r="JI49" s="199"/>
      <c r="JJ49" s="199"/>
      <c r="JK49" s="199"/>
      <c r="JL49" s="199"/>
      <c r="JM49" s="199"/>
      <c r="JN49" s="199"/>
      <c r="JO49" s="199"/>
      <c r="JP49" s="199"/>
      <c r="JQ49" s="199"/>
      <c r="JR49" s="199"/>
      <c r="JS49" s="199"/>
      <c r="JT49" s="199"/>
      <c r="JU49" s="199"/>
      <c r="JV49" s="199"/>
      <c r="JW49" s="199"/>
      <c r="JX49" s="199"/>
      <c r="JY49" s="199"/>
      <c r="JZ49" s="199"/>
      <c r="KA49" s="199"/>
      <c r="KB49" s="199"/>
      <c r="KC49" s="199"/>
      <c r="KD49" s="199"/>
      <c r="KE49" s="199"/>
      <c r="KF49" s="199"/>
      <c r="KG49" s="200"/>
      <c r="KK49" s="198" t="s">
        <v>58</v>
      </c>
      <c r="KL49" s="199"/>
      <c r="KM49" s="199"/>
      <c r="KN49" s="199"/>
      <c r="KO49" s="199"/>
      <c r="KP49" s="199"/>
      <c r="KQ49" s="199"/>
      <c r="KR49" s="199"/>
      <c r="KS49" s="199"/>
      <c r="KT49" s="199"/>
      <c r="KU49" s="199"/>
      <c r="KV49" s="199"/>
      <c r="KW49" s="199"/>
      <c r="KX49" s="199"/>
      <c r="KY49" s="199"/>
      <c r="KZ49" s="199"/>
      <c r="LA49" s="199"/>
      <c r="LB49" s="199"/>
      <c r="LC49" s="199"/>
      <c r="LD49" s="199"/>
      <c r="LE49" s="199"/>
      <c r="LF49" s="199"/>
      <c r="LG49" s="199"/>
      <c r="LH49" s="199"/>
      <c r="LI49" s="199"/>
      <c r="LJ49" s="199"/>
      <c r="LK49" s="199"/>
      <c r="LL49" s="199"/>
      <c r="LM49" s="199"/>
      <c r="LN49" s="199"/>
      <c r="LO49" s="200"/>
      <c r="LS49" s="198" t="s">
        <v>58</v>
      </c>
      <c r="LT49" s="199"/>
      <c r="LU49" s="199"/>
      <c r="LV49" s="199"/>
      <c r="LW49" s="199"/>
      <c r="LX49" s="199"/>
      <c r="LY49" s="199"/>
      <c r="LZ49" s="199"/>
      <c r="MA49" s="199"/>
      <c r="MB49" s="199"/>
      <c r="MC49" s="199"/>
      <c r="MD49" s="199"/>
      <c r="ME49" s="199"/>
      <c r="MF49" s="199"/>
      <c r="MG49" s="199"/>
      <c r="MH49" s="199"/>
      <c r="MI49" s="199"/>
      <c r="MJ49" s="199"/>
      <c r="MK49" s="199"/>
      <c r="ML49" s="199"/>
      <c r="MM49" s="199"/>
      <c r="MN49" s="199"/>
      <c r="MO49" s="199"/>
      <c r="MP49" s="199"/>
      <c r="MQ49" s="199"/>
      <c r="MR49" s="199"/>
      <c r="MS49" s="199"/>
      <c r="MT49" s="199"/>
      <c r="MU49" s="199"/>
      <c r="MV49" s="199"/>
      <c r="MW49" s="200"/>
    </row>
    <row r="50" spans="3:361" ht="16.5" customHeight="1">
      <c r="C50" s="194"/>
      <c r="D50" s="195"/>
      <c r="E50" s="195"/>
      <c r="F50" s="195"/>
      <c r="G50" s="195"/>
      <c r="H50" s="196"/>
      <c r="I50" s="194"/>
      <c r="J50" s="195"/>
      <c r="K50" s="195"/>
      <c r="L50" s="195"/>
      <c r="M50" s="195"/>
      <c r="N50" s="195"/>
      <c r="O50" s="195"/>
      <c r="P50" s="195"/>
      <c r="Q50" s="195"/>
      <c r="R50" s="195"/>
      <c r="S50" s="195"/>
      <c r="T50" s="195"/>
      <c r="U50" s="196"/>
      <c r="Y50" s="48"/>
      <c r="Z50" s="170"/>
      <c r="AA50" s="171"/>
      <c r="AB50" s="171"/>
      <c r="AC50" s="171"/>
      <c r="AD50" s="172"/>
      <c r="AE50" s="173"/>
      <c r="AF50" s="174"/>
      <c r="AG50" s="170"/>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2"/>
      <c r="BG50" s="48"/>
      <c r="BH50" s="170"/>
      <c r="BI50" s="171"/>
      <c r="BJ50" s="171"/>
      <c r="BK50" s="171"/>
      <c r="BL50" s="172"/>
      <c r="BM50" s="173"/>
      <c r="BN50" s="174"/>
      <c r="BO50" s="170"/>
      <c r="BP50" s="171"/>
      <c r="BQ50" s="171"/>
      <c r="BR50" s="171"/>
      <c r="BS50" s="171"/>
      <c r="BT50" s="171"/>
      <c r="BU50" s="171"/>
      <c r="BV50" s="171"/>
      <c r="BW50" s="171"/>
      <c r="BX50" s="171"/>
      <c r="BY50" s="171"/>
      <c r="BZ50" s="171"/>
      <c r="CA50" s="171"/>
      <c r="CB50" s="171"/>
      <c r="CC50" s="171"/>
      <c r="CD50" s="171"/>
      <c r="CE50" s="171"/>
      <c r="CF50" s="171"/>
      <c r="CG50" s="171"/>
      <c r="CH50" s="171"/>
      <c r="CI50" s="171"/>
      <c r="CJ50" s="171"/>
      <c r="CK50" s="172"/>
      <c r="CO50" s="48"/>
      <c r="CP50" s="170"/>
      <c r="CQ50" s="171"/>
      <c r="CR50" s="171"/>
      <c r="CS50" s="171"/>
      <c r="CT50" s="172"/>
      <c r="CU50" s="173"/>
      <c r="CV50" s="174"/>
      <c r="CW50" s="170"/>
      <c r="CX50" s="171"/>
      <c r="CY50" s="171"/>
      <c r="CZ50" s="171"/>
      <c r="DA50" s="171"/>
      <c r="DB50" s="171"/>
      <c r="DC50" s="171"/>
      <c r="DD50" s="171"/>
      <c r="DE50" s="171"/>
      <c r="DF50" s="171"/>
      <c r="DG50" s="171"/>
      <c r="DH50" s="171"/>
      <c r="DI50" s="171"/>
      <c r="DJ50" s="171"/>
      <c r="DK50" s="171"/>
      <c r="DL50" s="171"/>
      <c r="DM50" s="171"/>
      <c r="DN50" s="171"/>
      <c r="DO50" s="171"/>
      <c r="DP50" s="171"/>
      <c r="DQ50" s="171"/>
      <c r="DR50" s="171"/>
      <c r="DS50" s="172"/>
      <c r="DW50" s="48"/>
      <c r="DX50" s="170"/>
      <c r="DY50" s="171"/>
      <c r="DZ50" s="171"/>
      <c r="EA50" s="171"/>
      <c r="EB50" s="172"/>
      <c r="EC50" s="173"/>
      <c r="ED50" s="174"/>
      <c r="EE50" s="170"/>
      <c r="EF50" s="171"/>
      <c r="EG50" s="171"/>
      <c r="EH50" s="171"/>
      <c r="EI50" s="171"/>
      <c r="EJ50" s="171"/>
      <c r="EK50" s="171"/>
      <c r="EL50" s="171"/>
      <c r="EM50" s="171"/>
      <c r="EN50" s="171"/>
      <c r="EO50" s="171"/>
      <c r="EP50" s="171"/>
      <c r="EQ50" s="171"/>
      <c r="ER50" s="171"/>
      <c r="ES50" s="171"/>
      <c r="ET50" s="171"/>
      <c r="EU50" s="171"/>
      <c r="EV50" s="171"/>
      <c r="EW50" s="171"/>
      <c r="EX50" s="171"/>
      <c r="EY50" s="171"/>
      <c r="EZ50" s="171"/>
      <c r="FA50" s="172"/>
      <c r="FE50" s="48"/>
      <c r="FF50" s="170"/>
      <c r="FG50" s="171"/>
      <c r="FH50" s="171"/>
      <c r="FI50" s="171"/>
      <c r="FJ50" s="172"/>
      <c r="FK50" s="173"/>
      <c r="FL50" s="174"/>
      <c r="FM50" s="170"/>
      <c r="FN50" s="171"/>
      <c r="FO50" s="171"/>
      <c r="FP50" s="171"/>
      <c r="FQ50" s="171"/>
      <c r="FR50" s="171"/>
      <c r="FS50" s="171"/>
      <c r="FT50" s="171"/>
      <c r="FU50" s="171"/>
      <c r="FV50" s="171"/>
      <c r="FW50" s="171"/>
      <c r="FX50" s="171"/>
      <c r="FY50" s="171"/>
      <c r="FZ50" s="171"/>
      <c r="GA50" s="171"/>
      <c r="GB50" s="171"/>
      <c r="GC50" s="171"/>
      <c r="GD50" s="171"/>
      <c r="GE50" s="171"/>
      <c r="GF50" s="171"/>
      <c r="GG50" s="171"/>
      <c r="GH50" s="171"/>
      <c r="GI50" s="172"/>
      <c r="GM50" s="89" t="s">
        <v>48</v>
      </c>
      <c r="GN50" s="197" t="s">
        <v>44</v>
      </c>
      <c r="GO50" s="197"/>
      <c r="GP50" s="197"/>
      <c r="GQ50" s="197"/>
      <c r="GR50" s="197"/>
      <c r="GS50" s="197"/>
      <c r="GT50" s="197"/>
      <c r="GU50" s="187" t="s">
        <v>49</v>
      </c>
      <c r="GV50" s="187"/>
      <c r="GW50" s="197" t="s">
        <v>39</v>
      </c>
      <c r="GX50" s="197"/>
      <c r="GY50" s="197"/>
      <c r="GZ50" s="197"/>
      <c r="HA50" s="197"/>
      <c r="HB50" s="197"/>
      <c r="HC50" s="197"/>
      <c r="HD50" s="197"/>
      <c r="HE50" s="197"/>
      <c r="HF50" s="197"/>
      <c r="HG50" s="197"/>
      <c r="HH50" s="197"/>
      <c r="HI50" s="197"/>
      <c r="HJ50" s="197"/>
      <c r="HK50" s="197"/>
      <c r="HL50" s="197"/>
      <c r="HM50" s="197"/>
      <c r="HN50" s="197"/>
      <c r="HO50" s="197"/>
      <c r="HP50" s="197"/>
      <c r="HQ50" s="197"/>
      <c r="HU50" s="89" t="s">
        <v>48</v>
      </c>
      <c r="HV50" s="197" t="s">
        <v>44</v>
      </c>
      <c r="HW50" s="197"/>
      <c r="HX50" s="197"/>
      <c r="HY50" s="197"/>
      <c r="HZ50" s="197"/>
      <c r="IA50" s="197"/>
      <c r="IB50" s="197"/>
      <c r="IC50" s="187" t="s">
        <v>49</v>
      </c>
      <c r="ID50" s="187"/>
      <c r="IE50" s="197" t="s">
        <v>39</v>
      </c>
      <c r="IF50" s="197"/>
      <c r="IG50" s="197"/>
      <c r="IH50" s="197"/>
      <c r="II50" s="197"/>
      <c r="IJ50" s="197"/>
      <c r="IK50" s="197"/>
      <c r="IL50" s="197"/>
      <c r="IM50" s="197"/>
      <c r="IN50" s="197"/>
      <c r="IO50" s="197"/>
      <c r="IP50" s="197"/>
      <c r="IQ50" s="197"/>
      <c r="IR50" s="197"/>
      <c r="IS50" s="197"/>
      <c r="IT50" s="197"/>
      <c r="IU50" s="197"/>
      <c r="IV50" s="197"/>
      <c r="IW50" s="197"/>
      <c r="IX50" s="197"/>
      <c r="IY50" s="197"/>
      <c r="JC50" s="89" t="s">
        <v>48</v>
      </c>
      <c r="JD50" s="197" t="s">
        <v>44</v>
      </c>
      <c r="JE50" s="197"/>
      <c r="JF50" s="197"/>
      <c r="JG50" s="197"/>
      <c r="JH50" s="197"/>
      <c r="JI50" s="197"/>
      <c r="JJ50" s="197"/>
      <c r="JK50" s="187" t="s">
        <v>49</v>
      </c>
      <c r="JL50" s="187"/>
      <c r="JM50" s="197" t="s">
        <v>39</v>
      </c>
      <c r="JN50" s="197"/>
      <c r="JO50" s="197"/>
      <c r="JP50" s="197"/>
      <c r="JQ50" s="197"/>
      <c r="JR50" s="197"/>
      <c r="JS50" s="197"/>
      <c r="JT50" s="197"/>
      <c r="JU50" s="197"/>
      <c r="JV50" s="197"/>
      <c r="JW50" s="197"/>
      <c r="JX50" s="197"/>
      <c r="JY50" s="197"/>
      <c r="JZ50" s="197"/>
      <c r="KA50" s="197"/>
      <c r="KB50" s="197"/>
      <c r="KC50" s="197"/>
      <c r="KD50" s="197"/>
      <c r="KE50" s="197"/>
      <c r="KF50" s="197"/>
      <c r="KG50" s="197"/>
      <c r="KK50" s="89" t="s">
        <v>48</v>
      </c>
      <c r="KL50" s="197" t="s">
        <v>44</v>
      </c>
      <c r="KM50" s="197"/>
      <c r="KN50" s="197"/>
      <c r="KO50" s="197"/>
      <c r="KP50" s="197"/>
      <c r="KQ50" s="197"/>
      <c r="KR50" s="197"/>
      <c r="KS50" s="187" t="s">
        <v>49</v>
      </c>
      <c r="KT50" s="187"/>
      <c r="KU50" s="197" t="s">
        <v>39</v>
      </c>
      <c r="KV50" s="197"/>
      <c r="KW50" s="197"/>
      <c r="KX50" s="197"/>
      <c r="KY50" s="197"/>
      <c r="KZ50" s="197"/>
      <c r="LA50" s="197"/>
      <c r="LB50" s="197"/>
      <c r="LC50" s="197"/>
      <c r="LD50" s="197"/>
      <c r="LE50" s="197"/>
      <c r="LF50" s="197"/>
      <c r="LG50" s="197"/>
      <c r="LH50" s="197"/>
      <c r="LI50" s="197"/>
      <c r="LJ50" s="197"/>
      <c r="LK50" s="197"/>
      <c r="LL50" s="197"/>
      <c r="LM50" s="197"/>
      <c r="LN50" s="197"/>
      <c r="LO50" s="197"/>
      <c r="LS50" s="33" t="s">
        <v>51</v>
      </c>
      <c r="LT50" s="197" t="s">
        <v>44</v>
      </c>
      <c r="LU50" s="197"/>
      <c r="LV50" s="197"/>
      <c r="LW50" s="197"/>
      <c r="LX50" s="197"/>
      <c r="LY50" s="197"/>
      <c r="LZ50" s="197"/>
      <c r="MA50" s="187" t="s">
        <v>49</v>
      </c>
      <c r="MB50" s="187"/>
      <c r="MC50" s="197" t="s">
        <v>39</v>
      </c>
      <c r="MD50" s="197"/>
      <c r="ME50" s="197"/>
      <c r="MF50" s="197"/>
      <c r="MG50" s="197"/>
      <c r="MH50" s="197"/>
      <c r="MI50" s="197"/>
      <c r="MJ50" s="197"/>
      <c r="MK50" s="197"/>
      <c r="ML50" s="197"/>
      <c r="MM50" s="197"/>
      <c r="MN50" s="197"/>
      <c r="MO50" s="197"/>
      <c r="MP50" s="197"/>
      <c r="MQ50" s="197"/>
      <c r="MR50" s="197"/>
      <c r="MS50" s="197"/>
      <c r="MT50" s="197"/>
      <c r="MU50" s="197"/>
      <c r="MV50" s="197"/>
      <c r="MW50" s="197"/>
    </row>
    <row r="51" spans="3:361" ht="16.5" customHeight="1">
      <c r="C51" s="194"/>
      <c r="D51" s="195"/>
      <c r="E51" s="195"/>
      <c r="F51" s="195"/>
      <c r="G51" s="195"/>
      <c r="H51" s="196"/>
      <c r="I51" s="194"/>
      <c r="J51" s="195"/>
      <c r="K51" s="195"/>
      <c r="L51" s="195"/>
      <c r="M51" s="195"/>
      <c r="N51" s="195"/>
      <c r="O51" s="195"/>
      <c r="P51" s="195"/>
      <c r="Q51" s="195"/>
      <c r="R51" s="195"/>
      <c r="S51" s="195"/>
      <c r="T51" s="195"/>
      <c r="U51" s="196"/>
      <c r="GM51" s="90"/>
      <c r="GN51" s="156"/>
      <c r="GO51" s="156"/>
      <c r="GP51" s="156"/>
      <c r="GQ51" s="156"/>
      <c r="GR51" s="156"/>
      <c r="GS51" s="156"/>
      <c r="GT51" s="156"/>
      <c r="GU51" s="157"/>
      <c r="GV51" s="157"/>
      <c r="GW51" s="152"/>
      <c r="GX51" s="152"/>
      <c r="GY51" s="152"/>
      <c r="GZ51" s="152"/>
      <c r="HA51" s="152"/>
      <c r="HB51" s="152"/>
      <c r="HC51" s="152"/>
      <c r="HD51" s="152"/>
      <c r="HE51" s="152"/>
      <c r="HF51" s="152"/>
      <c r="HG51" s="152"/>
      <c r="HH51" s="152"/>
      <c r="HI51" s="152"/>
      <c r="HJ51" s="152"/>
      <c r="HK51" s="152"/>
      <c r="HL51" s="152"/>
      <c r="HM51" s="152"/>
      <c r="HN51" s="152"/>
      <c r="HO51" s="152"/>
      <c r="HP51" s="152"/>
      <c r="HQ51" s="153"/>
      <c r="HU51" s="90"/>
      <c r="HV51" s="156"/>
      <c r="HW51" s="156"/>
      <c r="HX51" s="156"/>
      <c r="HY51" s="156"/>
      <c r="HZ51" s="156"/>
      <c r="IA51" s="156"/>
      <c r="IB51" s="156"/>
      <c r="IC51" s="157"/>
      <c r="ID51" s="157"/>
      <c r="IE51" s="152"/>
      <c r="IF51" s="152"/>
      <c r="IG51" s="152"/>
      <c r="IH51" s="152"/>
      <c r="II51" s="152"/>
      <c r="IJ51" s="152"/>
      <c r="IK51" s="152"/>
      <c r="IL51" s="152"/>
      <c r="IM51" s="152"/>
      <c r="IN51" s="152"/>
      <c r="IO51" s="152"/>
      <c r="IP51" s="152"/>
      <c r="IQ51" s="152"/>
      <c r="IR51" s="152"/>
      <c r="IS51" s="152"/>
      <c r="IT51" s="152"/>
      <c r="IU51" s="152"/>
      <c r="IV51" s="152"/>
      <c r="IW51" s="152"/>
      <c r="IX51" s="152"/>
      <c r="IY51" s="153"/>
      <c r="JC51" s="90"/>
      <c r="JD51" s="156"/>
      <c r="JE51" s="156"/>
      <c r="JF51" s="156"/>
      <c r="JG51" s="156"/>
      <c r="JH51" s="156"/>
      <c r="JI51" s="156"/>
      <c r="JJ51" s="156"/>
      <c r="JK51" s="157"/>
      <c r="JL51" s="157"/>
      <c r="JM51" s="152"/>
      <c r="JN51" s="152"/>
      <c r="JO51" s="152"/>
      <c r="JP51" s="152"/>
      <c r="JQ51" s="152"/>
      <c r="JR51" s="152"/>
      <c r="JS51" s="152"/>
      <c r="JT51" s="152"/>
      <c r="JU51" s="152"/>
      <c r="JV51" s="152"/>
      <c r="JW51" s="152"/>
      <c r="JX51" s="152"/>
      <c r="JY51" s="152"/>
      <c r="JZ51" s="152"/>
      <c r="KA51" s="152"/>
      <c r="KB51" s="152"/>
      <c r="KC51" s="152"/>
      <c r="KD51" s="152"/>
      <c r="KE51" s="152"/>
      <c r="KF51" s="152"/>
      <c r="KG51" s="153"/>
      <c r="KK51" s="90"/>
      <c r="KL51" s="156"/>
      <c r="KM51" s="156"/>
      <c r="KN51" s="156"/>
      <c r="KO51" s="156"/>
      <c r="KP51" s="156"/>
      <c r="KQ51" s="156"/>
      <c r="KR51" s="156"/>
      <c r="KS51" s="157"/>
      <c r="KT51" s="157"/>
      <c r="KU51" s="152"/>
      <c r="KV51" s="152"/>
      <c r="KW51" s="152"/>
      <c r="KX51" s="152"/>
      <c r="KY51" s="152"/>
      <c r="KZ51" s="152"/>
      <c r="LA51" s="152"/>
      <c r="LB51" s="152"/>
      <c r="LC51" s="152"/>
      <c r="LD51" s="152"/>
      <c r="LE51" s="152"/>
      <c r="LF51" s="152"/>
      <c r="LG51" s="152"/>
      <c r="LH51" s="152"/>
      <c r="LI51" s="152"/>
      <c r="LJ51" s="152"/>
      <c r="LK51" s="152"/>
      <c r="LL51" s="152"/>
      <c r="LM51" s="152"/>
      <c r="LN51" s="152"/>
      <c r="LO51" s="153"/>
      <c r="LS51" s="90"/>
      <c r="LT51" s="156"/>
      <c r="LU51" s="156"/>
      <c r="LV51" s="156"/>
      <c r="LW51" s="156"/>
      <c r="LX51" s="156"/>
      <c r="LY51" s="156"/>
      <c r="LZ51" s="156"/>
      <c r="MA51" s="157"/>
      <c r="MB51" s="157"/>
      <c r="MC51" s="152"/>
      <c r="MD51" s="152"/>
      <c r="ME51" s="152"/>
      <c r="MF51" s="152"/>
      <c r="MG51" s="152"/>
      <c r="MH51" s="152"/>
      <c r="MI51" s="152"/>
      <c r="MJ51" s="152"/>
      <c r="MK51" s="152"/>
      <c r="ML51" s="152"/>
      <c r="MM51" s="152"/>
      <c r="MN51" s="152"/>
      <c r="MO51" s="152"/>
      <c r="MP51" s="152"/>
      <c r="MQ51" s="152"/>
      <c r="MR51" s="152"/>
      <c r="MS51" s="152"/>
      <c r="MT51" s="152"/>
      <c r="MU51" s="152"/>
      <c r="MV51" s="152"/>
      <c r="MW51" s="153"/>
    </row>
    <row r="52" spans="3:361" ht="16.5" customHeight="1">
      <c r="C52" s="194"/>
      <c r="D52" s="195"/>
      <c r="E52" s="195"/>
      <c r="F52" s="195"/>
      <c r="G52" s="195"/>
      <c r="H52" s="196"/>
      <c r="I52" s="194"/>
      <c r="J52" s="195"/>
      <c r="K52" s="195"/>
      <c r="L52" s="195"/>
      <c r="M52" s="195"/>
      <c r="N52" s="195"/>
      <c r="O52" s="195"/>
      <c r="P52" s="195"/>
      <c r="Q52" s="195"/>
      <c r="R52" s="195"/>
      <c r="S52" s="195"/>
      <c r="T52" s="195"/>
      <c r="U52" s="196"/>
      <c r="Y52" s="198" t="s">
        <v>58</v>
      </c>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200"/>
      <c r="BG52" s="198" t="s">
        <v>58</v>
      </c>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c r="CK52" s="200"/>
      <c r="CO52" s="198" t="s">
        <v>58</v>
      </c>
      <c r="CP52" s="199"/>
      <c r="CQ52" s="199"/>
      <c r="CR52" s="199"/>
      <c r="CS52" s="199"/>
      <c r="CT52" s="199"/>
      <c r="CU52" s="199"/>
      <c r="CV52" s="199"/>
      <c r="CW52" s="199"/>
      <c r="CX52" s="199"/>
      <c r="CY52" s="199"/>
      <c r="CZ52" s="199"/>
      <c r="DA52" s="199"/>
      <c r="DB52" s="199"/>
      <c r="DC52" s="199"/>
      <c r="DD52" s="199"/>
      <c r="DE52" s="199"/>
      <c r="DF52" s="199"/>
      <c r="DG52" s="199"/>
      <c r="DH52" s="199"/>
      <c r="DI52" s="199"/>
      <c r="DJ52" s="199"/>
      <c r="DK52" s="199"/>
      <c r="DL52" s="199"/>
      <c r="DM52" s="199"/>
      <c r="DN52" s="199"/>
      <c r="DO52" s="199"/>
      <c r="DP52" s="199"/>
      <c r="DQ52" s="199"/>
      <c r="DR52" s="199"/>
      <c r="DS52" s="200"/>
      <c r="DW52" s="198" t="s">
        <v>58</v>
      </c>
      <c r="DX52" s="199"/>
      <c r="DY52" s="199"/>
      <c r="DZ52" s="199"/>
      <c r="EA52" s="199"/>
      <c r="EB52" s="199"/>
      <c r="EC52" s="199"/>
      <c r="ED52" s="199"/>
      <c r="EE52" s="199"/>
      <c r="EF52" s="199"/>
      <c r="EG52" s="199"/>
      <c r="EH52" s="199"/>
      <c r="EI52" s="199"/>
      <c r="EJ52" s="199"/>
      <c r="EK52" s="199"/>
      <c r="EL52" s="199"/>
      <c r="EM52" s="199"/>
      <c r="EN52" s="199"/>
      <c r="EO52" s="199"/>
      <c r="EP52" s="199"/>
      <c r="EQ52" s="199"/>
      <c r="ER52" s="199"/>
      <c r="ES52" s="199"/>
      <c r="ET52" s="199"/>
      <c r="EU52" s="199"/>
      <c r="EV52" s="199"/>
      <c r="EW52" s="199"/>
      <c r="EX52" s="199"/>
      <c r="EY52" s="199"/>
      <c r="EZ52" s="199"/>
      <c r="FA52" s="200"/>
      <c r="FE52" s="198" t="s">
        <v>58</v>
      </c>
      <c r="FF52" s="199"/>
      <c r="FG52" s="199"/>
      <c r="FH52" s="199"/>
      <c r="FI52" s="199"/>
      <c r="FJ52" s="199"/>
      <c r="FK52" s="199"/>
      <c r="FL52" s="199"/>
      <c r="FM52" s="199"/>
      <c r="FN52" s="199"/>
      <c r="FO52" s="199"/>
      <c r="FP52" s="199"/>
      <c r="FQ52" s="199"/>
      <c r="FR52" s="199"/>
      <c r="FS52" s="199"/>
      <c r="FT52" s="199"/>
      <c r="FU52" s="199"/>
      <c r="FV52" s="199"/>
      <c r="FW52" s="199"/>
      <c r="FX52" s="199"/>
      <c r="FY52" s="199"/>
      <c r="FZ52" s="199"/>
      <c r="GA52" s="199"/>
      <c r="GB52" s="199"/>
      <c r="GC52" s="199"/>
      <c r="GD52" s="199"/>
      <c r="GE52" s="199"/>
      <c r="GF52" s="199"/>
      <c r="GG52" s="199"/>
      <c r="GH52" s="199"/>
      <c r="GI52" s="200"/>
      <c r="GM52" s="190" t="s">
        <v>59</v>
      </c>
      <c r="GN52" s="191"/>
      <c r="GO52" s="191"/>
      <c r="GP52" s="191"/>
      <c r="GQ52" s="191"/>
      <c r="GR52" s="191"/>
      <c r="GS52" s="191"/>
      <c r="GT52" s="191"/>
      <c r="GU52" s="191"/>
      <c r="GV52" s="191"/>
      <c r="GW52" s="154"/>
      <c r="GX52" s="154"/>
      <c r="GY52" s="154"/>
      <c r="GZ52" s="154"/>
      <c r="HA52" s="154"/>
      <c r="HB52" s="154"/>
      <c r="HC52" s="154"/>
      <c r="HD52" s="154"/>
      <c r="HE52" s="154"/>
      <c r="HF52" s="154"/>
      <c r="HG52" s="154"/>
      <c r="HH52" s="154"/>
      <c r="HI52" s="154"/>
      <c r="HJ52" s="154"/>
      <c r="HK52" s="154"/>
      <c r="HL52" s="154"/>
      <c r="HM52" s="154"/>
      <c r="HN52" s="154"/>
      <c r="HO52" s="154"/>
      <c r="HP52" s="154"/>
      <c r="HQ52" s="155"/>
      <c r="HU52" s="190" t="s">
        <v>59</v>
      </c>
      <c r="HV52" s="191"/>
      <c r="HW52" s="191"/>
      <c r="HX52" s="191"/>
      <c r="HY52" s="191"/>
      <c r="HZ52" s="191"/>
      <c r="IA52" s="191"/>
      <c r="IB52" s="191"/>
      <c r="IC52" s="191"/>
      <c r="ID52" s="191"/>
      <c r="IE52" s="154"/>
      <c r="IF52" s="154"/>
      <c r="IG52" s="154"/>
      <c r="IH52" s="154"/>
      <c r="II52" s="154"/>
      <c r="IJ52" s="154"/>
      <c r="IK52" s="154"/>
      <c r="IL52" s="154"/>
      <c r="IM52" s="154"/>
      <c r="IN52" s="154"/>
      <c r="IO52" s="154"/>
      <c r="IP52" s="154"/>
      <c r="IQ52" s="154"/>
      <c r="IR52" s="154"/>
      <c r="IS52" s="154"/>
      <c r="IT52" s="154"/>
      <c r="IU52" s="154"/>
      <c r="IV52" s="154"/>
      <c r="IW52" s="154"/>
      <c r="IX52" s="154"/>
      <c r="IY52" s="155"/>
      <c r="JC52" s="190" t="s">
        <v>59</v>
      </c>
      <c r="JD52" s="191"/>
      <c r="JE52" s="191"/>
      <c r="JF52" s="191"/>
      <c r="JG52" s="191"/>
      <c r="JH52" s="191"/>
      <c r="JI52" s="191"/>
      <c r="JJ52" s="191"/>
      <c r="JK52" s="191"/>
      <c r="JL52" s="191"/>
      <c r="JM52" s="154"/>
      <c r="JN52" s="154"/>
      <c r="JO52" s="154"/>
      <c r="JP52" s="154"/>
      <c r="JQ52" s="154"/>
      <c r="JR52" s="154"/>
      <c r="JS52" s="154"/>
      <c r="JT52" s="154"/>
      <c r="JU52" s="154"/>
      <c r="JV52" s="154"/>
      <c r="JW52" s="154"/>
      <c r="JX52" s="154"/>
      <c r="JY52" s="154"/>
      <c r="JZ52" s="154"/>
      <c r="KA52" s="154"/>
      <c r="KB52" s="154"/>
      <c r="KC52" s="154"/>
      <c r="KD52" s="154"/>
      <c r="KE52" s="154"/>
      <c r="KF52" s="154"/>
      <c r="KG52" s="155"/>
      <c r="KK52" s="190" t="s">
        <v>59</v>
      </c>
      <c r="KL52" s="191"/>
      <c r="KM52" s="191"/>
      <c r="KN52" s="191"/>
      <c r="KO52" s="191"/>
      <c r="KP52" s="191"/>
      <c r="KQ52" s="191"/>
      <c r="KR52" s="191"/>
      <c r="KS52" s="191"/>
      <c r="KT52" s="191"/>
      <c r="KU52" s="154"/>
      <c r="KV52" s="154"/>
      <c r="KW52" s="154"/>
      <c r="KX52" s="154"/>
      <c r="KY52" s="154"/>
      <c r="KZ52" s="154"/>
      <c r="LA52" s="154"/>
      <c r="LB52" s="154"/>
      <c r="LC52" s="154"/>
      <c r="LD52" s="154"/>
      <c r="LE52" s="154"/>
      <c r="LF52" s="154"/>
      <c r="LG52" s="154"/>
      <c r="LH52" s="154"/>
      <c r="LI52" s="154"/>
      <c r="LJ52" s="154"/>
      <c r="LK52" s="154"/>
      <c r="LL52" s="154"/>
      <c r="LM52" s="154"/>
      <c r="LN52" s="154"/>
      <c r="LO52" s="155"/>
      <c r="LS52" s="192" t="s">
        <v>60</v>
      </c>
      <c r="LT52" s="193"/>
      <c r="LU52" s="193"/>
      <c r="LV52" s="193"/>
      <c r="LW52" s="193"/>
      <c r="LX52" s="193"/>
      <c r="LY52" s="193"/>
      <c r="LZ52" s="193"/>
      <c r="MA52" s="193"/>
      <c r="MB52" s="193"/>
      <c r="MC52" s="154"/>
      <c r="MD52" s="154"/>
      <c r="ME52" s="154"/>
      <c r="MF52" s="154"/>
      <c r="MG52" s="154"/>
      <c r="MH52" s="154"/>
      <c r="MI52" s="154"/>
      <c r="MJ52" s="154"/>
      <c r="MK52" s="154"/>
      <c r="ML52" s="154"/>
      <c r="MM52" s="154"/>
      <c r="MN52" s="154"/>
      <c r="MO52" s="154"/>
      <c r="MP52" s="154"/>
      <c r="MQ52" s="154"/>
      <c r="MR52" s="154"/>
      <c r="MS52" s="154"/>
      <c r="MT52" s="154"/>
      <c r="MU52" s="154"/>
      <c r="MV52" s="154"/>
      <c r="MW52" s="155"/>
    </row>
    <row r="53" spans="3:361" ht="16.5" customHeight="1">
      <c r="C53" s="194"/>
      <c r="D53" s="195"/>
      <c r="E53" s="195"/>
      <c r="F53" s="195"/>
      <c r="G53" s="195"/>
      <c r="H53" s="196"/>
      <c r="I53" s="194"/>
      <c r="J53" s="195"/>
      <c r="K53" s="195"/>
      <c r="L53" s="195"/>
      <c r="M53" s="195"/>
      <c r="N53" s="195"/>
      <c r="O53" s="195"/>
      <c r="P53" s="195"/>
      <c r="Q53" s="195"/>
      <c r="R53" s="195"/>
      <c r="S53" s="195"/>
      <c r="T53" s="195"/>
      <c r="U53" s="196"/>
      <c r="Y53" s="89" t="s">
        <v>48</v>
      </c>
      <c r="Z53" s="187" t="s">
        <v>44</v>
      </c>
      <c r="AA53" s="187"/>
      <c r="AB53" s="187"/>
      <c r="AC53" s="187"/>
      <c r="AD53" s="187"/>
      <c r="AE53" s="187"/>
      <c r="AF53" s="187"/>
      <c r="AG53" s="187" t="s">
        <v>49</v>
      </c>
      <c r="AH53" s="187"/>
      <c r="AI53" s="187" t="s">
        <v>39</v>
      </c>
      <c r="AJ53" s="187"/>
      <c r="AK53" s="187"/>
      <c r="AL53" s="187"/>
      <c r="AM53" s="187"/>
      <c r="AN53" s="187"/>
      <c r="AO53" s="187"/>
      <c r="AP53" s="187"/>
      <c r="AQ53" s="187"/>
      <c r="AR53" s="187"/>
      <c r="AS53" s="187"/>
      <c r="AT53" s="187"/>
      <c r="AU53" s="187"/>
      <c r="AV53" s="187"/>
      <c r="AW53" s="187"/>
      <c r="AX53" s="187"/>
      <c r="AY53" s="187"/>
      <c r="AZ53" s="187"/>
      <c r="BA53" s="187"/>
      <c r="BB53" s="187"/>
      <c r="BC53" s="187"/>
      <c r="BG53" s="89" t="s">
        <v>48</v>
      </c>
      <c r="BH53" s="187" t="s">
        <v>44</v>
      </c>
      <c r="BI53" s="187"/>
      <c r="BJ53" s="187"/>
      <c r="BK53" s="187"/>
      <c r="BL53" s="187"/>
      <c r="BM53" s="187"/>
      <c r="BN53" s="187"/>
      <c r="BO53" s="187" t="s">
        <v>49</v>
      </c>
      <c r="BP53" s="187"/>
      <c r="BQ53" s="187" t="s">
        <v>39</v>
      </c>
      <c r="BR53" s="187"/>
      <c r="BS53" s="187"/>
      <c r="BT53" s="187"/>
      <c r="BU53" s="187"/>
      <c r="BV53" s="187"/>
      <c r="BW53" s="187"/>
      <c r="BX53" s="187"/>
      <c r="BY53" s="187"/>
      <c r="BZ53" s="187"/>
      <c r="CA53" s="187"/>
      <c r="CB53" s="187"/>
      <c r="CC53" s="187"/>
      <c r="CD53" s="187"/>
      <c r="CE53" s="187"/>
      <c r="CF53" s="187"/>
      <c r="CG53" s="187"/>
      <c r="CH53" s="187"/>
      <c r="CI53" s="187"/>
      <c r="CJ53" s="187"/>
      <c r="CK53" s="187"/>
      <c r="CO53" s="89" t="s">
        <v>48</v>
      </c>
      <c r="CP53" s="187" t="s">
        <v>44</v>
      </c>
      <c r="CQ53" s="187"/>
      <c r="CR53" s="187"/>
      <c r="CS53" s="187"/>
      <c r="CT53" s="187"/>
      <c r="CU53" s="187"/>
      <c r="CV53" s="187"/>
      <c r="CW53" s="187" t="s">
        <v>49</v>
      </c>
      <c r="CX53" s="187"/>
      <c r="CY53" s="187" t="s">
        <v>39</v>
      </c>
      <c r="CZ53" s="187"/>
      <c r="DA53" s="187"/>
      <c r="DB53" s="187"/>
      <c r="DC53" s="187"/>
      <c r="DD53" s="187"/>
      <c r="DE53" s="187"/>
      <c r="DF53" s="187"/>
      <c r="DG53" s="187"/>
      <c r="DH53" s="187"/>
      <c r="DI53" s="187"/>
      <c r="DJ53" s="187"/>
      <c r="DK53" s="187"/>
      <c r="DL53" s="187"/>
      <c r="DM53" s="187"/>
      <c r="DN53" s="187"/>
      <c r="DO53" s="187"/>
      <c r="DP53" s="187"/>
      <c r="DQ53" s="187"/>
      <c r="DR53" s="187"/>
      <c r="DS53" s="187"/>
      <c r="DW53" s="89" t="s">
        <v>48</v>
      </c>
      <c r="DX53" s="187" t="s">
        <v>44</v>
      </c>
      <c r="DY53" s="187"/>
      <c r="DZ53" s="187"/>
      <c r="EA53" s="187"/>
      <c r="EB53" s="187"/>
      <c r="EC53" s="187"/>
      <c r="ED53" s="187"/>
      <c r="EE53" s="187" t="s">
        <v>49</v>
      </c>
      <c r="EF53" s="187"/>
      <c r="EG53" s="187" t="s">
        <v>39</v>
      </c>
      <c r="EH53" s="187"/>
      <c r="EI53" s="187"/>
      <c r="EJ53" s="187"/>
      <c r="EK53" s="187"/>
      <c r="EL53" s="187"/>
      <c r="EM53" s="187"/>
      <c r="EN53" s="187"/>
      <c r="EO53" s="187"/>
      <c r="EP53" s="187"/>
      <c r="EQ53" s="187"/>
      <c r="ER53" s="187"/>
      <c r="ES53" s="187"/>
      <c r="ET53" s="187"/>
      <c r="EU53" s="187"/>
      <c r="EV53" s="187"/>
      <c r="EW53" s="187"/>
      <c r="EX53" s="187"/>
      <c r="EY53" s="187"/>
      <c r="EZ53" s="187"/>
      <c r="FA53" s="187"/>
      <c r="FE53" s="89" t="s">
        <v>48</v>
      </c>
      <c r="FF53" s="187" t="s">
        <v>44</v>
      </c>
      <c r="FG53" s="187"/>
      <c r="FH53" s="187"/>
      <c r="FI53" s="187"/>
      <c r="FJ53" s="187"/>
      <c r="FK53" s="187"/>
      <c r="FL53" s="187"/>
      <c r="FM53" s="187" t="s">
        <v>49</v>
      </c>
      <c r="FN53" s="187"/>
      <c r="FO53" s="187" t="s">
        <v>39</v>
      </c>
      <c r="FP53" s="187"/>
      <c r="FQ53" s="187"/>
      <c r="FR53" s="187"/>
      <c r="FS53" s="187"/>
      <c r="FT53" s="187"/>
      <c r="FU53" s="187"/>
      <c r="FV53" s="187"/>
      <c r="FW53" s="187"/>
      <c r="FX53" s="187"/>
      <c r="FY53" s="187"/>
      <c r="FZ53" s="187"/>
      <c r="GA53" s="187"/>
      <c r="GB53" s="187"/>
      <c r="GC53" s="187"/>
      <c r="GD53" s="187"/>
      <c r="GE53" s="187"/>
      <c r="GF53" s="187"/>
      <c r="GG53" s="187"/>
      <c r="GH53" s="187"/>
      <c r="GI53" s="187"/>
      <c r="GM53" s="90"/>
      <c r="GN53" s="156"/>
      <c r="GO53" s="156"/>
      <c r="GP53" s="156"/>
      <c r="GQ53" s="156"/>
      <c r="GR53" s="156"/>
      <c r="GS53" s="156"/>
      <c r="GT53" s="156"/>
      <c r="GU53" s="157"/>
      <c r="GV53" s="157"/>
      <c r="GW53" s="152"/>
      <c r="GX53" s="152"/>
      <c r="GY53" s="152"/>
      <c r="GZ53" s="152"/>
      <c r="HA53" s="152"/>
      <c r="HB53" s="152"/>
      <c r="HC53" s="152"/>
      <c r="HD53" s="152"/>
      <c r="HE53" s="152"/>
      <c r="HF53" s="152"/>
      <c r="HG53" s="152"/>
      <c r="HH53" s="152"/>
      <c r="HI53" s="152"/>
      <c r="HJ53" s="152"/>
      <c r="HK53" s="152"/>
      <c r="HL53" s="152"/>
      <c r="HM53" s="152"/>
      <c r="HN53" s="152"/>
      <c r="HO53" s="152"/>
      <c r="HP53" s="152"/>
      <c r="HQ53" s="153"/>
      <c r="HU53" s="90"/>
      <c r="HV53" s="156"/>
      <c r="HW53" s="156"/>
      <c r="HX53" s="156"/>
      <c r="HY53" s="156"/>
      <c r="HZ53" s="156"/>
      <c r="IA53" s="156"/>
      <c r="IB53" s="156"/>
      <c r="IC53" s="157"/>
      <c r="ID53" s="157"/>
      <c r="IE53" s="152"/>
      <c r="IF53" s="152"/>
      <c r="IG53" s="152"/>
      <c r="IH53" s="152"/>
      <c r="II53" s="152"/>
      <c r="IJ53" s="152"/>
      <c r="IK53" s="152"/>
      <c r="IL53" s="152"/>
      <c r="IM53" s="152"/>
      <c r="IN53" s="152"/>
      <c r="IO53" s="152"/>
      <c r="IP53" s="152"/>
      <c r="IQ53" s="152"/>
      <c r="IR53" s="152"/>
      <c r="IS53" s="152"/>
      <c r="IT53" s="152"/>
      <c r="IU53" s="152"/>
      <c r="IV53" s="152"/>
      <c r="IW53" s="152"/>
      <c r="IX53" s="152"/>
      <c r="IY53" s="153"/>
      <c r="JC53" s="90"/>
      <c r="JD53" s="156"/>
      <c r="JE53" s="156"/>
      <c r="JF53" s="156"/>
      <c r="JG53" s="156"/>
      <c r="JH53" s="156"/>
      <c r="JI53" s="156"/>
      <c r="JJ53" s="156"/>
      <c r="JK53" s="157"/>
      <c r="JL53" s="157"/>
      <c r="JM53" s="152"/>
      <c r="JN53" s="152"/>
      <c r="JO53" s="152"/>
      <c r="JP53" s="152"/>
      <c r="JQ53" s="152"/>
      <c r="JR53" s="152"/>
      <c r="JS53" s="152"/>
      <c r="JT53" s="152"/>
      <c r="JU53" s="152"/>
      <c r="JV53" s="152"/>
      <c r="JW53" s="152"/>
      <c r="JX53" s="152"/>
      <c r="JY53" s="152"/>
      <c r="JZ53" s="152"/>
      <c r="KA53" s="152"/>
      <c r="KB53" s="152"/>
      <c r="KC53" s="152"/>
      <c r="KD53" s="152"/>
      <c r="KE53" s="152"/>
      <c r="KF53" s="152"/>
      <c r="KG53" s="153"/>
      <c r="KK53" s="90"/>
      <c r="KL53" s="156"/>
      <c r="KM53" s="156"/>
      <c r="KN53" s="156"/>
      <c r="KO53" s="156"/>
      <c r="KP53" s="156"/>
      <c r="KQ53" s="156"/>
      <c r="KR53" s="156"/>
      <c r="KS53" s="157"/>
      <c r="KT53" s="157"/>
      <c r="KU53" s="152"/>
      <c r="KV53" s="152"/>
      <c r="KW53" s="152"/>
      <c r="KX53" s="152"/>
      <c r="KY53" s="152"/>
      <c r="KZ53" s="152"/>
      <c r="LA53" s="152"/>
      <c r="LB53" s="152"/>
      <c r="LC53" s="152"/>
      <c r="LD53" s="152"/>
      <c r="LE53" s="152"/>
      <c r="LF53" s="152"/>
      <c r="LG53" s="152"/>
      <c r="LH53" s="152"/>
      <c r="LI53" s="152"/>
      <c r="LJ53" s="152"/>
      <c r="LK53" s="152"/>
      <c r="LL53" s="152"/>
      <c r="LM53" s="152"/>
      <c r="LN53" s="152"/>
      <c r="LO53" s="153"/>
      <c r="LS53" s="90"/>
      <c r="LT53" s="156"/>
      <c r="LU53" s="156"/>
      <c r="LV53" s="156"/>
      <c r="LW53" s="156"/>
      <c r="LX53" s="156"/>
      <c r="LY53" s="156"/>
      <c r="LZ53" s="156"/>
      <c r="MA53" s="157"/>
      <c r="MB53" s="157"/>
      <c r="MC53" s="152"/>
      <c r="MD53" s="152"/>
      <c r="ME53" s="152"/>
      <c r="MF53" s="152"/>
      <c r="MG53" s="152"/>
      <c r="MH53" s="152"/>
      <c r="MI53" s="152"/>
      <c r="MJ53" s="152"/>
      <c r="MK53" s="152"/>
      <c r="ML53" s="152"/>
      <c r="MM53" s="152"/>
      <c r="MN53" s="152"/>
      <c r="MO53" s="152"/>
      <c r="MP53" s="152"/>
      <c r="MQ53" s="152"/>
      <c r="MR53" s="152"/>
      <c r="MS53" s="152"/>
      <c r="MT53" s="152"/>
      <c r="MU53" s="152"/>
      <c r="MV53" s="152"/>
      <c r="MW53" s="153"/>
    </row>
    <row r="54" spans="3:361" ht="16.5" customHeight="1">
      <c r="C54" s="194"/>
      <c r="D54" s="195"/>
      <c r="E54" s="195"/>
      <c r="F54" s="195"/>
      <c r="G54" s="195"/>
      <c r="H54" s="196"/>
      <c r="I54" s="194"/>
      <c r="J54" s="195"/>
      <c r="K54" s="195"/>
      <c r="L54" s="195"/>
      <c r="M54" s="195"/>
      <c r="N54" s="195"/>
      <c r="O54" s="195"/>
      <c r="P54" s="195"/>
      <c r="Q54" s="195"/>
      <c r="R54" s="195"/>
      <c r="S54" s="195"/>
      <c r="T54" s="195"/>
      <c r="U54" s="196"/>
      <c r="Y54" s="90"/>
      <c r="Z54" s="156"/>
      <c r="AA54" s="156"/>
      <c r="AB54" s="156"/>
      <c r="AC54" s="156"/>
      <c r="AD54" s="156"/>
      <c r="AE54" s="156"/>
      <c r="AF54" s="156"/>
      <c r="AG54" s="157"/>
      <c r="AH54" s="157"/>
      <c r="AI54" s="152"/>
      <c r="AJ54" s="152"/>
      <c r="AK54" s="152"/>
      <c r="AL54" s="152"/>
      <c r="AM54" s="152"/>
      <c r="AN54" s="152"/>
      <c r="AO54" s="152"/>
      <c r="AP54" s="152"/>
      <c r="AQ54" s="152"/>
      <c r="AR54" s="152"/>
      <c r="AS54" s="152"/>
      <c r="AT54" s="152"/>
      <c r="AU54" s="152"/>
      <c r="AV54" s="152"/>
      <c r="AW54" s="152"/>
      <c r="AX54" s="152"/>
      <c r="AY54" s="152"/>
      <c r="AZ54" s="152"/>
      <c r="BA54" s="152"/>
      <c r="BB54" s="152"/>
      <c r="BC54" s="153"/>
      <c r="BG54" s="90"/>
      <c r="BH54" s="156"/>
      <c r="BI54" s="156"/>
      <c r="BJ54" s="156"/>
      <c r="BK54" s="156"/>
      <c r="BL54" s="156"/>
      <c r="BM54" s="156"/>
      <c r="BN54" s="156"/>
      <c r="BO54" s="157"/>
      <c r="BP54" s="157"/>
      <c r="BQ54" s="152"/>
      <c r="BR54" s="152"/>
      <c r="BS54" s="152"/>
      <c r="BT54" s="152"/>
      <c r="BU54" s="152"/>
      <c r="BV54" s="152"/>
      <c r="BW54" s="152"/>
      <c r="BX54" s="152"/>
      <c r="BY54" s="152"/>
      <c r="BZ54" s="152"/>
      <c r="CA54" s="152"/>
      <c r="CB54" s="152"/>
      <c r="CC54" s="152"/>
      <c r="CD54" s="152"/>
      <c r="CE54" s="152"/>
      <c r="CF54" s="152"/>
      <c r="CG54" s="152"/>
      <c r="CH54" s="152"/>
      <c r="CI54" s="152"/>
      <c r="CJ54" s="152"/>
      <c r="CK54" s="153"/>
      <c r="CO54" s="90"/>
      <c r="CP54" s="156"/>
      <c r="CQ54" s="156"/>
      <c r="CR54" s="156"/>
      <c r="CS54" s="156"/>
      <c r="CT54" s="156"/>
      <c r="CU54" s="156"/>
      <c r="CV54" s="156"/>
      <c r="CW54" s="157"/>
      <c r="CX54" s="157"/>
      <c r="CY54" s="152"/>
      <c r="CZ54" s="152"/>
      <c r="DA54" s="152"/>
      <c r="DB54" s="152"/>
      <c r="DC54" s="152"/>
      <c r="DD54" s="152"/>
      <c r="DE54" s="152"/>
      <c r="DF54" s="152"/>
      <c r="DG54" s="152"/>
      <c r="DH54" s="152"/>
      <c r="DI54" s="152"/>
      <c r="DJ54" s="152"/>
      <c r="DK54" s="152"/>
      <c r="DL54" s="152"/>
      <c r="DM54" s="152"/>
      <c r="DN54" s="152"/>
      <c r="DO54" s="152"/>
      <c r="DP54" s="152"/>
      <c r="DQ54" s="152"/>
      <c r="DR54" s="152"/>
      <c r="DS54" s="153"/>
      <c r="DW54" s="90"/>
      <c r="DX54" s="156"/>
      <c r="DY54" s="156"/>
      <c r="DZ54" s="156"/>
      <c r="EA54" s="156"/>
      <c r="EB54" s="156"/>
      <c r="EC54" s="156"/>
      <c r="ED54" s="156"/>
      <c r="EE54" s="157"/>
      <c r="EF54" s="157"/>
      <c r="EG54" s="152"/>
      <c r="EH54" s="152"/>
      <c r="EI54" s="152"/>
      <c r="EJ54" s="152"/>
      <c r="EK54" s="152"/>
      <c r="EL54" s="152"/>
      <c r="EM54" s="152"/>
      <c r="EN54" s="152"/>
      <c r="EO54" s="152"/>
      <c r="EP54" s="152"/>
      <c r="EQ54" s="152"/>
      <c r="ER54" s="152"/>
      <c r="ES54" s="152"/>
      <c r="ET54" s="152"/>
      <c r="EU54" s="152"/>
      <c r="EV54" s="152"/>
      <c r="EW54" s="152"/>
      <c r="EX54" s="152"/>
      <c r="EY54" s="152"/>
      <c r="EZ54" s="152"/>
      <c r="FA54" s="153"/>
      <c r="FE54" s="90"/>
      <c r="FF54" s="156"/>
      <c r="FG54" s="156"/>
      <c r="FH54" s="156"/>
      <c r="FI54" s="156"/>
      <c r="FJ54" s="156"/>
      <c r="FK54" s="156"/>
      <c r="FL54" s="156"/>
      <c r="FM54" s="157"/>
      <c r="FN54" s="157"/>
      <c r="FO54" s="152"/>
      <c r="FP54" s="152"/>
      <c r="FQ54" s="152"/>
      <c r="FR54" s="152"/>
      <c r="FS54" s="152"/>
      <c r="FT54" s="152"/>
      <c r="FU54" s="152"/>
      <c r="FV54" s="152"/>
      <c r="FW54" s="152"/>
      <c r="FX54" s="152"/>
      <c r="FY54" s="152"/>
      <c r="FZ54" s="152"/>
      <c r="GA54" s="152"/>
      <c r="GB54" s="152"/>
      <c r="GC54" s="152"/>
      <c r="GD54" s="152"/>
      <c r="GE54" s="152"/>
      <c r="GF54" s="152"/>
      <c r="GG54" s="152"/>
      <c r="GH54" s="152"/>
      <c r="GI54" s="153"/>
      <c r="GM54" s="190" t="s">
        <v>59</v>
      </c>
      <c r="GN54" s="191"/>
      <c r="GO54" s="191"/>
      <c r="GP54" s="191"/>
      <c r="GQ54" s="191"/>
      <c r="GR54" s="191"/>
      <c r="GS54" s="191"/>
      <c r="GT54" s="191"/>
      <c r="GU54" s="191"/>
      <c r="GV54" s="191"/>
      <c r="GW54" s="154"/>
      <c r="GX54" s="154"/>
      <c r="GY54" s="154"/>
      <c r="GZ54" s="154"/>
      <c r="HA54" s="154"/>
      <c r="HB54" s="154"/>
      <c r="HC54" s="154"/>
      <c r="HD54" s="154"/>
      <c r="HE54" s="154"/>
      <c r="HF54" s="154"/>
      <c r="HG54" s="154"/>
      <c r="HH54" s="154"/>
      <c r="HI54" s="154"/>
      <c r="HJ54" s="154"/>
      <c r="HK54" s="154"/>
      <c r="HL54" s="154"/>
      <c r="HM54" s="154"/>
      <c r="HN54" s="154"/>
      <c r="HO54" s="154"/>
      <c r="HP54" s="154"/>
      <c r="HQ54" s="155"/>
      <c r="HU54" s="190" t="s">
        <v>59</v>
      </c>
      <c r="HV54" s="191"/>
      <c r="HW54" s="191"/>
      <c r="HX54" s="191"/>
      <c r="HY54" s="191"/>
      <c r="HZ54" s="191"/>
      <c r="IA54" s="191"/>
      <c r="IB54" s="191"/>
      <c r="IC54" s="191"/>
      <c r="ID54" s="191"/>
      <c r="IE54" s="154"/>
      <c r="IF54" s="154"/>
      <c r="IG54" s="154"/>
      <c r="IH54" s="154"/>
      <c r="II54" s="154"/>
      <c r="IJ54" s="154"/>
      <c r="IK54" s="154"/>
      <c r="IL54" s="154"/>
      <c r="IM54" s="154"/>
      <c r="IN54" s="154"/>
      <c r="IO54" s="154"/>
      <c r="IP54" s="154"/>
      <c r="IQ54" s="154"/>
      <c r="IR54" s="154"/>
      <c r="IS54" s="154"/>
      <c r="IT54" s="154"/>
      <c r="IU54" s="154"/>
      <c r="IV54" s="154"/>
      <c r="IW54" s="154"/>
      <c r="IX54" s="154"/>
      <c r="IY54" s="155"/>
      <c r="JC54" s="190" t="s">
        <v>59</v>
      </c>
      <c r="JD54" s="191"/>
      <c r="JE54" s="191"/>
      <c r="JF54" s="191"/>
      <c r="JG54" s="191"/>
      <c r="JH54" s="191"/>
      <c r="JI54" s="191"/>
      <c r="JJ54" s="191"/>
      <c r="JK54" s="191"/>
      <c r="JL54" s="191"/>
      <c r="JM54" s="154"/>
      <c r="JN54" s="154"/>
      <c r="JO54" s="154"/>
      <c r="JP54" s="154"/>
      <c r="JQ54" s="154"/>
      <c r="JR54" s="154"/>
      <c r="JS54" s="154"/>
      <c r="JT54" s="154"/>
      <c r="JU54" s="154"/>
      <c r="JV54" s="154"/>
      <c r="JW54" s="154"/>
      <c r="JX54" s="154"/>
      <c r="JY54" s="154"/>
      <c r="JZ54" s="154"/>
      <c r="KA54" s="154"/>
      <c r="KB54" s="154"/>
      <c r="KC54" s="154"/>
      <c r="KD54" s="154"/>
      <c r="KE54" s="154"/>
      <c r="KF54" s="154"/>
      <c r="KG54" s="155"/>
      <c r="KK54" s="190" t="s">
        <v>59</v>
      </c>
      <c r="KL54" s="191"/>
      <c r="KM54" s="191"/>
      <c r="KN54" s="191"/>
      <c r="KO54" s="191"/>
      <c r="KP54" s="191"/>
      <c r="KQ54" s="191"/>
      <c r="KR54" s="191"/>
      <c r="KS54" s="191"/>
      <c r="KT54" s="191"/>
      <c r="KU54" s="154"/>
      <c r="KV54" s="154"/>
      <c r="KW54" s="154"/>
      <c r="KX54" s="154"/>
      <c r="KY54" s="154"/>
      <c r="KZ54" s="154"/>
      <c r="LA54" s="154"/>
      <c r="LB54" s="154"/>
      <c r="LC54" s="154"/>
      <c r="LD54" s="154"/>
      <c r="LE54" s="154"/>
      <c r="LF54" s="154"/>
      <c r="LG54" s="154"/>
      <c r="LH54" s="154"/>
      <c r="LI54" s="154"/>
      <c r="LJ54" s="154"/>
      <c r="LK54" s="154"/>
      <c r="LL54" s="154"/>
      <c r="LM54" s="154"/>
      <c r="LN54" s="154"/>
      <c r="LO54" s="155"/>
      <c r="LS54" s="192" t="s">
        <v>60</v>
      </c>
      <c r="LT54" s="193"/>
      <c r="LU54" s="193"/>
      <c r="LV54" s="193"/>
      <c r="LW54" s="193"/>
      <c r="LX54" s="193"/>
      <c r="LY54" s="193"/>
      <c r="LZ54" s="193"/>
      <c r="MA54" s="193"/>
      <c r="MB54" s="193"/>
      <c r="MC54" s="154"/>
      <c r="MD54" s="154"/>
      <c r="ME54" s="154"/>
      <c r="MF54" s="154"/>
      <c r="MG54" s="154"/>
      <c r="MH54" s="154"/>
      <c r="MI54" s="154"/>
      <c r="MJ54" s="154"/>
      <c r="MK54" s="154"/>
      <c r="ML54" s="154"/>
      <c r="MM54" s="154"/>
      <c r="MN54" s="154"/>
      <c r="MO54" s="154"/>
      <c r="MP54" s="154"/>
      <c r="MQ54" s="154"/>
      <c r="MR54" s="154"/>
      <c r="MS54" s="154"/>
      <c r="MT54" s="154"/>
      <c r="MU54" s="154"/>
      <c r="MV54" s="154"/>
      <c r="MW54" s="155"/>
    </row>
    <row r="55" spans="3:361" ht="16.5" customHeight="1">
      <c r="C55" s="194"/>
      <c r="D55" s="195"/>
      <c r="E55" s="195"/>
      <c r="F55" s="195"/>
      <c r="G55" s="195"/>
      <c r="H55" s="196"/>
      <c r="I55" s="194"/>
      <c r="J55" s="195"/>
      <c r="K55" s="195"/>
      <c r="L55" s="195"/>
      <c r="M55" s="195"/>
      <c r="N55" s="195"/>
      <c r="O55" s="195"/>
      <c r="P55" s="195"/>
      <c r="Q55" s="195"/>
      <c r="R55" s="195"/>
      <c r="S55" s="195"/>
      <c r="T55" s="195"/>
      <c r="U55" s="196"/>
      <c r="Y55" s="188" t="s">
        <v>61</v>
      </c>
      <c r="Z55" s="189"/>
      <c r="AA55" s="189"/>
      <c r="AB55" s="189"/>
      <c r="AC55" s="189"/>
      <c r="AD55" s="189"/>
      <c r="AE55" s="189"/>
      <c r="AF55" s="189"/>
      <c r="AG55" s="189"/>
      <c r="AH55" s="189"/>
      <c r="AI55" s="154"/>
      <c r="AJ55" s="154"/>
      <c r="AK55" s="154"/>
      <c r="AL55" s="154"/>
      <c r="AM55" s="154"/>
      <c r="AN55" s="154"/>
      <c r="AO55" s="154"/>
      <c r="AP55" s="154"/>
      <c r="AQ55" s="154"/>
      <c r="AR55" s="154"/>
      <c r="AS55" s="154"/>
      <c r="AT55" s="154"/>
      <c r="AU55" s="154"/>
      <c r="AV55" s="154"/>
      <c r="AW55" s="154"/>
      <c r="AX55" s="154"/>
      <c r="AY55" s="154"/>
      <c r="AZ55" s="154"/>
      <c r="BA55" s="154"/>
      <c r="BB55" s="154"/>
      <c r="BC55" s="155"/>
      <c r="BG55" s="188" t="s">
        <v>61</v>
      </c>
      <c r="BH55" s="189"/>
      <c r="BI55" s="189"/>
      <c r="BJ55" s="189"/>
      <c r="BK55" s="189"/>
      <c r="BL55" s="189"/>
      <c r="BM55" s="189"/>
      <c r="BN55" s="189"/>
      <c r="BO55" s="189"/>
      <c r="BP55" s="189"/>
      <c r="BQ55" s="154"/>
      <c r="BR55" s="154"/>
      <c r="BS55" s="154"/>
      <c r="BT55" s="154"/>
      <c r="BU55" s="154"/>
      <c r="BV55" s="154"/>
      <c r="BW55" s="154"/>
      <c r="BX55" s="154"/>
      <c r="BY55" s="154"/>
      <c r="BZ55" s="154"/>
      <c r="CA55" s="154"/>
      <c r="CB55" s="154"/>
      <c r="CC55" s="154"/>
      <c r="CD55" s="154"/>
      <c r="CE55" s="154"/>
      <c r="CF55" s="154"/>
      <c r="CG55" s="154"/>
      <c r="CH55" s="154"/>
      <c r="CI55" s="154"/>
      <c r="CJ55" s="154"/>
      <c r="CK55" s="155"/>
      <c r="CO55" s="188" t="s">
        <v>61</v>
      </c>
      <c r="CP55" s="189"/>
      <c r="CQ55" s="189"/>
      <c r="CR55" s="189"/>
      <c r="CS55" s="189"/>
      <c r="CT55" s="189"/>
      <c r="CU55" s="189"/>
      <c r="CV55" s="189"/>
      <c r="CW55" s="189"/>
      <c r="CX55" s="189"/>
      <c r="CY55" s="154"/>
      <c r="CZ55" s="154"/>
      <c r="DA55" s="154"/>
      <c r="DB55" s="154"/>
      <c r="DC55" s="154"/>
      <c r="DD55" s="154"/>
      <c r="DE55" s="154"/>
      <c r="DF55" s="154"/>
      <c r="DG55" s="154"/>
      <c r="DH55" s="154"/>
      <c r="DI55" s="154"/>
      <c r="DJ55" s="154"/>
      <c r="DK55" s="154"/>
      <c r="DL55" s="154"/>
      <c r="DM55" s="154"/>
      <c r="DN55" s="154"/>
      <c r="DO55" s="154"/>
      <c r="DP55" s="154"/>
      <c r="DQ55" s="154"/>
      <c r="DR55" s="154"/>
      <c r="DS55" s="155"/>
      <c r="DW55" s="188" t="s">
        <v>61</v>
      </c>
      <c r="DX55" s="189"/>
      <c r="DY55" s="189"/>
      <c r="DZ55" s="189"/>
      <c r="EA55" s="189"/>
      <c r="EB55" s="189"/>
      <c r="EC55" s="189"/>
      <c r="ED55" s="189"/>
      <c r="EE55" s="189"/>
      <c r="EF55" s="189"/>
      <c r="EG55" s="154"/>
      <c r="EH55" s="154"/>
      <c r="EI55" s="154"/>
      <c r="EJ55" s="154"/>
      <c r="EK55" s="154"/>
      <c r="EL55" s="154"/>
      <c r="EM55" s="154"/>
      <c r="EN55" s="154"/>
      <c r="EO55" s="154"/>
      <c r="EP55" s="154"/>
      <c r="EQ55" s="154"/>
      <c r="ER55" s="154"/>
      <c r="ES55" s="154"/>
      <c r="ET55" s="154"/>
      <c r="EU55" s="154"/>
      <c r="EV55" s="154"/>
      <c r="EW55" s="154"/>
      <c r="EX55" s="154"/>
      <c r="EY55" s="154"/>
      <c r="EZ55" s="154"/>
      <c r="FA55" s="155"/>
      <c r="FE55" s="188" t="s">
        <v>61</v>
      </c>
      <c r="FF55" s="189"/>
      <c r="FG55" s="189"/>
      <c r="FH55" s="189"/>
      <c r="FI55" s="189"/>
      <c r="FJ55" s="189"/>
      <c r="FK55" s="189"/>
      <c r="FL55" s="189"/>
      <c r="FM55" s="189"/>
      <c r="FN55" s="189"/>
      <c r="FO55" s="154"/>
      <c r="FP55" s="154"/>
      <c r="FQ55" s="154"/>
      <c r="FR55" s="154"/>
      <c r="FS55" s="154"/>
      <c r="FT55" s="154"/>
      <c r="FU55" s="154"/>
      <c r="FV55" s="154"/>
      <c r="FW55" s="154"/>
      <c r="FX55" s="154"/>
      <c r="FY55" s="154"/>
      <c r="FZ55" s="154"/>
      <c r="GA55" s="154"/>
      <c r="GB55" s="154"/>
      <c r="GC55" s="154"/>
      <c r="GD55" s="154"/>
      <c r="GE55" s="154"/>
      <c r="GF55" s="154"/>
      <c r="GG55" s="154"/>
      <c r="GH55" s="154"/>
      <c r="GI55" s="155"/>
      <c r="GM55" s="90"/>
      <c r="GN55" s="156"/>
      <c r="GO55" s="156"/>
      <c r="GP55" s="156"/>
      <c r="GQ55" s="156"/>
      <c r="GR55" s="156"/>
      <c r="GS55" s="156"/>
      <c r="GT55" s="156"/>
      <c r="GU55" s="157"/>
      <c r="GV55" s="157"/>
      <c r="GW55" s="152"/>
      <c r="GX55" s="152"/>
      <c r="GY55" s="152"/>
      <c r="GZ55" s="152"/>
      <c r="HA55" s="152"/>
      <c r="HB55" s="152"/>
      <c r="HC55" s="152"/>
      <c r="HD55" s="152"/>
      <c r="HE55" s="152"/>
      <c r="HF55" s="152"/>
      <c r="HG55" s="152"/>
      <c r="HH55" s="152"/>
      <c r="HI55" s="152"/>
      <c r="HJ55" s="152"/>
      <c r="HK55" s="152"/>
      <c r="HL55" s="152"/>
      <c r="HM55" s="152"/>
      <c r="HN55" s="152"/>
      <c r="HO55" s="152"/>
      <c r="HP55" s="152"/>
      <c r="HQ55" s="153"/>
      <c r="HU55" s="90"/>
      <c r="HV55" s="156"/>
      <c r="HW55" s="156"/>
      <c r="HX55" s="156"/>
      <c r="HY55" s="156"/>
      <c r="HZ55" s="156"/>
      <c r="IA55" s="156"/>
      <c r="IB55" s="156"/>
      <c r="IC55" s="157"/>
      <c r="ID55" s="157"/>
      <c r="IE55" s="152"/>
      <c r="IF55" s="152"/>
      <c r="IG55" s="152"/>
      <c r="IH55" s="152"/>
      <c r="II55" s="152"/>
      <c r="IJ55" s="152"/>
      <c r="IK55" s="152"/>
      <c r="IL55" s="152"/>
      <c r="IM55" s="152"/>
      <c r="IN55" s="152"/>
      <c r="IO55" s="152"/>
      <c r="IP55" s="152"/>
      <c r="IQ55" s="152"/>
      <c r="IR55" s="152"/>
      <c r="IS55" s="152"/>
      <c r="IT55" s="152"/>
      <c r="IU55" s="152"/>
      <c r="IV55" s="152"/>
      <c r="IW55" s="152"/>
      <c r="IX55" s="152"/>
      <c r="IY55" s="153"/>
      <c r="JC55" s="90"/>
      <c r="JD55" s="156"/>
      <c r="JE55" s="156"/>
      <c r="JF55" s="156"/>
      <c r="JG55" s="156"/>
      <c r="JH55" s="156"/>
      <c r="JI55" s="156"/>
      <c r="JJ55" s="156"/>
      <c r="JK55" s="157"/>
      <c r="JL55" s="157"/>
      <c r="JM55" s="152"/>
      <c r="JN55" s="152"/>
      <c r="JO55" s="152"/>
      <c r="JP55" s="152"/>
      <c r="JQ55" s="152"/>
      <c r="JR55" s="152"/>
      <c r="JS55" s="152"/>
      <c r="JT55" s="152"/>
      <c r="JU55" s="152"/>
      <c r="JV55" s="152"/>
      <c r="JW55" s="152"/>
      <c r="JX55" s="152"/>
      <c r="JY55" s="152"/>
      <c r="JZ55" s="152"/>
      <c r="KA55" s="152"/>
      <c r="KB55" s="152"/>
      <c r="KC55" s="152"/>
      <c r="KD55" s="152"/>
      <c r="KE55" s="152"/>
      <c r="KF55" s="152"/>
      <c r="KG55" s="153"/>
      <c r="KK55" s="90"/>
      <c r="KL55" s="156"/>
      <c r="KM55" s="156"/>
      <c r="KN55" s="156"/>
      <c r="KO55" s="156"/>
      <c r="KP55" s="156"/>
      <c r="KQ55" s="156"/>
      <c r="KR55" s="156"/>
      <c r="KS55" s="157"/>
      <c r="KT55" s="157"/>
      <c r="KU55" s="152"/>
      <c r="KV55" s="152"/>
      <c r="KW55" s="152"/>
      <c r="KX55" s="152"/>
      <c r="KY55" s="152"/>
      <c r="KZ55" s="152"/>
      <c r="LA55" s="152"/>
      <c r="LB55" s="152"/>
      <c r="LC55" s="152"/>
      <c r="LD55" s="152"/>
      <c r="LE55" s="152"/>
      <c r="LF55" s="152"/>
      <c r="LG55" s="152"/>
      <c r="LH55" s="152"/>
      <c r="LI55" s="152"/>
      <c r="LJ55" s="152"/>
      <c r="LK55" s="152"/>
      <c r="LL55" s="152"/>
      <c r="LM55" s="152"/>
      <c r="LN55" s="152"/>
      <c r="LO55" s="153"/>
      <c r="LS55" s="90"/>
      <c r="LT55" s="156"/>
      <c r="LU55" s="156"/>
      <c r="LV55" s="156"/>
      <c r="LW55" s="156"/>
      <c r="LX55" s="156"/>
      <c r="LY55" s="156"/>
      <c r="LZ55" s="156"/>
      <c r="MA55" s="157"/>
      <c r="MB55" s="157"/>
      <c r="MC55" s="152"/>
      <c r="MD55" s="152"/>
      <c r="ME55" s="152"/>
      <c r="MF55" s="152"/>
      <c r="MG55" s="152"/>
      <c r="MH55" s="152"/>
      <c r="MI55" s="152"/>
      <c r="MJ55" s="152"/>
      <c r="MK55" s="152"/>
      <c r="ML55" s="152"/>
      <c r="MM55" s="152"/>
      <c r="MN55" s="152"/>
      <c r="MO55" s="152"/>
      <c r="MP55" s="152"/>
      <c r="MQ55" s="152"/>
      <c r="MR55" s="152"/>
      <c r="MS55" s="152"/>
      <c r="MT55" s="152"/>
      <c r="MU55" s="152"/>
      <c r="MV55" s="152"/>
      <c r="MW55" s="153"/>
    </row>
    <row r="56" spans="3:361" ht="16.5" customHeight="1">
      <c r="C56" s="194"/>
      <c r="D56" s="195"/>
      <c r="E56" s="195"/>
      <c r="F56" s="195"/>
      <c r="G56" s="195"/>
      <c r="H56" s="196"/>
      <c r="I56" s="194"/>
      <c r="J56" s="195"/>
      <c r="K56" s="195"/>
      <c r="L56" s="195"/>
      <c r="M56" s="195"/>
      <c r="N56" s="195"/>
      <c r="O56" s="195"/>
      <c r="P56" s="195"/>
      <c r="Q56" s="195"/>
      <c r="R56" s="195"/>
      <c r="S56" s="195"/>
      <c r="T56" s="195"/>
      <c r="U56" s="196"/>
      <c r="Y56" s="90"/>
      <c r="Z56" s="156"/>
      <c r="AA56" s="156"/>
      <c r="AB56" s="156"/>
      <c r="AC56" s="156"/>
      <c r="AD56" s="156"/>
      <c r="AE56" s="156"/>
      <c r="AF56" s="156"/>
      <c r="AG56" s="157"/>
      <c r="AH56" s="157"/>
      <c r="AI56" s="152"/>
      <c r="AJ56" s="152"/>
      <c r="AK56" s="152"/>
      <c r="AL56" s="152"/>
      <c r="AM56" s="152"/>
      <c r="AN56" s="152"/>
      <c r="AO56" s="152"/>
      <c r="AP56" s="152"/>
      <c r="AQ56" s="152"/>
      <c r="AR56" s="152"/>
      <c r="AS56" s="152"/>
      <c r="AT56" s="152"/>
      <c r="AU56" s="152"/>
      <c r="AV56" s="152"/>
      <c r="AW56" s="152"/>
      <c r="AX56" s="152"/>
      <c r="AY56" s="152"/>
      <c r="AZ56" s="152"/>
      <c r="BA56" s="152"/>
      <c r="BB56" s="152"/>
      <c r="BC56" s="153"/>
      <c r="BG56" s="90"/>
      <c r="BH56" s="156"/>
      <c r="BI56" s="156"/>
      <c r="BJ56" s="156"/>
      <c r="BK56" s="156"/>
      <c r="BL56" s="156"/>
      <c r="BM56" s="156"/>
      <c r="BN56" s="156"/>
      <c r="BO56" s="157"/>
      <c r="BP56" s="157"/>
      <c r="BQ56" s="152"/>
      <c r="BR56" s="152"/>
      <c r="BS56" s="152"/>
      <c r="BT56" s="152"/>
      <c r="BU56" s="152"/>
      <c r="BV56" s="152"/>
      <c r="BW56" s="152"/>
      <c r="BX56" s="152"/>
      <c r="BY56" s="152"/>
      <c r="BZ56" s="152"/>
      <c r="CA56" s="152"/>
      <c r="CB56" s="152"/>
      <c r="CC56" s="152"/>
      <c r="CD56" s="152"/>
      <c r="CE56" s="152"/>
      <c r="CF56" s="152"/>
      <c r="CG56" s="152"/>
      <c r="CH56" s="152"/>
      <c r="CI56" s="152"/>
      <c r="CJ56" s="152"/>
      <c r="CK56" s="153"/>
      <c r="CO56" s="90"/>
      <c r="CP56" s="156"/>
      <c r="CQ56" s="156"/>
      <c r="CR56" s="156"/>
      <c r="CS56" s="156"/>
      <c r="CT56" s="156"/>
      <c r="CU56" s="156"/>
      <c r="CV56" s="156"/>
      <c r="CW56" s="157"/>
      <c r="CX56" s="157"/>
      <c r="CY56" s="152"/>
      <c r="CZ56" s="152"/>
      <c r="DA56" s="152"/>
      <c r="DB56" s="152"/>
      <c r="DC56" s="152"/>
      <c r="DD56" s="152"/>
      <c r="DE56" s="152"/>
      <c r="DF56" s="152"/>
      <c r="DG56" s="152"/>
      <c r="DH56" s="152"/>
      <c r="DI56" s="152"/>
      <c r="DJ56" s="152"/>
      <c r="DK56" s="152"/>
      <c r="DL56" s="152"/>
      <c r="DM56" s="152"/>
      <c r="DN56" s="152"/>
      <c r="DO56" s="152"/>
      <c r="DP56" s="152"/>
      <c r="DQ56" s="152"/>
      <c r="DR56" s="152"/>
      <c r="DS56" s="153"/>
      <c r="DW56" s="90"/>
      <c r="DX56" s="156"/>
      <c r="DY56" s="156"/>
      <c r="DZ56" s="156"/>
      <c r="EA56" s="156"/>
      <c r="EB56" s="156"/>
      <c r="EC56" s="156"/>
      <c r="ED56" s="156"/>
      <c r="EE56" s="157"/>
      <c r="EF56" s="157"/>
      <c r="EG56" s="152"/>
      <c r="EH56" s="152"/>
      <c r="EI56" s="152"/>
      <c r="EJ56" s="152"/>
      <c r="EK56" s="152"/>
      <c r="EL56" s="152"/>
      <c r="EM56" s="152"/>
      <c r="EN56" s="152"/>
      <c r="EO56" s="152"/>
      <c r="EP56" s="152"/>
      <c r="EQ56" s="152"/>
      <c r="ER56" s="152"/>
      <c r="ES56" s="152"/>
      <c r="ET56" s="152"/>
      <c r="EU56" s="152"/>
      <c r="EV56" s="152"/>
      <c r="EW56" s="152"/>
      <c r="EX56" s="152"/>
      <c r="EY56" s="152"/>
      <c r="EZ56" s="152"/>
      <c r="FA56" s="153"/>
      <c r="FE56" s="90"/>
      <c r="FF56" s="156"/>
      <c r="FG56" s="156"/>
      <c r="FH56" s="156"/>
      <c r="FI56" s="156"/>
      <c r="FJ56" s="156"/>
      <c r="FK56" s="156"/>
      <c r="FL56" s="156"/>
      <c r="FM56" s="157"/>
      <c r="FN56" s="157"/>
      <c r="FO56" s="152"/>
      <c r="FP56" s="152"/>
      <c r="FQ56" s="152"/>
      <c r="FR56" s="152"/>
      <c r="FS56" s="152"/>
      <c r="FT56" s="152"/>
      <c r="FU56" s="152"/>
      <c r="FV56" s="152"/>
      <c r="FW56" s="152"/>
      <c r="FX56" s="152"/>
      <c r="FY56" s="152"/>
      <c r="FZ56" s="152"/>
      <c r="GA56" s="152"/>
      <c r="GB56" s="152"/>
      <c r="GC56" s="152"/>
      <c r="GD56" s="152"/>
      <c r="GE56" s="152"/>
      <c r="GF56" s="152"/>
      <c r="GG56" s="152"/>
      <c r="GH56" s="152"/>
      <c r="GI56" s="153"/>
      <c r="GM56" s="190" t="s">
        <v>59</v>
      </c>
      <c r="GN56" s="191"/>
      <c r="GO56" s="191"/>
      <c r="GP56" s="191"/>
      <c r="GQ56" s="191"/>
      <c r="GR56" s="191"/>
      <c r="GS56" s="191"/>
      <c r="GT56" s="191"/>
      <c r="GU56" s="191"/>
      <c r="GV56" s="191"/>
      <c r="GW56" s="154"/>
      <c r="GX56" s="154"/>
      <c r="GY56" s="154"/>
      <c r="GZ56" s="154"/>
      <c r="HA56" s="154"/>
      <c r="HB56" s="154"/>
      <c r="HC56" s="154"/>
      <c r="HD56" s="154"/>
      <c r="HE56" s="154"/>
      <c r="HF56" s="154"/>
      <c r="HG56" s="154"/>
      <c r="HH56" s="154"/>
      <c r="HI56" s="154"/>
      <c r="HJ56" s="154"/>
      <c r="HK56" s="154"/>
      <c r="HL56" s="154"/>
      <c r="HM56" s="154"/>
      <c r="HN56" s="154"/>
      <c r="HO56" s="154"/>
      <c r="HP56" s="154"/>
      <c r="HQ56" s="155"/>
      <c r="HU56" s="190" t="s">
        <v>59</v>
      </c>
      <c r="HV56" s="191"/>
      <c r="HW56" s="191"/>
      <c r="HX56" s="191"/>
      <c r="HY56" s="191"/>
      <c r="HZ56" s="191"/>
      <c r="IA56" s="191"/>
      <c r="IB56" s="191"/>
      <c r="IC56" s="191"/>
      <c r="ID56" s="191"/>
      <c r="IE56" s="154"/>
      <c r="IF56" s="154"/>
      <c r="IG56" s="154"/>
      <c r="IH56" s="154"/>
      <c r="II56" s="154"/>
      <c r="IJ56" s="154"/>
      <c r="IK56" s="154"/>
      <c r="IL56" s="154"/>
      <c r="IM56" s="154"/>
      <c r="IN56" s="154"/>
      <c r="IO56" s="154"/>
      <c r="IP56" s="154"/>
      <c r="IQ56" s="154"/>
      <c r="IR56" s="154"/>
      <c r="IS56" s="154"/>
      <c r="IT56" s="154"/>
      <c r="IU56" s="154"/>
      <c r="IV56" s="154"/>
      <c r="IW56" s="154"/>
      <c r="IX56" s="154"/>
      <c r="IY56" s="155"/>
      <c r="JC56" s="190" t="s">
        <v>59</v>
      </c>
      <c r="JD56" s="191"/>
      <c r="JE56" s="191"/>
      <c r="JF56" s="191"/>
      <c r="JG56" s="191"/>
      <c r="JH56" s="191"/>
      <c r="JI56" s="191"/>
      <c r="JJ56" s="191"/>
      <c r="JK56" s="191"/>
      <c r="JL56" s="191"/>
      <c r="JM56" s="154"/>
      <c r="JN56" s="154"/>
      <c r="JO56" s="154"/>
      <c r="JP56" s="154"/>
      <c r="JQ56" s="154"/>
      <c r="JR56" s="154"/>
      <c r="JS56" s="154"/>
      <c r="JT56" s="154"/>
      <c r="JU56" s="154"/>
      <c r="JV56" s="154"/>
      <c r="JW56" s="154"/>
      <c r="JX56" s="154"/>
      <c r="JY56" s="154"/>
      <c r="JZ56" s="154"/>
      <c r="KA56" s="154"/>
      <c r="KB56" s="154"/>
      <c r="KC56" s="154"/>
      <c r="KD56" s="154"/>
      <c r="KE56" s="154"/>
      <c r="KF56" s="154"/>
      <c r="KG56" s="155"/>
      <c r="KK56" s="190" t="s">
        <v>59</v>
      </c>
      <c r="KL56" s="191"/>
      <c r="KM56" s="191"/>
      <c r="KN56" s="191"/>
      <c r="KO56" s="191"/>
      <c r="KP56" s="191"/>
      <c r="KQ56" s="191"/>
      <c r="KR56" s="191"/>
      <c r="KS56" s="191"/>
      <c r="KT56" s="191"/>
      <c r="KU56" s="154"/>
      <c r="KV56" s="154"/>
      <c r="KW56" s="154"/>
      <c r="KX56" s="154"/>
      <c r="KY56" s="154"/>
      <c r="KZ56" s="154"/>
      <c r="LA56" s="154"/>
      <c r="LB56" s="154"/>
      <c r="LC56" s="154"/>
      <c r="LD56" s="154"/>
      <c r="LE56" s="154"/>
      <c r="LF56" s="154"/>
      <c r="LG56" s="154"/>
      <c r="LH56" s="154"/>
      <c r="LI56" s="154"/>
      <c r="LJ56" s="154"/>
      <c r="LK56" s="154"/>
      <c r="LL56" s="154"/>
      <c r="LM56" s="154"/>
      <c r="LN56" s="154"/>
      <c r="LO56" s="155"/>
      <c r="LS56" s="192" t="s">
        <v>60</v>
      </c>
      <c r="LT56" s="193"/>
      <c r="LU56" s="193"/>
      <c r="LV56" s="193"/>
      <c r="LW56" s="193"/>
      <c r="LX56" s="193"/>
      <c r="LY56" s="193"/>
      <c r="LZ56" s="193"/>
      <c r="MA56" s="193"/>
      <c r="MB56" s="193"/>
      <c r="MC56" s="154"/>
      <c r="MD56" s="154"/>
      <c r="ME56" s="154"/>
      <c r="MF56" s="154"/>
      <c r="MG56" s="154"/>
      <c r="MH56" s="154"/>
      <c r="MI56" s="154"/>
      <c r="MJ56" s="154"/>
      <c r="MK56" s="154"/>
      <c r="ML56" s="154"/>
      <c r="MM56" s="154"/>
      <c r="MN56" s="154"/>
      <c r="MO56" s="154"/>
      <c r="MP56" s="154"/>
      <c r="MQ56" s="154"/>
      <c r="MR56" s="154"/>
      <c r="MS56" s="154"/>
      <c r="MT56" s="154"/>
      <c r="MU56" s="154"/>
      <c r="MV56" s="154"/>
      <c r="MW56" s="155"/>
    </row>
    <row r="57" spans="3:361" ht="16.5" customHeight="1">
      <c r="C57" s="194"/>
      <c r="D57" s="195"/>
      <c r="E57" s="195"/>
      <c r="F57" s="195"/>
      <c r="G57" s="195"/>
      <c r="H57" s="196"/>
      <c r="I57" s="194"/>
      <c r="J57" s="195"/>
      <c r="K57" s="195"/>
      <c r="L57" s="195"/>
      <c r="M57" s="195"/>
      <c r="N57" s="195"/>
      <c r="O57" s="195"/>
      <c r="P57" s="195"/>
      <c r="Q57" s="195"/>
      <c r="R57" s="195"/>
      <c r="S57" s="195"/>
      <c r="T57" s="195"/>
      <c r="U57" s="196"/>
      <c r="Y57" s="188" t="s">
        <v>61</v>
      </c>
      <c r="Z57" s="189"/>
      <c r="AA57" s="189"/>
      <c r="AB57" s="189"/>
      <c r="AC57" s="189"/>
      <c r="AD57" s="189"/>
      <c r="AE57" s="189"/>
      <c r="AF57" s="189"/>
      <c r="AG57" s="189"/>
      <c r="AH57" s="189"/>
      <c r="AI57" s="154"/>
      <c r="AJ57" s="154"/>
      <c r="AK57" s="154"/>
      <c r="AL57" s="154"/>
      <c r="AM57" s="154"/>
      <c r="AN57" s="154"/>
      <c r="AO57" s="154"/>
      <c r="AP57" s="154"/>
      <c r="AQ57" s="154"/>
      <c r="AR57" s="154"/>
      <c r="AS57" s="154"/>
      <c r="AT57" s="154"/>
      <c r="AU57" s="154"/>
      <c r="AV57" s="154"/>
      <c r="AW57" s="154"/>
      <c r="AX57" s="154"/>
      <c r="AY57" s="154"/>
      <c r="AZ57" s="154"/>
      <c r="BA57" s="154"/>
      <c r="BB57" s="154"/>
      <c r="BC57" s="155"/>
      <c r="BG57" s="188" t="s">
        <v>61</v>
      </c>
      <c r="BH57" s="189"/>
      <c r="BI57" s="189"/>
      <c r="BJ57" s="189"/>
      <c r="BK57" s="189"/>
      <c r="BL57" s="189"/>
      <c r="BM57" s="189"/>
      <c r="BN57" s="189"/>
      <c r="BO57" s="189"/>
      <c r="BP57" s="189"/>
      <c r="BQ57" s="154"/>
      <c r="BR57" s="154"/>
      <c r="BS57" s="154"/>
      <c r="BT57" s="154"/>
      <c r="BU57" s="154"/>
      <c r="BV57" s="154"/>
      <c r="BW57" s="154"/>
      <c r="BX57" s="154"/>
      <c r="BY57" s="154"/>
      <c r="BZ57" s="154"/>
      <c r="CA57" s="154"/>
      <c r="CB57" s="154"/>
      <c r="CC57" s="154"/>
      <c r="CD57" s="154"/>
      <c r="CE57" s="154"/>
      <c r="CF57" s="154"/>
      <c r="CG57" s="154"/>
      <c r="CH57" s="154"/>
      <c r="CI57" s="154"/>
      <c r="CJ57" s="154"/>
      <c r="CK57" s="155"/>
      <c r="CO57" s="188" t="s">
        <v>61</v>
      </c>
      <c r="CP57" s="189"/>
      <c r="CQ57" s="189"/>
      <c r="CR57" s="189"/>
      <c r="CS57" s="189"/>
      <c r="CT57" s="189"/>
      <c r="CU57" s="189"/>
      <c r="CV57" s="189"/>
      <c r="CW57" s="189"/>
      <c r="CX57" s="189"/>
      <c r="CY57" s="154"/>
      <c r="CZ57" s="154"/>
      <c r="DA57" s="154"/>
      <c r="DB57" s="154"/>
      <c r="DC57" s="154"/>
      <c r="DD57" s="154"/>
      <c r="DE57" s="154"/>
      <c r="DF57" s="154"/>
      <c r="DG57" s="154"/>
      <c r="DH57" s="154"/>
      <c r="DI57" s="154"/>
      <c r="DJ57" s="154"/>
      <c r="DK57" s="154"/>
      <c r="DL57" s="154"/>
      <c r="DM57" s="154"/>
      <c r="DN57" s="154"/>
      <c r="DO57" s="154"/>
      <c r="DP57" s="154"/>
      <c r="DQ57" s="154"/>
      <c r="DR57" s="154"/>
      <c r="DS57" s="155"/>
      <c r="DW57" s="188" t="s">
        <v>61</v>
      </c>
      <c r="DX57" s="189"/>
      <c r="DY57" s="189"/>
      <c r="DZ57" s="189"/>
      <c r="EA57" s="189"/>
      <c r="EB57" s="189"/>
      <c r="EC57" s="189"/>
      <c r="ED57" s="189"/>
      <c r="EE57" s="189"/>
      <c r="EF57" s="189"/>
      <c r="EG57" s="154"/>
      <c r="EH57" s="154"/>
      <c r="EI57" s="154"/>
      <c r="EJ57" s="154"/>
      <c r="EK57" s="154"/>
      <c r="EL57" s="154"/>
      <c r="EM57" s="154"/>
      <c r="EN57" s="154"/>
      <c r="EO57" s="154"/>
      <c r="EP57" s="154"/>
      <c r="EQ57" s="154"/>
      <c r="ER57" s="154"/>
      <c r="ES57" s="154"/>
      <c r="ET57" s="154"/>
      <c r="EU57" s="154"/>
      <c r="EV57" s="154"/>
      <c r="EW57" s="154"/>
      <c r="EX57" s="154"/>
      <c r="EY57" s="154"/>
      <c r="EZ57" s="154"/>
      <c r="FA57" s="155"/>
      <c r="FE57" s="188" t="s">
        <v>61</v>
      </c>
      <c r="FF57" s="189"/>
      <c r="FG57" s="189"/>
      <c r="FH57" s="189"/>
      <c r="FI57" s="189"/>
      <c r="FJ57" s="189"/>
      <c r="FK57" s="189"/>
      <c r="FL57" s="189"/>
      <c r="FM57" s="189"/>
      <c r="FN57" s="189"/>
      <c r="FO57" s="154"/>
      <c r="FP57" s="154"/>
      <c r="FQ57" s="154"/>
      <c r="FR57" s="154"/>
      <c r="FS57" s="154"/>
      <c r="FT57" s="154"/>
      <c r="FU57" s="154"/>
      <c r="FV57" s="154"/>
      <c r="FW57" s="154"/>
      <c r="FX57" s="154"/>
      <c r="FY57" s="154"/>
      <c r="FZ57" s="154"/>
      <c r="GA57" s="154"/>
      <c r="GB57" s="154"/>
      <c r="GC57" s="154"/>
      <c r="GD57" s="154"/>
      <c r="GE57" s="154"/>
      <c r="GF57" s="154"/>
      <c r="GG57" s="154"/>
      <c r="GH57" s="154"/>
      <c r="GI57" s="155"/>
      <c r="GM57" s="90"/>
      <c r="GN57" s="156"/>
      <c r="GO57" s="156"/>
      <c r="GP57" s="156"/>
      <c r="GQ57" s="156"/>
      <c r="GR57" s="156"/>
      <c r="GS57" s="156"/>
      <c r="GT57" s="156"/>
      <c r="GU57" s="157"/>
      <c r="GV57" s="157"/>
      <c r="GW57" s="152"/>
      <c r="GX57" s="152"/>
      <c r="GY57" s="152"/>
      <c r="GZ57" s="152"/>
      <c r="HA57" s="152"/>
      <c r="HB57" s="152"/>
      <c r="HC57" s="152"/>
      <c r="HD57" s="152"/>
      <c r="HE57" s="152"/>
      <c r="HF57" s="152"/>
      <c r="HG57" s="152"/>
      <c r="HH57" s="152"/>
      <c r="HI57" s="152"/>
      <c r="HJ57" s="152"/>
      <c r="HK57" s="152"/>
      <c r="HL57" s="152"/>
      <c r="HM57" s="152"/>
      <c r="HN57" s="152"/>
      <c r="HO57" s="152"/>
      <c r="HP57" s="152"/>
      <c r="HQ57" s="153"/>
      <c r="HU57" s="90"/>
      <c r="HV57" s="156"/>
      <c r="HW57" s="156"/>
      <c r="HX57" s="156"/>
      <c r="HY57" s="156"/>
      <c r="HZ57" s="156"/>
      <c r="IA57" s="156"/>
      <c r="IB57" s="156"/>
      <c r="IC57" s="157"/>
      <c r="ID57" s="157"/>
      <c r="IE57" s="152"/>
      <c r="IF57" s="152"/>
      <c r="IG57" s="152"/>
      <c r="IH57" s="152"/>
      <c r="II57" s="152"/>
      <c r="IJ57" s="152"/>
      <c r="IK57" s="152"/>
      <c r="IL57" s="152"/>
      <c r="IM57" s="152"/>
      <c r="IN57" s="152"/>
      <c r="IO57" s="152"/>
      <c r="IP57" s="152"/>
      <c r="IQ57" s="152"/>
      <c r="IR57" s="152"/>
      <c r="IS57" s="152"/>
      <c r="IT57" s="152"/>
      <c r="IU57" s="152"/>
      <c r="IV57" s="152"/>
      <c r="IW57" s="152"/>
      <c r="IX57" s="152"/>
      <c r="IY57" s="153"/>
      <c r="JC57" s="90"/>
      <c r="JD57" s="156"/>
      <c r="JE57" s="156"/>
      <c r="JF57" s="156"/>
      <c r="JG57" s="156"/>
      <c r="JH57" s="156"/>
      <c r="JI57" s="156"/>
      <c r="JJ57" s="156"/>
      <c r="JK57" s="157"/>
      <c r="JL57" s="157"/>
      <c r="JM57" s="152"/>
      <c r="JN57" s="152"/>
      <c r="JO57" s="152"/>
      <c r="JP57" s="152"/>
      <c r="JQ57" s="152"/>
      <c r="JR57" s="152"/>
      <c r="JS57" s="152"/>
      <c r="JT57" s="152"/>
      <c r="JU57" s="152"/>
      <c r="JV57" s="152"/>
      <c r="JW57" s="152"/>
      <c r="JX57" s="152"/>
      <c r="JY57" s="152"/>
      <c r="JZ57" s="152"/>
      <c r="KA57" s="152"/>
      <c r="KB57" s="152"/>
      <c r="KC57" s="152"/>
      <c r="KD57" s="152"/>
      <c r="KE57" s="152"/>
      <c r="KF57" s="152"/>
      <c r="KG57" s="153"/>
      <c r="KK57" s="90"/>
      <c r="KL57" s="156"/>
      <c r="KM57" s="156"/>
      <c r="KN57" s="156"/>
      <c r="KO57" s="156"/>
      <c r="KP57" s="156"/>
      <c r="KQ57" s="156"/>
      <c r="KR57" s="156"/>
      <c r="KS57" s="157"/>
      <c r="KT57" s="157"/>
      <c r="KU57" s="152"/>
      <c r="KV57" s="152"/>
      <c r="KW57" s="152"/>
      <c r="KX57" s="152"/>
      <c r="KY57" s="152"/>
      <c r="KZ57" s="152"/>
      <c r="LA57" s="152"/>
      <c r="LB57" s="152"/>
      <c r="LC57" s="152"/>
      <c r="LD57" s="152"/>
      <c r="LE57" s="152"/>
      <c r="LF57" s="152"/>
      <c r="LG57" s="152"/>
      <c r="LH57" s="152"/>
      <c r="LI57" s="152"/>
      <c r="LJ57" s="152"/>
      <c r="LK57" s="152"/>
      <c r="LL57" s="152"/>
      <c r="LM57" s="152"/>
      <c r="LN57" s="152"/>
      <c r="LO57" s="153"/>
      <c r="LS57" s="90"/>
      <c r="LT57" s="156"/>
      <c r="LU57" s="156"/>
      <c r="LV57" s="156"/>
      <c r="LW57" s="156"/>
      <c r="LX57" s="156"/>
      <c r="LY57" s="156"/>
      <c r="LZ57" s="156"/>
      <c r="MA57" s="157"/>
      <c r="MB57" s="157"/>
      <c r="MC57" s="152"/>
      <c r="MD57" s="152"/>
      <c r="ME57" s="152"/>
      <c r="MF57" s="152"/>
      <c r="MG57" s="152"/>
      <c r="MH57" s="152"/>
      <c r="MI57" s="152"/>
      <c r="MJ57" s="152"/>
      <c r="MK57" s="152"/>
      <c r="ML57" s="152"/>
      <c r="MM57" s="152"/>
      <c r="MN57" s="152"/>
      <c r="MO57" s="152"/>
      <c r="MP57" s="152"/>
      <c r="MQ57" s="152"/>
      <c r="MR57" s="152"/>
      <c r="MS57" s="152"/>
      <c r="MT57" s="152"/>
      <c r="MU57" s="152"/>
      <c r="MV57" s="152"/>
      <c r="MW57" s="153"/>
    </row>
    <row r="58" spans="3:361" ht="16.5" customHeight="1">
      <c r="C58" s="194"/>
      <c r="D58" s="195"/>
      <c r="E58" s="195"/>
      <c r="F58" s="195"/>
      <c r="G58" s="195"/>
      <c r="H58" s="196"/>
      <c r="I58" s="194"/>
      <c r="J58" s="195"/>
      <c r="K58" s="195"/>
      <c r="L58" s="195"/>
      <c r="M58" s="195"/>
      <c r="N58" s="195"/>
      <c r="O58" s="195"/>
      <c r="P58" s="195"/>
      <c r="Q58" s="195"/>
      <c r="R58" s="195"/>
      <c r="S58" s="195"/>
      <c r="T58" s="195"/>
      <c r="U58" s="196"/>
      <c r="Y58" s="90"/>
      <c r="Z58" s="156"/>
      <c r="AA58" s="156"/>
      <c r="AB58" s="156"/>
      <c r="AC58" s="156"/>
      <c r="AD58" s="156"/>
      <c r="AE58" s="156"/>
      <c r="AF58" s="156"/>
      <c r="AG58" s="157"/>
      <c r="AH58" s="157"/>
      <c r="AI58" s="152"/>
      <c r="AJ58" s="152"/>
      <c r="AK58" s="152"/>
      <c r="AL58" s="152"/>
      <c r="AM58" s="152"/>
      <c r="AN58" s="152"/>
      <c r="AO58" s="152"/>
      <c r="AP58" s="152"/>
      <c r="AQ58" s="152"/>
      <c r="AR58" s="152"/>
      <c r="AS58" s="152"/>
      <c r="AT58" s="152"/>
      <c r="AU58" s="152"/>
      <c r="AV58" s="152"/>
      <c r="AW58" s="152"/>
      <c r="AX58" s="152"/>
      <c r="AY58" s="152"/>
      <c r="AZ58" s="152"/>
      <c r="BA58" s="152"/>
      <c r="BB58" s="152"/>
      <c r="BC58" s="153"/>
      <c r="BG58" s="90"/>
      <c r="BH58" s="156"/>
      <c r="BI58" s="156"/>
      <c r="BJ58" s="156"/>
      <c r="BK58" s="156"/>
      <c r="BL58" s="156"/>
      <c r="BM58" s="156"/>
      <c r="BN58" s="156"/>
      <c r="BO58" s="157"/>
      <c r="BP58" s="157"/>
      <c r="BQ58" s="152"/>
      <c r="BR58" s="152"/>
      <c r="BS58" s="152"/>
      <c r="BT58" s="152"/>
      <c r="BU58" s="152"/>
      <c r="BV58" s="152"/>
      <c r="BW58" s="152"/>
      <c r="BX58" s="152"/>
      <c r="BY58" s="152"/>
      <c r="BZ58" s="152"/>
      <c r="CA58" s="152"/>
      <c r="CB58" s="152"/>
      <c r="CC58" s="152"/>
      <c r="CD58" s="152"/>
      <c r="CE58" s="152"/>
      <c r="CF58" s="152"/>
      <c r="CG58" s="152"/>
      <c r="CH58" s="152"/>
      <c r="CI58" s="152"/>
      <c r="CJ58" s="152"/>
      <c r="CK58" s="153"/>
      <c r="CO58" s="90"/>
      <c r="CP58" s="156"/>
      <c r="CQ58" s="156"/>
      <c r="CR58" s="156"/>
      <c r="CS58" s="156"/>
      <c r="CT58" s="156"/>
      <c r="CU58" s="156"/>
      <c r="CV58" s="156"/>
      <c r="CW58" s="157"/>
      <c r="CX58" s="157"/>
      <c r="CY58" s="152"/>
      <c r="CZ58" s="152"/>
      <c r="DA58" s="152"/>
      <c r="DB58" s="152"/>
      <c r="DC58" s="152"/>
      <c r="DD58" s="152"/>
      <c r="DE58" s="152"/>
      <c r="DF58" s="152"/>
      <c r="DG58" s="152"/>
      <c r="DH58" s="152"/>
      <c r="DI58" s="152"/>
      <c r="DJ58" s="152"/>
      <c r="DK58" s="152"/>
      <c r="DL58" s="152"/>
      <c r="DM58" s="152"/>
      <c r="DN58" s="152"/>
      <c r="DO58" s="152"/>
      <c r="DP58" s="152"/>
      <c r="DQ58" s="152"/>
      <c r="DR58" s="152"/>
      <c r="DS58" s="153"/>
      <c r="DW58" s="90"/>
      <c r="DX58" s="156"/>
      <c r="DY58" s="156"/>
      <c r="DZ58" s="156"/>
      <c r="EA58" s="156"/>
      <c r="EB58" s="156"/>
      <c r="EC58" s="156"/>
      <c r="ED58" s="156"/>
      <c r="EE58" s="157"/>
      <c r="EF58" s="157"/>
      <c r="EG58" s="152"/>
      <c r="EH58" s="152"/>
      <c r="EI58" s="152"/>
      <c r="EJ58" s="152"/>
      <c r="EK58" s="152"/>
      <c r="EL58" s="152"/>
      <c r="EM58" s="152"/>
      <c r="EN58" s="152"/>
      <c r="EO58" s="152"/>
      <c r="EP58" s="152"/>
      <c r="EQ58" s="152"/>
      <c r="ER58" s="152"/>
      <c r="ES58" s="152"/>
      <c r="ET58" s="152"/>
      <c r="EU58" s="152"/>
      <c r="EV58" s="152"/>
      <c r="EW58" s="152"/>
      <c r="EX58" s="152"/>
      <c r="EY58" s="152"/>
      <c r="EZ58" s="152"/>
      <c r="FA58" s="153"/>
      <c r="FE58" s="90"/>
      <c r="FF58" s="156"/>
      <c r="FG58" s="156"/>
      <c r="FH58" s="156"/>
      <c r="FI58" s="156"/>
      <c r="FJ58" s="156"/>
      <c r="FK58" s="156"/>
      <c r="FL58" s="156"/>
      <c r="FM58" s="157"/>
      <c r="FN58" s="157"/>
      <c r="FO58" s="152"/>
      <c r="FP58" s="152"/>
      <c r="FQ58" s="152"/>
      <c r="FR58" s="152"/>
      <c r="FS58" s="152"/>
      <c r="FT58" s="152"/>
      <c r="FU58" s="152"/>
      <c r="FV58" s="152"/>
      <c r="FW58" s="152"/>
      <c r="FX58" s="152"/>
      <c r="FY58" s="152"/>
      <c r="FZ58" s="152"/>
      <c r="GA58" s="152"/>
      <c r="GB58" s="152"/>
      <c r="GC58" s="152"/>
      <c r="GD58" s="152"/>
      <c r="GE58" s="152"/>
      <c r="GF58" s="152"/>
      <c r="GG58" s="152"/>
      <c r="GH58" s="152"/>
      <c r="GI58" s="153"/>
      <c r="GM58" s="190" t="s">
        <v>59</v>
      </c>
      <c r="GN58" s="191"/>
      <c r="GO58" s="191"/>
      <c r="GP58" s="191"/>
      <c r="GQ58" s="191"/>
      <c r="GR58" s="191"/>
      <c r="GS58" s="191"/>
      <c r="GT58" s="191"/>
      <c r="GU58" s="191"/>
      <c r="GV58" s="191"/>
      <c r="GW58" s="154"/>
      <c r="GX58" s="154"/>
      <c r="GY58" s="154"/>
      <c r="GZ58" s="154"/>
      <c r="HA58" s="154"/>
      <c r="HB58" s="154"/>
      <c r="HC58" s="154"/>
      <c r="HD58" s="154"/>
      <c r="HE58" s="154"/>
      <c r="HF58" s="154"/>
      <c r="HG58" s="154"/>
      <c r="HH58" s="154"/>
      <c r="HI58" s="154"/>
      <c r="HJ58" s="154"/>
      <c r="HK58" s="154"/>
      <c r="HL58" s="154"/>
      <c r="HM58" s="154"/>
      <c r="HN58" s="154"/>
      <c r="HO58" s="154"/>
      <c r="HP58" s="154"/>
      <c r="HQ58" s="155"/>
      <c r="HU58" s="190" t="s">
        <v>59</v>
      </c>
      <c r="HV58" s="191"/>
      <c r="HW58" s="191"/>
      <c r="HX58" s="191"/>
      <c r="HY58" s="191"/>
      <c r="HZ58" s="191"/>
      <c r="IA58" s="191"/>
      <c r="IB58" s="191"/>
      <c r="IC58" s="191"/>
      <c r="ID58" s="191"/>
      <c r="IE58" s="154"/>
      <c r="IF58" s="154"/>
      <c r="IG58" s="154"/>
      <c r="IH58" s="154"/>
      <c r="II58" s="154"/>
      <c r="IJ58" s="154"/>
      <c r="IK58" s="154"/>
      <c r="IL58" s="154"/>
      <c r="IM58" s="154"/>
      <c r="IN58" s="154"/>
      <c r="IO58" s="154"/>
      <c r="IP58" s="154"/>
      <c r="IQ58" s="154"/>
      <c r="IR58" s="154"/>
      <c r="IS58" s="154"/>
      <c r="IT58" s="154"/>
      <c r="IU58" s="154"/>
      <c r="IV58" s="154"/>
      <c r="IW58" s="154"/>
      <c r="IX58" s="154"/>
      <c r="IY58" s="155"/>
      <c r="JC58" s="190" t="s">
        <v>59</v>
      </c>
      <c r="JD58" s="191"/>
      <c r="JE58" s="191"/>
      <c r="JF58" s="191"/>
      <c r="JG58" s="191"/>
      <c r="JH58" s="191"/>
      <c r="JI58" s="191"/>
      <c r="JJ58" s="191"/>
      <c r="JK58" s="191"/>
      <c r="JL58" s="191"/>
      <c r="JM58" s="154"/>
      <c r="JN58" s="154"/>
      <c r="JO58" s="154"/>
      <c r="JP58" s="154"/>
      <c r="JQ58" s="154"/>
      <c r="JR58" s="154"/>
      <c r="JS58" s="154"/>
      <c r="JT58" s="154"/>
      <c r="JU58" s="154"/>
      <c r="JV58" s="154"/>
      <c r="JW58" s="154"/>
      <c r="JX58" s="154"/>
      <c r="JY58" s="154"/>
      <c r="JZ58" s="154"/>
      <c r="KA58" s="154"/>
      <c r="KB58" s="154"/>
      <c r="KC58" s="154"/>
      <c r="KD58" s="154"/>
      <c r="KE58" s="154"/>
      <c r="KF58" s="154"/>
      <c r="KG58" s="155"/>
      <c r="KK58" s="190" t="s">
        <v>59</v>
      </c>
      <c r="KL58" s="191"/>
      <c r="KM58" s="191"/>
      <c r="KN58" s="191"/>
      <c r="KO58" s="191"/>
      <c r="KP58" s="191"/>
      <c r="KQ58" s="191"/>
      <c r="KR58" s="191"/>
      <c r="KS58" s="191"/>
      <c r="KT58" s="191"/>
      <c r="KU58" s="154"/>
      <c r="KV58" s="154"/>
      <c r="KW58" s="154"/>
      <c r="KX58" s="154"/>
      <c r="KY58" s="154"/>
      <c r="KZ58" s="154"/>
      <c r="LA58" s="154"/>
      <c r="LB58" s="154"/>
      <c r="LC58" s="154"/>
      <c r="LD58" s="154"/>
      <c r="LE58" s="154"/>
      <c r="LF58" s="154"/>
      <c r="LG58" s="154"/>
      <c r="LH58" s="154"/>
      <c r="LI58" s="154"/>
      <c r="LJ58" s="154"/>
      <c r="LK58" s="154"/>
      <c r="LL58" s="154"/>
      <c r="LM58" s="154"/>
      <c r="LN58" s="154"/>
      <c r="LO58" s="155"/>
      <c r="LS58" s="192" t="s">
        <v>60</v>
      </c>
      <c r="LT58" s="193"/>
      <c r="LU58" s="193"/>
      <c r="LV58" s="193"/>
      <c r="LW58" s="193"/>
      <c r="LX58" s="193"/>
      <c r="LY58" s="193"/>
      <c r="LZ58" s="193"/>
      <c r="MA58" s="193"/>
      <c r="MB58" s="193"/>
      <c r="MC58" s="154"/>
      <c r="MD58" s="154"/>
      <c r="ME58" s="154"/>
      <c r="MF58" s="154"/>
      <c r="MG58" s="154"/>
      <c r="MH58" s="154"/>
      <c r="MI58" s="154"/>
      <c r="MJ58" s="154"/>
      <c r="MK58" s="154"/>
      <c r="ML58" s="154"/>
      <c r="MM58" s="154"/>
      <c r="MN58" s="154"/>
      <c r="MO58" s="154"/>
      <c r="MP58" s="154"/>
      <c r="MQ58" s="154"/>
      <c r="MR58" s="154"/>
      <c r="MS58" s="154"/>
      <c r="MT58" s="154"/>
      <c r="MU58" s="154"/>
      <c r="MV58" s="154"/>
      <c r="MW58" s="155"/>
    </row>
    <row r="59" spans="3:361" ht="16.5" customHeight="1">
      <c r="C59" s="194"/>
      <c r="D59" s="195"/>
      <c r="E59" s="195"/>
      <c r="F59" s="195"/>
      <c r="G59" s="195"/>
      <c r="H59" s="196"/>
      <c r="I59" s="194"/>
      <c r="J59" s="195"/>
      <c r="K59" s="195"/>
      <c r="L59" s="195"/>
      <c r="M59" s="195"/>
      <c r="N59" s="195"/>
      <c r="O59" s="195"/>
      <c r="P59" s="195"/>
      <c r="Q59" s="195"/>
      <c r="R59" s="195"/>
      <c r="S59" s="195"/>
      <c r="T59" s="195"/>
      <c r="U59" s="196"/>
      <c r="Y59" s="188" t="s">
        <v>61</v>
      </c>
      <c r="Z59" s="189"/>
      <c r="AA59" s="189"/>
      <c r="AB59" s="189"/>
      <c r="AC59" s="189"/>
      <c r="AD59" s="189"/>
      <c r="AE59" s="189"/>
      <c r="AF59" s="189"/>
      <c r="AG59" s="189"/>
      <c r="AH59" s="189"/>
      <c r="AI59" s="154"/>
      <c r="AJ59" s="154"/>
      <c r="AK59" s="154"/>
      <c r="AL59" s="154"/>
      <c r="AM59" s="154"/>
      <c r="AN59" s="154"/>
      <c r="AO59" s="154"/>
      <c r="AP59" s="154"/>
      <c r="AQ59" s="154"/>
      <c r="AR59" s="154"/>
      <c r="AS59" s="154"/>
      <c r="AT59" s="154"/>
      <c r="AU59" s="154"/>
      <c r="AV59" s="154"/>
      <c r="AW59" s="154"/>
      <c r="AX59" s="154"/>
      <c r="AY59" s="154"/>
      <c r="AZ59" s="154"/>
      <c r="BA59" s="154"/>
      <c r="BB59" s="154"/>
      <c r="BC59" s="155"/>
      <c r="BG59" s="188" t="s">
        <v>61</v>
      </c>
      <c r="BH59" s="189"/>
      <c r="BI59" s="189"/>
      <c r="BJ59" s="189"/>
      <c r="BK59" s="189"/>
      <c r="BL59" s="189"/>
      <c r="BM59" s="189"/>
      <c r="BN59" s="189"/>
      <c r="BO59" s="189"/>
      <c r="BP59" s="189"/>
      <c r="BQ59" s="154"/>
      <c r="BR59" s="154"/>
      <c r="BS59" s="154"/>
      <c r="BT59" s="154"/>
      <c r="BU59" s="154"/>
      <c r="BV59" s="154"/>
      <c r="BW59" s="154"/>
      <c r="BX59" s="154"/>
      <c r="BY59" s="154"/>
      <c r="BZ59" s="154"/>
      <c r="CA59" s="154"/>
      <c r="CB59" s="154"/>
      <c r="CC59" s="154"/>
      <c r="CD59" s="154"/>
      <c r="CE59" s="154"/>
      <c r="CF59" s="154"/>
      <c r="CG59" s="154"/>
      <c r="CH59" s="154"/>
      <c r="CI59" s="154"/>
      <c r="CJ59" s="154"/>
      <c r="CK59" s="155"/>
      <c r="CO59" s="188" t="s">
        <v>61</v>
      </c>
      <c r="CP59" s="189"/>
      <c r="CQ59" s="189"/>
      <c r="CR59" s="189"/>
      <c r="CS59" s="189"/>
      <c r="CT59" s="189"/>
      <c r="CU59" s="189"/>
      <c r="CV59" s="189"/>
      <c r="CW59" s="189"/>
      <c r="CX59" s="189"/>
      <c r="CY59" s="154"/>
      <c r="CZ59" s="154"/>
      <c r="DA59" s="154"/>
      <c r="DB59" s="154"/>
      <c r="DC59" s="154"/>
      <c r="DD59" s="154"/>
      <c r="DE59" s="154"/>
      <c r="DF59" s="154"/>
      <c r="DG59" s="154"/>
      <c r="DH59" s="154"/>
      <c r="DI59" s="154"/>
      <c r="DJ59" s="154"/>
      <c r="DK59" s="154"/>
      <c r="DL59" s="154"/>
      <c r="DM59" s="154"/>
      <c r="DN59" s="154"/>
      <c r="DO59" s="154"/>
      <c r="DP59" s="154"/>
      <c r="DQ59" s="154"/>
      <c r="DR59" s="154"/>
      <c r="DS59" s="155"/>
      <c r="DW59" s="188" t="s">
        <v>61</v>
      </c>
      <c r="DX59" s="189"/>
      <c r="DY59" s="189"/>
      <c r="DZ59" s="189"/>
      <c r="EA59" s="189"/>
      <c r="EB59" s="189"/>
      <c r="EC59" s="189"/>
      <c r="ED59" s="189"/>
      <c r="EE59" s="189"/>
      <c r="EF59" s="189"/>
      <c r="EG59" s="154"/>
      <c r="EH59" s="154"/>
      <c r="EI59" s="154"/>
      <c r="EJ59" s="154"/>
      <c r="EK59" s="154"/>
      <c r="EL59" s="154"/>
      <c r="EM59" s="154"/>
      <c r="EN59" s="154"/>
      <c r="EO59" s="154"/>
      <c r="EP59" s="154"/>
      <c r="EQ59" s="154"/>
      <c r="ER59" s="154"/>
      <c r="ES59" s="154"/>
      <c r="ET59" s="154"/>
      <c r="EU59" s="154"/>
      <c r="EV59" s="154"/>
      <c r="EW59" s="154"/>
      <c r="EX59" s="154"/>
      <c r="EY59" s="154"/>
      <c r="EZ59" s="154"/>
      <c r="FA59" s="155"/>
      <c r="FE59" s="188" t="s">
        <v>61</v>
      </c>
      <c r="FF59" s="189"/>
      <c r="FG59" s="189"/>
      <c r="FH59" s="189"/>
      <c r="FI59" s="189"/>
      <c r="FJ59" s="189"/>
      <c r="FK59" s="189"/>
      <c r="FL59" s="189"/>
      <c r="FM59" s="189"/>
      <c r="FN59" s="189"/>
      <c r="FO59" s="154"/>
      <c r="FP59" s="154"/>
      <c r="FQ59" s="154"/>
      <c r="FR59" s="154"/>
      <c r="FS59" s="154"/>
      <c r="FT59" s="154"/>
      <c r="FU59" s="154"/>
      <c r="FV59" s="154"/>
      <c r="FW59" s="154"/>
      <c r="FX59" s="154"/>
      <c r="FY59" s="154"/>
      <c r="FZ59" s="154"/>
      <c r="GA59" s="154"/>
      <c r="GB59" s="154"/>
      <c r="GC59" s="154"/>
      <c r="GD59" s="154"/>
      <c r="GE59" s="154"/>
      <c r="GF59" s="154"/>
      <c r="GG59" s="154"/>
      <c r="GH59" s="154"/>
      <c r="GI59" s="155"/>
      <c r="GM59" s="90"/>
      <c r="GN59" s="156"/>
      <c r="GO59" s="156"/>
      <c r="GP59" s="156"/>
      <c r="GQ59" s="156"/>
      <c r="GR59" s="156"/>
      <c r="GS59" s="156"/>
      <c r="GT59" s="156"/>
      <c r="GU59" s="157"/>
      <c r="GV59" s="157"/>
      <c r="GW59" s="152"/>
      <c r="GX59" s="152"/>
      <c r="GY59" s="152"/>
      <c r="GZ59" s="152"/>
      <c r="HA59" s="152"/>
      <c r="HB59" s="152"/>
      <c r="HC59" s="152"/>
      <c r="HD59" s="152"/>
      <c r="HE59" s="152"/>
      <c r="HF59" s="152"/>
      <c r="HG59" s="152"/>
      <c r="HH59" s="152"/>
      <c r="HI59" s="152"/>
      <c r="HJ59" s="152"/>
      <c r="HK59" s="152"/>
      <c r="HL59" s="152"/>
      <c r="HM59" s="152"/>
      <c r="HN59" s="152"/>
      <c r="HO59" s="152"/>
      <c r="HP59" s="152"/>
      <c r="HQ59" s="153"/>
      <c r="HU59" s="90"/>
      <c r="HV59" s="156"/>
      <c r="HW59" s="156"/>
      <c r="HX59" s="156"/>
      <c r="HY59" s="156"/>
      <c r="HZ59" s="156"/>
      <c r="IA59" s="156"/>
      <c r="IB59" s="156"/>
      <c r="IC59" s="157"/>
      <c r="ID59" s="157"/>
      <c r="IE59" s="152"/>
      <c r="IF59" s="152"/>
      <c r="IG59" s="152"/>
      <c r="IH59" s="152"/>
      <c r="II59" s="152"/>
      <c r="IJ59" s="152"/>
      <c r="IK59" s="152"/>
      <c r="IL59" s="152"/>
      <c r="IM59" s="152"/>
      <c r="IN59" s="152"/>
      <c r="IO59" s="152"/>
      <c r="IP59" s="152"/>
      <c r="IQ59" s="152"/>
      <c r="IR59" s="152"/>
      <c r="IS59" s="152"/>
      <c r="IT59" s="152"/>
      <c r="IU59" s="152"/>
      <c r="IV59" s="152"/>
      <c r="IW59" s="152"/>
      <c r="IX59" s="152"/>
      <c r="IY59" s="153"/>
      <c r="JC59" s="90"/>
      <c r="JD59" s="156"/>
      <c r="JE59" s="156"/>
      <c r="JF59" s="156"/>
      <c r="JG59" s="156"/>
      <c r="JH59" s="156"/>
      <c r="JI59" s="156"/>
      <c r="JJ59" s="156"/>
      <c r="JK59" s="157"/>
      <c r="JL59" s="157"/>
      <c r="JM59" s="152"/>
      <c r="JN59" s="152"/>
      <c r="JO59" s="152"/>
      <c r="JP59" s="152"/>
      <c r="JQ59" s="152"/>
      <c r="JR59" s="152"/>
      <c r="JS59" s="152"/>
      <c r="JT59" s="152"/>
      <c r="JU59" s="152"/>
      <c r="JV59" s="152"/>
      <c r="JW59" s="152"/>
      <c r="JX59" s="152"/>
      <c r="JY59" s="152"/>
      <c r="JZ59" s="152"/>
      <c r="KA59" s="152"/>
      <c r="KB59" s="152"/>
      <c r="KC59" s="152"/>
      <c r="KD59" s="152"/>
      <c r="KE59" s="152"/>
      <c r="KF59" s="152"/>
      <c r="KG59" s="153"/>
      <c r="KK59" s="90"/>
      <c r="KL59" s="156"/>
      <c r="KM59" s="156"/>
      <c r="KN59" s="156"/>
      <c r="KO59" s="156"/>
      <c r="KP59" s="156"/>
      <c r="KQ59" s="156"/>
      <c r="KR59" s="156"/>
      <c r="KS59" s="157"/>
      <c r="KT59" s="157"/>
      <c r="KU59" s="152"/>
      <c r="KV59" s="152"/>
      <c r="KW59" s="152"/>
      <c r="KX59" s="152"/>
      <c r="KY59" s="152"/>
      <c r="KZ59" s="152"/>
      <c r="LA59" s="152"/>
      <c r="LB59" s="152"/>
      <c r="LC59" s="152"/>
      <c r="LD59" s="152"/>
      <c r="LE59" s="152"/>
      <c r="LF59" s="152"/>
      <c r="LG59" s="152"/>
      <c r="LH59" s="152"/>
      <c r="LI59" s="152"/>
      <c r="LJ59" s="152"/>
      <c r="LK59" s="152"/>
      <c r="LL59" s="152"/>
      <c r="LM59" s="152"/>
      <c r="LN59" s="152"/>
      <c r="LO59" s="153"/>
      <c r="LS59" s="90"/>
      <c r="LT59" s="156"/>
      <c r="LU59" s="156"/>
      <c r="LV59" s="156"/>
      <c r="LW59" s="156"/>
      <c r="LX59" s="156"/>
      <c r="LY59" s="156"/>
      <c r="LZ59" s="156"/>
      <c r="MA59" s="157"/>
      <c r="MB59" s="157"/>
      <c r="MC59" s="152"/>
      <c r="MD59" s="152"/>
      <c r="ME59" s="152"/>
      <c r="MF59" s="152"/>
      <c r="MG59" s="152"/>
      <c r="MH59" s="152"/>
      <c r="MI59" s="152"/>
      <c r="MJ59" s="152"/>
      <c r="MK59" s="152"/>
      <c r="ML59" s="152"/>
      <c r="MM59" s="152"/>
      <c r="MN59" s="152"/>
      <c r="MO59" s="152"/>
      <c r="MP59" s="152"/>
      <c r="MQ59" s="152"/>
      <c r="MR59" s="152"/>
      <c r="MS59" s="152"/>
      <c r="MT59" s="152"/>
      <c r="MU59" s="152"/>
      <c r="MV59" s="152"/>
      <c r="MW59" s="153"/>
    </row>
    <row r="60" spans="3:361" ht="16.5" customHeight="1">
      <c r="C60" s="194"/>
      <c r="D60" s="195"/>
      <c r="E60" s="195"/>
      <c r="F60" s="195"/>
      <c r="G60" s="195"/>
      <c r="H60" s="196"/>
      <c r="I60" s="194"/>
      <c r="J60" s="195"/>
      <c r="K60" s="195"/>
      <c r="L60" s="195"/>
      <c r="M60" s="195"/>
      <c r="N60" s="195"/>
      <c r="O60" s="195"/>
      <c r="P60" s="195"/>
      <c r="Q60" s="195"/>
      <c r="R60" s="195"/>
      <c r="S60" s="195"/>
      <c r="T60" s="195"/>
      <c r="U60" s="196"/>
      <c r="Y60" s="90"/>
      <c r="Z60" s="156"/>
      <c r="AA60" s="156"/>
      <c r="AB60" s="156"/>
      <c r="AC60" s="156"/>
      <c r="AD60" s="156"/>
      <c r="AE60" s="156"/>
      <c r="AF60" s="156"/>
      <c r="AG60" s="157"/>
      <c r="AH60" s="157"/>
      <c r="AI60" s="152"/>
      <c r="AJ60" s="152"/>
      <c r="AK60" s="152"/>
      <c r="AL60" s="152"/>
      <c r="AM60" s="152"/>
      <c r="AN60" s="152"/>
      <c r="AO60" s="152"/>
      <c r="AP60" s="152"/>
      <c r="AQ60" s="152"/>
      <c r="AR60" s="152"/>
      <c r="AS60" s="152"/>
      <c r="AT60" s="152"/>
      <c r="AU60" s="152"/>
      <c r="AV60" s="152"/>
      <c r="AW60" s="152"/>
      <c r="AX60" s="152"/>
      <c r="AY60" s="152"/>
      <c r="AZ60" s="152"/>
      <c r="BA60" s="152"/>
      <c r="BB60" s="152"/>
      <c r="BC60" s="153"/>
      <c r="BG60" s="90"/>
      <c r="BH60" s="156"/>
      <c r="BI60" s="156"/>
      <c r="BJ60" s="156"/>
      <c r="BK60" s="156"/>
      <c r="BL60" s="156"/>
      <c r="BM60" s="156"/>
      <c r="BN60" s="156"/>
      <c r="BO60" s="157"/>
      <c r="BP60" s="157"/>
      <c r="BQ60" s="152"/>
      <c r="BR60" s="152"/>
      <c r="BS60" s="152"/>
      <c r="BT60" s="152"/>
      <c r="BU60" s="152"/>
      <c r="BV60" s="152"/>
      <c r="BW60" s="152"/>
      <c r="BX60" s="152"/>
      <c r="BY60" s="152"/>
      <c r="BZ60" s="152"/>
      <c r="CA60" s="152"/>
      <c r="CB60" s="152"/>
      <c r="CC60" s="152"/>
      <c r="CD60" s="152"/>
      <c r="CE60" s="152"/>
      <c r="CF60" s="152"/>
      <c r="CG60" s="152"/>
      <c r="CH60" s="152"/>
      <c r="CI60" s="152"/>
      <c r="CJ60" s="152"/>
      <c r="CK60" s="153"/>
      <c r="CO60" s="90"/>
      <c r="CP60" s="156"/>
      <c r="CQ60" s="156"/>
      <c r="CR60" s="156"/>
      <c r="CS60" s="156"/>
      <c r="CT60" s="156"/>
      <c r="CU60" s="156"/>
      <c r="CV60" s="156"/>
      <c r="CW60" s="157"/>
      <c r="CX60" s="157"/>
      <c r="CY60" s="152"/>
      <c r="CZ60" s="152"/>
      <c r="DA60" s="152"/>
      <c r="DB60" s="152"/>
      <c r="DC60" s="152"/>
      <c r="DD60" s="152"/>
      <c r="DE60" s="152"/>
      <c r="DF60" s="152"/>
      <c r="DG60" s="152"/>
      <c r="DH60" s="152"/>
      <c r="DI60" s="152"/>
      <c r="DJ60" s="152"/>
      <c r="DK60" s="152"/>
      <c r="DL60" s="152"/>
      <c r="DM60" s="152"/>
      <c r="DN60" s="152"/>
      <c r="DO60" s="152"/>
      <c r="DP60" s="152"/>
      <c r="DQ60" s="152"/>
      <c r="DR60" s="152"/>
      <c r="DS60" s="153"/>
      <c r="DW60" s="90"/>
      <c r="DX60" s="156"/>
      <c r="DY60" s="156"/>
      <c r="DZ60" s="156"/>
      <c r="EA60" s="156"/>
      <c r="EB60" s="156"/>
      <c r="EC60" s="156"/>
      <c r="ED60" s="156"/>
      <c r="EE60" s="157"/>
      <c r="EF60" s="157"/>
      <c r="EG60" s="152"/>
      <c r="EH60" s="152"/>
      <c r="EI60" s="152"/>
      <c r="EJ60" s="152"/>
      <c r="EK60" s="152"/>
      <c r="EL60" s="152"/>
      <c r="EM60" s="152"/>
      <c r="EN60" s="152"/>
      <c r="EO60" s="152"/>
      <c r="EP60" s="152"/>
      <c r="EQ60" s="152"/>
      <c r="ER60" s="152"/>
      <c r="ES60" s="152"/>
      <c r="ET60" s="152"/>
      <c r="EU60" s="152"/>
      <c r="EV60" s="152"/>
      <c r="EW60" s="152"/>
      <c r="EX60" s="152"/>
      <c r="EY60" s="152"/>
      <c r="EZ60" s="152"/>
      <c r="FA60" s="153"/>
      <c r="FE60" s="90"/>
      <c r="FF60" s="156"/>
      <c r="FG60" s="156"/>
      <c r="FH60" s="156"/>
      <c r="FI60" s="156"/>
      <c r="FJ60" s="156"/>
      <c r="FK60" s="156"/>
      <c r="FL60" s="156"/>
      <c r="FM60" s="157"/>
      <c r="FN60" s="157"/>
      <c r="FO60" s="152"/>
      <c r="FP60" s="152"/>
      <c r="FQ60" s="152"/>
      <c r="FR60" s="152"/>
      <c r="FS60" s="152"/>
      <c r="FT60" s="152"/>
      <c r="FU60" s="152"/>
      <c r="FV60" s="152"/>
      <c r="FW60" s="152"/>
      <c r="FX60" s="152"/>
      <c r="FY60" s="152"/>
      <c r="FZ60" s="152"/>
      <c r="GA60" s="152"/>
      <c r="GB60" s="152"/>
      <c r="GC60" s="152"/>
      <c r="GD60" s="152"/>
      <c r="GE60" s="152"/>
      <c r="GF60" s="152"/>
      <c r="GG60" s="152"/>
      <c r="GH60" s="152"/>
      <c r="GI60" s="153"/>
      <c r="GM60" s="190" t="s">
        <v>59</v>
      </c>
      <c r="GN60" s="191"/>
      <c r="GO60" s="191"/>
      <c r="GP60" s="191"/>
      <c r="GQ60" s="191"/>
      <c r="GR60" s="191"/>
      <c r="GS60" s="191"/>
      <c r="GT60" s="191"/>
      <c r="GU60" s="191"/>
      <c r="GV60" s="191"/>
      <c r="GW60" s="154"/>
      <c r="GX60" s="154"/>
      <c r="GY60" s="154"/>
      <c r="GZ60" s="154"/>
      <c r="HA60" s="154"/>
      <c r="HB60" s="154"/>
      <c r="HC60" s="154"/>
      <c r="HD60" s="154"/>
      <c r="HE60" s="154"/>
      <c r="HF60" s="154"/>
      <c r="HG60" s="154"/>
      <c r="HH60" s="154"/>
      <c r="HI60" s="154"/>
      <c r="HJ60" s="154"/>
      <c r="HK60" s="154"/>
      <c r="HL60" s="154"/>
      <c r="HM60" s="154"/>
      <c r="HN60" s="154"/>
      <c r="HO60" s="154"/>
      <c r="HP60" s="154"/>
      <c r="HQ60" s="155"/>
      <c r="HU60" s="190" t="s">
        <v>59</v>
      </c>
      <c r="HV60" s="191"/>
      <c r="HW60" s="191"/>
      <c r="HX60" s="191"/>
      <c r="HY60" s="191"/>
      <c r="HZ60" s="191"/>
      <c r="IA60" s="191"/>
      <c r="IB60" s="191"/>
      <c r="IC60" s="191"/>
      <c r="ID60" s="191"/>
      <c r="IE60" s="154"/>
      <c r="IF60" s="154"/>
      <c r="IG60" s="154"/>
      <c r="IH60" s="154"/>
      <c r="II60" s="154"/>
      <c r="IJ60" s="154"/>
      <c r="IK60" s="154"/>
      <c r="IL60" s="154"/>
      <c r="IM60" s="154"/>
      <c r="IN60" s="154"/>
      <c r="IO60" s="154"/>
      <c r="IP60" s="154"/>
      <c r="IQ60" s="154"/>
      <c r="IR60" s="154"/>
      <c r="IS60" s="154"/>
      <c r="IT60" s="154"/>
      <c r="IU60" s="154"/>
      <c r="IV60" s="154"/>
      <c r="IW60" s="154"/>
      <c r="IX60" s="154"/>
      <c r="IY60" s="155"/>
      <c r="JC60" s="190" t="s">
        <v>59</v>
      </c>
      <c r="JD60" s="191"/>
      <c r="JE60" s="191"/>
      <c r="JF60" s="191"/>
      <c r="JG60" s="191"/>
      <c r="JH60" s="191"/>
      <c r="JI60" s="191"/>
      <c r="JJ60" s="191"/>
      <c r="JK60" s="191"/>
      <c r="JL60" s="191"/>
      <c r="JM60" s="154"/>
      <c r="JN60" s="154"/>
      <c r="JO60" s="154"/>
      <c r="JP60" s="154"/>
      <c r="JQ60" s="154"/>
      <c r="JR60" s="154"/>
      <c r="JS60" s="154"/>
      <c r="JT60" s="154"/>
      <c r="JU60" s="154"/>
      <c r="JV60" s="154"/>
      <c r="JW60" s="154"/>
      <c r="JX60" s="154"/>
      <c r="JY60" s="154"/>
      <c r="JZ60" s="154"/>
      <c r="KA60" s="154"/>
      <c r="KB60" s="154"/>
      <c r="KC60" s="154"/>
      <c r="KD60" s="154"/>
      <c r="KE60" s="154"/>
      <c r="KF60" s="154"/>
      <c r="KG60" s="155"/>
      <c r="KK60" s="190" t="s">
        <v>59</v>
      </c>
      <c r="KL60" s="191"/>
      <c r="KM60" s="191"/>
      <c r="KN60" s="191"/>
      <c r="KO60" s="191"/>
      <c r="KP60" s="191"/>
      <c r="KQ60" s="191"/>
      <c r="KR60" s="191"/>
      <c r="KS60" s="191"/>
      <c r="KT60" s="191"/>
      <c r="KU60" s="154"/>
      <c r="KV60" s="154"/>
      <c r="KW60" s="154"/>
      <c r="KX60" s="154"/>
      <c r="KY60" s="154"/>
      <c r="KZ60" s="154"/>
      <c r="LA60" s="154"/>
      <c r="LB60" s="154"/>
      <c r="LC60" s="154"/>
      <c r="LD60" s="154"/>
      <c r="LE60" s="154"/>
      <c r="LF60" s="154"/>
      <c r="LG60" s="154"/>
      <c r="LH60" s="154"/>
      <c r="LI60" s="154"/>
      <c r="LJ60" s="154"/>
      <c r="LK60" s="154"/>
      <c r="LL60" s="154"/>
      <c r="LM60" s="154"/>
      <c r="LN60" s="154"/>
      <c r="LO60" s="155"/>
      <c r="LS60" s="192" t="s">
        <v>60</v>
      </c>
      <c r="LT60" s="193"/>
      <c r="LU60" s="193"/>
      <c r="LV60" s="193"/>
      <c r="LW60" s="193"/>
      <c r="LX60" s="193"/>
      <c r="LY60" s="193"/>
      <c r="LZ60" s="193"/>
      <c r="MA60" s="193"/>
      <c r="MB60" s="193"/>
      <c r="MC60" s="154"/>
      <c r="MD60" s="154"/>
      <c r="ME60" s="154"/>
      <c r="MF60" s="154"/>
      <c r="MG60" s="154"/>
      <c r="MH60" s="154"/>
      <c r="MI60" s="154"/>
      <c r="MJ60" s="154"/>
      <c r="MK60" s="154"/>
      <c r="ML60" s="154"/>
      <c r="MM60" s="154"/>
      <c r="MN60" s="154"/>
      <c r="MO60" s="154"/>
      <c r="MP60" s="154"/>
      <c r="MQ60" s="154"/>
      <c r="MR60" s="154"/>
      <c r="MS60" s="154"/>
      <c r="MT60" s="154"/>
      <c r="MU60" s="154"/>
      <c r="MV60" s="154"/>
      <c r="MW60" s="155"/>
    </row>
    <row r="61" spans="3:361" ht="16.5" customHeight="1">
      <c r="C61" s="194"/>
      <c r="D61" s="195"/>
      <c r="E61" s="195"/>
      <c r="F61" s="195"/>
      <c r="G61" s="195"/>
      <c r="H61" s="196"/>
      <c r="I61" s="194"/>
      <c r="J61" s="195"/>
      <c r="K61" s="195"/>
      <c r="L61" s="195"/>
      <c r="M61" s="195"/>
      <c r="N61" s="195"/>
      <c r="O61" s="195"/>
      <c r="P61" s="195"/>
      <c r="Q61" s="195"/>
      <c r="R61" s="195"/>
      <c r="S61" s="195"/>
      <c r="T61" s="195"/>
      <c r="U61" s="196"/>
      <c r="Y61" s="188" t="s">
        <v>61</v>
      </c>
      <c r="Z61" s="189"/>
      <c r="AA61" s="189"/>
      <c r="AB61" s="189"/>
      <c r="AC61" s="189"/>
      <c r="AD61" s="189"/>
      <c r="AE61" s="189"/>
      <c r="AF61" s="189"/>
      <c r="AG61" s="189"/>
      <c r="AH61" s="189"/>
      <c r="AI61" s="154"/>
      <c r="AJ61" s="154"/>
      <c r="AK61" s="154"/>
      <c r="AL61" s="154"/>
      <c r="AM61" s="154"/>
      <c r="AN61" s="154"/>
      <c r="AO61" s="154"/>
      <c r="AP61" s="154"/>
      <c r="AQ61" s="154"/>
      <c r="AR61" s="154"/>
      <c r="AS61" s="154"/>
      <c r="AT61" s="154"/>
      <c r="AU61" s="154"/>
      <c r="AV61" s="154"/>
      <c r="AW61" s="154"/>
      <c r="AX61" s="154"/>
      <c r="AY61" s="154"/>
      <c r="AZ61" s="154"/>
      <c r="BA61" s="154"/>
      <c r="BB61" s="154"/>
      <c r="BC61" s="155"/>
      <c r="BG61" s="188" t="s">
        <v>61</v>
      </c>
      <c r="BH61" s="189"/>
      <c r="BI61" s="189"/>
      <c r="BJ61" s="189"/>
      <c r="BK61" s="189"/>
      <c r="BL61" s="189"/>
      <c r="BM61" s="189"/>
      <c r="BN61" s="189"/>
      <c r="BO61" s="189"/>
      <c r="BP61" s="189"/>
      <c r="BQ61" s="154"/>
      <c r="BR61" s="154"/>
      <c r="BS61" s="154"/>
      <c r="BT61" s="154"/>
      <c r="BU61" s="154"/>
      <c r="BV61" s="154"/>
      <c r="BW61" s="154"/>
      <c r="BX61" s="154"/>
      <c r="BY61" s="154"/>
      <c r="BZ61" s="154"/>
      <c r="CA61" s="154"/>
      <c r="CB61" s="154"/>
      <c r="CC61" s="154"/>
      <c r="CD61" s="154"/>
      <c r="CE61" s="154"/>
      <c r="CF61" s="154"/>
      <c r="CG61" s="154"/>
      <c r="CH61" s="154"/>
      <c r="CI61" s="154"/>
      <c r="CJ61" s="154"/>
      <c r="CK61" s="155"/>
      <c r="CO61" s="188" t="s">
        <v>61</v>
      </c>
      <c r="CP61" s="189"/>
      <c r="CQ61" s="189"/>
      <c r="CR61" s="189"/>
      <c r="CS61" s="189"/>
      <c r="CT61" s="189"/>
      <c r="CU61" s="189"/>
      <c r="CV61" s="189"/>
      <c r="CW61" s="189"/>
      <c r="CX61" s="189"/>
      <c r="CY61" s="154"/>
      <c r="CZ61" s="154"/>
      <c r="DA61" s="154"/>
      <c r="DB61" s="154"/>
      <c r="DC61" s="154"/>
      <c r="DD61" s="154"/>
      <c r="DE61" s="154"/>
      <c r="DF61" s="154"/>
      <c r="DG61" s="154"/>
      <c r="DH61" s="154"/>
      <c r="DI61" s="154"/>
      <c r="DJ61" s="154"/>
      <c r="DK61" s="154"/>
      <c r="DL61" s="154"/>
      <c r="DM61" s="154"/>
      <c r="DN61" s="154"/>
      <c r="DO61" s="154"/>
      <c r="DP61" s="154"/>
      <c r="DQ61" s="154"/>
      <c r="DR61" s="154"/>
      <c r="DS61" s="155"/>
      <c r="DW61" s="188" t="s">
        <v>61</v>
      </c>
      <c r="DX61" s="189"/>
      <c r="DY61" s="189"/>
      <c r="DZ61" s="189"/>
      <c r="EA61" s="189"/>
      <c r="EB61" s="189"/>
      <c r="EC61" s="189"/>
      <c r="ED61" s="189"/>
      <c r="EE61" s="189"/>
      <c r="EF61" s="189"/>
      <c r="EG61" s="154"/>
      <c r="EH61" s="154"/>
      <c r="EI61" s="154"/>
      <c r="EJ61" s="154"/>
      <c r="EK61" s="154"/>
      <c r="EL61" s="154"/>
      <c r="EM61" s="154"/>
      <c r="EN61" s="154"/>
      <c r="EO61" s="154"/>
      <c r="EP61" s="154"/>
      <c r="EQ61" s="154"/>
      <c r="ER61" s="154"/>
      <c r="ES61" s="154"/>
      <c r="ET61" s="154"/>
      <c r="EU61" s="154"/>
      <c r="EV61" s="154"/>
      <c r="EW61" s="154"/>
      <c r="EX61" s="154"/>
      <c r="EY61" s="154"/>
      <c r="EZ61" s="154"/>
      <c r="FA61" s="155"/>
      <c r="FE61" s="188" t="s">
        <v>61</v>
      </c>
      <c r="FF61" s="189"/>
      <c r="FG61" s="189"/>
      <c r="FH61" s="189"/>
      <c r="FI61" s="189"/>
      <c r="FJ61" s="189"/>
      <c r="FK61" s="189"/>
      <c r="FL61" s="189"/>
      <c r="FM61" s="189"/>
      <c r="FN61" s="189"/>
      <c r="FO61" s="154"/>
      <c r="FP61" s="154"/>
      <c r="FQ61" s="154"/>
      <c r="FR61" s="154"/>
      <c r="FS61" s="154"/>
      <c r="FT61" s="154"/>
      <c r="FU61" s="154"/>
      <c r="FV61" s="154"/>
      <c r="FW61" s="154"/>
      <c r="FX61" s="154"/>
      <c r="FY61" s="154"/>
      <c r="FZ61" s="154"/>
      <c r="GA61" s="154"/>
      <c r="GB61" s="154"/>
      <c r="GC61" s="154"/>
      <c r="GD61" s="154"/>
      <c r="GE61" s="154"/>
      <c r="GF61" s="154"/>
      <c r="GG61" s="154"/>
      <c r="GH61" s="154"/>
      <c r="GI61" s="155"/>
      <c r="GM61" s="90"/>
      <c r="GN61" s="156"/>
      <c r="GO61" s="156"/>
      <c r="GP61" s="156"/>
      <c r="GQ61" s="156"/>
      <c r="GR61" s="156"/>
      <c r="GS61" s="156"/>
      <c r="GT61" s="156"/>
      <c r="GU61" s="157"/>
      <c r="GV61" s="157"/>
      <c r="GW61" s="152"/>
      <c r="GX61" s="152"/>
      <c r="GY61" s="152"/>
      <c r="GZ61" s="152"/>
      <c r="HA61" s="152"/>
      <c r="HB61" s="152"/>
      <c r="HC61" s="152"/>
      <c r="HD61" s="152"/>
      <c r="HE61" s="152"/>
      <c r="HF61" s="152"/>
      <c r="HG61" s="152"/>
      <c r="HH61" s="152"/>
      <c r="HI61" s="152"/>
      <c r="HJ61" s="152"/>
      <c r="HK61" s="152"/>
      <c r="HL61" s="152"/>
      <c r="HM61" s="152"/>
      <c r="HN61" s="152"/>
      <c r="HO61" s="152"/>
      <c r="HP61" s="152"/>
      <c r="HQ61" s="153"/>
      <c r="HU61" s="90"/>
      <c r="HV61" s="156"/>
      <c r="HW61" s="156"/>
      <c r="HX61" s="156"/>
      <c r="HY61" s="156"/>
      <c r="HZ61" s="156"/>
      <c r="IA61" s="156"/>
      <c r="IB61" s="156"/>
      <c r="IC61" s="157"/>
      <c r="ID61" s="157"/>
      <c r="IE61" s="152"/>
      <c r="IF61" s="152"/>
      <c r="IG61" s="152"/>
      <c r="IH61" s="152"/>
      <c r="II61" s="152"/>
      <c r="IJ61" s="152"/>
      <c r="IK61" s="152"/>
      <c r="IL61" s="152"/>
      <c r="IM61" s="152"/>
      <c r="IN61" s="152"/>
      <c r="IO61" s="152"/>
      <c r="IP61" s="152"/>
      <c r="IQ61" s="152"/>
      <c r="IR61" s="152"/>
      <c r="IS61" s="152"/>
      <c r="IT61" s="152"/>
      <c r="IU61" s="152"/>
      <c r="IV61" s="152"/>
      <c r="IW61" s="152"/>
      <c r="IX61" s="152"/>
      <c r="IY61" s="153"/>
      <c r="JC61" s="90"/>
      <c r="JD61" s="156"/>
      <c r="JE61" s="156"/>
      <c r="JF61" s="156"/>
      <c r="JG61" s="156"/>
      <c r="JH61" s="156"/>
      <c r="JI61" s="156"/>
      <c r="JJ61" s="156"/>
      <c r="JK61" s="157"/>
      <c r="JL61" s="157"/>
      <c r="JM61" s="152"/>
      <c r="JN61" s="152"/>
      <c r="JO61" s="152"/>
      <c r="JP61" s="152"/>
      <c r="JQ61" s="152"/>
      <c r="JR61" s="152"/>
      <c r="JS61" s="152"/>
      <c r="JT61" s="152"/>
      <c r="JU61" s="152"/>
      <c r="JV61" s="152"/>
      <c r="JW61" s="152"/>
      <c r="JX61" s="152"/>
      <c r="JY61" s="152"/>
      <c r="JZ61" s="152"/>
      <c r="KA61" s="152"/>
      <c r="KB61" s="152"/>
      <c r="KC61" s="152"/>
      <c r="KD61" s="152"/>
      <c r="KE61" s="152"/>
      <c r="KF61" s="152"/>
      <c r="KG61" s="153"/>
      <c r="KK61" s="90"/>
      <c r="KL61" s="156"/>
      <c r="KM61" s="156"/>
      <c r="KN61" s="156"/>
      <c r="KO61" s="156"/>
      <c r="KP61" s="156"/>
      <c r="KQ61" s="156"/>
      <c r="KR61" s="156"/>
      <c r="KS61" s="157"/>
      <c r="KT61" s="157"/>
      <c r="KU61" s="152"/>
      <c r="KV61" s="152"/>
      <c r="KW61" s="152"/>
      <c r="KX61" s="152"/>
      <c r="KY61" s="152"/>
      <c r="KZ61" s="152"/>
      <c r="LA61" s="152"/>
      <c r="LB61" s="152"/>
      <c r="LC61" s="152"/>
      <c r="LD61" s="152"/>
      <c r="LE61" s="152"/>
      <c r="LF61" s="152"/>
      <c r="LG61" s="152"/>
      <c r="LH61" s="152"/>
      <c r="LI61" s="152"/>
      <c r="LJ61" s="152"/>
      <c r="LK61" s="152"/>
      <c r="LL61" s="152"/>
      <c r="LM61" s="152"/>
      <c r="LN61" s="152"/>
      <c r="LO61" s="153"/>
      <c r="LS61" s="90"/>
      <c r="LT61" s="156"/>
      <c r="LU61" s="156"/>
      <c r="LV61" s="156"/>
      <c r="LW61" s="156"/>
      <c r="LX61" s="156"/>
      <c r="LY61" s="156"/>
      <c r="LZ61" s="156"/>
      <c r="MA61" s="157"/>
      <c r="MB61" s="157"/>
      <c r="MC61" s="152"/>
      <c r="MD61" s="152"/>
      <c r="ME61" s="152"/>
      <c r="MF61" s="152"/>
      <c r="MG61" s="152"/>
      <c r="MH61" s="152"/>
      <c r="MI61" s="152"/>
      <c r="MJ61" s="152"/>
      <c r="MK61" s="152"/>
      <c r="ML61" s="152"/>
      <c r="MM61" s="152"/>
      <c r="MN61" s="152"/>
      <c r="MO61" s="152"/>
      <c r="MP61" s="152"/>
      <c r="MQ61" s="152"/>
      <c r="MR61" s="152"/>
      <c r="MS61" s="152"/>
      <c r="MT61" s="152"/>
      <c r="MU61" s="152"/>
      <c r="MV61" s="152"/>
      <c r="MW61" s="153"/>
    </row>
    <row r="62" spans="3:361" ht="16.5" customHeight="1">
      <c r="C62" s="194"/>
      <c r="D62" s="195"/>
      <c r="E62" s="195"/>
      <c r="F62" s="195"/>
      <c r="G62" s="195"/>
      <c r="H62" s="196"/>
      <c r="I62" s="194"/>
      <c r="J62" s="195"/>
      <c r="K62" s="195"/>
      <c r="L62" s="195"/>
      <c r="M62" s="195"/>
      <c r="N62" s="195"/>
      <c r="O62" s="195"/>
      <c r="P62" s="195"/>
      <c r="Q62" s="195"/>
      <c r="R62" s="195"/>
      <c r="S62" s="195"/>
      <c r="T62" s="195"/>
      <c r="U62" s="196"/>
      <c r="Y62" s="90"/>
      <c r="Z62" s="156"/>
      <c r="AA62" s="156"/>
      <c r="AB62" s="156"/>
      <c r="AC62" s="156"/>
      <c r="AD62" s="156"/>
      <c r="AE62" s="156"/>
      <c r="AF62" s="156"/>
      <c r="AG62" s="157"/>
      <c r="AH62" s="157"/>
      <c r="AI62" s="152"/>
      <c r="AJ62" s="152"/>
      <c r="AK62" s="152"/>
      <c r="AL62" s="152"/>
      <c r="AM62" s="152"/>
      <c r="AN62" s="152"/>
      <c r="AO62" s="152"/>
      <c r="AP62" s="152"/>
      <c r="AQ62" s="152"/>
      <c r="AR62" s="152"/>
      <c r="AS62" s="152"/>
      <c r="AT62" s="152"/>
      <c r="AU62" s="152"/>
      <c r="AV62" s="152"/>
      <c r="AW62" s="152"/>
      <c r="AX62" s="152"/>
      <c r="AY62" s="152"/>
      <c r="AZ62" s="152"/>
      <c r="BA62" s="152"/>
      <c r="BB62" s="152"/>
      <c r="BC62" s="153"/>
      <c r="BG62" s="90"/>
      <c r="BH62" s="156"/>
      <c r="BI62" s="156"/>
      <c r="BJ62" s="156"/>
      <c r="BK62" s="156"/>
      <c r="BL62" s="156"/>
      <c r="BM62" s="156"/>
      <c r="BN62" s="156"/>
      <c r="BO62" s="157"/>
      <c r="BP62" s="157"/>
      <c r="BQ62" s="152"/>
      <c r="BR62" s="152"/>
      <c r="BS62" s="152"/>
      <c r="BT62" s="152"/>
      <c r="BU62" s="152"/>
      <c r="BV62" s="152"/>
      <c r="BW62" s="152"/>
      <c r="BX62" s="152"/>
      <c r="BY62" s="152"/>
      <c r="BZ62" s="152"/>
      <c r="CA62" s="152"/>
      <c r="CB62" s="152"/>
      <c r="CC62" s="152"/>
      <c r="CD62" s="152"/>
      <c r="CE62" s="152"/>
      <c r="CF62" s="152"/>
      <c r="CG62" s="152"/>
      <c r="CH62" s="152"/>
      <c r="CI62" s="152"/>
      <c r="CJ62" s="152"/>
      <c r="CK62" s="153"/>
      <c r="CO62" s="90"/>
      <c r="CP62" s="156"/>
      <c r="CQ62" s="156"/>
      <c r="CR62" s="156"/>
      <c r="CS62" s="156"/>
      <c r="CT62" s="156"/>
      <c r="CU62" s="156"/>
      <c r="CV62" s="156"/>
      <c r="CW62" s="157"/>
      <c r="CX62" s="157"/>
      <c r="CY62" s="152"/>
      <c r="CZ62" s="152"/>
      <c r="DA62" s="152"/>
      <c r="DB62" s="152"/>
      <c r="DC62" s="152"/>
      <c r="DD62" s="152"/>
      <c r="DE62" s="152"/>
      <c r="DF62" s="152"/>
      <c r="DG62" s="152"/>
      <c r="DH62" s="152"/>
      <c r="DI62" s="152"/>
      <c r="DJ62" s="152"/>
      <c r="DK62" s="152"/>
      <c r="DL62" s="152"/>
      <c r="DM62" s="152"/>
      <c r="DN62" s="152"/>
      <c r="DO62" s="152"/>
      <c r="DP62" s="152"/>
      <c r="DQ62" s="152"/>
      <c r="DR62" s="152"/>
      <c r="DS62" s="153"/>
      <c r="DW62" s="90"/>
      <c r="DX62" s="156"/>
      <c r="DY62" s="156"/>
      <c r="DZ62" s="156"/>
      <c r="EA62" s="156"/>
      <c r="EB62" s="156"/>
      <c r="EC62" s="156"/>
      <c r="ED62" s="156"/>
      <c r="EE62" s="157"/>
      <c r="EF62" s="157"/>
      <c r="EG62" s="152"/>
      <c r="EH62" s="152"/>
      <c r="EI62" s="152"/>
      <c r="EJ62" s="152"/>
      <c r="EK62" s="152"/>
      <c r="EL62" s="152"/>
      <c r="EM62" s="152"/>
      <c r="EN62" s="152"/>
      <c r="EO62" s="152"/>
      <c r="EP62" s="152"/>
      <c r="EQ62" s="152"/>
      <c r="ER62" s="152"/>
      <c r="ES62" s="152"/>
      <c r="ET62" s="152"/>
      <c r="EU62" s="152"/>
      <c r="EV62" s="152"/>
      <c r="EW62" s="152"/>
      <c r="EX62" s="152"/>
      <c r="EY62" s="152"/>
      <c r="EZ62" s="152"/>
      <c r="FA62" s="153"/>
      <c r="FE62" s="90"/>
      <c r="FF62" s="156"/>
      <c r="FG62" s="156"/>
      <c r="FH62" s="156"/>
      <c r="FI62" s="156"/>
      <c r="FJ62" s="156"/>
      <c r="FK62" s="156"/>
      <c r="FL62" s="156"/>
      <c r="FM62" s="157"/>
      <c r="FN62" s="157"/>
      <c r="FO62" s="152"/>
      <c r="FP62" s="152"/>
      <c r="FQ62" s="152"/>
      <c r="FR62" s="152"/>
      <c r="FS62" s="152"/>
      <c r="FT62" s="152"/>
      <c r="FU62" s="152"/>
      <c r="FV62" s="152"/>
      <c r="FW62" s="152"/>
      <c r="FX62" s="152"/>
      <c r="FY62" s="152"/>
      <c r="FZ62" s="152"/>
      <c r="GA62" s="152"/>
      <c r="GB62" s="152"/>
      <c r="GC62" s="152"/>
      <c r="GD62" s="152"/>
      <c r="GE62" s="152"/>
      <c r="GF62" s="152"/>
      <c r="GG62" s="152"/>
      <c r="GH62" s="152"/>
      <c r="GI62" s="153"/>
      <c r="GM62" s="190" t="s">
        <v>59</v>
      </c>
      <c r="GN62" s="191"/>
      <c r="GO62" s="191"/>
      <c r="GP62" s="191"/>
      <c r="GQ62" s="191"/>
      <c r="GR62" s="191"/>
      <c r="GS62" s="191"/>
      <c r="GT62" s="191"/>
      <c r="GU62" s="191"/>
      <c r="GV62" s="191"/>
      <c r="GW62" s="154"/>
      <c r="GX62" s="154"/>
      <c r="GY62" s="154"/>
      <c r="GZ62" s="154"/>
      <c r="HA62" s="154"/>
      <c r="HB62" s="154"/>
      <c r="HC62" s="154"/>
      <c r="HD62" s="154"/>
      <c r="HE62" s="154"/>
      <c r="HF62" s="154"/>
      <c r="HG62" s="154"/>
      <c r="HH62" s="154"/>
      <c r="HI62" s="154"/>
      <c r="HJ62" s="154"/>
      <c r="HK62" s="154"/>
      <c r="HL62" s="154"/>
      <c r="HM62" s="154"/>
      <c r="HN62" s="154"/>
      <c r="HO62" s="154"/>
      <c r="HP62" s="154"/>
      <c r="HQ62" s="155"/>
      <c r="HU62" s="190" t="s">
        <v>59</v>
      </c>
      <c r="HV62" s="191"/>
      <c r="HW62" s="191"/>
      <c r="HX62" s="191"/>
      <c r="HY62" s="191"/>
      <c r="HZ62" s="191"/>
      <c r="IA62" s="191"/>
      <c r="IB62" s="191"/>
      <c r="IC62" s="191"/>
      <c r="ID62" s="191"/>
      <c r="IE62" s="154"/>
      <c r="IF62" s="154"/>
      <c r="IG62" s="154"/>
      <c r="IH62" s="154"/>
      <c r="II62" s="154"/>
      <c r="IJ62" s="154"/>
      <c r="IK62" s="154"/>
      <c r="IL62" s="154"/>
      <c r="IM62" s="154"/>
      <c r="IN62" s="154"/>
      <c r="IO62" s="154"/>
      <c r="IP62" s="154"/>
      <c r="IQ62" s="154"/>
      <c r="IR62" s="154"/>
      <c r="IS62" s="154"/>
      <c r="IT62" s="154"/>
      <c r="IU62" s="154"/>
      <c r="IV62" s="154"/>
      <c r="IW62" s="154"/>
      <c r="IX62" s="154"/>
      <c r="IY62" s="155"/>
      <c r="JC62" s="190" t="s">
        <v>59</v>
      </c>
      <c r="JD62" s="191"/>
      <c r="JE62" s="191"/>
      <c r="JF62" s="191"/>
      <c r="JG62" s="191"/>
      <c r="JH62" s="191"/>
      <c r="JI62" s="191"/>
      <c r="JJ62" s="191"/>
      <c r="JK62" s="191"/>
      <c r="JL62" s="191"/>
      <c r="JM62" s="154"/>
      <c r="JN62" s="154"/>
      <c r="JO62" s="154"/>
      <c r="JP62" s="154"/>
      <c r="JQ62" s="154"/>
      <c r="JR62" s="154"/>
      <c r="JS62" s="154"/>
      <c r="JT62" s="154"/>
      <c r="JU62" s="154"/>
      <c r="JV62" s="154"/>
      <c r="JW62" s="154"/>
      <c r="JX62" s="154"/>
      <c r="JY62" s="154"/>
      <c r="JZ62" s="154"/>
      <c r="KA62" s="154"/>
      <c r="KB62" s="154"/>
      <c r="KC62" s="154"/>
      <c r="KD62" s="154"/>
      <c r="KE62" s="154"/>
      <c r="KF62" s="154"/>
      <c r="KG62" s="155"/>
      <c r="KK62" s="190" t="s">
        <v>59</v>
      </c>
      <c r="KL62" s="191"/>
      <c r="KM62" s="191"/>
      <c r="KN62" s="191"/>
      <c r="KO62" s="191"/>
      <c r="KP62" s="191"/>
      <c r="KQ62" s="191"/>
      <c r="KR62" s="191"/>
      <c r="KS62" s="191"/>
      <c r="KT62" s="191"/>
      <c r="KU62" s="154"/>
      <c r="KV62" s="154"/>
      <c r="KW62" s="154"/>
      <c r="KX62" s="154"/>
      <c r="KY62" s="154"/>
      <c r="KZ62" s="154"/>
      <c r="LA62" s="154"/>
      <c r="LB62" s="154"/>
      <c r="LC62" s="154"/>
      <c r="LD62" s="154"/>
      <c r="LE62" s="154"/>
      <c r="LF62" s="154"/>
      <c r="LG62" s="154"/>
      <c r="LH62" s="154"/>
      <c r="LI62" s="154"/>
      <c r="LJ62" s="154"/>
      <c r="LK62" s="154"/>
      <c r="LL62" s="154"/>
      <c r="LM62" s="154"/>
      <c r="LN62" s="154"/>
      <c r="LO62" s="155"/>
      <c r="LS62" s="192" t="s">
        <v>60</v>
      </c>
      <c r="LT62" s="193"/>
      <c r="LU62" s="193"/>
      <c r="LV62" s="193"/>
      <c r="LW62" s="193"/>
      <c r="LX62" s="193"/>
      <c r="LY62" s="193"/>
      <c r="LZ62" s="193"/>
      <c r="MA62" s="193"/>
      <c r="MB62" s="193"/>
      <c r="MC62" s="154"/>
      <c r="MD62" s="154"/>
      <c r="ME62" s="154"/>
      <c r="MF62" s="154"/>
      <c r="MG62" s="154"/>
      <c r="MH62" s="154"/>
      <c r="MI62" s="154"/>
      <c r="MJ62" s="154"/>
      <c r="MK62" s="154"/>
      <c r="ML62" s="154"/>
      <c r="MM62" s="154"/>
      <c r="MN62" s="154"/>
      <c r="MO62" s="154"/>
      <c r="MP62" s="154"/>
      <c r="MQ62" s="154"/>
      <c r="MR62" s="154"/>
      <c r="MS62" s="154"/>
      <c r="MT62" s="154"/>
      <c r="MU62" s="154"/>
      <c r="MV62" s="154"/>
      <c r="MW62" s="155"/>
    </row>
    <row r="63" spans="3:361" ht="16.5" customHeight="1">
      <c r="C63" s="194"/>
      <c r="D63" s="195"/>
      <c r="E63" s="195"/>
      <c r="F63" s="195"/>
      <c r="G63" s="195"/>
      <c r="H63" s="196"/>
      <c r="I63" s="194"/>
      <c r="J63" s="195"/>
      <c r="K63" s="195"/>
      <c r="L63" s="195"/>
      <c r="M63" s="195"/>
      <c r="N63" s="195"/>
      <c r="O63" s="195"/>
      <c r="P63" s="195"/>
      <c r="Q63" s="195"/>
      <c r="R63" s="195"/>
      <c r="S63" s="195"/>
      <c r="T63" s="195"/>
      <c r="U63" s="196"/>
      <c r="Y63" s="188" t="s">
        <v>61</v>
      </c>
      <c r="Z63" s="189"/>
      <c r="AA63" s="189"/>
      <c r="AB63" s="189"/>
      <c r="AC63" s="189"/>
      <c r="AD63" s="189"/>
      <c r="AE63" s="189"/>
      <c r="AF63" s="189"/>
      <c r="AG63" s="189"/>
      <c r="AH63" s="189"/>
      <c r="AI63" s="154"/>
      <c r="AJ63" s="154"/>
      <c r="AK63" s="154"/>
      <c r="AL63" s="154"/>
      <c r="AM63" s="154"/>
      <c r="AN63" s="154"/>
      <c r="AO63" s="154"/>
      <c r="AP63" s="154"/>
      <c r="AQ63" s="154"/>
      <c r="AR63" s="154"/>
      <c r="AS63" s="154"/>
      <c r="AT63" s="154"/>
      <c r="AU63" s="154"/>
      <c r="AV63" s="154"/>
      <c r="AW63" s="154"/>
      <c r="AX63" s="154"/>
      <c r="AY63" s="154"/>
      <c r="AZ63" s="154"/>
      <c r="BA63" s="154"/>
      <c r="BB63" s="154"/>
      <c r="BC63" s="155"/>
      <c r="BG63" s="188" t="s">
        <v>61</v>
      </c>
      <c r="BH63" s="189"/>
      <c r="BI63" s="189"/>
      <c r="BJ63" s="189"/>
      <c r="BK63" s="189"/>
      <c r="BL63" s="189"/>
      <c r="BM63" s="189"/>
      <c r="BN63" s="189"/>
      <c r="BO63" s="189"/>
      <c r="BP63" s="189"/>
      <c r="BQ63" s="154"/>
      <c r="BR63" s="154"/>
      <c r="BS63" s="154"/>
      <c r="BT63" s="154"/>
      <c r="BU63" s="154"/>
      <c r="BV63" s="154"/>
      <c r="BW63" s="154"/>
      <c r="BX63" s="154"/>
      <c r="BY63" s="154"/>
      <c r="BZ63" s="154"/>
      <c r="CA63" s="154"/>
      <c r="CB63" s="154"/>
      <c r="CC63" s="154"/>
      <c r="CD63" s="154"/>
      <c r="CE63" s="154"/>
      <c r="CF63" s="154"/>
      <c r="CG63" s="154"/>
      <c r="CH63" s="154"/>
      <c r="CI63" s="154"/>
      <c r="CJ63" s="154"/>
      <c r="CK63" s="155"/>
      <c r="CO63" s="188" t="s">
        <v>61</v>
      </c>
      <c r="CP63" s="189"/>
      <c r="CQ63" s="189"/>
      <c r="CR63" s="189"/>
      <c r="CS63" s="189"/>
      <c r="CT63" s="189"/>
      <c r="CU63" s="189"/>
      <c r="CV63" s="189"/>
      <c r="CW63" s="189"/>
      <c r="CX63" s="189"/>
      <c r="CY63" s="154"/>
      <c r="CZ63" s="154"/>
      <c r="DA63" s="154"/>
      <c r="DB63" s="154"/>
      <c r="DC63" s="154"/>
      <c r="DD63" s="154"/>
      <c r="DE63" s="154"/>
      <c r="DF63" s="154"/>
      <c r="DG63" s="154"/>
      <c r="DH63" s="154"/>
      <c r="DI63" s="154"/>
      <c r="DJ63" s="154"/>
      <c r="DK63" s="154"/>
      <c r="DL63" s="154"/>
      <c r="DM63" s="154"/>
      <c r="DN63" s="154"/>
      <c r="DO63" s="154"/>
      <c r="DP63" s="154"/>
      <c r="DQ63" s="154"/>
      <c r="DR63" s="154"/>
      <c r="DS63" s="155"/>
      <c r="DW63" s="188" t="s">
        <v>61</v>
      </c>
      <c r="DX63" s="189"/>
      <c r="DY63" s="189"/>
      <c r="DZ63" s="189"/>
      <c r="EA63" s="189"/>
      <c r="EB63" s="189"/>
      <c r="EC63" s="189"/>
      <c r="ED63" s="189"/>
      <c r="EE63" s="189"/>
      <c r="EF63" s="189"/>
      <c r="EG63" s="154"/>
      <c r="EH63" s="154"/>
      <c r="EI63" s="154"/>
      <c r="EJ63" s="154"/>
      <c r="EK63" s="154"/>
      <c r="EL63" s="154"/>
      <c r="EM63" s="154"/>
      <c r="EN63" s="154"/>
      <c r="EO63" s="154"/>
      <c r="EP63" s="154"/>
      <c r="EQ63" s="154"/>
      <c r="ER63" s="154"/>
      <c r="ES63" s="154"/>
      <c r="ET63" s="154"/>
      <c r="EU63" s="154"/>
      <c r="EV63" s="154"/>
      <c r="EW63" s="154"/>
      <c r="EX63" s="154"/>
      <c r="EY63" s="154"/>
      <c r="EZ63" s="154"/>
      <c r="FA63" s="155"/>
      <c r="FE63" s="188" t="s">
        <v>61</v>
      </c>
      <c r="FF63" s="189"/>
      <c r="FG63" s="189"/>
      <c r="FH63" s="189"/>
      <c r="FI63" s="189"/>
      <c r="FJ63" s="189"/>
      <c r="FK63" s="189"/>
      <c r="FL63" s="189"/>
      <c r="FM63" s="189"/>
      <c r="FN63" s="189"/>
      <c r="FO63" s="154"/>
      <c r="FP63" s="154"/>
      <c r="FQ63" s="154"/>
      <c r="FR63" s="154"/>
      <c r="FS63" s="154"/>
      <c r="FT63" s="154"/>
      <c r="FU63" s="154"/>
      <c r="FV63" s="154"/>
      <c r="FW63" s="154"/>
      <c r="FX63" s="154"/>
      <c r="FY63" s="154"/>
      <c r="FZ63" s="154"/>
      <c r="GA63" s="154"/>
      <c r="GB63" s="154"/>
      <c r="GC63" s="154"/>
      <c r="GD63" s="154"/>
      <c r="GE63" s="154"/>
      <c r="GF63" s="154"/>
      <c r="GG63" s="154"/>
      <c r="GH63" s="154"/>
      <c r="GI63" s="155"/>
      <c r="GM63" s="90"/>
      <c r="GN63" s="156"/>
      <c r="GO63" s="156"/>
      <c r="GP63" s="156"/>
      <c r="GQ63" s="156"/>
      <c r="GR63" s="156"/>
      <c r="GS63" s="156"/>
      <c r="GT63" s="156"/>
      <c r="GU63" s="157"/>
      <c r="GV63" s="157"/>
      <c r="GW63" s="152"/>
      <c r="GX63" s="152"/>
      <c r="GY63" s="152"/>
      <c r="GZ63" s="152"/>
      <c r="HA63" s="152"/>
      <c r="HB63" s="152"/>
      <c r="HC63" s="152"/>
      <c r="HD63" s="152"/>
      <c r="HE63" s="152"/>
      <c r="HF63" s="152"/>
      <c r="HG63" s="152"/>
      <c r="HH63" s="152"/>
      <c r="HI63" s="152"/>
      <c r="HJ63" s="152"/>
      <c r="HK63" s="152"/>
      <c r="HL63" s="152"/>
      <c r="HM63" s="152"/>
      <c r="HN63" s="152"/>
      <c r="HO63" s="152"/>
      <c r="HP63" s="152"/>
      <c r="HQ63" s="153"/>
      <c r="HU63" s="90"/>
      <c r="HV63" s="156"/>
      <c r="HW63" s="156"/>
      <c r="HX63" s="156"/>
      <c r="HY63" s="156"/>
      <c r="HZ63" s="156"/>
      <c r="IA63" s="156"/>
      <c r="IB63" s="156"/>
      <c r="IC63" s="157"/>
      <c r="ID63" s="157"/>
      <c r="IE63" s="152"/>
      <c r="IF63" s="152"/>
      <c r="IG63" s="152"/>
      <c r="IH63" s="152"/>
      <c r="II63" s="152"/>
      <c r="IJ63" s="152"/>
      <c r="IK63" s="152"/>
      <c r="IL63" s="152"/>
      <c r="IM63" s="152"/>
      <c r="IN63" s="152"/>
      <c r="IO63" s="152"/>
      <c r="IP63" s="152"/>
      <c r="IQ63" s="152"/>
      <c r="IR63" s="152"/>
      <c r="IS63" s="152"/>
      <c r="IT63" s="152"/>
      <c r="IU63" s="152"/>
      <c r="IV63" s="152"/>
      <c r="IW63" s="152"/>
      <c r="IX63" s="152"/>
      <c r="IY63" s="153"/>
      <c r="JC63" s="90"/>
      <c r="JD63" s="156"/>
      <c r="JE63" s="156"/>
      <c r="JF63" s="156"/>
      <c r="JG63" s="156"/>
      <c r="JH63" s="156"/>
      <c r="JI63" s="156"/>
      <c r="JJ63" s="156"/>
      <c r="JK63" s="157"/>
      <c r="JL63" s="157"/>
      <c r="JM63" s="152"/>
      <c r="JN63" s="152"/>
      <c r="JO63" s="152"/>
      <c r="JP63" s="152"/>
      <c r="JQ63" s="152"/>
      <c r="JR63" s="152"/>
      <c r="JS63" s="152"/>
      <c r="JT63" s="152"/>
      <c r="JU63" s="152"/>
      <c r="JV63" s="152"/>
      <c r="JW63" s="152"/>
      <c r="JX63" s="152"/>
      <c r="JY63" s="152"/>
      <c r="JZ63" s="152"/>
      <c r="KA63" s="152"/>
      <c r="KB63" s="152"/>
      <c r="KC63" s="152"/>
      <c r="KD63" s="152"/>
      <c r="KE63" s="152"/>
      <c r="KF63" s="152"/>
      <c r="KG63" s="153"/>
      <c r="KK63" s="90"/>
      <c r="KL63" s="156"/>
      <c r="KM63" s="156"/>
      <c r="KN63" s="156"/>
      <c r="KO63" s="156"/>
      <c r="KP63" s="156"/>
      <c r="KQ63" s="156"/>
      <c r="KR63" s="156"/>
      <c r="KS63" s="157"/>
      <c r="KT63" s="157"/>
      <c r="KU63" s="152"/>
      <c r="KV63" s="152"/>
      <c r="KW63" s="152"/>
      <c r="KX63" s="152"/>
      <c r="KY63" s="152"/>
      <c r="KZ63" s="152"/>
      <c r="LA63" s="152"/>
      <c r="LB63" s="152"/>
      <c r="LC63" s="152"/>
      <c r="LD63" s="152"/>
      <c r="LE63" s="152"/>
      <c r="LF63" s="152"/>
      <c r="LG63" s="152"/>
      <c r="LH63" s="152"/>
      <c r="LI63" s="152"/>
      <c r="LJ63" s="152"/>
      <c r="LK63" s="152"/>
      <c r="LL63" s="152"/>
      <c r="LM63" s="152"/>
      <c r="LN63" s="152"/>
      <c r="LO63" s="153"/>
      <c r="LS63" s="90"/>
      <c r="LT63" s="156"/>
      <c r="LU63" s="156"/>
      <c r="LV63" s="156"/>
      <c r="LW63" s="156"/>
      <c r="LX63" s="156"/>
      <c r="LY63" s="156"/>
      <c r="LZ63" s="156"/>
      <c r="MA63" s="157"/>
      <c r="MB63" s="157"/>
      <c r="MC63" s="152"/>
      <c r="MD63" s="152"/>
      <c r="ME63" s="152"/>
      <c r="MF63" s="152"/>
      <c r="MG63" s="152"/>
      <c r="MH63" s="152"/>
      <c r="MI63" s="152"/>
      <c r="MJ63" s="152"/>
      <c r="MK63" s="152"/>
      <c r="ML63" s="152"/>
      <c r="MM63" s="152"/>
      <c r="MN63" s="152"/>
      <c r="MO63" s="152"/>
      <c r="MP63" s="152"/>
      <c r="MQ63" s="152"/>
      <c r="MR63" s="152"/>
      <c r="MS63" s="152"/>
      <c r="MT63" s="152"/>
      <c r="MU63" s="152"/>
      <c r="MV63" s="152"/>
      <c r="MW63" s="153"/>
    </row>
    <row r="64" spans="3:361" ht="16.5" customHeight="1">
      <c r="C64" s="194"/>
      <c r="D64" s="195"/>
      <c r="E64" s="195"/>
      <c r="F64" s="195"/>
      <c r="G64" s="195"/>
      <c r="H64" s="196"/>
      <c r="I64" s="194"/>
      <c r="J64" s="195"/>
      <c r="K64" s="195"/>
      <c r="L64" s="195"/>
      <c r="M64" s="195"/>
      <c r="N64" s="195"/>
      <c r="O64" s="195"/>
      <c r="P64" s="195"/>
      <c r="Q64" s="195"/>
      <c r="R64" s="195"/>
      <c r="S64" s="195"/>
      <c r="T64" s="195"/>
      <c r="U64" s="196"/>
      <c r="Y64" s="90"/>
      <c r="Z64" s="156"/>
      <c r="AA64" s="156"/>
      <c r="AB64" s="156"/>
      <c r="AC64" s="156"/>
      <c r="AD64" s="156"/>
      <c r="AE64" s="156"/>
      <c r="AF64" s="156"/>
      <c r="AG64" s="157"/>
      <c r="AH64" s="157"/>
      <c r="AI64" s="152"/>
      <c r="AJ64" s="152"/>
      <c r="AK64" s="152"/>
      <c r="AL64" s="152"/>
      <c r="AM64" s="152"/>
      <c r="AN64" s="152"/>
      <c r="AO64" s="152"/>
      <c r="AP64" s="152"/>
      <c r="AQ64" s="152"/>
      <c r="AR64" s="152"/>
      <c r="AS64" s="152"/>
      <c r="AT64" s="152"/>
      <c r="AU64" s="152"/>
      <c r="AV64" s="152"/>
      <c r="AW64" s="152"/>
      <c r="AX64" s="152"/>
      <c r="AY64" s="152"/>
      <c r="AZ64" s="152"/>
      <c r="BA64" s="152"/>
      <c r="BB64" s="152"/>
      <c r="BC64" s="153"/>
      <c r="BG64" s="90"/>
      <c r="BH64" s="156"/>
      <c r="BI64" s="156"/>
      <c r="BJ64" s="156"/>
      <c r="BK64" s="156"/>
      <c r="BL64" s="156"/>
      <c r="BM64" s="156"/>
      <c r="BN64" s="156"/>
      <c r="BO64" s="157"/>
      <c r="BP64" s="157"/>
      <c r="BQ64" s="152"/>
      <c r="BR64" s="152"/>
      <c r="BS64" s="152"/>
      <c r="BT64" s="152"/>
      <c r="BU64" s="152"/>
      <c r="BV64" s="152"/>
      <c r="BW64" s="152"/>
      <c r="BX64" s="152"/>
      <c r="BY64" s="152"/>
      <c r="BZ64" s="152"/>
      <c r="CA64" s="152"/>
      <c r="CB64" s="152"/>
      <c r="CC64" s="152"/>
      <c r="CD64" s="152"/>
      <c r="CE64" s="152"/>
      <c r="CF64" s="152"/>
      <c r="CG64" s="152"/>
      <c r="CH64" s="152"/>
      <c r="CI64" s="152"/>
      <c r="CJ64" s="152"/>
      <c r="CK64" s="153"/>
      <c r="CO64" s="90"/>
      <c r="CP64" s="156"/>
      <c r="CQ64" s="156"/>
      <c r="CR64" s="156"/>
      <c r="CS64" s="156"/>
      <c r="CT64" s="156"/>
      <c r="CU64" s="156"/>
      <c r="CV64" s="156"/>
      <c r="CW64" s="157"/>
      <c r="CX64" s="157"/>
      <c r="CY64" s="152"/>
      <c r="CZ64" s="152"/>
      <c r="DA64" s="152"/>
      <c r="DB64" s="152"/>
      <c r="DC64" s="152"/>
      <c r="DD64" s="152"/>
      <c r="DE64" s="152"/>
      <c r="DF64" s="152"/>
      <c r="DG64" s="152"/>
      <c r="DH64" s="152"/>
      <c r="DI64" s="152"/>
      <c r="DJ64" s="152"/>
      <c r="DK64" s="152"/>
      <c r="DL64" s="152"/>
      <c r="DM64" s="152"/>
      <c r="DN64" s="152"/>
      <c r="DO64" s="152"/>
      <c r="DP64" s="152"/>
      <c r="DQ64" s="152"/>
      <c r="DR64" s="152"/>
      <c r="DS64" s="153"/>
      <c r="DW64" s="90"/>
      <c r="DX64" s="156"/>
      <c r="DY64" s="156"/>
      <c r="DZ64" s="156"/>
      <c r="EA64" s="156"/>
      <c r="EB64" s="156"/>
      <c r="EC64" s="156"/>
      <c r="ED64" s="156"/>
      <c r="EE64" s="157"/>
      <c r="EF64" s="157"/>
      <c r="EG64" s="152"/>
      <c r="EH64" s="152"/>
      <c r="EI64" s="152"/>
      <c r="EJ64" s="152"/>
      <c r="EK64" s="152"/>
      <c r="EL64" s="152"/>
      <c r="EM64" s="152"/>
      <c r="EN64" s="152"/>
      <c r="EO64" s="152"/>
      <c r="EP64" s="152"/>
      <c r="EQ64" s="152"/>
      <c r="ER64" s="152"/>
      <c r="ES64" s="152"/>
      <c r="ET64" s="152"/>
      <c r="EU64" s="152"/>
      <c r="EV64" s="152"/>
      <c r="EW64" s="152"/>
      <c r="EX64" s="152"/>
      <c r="EY64" s="152"/>
      <c r="EZ64" s="152"/>
      <c r="FA64" s="153"/>
      <c r="FE64" s="90"/>
      <c r="FF64" s="156"/>
      <c r="FG64" s="156"/>
      <c r="FH64" s="156"/>
      <c r="FI64" s="156"/>
      <c r="FJ64" s="156"/>
      <c r="FK64" s="156"/>
      <c r="FL64" s="156"/>
      <c r="FM64" s="157"/>
      <c r="FN64" s="157"/>
      <c r="FO64" s="152"/>
      <c r="FP64" s="152"/>
      <c r="FQ64" s="152"/>
      <c r="FR64" s="152"/>
      <c r="FS64" s="152"/>
      <c r="FT64" s="152"/>
      <c r="FU64" s="152"/>
      <c r="FV64" s="152"/>
      <c r="FW64" s="152"/>
      <c r="FX64" s="152"/>
      <c r="FY64" s="152"/>
      <c r="FZ64" s="152"/>
      <c r="GA64" s="152"/>
      <c r="GB64" s="152"/>
      <c r="GC64" s="152"/>
      <c r="GD64" s="152"/>
      <c r="GE64" s="152"/>
      <c r="GF64" s="152"/>
      <c r="GG64" s="152"/>
      <c r="GH64" s="152"/>
      <c r="GI64" s="153"/>
      <c r="GM64" s="190" t="s">
        <v>59</v>
      </c>
      <c r="GN64" s="191"/>
      <c r="GO64" s="191"/>
      <c r="GP64" s="191"/>
      <c r="GQ64" s="191"/>
      <c r="GR64" s="191"/>
      <c r="GS64" s="191"/>
      <c r="GT64" s="191"/>
      <c r="GU64" s="191"/>
      <c r="GV64" s="191"/>
      <c r="GW64" s="154"/>
      <c r="GX64" s="154"/>
      <c r="GY64" s="154"/>
      <c r="GZ64" s="154"/>
      <c r="HA64" s="154"/>
      <c r="HB64" s="154"/>
      <c r="HC64" s="154"/>
      <c r="HD64" s="154"/>
      <c r="HE64" s="154"/>
      <c r="HF64" s="154"/>
      <c r="HG64" s="154"/>
      <c r="HH64" s="154"/>
      <c r="HI64" s="154"/>
      <c r="HJ64" s="154"/>
      <c r="HK64" s="154"/>
      <c r="HL64" s="154"/>
      <c r="HM64" s="154"/>
      <c r="HN64" s="154"/>
      <c r="HO64" s="154"/>
      <c r="HP64" s="154"/>
      <c r="HQ64" s="155"/>
      <c r="HU64" s="190" t="s">
        <v>59</v>
      </c>
      <c r="HV64" s="191"/>
      <c r="HW64" s="191"/>
      <c r="HX64" s="191"/>
      <c r="HY64" s="191"/>
      <c r="HZ64" s="191"/>
      <c r="IA64" s="191"/>
      <c r="IB64" s="191"/>
      <c r="IC64" s="191"/>
      <c r="ID64" s="191"/>
      <c r="IE64" s="154"/>
      <c r="IF64" s="154"/>
      <c r="IG64" s="154"/>
      <c r="IH64" s="154"/>
      <c r="II64" s="154"/>
      <c r="IJ64" s="154"/>
      <c r="IK64" s="154"/>
      <c r="IL64" s="154"/>
      <c r="IM64" s="154"/>
      <c r="IN64" s="154"/>
      <c r="IO64" s="154"/>
      <c r="IP64" s="154"/>
      <c r="IQ64" s="154"/>
      <c r="IR64" s="154"/>
      <c r="IS64" s="154"/>
      <c r="IT64" s="154"/>
      <c r="IU64" s="154"/>
      <c r="IV64" s="154"/>
      <c r="IW64" s="154"/>
      <c r="IX64" s="154"/>
      <c r="IY64" s="155"/>
      <c r="JC64" s="190" t="s">
        <v>59</v>
      </c>
      <c r="JD64" s="191"/>
      <c r="JE64" s="191"/>
      <c r="JF64" s="191"/>
      <c r="JG64" s="191"/>
      <c r="JH64" s="191"/>
      <c r="JI64" s="191"/>
      <c r="JJ64" s="191"/>
      <c r="JK64" s="191"/>
      <c r="JL64" s="191"/>
      <c r="JM64" s="154"/>
      <c r="JN64" s="154"/>
      <c r="JO64" s="154"/>
      <c r="JP64" s="154"/>
      <c r="JQ64" s="154"/>
      <c r="JR64" s="154"/>
      <c r="JS64" s="154"/>
      <c r="JT64" s="154"/>
      <c r="JU64" s="154"/>
      <c r="JV64" s="154"/>
      <c r="JW64" s="154"/>
      <c r="JX64" s="154"/>
      <c r="JY64" s="154"/>
      <c r="JZ64" s="154"/>
      <c r="KA64" s="154"/>
      <c r="KB64" s="154"/>
      <c r="KC64" s="154"/>
      <c r="KD64" s="154"/>
      <c r="KE64" s="154"/>
      <c r="KF64" s="154"/>
      <c r="KG64" s="155"/>
      <c r="KK64" s="190" t="s">
        <v>59</v>
      </c>
      <c r="KL64" s="191"/>
      <c r="KM64" s="191"/>
      <c r="KN64" s="191"/>
      <c r="KO64" s="191"/>
      <c r="KP64" s="191"/>
      <c r="KQ64" s="191"/>
      <c r="KR64" s="191"/>
      <c r="KS64" s="191"/>
      <c r="KT64" s="191"/>
      <c r="KU64" s="154"/>
      <c r="KV64" s="154"/>
      <c r="KW64" s="154"/>
      <c r="KX64" s="154"/>
      <c r="KY64" s="154"/>
      <c r="KZ64" s="154"/>
      <c r="LA64" s="154"/>
      <c r="LB64" s="154"/>
      <c r="LC64" s="154"/>
      <c r="LD64" s="154"/>
      <c r="LE64" s="154"/>
      <c r="LF64" s="154"/>
      <c r="LG64" s="154"/>
      <c r="LH64" s="154"/>
      <c r="LI64" s="154"/>
      <c r="LJ64" s="154"/>
      <c r="LK64" s="154"/>
      <c r="LL64" s="154"/>
      <c r="LM64" s="154"/>
      <c r="LN64" s="154"/>
      <c r="LO64" s="155"/>
      <c r="LS64" s="192" t="s">
        <v>60</v>
      </c>
      <c r="LT64" s="193"/>
      <c r="LU64" s="193"/>
      <c r="LV64" s="193"/>
      <c r="LW64" s="193"/>
      <c r="LX64" s="193"/>
      <c r="LY64" s="193"/>
      <c r="LZ64" s="193"/>
      <c r="MA64" s="193"/>
      <c r="MB64" s="193"/>
      <c r="MC64" s="154"/>
      <c r="MD64" s="154"/>
      <c r="ME64" s="154"/>
      <c r="MF64" s="154"/>
      <c r="MG64" s="154"/>
      <c r="MH64" s="154"/>
      <c r="MI64" s="154"/>
      <c r="MJ64" s="154"/>
      <c r="MK64" s="154"/>
      <c r="ML64" s="154"/>
      <c r="MM64" s="154"/>
      <c r="MN64" s="154"/>
      <c r="MO64" s="154"/>
      <c r="MP64" s="154"/>
      <c r="MQ64" s="154"/>
      <c r="MR64" s="154"/>
      <c r="MS64" s="154"/>
      <c r="MT64" s="154"/>
      <c r="MU64" s="154"/>
      <c r="MV64" s="154"/>
      <c r="MW64" s="155"/>
    </row>
    <row r="65" spans="3:361" ht="16.5" customHeight="1">
      <c r="C65" s="194"/>
      <c r="D65" s="195"/>
      <c r="E65" s="195"/>
      <c r="F65" s="195"/>
      <c r="G65" s="195"/>
      <c r="H65" s="196"/>
      <c r="I65" s="194"/>
      <c r="J65" s="195"/>
      <c r="K65" s="195"/>
      <c r="L65" s="195"/>
      <c r="M65" s="195"/>
      <c r="N65" s="195"/>
      <c r="O65" s="195"/>
      <c r="P65" s="195"/>
      <c r="Q65" s="195"/>
      <c r="R65" s="195"/>
      <c r="S65" s="195"/>
      <c r="T65" s="195"/>
      <c r="U65" s="196"/>
      <c r="Y65" s="188" t="s">
        <v>61</v>
      </c>
      <c r="Z65" s="189"/>
      <c r="AA65" s="189"/>
      <c r="AB65" s="189"/>
      <c r="AC65" s="189"/>
      <c r="AD65" s="189"/>
      <c r="AE65" s="189"/>
      <c r="AF65" s="189"/>
      <c r="AG65" s="189"/>
      <c r="AH65" s="189"/>
      <c r="AI65" s="154"/>
      <c r="AJ65" s="154"/>
      <c r="AK65" s="154"/>
      <c r="AL65" s="154"/>
      <c r="AM65" s="154"/>
      <c r="AN65" s="154"/>
      <c r="AO65" s="154"/>
      <c r="AP65" s="154"/>
      <c r="AQ65" s="154"/>
      <c r="AR65" s="154"/>
      <c r="AS65" s="154"/>
      <c r="AT65" s="154"/>
      <c r="AU65" s="154"/>
      <c r="AV65" s="154"/>
      <c r="AW65" s="154"/>
      <c r="AX65" s="154"/>
      <c r="AY65" s="154"/>
      <c r="AZ65" s="154"/>
      <c r="BA65" s="154"/>
      <c r="BB65" s="154"/>
      <c r="BC65" s="155"/>
      <c r="BG65" s="188" t="s">
        <v>61</v>
      </c>
      <c r="BH65" s="189"/>
      <c r="BI65" s="189"/>
      <c r="BJ65" s="189"/>
      <c r="BK65" s="189"/>
      <c r="BL65" s="189"/>
      <c r="BM65" s="189"/>
      <c r="BN65" s="189"/>
      <c r="BO65" s="189"/>
      <c r="BP65" s="189"/>
      <c r="BQ65" s="154"/>
      <c r="BR65" s="154"/>
      <c r="BS65" s="154"/>
      <c r="BT65" s="154"/>
      <c r="BU65" s="154"/>
      <c r="BV65" s="154"/>
      <c r="BW65" s="154"/>
      <c r="BX65" s="154"/>
      <c r="BY65" s="154"/>
      <c r="BZ65" s="154"/>
      <c r="CA65" s="154"/>
      <c r="CB65" s="154"/>
      <c r="CC65" s="154"/>
      <c r="CD65" s="154"/>
      <c r="CE65" s="154"/>
      <c r="CF65" s="154"/>
      <c r="CG65" s="154"/>
      <c r="CH65" s="154"/>
      <c r="CI65" s="154"/>
      <c r="CJ65" s="154"/>
      <c r="CK65" s="155"/>
      <c r="CO65" s="188" t="s">
        <v>61</v>
      </c>
      <c r="CP65" s="189"/>
      <c r="CQ65" s="189"/>
      <c r="CR65" s="189"/>
      <c r="CS65" s="189"/>
      <c r="CT65" s="189"/>
      <c r="CU65" s="189"/>
      <c r="CV65" s="189"/>
      <c r="CW65" s="189"/>
      <c r="CX65" s="189"/>
      <c r="CY65" s="154"/>
      <c r="CZ65" s="154"/>
      <c r="DA65" s="154"/>
      <c r="DB65" s="154"/>
      <c r="DC65" s="154"/>
      <c r="DD65" s="154"/>
      <c r="DE65" s="154"/>
      <c r="DF65" s="154"/>
      <c r="DG65" s="154"/>
      <c r="DH65" s="154"/>
      <c r="DI65" s="154"/>
      <c r="DJ65" s="154"/>
      <c r="DK65" s="154"/>
      <c r="DL65" s="154"/>
      <c r="DM65" s="154"/>
      <c r="DN65" s="154"/>
      <c r="DO65" s="154"/>
      <c r="DP65" s="154"/>
      <c r="DQ65" s="154"/>
      <c r="DR65" s="154"/>
      <c r="DS65" s="155"/>
      <c r="DW65" s="188" t="s">
        <v>61</v>
      </c>
      <c r="DX65" s="189"/>
      <c r="DY65" s="189"/>
      <c r="DZ65" s="189"/>
      <c r="EA65" s="189"/>
      <c r="EB65" s="189"/>
      <c r="EC65" s="189"/>
      <c r="ED65" s="189"/>
      <c r="EE65" s="189"/>
      <c r="EF65" s="189"/>
      <c r="EG65" s="154"/>
      <c r="EH65" s="154"/>
      <c r="EI65" s="154"/>
      <c r="EJ65" s="154"/>
      <c r="EK65" s="154"/>
      <c r="EL65" s="154"/>
      <c r="EM65" s="154"/>
      <c r="EN65" s="154"/>
      <c r="EO65" s="154"/>
      <c r="EP65" s="154"/>
      <c r="EQ65" s="154"/>
      <c r="ER65" s="154"/>
      <c r="ES65" s="154"/>
      <c r="ET65" s="154"/>
      <c r="EU65" s="154"/>
      <c r="EV65" s="154"/>
      <c r="EW65" s="154"/>
      <c r="EX65" s="154"/>
      <c r="EY65" s="154"/>
      <c r="EZ65" s="154"/>
      <c r="FA65" s="155"/>
      <c r="FE65" s="188" t="s">
        <v>61</v>
      </c>
      <c r="FF65" s="189"/>
      <c r="FG65" s="189"/>
      <c r="FH65" s="189"/>
      <c r="FI65" s="189"/>
      <c r="FJ65" s="189"/>
      <c r="FK65" s="189"/>
      <c r="FL65" s="189"/>
      <c r="FM65" s="189"/>
      <c r="FN65" s="189"/>
      <c r="FO65" s="154"/>
      <c r="FP65" s="154"/>
      <c r="FQ65" s="154"/>
      <c r="FR65" s="154"/>
      <c r="FS65" s="154"/>
      <c r="FT65" s="154"/>
      <c r="FU65" s="154"/>
      <c r="FV65" s="154"/>
      <c r="FW65" s="154"/>
      <c r="FX65" s="154"/>
      <c r="FY65" s="154"/>
      <c r="FZ65" s="154"/>
      <c r="GA65" s="154"/>
      <c r="GB65" s="154"/>
      <c r="GC65" s="154"/>
      <c r="GD65" s="154"/>
      <c r="GE65" s="154"/>
      <c r="GF65" s="154"/>
      <c r="GG65" s="154"/>
      <c r="GH65" s="154"/>
      <c r="GI65" s="155"/>
      <c r="GM65" s="90"/>
      <c r="GN65" s="156"/>
      <c r="GO65" s="156"/>
      <c r="GP65" s="156"/>
      <c r="GQ65" s="156"/>
      <c r="GR65" s="156"/>
      <c r="GS65" s="156"/>
      <c r="GT65" s="156"/>
      <c r="GU65" s="157"/>
      <c r="GV65" s="157"/>
      <c r="GW65" s="152"/>
      <c r="GX65" s="152"/>
      <c r="GY65" s="152"/>
      <c r="GZ65" s="152"/>
      <c r="HA65" s="152"/>
      <c r="HB65" s="152"/>
      <c r="HC65" s="152"/>
      <c r="HD65" s="152"/>
      <c r="HE65" s="152"/>
      <c r="HF65" s="152"/>
      <c r="HG65" s="152"/>
      <c r="HH65" s="152"/>
      <c r="HI65" s="152"/>
      <c r="HJ65" s="152"/>
      <c r="HK65" s="152"/>
      <c r="HL65" s="152"/>
      <c r="HM65" s="152"/>
      <c r="HN65" s="152"/>
      <c r="HO65" s="152"/>
      <c r="HP65" s="152"/>
      <c r="HQ65" s="153"/>
      <c r="HU65" s="90"/>
      <c r="HV65" s="156"/>
      <c r="HW65" s="156"/>
      <c r="HX65" s="156"/>
      <c r="HY65" s="156"/>
      <c r="HZ65" s="156"/>
      <c r="IA65" s="156"/>
      <c r="IB65" s="156"/>
      <c r="IC65" s="157"/>
      <c r="ID65" s="157"/>
      <c r="IE65" s="152"/>
      <c r="IF65" s="152"/>
      <c r="IG65" s="152"/>
      <c r="IH65" s="152"/>
      <c r="II65" s="152"/>
      <c r="IJ65" s="152"/>
      <c r="IK65" s="152"/>
      <c r="IL65" s="152"/>
      <c r="IM65" s="152"/>
      <c r="IN65" s="152"/>
      <c r="IO65" s="152"/>
      <c r="IP65" s="152"/>
      <c r="IQ65" s="152"/>
      <c r="IR65" s="152"/>
      <c r="IS65" s="152"/>
      <c r="IT65" s="152"/>
      <c r="IU65" s="152"/>
      <c r="IV65" s="152"/>
      <c r="IW65" s="152"/>
      <c r="IX65" s="152"/>
      <c r="IY65" s="153"/>
      <c r="JC65" s="90"/>
      <c r="JD65" s="156"/>
      <c r="JE65" s="156"/>
      <c r="JF65" s="156"/>
      <c r="JG65" s="156"/>
      <c r="JH65" s="156"/>
      <c r="JI65" s="156"/>
      <c r="JJ65" s="156"/>
      <c r="JK65" s="157"/>
      <c r="JL65" s="157"/>
      <c r="JM65" s="152"/>
      <c r="JN65" s="152"/>
      <c r="JO65" s="152"/>
      <c r="JP65" s="152"/>
      <c r="JQ65" s="152"/>
      <c r="JR65" s="152"/>
      <c r="JS65" s="152"/>
      <c r="JT65" s="152"/>
      <c r="JU65" s="152"/>
      <c r="JV65" s="152"/>
      <c r="JW65" s="152"/>
      <c r="JX65" s="152"/>
      <c r="JY65" s="152"/>
      <c r="JZ65" s="152"/>
      <c r="KA65" s="152"/>
      <c r="KB65" s="152"/>
      <c r="KC65" s="152"/>
      <c r="KD65" s="152"/>
      <c r="KE65" s="152"/>
      <c r="KF65" s="152"/>
      <c r="KG65" s="153"/>
      <c r="KK65" s="90"/>
      <c r="KL65" s="156"/>
      <c r="KM65" s="156"/>
      <c r="KN65" s="156"/>
      <c r="KO65" s="156"/>
      <c r="KP65" s="156"/>
      <c r="KQ65" s="156"/>
      <c r="KR65" s="156"/>
      <c r="KS65" s="157"/>
      <c r="KT65" s="157"/>
      <c r="KU65" s="152"/>
      <c r="KV65" s="152"/>
      <c r="KW65" s="152"/>
      <c r="KX65" s="152"/>
      <c r="KY65" s="152"/>
      <c r="KZ65" s="152"/>
      <c r="LA65" s="152"/>
      <c r="LB65" s="152"/>
      <c r="LC65" s="152"/>
      <c r="LD65" s="152"/>
      <c r="LE65" s="152"/>
      <c r="LF65" s="152"/>
      <c r="LG65" s="152"/>
      <c r="LH65" s="152"/>
      <c r="LI65" s="152"/>
      <c r="LJ65" s="152"/>
      <c r="LK65" s="152"/>
      <c r="LL65" s="152"/>
      <c r="LM65" s="152"/>
      <c r="LN65" s="152"/>
      <c r="LO65" s="153"/>
      <c r="LS65" s="90"/>
      <c r="LT65" s="156"/>
      <c r="LU65" s="156"/>
      <c r="LV65" s="156"/>
      <c r="LW65" s="156"/>
      <c r="LX65" s="156"/>
      <c r="LY65" s="156"/>
      <c r="LZ65" s="156"/>
      <c r="MA65" s="157"/>
      <c r="MB65" s="157"/>
      <c r="MC65" s="152"/>
      <c r="MD65" s="152"/>
      <c r="ME65" s="152"/>
      <c r="MF65" s="152"/>
      <c r="MG65" s="152"/>
      <c r="MH65" s="152"/>
      <c r="MI65" s="152"/>
      <c r="MJ65" s="152"/>
      <c r="MK65" s="152"/>
      <c r="ML65" s="152"/>
      <c r="MM65" s="152"/>
      <c r="MN65" s="152"/>
      <c r="MO65" s="152"/>
      <c r="MP65" s="152"/>
      <c r="MQ65" s="152"/>
      <c r="MR65" s="152"/>
      <c r="MS65" s="152"/>
      <c r="MT65" s="152"/>
      <c r="MU65" s="152"/>
      <c r="MV65" s="152"/>
      <c r="MW65" s="153"/>
    </row>
    <row r="66" spans="3:361" ht="16.5" customHeight="1">
      <c r="Y66" s="90"/>
      <c r="Z66" s="156"/>
      <c r="AA66" s="156"/>
      <c r="AB66" s="156"/>
      <c r="AC66" s="156"/>
      <c r="AD66" s="156"/>
      <c r="AE66" s="156"/>
      <c r="AF66" s="156"/>
      <c r="AG66" s="157"/>
      <c r="AH66" s="157"/>
      <c r="AI66" s="152"/>
      <c r="AJ66" s="152"/>
      <c r="AK66" s="152"/>
      <c r="AL66" s="152"/>
      <c r="AM66" s="152"/>
      <c r="AN66" s="152"/>
      <c r="AO66" s="152"/>
      <c r="AP66" s="152"/>
      <c r="AQ66" s="152"/>
      <c r="AR66" s="152"/>
      <c r="AS66" s="152"/>
      <c r="AT66" s="152"/>
      <c r="AU66" s="152"/>
      <c r="AV66" s="152"/>
      <c r="AW66" s="152"/>
      <c r="AX66" s="152"/>
      <c r="AY66" s="152"/>
      <c r="AZ66" s="152"/>
      <c r="BA66" s="152"/>
      <c r="BB66" s="152"/>
      <c r="BC66" s="153"/>
      <c r="BG66" s="90"/>
      <c r="BH66" s="156"/>
      <c r="BI66" s="156"/>
      <c r="BJ66" s="156"/>
      <c r="BK66" s="156"/>
      <c r="BL66" s="156"/>
      <c r="BM66" s="156"/>
      <c r="BN66" s="156"/>
      <c r="BO66" s="157"/>
      <c r="BP66" s="157"/>
      <c r="BQ66" s="152"/>
      <c r="BR66" s="152"/>
      <c r="BS66" s="152"/>
      <c r="BT66" s="152"/>
      <c r="BU66" s="152"/>
      <c r="BV66" s="152"/>
      <c r="BW66" s="152"/>
      <c r="BX66" s="152"/>
      <c r="BY66" s="152"/>
      <c r="BZ66" s="152"/>
      <c r="CA66" s="152"/>
      <c r="CB66" s="152"/>
      <c r="CC66" s="152"/>
      <c r="CD66" s="152"/>
      <c r="CE66" s="152"/>
      <c r="CF66" s="152"/>
      <c r="CG66" s="152"/>
      <c r="CH66" s="152"/>
      <c r="CI66" s="152"/>
      <c r="CJ66" s="152"/>
      <c r="CK66" s="153"/>
      <c r="CO66" s="90"/>
      <c r="CP66" s="156"/>
      <c r="CQ66" s="156"/>
      <c r="CR66" s="156"/>
      <c r="CS66" s="156"/>
      <c r="CT66" s="156"/>
      <c r="CU66" s="156"/>
      <c r="CV66" s="156"/>
      <c r="CW66" s="157"/>
      <c r="CX66" s="157"/>
      <c r="CY66" s="152"/>
      <c r="CZ66" s="152"/>
      <c r="DA66" s="152"/>
      <c r="DB66" s="152"/>
      <c r="DC66" s="152"/>
      <c r="DD66" s="152"/>
      <c r="DE66" s="152"/>
      <c r="DF66" s="152"/>
      <c r="DG66" s="152"/>
      <c r="DH66" s="152"/>
      <c r="DI66" s="152"/>
      <c r="DJ66" s="152"/>
      <c r="DK66" s="152"/>
      <c r="DL66" s="152"/>
      <c r="DM66" s="152"/>
      <c r="DN66" s="152"/>
      <c r="DO66" s="152"/>
      <c r="DP66" s="152"/>
      <c r="DQ66" s="152"/>
      <c r="DR66" s="152"/>
      <c r="DS66" s="153"/>
      <c r="DW66" s="90"/>
      <c r="DX66" s="156"/>
      <c r="DY66" s="156"/>
      <c r="DZ66" s="156"/>
      <c r="EA66" s="156"/>
      <c r="EB66" s="156"/>
      <c r="EC66" s="156"/>
      <c r="ED66" s="156"/>
      <c r="EE66" s="157"/>
      <c r="EF66" s="157"/>
      <c r="EG66" s="152"/>
      <c r="EH66" s="152"/>
      <c r="EI66" s="152"/>
      <c r="EJ66" s="152"/>
      <c r="EK66" s="152"/>
      <c r="EL66" s="152"/>
      <c r="EM66" s="152"/>
      <c r="EN66" s="152"/>
      <c r="EO66" s="152"/>
      <c r="EP66" s="152"/>
      <c r="EQ66" s="152"/>
      <c r="ER66" s="152"/>
      <c r="ES66" s="152"/>
      <c r="ET66" s="152"/>
      <c r="EU66" s="152"/>
      <c r="EV66" s="152"/>
      <c r="EW66" s="152"/>
      <c r="EX66" s="152"/>
      <c r="EY66" s="152"/>
      <c r="EZ66" s="152"/>
      <c r="FA66" s="153"/>
      <c r="FE66" s="90"/>
      <c r="FF66" s="156"/>
      <c r="FG66" s="156"/>
      <c r="FH66" s="156"/>
      <c r="FI66" s="156"/>
      <c r="FJ66" s="156"/>
      <c r="FK66" s="156"/>
      <c r="FL66" s="156"/>
      <c r="FM66" s="157"/>
      <c r="FN66" s="157"/>
      <c r="FO66" s="152"/>
      <c r="FP66" s="152"/>
      <c r="FQ66" s="152"/>
      <c r="FR66" s="152"/>
      <c r="FS66" s="152"/>
      <c r="FT66" s="152"/>
      <c r="FU66" s="152"/>
      <c r="FV66" s="152"/>
      <c r="FW66" s="152"/>
      <c r="FX66" s="152"/>
      <c r="FY66" s="152"/>
      <c r="FZ66" s="152"/>
      <c r="GA66" s="152"/>
      <c r="GB66" s="152"/>
      <c r="GC66" s="152"/>
      <c r="GD66" s="152"/>
      <c r="GE66" s="152"/>
      <c r="GF66" s="152"/>
      <c r="GG66" s="152"/>
      <c r="GH66" s="152"/>
      <c r="GI66" s="153"/>
      <c r="GM66" s="190" t="s">
        <v>59</v>
      </c>
      <c r="GN66" s="191"/>
      <c r="GO66" s="191"/>
      <c r="GP66" s="191"/>
      <c r="GQ66" s="191"/>
      <c r="GR66" s="191"/>
      <c r="GS66" s="191"/>
      <c r="GT66" s="191"/>
      <c r="GU66" s="191"/>
      <c r="GV66" s="191"/>
      <c r="GW66" s="154"/>
      <c r="GX66" s="154"/>
      <c r="GY66" s="154"/>
      <c r="GZ66" s="154"/>
      <c r="HA66" s="154"/>
      <c r="HB66" s="154"/>
      <c r="HC66" s="154"/>
      <c r="HD66" s="154"/>
      <c r="HE66" s="154"/>
      <c r="HF66" s="154"/>
      <c r="HG66" s="154"/>
      <c r="HH66" s="154"/>
      <c r="HI66" s="154"/>
      <c r="HJ66" s="154"/>
      <c r="HK66" s="154"/>
      <c r="HL66" s="154"/>
      <c r="HM66" s="154"/>
      <c r="HN66" s="154"/>
      <c r="HO66" s="154"/>
      <c r="HP66" s="154"/>
      <c r="HQ66" s="155"/>
      <c r="HU66" s="190" t="s">
        <v>59</v>
      </c>
      <c r="HV66" s="191"/>
      <c r="HW66" s="191"/>
      <c r="HX66" s="191"/>
      <c r="HY66" s="191"/>
      <c r="HZ66" s="191"/>
      <c r="IA66" s="191"/>
      <c r="IB66" s="191"/>
      <c r="IC66" s="191"/>
      <c r="ID66" s="191"/>
      <c r="IE66" s="154"/>
      <c r="IF66" s="154"/>
      <c r="IG66" s="154"/>
      <c r="IH66" s="154"/>
      <c r="II66" s="154"/>
      <c r="IJ66" s="154"/>
      <c r="IK66" s="154"/>
      <c r="IL66" s="154"/>
      <c r="IM66" s="154"/>
      <c r="IN66" s="154"/>
      <c r="IO66" s="154"/>
      <c r="IP66" s="154"/>
      <c r="IQ66" s="154"/>
      <c r="IR66" s="154"/>
      <c r="IS66" s="154"/>
      <c r="IT66" s="154"/>
      <c r="IU66" s="154"/>
      <c r="IV66" s="154"/>
      <c r="IW66" s="154"/>
      <c r="IX66" s="154"/>
      <c r="IY66" s="155"/>
      <c r="JC66" s="190" t="s">
        <v>59</v>
      </c>
      <c r="JD66" s="191"/>
      <c r="JE66" s="191"/>
      <c r="JF66" s="191"/>
      <c r="JG66" s="191"/>
      <c r="JH66" s="191"/>
      <c r="JI66" s="191"/>
      <c r="JJ66" s="191"/>
      <c r="JK66" s="191"/>
      <c r="JL66" s="191"/>
      <c r="JM66" s="154"/>
      <c r="JN66" s="154"/>
      <c r="JO66" s="154"/>
      <c r="JP66" s="154"/>
      <c r="JQ66" s="154"/>
      <c r="JR66" s="154"/>
      <c r="JS66" s="154"/>
      <c r="JT66" s="154"/>
      <c r="JU66" s="154"/>
      <c r="JV66" s="154"/>
      <c r="JW66" s="154"/>
      <c r="JX66" s="154"/>
      <c r="JY66" s="154"/>
      <c r="JZ66" s="154"/>
      <c r="KA66" s="154"/>
      <c r="KB66" s="154"/>
      <c r="KC66" s="154"/>
      <c r="KD66" s="154"/>
      <c r="KE66" s="154"/>
      <c r="KF66" s="154"/>
      <c r="KG66" s="155"/>
      <c r="KK66" s="190" t="s">
        <v>59</v>
      </c>
      <c r="KL66" s="191"/>
      <c r="KM66" s="191"/>
      <c r="KN66" s="191"/>
      <c r="KO66" s="191"/>
      <c r="KP66" s="191"/>
      <c r="KQ66" s="191"/>
      <c r="KR66" s="191"/>
      <c r="KS66" s="191"/>
      <c r="KT66" s="191"/>
      <c r="KU66" s="154"/>
      <c r="KV66" s="154"/>
      <c r="KW66" s="154"/>
      <c r="KX66" s="154"/>
      <c r="KY66" s="154"/>
      <c r="KZ66" s="154"/>
      <c r="LA66" s="154"/>
      <c r="LB66" s="154"/>
      <c r="LC66" s="154"/>
      <c r="LD66" s="154"/>
      <c r="LE66" s="154"/>
      <c r="LF66" s="154"/>
      <c r="LG66" s="154"/>
      <c r="LH66" s="154"/>
      <c r="LI66" s="154"/>
      <c r="LJ66" s="154"/>
      <c r="LK66" s="154"/>
      <c r="LL66" s="154"/>
      <c r="LM66" s="154"/>
      <c r="LN66" s="154"/>
      <c r="LO66" s="155"/>
      <c r="LS66" s="192" t="s">
        <v>60</v>
      </c>
      <c r="LT66" s="193"/>
      <c r="LU66" s="193"/>
      <c r="LV66" s="193"/>
      <c r="LW66" s="193"/>
      <c r="LX66" s="193"/>
      <c r="LY66" s="193"/>
      <c r="LZ66" s="193"/>
      <c r="MA66" s="193"/>
      <c r="MB66" s="193"/>
      <c r="MC66" s="154"/>
      <c r="MD66" s="154"/>
      <c r="ME66" s="154"/>
      <c r="MF66" s="154"/>
      <c r="MG66" s="154"/>
      <c r="MH66" s="154"/>
      <c r="MI66" s="154"/>
      <c r="MJ66" s="154"/>
      <c r="MK66" s="154"/>
      <c r="ML66" s="154"/>
      <c r="MM66" s="154"/>
      <c r="MN66" s="154"/>
      <c r="MO66" s="154"/>
      <c r="MP66" s="154"/>
      <c r="MQ66" s="154"/>
      <c r="MR66" s="154"/>
      <c r="MS66" s="154"/>
      <c r="MT66" s="154"/>
      <c r="MU66" s="154"/>
      <c r="MV66" s="154"/>
      <c r="MW66" s="155"/>
    </row>
    <row r="67" spans="3:361" ht="16.5" customHeight="1">
      <c r="Y67" s="188" t="s">
        <v>61</v>
      </c>
      <c r="Z67" s="189"/>
      <c r="AA67" s="189"/>
      <c r="AB67" s="189"/>
      <c r="AC67" s="189"/>
      <c r="AD67" s="189"/>
      <c r="AE67" s="189"/>
      <c r="AF67" s="189"/>
      <c r="AG67" s="189"/>
      <c r="AH67" s="189"/>
      <c r="AI67" s="154"/>
      <c r="AJ67" s="154"/>
      <c r="AK67" s="154"/>
      <c r="AL67" s="154"/>
      <c r="AM67" s="154"/>
      <c r="AN67" s="154"/>
      <c r="AO67" s="154"/>
      <c r="AP67" s="154"/>
      <c r="AQ67" s="154"/>
      <c r="AR67" s="154"/>
      <c r="AS67" s="154"/>
      <c r="AT67" s="154"/>
      <c r="AU67" s="154"/>
      <c r="AV67" s="154"/>
      <c r="AW67" s="154"/>
      <c r="AX67" s="154"/>
      <c r="AY67" s="154"/>
      <c r="AZ67" s="154"/>
      <c r="BA67" s="154"/>
      <c r="BB67" s="154"/>
      <c r="BC67" s="155"/>
      <c r="BG67" s="188" t="s">
        <v>61</v>
      </c>
      <c r="BH67" s="189"/>
      <c r="BI67" s="189"/>
      <c r="BJ67" s="189"/>
      <c r="BK67" s="189"/>
      <c r="BL67" s="189"/>
      <c r="BM67" s="189"/>
      <c r="BN67" s="189"/>
      <c r="BO67" s="189"/>
      <c r="BP67" s="189"/>
      <c r="BQ67" s="154"/>
      <c r="BR67" s="154"/>
      <c r="BS67" s="154"/>
      <c r="BT67" s="154"/>
      <c r="BU67" s="154"/>
      <c r="BV67" s="154"/>
      <c r="BW67" s="154"/>
      <c r="BX67" s="154"/>
      <c r="BY67" s="154"/>
      <c r="BZ67" s="154"/>
      <c r="CA67" s="154"/>
      <c r="CB67" s="154"/>
      <c r="CC67" s="154"/>
      <c r="CD67" s="154"/>
      <c r="CE67" s="154"/>
      <c r="CF67" s="154"/>
      <c r="CG67" s="154"/>
      <c r="CH67" s="154"/>
      <c r="CI67" s="154"/>
      <c r="CJ67" s="154"/>
      <c r="CK67" s="155"/>
      <c r="CO67" s="188" t="s">
        <v>61</v>
      </c>
      <c r="CP67" s="189"/>
      <c r="CQ67" s="189"/>
      <c r="CR67" s="189"/>
      <c r="CS67" s="189"/>
      <c r="CT67" s="189"/>
      <c r="CU67" s="189"/>
      <c r="CV67" s="189"/>
      <c r="CW67" s="189"/>
      <c r="CX67" s="189"/>
      <c r="CY67" s="154"/>
      <c r="CZ67" s="154"/>
      <c r="DA67" s="154"/>
      <c r="DB67" s="154"/>
      <c r="DC67" s="154"/>
      <c r="DD67" s="154"/>
      <c r="DE67" s="154"/>
      <c r="DF67" s="154"/>
      <c r="DG67" s="154"/>
      <c r="DH67" s="154"/>
      <c r="DI67" s="154"/>
      <c r="DJ67" s="154"/>
      <c r="DK67" s="154"/>
      <c r="DL67" s="154"/>
      <c r="DM67" s="154"/>
      <c r="DN67" s="154"/>
      <c r="DO67" s="154"/>
      <c r="DP67" s="154"/>
      <c r="DQ67" s="154"/>
      <c r="DR67" s="154"/>
      <c r="DS67" s="155"/>
      <c r="DW67" s="188" t="s">
        <v>61</v>
      </c>
      <c r="DX67" s="189"/>
      <c r="DY67" s="189"/>
      <c r="DZ67" s="189"/>
      <c r="EA67" s="189"/>
      <c r="EB67" s="189"/>
      <c r="EC67" s="189"/>
      <c r="ED67" s="189"/>
      <c r="EE67" s="189"/>
      <c r="EF67" s="189"/>
      <c r="EG67" s="154"/>
      <c r="EH67" s="154"/>
      <c r="EI67" s="154"/>
      <c r="EJ67" s="154"/>
      <c r="EK67" s="154"/>
      <c r="EL67" s="154"/>
      <c r="EM67" s="154"/>
      <c r="EN67" s="154"/>
      <c r="EO67" s="154"/>
      <c r="EP67" s="154"/>
      <c r="EQ67" s="154"/>
      <c r="ER67" s="154"/>
      <c r="ES67" s="154"/>
      <c r="ET67" s="154"/>
      <c r="EU67" s="154"/>
      <c r="EV67" s="154"/>
      <c r="EW67" s="154"/>
      <c r="EX67" s="154"/>
      <c r="EY67" s="154"/>
      <c r="EZ67" s="154"/>
      <c r="FA67" s="155"/>
      <c r="FE67" s="188" t="s">
        <v>61</v>
      </c>
      <c r="FF67" s="189"/>
      <c r="FG67" s="189"/>
      <c r="FH67" s="189"/>
      <c r="FI67" s="189"/>
      <c r="FJ67" s="189"/>
      <c r="FK67" s="189"/>
      <c r="FL67" s="189"/>
      <c r="FM67" s="189"/>
      <c r="FN67" s="189"/>
      <c r="FO67" s="154"/>
      <c r="FP67" s="154"/>
      <c r="FQ67" s="154"/>
      <c r="FR67" s="154"/>
      <c r="FS67" s="154"/>
      <c r="FT67" s="154"/>
      <c r="FU67" s="154"/>
      <c r="FV67" s="154"/>
      <c r="FW67" s="154"/>
      <c r="FX67" s="154"/>
      <c r="FY67" s="154"/>
      <c r="FZ67" s="154"/>
      <c r="GA67" s="154"/>
      <c r="GB67" s="154"/>
      <c r="GC67" s="154"/>
      <c r="GD67" s="154"/>
      <c r="GE67" s="154"/>
      <c r="GF67" s="154"/>
      <c r="GG67" s="154"/>
      <c r="GH67" s="154"/>
      <c r="GI67" s="155"/>
      <c r="GM67" s="90"/>
      <c r="GN67" s="156"/>
      <c r="GO67" s="156"/>
      <c r="GP67" s="156"/>
      <c r="GQ67" s="156"/>
      <c r="GR67" s="156"/>
      <c r="GS67" s="156"/>
      <c r="GT67" s="156"/>
      <c r="GU67" s="157"/>
      <c r="GV67" s="157"/>
      <c r="GW67" s="152"/>
      <c r="GX67" s="152"/>
      <c r="GY67" s="152"/>
      <c r="GZ67" s="152"/>
      <c r="HA67" s="152"/>
      <c r="HB67" s="152"/>
      <c r="HC67" s="152"/>
      <c r="HD67" s="152"/>
      <c r="HE67" s="152"/>
      <c r="HF67" s="152"/>
      <c r="HG67" s="152"/>
      <c r="HH67" s="152"/>
      <c r="HI67" s="152"/>
      <c r="HJ67" s="152"/>
      <c r="HK67" s="152"/>
      <c r="HL67" s="152"/>
      <c r="HM67" s="152"/>
      <c r="HN67" s="152"/>
      <c r="HO67" s="152"/>
      <c r="HP67" s="152"/>
      <c r="HQ67" s="153"/>
      <c r="HU67" s="90"/>
      <c r="HV67" s="156"/>
      <c r="HW67" s="156"/>
      <c r="HX67" s="156"/>
      <c r="HY67" s="156"/>
      <c r="HZ67" s="156"/>
      <c r="IA67" s="156"/>
      <c r="IB67" s="156"/>
      <c r="IC67" s="157"/>
      <c r="ID67" s="157"/>
      <c r="IE67" s="152"/>
      <c r="IF67" s="152"/>
      <c r="IG67" s="152"/>
      <c r="IH67" s="152"/>
      <c r="II67" s="152"/>
      <c r="IJ67" s="152"/>
      <c r="IK67" s="152"/>
      <c r="IL67" s="152"/>
      <c r="IM67" s="152"/>
      <c r="IN67" s="152"/>
      <c r="IO67" s="152"/>
      <c r="IP67" s="152"/>
      <c r="IQ67" s="152"/>
      <c r="IR67" s="152"/>
      <c r="IS67" s="152"/>
      <c r="IT67" s="152"/>
      <c r="IU67" s="152"/>
      <c r="IV67" s="152"/>
      <c r="IW67" s="152"/>
      <c r="IX67" s="152"/>
      <c r="IY67" s="153"/>
      <c r="JC67" s="90"/>
      <c r="JD67" s="156"/>
      <c r="JE67" s="156"/>
      <c r="JF67" s="156"/>
      <c r="JG67" s="156"/>
      <c r="JH67" s="156"/>
      <c r="JI67" s="156"/>
      <c r="JJ67" s="156"/>
      <c r="JK67" s="157"/>
      <c r="JL67" s="157"/>
      <c r="JM67" s="152"/>
      <c r="JN67" s="152"/>
      <c r="JO67" s="152"/>
      <c r="JP67" s="152"/>
      <c r="JQ67" s="152"/>
      <c r="JR67" s="152"/>
      <c r="JS67" s="152"/>
      <c r="JT67" s="152"/>
      <c r="JU67" s="152"/>
      <c r="JV67" s="152"/>
      <c r="JW67" s="152"/>
      <c r="JX67" s="152"/>
      <c r="JY67" s="152"/>
      <c r="JZ67" s="152"/>
      <c r="KA67" s="152"/>
      <c r="KB67" s="152"/>
      <c r="KC67" s="152"/>
      <c r="KD67" s="152"/>
      <c r="KE67" s="152"/>
      <c r="KF67" s="152"/>
      <c r="KG67" s="153"/>
      <c r="KK67" s="90"/>
      <c r="KL67" s="156"/>
      <c r="KM67" s="156"/>
      <c r="KN67" s="156"/>
      <c r="KO67" s="156"/>
      <c r="KP67" s="156"/>
      <c r="KQ67" s="156"/>
      <c r="KR67" s="156"/>
      <c r="KS67" s="157"/>
      <c r="KT67" s="157"/>
      <c r="KU67" s="152"/>
      <c r="KV67" s="152"/>
      <c r="KW67" s="152"/>
      <c r="KX67" s="152"/>
      <c r="KY67" s="152"/>
      <c r="KZ67" s="152"/>
      <c r="LA67" s="152"/>
      <c r="LB67" s="152"/>
      <c r="LC67" s="152"/>
      <c r="LD67" s="152"/>
      <c r="LE67" s="152"/>
      <c r="LF67" s="152"/>
      <c r="LG67" s="152"/>
      <c r="LH67" s="152"/>
      <c r="LI67" s="152"/>
      <c r="LJ67" s="152"/>
      <c r="LK67" s="152"/>
      <c r="LL67" s="152"/>
      <c r="LM67" s="152"/>
      <c r="LN67" s="152"/>
      <c r="LO67" s="153"/>
      <c r="LS67" s="90"/>
      <c r="LT67" s="156"/>
      <c r="LU67" s="156"/>
      <c r="LV67" s="156"/>
      <c r="LW67" s="156"/>
      <c r="LX67" s="156"/>
      <c r="LY67" s="156"/>
      <c r="LZ67" s="156"/>
      <c r="MA67" s="157"/>
      <c r="MB67" s="157"/>
      <c r="MC67" s="152"/>
      <c r="MD67" s="152"/>
      <c r="ME67" s="152"/>
      <c r="MF67" s="152"/>
      <c r="MG67" s="152"/>
      <c r="MH67" s="152"/>
      <c r="MI67" s="152"/>
      <c r="MJ67" s="152"/>
      <c r="MK67" s="152"/>
      <c r="ML67" s="152"/>
      <c r="MM67" s="152"/>
      <c r="MN67" s="152"/>
      <c r="MO67" s="152"/>
      <c r="MP67" s="152"/>
      <c r="MQ67" s="152"/>
      <c r="MR67" s="152"/>
      <c r="MS67" s="152"/>
      <c r="MT67" s="152"/>
      <c r="MU67" s="152"/>
      <c r="MV67" s="152"/>
      <c r="MW67" s="153"/>
    </row>
    <row r="68" spans="3:361" ht="16.5" customHeight="1">
      <c r="Y68" s="90"/>
      <c r="Z68" s="156"/>
      <c r="AA68" s="156"/>
      <c r="AB68" s="156"/>
      <c r="AC68" s="156"/>
      <c r="AD68" s="156"/>
      <c r="AE68" s="156"/>
      <c r="AF68" s="156"/>
      <c r="AG68" s="157"/>
      <c r="AH68" s="157"/>
      <c r="AI68" s="152"/>
      <c r="AJ68" s="152"/>
      <c r="AK68" s="152"/>
      <c r="AL68" s="152"/>
      <c r="AM68" s="152"/>
      <c r="AN68" s="152"/>
      <c r="AO68" s="152"/>
      <c r="AP68" s="152"/>
      <c r="AQ68" s="152"/>
      <c r="AR68" s="152"/>
      <c r="AS68" s="152"/>
      <c r="AT68" s="152"/>
      <c r="AU68" s="152"/>
      <c r="AV68" s="152"/>
      <c r="AW68" s="152"/>
      <c r="AX68" s="152"/>
      <c r="AY68" s="152"/>
      <c r="AZ68" s="152"/>
      <c r="BA68" s="152"/>
      <c r="BB68" s="152"/>
      <c r="BC68" s="153"/>
      <c r="BG68" s="90"/>
      <c r="BH68" s="156"/>
      <c r="BI68" s="156"/>
      <c r="BJ68" s="156"/>
      <c r="BK68" s="156"/>
      <c r="BL68" s="156"/>
      <c r="BM68" s="156"/>
      <c r="BN68" s="156"/>
      <c r="BO68" s="157"/>
      <c r="BP68" s="157"/>
      <c r="BQ68" s="152"/>
      <c r="BR68" s="152"/>
      <c r="BS68" s="152"/>
      <c r="BT68" s="152"/>
      <c r="BU68" s="152"/>
      <c r="BV68" s="152"/>
      <c r="BW68" s="152"/>
      <c r="BX68" s="152"/>
      <c r="BY68" s="152"/>
      <c r="BZ68" s="152"/>
      <c r="CA68" s="152"/>
      <c r="CB68" s="152"/>
      <c r="CC68" s="152"/>
      <c r="CD68" s="152"/>
      <c r="CE68" s="152"/>
      <c r="CF68" s="152"/>
      <c r="CG68" s="152"/>
      <c r="CH68" s="152"/>
      <c r="CI68" s="152"/>
      <c r="CJ68" s="152"/>
      <c r="CK68" s="153"/>
      <c r="CO68" s="90"/>
      <c r="CP68" s="156"/>
      <c r="CQ68" s="156"/>
      <c r="CR68" s="156"/>
      <c r="CS68" s="156"/>
      <c r="CT68" s="156"/>
      <c r="CU68" s="156"/>
      <c r="CV68" s="156"/>
      <c r="CW68" s="157"/>
      <c r="CX68" s="157"/>
      <c r="CY68" s="152"/>
      <c r="CZ68" s="152"/>
      <c r="DA68" s="152"/>
      <c r="DB68" s="152"/>
      <c r="DC68" s="152"/>
      <c r="DD68" s="152"/>
      <c r="DE68" s="152"/>
      <c r="DF68" s="152"/>
      <c r="DG68" s="152"/>
      <c r="DH68" s="152"/>
      <c r="DI68" s="152"/>
      <c r="DJ68" s="152"/>
      <c r="DK68" s="152"/>
      <c r="DL68" s="152"/>
      <c r="DM68" s="152"/>
      <c r="DN68" s="152"/>
      <c r="DO68" s="152"/>
      <c r="DP68" s="152"/>
      <c r="DQ68" s="152"/>
      <c r="DR68" s="152"/>
      <c r="DS68" s="153"/>
      <c r="DW68" s="90"/>
      <c r="DX68" s="156"/>
      <c r="DY68" s="156"/>
      <c r="DZ68" s="156"/>
      <c r="EA68" s="156"/>
      <c r="EB68" s="156"/>
      <c r="EC68" s="156"/>
      <c r="ED68" s="156"/>
      <c r="EE68" s="157"/>
      <c r="EF68" s="157"/>
      <c r="EG68" s="152"/>
      <c r="EH68" s="152"/>
      <c r="EI68" s="152"/>
      <c r="EJ68" s="152"/>
      <c r="EK68" s="152"/>
      <c r="EL68" s="152"/>
      <c r="EM68" s="152"/>
      <c r="EN68" s="152"/>
      <c r="EO68" s="152"/>
      <c r="EP68" s="152"/>
      <c r="EQ68" s="152"/>
      <c r="ER68" s="152"/>
      <c r="ES68" s="152"/>
      <c r="ET68" s="152"/>
      <c r="EU68" s="152"/>
      <c r="EV68" s="152"/>
      <c r="EW68" s="152"/>
      <c r="EX68" s="152"/>
      <c r="EY68" s="152"/>
      <c r="EZ68" s="152"/>
      <c r="FA68" s="153"/>
      <c r="FE68" s="90"/>
      <c r="FF68" s="156"/>
      <c r="FG68" s="156"/>
      <c r="FH68" s="156"/>
      <c r="FI68" s="156"/>
      <c r="FJ68" s="156"/>
      <c r="FK68" s="156"/>
      <c r="FL68" s="156"/>
      <c r="FM68" s="157"/>
      <c r="FN68" s="157"/>
      <c r="FO68" s="152"/>
      <c r="FP68" s="152"/>
      <c r="FQ68" s="152"/>
      <c r="FR68" s="152"/>
      <c r="FS68" s="152"/>
      <c r="FT68" s="152"/>
      <c r="FU68" s="152"/>
      <c r="FV68" s="152"/>
      <c r="FW68" s="152"/>
      <c r="FX68" s="152"/>
      <c r="FY68" s="152"/>
      <c r="FZ68" s="152"/>
      <c r="GA68" s="152"/>
      <c r="GB68" s="152"/>
      <c r="GC68" s="152"/>
      <c r="GD68" s="152"/>
      <c r="GE68" s="152"/>
      <c r="GF68" s="152"/>
      <c r="GG68" s="152"/>
      <c r="GH68" s="152"/>
      <c r="GI68" s="153"/>
      <c r="GM68" s="190" t="s">
        <v>59</v>
      </c>
      <c r="GN68" s="191"/>
      <c r="GO68" s="191"/>
      <c r="GP68" s="191"/>
      <c r="GQ68" s="191"/>
      <c r="GR68" s="191"/>
      <c r="GS68" s="191"/>
      <c r="GT68" s="191"/>
      <c r="GU68" s="191"/>
      <c r="GV68" s="191"/>
      <c r="GW68" s="154"/>
      <c r="GX68" s="154"/>
      <c r="GY68" s="154"/>
      <c r="GZ68" s="154"/>
      <c r="HA68" s="154"/>
      <c r="HB68" s="154"/>
      <c r="HC68" s="154"/>
      <c r="HD68" s="154"/>
      <c r="HE68" s="154"/>
      <c r="HF68" s="154"/>
      <c r="HG68" s="154"/>
      <c r="HH68" s="154"/>
      <c r="HI68" s="154"/>
      <c r="HJ68" s="154"/>
      <c r="HK68" s="154"/>
      <c r="HL68" s="154"/>
      <c r="HM68" s="154"/>
      <c r="HN68" s="154"/>
      <c r="HO68" s="154"/>
      <c r="HP68" s="154"/>
      <c r="HQ68" s="155"/>
      <c r="HU68" s="190" t="s">
        <v>59</v>
      </c>
      <c r="HV68" s="191"/>
      <c r="HW68" s="191"/>
      <c r="HX68" s="191"/>
      <c r="HY68" s="191"/>
      <c r="HZ68" s="191"/>
      <c r="IA68" s="191"/>
      <c r="IB68" s="191"/>
      <c r="IC68" s="191"/>
      <c r="ID68" s="191"/>
      <c r="IE68" s="154"/>
      <c r="IF68" s="154"/>
      <c r="IG68" s="154"/>
      <c r="IH68" s="154"/>
      <c r="II68" s="154"/>
      <c r="IJ68" s="154"/>
      <c r="IK68" s="154"/>
      <c r="IL68" s="154"/>
      <c r="IM68" s="154"/>
      <c r="IN68" s="154"/>
      <c r="IO68" s="154"/>
      <c r="IP68" s="154"/>
      <c r="IQ68" s="154"/>
      <c r="IR68" s="154"/>
      <c r="IS68" s="154"/>
      <c r="IT68" s="154"/>
      <c r="IU68" s="154"/>
      <c r="IV68" s="154"/>
      <c r="IW68" s="154"/>
      <c r="IX68" s="154"/>
      <c r="IY68" s="155"/>
      <c r="JC68" s="190" t="s">
        <v>59</v>
      </c>
      <c r="JD68" s="191"/>
      <c r="JE68" s="191"/>
      <c r="JF68" s="191"/>
      <c r="JG68" s="191"/>
      <c r="JH68" s="191"/>
      <c r="JI68" s="191"/>
      <c r="JJ68" s="191"/>
      <c r="JK68" s="191"/>
      <c r="JL68" s="191"/>
      <c r="JM68" s="154"/>
      <c r="JN68" s="154"/>
      <c r="JO68" s="154"/>
      <c r="JP68" s="154"/>
      <c r="JQ68" s="154"/>
      <c r="JR68" s="154"/>
      <c r="JS68" s="154"/>
      <c r="JT68" s="154"/>
      <c r="JU68" s="154"/>
      <c r="JV68" s="154"/>
      <c r="JW68" s="154"/>
      <c r="JX68" s="154"/>
      <c r="JY68" s="154"/>
      <c r="JZ68" s="154"/>
      <c r="KA68" s="154"/>
      <c r="KB68" s="154"/>
      <c r="KC68" s="154"/>
      <c r="KD68" s="154"/>
      <c r="KE68" s="154"/>
      <c r="KF68" s="154"/>
      <c r="KG68" s="155"/>
      <c r="KK68" s="190" t="s">
        <v>59</v>
      </c>
      <c r="KL68" s="191"/>
      <c r="KM68" s="191"/>
      <c r="KN68" s="191"/>
      <c r="KO68" s="191"/>
      <c r="KP68" s="191"/>
      <c r="KQ68" s="191"/>
      <c r="KR68" s="191"/>
      <c r="KS68" s="191"/>
      <c r="KT68" s="191"/>
      <c r="KU68" s="154"/>
      <c r="KV68" s="154"/>
      <c r="KW68" s="154"/>
      <c r="KX68" s="154"/>
      <c r="KY68" s="154"/>
      <c r="KZ68" s="154"/>
      <c r="LA68" s="154"/>
      <c r="LB68" s="154"/>
      <c r="LC68" s="154"/>
      <c r="LD68" s="154"/>
      <c r="LE68" s="154"/>
      <c r="LF68" s="154"/>
      <c r="LG68" s="154"/>
      <c r="LH68" s="154"/>
      <c r="LI68" s="154"/>
      <c r="LJ68" s="154"/>
      <c r="LK68" s="154"/>
      <c r="LL68" s="154"/>
      <c r="LM68" s="154"/>
      <c r="LN68" s="154"/>
      <c r="LO68" s="155"/>
      <c r="LS68" s="192" t="s">
        <v>60</v>
      </c>
      <c r="LT68" s="193"/>
      <c r="LU68" s="193"/>
      <c r="LV68" s="193"/>
      <c r="LW68" s="193"/>
      <c r="LX68" s="193"/>
      <c r="LY68" s="193"/>
      <c r="LZ68" s="193"/>
      <c r="MA68" s="193"/>
      <c r="MB68" s="193"/>
      <c r="MC68" s="154"/>
      <c r="MD68" s="154"/>
      <c r="ME68" s="154"/>
      <c r="MF68" s="154"/>
      <c r="MG68" s="154"/>
      <c r="MH68" s="154"/>
      <c r="MI68" s="154"/>
      <c r="MJ68" s="154"/>
      <c r="MK68" s="154"/>
      <c r="ML68" s="154"/>
      <c r="MM68" s="154"/>
      <c r="MN68" s="154"/>
      <c r="MO68" s="154"/>
      <c r="MP68" s="154"/>
      <c r="MQ68" s="154"/>
      <c r="MR68" s="154"/>
      <c r="MS68" s="154"/>
      <c r="MT68" s="154"/>
      <c r="MU68" s="154"/>
      <c r="MV68" s="154"/>
      <c r="MW68" s="155"/>
    </row>
    <row r="69" spans="3:361" ht="16.5" customHeight="1">
      <c r="Y69" s="188" t="s">
        <v>61</v>
      </c>
      <c r="Z69" s="189"/>
      <c r="AA69" s="189"/>
      <c r="AB69" s="189"/>
      <c r="AC69" s="189"/>
      <c r="AD69" s="189"/>
      <c r="AE69" s="189"/>
      <c r="AF69" s="189"/>
      <c r="AG69" s="189"/>
      <c r="AH69" s="189"/>
      <c r="AI69" s="154"/>
      <c r="AJ69" s="154"/>
      <c r="AK69" s="154"/>
      <c r="AL69" s="154"/>
      <c r="AM69" s="154"/>
      <c r="AN69" s="154"/>
      <c r="AO69" s="154"/>
      <c r="AP69" s="154"/>
      <c r="AQ69" s="154"/>
      <c r="AR69" s="154"/>
      <c r="AS69" s="154"/>
      <c r="AT69" s="154"/>
      <c r="AU69" s="154"/>
      <c r="AV69" s="154"/>
      <c r="AW69" s="154"/>
      <c r="AX69" s="154"/>
      <c r="AY69" s="154"/>
      <c r="AZ69" s="154"/>
      <c r="BA69" s="154"/>
      <c r="BB69" s="154"/>
      <c r="BC69" s="155"/>
      <c r="BG69" s="188" t="s">
        <v>61</v>
      </c>
      <c r="BH69" s="189"/>
      <c r="BI69" s="189"/>
      <c r="BJ69" s="189"/>
      <c r="BK69" s="189"/>
      <c r="BL69" s="189"/>
      <c r="BM69" s="189"/>
      <c r="BN69" s="189"/>
      <c r="BO69" s="189"/>
      <c r="BP69" s="189"/>
      <c r="BQ69" s="154"/>
      <c r="BR69" s="154"/>
      <c r="BS69" s="154"/>
      <c r="BT69" s="154"/>
      <c r="BU69" s="154"/>
      <c r="BV69" s="154"/>
      <c r="BW69" s="154"/>
      <c r="BX69" s="154"/>
      <c r="BY69" s="154"/>
      <c r="BZ69" s="154"/>
      <c r="CA69" s="154"/>
      <c r="CB69" s="154"/>
      <c r="CC69" s="154"/>
      <c r="CD69" s="154"/>
      <c r="CE69" s="154"/>
      <c r="CF69" s="154"/>
      <c r="CG69" s="154"/>
      <c r="CH69" s="154"/>
      <c r="CI69" s="154"/>
      <c r="CJ69" s="154"/>
      <c r="CK69" s="155"/>
      <c r="CO69" s="188" t="s">
        <v>61</v>
      </c>
      <c r="CP69" s="189"/>
      <c r="CQ69" s="189"/>
      <c r="CR69" s="189"/>
      <c r="CS69" s="189"/>
      <c r="CT69" s="189"/>
      <c r="CU69" s="189"/>
      <c r="CV69" s="189"/>
      <c r="CW69" s="189"/>
      <c r="CX69" s="189"/>
      <c r="CY69" s="154"/>
      <c r="CZ69" s="154"/>
      <c r="DA69" s="154"/>
      <c r="DB69" s="154"/>
      <c r="DC69" s="154"/>
      <c r="DD69" s="154"/>
      <c r="DE69" s="154"/>
      <c r="DF69" s="154"/>
      <c r="DG69" s="154"/>
      <c r="DH69" s="154"/>
      <c r="DI69" s="154"/>
      <c r="DJ69" s="154"/>
      <c r="DK69" s="154"/>
      <c r="DL69" s="154"/>
      <c r="DM69" s="154"/>
      <c r="DN69" s="154"/>
      <c r="DO69" s="154"/>
      <c r="DP69" s="154"/>
      <c r="DQ69" s="154"/>
      <c r="DR69" s="154"/>
      <c r="DS69" s="155"/>
      <c r="DW69" s="188" t="s">
        <v>61</v>
      </c>
      <c r="DX69" s="189"/>
      <c r="DY69" s="189"/>
      <c r="DZ69" s="189"/>
      <c r="EA69" s="189"/>
      <c r="EB69" s="189"/>
      <c r="EC69" s="189"/>
      <c r="ED69" s="189"/>
      <c r="EE69" s="189"/>
      <c r="EF69" s="189"/>
      <c r="EG69" s="154"/>
      <c r="EH69" s="154"/>
      <c r="EI69" s="154"/>
      <c r="EJ69" s="154"/>
      <c r="EK69" s="154"/>
      <c r="EL69" s="154"/>
      <c r="EM69" s="154"/>
      <c r="EN69" s="154"/>
      <c r="EO69" s="154"/>
      <c r="EP69" s="154"/>
      <c r="EQ69" s="154"/>
      <c r="ER69" s="154"/>
      <c r="ES69" s="154"/>
      <c r="ET69" s="154"/>
      <c r="EU69" s="154"/>
      <c r="EV69" s="154"/>
      <c r="EW69" s="154"/>
      <c r="EX69" s="154"/>
      <c r="EY69" s="154"/>
      <c r="EZ69" s="154"/>
      <c r="FA69" s="155"/>
      <c r="FE69" s="188" t="s">
        <v>61</v>
      </c>
      <c r="FF69" s="189"/>
      <c r="FG69" s="189"/>
      <c r="FH69" s="189"/>
      <c r="FI69" s="189"/>
      <c r="FJ69" s="189"/>
      <c r="FK69" s="189"/>
      <c r="FL69" s="189"/>
      <c r="FM69" s="189"/>
      <c r="FN69" s="189"/>
      <c r="FO69" s="154"/>
      <c r="FP69" s="154"/>
      <c r="FQ69" s="154"/>
      <c r="FR69" s="154"/>
      <c r="FS69" s="154"/>
      <c r="FT69" s="154"/>
      <c r="FU69" s="154"/>
      <c r="FV69" s="154"/>
      <c r="FW69" s="154"/>
      <c r="FX69" s="154"/>
      <c r="FY69" s="154"/>
      <c r="FZ69" s="154"/>
      <c r="GA69" s="154"/>
      <c r="GB69" s="154"/>
      <c r="GC69" s="154"/>
      <c r="GD69" s="154"/>
      <c r="GE69" s="154"/>
      <c r="GF69" s="154"/>
      <c r="GG69" s="154"/>
      <c r="GH69" s="154"/>
      <c r="GI69" s="155"/>
      <c r="GM69" s="90"/>
      <c r="GN69" s="156"/>
      <c r="GO69" s="156"/>
      <c r="GP69" s="156"/>
      <c r="GQ69" s="156"/>
      <c r="GR69" s="156"/>
      <c r="GS69" s="156"/>
      <c r="GT69" s="156"/>
      <c r="GU69" s="157"/>
      <c r="GV69" s="157"/>
      <c r="GW69" s="152"/>
      <c r="GX69" s="152"/>
      <c r="GY69" s="152"/>
      <c r="GZ69" s="152"/>
      <c r="HA69" s="152"/>
      <c r="HB69" s="152"/>
      <c r="HC69" s="152"/>
      <c r="HD69" s="152"/>
      <c r="HE69" s="152"/>
      <c r="HF69" s="152"/>
      <c r="HG69" s="152"/>
      <c r="HH69" s="152"/>
      <c r="HI69" s="152"/>
      <c r="HJ69" s="152"/>
      <c r="HK69" s="152"/>
      <c r="HL69" s="152"/>
      <c r="HM69" s="152"/>
      <c r="HN69" s="152"/>
      <c r="HO69" s="152"/>
      <c r="HP69" s="152"/>
      <c r="HQ69" s="153"/>
      <c r="HU69" s="90"/>
      <c r="HV69" s="156"/>
      <c r="HW69" s="156"/>
      <c r="HX69" s="156"/>
      <c r="HY69" s="156"/>
      <c r="HZ69" s="156"/>
      <c r="IA69" s="156"/>
      <c r="IB69" s="156"/>
      <c r="IC69" s="157"/>
      <c r="ID69" s="157"/>
      <c r="IE69" s="152"/>
      <c r="IF69" s="152"/>
      <c r="IG69" s="152"/>
      <c r="IH69" s="152"/>
      <c r="II69" s="152"/>
      <c r="IJ69" s="152"/>
      <c r="IK69" s="152"/>
      <c r="IL69" s="152"/>
      <c r="IM69" s="152"/>
      <c r="IN69" s="152"/>
      <c r="IO69" s="152"/>
      <c r="IP69" s="152"/>
      <c r="IQ69" s="152"/>
      <c r="IR69" s="152"/>
      <c r="IS69" s="152"/>
      <c r="IT69" s="152"/>
      <c r="IU69" s="152"/>
      <c r="IV69" s="152"/>
      <c r="IW69" s="152"/>
      <c r="IX69" s="152"/>
      <c r="IY69" s="153"/>
      <c r="JC69" s="90"/>
      <c r="JD69" s="156"/>
      <c r="JE69" s="156"/>
      <c r="JF69" s="156"/>
      <c r="JG69" s="156"/>
      <c r="JH69" s="156"/>
      <c r="JI69" s="156"/>
      <c r="JJ69" s="156"/>
      <c r="JK69" s="157"/>
      <c r="JL69" s="157"/>
      <c r="JM69" s="152"/>
      <c r="JN69" s="152"/>
      <c r="JO69" s="152"/>
      <c r="JP69" s="152"/>
      <c r="JQ69" s="152"/>
      <c r="JR69" s="152"/>
      <c r="JS69" s="152"/>
      <c r="JT69" s="152"/>
      <c r="JU69" s="152"/>
      <c r="JV69" s="152"/>
      <c r="JW69" s="152"/>
      <c r="JX69" s="152"/>
      <c r="JY69" s="152"/>
      <c r="JZ69" s="152"/>
      <c r="KA69" s="152"/>
      <c r="KB69" s="152"/>
      <c r="KC69" s="152"/>
      <c r="KD69" s="152"/>
      <c r="KE69" s="152"/>
      <c r="KF69" s="152"/>
      <c r="KG69" s="153"/>
      <c r="KK69" s="90"/>
      <c r="KL69" s="156"/>
      <c r="KM69" s="156"/>
      <c r="KN69" s="156"/>
      <c r="KO69" s="156"/>
      <c r="KP69" s="156"/>
      <c r="KQ69" s="156"/>
      <c r="KR69" s="156"/>
      <c r="KS69" s="157"/>
      <c r="KT69" s="157"/>
      <c r="KU69" s="152"/>
      <c r="KV69" s="152"/>
      <c r="KW69" s="152"/>
      <c r="KX69" s="152"/>
      <c r="KY69" s="152"/>
      <c r="KZ69" s="152"/>
      <c r="LA69" s="152"/>
      <c r="LB69" s="152"/>
      <c r="LC69" s="152"/>
      <c r="LD69" s="152"/>
      <c r="LE69" s="152"/>
      <c r="LF69" s="152"/>
      <c r="LG69" s="152"/>
      <c r="LH69" s="152"/>
      <c r="LI69" s="152"/>
      <c r="LJ69" s="152"/>
      <c r="LK69" s="152"/>
      <c r="LL69" s="152"/>
      <c r="LM69" s="152"/>
      <c r="LN69" s="152"/>
      <c r="LO69" s="153"/>
      <c r="LS69" s="90"/>
      <c r="LT69" s="156"/>
      <c r="LU69" s="156"/>
      <c r="LV69" s="156"/>
      <c r="LW69" s="156"/>
      <c r="LX69" s="156"/>
      <c r="LY69" s="156"/>
      <c r="LZ69" s="156"/>
      <c r="MA69" s="157"/>
      <c r="MB69" s="157"/>
      <c r="MC69" s="152"/>
      <c r="MD69" s="152"/>
      <c r="ME69" s="152"/>
      <c r="MF69" s="152"/>
      <c r="MG69" s="152"/>
      <c r="MH69" s="152"/>
      <c r="MI69" s="152"/>
      <c r="MJ69" s="152"/>
      <c r="MK69" s="152"/>
      <c r="ML69" s="152"/>
      <c r="MM69" s="152"/>
      <c r="MN69" s="152"/>
      <c r="MO69" s="152"/>
      <c r="MP69" s="152"/>
      <c r="MQ69" s="152"/>
      <c r="MR69" s="152"/>
      <c r="MS69" s="152"/>
      <c r="MT69" s="152"/>
      <c r="MU69" s="152"/>
      <c r="MV69" s="152"/>
      <c r="MW69" s="153"/>
    </row>
    <row r="70" spans="3:361" ht="16.5" customHeight="1">
      <c r="Y70" s="90"/>
      <c r="Z70" s="156"/>
      <c r="AA70" s="156"/>
      <c r="AB70" s="156"/>
      <c r="AC70" s="156"/>
      <c r="AD70" s="156"/>
      <c r="AE70" s="156"/>
      <c r="AF70" s="156"/>
      <c r="AG70" s="157"/>
      <c r="AH70" s="157"/>
      <c r="AI70" s="152"/>
      <c r="AJ70" s="152"/>
      <c r="AK70" s="152"/>
      <c r="AL70" s="152"/>
      <c r="AM70" s="152"/>
      <c r="AN70" s="152"/>
      <c r="AO70" s="152"/>
      <c r="AP70" s="152"/>
      <c r="AQ70" s="152"/>
      <c r="AR70" s="152"/>
      <c r="AS70" s="152"/>
      <c r="AT70" s="152"/>
      <c r="AU70" s="152"/>
      <c r="AV70" s="152"/>
      <c r="AW70" s="152"/>
      <c r="AX70" s="152"/>
      <c r="AY70" s="152"/>
      <c r="AZ70" s="152"/>
      <c r="BA70" s="152"/>
      <c r="BB70" s="152"/>
      <c r="BC70" s="153"/>
      <c r="BG70" s="90"/>
      <c r="BH70" s="156"/>
      <c r="BI70" s="156"/>
      <c r="BJ70" s="156"/>
      <c r="BK70" s="156"/>
      <c r="BL70" s="156"/>
      <c r="BM70" s="156"/>
      <c r="BN70" s="156"/>
      <c r="BO70" s="157"/>
      <c r="BP70" s="157"/>
      <c r="BQ70" s="152"/>
      <c r="BR70" s="152"/>
      <c r="BS70" s="152"/>
      <c r="BT70" s="152"/>
      <c r="BU70" s="152"/>
      <c r="BV70" s="152"/>
      <c r="BW70" s="152"/>
      <c r="BX70" s="152"/>
      <c r="BY70" s="152"/>
      <c r="BZ70" s="152"/>
      <c r="CA70" s="152"/>
      <c r="CB70" s="152"/>
      <c r="CC70" s="152"/>
      <c r="CD70" s="152"/>
      <c r="CE70" s="152"/>
      <c r="CF70" s="152"/>
      <c r="CG70" s="152"/>
      <c r="CH70" s="152"/>
      <c r="CI70" s="152"/>
      <c r="CJ70" s="152"/>
      <c r="CK70" s="153"/>
      <c r="CO70" s="90"/>
      <c r="CP70" s="156"/>
      <c r="CQ70" s="156"/>
      <c r="CR70" s="156"/>
      <c r="CS70" s="156"/>
      <c r="CT70" s="156"/>
      <c r="CU70" s="156"/>
      <c r="CV70" s="156"/>
      <c r="CW70" s="157"/>
      <c r="CX70" s="157"/>
      <c r="CY70" s="152"/>
      <c r="CZ70" s="152"/>
      <c r="DA70" s="152"/>
      <c r="DB70" s="152"/>
      <c r="DC70" s="152"/>
      <c r="DD70" s="152"/>
      <c r="DE70" s="152"/>
      <c r="DF70" s="152"/>
      <c r="DG70" s="152"/>
      <c r="DH70" s="152"/>
      <c r="DI70" s="152"/>
      <c r="DJ70" s="152"/>
      <c r="DK70" s="152"/>
      <c r="DL70" s="152"/>
      <c r="DM70" s="152"/>
      <c r="DN70" s="152"/>
      <c r="DO70" s="152"/>
      <c r="DP70" s="152"/>
      <c r="DQ70" s="152"/>
      <c r="DR70" s="152"/>
      <c r="DS70" s="153"/>
      <c r="DW70" s="90"/>
      <c r="DX70" s="156"/>
      <c r="DY70" s="156"/>
      <c r="DZ70" s="156"/>
      <c r="EA70" s="156"/>
      <c r="EB70" s="156"/>
      <c r="EC70" s="156"/>
      <c r="ED70" s="156"/>
      <c r="EE70" s="157"/>
      <c r="EF70" s="157"/>
      <c r="EG70" s="152"/>
      <c r="EH70" s="152"/>
      <c r="EI70" s="152"/>
      <c r="EJ70" s="152"/>
      <c r="EK70" s="152"/>
      <c r="EL70" s="152"/>
      <c r="EM70" s="152"/>
      <c r="EN70" s="152"/>
      <c r="EO70" s="152"/>
      <c r="EP70" s="152"/>
      <c r="EQ70" s="152"/>
      <c r="ER70" s="152"/>
      <c r="ES70" s="152"/>
      <c r="ET70" s="152"/>
      <c r="EU70" s="152"/>
      <c r="EV70" s="152"/>
      <c r="EW70" s="152"/>
      <c r="EX70" s="152"/>
      <c r="EY70" s="152"/>
      <c r="EZ70" s="152"/>
      <c r="FA70" s="153"/>
      <c r="FE70" s="90"/>
      <c r="FF70" s="156"/>
      <c r="FG70" s="156"/>
      <c r="FH70" s="156"/>
      <c r="FI70" s="156"/>
      <c r="FJ70" s="156"/>
      <c r="FK70" s="156"/>
      <c r="FL70" s="156"/>
      <c r="FM70" s="157"/>
      <c r="FN70" s="157"/>
      <c r="FO70" s="152"/>
      <c r="FP70" s="152"/>
      <c r="FQ70" s="152"/>
      <c r="FR70" s="152"/>
      <c r="FS70" s="152"/>
      <c r="FT70" s="152"/>
      <c r="FU70" s="152"/>
      <c r="FV70" s="152"/>
      <c r="FW70" s="152"/>
      <c r="FX70" s="152"/>
      <c r="FY70" s="152"/>
      <c r="FZ70" s="152"/>
      <c r="GA70" s="152"/>
      <c r="GB70" s="152"/>
      <c r="GC70" s="152"/>
      <c r="GD70" s="152"/>
      <c r="GE70" s="152"/>
      <c r="GF70" s="152"/>
      <c r="GG70" s="152"/>
      <c r="GH70" s="152"/>
      <c r="GI70" s="153"/>
      <c r="GM70" s="190" t="s">
        <v>59</v>
      </c>
      <c r="GN70" s="191"/>
      <c r="GO70" s="191"/>
      <c r="GP70" s="191"/>
      <c r="GQ70" s="191"/>
      <c r="GR70" s="191"/>
      <c r="GS70" s="191"/>
      <c r="GT70" s="191"/>
      <c r="GU70" s="191"/>
      <c r="GV70" s="191"/>
      <c r="GW70" s="154"/>
      <c r="GX70" s="154"/>
      <c r="GY70" s="154"/>
      <c r="GZ70" s="154"/>
      <c r="HA70" s="154"/>
      <c r="HB70" s="154"/>
      <c r="HC70" s="154"/>
      <c r="HD70" s="154"/>
      <c r="HE70" s="154"/>
      <c r="HF70" s="154"/>
      <c r="HG70" s="154"/>
      <c r="HH70" s="154"/>
      <c r="HI70" s="154"/>
      <c r="HJ70" s="154"/>
      <c r="HK70" s="154"/>
      <c r="HL70" s="154"/>
      <c r="HM70" s="154"/>
      <c r="HN70" s="154"/>
      <c r="HO70" s="154"/>
      <c r="HP70" s="154"/>
      <c r="HQ70" s="155"/>
      <c r="HU70" s="190" t="s">
        <v>59</v>
      </c>
      <c r="HV70" s="191"/>
      <c r="HW70" s="191"/>
      <c r="HX70" s="191"/>
      <c r="HY70" s="191"/>
      <c r="HZ70" s="191"/>
      <c r="IA70" s="191"/>
      <c r="IB70" s="191"/>
      <c r="IC70" s="191"/>
      <c r="ID70" s="191"/>
      <c r="IE70" s="154"/>
      <c r="IF70" s="154"/>
      <c r="IG70" s="154"/>
      <c r="IH70" s="154"/>
      <c r="II70" s="154"/>
      <c r="IJ70" s="154"/>
      <c r="IK70" s="154"/>
      <c r="IL70" s="154"/>
      <c r="IM70" s="154"/>
      <c r="IN70" s="154"/>
      <c r="IO70" s="154"/>
      <c r="IP70" s="154"/>
      <c r="IQ70" s="154"/>
      <c r="IR70" s="154"/>
      <c r="IS70" s="154"/>
      <c r="IT70" s="154"/>
      <c r="IU70" s="154"/>
      <c r="IV70" s="154"/>
      <c r="IW70" s="154"/>
      <c r="IX70" s="154"/>
      <c r="IY70" s="155"/>
      <c r="JC70" s="190" t="s">
        <v>59</v>
      </c>
      <c r="JD70" s="191"/>
      <c r="JE70" s="191"/>
      <c r="JF70" s="191"/>
      <c r="JG70" s="191"/>
      <c r="JH70" s="191"/>
      <c r="JI70" s="191"/>
      <c r="JJ70" s="191"/>
      <c r="JK70" s="191"/>
      <c r="JL70" s="191"/>
      <c r="JM70" s="154"/>
      <c r="JN70" s="154"/>
      <c r="JO70" s="154"/>
      <c r="JP70" s="154"/>
      <c r="JQ70" s="154"/>
      <c r="JR70" s="154"/>
      <c r="JS70" s="154"/>
      <c r="JT70" s="154"/>
      <c r="JU70" s="154"/>
      <c r="JV70" s="154"/>
      <c r="JW70" s="154"/>
      <c r="JX70" s="154"/>
      <c r="JY70" s="154"/>
      <c r="JZ70" s="154"/>
      <c r="KA70" s="154"/>
      <c r="KB70" s="154"/>
      <c r="KC70" s="154"/>
      <c r="KD70" s="154"/>
      <c r="KE70" s="154"/>
      <c r="KF70" s="154"/>
      <c r="KG70" s="155"/>
      <c r="KK70" s="190" t="s">
        <v>59</v>
      </c>
      <c r="KL70" s="191"/>
      <c r="KM70" s="191"/>
      <c r="KN70" s="191"/>
      <c r="KO70" s="191"/>
      <c r="KP70" s="191"/>
      <c r="KQ70" s="191"/>
      <c r="KR70" s="191"/>
      <c r="KS70" s="191"/>
      <c r="KT70" s="191"/>
      <c r="KU70" s="154"/>
      <c r="KV70" s="154"/>
      <c r="KW70" s="154"/>
      <c r="KX70" s="154"/>
      <c r="KY70" s="154"/>
      <c r="KZ70" s="154"/>
      <c r="LA70" s="154"/>
      <c r="LB70" s="154"/>
      <c r="LC70" s="154"/>
      <c r="LD70" s="154"/>
      <c r="LE70" s="154"/>
      <c r="LF70" s="154"/>
      <c r="LG70" s="154"/>
      <c r="LH70" s="154"/>
      <c r="LI70" s="154"/>
      <c r="LJ70" s="154"/>
      <c r="LK70" s="154"/>
      <c r="LL70" s="154"/>
      <c r="LM70" s="154"/>
      <c r="LN70" s="154"/>
      <c r="LO70" s="155"/>
      <c r="LS70" s="192" t="s">
        <v>60</v>
      </c>
      <c r="LT70" s="193"/>
      <c r="LU70" s="193"/>
      <c r="LV70" s="193"/>
      <c r="LW70" s="193"/>
      <c r="LX70" s="193"/>
      <c r="LY70" s="193"/>
      <c r="LZ70" s="193"/>
      <c r="MA70" s="193"/>
      <c r="MB70" s="193"/>
      <c r="MC70" s="154"/>
      <c r="MD70" s="154"/>
      <c r="ME70" s="154"/>
      <c r="MF70" s="154"/>
      <c r="MG70" s="154"/>
      <c r="MH70" s="154"/>
      <c r="MI70" s="154"/>
      <c r="MJ70" s="154"/>
      <c r="MK70" s="154"/>
      <c r="ML70" s="154"/>
      <c r="MM70" s="154"/>
      <c r="MN70" s="154"/>
      <c r="MO70" s="154"/>
      <c r="MP70" s="154"/>
      <c r="MQ70" s="154"/>
      <c r="MR70" s="154"/>
      <c r="MS70" s="154"/>
      <c r="MT70" s="154"/>
      <c r="MU70" s="154"/>
      <c r="MV70" s="154"/>
      <c r="MW70" s="155"/>
    </row>
    <row r="71" spans="3:361" ht="16.5" customHeight="1">
      <c r="Y71" s="188" t="s">
        <v>61</v>
      </c>
      <c r="Z71" s="189"/>
      <c r="AA71" s="189"/>
      <c r="AB71" s="189"/>
      <c r="AC71" s="189"/>
      <c r="AD71" s="189"/>
      <c r="AE71" s="189"/>
      <c r="AF71" s="189"/>
      <c r="AG71" s="189"/>
      <c r="AH71" s="189"/>
      <c r="AI71" s="154"/>
      <c r="AJ71" s="154"/>
      <c r="AK71" s="154"/>
      <c r="AL71" s="154"/>
      <c r="AM71" s="154"/>
      <c r="AN71" s="154"/>
      <c r="AO71" s="154"/>
      <c r="AP71" s="154"/>
      <c r="AQ71" s="154"/>
      <c r="AR71" s="154"/>
      <c r="AS71" s="154"/>
      <c r="AT71" s="154"/>
      <c r="AU71" s="154"/>
      <c r="AV71" s="154"/>
      <c r="AW71" s="154"/>
      <c r="AX71" s="154"/>
      <c r="AY71" s="154"/>
      <c r="AZ71" s="154"/>
      <c r="BA71" s="154"/>
      <c r="BB71" s="154"/>
      <c r="BC71" s="155"/>
      <c r="BG71" s="188" t="s">
        <v>61</v>
      </c>
      <c r="BH71" s="189"/>
      <c r="BI71" s="189"/>
      <c r="BJ71" s="189"/>
      <c r="BK71" s="189"/>
      <c r="BL71" s="189"/>
      <c r="BM71" s="189"/>
      <c r="BN71" s="189"/>
      <c r="BO71" s="189"/>
      <c r="BP71" s="189"/>
      <c r="BQ71" s="154"/>
      <c r="BR71" s="154"/>
      <c r="BS71" s="154"/>
      <c r="BT71" s="154"/>
      <c r="BU71" s="154"/>
      <c r="BV71" s="154"/>
      <c r="BW71" s="154"/>
      <c r="BX71" s="154"/>
      <c r="BY71" s="154"/>
      <c r="BZ71" s="154"/>
      <c r="CA71" s="154"/>
      <c r="CB71" s="154"/>
      <c r="CC71" s="154"/>
      <c r="CD71" s="154"/>
      <c r="CE71" s="154"/>
      <c r="CF71" s="154"/>
      <c r="CG71" s="154"/>
      <c r="CH71" s="154"/>
      <c r="CI71" s="154"/>
      <c r="CJ71" s="154"/>
      <c r="CK71" s="155"/>
      <c r="CO71" s="188" t="s">
        <v>61</v>
      </c>
      <c r="CP71" s="189"/>
      <c r="CQ71" s="189"/>
      <c r="CR71" s="189"/>
      <c r="CS71" s="189"/>
      <c r="CT71" s="189"/>
      <c r="CU71" s="189"/>
      <c r="CV71" s="189"/>
      <c r="CW71" s="189"/>
      <c r="CX71" s="189"/>
      <c r="CY71" s="154"/>
      <c r="CZ71" s="154"/>
      <c r="DA71" s="154"/>
      <c r="DB71" s="154"/>
      <c r="DC71" s="154"/>
      <c r="DD71" s="154"/>
      <c r="DE71" s="154"/>
      <c r="DF71" s="154"/>
      <c r="DG71" s="154"/>
      <c r="DH71" s="154"/>
      <c r="DI71" s="154"/>
      <c r="DJ71" s="154"/>
      <c r="DK71" s="154"/>
      <c r="DL71" s="154"/>
      <c r="DM71" s="154"/>
      <c r="DN71" s="154"/>
      <c r="DO71" s="154"/>
      <c r="DP71" s="154"/>
      <c r="DQ71" s="154"/>
      <c r="DR71" s="154"/>
      <c r="DS71" s="155"/>
      <c r="DW71" s="188" t="s">
        <v>61</v>
      </c>
      <c r="DX71" s="189"/>
      <c r="DY71" s="189"/>
      <c r="DZ71" s="189"/>
      <c r="EA71" s="189"/>
      <c r="EB71" s="189"/>
      <c r="EC71" s="189"/>
      <c r="ED71" s="189"/>
      <c r="EE71" s="189"/>
      <c r="EF71" s="189"/>
      <c r="EG71" s="154"/>
      <c r="EH71" s="154"/>
      <c r="EI71" s="154"/>
      <c r="EJ71" s="154"/>
      <c r="EK71" s="154"/>
      <c r="EL71" s="154"/>
      <c r="EM71" s="154"/>
      <c r="EN71" s="154"/>
      <c r="EO71" s="154"/>
      <c r="EP71" s="154"/>
      <c r="EQ71" s="154"/>
      <c r="ER71" s="154"/>
      <c r="ES71" s="154"/>
      <c r="ET71" s="154"/>
      <c r="EU71" s="154"/>
      <c r="EV71" s="154"/>
      <c r="EW71" s="154"/>
      <c r="EX71" s="154"/>
      <c r="EY71" s="154"/>
      <c r="EZ71" s="154"/>
      <c r="FA71" s="155"/>
      <c r="FE71" s="188" t="s">
        <v>61</v>
      </c>
      <c r="FF71" s="189"/>
      <c r="FG71" s="189"/>
      <c r="FH71" s="189"/>
      <c r="FI71" s="189"/>
      <c r="FJ71" s="189"/>
      <c r="FK71" s="189"/>
      <c r="FL71" s="189"/>
      <c r="FM71" s="189"/>
      <c r="FN71" s="189"/>
      <c r="FO71" s="154"/>
      <c r="FP71" s="154"/>
      <c r="FQ71" s="154"/>
      <c r="FR71" s="154"/>
      <c r="FS71" s="154"/>
      <c r="FT71" s="154"/>
      <c r="FU71" s="154"/>
      <c r="FV71" s="154"/>
      <c r="FW71" s="154"/>
      <c r="FX71" s="154"/>
      <c r="FY71" s="154"/>
      <c r="FZ71" s="154"/>
      <c r="GA71" s="154"/>
      <c r="GB71" s="154"/>
      <c r="GC71" s="154"/>
      <c r="GD71" s="154"/>
      <c r="GE71" s="154"/>
      <c r="GF71" s="154"/>
      <c r="GG71" s="154"/>
      <c r="GH71" s="154"/>
      <c r="GI71" s="155"/>
    </row>
    <row r="72" spans="3:361" ht="16.5" customHeight="1">
      <c r="Y72" s="90"/>
      <c r="Z72" s="156"/>
      <c r="AA72" s="156"/>
      <c r="AB72" s="156"/>
      <c r="AC72" s="156"/>
      <c r="AD72" s="156"/>
      <c r="AE72" s="156"/>
      <c r="AF72" s="156"/>
      <c r="AG72" s="157"/>
      <c r="AH72" s="157"/>
      <c r="AI72" s="152"/>
      <c r="AJ72" s="152"/>
      <c r="AK72" s="152"/>
      <c r="AL72" s="152"/>
      <c r="AM72" s="152"/>
      <c r="AN72" s="152"/>
      <c r="AO72" s="152"/>
      <c r="AP72" s="152"/>
      <c r="AQ72" s="152"/>
      <c r="AR72" s="152"/>
      <c r="AS72" s="152"/>
      <c r="AT72" s="152"/>
      <c r="AU72" s="152"/>
      <c r="AV72" s="152"/>
      <c r="AW72" s="152"/>
      <c r="AX72" s="152"/>
      <c r="AY72" s="152"/>
      <c r="AZ72" s="152"/>
      <c r="BA72" s="152"/>
      <c r="BB72" s="152"/>
      <c r="BC72" s="153"/>
      <c r="BG72" s="90"/>
      <c r="BH72" s="156"/>
      <c r="BI72" s="156"/>
      <c r="BJ72" s="156"/>
      <c r="BK72" s="156"/>
      <c r="BL72" s="156"/>
      <c r="BM72" s="156"/>
      <c r="BN72" s="156"/>
      <c r="BO72" s="157"/>
      <c r="BP72" s="157"/>
      <c r="BQ72" s="152"/>
      <c r="BR72" s="152"/>
      <c r="BS72" s="152"/>
      <c r="BT72" s="152"/>
      <c r="BU72" s="152"/>
      <c r="BV72" s="152"/>
      <c r="BW72" s="152"/>
      <c r="BX72" s="152"/>
      <c r="BY72" s="152"/>
      <c r="BZ72" s="152"/>
      <c r="CA72" s="152"/>
      <c r="CB72" s="152"/>
      <c r="CC72" s="152"/>
      <c r="CD72" s="152"/>
      <c r="CE72" s="152"/>
      <c r="CF72" s="152"/>
      <c r="CG72" s="152"/>
      <c r="CH72" s="152"/>
      <c r="CI72" s="152"/>
      <c r="CJ72" s="152"/>
      <c r="CK72" s="153"/>
      <c r="CO72" s="90"/>
      <c r="CP72" s="156"/>
      <c r="CQ72" s="156"/>
      <c r="CR72" s="156"/>
      <c r="CS72" s="156"/>
      <c r="CT72" s="156"/>
      <c r="CU72" s="156"/>
      <c r="CV72" s="156"/>
      <c r="CW72" s="157"/>
      <c r="CX72" s="157"/>
      <c r="CY72" s="152"/>
      <c r="CZ72" s="152"/>
      <c r="DA72" s="152"/>
      <c r="DB72" s="152"/>
      <c r="DC72" s="152"/>
      <c r="DD72" s="152"/>
      <c r="DE72" s="152"/>
      <c r="DF72" s="152"/>
      <c r="DG72" s="152"/>
      <c r="DH72" s="152"/>
      <c r="DI72" s="152"/>
      <c r="DJ72" s="152"/>
      <c r="DK72" s="152"/>
      <c r="DL72" s="152"/>
      <c r="DM72" s="152"/>
      <c r="DN72" s="152"/>
      <c r="DO72" s="152"/>
      <c r="DP72" s="152"/>
      <c r="DQ72" s="152"/>
      <c r="DR72" s="152"/>
      <c r="DS72" s="153"/>
      <c r="DW72" s="90"/>
      <c r="DX72" s="156"/>
      <c r="DY72" s="156"/>
      <c r="DZ72" s="156"/>
      <c r="EA72" s="156"/>
      <c r="EB72" s="156"/>
      <c r="EC72" s="156"/>
      <c r="ED72" s="156"/>
      <c r="EE72" s="157"/>
      <c r="EF72" s="157"/>
      <c r="EG72" s="152"/>
      <c r="EH72" s="152"/>
      <c r="EI72" s="152"/>
      <c r="EJ72" s="152"/>
      <c r="EK72" s="152"/>
      <c r="EL72" s="152"/>
      <c r="EM72" s="152"/>
      <c r="EN72" s="152"/>
      <c r="EO72" s="152"/>
      <c r="EP72" s="152"/>
      <c r="EQ72" s="152"/>
      <c r="ER72" s="152"/>
      <c r="ES72" s="152"/>
      <c r="ET72" s="152"/>
      <c r="EU72" s="152"/>
      <c r="EV72" s="152"/>
      <c r="EW72" s="152"/>
      <c r="EX72" s="152"/>
      <c r="EY72" s="152"/>
      <c r="EZ72" s="152"/>
      <c r="FA72" s="153"/>
      <c r="FE72" s="90"/>
      <c r="FF72" s="156"/>
      <c r="FG72" s="156"/>
      <c r="FH72" s="156"/>
      <c r="FI72" s="156"/>
      <c r="FJ72" s="156"/>
      <c r="FK72" s="156"/>
      <c r="FL72" s="156"/>
      <c r="FM72" s="157"/>
      <c r="FN72" s="157"/>
      <c r="FO72" s="152"/>
      <c r="FP72" s="152"/>
      <c r="FQ72" s="152"/>
      <c r="FR72" s="152"/>
      <c r="FS72" s="152"/>
      <c r="FT72" s="152"/>
      <c r="FU72" s="152"/>
      <c r="FV72" s="152"/>
      <c r="FW72" s="152"/>
      <c r="FX72" s="152"/>
      <c r="FY72" s="152"/>
      <c r="FZ72" s="152"/>
      <c r="GA72" s="152"/>
      <c r="GB72" s="152"/>
      <c r="GC72" s="152"/>
      <c r="GD72" s="152"/>
      <c r="GE72" s="152"/>
      <c r="GF72" s="152"/>
      <c r="GG72" s="152"/>
      <c r="GH72" s="152"/>
      <c r="GI72" s="153"/>
    </row>
    <row r="73" spans="3:361" ht="16.5" customHeight="1">
      <c r="Y73" s="188" t="s">
        <v>61</v>
      </c>
      <c r="Z73" s="189"/>
      <c r="AA73" s="189"/>
      <c r="AB73" s="189"/>
      <c r="AC73" s="189"/>
      <c r="AD73" s="189"/>
      <c r="AE73" s="189"/>
      <c r="AF73" s="189"/>
      <c r="AG73" s="189"/>
      <c r="AH73" s="189"/>
      <c r="AI73" s="154"/>
      <c r="AJ73" s="154"/>
      <c r="AK73" s="154"/>
      <c r="AL73" s="154"/>
      <c r="AM73" s="154"/>
      <c r="AN73" s="154"/>
      <c r="AO73" s="154"/>
      <c r="AP73" s="154"/>
      <c r="AQ73" s="154"/>
      <c r="AR73" s="154"/>
      <c r="AS73" s="154"/>
      <c r="AT73" s="154"/>
      <c r="AU73" s="154"/>
      <c r="AV73" s="154"/>
      <c r="AW73" s="154"/>
      <c r="AX73" s="154"/>
      <c r="AY73" s="154"/>
      <c r="AZ73" s="154"/>
      <c r="BA73" s="154"/>
      <c r="BB73" s="154"/>
      <c r="BC73" s="155"/>
      <c r="BG73" s="188" t="s">
        <v>61</v>
      </c>
      <c r="BH73" s="189"/>
      <c r="BI73" s="189"/>
      <c r="BJ73" s="189"/>
      <c r="BK73" s="189"/>
      <c r="BL73" s="189"/>
      <c r="BM73" s="189"/>
      <c r="BN73" s="189"/>
      <c r="BO73" s="189"/>
      <c r="BP73" s="189"/>
      <c r="BQ73" s="154"/>
      <c r="BR73" s="154"/>
      <c r="BS73" s="154"/>
      <c r="BT73" s="154"/>
      <c r="BU73" s="154"/>
      <c r="BV73" s="154"/>
      <c r="BW73" s="154"/>
      <c r="BX73" s="154"/>
      <c r="BY73" s="154"/>
      <c r="BZ73" s="154"/>
      <c r="CA73" s="154"/>
      <c r="CB73" s="154"/>
      <c r="CC73" s="154"/>
      <c r="CD73" s="154"/>
      <c r="CE73" s="154"/>
      <c r="CF73" s="154"/>
      <c r="CG73" s="154"/>
      <c r="CH73" s="154"/>
      <c r="CI73" s="154"/>
      <c r="CJ73" s="154"/>
      <c r="CK73" s="155"/>
      <c r="CO73" s="188" t="s">
        <v>61</v>
      </c>
      <c r="CP73" s="189"/>
      <c r="CQ73" s="189"/>
      <c r="CR73" s="189"/>
      <c r="CS73" s="189"/>
      <c r="CT73" s="189"/>
      <c r="CU73" s="189"/>
      <c r="CV73" s="189"/>
      <c r="CW73" s="189"/>
      <c r="CX73" s="189"/>
      <c r="CY73" s="154"/>
      <c r="CZ73" s="154"/>
      <c r="DA73" s="154"/>
      <c r="DB73" s="154"/>
      <c r="DC73" s="154"/>
      <c r="DD73" s="154"/>
      <c r="DE73" s="154"/>
      <c r="DF73" s="154"/>
      <c r="DG73" s="154"/>
      <c r="DH73" s="154"/>
      <c r="DI73" s="154"/>
      <c r="DJ73" s="154"/>
      <c r="DK73" s="154"/>
      <c r="DL73" s="154"/>
      <c r="DM73" s="154"/>
      <c r="DN73" s="154"/>
      <c r="DO73" s="154"/>
      <c r="DP73" s="154"/>
      <c r="DQ73" s="154"/>
      <c r="DR73" s="154"/>
      <c r="DS73" s="155"/>
      <c r="DW73" s="188" t="s">
        <v>61</v>
      </c>
      <c r="DX73" s="189"/>
      <c r="DY73" s="189"/>
      <c r="DZ73" s="189"/>
      <c r="EA73" s="189"/>
      <c r="EB73" s="189"/>
      <c r="EC73" s="189"/>
      <c r="ED73" s="189"/>
      <c r="EE73" s="189"/>
      <c r="EF73" s="189"/>
      <c r="EG73" s="154"/>
      <c r="EH73" s="154"/>
      <c r="EI73" s="154"/>
      <c r="EJ73" s="154"/>
      <c r="EK73" s="154"/>
      <c r="EL73" s="154"/>
      <c r="EM73" s="154"/>
      <c r="EN73" s="154"/>
      <c r="EO73" s="154"/>
      <c r="EP73" s="154"/>
      <c r="EQ73" s="154"/>
      <c r="ER73" s="154"/>
      <c r="ES73" s="154"/>
      <c r="ET73" s="154"/>
      <c r="EU73" s="154"/>
      <c r="EV73" s="154"/>
      <c r="EW73" s="154"/>
      <c r="EX73" s="154"/>
      <c r="EY73" s="154"/>
      <c r="EZ73" s="154"/>
      <c r="FA73" s="155"/>
      <c r="FE73" s="188" t="s">
        <v>61</v>
      </c>
      <c r="FF73" s="189"/>
      <c r="FG73" s="189"/>
      <c r="FH73" s="189"/>
      <c r="FI73" s="189"/>
      <c r="FJ73" s="189"/>
      <c r="FK73" s="189"/>
      <c r="FL73" s="189"/>
      <c r="FM73" s="189"/>
      <c r="FN73" s="189"/>
      <c r="FO73" s="154"/>
      <c r="FP73" s="154"/>
      <c r="FQ73" s="154"/>
      <c r="FR73" s="154"/>
      <c r="FS73" s="154"/>
      <c r="FT73" s="154"/>
      <c r="FU73" s="154"/>
      <c r="FV73" s="154"/>
      <c r="FW73" s="154"/>
      <c r="FX73" s="154"/>
      <c r="FY73" s="154"/>
      <c r="FZ73" s="154"/>
      <c r="GA73" s="154"/>
      <c r="GB73" s="154"/>
      <c r="GC73" s="154"/>
      <c r="GD73" s="154"/>
      <c r="GE73" s="154"/>
      <c r="GF73" s="154"/>
      <c r="GG73" s="154"/>
      <c r="GH73" s="154"/>
      <c r="GI73" s="155"/>
    </row>
    <row r="98" spans="9:38" ht="16.5" customHeight="1">
      <c r="I98" s="176"/>
      <c r="J98" s="176"/>
      <c r="K98" s="187"/>
      <c r="L98" s="187"/>
      <c r="M98" s="187"/>
      <c r="N98" s="187"/>
      <c r="O98" s="187"/>
      <c r="P98" s="187"/>
      <c r="Q98" s="33"/>
      <c r="R98" s="33"/>
      <c r="S98" s="33"/>
      <c r="T98" s="33"/>
      <c r="U98" s="33"/>
    </row>
    <row r="101" spans="9:38" ht="16.5" customHeight="1">
      <c r="V101" s="33"/>
      <c r="W101" s="33"/>
      <c r="X101" s="33"/>
    </row>
    <row r="105" spans="9:38" ht="16.5" customHeight="1">
      <c r="Y105" s="33"/>
      <c r="Z105" s="33"/>
      <c r="AA105" s="33"/>
      <c r="AB105" s="33"/>
      <c r="AC105" s="33"/>
      <c r="AD105" s="33"/>
      <c r="AE105" s="33"/>
      <c r="AF105" s="33"/>
      <c r="AG105" s="33"/>
      <c r="AH105" s="33"/>
      <c r="AI105" s="33"/>
      <c r="AJ105" s="33"/>
      <c r="AK105" s="176"/>
      <c r="AL105" s="176"/>
    </row>
  </sheetData>
  <mergeCells count="1908">
    <mergeCell ref="B1:MZ1"/>
    <mergeCell ref="C3:U3"/>
    <mergeCell ref="Y3:AQ3"/>
    <mergeCell ref="AR3:AT3"/>
    <mergeCell ref="AU3:AW3"/>
    <mergeCell ref="AX3:AZ3"/>
    <mergeCell ref="BA3:BC3"/>
    <mergeCell ref="BG3:BY3"/>
    <mergeCell ref="BZ3:CB3"/>
    <mergeCell ref="CC3:CE3"/>
    <mergeCell ref="CF3:CH3"/>
    <mergeCell ref="CI3:CK3"/>
    <mergeCell ref="CO3:DG3"/>
    <mergeCell ref="DH3:DJ3"/>
    <mergeCell ref="DK3:DM3"/>
    <mergeCell ref="DN3:DP3"/>
    <mergeCell ref="DQ3:DS3"/>
    <mergeCell ref="DW3:EO3"/>
    <mergeCell ref="EP3:ER3"/>
    <mergeCell ref="ES3:EU3"/>
    <mergeCell ref="EV3:EX3"/>
    <mergeCell ref="EY3:FA3"/>
    <mergeCell ref="FE3:FW3"/>
    <mergeCell ref="FX3:FZ3"/>
    <mergeCell ref="GA3:GC3"/>
    <mergeCell ref="GD3:GF3"/>
    <mergeCell ref="GG3:GI3"/>
    <mergeCell ref="GM3:HE3"/>
    <mergeCell ref="HF3:HH3"/>
    <mergeCell ref="HI3:HK3"/>
    <mergeCell ref="HL3:HN3"/>
    <mergeCell ref="HO3:HQ3"/>
    <mergeCell ref="KK4:KR4"/>
    <mergeCell ref="KS4:LO4"/>
    <mergeCell ref="LS4:LZ4"/>
    <mergeCell ref="MC4:MW4"/>
    <mergeCell ref="HU3:IM3"/>
    <mergeCell ref="IN3:IP3"/>
    <mergeCell ref="IQ3:IS3"/>
    <mergeCell ref="IT3:IV3"/>
    <mergeCell ref="IW3:IY3"/>
    <mergeCell ref="JC3:JU3"/>
    <mergeCell ref="JV3:JX3"/>
    <mergeCell ref="JY3:KA3"/>
    <mergeCell ref="KB3:KD3"/>
    <mergeCell ref="KE3:KG3"/>
    <mergeCell ref="KK3:LC3"/>
    <mergeCell ref="LD3:LF3"/>
    <mergeCell ref="LG3:LI3"/>
    <mergeCell ref="LJ3:LL3"/>
    <mergeCell ref="LM3:LO3"/>
    <mergeCell ref="LS3:MK3"/>
    <mergeCell ref="ML3:MN3"/>
    <mergeCell ref="JC5:JJ5"/>
    <mergeCell ref="KK5:KR5"/>
    <mergeCell ref="LS5:LZ5"/>
    <mergeCell ref="Y6:AF6"/>
    <mergeCell ref="BG6:BN6"/>
    <mergeCell ref="CO6:CV6"/>
    <mergeCell ref="DW6:ED6"/>
    <mergeCell ref="FE6:FL6"/>
    <mergeCell ref="GM6:GT6"/>
    <mergeCell ref="HU6:IB6"/>
    <mergeCell ref="JC6:JJ6"/>
    <mergeCell ref="KK6:KR6"/>
    <mergeCell ref="LS6:LZ6"/>
    <mergeCell ref="MO3:MQ3"/>
    <mergeCell ref="MR3:MT3"/>
    <mergeCell ref="MU3:MW3"/>
    <mergeCell ref="Y4:AF4"/>
    <mergeCell ref="AG4:BC4"/>
    <mergeCell ref="BG4:BN4"/>
    <mergeCell ref="BO4:CK4"/>
    <mergeCell ref="CO4:CV4"/>
    <mergeCell ref="CW4:DS4"/>
    <mergeCell ref="DW4:ED4"/>
    <mergeCell ref="EE4:FA4"/>
    <mergeCell ref="FE4:FL4"/>
    <mergeCell ref="FM4:GI4"/>
    <mergeCell ref="GM4:GT4"/>
    <mergeCell ref="GU4:HQ4"/>
    <mergeCell ref="HU4:IB4"/>
    <mergeCell ref="IC4:IY4"/>
    <mergeCell ref="JC4:JJ4"/>
    <mergeCell ref="JK4:KG4"/>
    <mergeCell ref="CO7:CV7"/>
    <mergeCell ref="DW7:ED7"/>
    <mergeCell ref="FE7:FL7"/>
    <mergeCell ref="GM7:GT7"/>
    <mergeCell ref="HU7:IB7"/>
    <mergeCell ref="JC7:JJ7"/>
    <mergeCell ref="KK7:KR7"/>
    <mergeCell ref="LS7:LZ7"/>
    <mergeCell ref="C8:U8"/>
    <mergeCell ref="Y8:AF8"/>
    <mergeCell ref="BG8:BN8"/>
    <mergeCell ref="CO8:CV8"/>
    <mergeCell ref="DW8:ED8"/>
    <mergeCell ref="FE8:FL8"/>
    <mergeCell ref="GM8:GT8"/>
    <mergeCell ref="HU8:IB8"/>
    <mergeCell ref="JC8:JJ8"/>
    <mergeCell ref="KK8:KR8"/>
    <mergeCell ref="LS8:LZ8"/>
    <mergeCell ref="DU3:DU7"/>
    <mergeCell ref="HS3:HS7"/>
    <mergeCell ref="JA3:JA7"/>
    <mergeCell ref="KI3:KI7"/>
    <mergeCell ref="LQ3:LQ7"/>
    <mergeCell ref="JK5:KG6"/>
    <mergeCell ref="CW5:DS6"/>
    <mergeCell ref="CW7:DS8"/>
    <mergeCell ref="C4:U6"/>
    <mergeCell ref="Y5:AF5"/>
    <mergeCell ref="BG5:BN5"/>
    <mergeCell ref="CO5:CV5"/>
    <mergeCell ref="DW5:ED5"/>
    <mergeCell ref="C9:H9"/>
    <mergeCell ref="I9:U9"/>
    <mergeCell ref="Y9:AF9"/>
    <mergeCell ref="BG9:BN9"/>
    <mergeCell ref="CO9:CV9"/>
    <mergeCell ref="DW9:ED9"/>
    <mergeCell ref="FE9:FL9"/>
    <mergeCell ref="GM9:GT9"/>
    <mergeCell ref="HU9:IB9"/>
    <mergeCell ref="JC9:JJ9"/>
    <mergeCell ref="KK9:KR9"/>
    <mergeCell ref="LS9:LZ9"/>
    <mergeCell ref="C10:H10"/>
    <mergeCell ref="I10:U10"/>
    <mergeCell ref="Y10:AF10"/>
    <mergeCell ref="BG10:BN10"/>
    <mergeCell ref="CO10:CV10"/>
    <mergeCell ref="DW10:ED10"/>
    <mergeCell ref="FE10:FL10"/>
    <mergeCell ref="GM10:GT10"/>
    <mergeCell ref="HU10:IB10"/>
    <mergeCell ref="JC10:JJ10"/>
    <mergeCell ref="KK10:KR10"/>
    <mergeCell ref="LS10:LZ10"/>
    <mergeCell ref="CW9:DS10"/>
    <mergeCell ref="C11:H11"/>
    <mergeCell ref="I11:U11"/>
    <mergeCell ref="Y11:AF11"/>
    <mergeCell ref="BG11:BN11"/>
    <mergeCell ref="CO11:CV11"/>
    <mergeCell ref="DW11:ED11"/>
    <mergeCell ref="FE11:FL11"/>
    <mergeCell ref="GM11:GT11"/>
    <mergeCell ref="HU11:IB11"/>
    <mergeCell ref="JC11:JJ11"/>
    <mergeCell ref="KK11:KR11"/>
    <mergeCell ref="LS11:LZ11"/>
    <mergeCell ref="C12:H12"/>
    <mergeCell ref="I12:U12"/>
    <mergeCell ref="Y12:AF12"/>
    <mergeCell ref="BG12:BN12"/>
    <mergeCell ref="CO12:CV12"/>
    <mergeCell ref="DW12:ED12"/>
    <mergeCell ref="FE12:FL12"/>
    <mergeCell ref="GM12:GT12"/>
    <mergeCell ref="HU12:IB12"/>
    <mergeCell ref="JC12:JJ12"/>
    <mergeCell ref="KK12:KR12"/>
    <mergeCell ref="LS12:LZ12"/>
    <mergeCell ref="DU8:DU12"/>
    <mergeCell ref="HS8:HS12"/>
    <mergeCell ref="JA8:JA12"/>
    <mergeCell ref="KI8:KI12"/>
    <mergeCell ref="LQ8:LQ12"/>
    <mergeCell ref="JK7:KG8"/>
    <mergeCell ref="JK9:KG10"/>
    <mergeCell ref="JK11:KG12"/>
    <mergeCell ref="C13:H13"/>
    <mergeCell ref="I13:U13"/>
    <mergeCell ref="Y13:AF13"/>
    <mergeCell ref="BG13:BN13"/>
    <mergeCell ref="CO13:CV13"/>
    <mergeCell ref="DW13:ED13"/>
    <mergeCell ref="FE13:FL13"/>
    <mergeCell ref="GM13:GT13"/>
    <mergeCell ref="HU13:IB13"/>
    <mergeCell ref="JC13:JJ13"/>
    <mergeCell ref="KK13:KR13"/>
    <mergeCell ref="LS13:LZ13"/>
    <mergeCell ref="C14:H14"/>
    <mergeCell ref="I14:U14"/>
    <mergeCell ref="Y14:AF14"/>
    <mergeCell ref="BG14:BN14"/>
    <mergeCell ref="CO14:CV14"/>
    <mergeCell ref="DW14:ED14"/>
    <mergeCell ref="FE14:FL14"/>
    <mergeCell ref="GM14:GT14"/>
    <mergeCell ref="HU14:IB14"/>
    <mergeCell ref="JC14:JJ14"/>
    <mergeCell ref="KK14:KR14"/>
    <mergeCell ref="LS14:LZ14"/>
    <mergeCell ref="DW15:ED15"/>
    <mergeCell ref="FE15:FL15"/>
    <mergeCell ref="GM15:GT15"/>
    <mergeCell ref="HU15:IB15"/>
    <mergeCell ref="JC15:JJ15"/>
    <mergeCell ref="KK15:KR15"/>
    <mergeCell ref="LS15:LZ15"/>
    <mergeCell ref="C16:H16"/>
    <mergeCell ref="I16:U16"/>
    <mergeCell ref="Y16:AF16"/>
    <mergeCell ref="BG16:BN16"/>
    <mergeCell ref="CO16:CV16"/>
    <mergeCell ref="DW16:ED16"/>
    <mergeCell ref="FE16:FL16"/>
    <mergeCell ref="GM16:GT16"/>
    <mergeCell ref="HU16:IB16"/>
    <mergeCell ref="JC16:JJ16"/>
    <mergeCell ref="KK16:KR16"/>
    <mergeCell ref="LS16:LZ16"/>
    <mergeCell ref="KL17:KP17"/>
    <mergeCell ref="KT17:LO17"/>
    <mergeCell ref="LT17:LX17"/>
    <mergeCell ref="HS13:HS17"/>
    <mergeCell ref="JA13:JA17"/>
    <mergeCell ref="KI13:KI17"/>
    <mergeCell ref="LQ13:LQ17"/>
    <mergeCell ref="JK15:KG16"/>
    <mergeCell ref="JK13:KG14"/>
    <mergeCell ref="C17:H17"/>
    <mergeCell ref="I17:U17"/>
    <mergeCell ref="Z17:AD17"/>
    <mergeCell ref="AE17:AF17"/>
    <mergeCell ref="AH17:BA17"/>
    <mergeCell ref="BB17:BC17"/>
    <mergeCell ref="BH17:BL17"/>
    <mergeCell ref="BM17:BN17"/>
    <mergeCell ref="BP17:CI17"/>
    <mergeCell ref="CJ17:CK17"/>
    <mergeCell ref="CP17:CT17"/>
    <mergeCell ref="CU17:CV17"/>
    <mergeCell ref="CX17:DQ17"/>
    <mergeCell ref="DR17:DS17"/>
    <mergeCell ref="DX17:EB17"/>
    <mergeCell ref="EC17:ED17"/>
    <mergeCell ref="EF17:EY17"/>
    <mergeCell ref="DU13:DU17"/>
    <mergeCell ref="C15:H15"/>
    <mergeCell ref="I15:U15"/>
    <mergeCell ref="Y15:AF15"/>
    <mergeCell ref="BG15:BN15"/>
    <mergeCell ref="CO15:CV15"/>
    <mergeCell ref="C19:H19"/>
    <mergeCell ref="I19:U19"/>
    <mergeCell ref="Z19:AD19"/>
    <mergeCell ref="AE19:AF19"/>
    <mergeCell ref="AG19:BA19"/>
    <mergeCell ref="BB19:BC19"/>
    <mergeCell ref="BH19:BL19"/>
    <mergeCell ref="BM19:BN19"/>
    <mergeCell ref="HV18:HZ18"/>
    <mergeCell ref="IA18:IB18"/>
    <mergeCell ref="IC18:IY18"/>
    <mergeCell ref="JD18:JH18"/>
    <mergeCell ref="JI18:JJ18"/>
    <mergeCell ref="JK18:KG18"/>
    <mergeCell ref="EZ17:FA17"/>
    <mergeCell ref="FF17:FJ17"/>
    <mergeCell ref="FK17:FL17"/>
    <mergeCell ref="FN17:GG17"/>
    <mergeCell ref="GH17:GI17"/>
    <mergeCell ref="GN17:GR17"/>
    <mergeCell ref="GS17:GT17"/>
    <mergeCell ref="GV17:HQ17"/>
    <mergeCell ref="HV17:HZ17"/>
    <mergeCell ref="IA17:IB17"/>
    <mergeCell ref="ID17:IY17"/>
    <mergeCell ref="JD17:JH17"/>
    <mergeCell ref="JI17:JJ17"/>
    <mergeCell ref="JL17:KG17"/>
    <mergeCell ref="AG18:BA18"/>
    <mergeCell ref="BB18:BC18"/>
    <mergeCell ref="BH18:BL18"/>
    <mergeCell ref="BM18:BN18"/>
    <mergeCell ref="BO18:CI18"/>
    <mergeCell ref="CJ18:CK18"/>
    <mergeCell ref="CP18:CT18"/>
    <mergeCell ref="CU18:CV18"/>
    <mergeCell ref="CW18:DQ18"/>
    <mergeCell ref="DR18:DS18"/>
    <mergeCell ref="DX18:EB18"/>
    <mergeCell ref="EC18:ED18"/>
    <mergeCell ref="EE18:EY18"/>
    <mergeCell ref="EZ18:FA18"/>
    <mergeCell ref="FF18:FJ18"/>
    <mergeCell ref="FK18:FL18"/>
    <mergeCell ref="FM18:GG18"/>
    <mergeCell ref="GN22:GR22"/>
    <mergeCell ref="BO19:CI19"/>
    <mergeCell ref="CJ19:CK19"/>
    <mergeCell ref="CP19:CT19"/>
    <mergeCell ref="CU19:CV19"/>
    <mergeCell ref="CW19:DQ19"/>
    <mergeCell ref="DR19:DS19"/>
    <mergeCell ref="DX19:EB19"/>
    <mergeCell ref="EC19:ED19"/>
    <mergeCell ref="EE19:EY19"/>
    <mergeCell ref="LT19:LX19"/>
    <mergeCell ref="LY19:LZ19"/>
    <mergeCell ref="MA19:MW19"/>
    <mergeCell ref="Z20:AD20"/>
    <mergeCell ref="AE20:AF20"/>
    <mergeCell ref="AG20:BA20"/>
    <mergeCell ref="BB20:BC20"/>
    <mergeCell ref="BH20:BL20"/>
    <mergeCell ref="BM20:BN20"/>
    <mergeCell ref="BO20:CI20"/>
    <mergeCell ref="CJ20:CK20"/>
    <mergeCell ref="CP20:CT20"/>
    <mergeCell ref="CU20:CV20"/>
    <mergeCell ref="CW20:DQ20"/>
    <mergeCell ref="DR20:DS20"/>
    <mergeCell ref="DX20:EB20"/>
    <mergeCell ref="EC20:ED20"/>
    <mergeCell ref="EE20:EY20"/>
    <mergeCell ref="EZ20:FA20"/>
    <mergeCell ref="FF20:FJ20"/>
    <mergeCell ref="FK20:FL20"/>
    <mergeCell ref="FM20:GG20"/>
    <mergeCell ref="LT18:LX18"/>
    <mergeCell ref="LY18:LZ18"/>
    <mergeCell ref="MA18:MW18"/>
    <mergeCell ref="EZ19:FA19"/>
    <mergeCell ref="FF19:FJ19"/>
    <mergeCell ref="FK19:FL19"/>
    <mergeCell ref="FM19:GG19"/>
    <mergeCell ref="C21:O21"/>
    <mergeCell ref="P21:R21"/>
    <mergeCell ref="S21:U21"/>
    <mergeCell ref="Z21:AD21"/>
    <mergeCell ref="AE21:AF21"/>
    <mergeCell ref="AG21:BA21"/>
    <mergeCell ref="BB21:BC21"/>
    <mergeCell ref="BH21:BL21"/>
    <mergeCell ref="BM21:BN21"/>
    <mergeCell ref="BO21:CI21"/>
    <mergeCell ref="CJ21:CK21"/>
    <mergeCell ref="CP21:CT21"/>
    <mergeCell ref="CU21:CV21"/>
    <mergeCell ref="CW21:DQ21"/>
    <mergeCell ref="DR21:DS21"/>
    <mergeCell ref="DX21:EB21"/>
    <mergeCell ref="EC21:ED21"/>
    <mergeCell ref="GH20:GI20"/>
    <mergeCell ref="GN19:GR19"/>
    <mergeCell ref="GS19:GT19"/>
    <mergeCell ref="GU19:HQ19"/>
    <mergeCell ref="C18:H18"/>
    <mergeCell ref="I18:U18"/>
    <mergeCell ref="Z18:AD18"/>
    <mergeCell ref="AE18:AF18"/>
    <mergeCell ref="GN23:GR23"/>
    <mergeCell ref="GS23:GT23"/>
    <mergeCell ref="KQ21:KR21"/>
    <mergeCell ref="KS21:LO21"/>
    <mergeCell ref="HS18:HS22"/>
    <mergeCell ref="JA18:JA22"/>
    <mergeCell ref="KI18:KI22"/>
    <mergeCell ref="GS20:GT20"/>
    <mergeCell ref="GU20:HQ20"/>
    <mergeCell ref="HV20:HZ20"/>
    <mergeCell ref="IA20:IB20"/>
    <mergeCell ref="IC20:IY20"/>
    <mergeCell ref="JD20:JH20"/>
    <mergeCell ref="JI20:JJ20"/>
    <mergeCell ref="JK20:KG20"/>
    <mergeCell ref="KL20:KP20"/>
    <mergeCell ref="KQ20:KR20"/>
    <mergeCell ref="KS20:LO20"/>
    <mergeCell ref="HV19:HZ19"/>
    <mergeCell ref="IC22:IY22"/>
    <mergeCell ref="JD22:JH22"/>
    <mergeCell ref="IA19:IB19"/>
    <mergeCell ref="IC19:IY19"/>
    <mergeCell ref="JD19:JH19"/>
    <mergeCell ref="JI19:JJ19"/>
    <mergeCell ref="JK19:KG19"/>
    <mergeCell ref="KL19:KP19"/>
    <mergeCell ref="KQ19:KR19"/>
    <mergeCell ref="KS19:LO19"/>
    <mergeCell ref="KL18:KP18"/>
    <mergeCell ref="KQ18:KR18"/>
    <mergeCell ref="KS18:LO18"/>
    <mergeCell ref="GS22:GT22"/>
    <mergeCell ref="GU22:HQ22"/>
    <mergeCell ref="HV22:HZ22"/>
    <mergeCell ref="IA22:IB22"/>
    <mergeCell ref="DU18:DU22"/>
    <mergeCell ref="LQ18:LQ22"/>
    <mergeCell ref="EZ21:FA21"/>
    <mergeCell ref="FF21:FJ21"/>
    <mergeCell ref="FK21:FL21"/>
    <mergeCell ref="FM21:GG21"/>
    <mergeCell ref="GH21:GI21"/>
    <mergeCell ref="GN21:GR21"/>
    <mergeCell ref="GS21:GT21"/>
    <mergeCell ref="GU21:HQ21"/>
    <mergeCell ref="HV21:HZ21"/>
    <mergeCell ref="IA21:IB21"/>
    <mergeCell ref="IC21:IY21"/>
    <mergeCell ref="JD21:JH21"/>
    <mergeCell ref="JI21:JJ21"/>
    <mergeCell ref="JK21:KG21"/>
    <mergeCell ref="KL21:KP21"/>
    <mergeCell ref="EE21:EY21"/>
    <mergeCell ref="GH18:GI18"/>
    <mergeCell ref="GN18:GR18"/>
    <mergeCell ref="GS18:GT18"/>
    <mergeCell ref="GU18:HQ18"/>
    <mergeCell ref="GN20:GR20"/>
    <mergeCell ref="FC18:FC22"/>
    <mergeCell ref="EZ22:FA22"/>
    <mergeCell ref="FF22:FJ22"/>
    <mergeCell ref="FK22:FL22"/>
    <mergeCell ref="FM22:GG22"/>
    <mergeCell ref="C22:H22"/>
    <mergeCell ref="I22:U22"/>
    <mergeCell ref="Z22:AD22"/>
    <mergeCell ref="AE22:AF22"/>
    <mergeCell ref="AG22:BA22"/>
    <mergeCell ref="BB22:BC22"/>
    <mergeCell ref="BH22:BL22"/>
    <mergeCell ref="BM22:BN22"/>
    <mergeCell ref="BO22:CI22"/>
    <mergeCell ref="CJ22:CK22"/>
    <mergeCell ref="CP22:CT22"/>
    <mergeCell ref="CU22:CV22"/>
    <mergeCell ref="CW22:DQ22"/>
    <mergeCell ref="DR22:DS22"/>
    <mergeCell ref="DX22:EB22"/>
    <mergeCell ref="EC22:ED22"/>
    <mergeCell ref="EE22:EY22"/>
    <mergeCell ref="EZ24:FA24"/>
    <mergeCell ref="FF24:FJ24"/>
    <mergeCell ref="JI22:JJ22"/>
    <mergeCell ref="JK22:KG22"/>
    <mergeCell ref="KL22:KP22"/>
    <mergeCell ref="KQ22:KR22"/>
    <mergeCell ref="KS22:LO22"/>
    <mergeCell ref="LT22:LX22"/>
    <mergeCell ref="LY22:LZ22"/>
    <mergeCell ref="MA22:MW22"/>
    <mergeCell ref="C23:H23"/>
    <mergeCell ref="I23:U23"/>
    <mergeCell ref="Z23:AD23"/>
    <mergeCell ref="AE23:AF23"/>
    <mergeCell ref="AG23:BA23"/>
    <mergeCell ref="BB23:BC23"/>
    <mergeCell ref="BH23:BL23"/>
    <mergeCell ref="BM23:BN23"/>
    <mergeCell ref="BO23:CI23"/>
    <mergeCell ref="CJ23:CK23"/>
    <mergeCell ref="CP23:CT23"/>
    <mergeCell ref="CU23:CV23"/>
    <mergeCell ref="CW23:DQ23"/>
    <mergeCell ref="DR23:DS23"/>
    <mergeCell ref="DX23:EB23"/>
    <mergeCell ref="EC23:ED23"/>
    <mergeCell ref="EE23:EY23"/>
    <mergeCell ref="EZ23:FA23"/>
    <mergeCell ref="FF23:FJ23"/>
    <mergeCell ref="FK23:FL23"/>
    <mergeCell ref="FM23:GG23"/>
    <mergeCell ref="GH23:GI23"/>
    <mergeCell ref="C24:H24"/>
    <mergeCell ref="I24:U24"/>
    <mergeCell ref="Z24:AD24"/>
    <mergeCell ref="AE24:AF24"/>
    <mergeCell ref="AG24:BA24"/>
    <mergeCell ref="BB24:BC24"/>
    <mergeCell ref="BH24:BL24"/>
    <mergeCell ref="BM24:BN24"/>
    <mergeCell ref="BO24:CI24"/>
    <mergeCell ref="CJ24:CK24"/>
    <mergeCell ref="CP24:CT24"/>
    <mergeCell ref="CU24:CV24"/>
    <mergeCell ref="CW24:DQ24"/>
    <mergeCell ref="DR24:DS24"/>
    <mergeCell ref="DX24:EB24"/>
    <mergeCell ref="EC24:ED24"/>
    <mergeCell ref="EE24:EY24"/>
    <mergeCell ref="KL24:KP24"/>
    <mergeCell ref="KQ24:KR24"/>
    <mergeCell ref="KS24:LO24"/>
    <mergeCell ref="LT24:LX24"/>
    <mergeCell ref="LY24:LZ24"/>
    <mergeCell ref="HS23:HS27"/>
    <mergeCell ref="JA23:JA27"/>
    <mergeCell ref="KI23:KI27"/>
    <mergeCell ref="GU23:HQ23"/>
    <mergeCell ref="HV23:HZ23"/>
    <mergeCell ref="IA23:IB23"/>
    <mergeCell ref="IC23:IY23"/>
    <mergeCell ref="JD23:JH23"/>
    <mergeCell ref="JI23:JJ23"/>
    <mergeCell ref="JK23:KG23"/>
    <mergeCell ref="KL23:KP23"/>
    <mergeCell ref="KQ23:KR23"/>
    <mergeCell ref="KS23:LO23"/>
    <mergeCell ref="LT23:LX23"/>
    <mergeCell ref="LY23:LZ23"/>
    <mergeCell ref="KL25:KP25"/>
    <mergeCell ref="KQ25:KR25"/>
    <mergeCell ref="KS25:LO25"/>
    <mergeCell ref="LT25:LX25"/>
    <mergeCell ref="LY25:LZ25"/>
    <mergeCell ref="KQ26:KR26"/>
    <mergeCell ref="KS26:LO26"/>
    <mergeCell ref="LT26:LX26"/>
    <mergeCell ref="LY26:LZ26"/>
    <mergeCell ref="GN25:GR25"/>
    <mergeCell ref="GS25:GT25"/>
    <mergeCell ref="GU25:HQ25"/>
    <mergeCell ref="HV25:HZ25"/>
    <mergeCell ref="IA25:IB25"/>
    <mergeCell ref="IC25:IY25"/>
    <mergeCell ref="JD25:JH25"/>
    <mergeCell ref="JI25:JJ25"/>
    <mergeCell ref="JK25:KG25"/>
    <mergeCell ref="FK24:FL24"/>
    <mergeCell ref="FM24:GG24"/>
    <mergeCell ref="GH24:GI24"/>
    <mergeCell ref="GN24:GR24"/>
    <mergeCell ref="GS24:GT24"/>
    <mergeCell ref="GU24:HQ24"/>
    <mergeCell ref="HV24:HZ24"/>
    <mergeCell ref="IA24:IB24"/>
    <mergeCell ref="IC24:IY24"/>
    <mergeCell ref="JD24:JH24"/>
    <mergeCell ref="JI24:JJ24"/>
    <mergeCell ref="JK24:KG24"/>
    <mergeCell ref="EZ26:FA26"/>
    <mergeCell ref="FF26:FJ26"/>
    <mergeCell ref="FK26:FL26"/>
    <mergeCell ref="FM26:GG26"/>
    <mergeCell ref="GH26:GI26"/>
    <mergeCell ref="GN26:GR26"/>
    <mergeCell ref="GS26:GT26"/>
    <mergeCell ref="GU26:HQ26"/>
    <mergeCell ref="HV26:HZ26"/>
    <mergeCell ref="IC26:IY26"/>
    <mergeCell ref="JD26:JH26"/>
    <mergeCell ref="JI26:JJ26"/>
    <mergeCell ref="JK26:KG26"/>
    <mergeCell ref="KL26:KP26"/>
    <mergeCell ref="C25:H25"/>
    <mergeCell ref="I25:U25"/>
    <mergeCell ref="Z25:AD25"/>
    <mergeCell ref="AE25:AF25"/>
    <mergeCell ref="AG25:BA25"/>
    <mergeCell ref="BB25:BC25"/>
    <mergeCell ref="BH25:BL25"/>
    <mergeCell ref="BM25:BN25"/>
    <mergeCell ref="BO25:CI25"/>
    <mergeCell ref="CJ25:CK25"/>
    <mergeCell ref="CP25:CT25"/>
    <mergeCell ref="CU25:CV25"/>
    <mergeCell ref="CW25:DQ25"/>
    <mergeCell ref="DR25:DS25"/>
    <mergeCell ref="DX25:EB25"/>
    <mergeCell ref="EC25:ED25"/>
    <mergeCell ref="EE25:EY25"/>
    <mergeCell ref="GH25:GI25"/>
    <mergeCell ref="BO27:CI27"/>
    <mergeCell ref="CJ27:CK27"/>
    <mergeCell ref="CP27:CT27"/>
    <mergeCell ref="CU27:CV27"/>
    <mergeCell ref="CW27:DQ27"/>
    <mergeCell ref="DR27:DS27"/>
    <mergeCell ref="DX27:EB27"/>
    <mergeCell ref="EC27:ED27"/>
    <mergeCell ref="EE27:EY27"/>
    <mergeCell ref="EZ27:FA27"/>
    <mergeCell ref="FF27:FJ27"/>
    <mergeCell ref="FK27:FL27"/>
    <mergeCell ref="FM27:GG27"/>
    <mergeCell ref="LQ23:LQ27"/>
    <mergeCell ref="MA25:MW25"/>
    <mergeCell ref="C26:H26"/>
    <mergeCell ref="I26:U26"/>
    <mergeCell ref="Z26:AD26"/>
    <mergeCell ref="AE26:AF26"/>
    <mergeCell ref="AG26:BA26"/>
    <mergeCell ref="BB26:BC26"/>
    <mergeCell ref="BH26:BL26"/>
    <mergeCell ref="BM26:BN26"/>
    <mergeCell ref="BO26:CI26"/>
    <mergeCell ref="CJ26:CK26"/>
    <mergeCell ref="CP26:CT26"/>
    <mergeCell ref="CU26:CV26"/>
    <mergeCell ref="CW26:DQ26"/>
    <mergeCell ref="DR26:DS26"/>
    <mergeCell ref="DX26:EB26"/>
    <mergeCell ref="EC26:ED26"/>
    <mergeCell ref="EE26:EY26"/>
    <mergeCell ref="C28:H28"/>
    <mergeCell ref="I28:U28"/>
    <mergeCell ref="Z28:AD28"/>
    <mergeCell ref="AE28:AF28"/>
    <mergeCell ref="AG28:BA28"/>
    <mergeCell ref="BB28:BC28"/>
    <mergeCell ref="BH28:BL28"/>
    <mergeCell ref="BM28:BN28"/>
    <mergeCell ref="BO28:CI28"/>
    <mergeCell ref="CJ28:CK28"/>
    <mergeCell ref="CP28:CT28"/>
    <mergeCell ref="CU28:CV28"/>
    <mergeCell ref="CW28:DQ28"/>
    <mergeCell ref="DR28:DS28"/>
    <mergeCell ref="DX28:EB28"/>
    <mergeCell ref="EC28:ED28"/>
    <mergeCell ref="IA26:IB26"/>
    <mergeCell ref="GN28:GR28"/>
    <mergeCell ref="GS28:GT28"/>
    <mergeCell ref="GU28:HQ28"/>
    <mergeCell ref="HV28:HZ28"/>
    <mergeCell ref="IA28:IB28"/>
    <mergeCell ref="DU23:DU27"/>
    <mergeCell ref="EZ25:FA25"/>
    <mergeCell ref="C27:H27"/>
    <mergeCell ref="I27:U27"/>
    <mergeCell ref="Z27:AD27"/>
    <mergeCell ref="AE27:AF27"/>
    <mergeCell ref="AG27:BA27"/>
    <mergeCell ref="BB27:BC27"/>
    <mergeCell ref="BH27:BL27"/>
    <mergeCell ref="BM27:BN27"/>
    <mergeCell ref="IC28:IY28"/>
    <mergeCell ref="JD28:JH28"/>
    <mergeCell ref="JI28:JJ28"/>
    <mergeCell ref="JK28:KG28"/>
    <mergeCell ref="KL28:KP28"/>
    <mergeCell ref="KQ28:KR28"/>
    <mergeCell ref="GH27:GI27"/>
    <mergeCell ref="GN27:GR27"/>
    <mergeCell ref="GS27:GT27"/>
    <mergeCell ref="GU27:HQ27"/>
    <mergeCell ref="HV27:HZ27"/>
    <mergeCell ref="IA27:IB27"/>
    <mergeCell ref="IC27:IY27"/>
    <mergeCell ref="JD27:JH27"/>
    <mergeCell ref="JI27:JJ27"/>
    <mergeCell ref="JK27:KG27"/>
    <mergeCell ref="KL27:KP27"/>
    <mergeCell ref="KQ27:KR27"/>
    <mergeCell ref="KS28:LO28"/>
    <mergeCell ref="LT28:LX28"/>
    <mergeCell ref="LY28:LZ28"/>
    <mergeCell ref="MA28:MW28"/>
    <mergeCell ref="C29:H29"/>
    <mergeCell ref="I29:U29"/>
    <mergeCell ref="Z29:AD29"/>
    <mergeCell ref="AE29:AF29"/>
    <mergeCell ref="AG29:BA29"/>
    <mergeCell ref="BB29:BC29"/>
    <mergeCell ref="BH29:BL29"/>
    <mergeCell ref="BM29:BN29"/>
    <mergeCell ref="BO29:CI29"/>
    <mergeCell ref="CJ29:CK29"/>
    <mergeCell ref="CP29:CT29"/>
    <mergeCell ref="CU29:CV29"/>
    <mergeCell ref="CW29:DQ29"/>
    <mergeCell ref="DR29:DS29"/>
    <mergeCell ref="DX29:EB29"/>
    <mergeCell ref="EC29:ED29"/>
    <mergeCell ref="EE29:EY29"/>
    <mergeCell ref="EZ29:FA29"/>
    <mergeCell ref="FF29:FJ29"/>
    <mergeCell ref="FK29:FL29"/>
    <mergeCell ref="FM29:GG29"/>
    <mergeCell ref="GH29:GI29"/>
    <mergeCell ref="GN29:GR29"/>
    <mergeCell ref="GS29:GT29"/>
    <mergeCell ref="GU29:HQ29"/>
    <mergeCell ref="HV29:HZ29"/>
    <mergeCell ref="IA29:IB29"/>
    <mergeCell ref="IC29:IY29"/>
    <mergeCell ref="JD29:JH29"/>
    <mergeCell ref="JI29:JJ29"/>
    <mergeCell ref="JK29:KG29"/>
    <mergeCell ref="KL29:KP29"/>
    <mergeCell ref="KQ29:KR29"/>
    <mergeCell ref="KS29:LO29"/>
    <mergeCell ref="LT29:LX29"/>
    <mergeCell ref="LY29:LZ29"/>
    <mergeCell ref="MA29:MW29"/>
    <mergeCell ref="C30:H30"/>
    <mergeCell ref="I30:U30"/>
    <mergeCell ref="Z30:AD30"/>
    <mergeCell ref="AE30:AF30"/>
    <mergeCell ref="AG30:BA30"/>
    <mergeCell ref="BB30:BC30"/>
    <mergeCell ref="BH30:BL30"/>
    <mergeCell ref="BM30:BN30"/>
    <mergeCell ref="BO30:CI30"/>
    <mergeCell ref="CJ30:CK30"/>
    <mergeCell ref="CP30:CT30"/>
    <mergeCell ref="CU30:CV30"/>
    <mergeCell ref="CW30:DQ30"/>
    <mergeCell ref="DR30:DS30"/>
    <mergeCell ref="DX30:EB30"/>
    <mergeCell ref="EC30:ED30"/>
    <mergeCell ref="EE30:EY30"/>
    <mergeCell ref="EZ30:FA30"/>
    <mergeCell ref="FF30:FJ30"/>
    <mergeCell ref="FK30:FL30"/>
    <mergeCell ref="FM30:GG30"/>
    <mergeCell ref="GH30:GI30"/>
    <mergeCell ref="GN30:GR30"/>
    <mergeCell ref="LY30:LZ30"/>
    <mergeCell ref="MA30:MW30"/>
    <mergeCell ref="C31:H31"/>
    <mergeCell ref="I31:U31"/>
    <mergeCell ref="Z31:AD31"/>
    <mergeCell ref="AE31:AF31"/>
    <mergeCell ref="AG31:BA31"/>
    <mergeCell ref="BB31:BC31"/>
    <mergeCell ref="BH31:BL31"/>
    <mergeCell ref="BM31:BN31"/>
    <mergeCell ref="BO31:CI31"/>
    <mergeCell ref="CJ31:CK31"/>
    <mergeCell ref="CP31:CT31"/>
    <mergeCell ref="CU31:CV31"/>
    <mergeCell ref="CW31:DQ31"/>
    <mergeCell ref="DR31:DS31"/>
    <mergeCell ref="DX31:EB31"/>
    <mergeCell ref="EC31:ED31"/>
    <mergeCell ref="EE31:EY31"/>
    <mergeCell ref="EZ31:FA31"/>
    <mergeCell ref="GN31:GR31"/>
    <mergeCell ref="GS31:GT31"/>
    <mergeCell ref="GU31:HQ31"/>
    <mergeCell ref="HV31:HZ31"/>
    <mergeCell ref="IA31:IB31"/>
    <mergeCell ref="IC31:IY31"/>
    <mergeCell ref="JD31:JH31"/>
    <mergeCell ref="JI31:JJ31"/>
    <mergeCell ref="JK31:KG31"/>
    <mergeCell ref="KL31:KP31"/>
    <mergeCell ref="KQ31:KR31"/>
    <mergeCell ref="KS31:LO31"/>
    <mergeCell ref="LY31:LZ31"/>
    <mergeCell ref="MA31:MW31"/>
    <mergeCell ref="C32:H32"/>
    <mergeCell ref="I32:U32"/>
    <mergeCell ref="Z32:AD32"/>
    <mergeCell ref="AE32:AF32"/>
    <mergeCell ref="AG32:BA32"/>
    <mergeCell ref="BB32:BC32"/>
    <mergeCell ref="BH32:BL32"/>
    <mergeCell ref="BM32:BN32"/>
    <mergeCell ref="BO32:CI32"/>
    <mergeCell ref="CJ32:CK32"/>
    <mergeCell ref="CP32:CT32"/>
    <mergeCell ref="CU32:CV32"/>
    <mergeCell ref="CW32:DQ32"/>
    <mergeCell ref="DR32:DS32"/>
    <mergeCell ref="DX32:EB32"/>
    <mergeCell ref="EC32:ED32"/>
    <mergeCell ref="EE32:EY32"/>
    <mergeCell ref="IA32:IB32"/>
    <mergeCell ref="IC32:IY32"/>
    <mergeCell ref="JD32:JH32"/>
    <mergeCell ref="JI32:JJ32"/>
    <mergeCell ref="JK32:KG32"/>
    <mergeCell ref="KL32:KP32"/>
    <mergeCell ref="KQ32:KR32"/>
    <mergeCell ref="KS32:LO32"/>
    <mergeCell ref="LT31:LX31"/>
    <mergeCell ref="DU28:DU32"/>
    <mergeCell ref="EE28:EY28"/>
    <mergeCell ref="EZ28:FA28"/>
    <mergeCell ref="EZ32:FA32"/>
    <mergeCell ref="GS30:GT30"/>
    <mergeCell ref="GU30:HQ30"/>
    <mergeCell ref="HV30:HZ30"/>
    <mergeCell ref="IA30:IB30"/>
    <mergeCell ref="IC30:IY30"/>
    <mergeCell ref="JD30:JH30"/>
    <mergeCell ref="JI30:JJ30"/>
    <mergeCell ref="JK30:KG30"/>
    <mergeCell ref="KL30:KP30"/>
    <mergeCell ref="KQ30:KR30"/>
    <mergeCell ref="KS30:LO30"/>
    <mergeCell ref="LT30:LX30"/>
    <mergeCell ref="LT32:LX32"/>
    <mergeCell ref="LY32:LZ32"/>
    <mergeCell ref="MA32:MW32"/>
    <mergeCell ref="C33:H33"/>
    <mergeCell ref="I33:U33"/>
    <mergeCell ref="GN33:GR33"/>
    <mergeCell ref="GS33:GT33"/>
    <mergeCell ref="GU33:HQ33"/>
    <mergeCell ref="HV33:HZ33"/>
    <mergeCell ref="IA33:IB33"/>
    <mergeCell ref="IC33:IY33"/>
    <mergeCell ref="JD33:JH33"/>
    <mergeCell ref="JI33:JJ33"/>
    <mergeCell ref="JK33:KG33"/>
    <mergeCell ref="KL33:KP33"/>
    <mergeCell ref="KQ33:KR33"/>
    <mergeCell ref="KS33:LO33"/>
    <mergeCell ref="LT33:LX33"/>
    <mergeCell ref="LY33:LZ33"/>
    <mergeCell ref="MA33:MW33"/>
    <mergeCell ref="GN32:GR32"/>
    <mergeCell ref="GS32:GT32"/>
    <mergeCell ref="GU32:HQ32"/>
    <mergeCell ref="HV32:HZ32"/>
    <mergeCell ref="C34:H34"/>
    <mergeCell ref="I34:U34"/>
    <mergeCell ref="Y34:AT34"/>
    <mergeCell ref="AU34:AW34"/>
    <mergeCell ref="AX34:BC34"/>
    <mergeCell ref="BG34:CB34"/>
    <mergeCell ref="CC34:CE34"/>
    <mergeCell ref="CF34:CK34"/>
    <mergeCell ref="CO34:DJ34"/>
    <mergeCell ref="DK34:DM34"/>
    <mergeCell ref="DN34:DS34"/>
    <mergeCell ref="DW34:ER34"/>
    <mergeCell ref="ES34:EU34"/>
    <mergeCell ref="EV34:FA34"/>
    <mergeCell ref="FE34:FZ34"/>
    <mergeCell ref="GA34:GC34"/>
    <mergeCell ref="GD34:GI34"/>
    <mergeCell ref="DU33:DU37"/>
    <mergeCell ref="GN34:GR34"/>
    <mergeCell ref="GS34:GT34"/>
    <mergeCell ref="GU34:HQ34"/>
    <mergeCell ref="HV34:HZ34"/>
    <mergeCell ref="IA34:IB34"/>
    <mergeCell ref="IC34:IY34"/>
    <mergeCell ref="JD34:JH34"/>
    <mergeCell ref="JI34:JJ34"/>
    <mergeCell ref="JK34:KG34"/>
    <mergeCell ref="KL34:KP34"/>
    <mergeCell ref="KQ34:KR34"/>
    <mergeCell ref="KS34:LO34"/>
    <mergeCell ref="LT34:LX34"/>
    <mergeCell ref="LY34:LZ34"/>
    <mergeCell ref="MA34:MW34"/>
    <mergeCell ref="C35:H35"/>
    <mergeCell ref="I35:U35"/>
    <mergeCell ref="Z35:AD35"/>
    <mergeCell ref="AE35:AF35"/>
    <mergeCell ref="AH35:BC35"/>
    <mergeCell ref="BH35:BL35"/>
    <mergeCell ref="BM35:BN35"/>
    <mergeCell ref="BP35:CK35"/>
    <mergeCell ref="CP35:CT35"/>
    <mergeCell ref="CU35:CV35"/>
    <mergeCell ref="CX35:DS35"/>
    <mergeCell ref="DX35:EB35"/>
    <mergeCell ref="EC35:ED35"/>
    <mergeCell ref="EF35:FA35"/>
    <mergeCell ref="FF35:FJ35"/>
    <mergeCell ref="FK35:FL35"/>
    <mergeCell ref="FN35:GI35"/>
    <mergeCell ref="GN35:GR35"/>
    <mergeCell ref="GS35:GT35"/>
    <mergeCell ref="GU35:HQ35"/>
    <mergeCell ref="HV35:HZ35"/>
    <mergeCell ref="IA35:IB35"/>
    <mergeCell ref="IC35:IY35"/>
    <mergeCell ref="JD35:JH35"/>
    <mergeCell ref="JI35:JJ35"/>
    <mergeCell ref="JK35:KG35"/>
    <mergeCell ref="KL35:KP35"/>
    <mergeCell ref="KQ35:KR35"/>
    <mergeCell ref="KS35:LO35"/>
    <mergeCell ref="LT35:LX35"/>
    <mergeCell ref="LY35:LZ35"/>
    <mergeCell ref="MA35:MW35"/>
    <mergeCell ref="C36:H36"/>
    <mergeCell ref="I36:U36"/>
    <mergeCell ref="Z36:AD36"/>
    <mergeCell ref="AE36:AF36"/>
    <mergeCell ref="AG36:BC36"/>
    <mergeCell ref="BH36:BL36"/>
    <mergeCell ref="BM36:BN36"/>
    <mergeCell ref="BO36:CK36"/>
    <mergeCell ref="CP36:CT36"/>
    <mergeCell ref="CU36:CV36"/>
    <mergeCell ref="CW36:DS36"/>
    <mergeCell ref="DX36:EB36"/>
    <mergeCell ref="EC36:ED36"/>
    <mergeCell ref="EE36:FA36"/>
    <mergeCell ref="FF36:FJ36"/>
    <mergeCell ref="FK36:FL36"/>
    <mergeCell ref="FM36:GI36"/>
    <mergeCell ref="GN36:GR36"/>
    <mergeCell ref="GS36:GT36"/>
    <mergeCell ref="GU36:HQ36"/>
    <mergeCell ref="HV36:HZ36"/>
    <mergeCell ref="IA36:IB36"/>
    <mergeCell ref="IC36:IY36"/>
    <mergeCell ref="JD36:JH36"/>
    <mergeCell ref="JI36:JJ36"/>
    <mergeCell ref="JK36:KG36"/>
    <mergeCell ref="KL36:KP36"/>
    <mergeCell ref="KQ36:KR36"/>
    <mergeCell ref="KS36:LO36"/>
    <mergeCell ref="LT36:LX36"/>
    <mergeCell ref="LY36:LZ36"/>
    <mergeCell ref="MA36:MW36"/>
    <mergeCell ref="C37:H37"/>
    <mergeCell ref="I37:U37"/>
    <mergeCell ref="Z37:AD37"/>
    <mergeCell ref="AE37:AF37"/>
    <mergeCell ref="AG37:BC37"/>
    <mergeCell ref="BH37:BL37"/>
    <mergeCell ref="BM37:BN37"/>
    <mergeCell ref="BO37:CK37"/>
    <mergeCell ref="CP37:CT37"/>
    <mergeCell ref="CU37:CV37"/>
    <mergeCell ref="CW37:DS37"/>
    <mergeCell ref="DX37:EB37"/>
    <mergeCell ref="EC37:ED37"/>
    <mergeCell ref="EE37:FA37"/>
    <mergeCell ref="FF37:FJ37"/>
    <mergeCell ref="FK37:FL37"/>
    <mergeCell ref="FM37:GI37"/>
    <mergeCell ref="GN37:GR37"/>
    <mergeCell ref="GS37:GT37"/>
    <mergeCell ref="GU37:HQ37"/>
    <mergeCell ref="HV37:HZ37"/>
    <mergeCell ref="IA37:IB37"/>
    <mergeCell ref="IC37:IY37"/>
    <mergeCell ref="JD37:JH37"/>
    <mergeCell ref="JI37:JJ37"/>
    <mergeCell ref="JK37:KG37"/>
    <mergeCell ref="KL37:KP37"/>
    <mergeCell ref="KQ37:KR37"/>
    <mergeCell ref="KS37:LO37"/>
    <mergeCell ref="LT37:LX37"/>
    <mergeCell ref="LY37:LZ37"/>
    <mergeCell ref="MA37:MW37"/>
    <mergeCell ref="C38:H38"/>
    <mergeCell ref="I38:U38"/>
    <mergeCell ref="Z38:AD38"/>
    <mergeCell ref="AE38:AF38"/>
    <mergeCell ref="AG38:BC38"/>
    <mergeCell ref="BH38:BL38"/>
    <mergeCell ref="BM38:BN38"/>
    <mergeCell ref="BO38:CK38"/>
    <mergeCell ref="CP38:CT38"/>
    <mergeCell ref="CU38:CV38"/>
    <mergeCell ref="CW38:DS38"/>
    <mergeCell ref="DX38:EB38"/>
    <mergeCell ref="EC38:ED38"/>
    <mergeCell ref="EE38:FA38"/>
    <mergeCell ref="FF38:FJ38"/>
    <mergeCell ref="FK38:FL38"/>
    <mergeCell ref="FM38:GI38"/>
    <mergeCell ref="GN38:GR38"/>
    <mergeCell ref="GS38:GT38"/>
    <mergeCell ref="GU38:HQ38"/>
    <mergeCell ref="HV38:HZ38"/>
    <mergeCell ref="IA38:IB38"/>
    <mergeCell ref="IC38:IY38"/>
    <mergeCell ref="JD38:JH38"/>
    <mergeCell ref="JI38:JJ38"/>
    <mergeCell ref="JK38:KG38"/>
    <mergeCell ref="KL38:KP38"/>
    <mergeCell ref="KQ38:KR38"/>
    <mergeCell ref="KS38:LO38"/>
    <mergeCell ref="LT38:LX38"/>
    <mergeCell ref="LY38:LZ38"/>
    <mergeCell ref="MA38:MW38"/>
    <mergeCell ref="C39:H39"/>
    <mergeCell ref="I39:U39"/>
    <mergeCell ref="Z39:AD39"/>
    <mergeCell ref="AE39:AF39"/>
    <mergeCell ref="AG39:BC39"/>
    <mergeCell ref="BH39:BL39"/>
    <mergeCell ref="BM39:BN39"/>
    <mergeCell ref="BO39:CK39"/>
    <mergeCell ref="CP39:CT39"/>
    <mergeCell ref="CU39:CV39"/>
    <mergeCell ref="CW39:DS39"/>
    <mergeCell ref="DX39:EB39"/>
    <mergeCell ref="EC39:ED39"/>
    <mergeCell ref="EE39:FA39"/>
    <mergeCell ref="FF39:FJ39"/>
    <mergeCell ref="FK39:FL39"/>
    <mergeCell ref="FM39:GI39"/>
    <mergeCell ref="GN39:GR39"/>
    <mergeCell ref="GS39:GT39"/>
    <mergeCell ref="GU39:HQ39"/>
    <mergeCell ref="HV39:HZ39"/>
    <mergeCell ref="IA39:IB39"/>
    <mergeCell ref="IC39:IY39"/>
    <mergeCell ref="JD39:JH39"/>
    <mergeCell ref="JI39:JJ39"/>
    <mergeCell ref="JK39:KG39"/>
    <mergeCell ref="KL39:KP39"/>
    <mergeCell ref="KQ39:KR39"/>
    <mergeCell ref="KS39:LO39"/>
    <mergeCell ref="LT39:LX39"/>
    <mergeCell ref="LY39:LZ39"/>
    <mergeCell ref="MA39:MW39"/>
    <mergeCell ref="C40:H40"/>
    <mergeCell ref="I40:U40"/>
    <mergeCell ref="Z40:AD40"/>
    <mergeCell ref="AE40:AF40"/>
    <mergeCell ref="AG40:BC40"/>
    <mergeCell ref="BH40:BL40"/>
    <mergeCell ref="BM40:BN40"/>
    <mergeCell ref="BO40:CK40"/>
    <mergeCell ref="CP40:CT40"/>
    <mergeCell ref="CU40:CV40"/>
    <mergeCell ref="CW40:DS40"/>
    <mergeCell ref="DX40:EB40"/>
    <mergeCell ref="EC40:ED40"/>
    <mergeCell ref="EE40:FA40"/>
    <mergeCell ref="FF40:FJ40"/>
    <mergeCell ref="FK40:FL40"/>
    <mergeCell ref="FM40:GI40"/>
    <mergeCell ref="GN40:GR40"/>
    <mergeCell ref="GS40:GT40"/>
    <mergeCell ref="GU40:HQ40"/>
    <mergeCell ref="HV40:HZ40"/>
    <mergeCell ref="IA40:IB40"/>
    <mergeCell ref="IC40:IY40"/>
    <mergeCell ref="JD40:JH40"/>
    <mergeCell ref="JI40:JJ40"/>
    <mergeCell ref="JK40:KG40"/>
    <mergeCell ref="KL40:KP40"/>
    <mergeCell ref="KQ40:KR40"/>
    <mergeCell ref="KS40:LO40"/>
    <mergeCell ref="LT40:LX40"/>
    <mergeCell ref="LY40:LZ40"/>
    <mergeCell ref="MA40:MW40"/>
    <mergeCell ref="C41:H41"/>
    <mergeCell ref="I41:U41"/>
    <mergeCell ref="Z41:AD41"/>
    <mergeCell ref="AE41:AF41"/>
    <mergeCell ref="AG41:BC41"/>
    <mergeCell ref="BH41:BL41"/>
    <mergeCell ref="BM41:BN41"/>
    <mergeCell ref="BO41:CK41"/>
    <mergeCell ref="CP41:CT41"/>
    <mergeCell ref="CU41:CV41"/>
    <mergeCell ref="CW41:DS41"/>
    <mergeCell ref="DX41:EB41"/>
    <mergeCell ref="EC41:ED41"/>
    <mergeCell ref="EE41:FA41"/>
    <mergeCell ref="FF41:FJ41"/>
    <mergeCell ref="FK41:FL41"/>
    <mergeCell ref="FM41:GI41"/>
    <mergeCell ref="GN41:GR41"/>
    <mergeCell ref="GS41:GT41"/>
    <mergeCell ref="GU41:HQ41"/>
    <mergeCell ref="HV41:HZ41"/>
    <mergeCell ref="IA41:IB41"/>
    <mergeCell ref="IC41:IY41"/>
    <mergeCell ref="JD41:JH41"/>
    <mergeCell ref="JI41:JJ41"/>
    <mergeCell ref="JK41:KG41"/>
    <mergeCell ref="KL41:KP41"/>
    <mergeCell ref="KQ41:KR41"/>
    <mergeCell ref="KS41:LO41"/>
    <mergeCell ref="LT41:LX41"/>
    <mergeCell ref="LY41:LZ41"/>
    <mergeCell ref="MA41:MW41"/>
    <mergeCell ref="C42:H42"/>
    <mergeCell ref="I42:U42"/>
    <mergeCell ref="Z42:AD42"/>
    <mergeCell ref="AE42:AF42"/>
    <mergeCell ref="AG42:BC42"/>
    <mergeCell ref="BH42:BL42"/>
    <mergeCell ref="BM42:BN42"/>
    <mergeCell ref="BO42:CK42"/>
    <mergeCell ref="CP42:CT42"/>
    <mergeCell ref="CU42:CV42"/>
    <mergeCell ref="CW42:DS42"/>
    <mergeCell ref="DX42:EB42"/>
    <mergeCell ref="EC42:ED42"/>
    <mergeCell ref="EE42:FA42"/>
    <mergeCell ref="FF42:FJ42"/>
    <mergeCell ref="FK42:FL42"/>
    <mergeCell ref="FM42:GI42"/>
    <mergeCell ref="GN42:GR42"/>
    <mergeCell ref="GS42:GT42"/>
    <mergeCell ref="GU42:HQ42"/>
    <mergeCell ref="HV42:HZ42"/>
    <mergeCell ref="IA42:IB42"/>
    <mergeCell ref="IC42:IY42"/>
    <mergeCell ref="JD42:JH42"/>
    <mergeCell ref="JI42:JJ42"/>
    <mergeCell ref="JK42:KG42"/>
    <mergeCell ref="KL42:KP42"/>
    <mergeCell ref="KQ42:KR42"/>
    <mergeCell ref="KS42:LO42"/>
    <mergeCell ref="LT42:LX42"/>
    <mergeCell ref="LY42:LZ42"/>
    <mergeCell ref="MA42:MW42"/>
    <mergeCell ref="Z43:AD43"/>
    <mergeCell ref="AE43:AF43"/>
    <mergeCell ref="AG43:BC43"/>
    <mergeCell ref="BH43:BL43"/>
    <mergeCell ref="BM43:BN43"/>
    <mergeCell ref="BO43:CK43"/>
    <mergeCell ref="CP43:CT43"/>
    <mergeCell ref="CU43:CV43"/>
    <mergeCell ref="CW43:DS43"/>
    <mergeCell ref="DX43:EB43"/>
    <mergeCell ref="EC43:ED43"/>
    <mergeCell ref="EE43:FA43"/>
    <mergeCell ref="FF43:FJ43"/>
    <mergeCell ref="FK43:FL43"/>
    <mergeCell ref="FM43:GI43"/>
    <mergeCell ref="GN43:GR43"/>
    <mergeCell ref="GS43:GT43"/>
    <mergeCell ref="GU43:HQ43"/>
    <mergeCell ref="HV43:HZ43"/>
    <mergeCell ref="IA43:IB43"/>
    <mergeCell ref="IC43:IY43"/>
    <mergeCell ref="JD43:JH43"/>
    <mergeCell ref="JI43:JJ43"/>
    <mergeCell ref="JK43:KG43"/>
    <mergeCell ref="KL43:KP43"/>
    <mergeCell ref="KQ43:KR43"/>
    <mergeCell ref="KS43:LO43"/>
    <mergeCell ref="LT43:LX43"/>
    <mergeCell ref="LY43:LZ43"/>
    <mergeCell ref="MA43:MW43"/>
    <mergeCell ref="C44:U44"/>
    <mergeCell ref="Z44:AD44"/>
    <mergeCell ref="AE44:AF44"/>
    <mergeCell ref="AG44:BC44"/>
    <mergeCell ref="BH44:BL44"/>
    <mergeCell ref="BM44:BN44"/>
    <mergeCell ref="BO44:CK44"/>
    <mergeCell ref="CP44:CT44"/>
    <mergeCell ref="CU44:CV44"/>
    <mergeCell ref="CW44:DS44"/>
    <mergeCell ref="DX44:EB44"/>
    <mergeCell ref="EC44:ED44"/>
    <mergeCell ref="EE44:FA44"/>
    <mergeCell ref="FF44:FJ44"/>
    <mergeCell ref="FK44:FL44"/>
    <mergeCell ref="FM44:GI44"/>
    <mergeCell ref="GN44:GR44"/>
    <mergeCell ref="GS44:GT44"/>
    <mergeCell ref="GU44:HQ44"/>
    <mergeCell ref="HV44:HZ44"/>
    <mergeCell ref="IA44:IB44"/>
    <mergeCell ref="IC44:IY44"/>
    <mergeCell ref="JD44:JH44"/>
    <mergeCell ref="JI44:JJ44"/>
    <mergeCell ref="JK44:KG44"/>
    <mergeCell ref="KL44:KP44"/>
    <mergeCell ref="KQ44:KR44"/>
    <mergeCell ref="KS44:LO44"/>
    <mergeCell ref="LT44:LX44"/>
    <mergeCell ref="LY44:LZ44"/>
    <mergeCell ref="MA44:MW44"/>
    <mergeCell ref="C45:H45"/>
    <mergeCell ref="I45:U45"/>
    <mergeCell ref="Z45:AD45"/>
    <mergeCell ref="AE45:AF45"/>
    <mergeCell ref="AG45:BC45"/>
    <mergeCell ref="BH45:BL45"/>
    <mergeCell ref="BM45:BN45"/>
    <mergeCell ref="BO45:CK45"/>
    <mergeCell ref="CP45:CT45"/>
    <mergeCell ref="CU45:CV45"/>
    <mergeCell ref="CW45:DS45"/>
    <mergeCell ref="DX45:EB45"/>
    <mergeCell ref="EC45:ED45"/>
    <mergeCell ref="EE45:FA45"/>
    <mergeCell ref="FF45:FJ45"/>
    <mergeCell ref="FK45:FL45"/>
    <mergeCell ref="FM45:GI45"/>
    <mergeCell ref="GN45:GR45"/>
    <mergeCell ref="GS45:GT45"/>
    <mergeCell ref="GU45:HQ45"/>
    <mergeCell ref="HV45:HZ45"/>
    <mergeCell ref="IA45:IB45"/>
    <mergeCell ref="IC45:IY45"/>
    <mergeCell ref="JD45:JH45"/>
    <mergeCell ref="JI45:JJ45"/>
    <mergeCell ref="JK45:KG45"/>
    <mergeCell ref="KL45:KP45"/>
    <mergeCell ref="KQ45:KR45"/>
    <mergeCell ref="KS45:LO45"/>
    <mergeCell ref="LT45:LX45"/>
    <mergeCell ref="LY45:LZ45"/>
    <mergeCell ref="MA45:MW45"/>
    <mergeCell ref="C46:H46"/>
    <mergeCell ref="I46:U46"/>
    <mergeCell ref="Z46:AD46"/>
    <mergeCell ref="AE46:AF46"/>
    <mergeCell ref="AG46:BC46"/>
    <mergeCell ref="BH46:BL46"/>
    <mergeCell ref="BM46:BN46"/>
    <mergeCell ref="BO46:CK46"/>
    <mergeCell ref="CP46:CT46"/>
    <mergeCell ref="CU46:CV46"/>
    <mergeCell ref="CW46:DS46"/>
    <mergeCell ref="DX46:EB46"/>
    <mergeCell ref="EC46:ED46"/>
    <mergeCell ref="EE46:FA46"/>
    <mergeCell ref="FF46:FJ46"/>
    <mergeCell ref="FK46:FL46"/>
    <mergeCell ref="FM46:GI46"/>
    <mergeCell ref="GN46:GR46"/>
    <mergeCell ref="GS46:GT46"/>
    <mergeCell ref="GU46:HQ46"/>
    <mergeCell ref="HV46:HZ46"/>
    <mergeCell ref="IA46:IB46"/>
    <mergeCell ref="IC46:IY46"/>
    <mergeCell ref="JD46:JH46"/>
    <mergeCell ref="JI46:JJ46"/>
    <mergeCell ref="JK46:KG46"/>
    <mergeCell ref="KL46:KP46"/>
    <mergeCell ref="KQ46:KR46"/>
    <mergeCell ref="KS46:LO46"/>
    <mergeCell ref="LT46:LX46"/>
    <mergeCell ref="LY46:LZ46"/>
    <mergeCell ref="MA46:MW46"/>
    <mergeCell ref="C47:H47"/>
    <mergeCell ref="I47:U47"/>
    <mergeCell ref="Z47:AD47"/>
    <mergeCell ref="AE47:AF47"/>
    <mergeCell ref="AG47:BC47"/>
    <mergeCell ref="BH47:BL47"/>
    <mergeCell ref="BM47:BN47"/>
    <mergeCell ref="BO47:CK47"/>
    <mergeCell ref="CP47:CT47"/>
    <mergeCell ref="CU47:CV47"/>
    <mergeCell ref="CW47:DS47"/>
    <mergeCell ref="DX47:EB47"/>
    <mergeCell ref="EC47:ED47"/>
    <mergeCell ref="EE47:FA47"/>
    <mergeCell ref="FF47:FJ47"/>
    <mergeCell ref="FK47:FL47"/>
    <mergeCell ref="FM47:GI47"/>
    <mergeCell ref="GN47:GR47"/>
    <mergeCell ref="GS47:GT47"/>
    <mergeCell ref="GU47:HQ47"/>
    <mergeCell ref="HV47:HZ47"/>
    <mergeCell ref="IA47:IB47"/>
    <mergeCell ref="IC47:IY47"/>
    <mergeCell ref="JD47:JH47"/>
    <mergeCell ref="JI47:JJ47"/>
    <mergeCell ref="JK47:KG47"/>
    <mergeCell ref="KL47:KP47"/>
    <mergeCell ref="KQ47:KR47"/>
    <mergeCell ref="KS47:LO47"/>
    <mergeCell ref="LT47:LX47"/>
    <mergeCell ref="LY47:LZ47"/>
    <mergeCell ref="MA47:MW47"/>
    <mergeCell ref="C48:H48"/>
    <mergeCell ref="I48:U48"/>
    <mergeCell ref="Z48:AD48"/>
    <mergeCell ref="AE48:AF48"/>
    <mergeCell ref="AG48:BC48"/>
    <mergeCell ref="BH48:BL48"/>
    <mergeCell ref="BM48:BN48"/>
    <mergeCell ref="BO48:CK48"/>
    <mergeCell ref="CP48:CT48"/>
    <mergeCell ref="CU48:CV48"/>
    <mergeCell ref="CW48:DS48"/>
    <mergeCell ref="DX48:EB48"/>
    <mergeCell ref="EC48:ED48"/>
    <mergeCell ref="EE48:FA48"/>
    <mergeCell ref="FF48:FJ48"/>
    <mergeCell ref="FK48:FL48"/>
    <mergeCell ref="FM48:GI48"/>
    <mergeCell ref="GN50:GT50"/>
    <mergeCell ref="GU50:GV50"/>
    <mergeCell ref="GW50:HQ50"/>
    <mergeCell ref="HV50:IB50"/>
    <mergeCell ref="IC50:ID50"/>
    <mergeCell ref="IE50:IY50"/>
    <mergeCell ref="JD50:JJ50"/>
    <mergeCell ref="JK50:JL50"/>
    <mergeCell ref="JM50:KG50"/>
    <mergeCell ref="KL50:KR50"/>
    <mergeCell ref="C49:H49"/>
    <mergeCell ref="I49:U49"/>
    <mergeCell ref="Z49:AD49"/>
    <mergeCell ref="AE49:AF49"/>
    <mergeCell ref="AG49:BC49"/>
    <mergeCell ref="BH49:BL49"/>
    <mergeCell ref="BM49:BN49"/>
    <mergeCell ref="BO49:CK49"/>
    <mergeCell ref="CP49:CT49"/>
    <mergeCell ref="CU49:CV49"/>
    <mergeCell ref="CW49:DS49"/>
    <mergeCell ref="DX49:EB49"/>
    <mergeCell ref="EC49:ED49"/>
    <mergeCell ref="EE49:FA49"/>
    <mergeCell ref="FF49:FJ49"/>
    <mergeCell ref="FK49:FL49"/>
    <mergeCell ref="FM49:GI49"/>
    <mergeCell ref="Y52:BC52"/>
    <mergeCell ref="BG52:CK52"/>
    <mergeCell ref="CO52:DS52"/>
    <mergeCell ref="DW52:FA52"/>
    <mergeCell ref="FE52:GI52"/>
    <mergeCell ref="GM52:GV52"/>
    <mergeCell ref="HU52:ID52"/>
    <mergeCell ref="JC52:JL52"/>
    <mergeCell ref="KK52:KT52"/>
    <mergeCell ref="LS52:MB52"/>
    <mergeCell ref="GM49:HQ49"/>
    <mergeCell ref="HU49:IY49"/>
    <mergeCell ref="JC49:KG49"/>
    <mergeCell ref="KK49:LO49"/>
    <mergeCell ref="LS49:MW49"/>
    <mergeCell ref="C50:H50"/>
    <mergeCell ref="I50:U50"/>
    <mergeCell ref="Z50:AD50"/>
    <mergeCell ref="AE50:AF50"/>
    <mergeCell ref="AG50:BC50"/>
    <mergeCell ref="BH50:BL50"/>
    <mergeCell ref="BM50:BN50"/>
    <mergeCell ref="BO50:CK50"/>
    <mergeCell ref="CP50:CT50"/>
    <mergeCell ref="CU50:CV50"/>
    <mergeCell ref="CW50:DS50"/>
    <mergeCell ref="DX50:EB50"/>
    <mergeCell ref="EC50:ED50"/>
    <mergeCell ref="EE50:FA50"/>
    <mergeCell ref="FF50:FJ50"/>
    <mergeCell ref="FK50:FL50"/>
    <mergeCell ref="FM50:GI50"/>
    <mergeCell ref="BQ53:CK53"/>
    <mergeCell ref="CP53:CV53"/>
    <mergeCell ref="CW53:CX53"/>
    <mergeCell ref="CY53:DS53"/>
    <mergeCell ref="DX53:ED53"/>
    <mergeCell ref="EE53:EF53"/>
    <mergeCell ref="EG53:FA53"/>
    <mergeCell ref="FF53:FL53"/>
    <mergeCell ref="FM53:FN53"/>
    <mergeCell ref="FO53:GI53"/>
    <mergeCell ref="KS50:KT50"/>
    <mergeCell ref="KU50:LO50"/>
    <mergeCell ref="LT50:LZ50"/>
    <mergeCell ref="MA50:MB50"/>
    <mergeCell ref="MC50:MW50"/>
    <mergeCell ref="C51:H51"/>
    <mergeCell ref="I51:U51"/>
    <mergeCell ref="GN51:GT51"/>
    <mergeCell ref="GU51:GV51"/>
    <mergeCell ref="HV51:IB51"/>
    <mergeCell ref="IC51:ID51"/>
    <mergeCell ref="JD51:JJ51"/>
    <mergeCell ref="JK51:JL51"/>
    <mergeCell ref="KL51:KR51"/>
    <mergeCell ref="KS51:KT51"/>
    <mergeCell ref="LT51:LZ51"/>
    <mergeCell ref="MA51:MB51"/>
    <mergeCell ref="KU51:LO52"/>
    <mergeCell ref="GW51:HQ52"/>
    <mergeCell ref="IE51:IY52"/>
    <mergeCell ref="C52:H52"/>
    <mergeCell ref="I52:U52"/>
    <mergeCell ref="GN53:GT53"/>
    <mergeCell ref="GU53:GV53"/>
    <mergeCell ref="HV53:IB53"/>
    <mergeCell ref="IC53:ID53"/>
    <mergeCell ref="JD53:JJ53"/>
    <mergeCell ref="JK53:JL53"/>
    <mergeCell ref="KL53:KR53"/>
    <mergeCell ref="KS53:KT53"/>
    <mergeCell ref="LT53:LZ53"/>
    <mergeCell ref="MA53:MB53"/>
    <mergeCell ref="C54:H54"/>
    <mergeCell ref="I54:U54"/>
    <mergeCell ref="Z54:AF54"/>
    <mergeCell ref="AG54:AH54"/>
    <mergeCell ref="BH54:BN54"/>
    <mergeCell ref="BO54:BP54"/>
    <mergeCell ref="CP54:CV54"/>
    <mergeCell ref="CW54:CX54"/>
    <mergeCell ref="DX54:ED54"/>
    <mergeCell ref="EE54:EF54"/>
    <mergeCell ref="FF54:FL54"/>
    <mergeCell ref="FM54:FN54"/>
    <mergeCell ref="GM54:GV54"/>
    <mergeCell ref="HU54:ID54"/>
    <mergeCell ref="JC54:JL54"/>
    <mergeCell ref="KK54:KT54"/>
    <mergeCell ref="LS54:MB54"/>
    <mergeCell ref="C53:H53"/>
    <mergeCell ref="I53:U53"/>
    <mergeCell ref="Z53:AF53"/>
    <mergeCell ref="AG53:AH53"/>
    <mergeCell ref="AI53:BC53"/>
    <mergeCell ref="C55:H55"/>
    <mergeCell ref="I55:U55"/>
    <mergeCell ref="Y55:AH55"/>
    <mergeCell ref="BG55:BP55"/>
    <mergeCell ref="CO55:CX55"/>
    <mergeCell ref="DW55:EF55"/>
    <mergeCell ref="FE55:FN55"/>
    <mergeCell ref="GN55:GT55"/>
    <mergeCell ref="GU55:GV55"/>
    <mergeCell ref="HV55:IB55"/>
    <mergeCell ref="IC55:ID55"/>
    <mergeCell ref="JD55:JJ55"/>
    <mergeCell ref="JK55:JL55"/>
    <mergeCell ref="KL55:KR55"/>
    <mergeCell ref="KS55:KT55"/>
    <mergeCell ref="LT55:LZ55"/>
    <mergeCell ref="MA55:MB55"/>
    <mergeCell ref="C56:H56"/>
    <mergeCell ref="I56:U56"/>
    <mergeCell ref="Z56:AF56"/>
    <mergeCell ref="AG56:AH56"/>
    <mergeCell ref="BH56:BN56"/>
    <mergeCell ref="BO56:BP56"/>
    <mergeCell ref="CP56:CV56"/>
    <mergeCell ref="CW56:CX56"/>
    <mergeCell ref="DX56:ED56"/>
    <mergeCell ref="EE56:EF56"/>
    <mergeCell ref="FF56:FL56"/>
    <mergeCell ref="FM56:FN56"/>
    <mergeCell ref="GM56:GV56"/>
    <mergeCell ref="HU56:ID56"/>
    <mergeCell ref="JC56:JL56"/>
    <mergeCell ref="KK56:KT56"/>
    <mergeCell ref="LS56:MB56"/>
    <mergeCell ref="C57:H57"/>
    <mergeCell ref="I57:U57"/>
    <mergeCell ref="Y57:AH57"/>
    <mergeCell ref="BG57:BP57"/>
    <mergeCell ref="CO57:CX57"/>
    <mergeCell ref="DW57:EF57"/>
    <mergeCell ref="FE57:FN57"/>
    <mergeCell ref="GN57:GT57"/>
    <mergeCell ref="GU57:GV57"/>
    <mergeCell ref="HV57:IB57"/>
    <mergeCell ref="IC57:ID57"/>
    <mergeCell ref="JD57:JJ57"/>
    <mergeCell ref="JK57:JL57"/>
    <mergeCell ref="KL57:KR57"/>
    <mergeCell ref="KS57:KT57"/>
    <mergeCell ref="LT57:LZ57"/>
    <mergeCell ref="MA57:MB57"/>
    <mergeCell ref="GN59:GT59"/>
    <mergeCell ref="GU59:GV59"/>
    <mergeCell ref="HV59:IB59"/>
    <mergeCell ref="IC59:ID59"/>
    <mergeCell ref="JD59:JJ59"/>
    <mergeCell ref="JK59:JL59"/>
    <mergeCell ref="KL59:KR59"/>
    <mergeCell ref="KS59:KT59"/>
    <mergeCell ref="LT59:LZ59"/>
    <mergeCell ref="MA59:MB59"/>
    <mergeCell ref="C58:H58"/>
    <mergeCell ref="I58:U58"/>
    <mergeCell ref="Z58:AF58"/>
    <mergeCell ref="AG58:AH58"/>
    <mergeCell ref="BH58:BN58"/>
    <mergeCell ref="BO58:BP58"/>
    <mergeCell ref="CP58:CV58"/>
    <mergeCell ref="CW58:CX58"/>
    <mergeCell ref="DX58:ED58"/>
    <mergeCell ref="EE58:EF58"/>
    <mergeCell ref="FF58:FL58"/>
    <mergeCell ref="FM58:FN58"/>
    <mergeCell ref="GM58:GV58"/>
    <mergeCell ref="HU58:ID58"/>
    <mergeCell ref="JC58:JL58"/>
    <mergeCell ref="KK58:KT58"/>
    <mergeCell ref="LS58:MB58"/>
    <mergeCell ref="JD61:JJ61"/>
    <mergeCell ref="JK61:JL61"/>
    <mergeCell ref="KL61:KR61"/>
    <mergeCell ref="KS61:KT61"/>
    <mergeCell ref="LT61:LZ61"/>
    <mergeCell ref="MA61:MB61"/>
    <mergeCell ref="C60:H60"/>
    <mergeCell ref="I60:U60"/>
    <mergeCell ref="Z60:AF60"/>
    <mergeCell ref="AG60:AH60"/>
    <mergeCell ref="BH60:BN60"/>
    <mergeCell ref="BO60:BP60"/>
    <mergeCell ref="CP60:CV60"/>
    <mergeCell ref="CW60:CX60"/>
    <mergeCell ref="DX60:ED60"/>
    <mergeCell ref="EE60:EF60"/>
    <mergeCell ref="FF60:FL60"/>
    <mergeCell ref="FM60:FN60"/>
    <mergeCell ref="GM60:GV60"/>
    <mergeCell ref="HU60:ID60"/>
    <mergeCell ref="JC60:JL60"/>
    <mergeCell ref="KK60:KT60"/>
    <mergeCell ref="LS60:MB60"/>
    <mergeCell ref="JM59:KG60"/>
    <mergeCell ref="KU59:LO60"/>
    <mergeCell ref="C59:H59"/>
    <mergeCell ref="I59:U59"/>
    <mergeCell ref="Y59:AH59"/>
    <mergeCell ref="BG59:BP59"/>
    <mergeCell ref="CO59:CX59"/>
    <mergeCell ref="DW59:EF59"/>
    <mergeCell ref="FE59:FN59"/>
    <mergeCell ref="C62:H62"/>
    <mergeCell ref="I62:U62"/>
    <mergeCell ref="Z62:AF62"/>
    <mergeCell ref="AG62:AH62"/>
    <mergeCell ref="BH62:BN62"/>
    <mergeCell ref="BO62:BP62"/>
    <mergeCell ref="CP62:CV62"/>
    <mergeCell ref="CW62:CX62"/>
    <mergeCell ref="DX62:ED62"/>
    <mergeCell ref="EE62:EF62"/>
    <mergeCell ref="FF62:FL62"/>
    <mergeCell ref="FM62:FN62"/>
    <mergeCell ref="GM62:GV62"/>
    <mergeCell ref="HU62:ID62"/>
    <mergeCell ref="JC62:JL62"/>
    <mergeCell ref="KK62:KT62"/>
    <mergeCell ref="LS62:MB62"/>
    <mergeCell ref="JM61:KG62"/>
    <mergeCell ref="KU61:LO62"/>
    <mergeCell ref="EG60:FA61"/>
    <mergeCell ref="FO60:GI61"/>
    <mergeCell ref="C61:H61"/>
    <mergeCell ref="I61:U61"/>
    <mergeCell ref="Y61:AH61"/>
    <mergeCell ref="BG61:BP61"/>
    <mergeCell ref="CO61:CX61"/>
    <mergeCell ref="DW61:EF61"/>
    <mergeCell ref="FE61:FN61"/>
    <mergeCell ref="GN61:GT61"/>
    <mergeCell ref="GU61:GV61"/>
    <mergeCell ref="HV61:IB61"/>
    <mergeCell ref="IC61:ID61"/>
    <mergeCell ref="CP64:CV64"/>
    <mergeCell ref="CW64:CX64"/>
    <mergeCell ref="DX64:ED64"/>
    <mergeCell ref="EE64:EF64"/>
    <mergeCell ref="FF64:FL64"/>
    <mergeCell ref="FM64:FN64"/>
    <mergeCell ref="GM64:GV64"/>
    <mergeCell ref="HU64:ID64"/>
    <mergeCell ref="JC64:JL64"/>
    <mergeCell ref="KK64:KT64"/>
    <mergeCell ref="LS64:MB64"/>
    <mergeCell ref="JM63:KG64"/>
    <mergeCell ref="KU63:LO64"/>
    <mergeCell ref="C63:H63"/>
    <mergeCell ref="I63:U63"/>
    <mergeCell ref="Y63:AH63"/>
    <mergeCell ref="BG63:BP63"/>
    <mergeCell ref="CO63:CX63"/>
    <mergeCell ref="DW63:EF63"/>
    <mergeCell ref="FE63:FN63"/>
    <mergeCell ref="GN63:GT63"/>
    <mergeCell ref="GU63:GV63"/>
    <mergeCell ref="HV63:IB63"/>
    <mergeCell ref="IC63:ID63"/>
    <mergeCell ref="JD63:JJ63"/>
    <mergeCell ref="JK63:JL63"/>
    <mergeCell ref="KL63:KR63"/>
    <mergeCell ref="KS63:KT63"/>
    <mergeCell ref="LT63:LZ63"/>
    <mergeCell ref="MA63:MB63"/>
    <mergeCell ref="KL67:KR67"/>
    <mergeCell ref="KS67:KT67"/>
    <mergeCell ref="LT67:LZ67"/>
    <mergeCell ref="MA67:MB67"/>
    <mergeCell ref="JM65:KG66"/>
    <mergeCell ref="EG64:FA65"/>
    <mergeCell ref="C65:H65"/>
    <mergeCell ref="I65:U65"/>
    <mergeCell ref="Y65:AH65"/>
    <mergeCell ref="BG65:BP65"/>
    <mergeCell ref="CO65:CX65"/>
    <mergeCell ref="DW65:EF65"/>
    <mergeCell ref="FE65:FN65"/>
    <mergeCell ref="GN65:GT65"/>
    <mergeCell ref="GU65:GV65"/>
    <mergeCell ref="HV65:IB65"/>
    <mergeCell ref="IC65:ID65"/>
    <mergeCell ref="JD65:JJ65"/>
    <mergeCell ref="JK65:JL65"/>
    <mergeCell ref="KL65:KR65"/>
    <mergeCell ref="KS65:KT65"/>
    <mergeCell ref="LT65:LZ65"/>
    <mergeCell ref="MA65:MB65"/>
    <mergeCell ref="FO64:GI65"/>
    <mergeCell ref="IE63:IY64"/>
    <mergeCell ref="EG62:FA63"/>
    <mergeCell ref="FO62:GI63"/>
    <mergeCell ref="CY62:DS63"/>
    <mergeCell ref="CY64:DS65"/>
    <mergeCell ref="C64:H64"/>
    <mergeCell ref="I64:U64"/>
    <mergeCell ref="Z64:AF64"/>
    <mergeCell ref="KL69:KR69"/>
    <mergeCell ref="KS69:KT69"/>
    <mergeCell ref="LT69:LZ69"/>
    <mergeCell ref="MA69:MB69"/>
    <mergeCell ref="KU67:LO68"/>
    <mergeCell ref="EG68:FA69"/>
    <mergeCell ref="Z66:AF66"/>
    <mergeCell ref="AG66:AH66"/>
    <mergeCell ref="BH66:BN66"/>
    <mergeCell ref="BO66:BP66"/>
    <mergeCell ref="CP66:CV66"/>
    <mergeCell ref="CW66:CX66"/>
    <mergeCell ref="DX66:ED66"/>
    <mergeCell ref="EE66:EF66"/>
    <mergeCell ref="FF66:FL66"/>
    <mergeCell ref="FM66:FN66"/>
    <mergeCell ref="GM66:GV66"/>
    <mergeCell ref="HU66:ID66"/>
    <mergeCell ref="JC66:JL66"/>
    <mergeCell ref="KK66:KT66"/>
    <mergeCell ref="LS66:MB66"/>
    <mergeCell ref="Y67:AH67"/>
    <mergeCell ref="BG67:BP67"/>
    <mergeCell ref="CO67:CX67"/>
    <mergeCell ref="DW67:EF67"/>
    <mergeCell ref="FE67:FN67"/>
    <mergeCell ref="GN67:GT67"/>
    <mergeCell ref="GU67:GV67"/>
    <mergeCell ref="HV67:IB67"/>
    <mergeCell ref="IC67:ID67"/>
    <mergeCell ref="JD67:JJ67"/>
    <mergeCell ref="JK67:JL67"/>
    <mergeCell ref="GM70:GV70"/>
    <mergeCell ref="HU70:ID70"/>
    <mergeCell ref="JC70:JL70"/>
    <mergeCell ref="KK70:KT70"/>
    <mergeCell ref="LS70:MB70"/>
    <mergeCell ref="Y71:AH71"/>
    <mergeCell ref="BG71:BP71"/>
    <mergeCell ref="CO71:CX71"/>
    <mergeCell ref="DW71:EF71"/>
    <mergeCell ref="FE71:FN71"/>
    <mergeCell ref="Z68:AF68"/>
    <mergeCell ref="AG68:AH68"/>
    <mergeCell ref="BH68:BN68"/>
    <mergeCell ref="BO68:BP68"/>
    <mergeCell ref="CP68:CV68"/>
    <mergeCell ref="CW68:CX68"/>
    <mergeCell ref="DX68:ED68"/>
    <mergeCell ref="EE68:EF68"/>
    <mergeCell ref="FF68:FL68"/>
    <mergeCell ref="FM68:FN68"/>
    <mergeCell ref="GM68:GV68"/>
    <mergeCell ref="HU68:ID68"/>
    <mergeCell ref="JC68:JL68"/>
    <mergeCell ref="KK68:KT68"/>
    <mergeCell ref="LS68:MB68"/>
    <mergeCell ref="Y69:AH69"/>
    <mergeCell ref="BG69:BP69"/>
    <mergeCell ref="CO69:CX69"/>
    <mergeCell ref="DW69:EF69"/>
    <mergeCell ref="FE69:FN69"/>
    <mergeCell ref="GN69:GT69"/>
    <mergeCell ref="GU69:GV69"/>
    <mergeCell ref="CP72:CV72"/>
    <mergeCell ref="CW72:CX72"/>
    <mergeCell ref="DX72:ED72"/>
    <mergeCell ref="EE72:EF72"/>
    <mergeCell ref="FF72:FL72"/>
    <mergeCell ref="FM72:FN72"/>
    <mergeCell ref="Y73:AH73"/>
    <mergeCell ref="BG73:BP73"/>
    <mergeCell ref="CO73:CX73"/>
    <mergeCell ref="DW73:EF73"/>
    <mergeCell ref="FE73:FN73"/>
    <mergeCell ref="I98:J98"/>
    <mergeCell ref="K98:P98"/>
    <mergeCell ref="EG72:FA73"/>
    <mergeCell ref="Z70:AF70"/>
    <mergeCell ref="AG70:AH70"/>
    <mergeCell ref="BH70:BN70"/>
    <mergeCell ref="BO70:BP70"/>
    <mergeCell ref="CP70:CV70"/>
    <mergeCell ref="CW70:CX70"/>
    <mergeCell ref="DX70:ED70"/>
    <mergeCell ref="EE70:EF70"/>
    <mergeCell ref="FF70:FL70"/>
    <mergeCell ref="FM70:FN70"/>
    <mergeCell ref="AK105:AL105"/>
    <mergeCell ref="W3:W18"/>
    <mergeCell ref="W19:W23"/>
    <mergeCell ref="BE3:BE7"/>
    <mergeCell ref="BE8:BE12"/>
    <mergeCell ref="BE13:BE17"/>
    <mergeCell ref="BE18:BE22"/>
    <mergeCell ref="BE23:BE27"/>
    <mergeCell ref="BE28:BE32"/>
    <mergeCell ref="BE33:BE37"/>
    <mergeCell ref="CM3:CM7"/>
    <mergeCell ref="CM8:CM12"/>
    <mergeCell ref="CM13:CM17"/>
    <mergeCell ref="CM18:CM22"/>
    <mergeCell ref="CM23:CM27"/>
    <mergeCell ref="CM28:CM32"/>
    <mergeCell ref="CM33:CM37"/>
    <mergeCell ref="BQ62:CK63"/>
    <mergeCell ref="BQ64:CK65"/>
    <mergeCell ref="AI56:BC57"/>
    <mergeCell ref="AI54:BC55"/>
    <mergeCell ref="Z72:AF72"/>
    <mergeCell ref="AG72:AH72"/>
    <mergeCell ref="BH72:BN72"/>
    <mergeCell ref="BO72:BP72"/>
    <mergeCell ref="AG64:AH64"/>
    <mergeCell ref="BH64:BN64"/>
    <mergeCell ref="BO64:BP64"/>
    <mergeCell ref="Y7:AF7"/>
    <mergeCell ref="BG7:BN7"/>
    <mergeCell ref="BH53:BN53"/>
    <mergeCell ref="BO53:BP53"/>
    <mergeCell ref="FC23:FC27"/>
    <mergeCell ref="FC28:FC32"/>
    <mergeCell ref="FC33:FC37"/>
    <mergeCell ref="GK3:GK7"/>
    <mergeCell ref="GK8:GK12"/>
    <mergeCell ref="GK13:GK17"/>
    <mergeCell ref="GK18:GK22"/>
    <mergeCell ref="GK23:GK27"/>
    <mergeCell ref="GK28:GK32"/>
    <mergeCell ref="GK33:GK37"/>
    <mergeCell ref="FF31:FJ31"/>
    <mergeCell ref="FK31:FL31"/>
    <mergeCell ref="FM31:GG31"/>
    <mergeCell ref="GH31:GI31"/>
    <mergeCell ref="FF28:FJ28"/>
    <mergeCell ref="FK28:FL28"/>
    <mergeCell ref="FM28:GG28"/>
    <mergeCell ref="GH28:GI28"/>
    <mergeCell ref="FF25:FJ25"/>
    <mergeCell ref="FK25:FL25"/>
    <mergeCell ref="FM25:GG25"/>
    <mergeCell ref="FF32:FJ32"/>
    <mergeCell ref="FK32:FL32"/>
    <mergeCell ref="FM32:GG32"/>
    <mergeCell ref="GH32:GI32"/>
    <mergeCell ref="GH19:GI19"/>
    <mergeCell ref="GH22:GI22"/>
    <mergeCell ref="MY3:MY7"/>
    <mergeCell ref="MY8:MY12"/>
    <mergeCell ref="MY13:MY17"/>
    <mergeCell ref="MY18:MY22"/>
    <mergeCell ref="MY23:MY27"/>
    <mergeCell ref="PH6:PH8"/>
    <mergeCell ref="MA5:MW6"/>
    <mergeCell ref="MA7:MW8"/>
    <mergeCell ref="MA9:MW10"/>
    <mergeCell ref="MA11:MW12"/>
    <mergeCell ref="MA13:MW14"/>
    <mergeCell ref="MA15:MW16"/>
    <mergeCell ref="KS15:LO16"/>
    <mergeCell ref="KS5:LO6"/>
    <mergeCell ref="KS7:LO8"/>
    <mergeCell ref="KS9:LO10"/>
    <mergeCell ref="KS11:LO12"/>
    <mergeCell ref="KS13:LO14"/>
    <mergeCell ref="KS27:LO27"/>
    <mergeCell ref="LT27:LX27"/>
    <mergeCell ref="LY27:LZ27"/>
    <mergeCell ref="MA27:MW27"/>
    <mergeCell ref="MA24:MW24"/>
    <mergeCell ref="MA23:MW23"/>
    <mergeCell ref="LY20:LZ20"/>
    <mergeCell ref="MA20:MW20"/>
    <mergeCell ref="MB17:MW17"/>
    <mergeCell ref="MA26:MW26"/>
    <mergeCell ref="LY21:LZ21"/>
    <mergeCell ref="MA21:MW21"/>
    <mergeCell ref="LT20:LX20"/>
    <mergeCell ref="LT21:LX21"/>
    <mergeCell ref="IC11:IY12"/>
    <mergeCell ref="IC13:IY14"/>
    <mergeCell ref="IC15:IY16"/>
    <mergeCell ref="GU5:HQ6"/>
    <mergeCell ref="GU7:HQ8"/>
    <mergeCell ref="GU9:HQ10"/>
    <mergeCell ref="GU11:HQ12"/>
    <mergeCell ref="GU13:HQ14"/>
    <mergeCell ref="GU15:HQ16"/>
    <mergeCell ref="FM5:GI6"/>
    <mergeCell ref="FM7:GI8"/>
    <mergeCell ref="FM9:GI10"/>
    <mergeCell ref="FM11:GI12"/>
    <mergeCell ref="FM13:GI14"/>
    <mergeCell ref="FM15:GI16"/>
    <mergeCell ref="EE5:FA6"/>
    <mergeCell ref="EE7:FA8"/>
    <mergeCell ref="EE9:FA10"/>
    <mergeCell ref="EE11:FA12"/>
    <mergeCell ref="EE13:FA14"/>
    <mergeCell ref="EE15:FA16"/>
    <mergeCell ref="FE5:FL5"/>
    <mergeCell ref="GM5:GT5"/>
    <mergeCell ref="HU5:IB5"/>
    <mergeCell ref="FC3:FC7"/>
    <mergeCell ref="FC8:FC12"/>
    <mergeCell ref="FC13:FC17"/>
    <mergeCell ref="CW11:DS12"/>
    <mergeCell ref="CW13:DS14"/>
    <mergeCell ref="CW15:DS16"/>
    <mergeCell ref="BO5:CK6"/>
    <mergeCell ref="BO7:CK8"/>
    <mergeCell ref="BO9:CK10"/>
    <mergeCell ref="BO11:CK12"/>
    <mergeCell ref="BO13:CK14"/>
    <mergeCell ref="BO15:CK16"/>
    <mergeCell ref="AG11:BC12"/>
    <mergeCell ref="AG13:BC14"/>
    <mergeCell ref="AG15:BC16"/>
    <mergeCell ref="MC69:MW70"/>
    <mergeCell ref="MC67:MW68"/>
    <mergeCell ref="MC65:MW66"/>
    <mergeCell ref="MC55:MW56"/>
    <mergeCell ref="MC53:MW54"/>
    <mergeCell ref="MC51:MW52"/>
    <mergeCell ref="MC61:MW62"/>
    <mergeCell ref="MC57:MW58"/>
    <mergeCell ref="MC63:MW64"/>
    <mergeCell ref="AI70:BC71"/>
    <mergeCell ref="MC59:MW60"/>
    <mergeCell ref="JM51:KG52"/>
    <mergeCell ref="KU69:LO70"/>
    <mergeCell ref="JM69:KG70"/>
    <mergeCell ref="IE69:IY70"/>
    <mergeCell ref="GW69:HQ70"/>
    <mergeCell ref="GW65:HQ66"/>
    <mergeCell ref="IE65:IY66"/>
    <mergeCell ref="KU65:LO66"/>
    <mergeCell ref="JM67:KG68"/>
    <mergeCell ref="FO72:GI73"/>
    <mergeCell ref="CY72:DS73"/>
    <mergeCell ref="CY68:DS69"/>
    <mergeCell ref="BQ68:CK69"/>
    <mergeCell ref="AG5:BC6"/>
    <mergeCell ref="AG7:BC8"/>
    <mergeCell ref="AG9:BC10"/>
    <mergeCell ref="IC5:IY6"/>
    <mergeCell ref="IC7:IY8"/>
    <mergeCell ref="IC9:IY10"/>
    <mergeCell ref="AI72:BC73"/>
    <mergeCell ref="AI66:BC67"/>
    <mergeCell ref="AI68:BC69"/>
    <mergeCell ref="AI62:BC63"/>
    <mergeCell ref="AI64:BC65"/>
    <mergeCell ref="AI58:BC59"/>
    <mergeCell ref="AI60:BC61"/>
    <mergeCell ref="BQ72:CK73"/>
    <mergeCell ref="FO70:GI71"/>
    <mergeCell ref="GW67:HQ68"/>
    <mergeCell ref="IE67:IY68"/>
    <mergeCell ref="BQ70:CK71"/>
    <mergeCell ref="CY70:DS71"/>
    <mergeCell ref="EG70:FA71"/>
    <mergeCell ref="EG66:FA67"/>
    <mergeCell ref="FO66:GI67"/>
    <mergeCell ref="GW63:HQ64"/>
    <mergeCell ref="BQ60:CK61"/>
    <mergeCell ref="CY60:DS61"/>
    <mergeCell ref="IE61:IY62"/>
    <mergeCell ref="BQ66:CK67"/>
    <mergeCell ref="CY66:DS67"/>
    <mergeCell ref="FO68:GI69"/>
    <mergeCell ref="GW59:HQ60"/>
    <mergeCell ref="IE59:IY60"/>
    <mergeCell ref="GW61:HQ62"/>
    <mergeCell ref="KU55:LO56"/>
    <mergeCell ref="EG58:FA59"/>
    <mergeCell ref="FO58:GI59"/>
    <mergeCell ref="GW55:HQ56"/>
    <mergeCell ref="JM57:KG58"/>
    <mergeCell ref="KU57:LO58"/>
    <mergeCell ref="EG56:FA57"/>
    <mergeCell ref="FO56:GI57"/>
    <mergeCell ref="IE57:IY58"/>
    <mergeCell ref="GW57:HQ58"/>
    <mergeCell ref="BQ58:CK59"/>
    <mergeCell ref="CY58:DS59"/>
    <mergeCell ref="BQ56:CK57"/>
    <mergeCell ref="CY56:DS57"/>
    <mergeCell ref="IE55:IY56"/>
    <mergeCell ref="EG54:FA55"/>
    <mergeCell ref="FO54:GI55"/>
    <mergeCell ref="BQ54:CK55"/>
    <mergeCell ref="CY54:DS55"/>
    <mergeCell ref="IE53:IY54"/>
    <mergeCell ref="JM53:KG54"/>
    <mergeCell ref="KU53:LO54"/>
    <mergeCell ref="JM55:KG56"/>
    <mergeCell ref="GW53:HQ54"/>
    <mergeCell ref="HV69:IB69"/>
    <mergeCell ref="IC69:ID69"/>
    <mergeCell ref="JD69:JJ69"/>
    <mergeCell ref="JK69:JL69"/>
  </mergeCells>
  <phoneticPr fontId="52" type="noConversion"/>
  <conditionalFormatting sqref="Y18:BA32">
    <cfRule type="expression" dxfId="13" priority="4">
      <formula>$BB18="是"</formula>
    </cfRule>
  </conditionalFormatting>
  <conditionalFormatting sqref="CO18:DQ32">
    <cfRule type="expression" dxfId="12" priority="3">
      <formula>$DR18="是"</formula>
    </cfRule>
  </conditionalFormatting>
  <conditionalFormatting sqref="DW18:EY32">
    <cfRule type="expression" dxfId="11" priority="2">
      <formula>$EZ18="是"</formula>
    </cfRule>
  </conditionalFormatting>
  <conditionalFormatting sqref="FE18:GG32">
    <cfRule type="expression" dxfId="10" priority="1">
      <formula>$GH18="是"</formula>
    </cfRule>
  </conditionalFormatting>
  <dataValidations count="3">
    <dataValidation allowBlank="1" showInputMessage="1" showErrorMessage="1" prompt="请填写具体的学派名称 领域名称 血统名称 武士团名称 幻灵亚种 动物伙伴种类等" sqref="Y5 BG5 CO5 DW5 FE5 GM5 HU5 JC5 KK5 LS5 Y7 BG7 CO7 DW7 FE7 GM7 HU7 JC7 KK7 LS7 Y9 BG9 CO9 DW9 FE9 GM9 HU9 JC9 KK9 LS9 Y11 BG11 CO11 DW11 FE11 GM11 HU11 JC11 KK11 LS11 Y13 BG13 CO13 DW13 FE13 GM13 HU13 JC13 KK13 LS13 Y15 BG15 CO15 DW15 FE15 GM15 HU15 JC15 KK15 LS15" xr:uid="{00000000-0002-0000-0100-000001000000}"/>
    <dataValidation type="list" allowBlank="1" showInputMessage="1" showErrorMessage="1" sqref="GU51:GV51 IC51:ID51 JK51:JL51 KS51:KT51 MA51:MB51 GU53:GV53 IC53:ID53 JK53:JL53 KS53:KT53 MA53:MB53 AG54:AH54 BO54:BP54 CW54:CX54 EE54:EF54 FM54:FN54 GU55:GV55 IC55:ID55 JK55:JL55 KS55:KT55 MA55:MB55 AG56:AH56 BO56:BP56 CW56:CX56 EE56:EF56 FM56:FN56 GU57:GV57 IC57:ID57 JK57:JL57 KS57:KT57 MA57:MB57 AG58:AH58 BO58:BP58 CW58:CX58 EE58:EF58 FM58:FN58 GU59:GV59 IC59:ID59 JK59:JL59 KS59:KT59 MA59:MB59 AG60:AH60 BO60:BP60 CW60:CX60 EE60:EF60 FM60:FN60 GU61:GV61 IC61:ID61 JK61:JL61 KS61:KT61 MA61:MB61 AG62:AH62 BO62:BP62 CW62:CX62 EE62:EF62 FM62:FN62 GU63:GV63 IC63:ID63 JK63:JL63 KS63:KT63 MA63:MB63 AG64:AH64 BO64:BP64 CW64:CX64 EE64:EF64 FM64:FN64 GU65:GV65 IC65:ID65 JK65:JL65 KS65:KT65 MA65:MB65 AG66:AH66 BO66:BP66 CW66:CX66 EE66:EF66 FM66:FN66 GU67:GV67 IC67:ID67 JK67:JL67 KS67:KT67 MA67:MB67 AG68:AH68 BO68:BP68 CW68:CX68 EE68:EF68 FM68:FN68 GU69:GV69 IC69:ID69 JK69:JL69 KS69:KT69 MA69:MB69 AG70:AH70 BO70:BP70 CW70:CX70 EE70:EF70 FM70:FN70 AG72:AH72 BO72:BP72 CW72:CX72 EE72:EF72 FM72:FN72 AE18:AF32 BM18:BN32 CU18:CV32 EC18:ED32 FK18:FL32 AE36:AF50 BM36:BN50 CU36:CV50 EC36:ED50 FK36:FL50 GS18:GT47 IA18:IB47 JI18:JJ47 KQ18:KR47 LY18:LZ47" xr:uid="{00000000-0002-0000-0100-000002000000}">
      <formula1>"(Ex),(Su),(Sp)"</formula1>
    </dataValidation>
    <dataValidation type="list" allowBlank="1" showInputMessage="1" showErrorMessage="1" sqref="MX16:MX45 OD16:OD45 BB18:BC32 CJ18:CK32 DR18:DS32 EZ18:FA32 GH18:GI32" xr:uid="{00000000-0002-0000-0100-000005000000}">
      <formula1>"是,否"</formula1>
    </dataValidation>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计算!$F$2:$F$28</xm:f>
          </x14:formula1>
          <xm:sqref>Y55 BG55 CO55 DW55 FE55 Y57 BG57 CO57 DW57 FE57 Y59 BG59 CO59 DW59 FE59 Y61 BG61 CO61 DW61 FE61 Y63 BG63 CO63 DW63 FE63 Y65 BG65 CO65 DW65 FE65 Y67 BG67 CO67 DW67 FE67 Y69 BG69 CO69 DW69 FE69 Y71 BG71 CO71 DW71 FE71 Y73 BG73 CO73 DW73 FE73</xm:sqref>
        </x14:dataValidation>
        <x14:dataValidation type="list" allowBlank="1" showInputMessage="1" showErrorMessage="1" xr:uid="{00000000-0002-0000-0100-000003000000}">
          <x14:formula1>
            <xm:f>计算!$D$3:$D$24</xm:f>
          </x14:formula1>
          <xm:sqref>Y6:AF6 BG6:BN6 CO6:CV6 DW6:ED6 FE6:FL6 Y8:AF8 BG8:BN8 CO8:CV8 DW8:ED8 FE8:FL8 Y10:AF10 BG10:BN10 CO10:CV10 DW10:ED10 FE10:FL10 Y12:AF12 BG12:BN12 CO12:CV12 DW12:ED12 FE12:FL12 Y14:AF14 BG14:BN14 CO14:CV14 DW14:ED14 FE14:FL14 Y16:AF16 BG16:BN16 CO16:CV16 DW16:ED16 FE16:FL16</xm:sqref>
        </x14:dataValidation>
        <x14:dataValidation type="list" allowBlank="1" showInputMessage="1" showErrorMessage="1" xr:uid="{00000000-0002-0000-0100-000004000000}">
          <x14:formula1>
            <xm:f>计算!$D$26:$D$33</xm:f>
          </x14:formula1>
          <xm:sqref>LS6:LZ6 LS8:LZ8 LS10:LZ10 LS12:LZ12 LS14:LZ14 LS16:LZ16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499984740745262"/>
  </sheetPr>
  <dimension ref="A1:CK96"/>
  <sheetViews>
    <sheetView showGridLines="0" showRowColHeaders="0" tabSelected="1" topLeftCell="A7" zoomScaleNormal="100" workbookViewId="0">
      <selection activeCell="M64" sqref="M64:S64"/>
    </sheetView>
  </sheetViews>
  <sheetFormatPr defaultColWidth="2.77734375" defaultRowHeight="16.5" customHeight="1"/>
  <cols>
    <col min="1" max="46" width="2.77734375" style="45"/>
    <col min="47" max="47" width="2.77734375" style="45" customWidth="1"/>
    <col min="48" max="16384" width="2.77734375" style="45"/>
  </cols>
  <sheetData>
    <row r="1" spans="1:89" ht="16.5" customHeight="1">
      <c r="A1" s="149" t="s">
        <v>62</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49"/>
      <c r="BF1" s="149"/>
      <c r="BG1" s="149"/>
      <c r="BH1" s="149"/>
      <c r="BI1" s="149"/>
      <c r="BJ1" s="149"/>
      <c r="BK1" s="149"/>
      <c r="BL1" s="149"/>
      <c r="BM1" s="149"/>
      <c r="BN1" s="149"/>
      <c r="BO1" s="149"/>
      <c r="BP1" s="47"/>
      <c r="BQ1" s="47"/>
      <c r="BR1" s="47"/>
      <c r="BS1" s="47"/>
      <c r="BT1" s="47"/>
      <c r="BU1" s="47"/>
      <c r="BV1" s="47"/>
      <c r="BW1" s="47"/>
      <c r="BX1" s="47"/>
      <c r="BY1" s="47"/>
      <c r="BZ1" s="47"/>
      <c r="CA1" s="47"/>
      <c r="CB1" s="47"/>
      <c r="CC1" s="47"/>
      <c r="CD1" s="47"/>
      <c r="CE1" s="47"/>
      <c r="CF1" s="47"/>
      <c r="CG1" s="47"/>
      <c r="CH1" s="47"/>
      <c r="CI1" s="47"/>
      <c r="CJ1" s="47"/>
      <c r="CK1" s="47"/>
    </row>
    <row r="2" spans="1:89" ht="16.5" customHeight="1">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row>
    <row r="3" spans="1:89" ht="16.5" customHeight="1">
      <c r="C3" s="247" t="s">
        <v>63</v>
      </c>
      <c r="D3" s="248"/>
      <c r="E3" s="248"/>
      <c r="F3" s="248"/>
      <c r="G3" s="248"/>
      <c r="H3" s="248"/>
      <c r="I3" s="248"/>
      <c r="J3" s="248"/>
      <c r="K3" s="248"/>
      <c r="L3" s="248"/>
      <c r="M3" s="248"/>
      <c r="N3" s="248"/>
      <c r="O3" s="248"/>
      <c r="P3" s="248"/>
      <c r="Q3" s="248"/>
      <c r="R3" s="248"/>
      <c r="S3" s="248"/>
      <c r="T3" s="248"/>
      <c r="U3" s="249"/>
      <c r="X3" s="247" t="s">
        <v>64</v>
      </c>
      <c r="Y3" s="248"/>
      <c r="Z3" s="248"/>
      <c r="AA3" s="248"/>
      <c r="AB3" s="248"/>
      <c r="AC3" s="248"/>
      <c r="AD3" s="248"/>
      <c r="AE3" s="248"/>
      <c r="AF3" s="248"/>
      <c r="AG3" s="248"/>
      <c r="AH3" s="248"/>
      <c r="AI3" s="248"/>
      <c r="AJ3" s="248"/>
      <c r="AK3" s="248"/>
      <c r="AL3" s="248"/>
      <c r="AM3" s="248"/>
      <c r="AN3" s="248"/>
      <c r="AO3" s="248"/>
      <c r="AP3" s="248"/>
      <c r="AQ3" s="249"/>
      <c r="AT3" s="247" t="s">
        <v>65</v>
      </c>
      <c r="AU3" s="248"/>
      <c r="AV3" s="248"/>
      <c r="AW3" s="248"/>
      <c r="AX3" s="248"/>
      <c r="AY3" s="248"/>
      <c r="AZ3" s="248"/>
      <c r="BA3" s="248"/>
      <c r="BB3" s="248"/>
      <c r="BC3" s="248"/>
      <c r="BD3" s="248"/>
      <c r="BE3" s="248"/>
      <c r="BF3" s="248"/>
      <c r="BG3" s="248"/>
      <c r="BH3" s="248"/>
      <c r="BI3" s="248"/>
      <c r="BJ3" s="248"/>
      <c r="BK3" s="248"/>
      <c r="BL3" s="249"/>
      <c r="BM3" s="47"/>
      <c r="BN3" s="47"/>
      <c r="BO3" s="47"/>
    </row>
    <row r="4" spans="1:89" ht="16.5" customHeight="1">
      <c r="F4" s="330"/>
      <c r="G4" s="330"/>
      <c r="J4" s="261"/>
      <c r="K4" s="261"/>
      <c r="M4" s="47"/>
      <c r="N4" s="47"/>
      <c r="O4" s="47"/>
      <c r="P4" s="46"/>
      <c r="Q4" s="46"/>
      <c r="R4" s="46"/>
      <c r="S4" s="46"/>
      <c r="T4" s="331"/>
      <c r="U4" s="331"/>
      <c r="W4" s="75"/>
      <c r="X4" s="75"/>
      <c r="Y4" s="75"/>
      <c r="Z4" s="332" t="s">
        <v>66</v>
      </c>
      <c r="AA4" s="332"/>
      <c r="AB4" s="332"/>
      <c r="AC4" s="332"/>
      <c r="AD4" s="332"/>
      <c r="AE4" s="332"/>
      <c r="AF4" s="332"/>
      <c r="AG4" s="284" t="s">
        <v>67</v>
      </c>
      <c r="AH4" s="284"/>
      <c r="AI4" s="75"/>
      <c r="AJ4" s="261" t="s">
        <v>68</v>
      </c>
      <c r="AK4" s="261"/>
      <c r="AL4" s="261" t="s">
        <v>69</v>
      </c>
      <c r="AM4" s="261"/>
      <c r="AN4" s="261" t="s">
        <v>70</v>
      </c>
      <c r="AO4" s="261"/>
      <c r="AP4" s="261"/>
      <c r="AQ4" s="261"/>
      <c r="AT4" s="51" t="s">
        <v>48</v>
      </c>
      <c r="AU4" s="333" t="s">
        <v>44</v>
      </c>
      <c r="AV4" s="333"/>
      <c r="AW4" s="333"/>
      <c r="AX4" s="333"/>
      <c r="AY4" s="333"/>
      <c r="AZ4" s="333" t="s">
        <v>71</v>
      </c>
      <c r="BA4" s="333"/>
      <c r="BB4" s="333"/>
      <c r="BC4" s="333"/>
      <c r="BD4" s="333"/>
      <c r="BE4" s="333"/>
      <c r="BF4" s="261" t="s">
        <v>49</v>
      </c>
      <c r="BG4" s="261"/>
      <c r="BH4" s="261"/>
      <c r="BI4" s="261"/>
      <c r="BJ4" s="261"/>
      <c r="BM4" s="47"/>
      <c r="BN4" s="47"/>
      <c r="BO4" s="47"/>
      <c r="BR4" s="47"/>
      <c r="BS4" s="47"/>
      <c r="BT4" s="47"/>
      <c r="BU4" s="47"/>
      <c r="BV4" s="47"/>
      <c r="BW4" s="47"/>
      <c r="BX4" s="47"/>
      <c r="BY4" s="47"/>
      <c r="BZ4" s="47"/>
      <c r="CA4" s="47"/>
      <c r="CB4" s="47"/>
      <c r="CC4" s="47"/>
      <c r="CD4" s="47"/>
      <c r="CE4" s="47"/>
      <c r="CF4" s="47"/>
    </row>
    <row r="5" spans="1:89" ht="16.5" customHeight="1">
      <c r="C5" s="108" t="s">
        <v>72</v>
      </c>
      <c r="D5" s="108"/>
      <c r="E5" s="108"/>
      <c r="F5" s="328" t="s">
        <v>516</v>
      </c>
      <c r="G5" s="275"/>
      <c r="H5" s="275"/>
      <c r="I5" s="275"/>
      <c r="J5" s="275"/>
      <c r="K5" s="275"/>
      <c r="M5" s="108" t="s">
        <v>73</v>
      </c>
      <c r="N5" s="108"/>
      <c r="O5" s="108"/>
      <c r="P5" s="328" t="s">
        <v>622</v>
      </c>
      <c r="Q5" s="275"/>
      <c r="R5" s="275"/>
      <c r="S5" s="275"/>
      <c r="T5" s="275"/>
      <c r="U5" s="275"/>
      <c r="Z5" s="305" t="s">
        <v>74</v>
      </c>
      <c r="AA5" s="305"/>
      <c r="AB5" s="305"/>
      <c r="AC5" s="305"/>
      <c r="AD5" s="305"/>
      <c r="AE5" s="305"/>
      <c r="AF5" s="306"/>
      <c r="AG5" s="278">
        <f t="shared" ref="AG5:AG13" si="0">SUM(AJ5+AL5+AP5-$AO$69)+IF(AR5=TRUE,IF(AJ5&gt;0,3,0),0)</f>
        <v>-2</v>
      </c>
      <c r="AH5" s="278"/>
      <c r="AI5" s="79" t="s">
        <v>75</v>
      </c>
      <c r="AJ5" s="275"/>
      <c r="AK5" s="275"/>
      <c r="AL5" s="275"/>
      <c r="AM5" s="275"/>
      <c r="AN5" s="276" t="s">
        <v>76</v>
      </c>
      <c r="AO5" s="276"/>
      <c r="AP5" s="259">
        <f>IFERROR(INDEX($J$23:$J$28,MATCH(AN5,$C$23:$C$28,0)),0)</f>
        <v>-2</v>
      </c>
      <c r="AQ5" s="259"/>
      <c r="AR5" s="56" t="b">
        <v>0</v>
      </c>
      <c r="AT5" s="80">
        <v>1</v>
      </c>
      <c r="AU5" s="334" t="s">
        <v>553</v>
      </c>
      <c r="AV5" s="308"/>
      <c r="AW5" s="308"/>
      <c r="AX5" s="308"/>
      <c r="AY5" s="309"/>
      <c r="AZ5" s="157" t="s">
        <v>77</v>
      </c>
      <c r="BA5" s="157"/>
      <c r="BB5" s="157"/>
      <c r="BC5" s="157"/>
      <c r="BD5" s="307">
        <v>5</v>
      </c>
      <c r="BE5" s="309"/>
      <c r="BF5" s="157" t="s">
        <v>78</v>
      </c>
      <c r="BG5" s="157"/>
      <c r="BH5" s="157"/>
      <c r="BI5" s="157"/>
      <c r="BJ5" s="157"/>
      <c r="BK5" s="310"/>
      <c r="BL5" s="311"/>
      <c r="BM5" s="268" t="s">
        <v>79</v>
      </c>
      <c r="BN5" s="268"/>
      <c r="BO5" s="47"/>
      <c r="BP5" s="47"/>
      <c r="BQ5" s="47"/>
      <c r="BR5" s="47"/>
      <c r="BS5" s="47"/>
      <c r="BT5" s="47"/>
      <c r="BU5" s="47"/>
      <c r="BV5" s="47"/>
      <c r="BW5" s="47"/>
      <c r="BX5" s="47"/>
      <c r="CD5" s="47"/>
      <c r="CE5" s="47"/>
      <c r="CF5" s="47"/>
    </row>
    <row r="6" spans="1:89" ht="16.5" customHeight="1">
      <c r="C6" s="108" t="s">
        <v>80</v>
      </c>
      <c r="D6" s="108"/>
      <c r="E6" s="108"/>
      <c r="F6" s="328" t="s">
        <v>555</v>
      </c>
      <c r="G6" s="275"/>
      <c r="H6" s="275"/>
      <c r="I6" s="275"/>
      <c r="J6" s="275"/>
      <c r="K6" s="275"/>
      <c r="L6" s="28"/>
      <c r="M6" s="108" t="s">
        <v>81</v>
      </c>
      <c r="N6" s="108"/>
      <c r="O6" s="108"/>
      <c r="P6" s="275"/>
      <c r="Q6" s="275"/>
      <c r="R6" s="275"/>
      <c r="S6" s="275"/>
      <c r="T6" s="275"/>
      <c r="U6" s="275"/>
      <c r="Z6" s="305" t="s">
        <v>82</v>
      </c>
      <c r="AA6" s="305"/>
      <c r="AB6" s="305"/>
      <c r="AC6" s="305"/>
      <c r="AD6" s="305"/>
      <c r="AE6" s="305"/>
      <c r="AF6" s="306"/>
      <c r="AG6" s="278">
        <f t="shared" si="0"/>
        <v>-2</v>
      </c>
      <c r="AH6" s="278"/>
      <c r="AI6" s="79" t="s">
        <v>75</v>
      </c>
      <c r="AJ6" s="275"/>
      <c r="AK6" s="275"/>
      <c r="AL6" s="275"/>
      <c r="AM6" s="275"/>
      <c r="AN6" s="276" t="s">
        <v>76</v>
      </c>
      <c r="AO6" s="276"/>
      <c r="AP6" s="259">
        <f t="shared" ref="AP6:AP26" si="1">IFERROR(INDEX($J$23:$J$28,MATCH(AN6,$C$23:$C$28,0)),0)</f>
        <v>-2</v>
      </c>
      <c r="AQ6" s="259"/>
      <c r="AR6" s="56" t="b">
        <v>0</v>
      </c>
      <c r="AS6" s="254" t="s">
        <v>39</v>
      </c>
      <c r="AT6" s="246" t="s">
        <v>627</v>
      </c>
      <c r="AU6" s="241"/>
      <c r="AV6" s="241"/>
      <c r="AW6" s="241"/>
      <c r="AX6" s="241"/>
      <c r="AY6" s="241"/>
      <c r="AZ6" s="241"/>
      <c r="BA6" s="241"/>
      <c r="BB6" s="241"/>
      <c r="BC6" s="241"/>
      <c r="BD6" s="241"/>
      <c r="BE6" s="241"/>
      <c r="BF6" s="241"/>
      <c r="BG6" s="241"/>
      <c r="BH6" s="241"/>
      <c r="BI6" s="241"/>
      <c r="BJ6" s="241"/>
      <c r="BK6" s="241"/>
      <c r="BL6" s="242"/>
      <c r="BN6" s="47"/>
      <c r="BO6" s="47"/>
      <c r="BP6" s="47"/>
      <c r="BQ6" s="47"/>
      <c r="BV6" s="47"/>
      <c r="BW6" s="47"/>
      <c r="BX6" s="47"/>
      <c r="BY6" s="47"/>
      <c r="BZ6" s="47"/>
      <c r="CA6" s="47"/>
      <c r="CB6" s="47"/>
      <c r="CC6" s="47"/>
      <c r="CD6" s="47"/>
      <c r="CE6" s="47"/>
      <c r="CF6" s="47"/>
    </row>
    <row r="7" spans="1:89" ht="16.5" customHeight="1">
      <c r="A7" s="46"/>
      <c r="B7" s="46"/>
      <c r="C7" s="28"/>
      <c r="D7" s="28"/>
      <c r="E7" s="28"/>
      <c r="F7" s="28"/>
      <c r="G7" s="28"/>
      <c r="H7" s="28"/>
      <c r="I7" s="28"/>
      <c r="J7" s="28"/>
      <c r="K7" s="28"/>
      <c r="L7" s="28"/>
      <c r="M7" s="28"/>
      <c r="N7" s="28"/>
      <c r="O7" s="28"/>
      <c r="P7" s="28"/>
      <c r="Q7" s="28"/>
      <c r="R7" s="28"/>
      <c r="S7" s="28"/>
      <c r="T7" s="28"/>
      <c r="U7" s="28"/>
      <c r="V7" s="46"/>
      <c r="Z7" s="305" t="s">
        <v>83</v>
      </c>
      <c r="AA7" s="305"/>
      <c r="AB7" s="305"/>
      <c r="AC7" s="305"/>
      <c r="AD7" s="305"/>
      <c r="AE7" s="305"/>
      <c r="AF7" s="306"/>
      <c r="AG7" s="278">
        <f t="shared" si="0"/>
        <v>2</v>
      </c>
      <c r="AH7" s="278"/>
      <c r="AI7" s="79" t="s">
        <v>75</v>
      </c>
      <c r="AJ7" s="275"/>
      <c r="AK7" s="275"/>
      <c r="AL7" s="275"/>
      <c r="AM7" s="275"/>
      <c r="AN7" s="276" t="s">
        <v>84</v>
      </c>
      <c r="AO7" s="276"/>
      <c r="AP7" s="259">
        <f t="shared" si="1"/>
        <v>2</v>
      </c>
      <c r="AQ7" s="259"/>
      <c r="AR7" s="56" t="b">
        <v>0</v>
      </c>
      <c r="AS7" s="254"/>
      <c r="AT7" s="243"/>
      <c r="AU7" s="244"/>
      <c r="AV7" s="244"/>
      <c r="AW7" s="244"/>
      <c r="AX7" s="244"/>
      <c r="AY7" s="244"/>
      <c r="AZ7" s="244"/>
      <c r="BA7" s="244"/>
      <c r="BB7" s="244"/>
      <c r="BC7" s="244"/>
      <c r="BD7" s="244"/>
      <c r="BE7" s="244"/>
      <c r="BF7" s="244"/>
      <c r="BG7" s="244"/>
      <c r="BH7" s="244"/>
      <c r="BI7" s="244"/>
      <c r="BJ7" s="244"/>
      <c r="BK7" s="244"/>
      <c r="BL7" s="245"/>
      <c r="BN7" s="47"/>
      <c r="BO7" s="47"/>
      <c r="BP7" s="47"/>
      <c r="BQ7" s="47"/>
      <c r="BR7" s="47"/>
      <c r="BS7" s="47"/>
      <c r="BT7" s="45" t="s">
        <v>85</v>
      </c>
      <c r="CE7" s="47"/>
      <c r="CF7" s="47"/>
    </row>
    <row r="8" spans="1:89" ht="16.5" customHeight="1">
      <c r="C8" s="329" t="s">
        <v>86</v>
      </c>
      <c r="D8" s="329"/>
      <c r="E8" s="329"/>
      <c r="F8" s="329"/>
      <c r="G8" s="329"/>
      <c r="H8" s="329"/>
      <c r="I8" s="329"/>
      <c r="J8" s="329"/>
      <c r="K8" s="329"/>
      <c r="L8" s="329"/>
      <c r="M8" s="329"/>
      <c r="N8" s="329"/>
      <c r="O8" s="329"/>
      <c r="P8" s="108" t="s">
        <v>87</v>
      </c>
      <c r="Q8" s="108"/>
      <c r="R8" s="108"/>
      <c r="S8" s="278">
        <f>IF(SUM(C10:D14,C16:D17,M16:N17)=0,"",SUM(C10:D14,C16:D17,M16:N17))</f>
        <v>2</v>
      </c>
      <c r="T8" s="278"/>
      <c r="U8" s="278"/>
      <c r="Z8" s="305" t="s">
        <v>88</v>
      </c>
      <c r="AA8" s="305"/>
      <c r="AB8" s="305"/>
      <c r="AC8" s="305"/>
      <c r="AD8" s="305"/>
      <c r="AE8" s="305"/>
      <c r="AF8" s="306"/>
      <c r="AG8" s="278">
        <f t="shared" si="0"/>
        <v>2</v>
      </c>
      <c r="AH8" s="278"/>
      <c r="AI8" s="79" t="s">
        <v>75</v>
      </c>
      <c r="AJ8" s="275"/>
      <c r="AK8" s="275"/>
      <c r="AL8" s="275"/>
      <c r="AM8" s="275"/>
      <c r="AN8" s="276" t="s">
        <v>84</v>
      </c>
      <c r="AO8" s="276"/>
      <c r="AP8" s="259">
        <f t="shared" si="1"/>
        <v>2</v>
      </c>
      <c r="AQ8" s="259"/>
      <c r="AR8" s="56" t="b">
        <v>0</v>
      </c>
      <c r="AT8" s="80"/>
      <c r="AU8" s="307"/>
      <c r="AV8" s="308"/>
      <c r="AW8" s="308"/>
      <c r="AX8" s="308"/>
      <c r="AY8" s="309"/>
      <c r="AZ8" s="157" t="s">
        <v>77</v>
      </c>
      <c r="BA8" s="157"/>
      <c r="BB8" s="157"/>
      <c r="BC8" s="157"/>
      <c r="BD8" s="307"/>
      <c r="BE8" s="309"/>
      <c r="BF8" s="157" t="s">
        <v>78</v>
      </c>
      <c r="BG8" s="157"/>
      <c r="BH8" s="157"/>
      <c r="BI8" s="157"/>
      <c r="BJ8" s="157"/>
      <c r="BK8" s="310"/>
      <c r="BL8" s="311"/>
      <c r="BM8" s="268" t="s">
        <v>79</v>
      </c>
      <c r="BN8" s="268"/>
      <c r="BO8" s="47"/>
      <c r="BP8" s="47"/>
      <c r="BQ8" s="47"/>
      <c r="BR8" s="47"/>
      <c r="BS8" s="47"/>
      <c r="BT8" s="47"/>
      <c r="BU8" s="47"/>
      <c r="BV8" s="47"/>
      <c r="BW8" s="47"/>
      <c r="BX8" s="47"/>
      <c r="BY8" s="47"/>
      <c r="BZ8" s="47"/>
      <c r="CA8" s="47"/>
      <c r="CB8" s="47"/>
      <c r="CC8" s="47"/>
      <c r="CD8" s="47"/>
      <c r="CE8" s="47"/>
      <c r="CF8" s="47"/>
    </row>
    <row r="9" spans="1:89" ht="16.5" customHeight="1">
      <c r="C9" s="327" t="s">
        <v>89</v>
      </c>
      <c r="D9" s="327"/>
      <c r="E9" s="28"/>
      <c r="F9" s="28"/>
      <c r="G9" s="28"/>
      <c r="H9" s="28"/>
      <c r="I9" s="28"/>
      <c r="J9" s="28"/>
      <c r="K9" s="28"/>
      <c r="L9" s="28"/>
      <c r="M9" s="28"/>
      <c r="N9" s="28"/>
      <c r="O9" s="28"/>
      <c r="P9" s="28"/>
      <c r="Q9" s="28"/>
      <c r="R9" s="28"/>
      <c r="S9" s="28"/>
      <c r="T9" s="28"/>
      <c r="U9" s="28"/>
      <c r="Z9" s="305" t="s">
        <v>90</v>
      </c>
      <c r="AA9" s="305"/>
      <c r="AB9" s="305"/>
      <c r="AC9" s="305"/>
      <c r="AD9" s="305"/>
      <c r="AE9" s="305"/>
      <c r="AF9" s="306"/>
      <c r="AG9" s="278">
        <f t="shared" si="0"/>
        <v>2</v>
      </c>
      <c r="AH9" s="278"/>
      <c r="AI9" s="79" t="s">
        <v>75</v>
      </c>
      <c r="AJ9" s="275"/>
      <c r="AK9" s="275"/>
      <c r="AL9" s="275"/>
      <c r="AM9" s="275"/>
      <c r="AN9" s="276" t="s">
        <v>84</v>
      </c>
      <c r="AO9" s="276"/>
      <c r="AP9" s="259">
        <f t="shared" si="1"/>
        <v>2</v>
      </c>
      <c r="AQ9" s="259"/>
      <c r="AR9" s="56" t="b">
        <v>0</v>
      </c>
      <c r="AS9" s="254" t="s">
        <v>39</v>
      </c>
      <c r="AT9" s="240"/>
      <c r="AU9" s="241"/>
      <c r="AV9" s="241"/>
      <c r="AW9" s="241"/>
      <c r="AX9" s="241"/>
      <c r="AY9" s="241"/>
      <c r="AZ9" s="241"/>
      <c r="BA9" s="241"/>
      <c r="BB9" s="241"/>
      <c r="BC9" s="241"/>
      <c r="BD9" s="241"/>
      <c r="BE9" s="241"/>
      <c r="BF9" s="241"/>
      <c r="BG9" s="241"/>
      <c r="BH9" s="241"/>
      <c r="BI9" s="241"/>
      <c r="BJ9" s="241"/>
      <c r="BK9" s="241"/>
      <c r="BL9" s="242"/>
      <c r="BN9" s="47"/>
      <c r="BZ9" s="47"/>
      <c r="CA9" s="47"/>
      <c r="CB9" s="47"/>
      <c r="CC9" s="47"/>
      <c r="CD9" s="47"/>
      <c r="CE9" s="47"/>
      <c r="CF9" s="47"/>
    </row>
    <row r="10" spans="1:89" ht="16.5" customHeight="1">
      <c r="C10" s="325">
        <v>2</v>
      </c>
      <c r="D10" s="326"/>
      <c r="E10" s="28"/>
      <c r="F10" s="108" t="s">
        <v>26</v>
      </c>
      <c r="G10" s="108"/>
      <c r="H10" s="108"/>
      <c r="I10" s="328" t="s">
        <v>515</v>
      </c>
      <c r="J10" s="275"/>
      <c r="K10" s="275"/>
      <c r="L10" s="275"/>
      <c r="M10" s="275"/>
      <c r="N10" s="108" t="s">
        <v>46</v>
      </c>
      <c r="O10" s="108"/>
      <c r="P10" s="108"/>
      <c r="Q10" s="275"/>
      <c r="R10" s="275"/>
      <c r="S10" s="275"/>
      <c r="T10" s="275"/>
      <c r="U10" s="275"/>
      <c r="Z10" s="305" t="s">
        <v>91</v>
      </c>
      <c r="AA10" s="305"/>
      <c r="AB10" s="305"/>
      <c r="AC10" s="305"/>
      <c r="AD10" s="305"/>
      <c r="AE10" s="305"/>
      <c r="AF10" s="306"/>
      <c r="AG10" s="278">
        <f t="shared" si="0"/>
        <v>2</v>
      </c>
      <c r="AH10" s="278"/>
      <c r="AI10" s="79" t="s">
        <v>75</v>
      </c>
      <c r="AJ10" s="275"/>
      <c r="AK10" s="275"/>
      <c r="AL10" s="275"/>
      <c r="AM10" s="275"/>
      <c r="AN10" s="276" t="s">
        <v>84</v>
      </c>
      <c r="AO10" s="276"/>
      <c r="AP10" s="259">
        <f t="shared" si="1"/>
        <v>2</v>
      </c>
      <c r="AQ10" s="259"/>
      <c r="AR10" s="56" t="b">
        <v>1</v>
      </c>
      <c r="AS10" s="254"/>
      <c r="AT10" s="243"/>
      <c r="AU10" s="244"/>
      <c r="AV10" s="244"/>
      <c r="AW10" s="244"/>
      <c r="AX10" s="244"/>
      <c r="AY10" s="244"/>
      <c r="AZ10" s="244"/>
      <c r="BA10" s="244"/>
      <c r="BB10" s="244"/>
      <c r="BC10" s="244"/>
      <c r="BD10" s="244"/>
      <c r="BE10" s="244"/>
      <c r="BF10" s="244"/>
      <c r="BG10" s="244"/>
      <c r="BH10" s="244"/>
      <c r="BI10" s="244"/>
      <c r="BJ10" s="244"/>
      <c r="BK10" s="244"/>
      <c r="BL10" s="245"/>
      <c r="BN10" s="47"/>
      <c r="BS10" s="47"/>
      <c r="BT10" s="47"/>
      <c r="BU10" s="47"/>
      <c r="BV10" s="47"/>
      <c r="BW10" s="47"/>
      <c r="BX10" s="47"/>
      <c r="BY10" s="47"/>
      <c r="BZ10" s="47"/>
      <c r="CA10" s="47"/>
      <c r="CB10" s="47"/>
      <c r="CC10" s="47"/>
      <c r="CD10" s="47"/>
      <c r="CE10" s="47"/>
      <c r="CF10" s="47"/>
    </row>
    <row r="11" spans="1:89" ht="16.5" customHeight="1">
      <c r="C11" s="325"/>
      <c r="D11" s="326"/>
      <c r="E11" s="28"/>
      <c r="F11" s="108" t="s">
        <v>28</v>
      </c>
      <c r="G11" s="108"/>
      <c r="H11" s="108"/>
      <c r="I11" s="275"/>
      <c r="J11" s="275"/>
      <c r="K11" s="275"/>
      <c r="L11" s="275"/>
      <c r="M11" s="275"/>
      <c r="N11" s="108" t="s">
        <v>46</v>
      </c>
      <c r="O11" s="108"/>
      <c r="P11" s="108"/>
      <c r="Q11" s="275"/>
      <c r="R11" s="275"/>
      <c r="S11" s="275"/>
      <c r="T11" s="275"/>
      <c r="U11" s="275"/>
      <c r="Z11" s="305" t="s">
        <v>92</v>
      </c>
      <c r="AA11" s="305"/>
      <c r="AB11" s="305"/>
      <c r="AC11" s="305"/>
      <c r="AD11" s="305"/>
      <c r="AE11" s="305"/>
      <c r="AF11" s="306"/>
      <c r="AG11" s="278">
        <f t="shared" si="0"/>
        <v>2</v>
      </c>
      <c r="AH11" s="278"/>
      <c r="AI11" s="79" t="s">
        <v>75</v>
      </c>
      <c r="AJ11" s="275"/>
      <c r="AK11" s="275"/>
      <c r="AL11" s="275"/>
      <c r="AM11" s="275"/>
      <c r="AN11" s="276" t="s">
        <v>84</v>
      </c>
      <c r="AO11" s="276"/>
      <c r="AP11" s="259">
        <f t="shared" si="1"/>
        <v>2</v>
      </c>
      <c r="AQ11" s="259"/>
      <c r="AR11" s="56" t="b">
        <v>0</v>
      </c>
      <c r="AT11" s="80"/>
      <c r="AU11" s="307"/>
      <c r="AV11" s="308"/>
      <c r="AW11" s="308"/>
      <c r="AX11" s="308"/>
      <c r="AY11" s="309"/>
      <c r="AZ11" s="157" t="s">
        <v>77</v>
      </c>
      <c r="BA11" s="157"/>
      <c r="BB11" s="157"/>
      <c r="BC11" s="157"/>
      <c r="BD11" s="307"/>
      <c r="BE11" s="309"/>
      <c r="BF11" s="157" t="s">
        <v>78</v>
      </c>
      <c r="BG11" s="157"/>
      <c r="BH11" s="157"/>
      <c r="BI11" s="157"/>
      <c r="BJ11" s="157"/>
      <c r="BK11" s="310"/>
      <c r="BL11" s="311"/>
      <c r="BM11" s="268" t="s">
        <v>79</v>
      </c>
      <c r="BN11" s="268"/>
      <c r="BZ11" s="47"/>
      <c r="CA11" s="47"/>
      <c r="CB11" s="47"/>
      <c r="CC11" s="47"/>
      <c r="CD11" s="47"/>
      <c r="CE11" s="47"/>
      <c r="CF11" s="47"/>
    </row>
    <row r="12" spans="1:89" ht="16.5" customHeight="1">
      <c r="C12" s="325"/>
      <c r="D12" s="326"/>
      <c r="E12" s="28"/>
      <c r="F12" s="108" t="s">
        <v>29</v>
      </c>
      <c r="G12" s="108"/>
      <c r="H12" s="108"/>
      <c r="I12" s="275"/>
      <c r="J12" s="275"/>
      <c r="K12" s="275"/>
      <c r="L12" s="275"/>
      <c r="M12" s="275"/>
      <c r="N12" s="108" t="s">
        <v>46</v>
      </c>
      <c r="O12" s="108"/>
      <c r="P12" s="108"/>
      <c r="Q12" s="275"/>
      <c r="R12" s="275"/>
      <c r="S12" s="275"/>
      <c r="T12" s="275"/>
      <c r="U12" s="275"/>
      <c r="Z12" s="305" t="s">
        <v>93</v>
      </c>
      <c r="AA12" s="305"/>
      <c r="AB12" s="305"/>
      <c r="AC12" s="305"/>
      <c r="AD12" s="305"/>
      <c r="AE12" s="305"/>
      <c r="AF12" s="306"/>
      <c r="AG12" s="278">
        <f t="shared" si="0"/>
        <v>2</v>
      </c>
      <c r="AH12" s="278"/>
      <c r="AI12" s="79" t="s">
        <v>75</v>
      </c>
      <c r="AJ12" s="275"/>
      <c r="AK12" s="275"/>
      <c r="AL12" s="275"/>
      <c r="AM12" s="275"/>
      <c r="AN12" s="276" t="s">
        <v>84</v>
      </c>
      <c r="AO12" s="276"/>
      <c r="AP12" s="259">
        <f t="shared" si="1"/>
        <v>2</v>
      </c>
      <c r="AQ12" s="259"/>
      <c r="AR12" s="56" t="b">
        <v>0</v>
      </c>
      <c r="AS12" s="254" t="s">
        <v>39</v>
      </c>
      <c r="AT12" s="240"/>
      <c r="AU12" s="241"/>
      <c r="AV12" s="241"/>
      <c r="AW12" s="241"/>
      <c r="AX12" s="241"/>
      <c r="AY12" s="241"/>
      <c r="AZ12" s="241"/>
      <c r="BA12" s="241"/>
      <c r="BB12" s="241"/>
      <c r="BC12" s="241"/>
      <c r="BD12" s="241"/>
      <c r="BE12" s="241"/>
      <c r="BF12" s="241"/>
      <c r="BG12" s="241"/>
      <c r="BH12" s="241"/>
      <c r="BI12" s="241"/>
      <c r="BJ12" s="241"/>
      <c r="BK12" s="241"/>
      <c r="BL12" s="242"/>
      <c r="BN12" s="47"/>
      <c r="BO12" s="47"/>
      <c r="BP12" s="47"/>
      <c r="BQ12" s="47"/>
      <c r="BR12" s="47"/>
      <c r="BS12" s="47"/>
      <c r="BT12" s="47"/>
      <c r="BU12" s="47"/>
      <c r="BV12" s="47"/>
      <c r="BW12" s="47"/>
      <c r="BX12" s="47"/>
      <c r="BY12" s="47"/>
      <c r="BZ12" s="47"/>
      <c r="CA12" s="47"/>
      <c r="CB12" s="47"/>
      <c r="CC12" s="47"/>
      <c r="CD12" s="47"/>
      <c r="CE12" s="47"/>
      <c r="CF12" s="47"/>
    </row>
    <row r="13" spans="1:89" ht="16.5" customHeight="1">
      <c r="C13" s="325"/>
      <c r="D13" s="326"/>
      <c r="E13" s="28"/>
      <c r="F13" s="108" t="s">
        <v>30</v>
      </c>
      <c r="G13" s="108"/>
      <c r="H13" s="108"/>
      <c r="I13" s="275"/>
      <c r="J13" s="275"/>
      <c r="K13" s="275"/>
      <c r="L13" s="275"/>
      <c r="M13" s="275"/>
      <c r="N13" s="108" t="s">
        <v>46</v>
      </c>
      <c r="O13" s="108"/>
      <c r="P13" s="108"/>
      <c r="Q13" s="275"/>
      <c r="R13" s="275"/>
      <c r="S13" s="275"/>
      <c r="T13" s="275"/>
      <c r="U13" s="275"/>
      <c r="Z13" s="305" t="s">
        <v>94</v>
      </c>
      <c r="AA13" s="305"/>
      <c r="AB13" s="305"/>
      <c r="AC13" s="305"/>
      <c r="AD13" s="305"/>
      <c r="AE13" s="305"/>
      <c r="AF13" s="306"/>
      <c r="AG13" s="278">
        <f t="shared" si="0"/>
        <v>2</v>
      </c>
      <c r="AH13" s="278"/>
      <c r="AI13" s="79" t="s">
        <v>75</v>
      </c>
      <c r="AJ13" s="275"/>
      <c r="AK13" s="275"/>
      <c r="AL13" s="275"/>
      <c r="AM13" s="275"/>
      <c r="AN13" s="276" t="s">
        <v>84</v>
      </c>
      <c r="AO13" s="276"/>
      <c r="AP13" s="259">
        <f t="shared" si="1"/>
        <v>2</v>
      </c>
      <c r="AQ13" s="259"/>
      <c r="AR13" s="56" t="b">
        <v>0</v>
      </c>
      <c r="AS13" s="254"/>
      <c r="AT13" s="243"/>
      <c r="AU13" s="244"/>
      <c r="AV13" s="244"/>
      <c r="AW13" s="244"/>
      <c r="AX13" s="244"/>
      <c r="AY13" s="244"/>
      <c r="AZ13" s="244"/>
      <c r="BA13" s="244"/>
      <c r="BB13" s="244"/>
      <c r="BC13" s="244"/>
      <c r="BD13" s="244"/>
      <c r="BE13" s="244"/>
      <c r="BF13" s="244"/>
      <c r="BG13" s="244"/>
      <c r="BH13" s="244"/>
      <c r="BI13" s="244"/>
      <c r="BJ13" s="244"/>
      <c r="BK13" s="244"/>
      <c r="BL13" s="245"/>
      <c r="BN13" s="47"/>
      <c r="BO13" s="47"/>
      <c r="BP13" s="47"/>
      <c r="BQ13" s="47"/>
      <c r="BR13" s="47"/>
      <c r="BS13" s="47"/>
      <c r="BT13" s="47"/>
      <c r="BU13" s="47"/>
      <c r="BV13" s="47"/>
      <c r="BW13" s="47"/>
      <c r="BX13" s="47"/>
      <c r="BY13" s="47"/>
      <c r="BZ13" s="47"/>
      <c r="CA13" s="47"/>
      <c r="CB13" s="47"/>
      <c r="CC13" s="47"/>
      <c r="CD13" s="47"/>
      <c r="CE13" s="47"/>
      <c r="CF13" s="47"/>
    </row>
    <row r="14" spans="1:89" ht="16.5" customHeight="1">
      <c r="C14" s="325"/>
      <c r="D14" s="326"/>
      <c r="E14" s="28"/>
      <c r="F14" s="108" t="s">
        <v>31</v>
      </c>
      <c r="G14" s="108"/>
      <c r="H14" s="108"/>
      <c r="I14" s="275"/>
      <c r="J14" s="275"/>
      <c r="K14" s="275"/>
      <c r="L14" s="275"/>
      <c r="M14" s="275"/>
      <c r="N14" s="108" t="s">
        <v>46</v>
      </c>
      <c r="O14" s="108"/>
      <c r="P14" s="108"/>
      <c r="Q14" s="275"/>
      <c r="R14" s="275"/>
      <c r="S14" s="275"/>
      <c r="T14" s="275"/>
      <c r="U14" s="275"/>
      <c r="Z14" s="305" t="s">
        <v>95</v>
      </c>
      <c r="AA14" s="305"/>
      <c r="AB14" s="305"/>
      <c r="AC14" s="305"/>
      <c r="AD14" s="305"/>
      <c r="AE14" s="305"/>
      <c r="AF14" s="306"/>
      <c r="AG14" s="295">
        <f>SUM(AJ14+AL14+AP14)+IF(AR14=TRUE,IF(AJ14&gt;0,3,0),0)</f>
        <v>1</v>
      </c>
      <c r="AH14" s="297"/>
      <c r="AI14" s="79" t="s">
        <v>75</v>
      </c>
      <c r="AJ14" s="275"/>
      <c r="AK14" s="275"/>
      <c r="AL14" s="275"/>
      <c r="AM14" s="275"/>
      <c r="AN14" s="276" t="s">
        <v>96</v>
      </c>
      <c r="AO14" s="276"/>
      <c r="AP14" s="259">
        <f t="shared" si="1"/>
        <v>1</v>
      </c>
      <c r="AQ14" s="259"/>
      <c r="AR14" s="56" t="b">
        <v>1</v>
      </c>
      <c r="AT14" s="80"/>
      <c r="AU14" s="307"/>
      <c r="AV14" s="308"/>
      <c r="AW14" s="308"/>
      <c r="AX14" s="308"/>
      <c r="AY14" s="309"/>
      <c r="AZ14" s="157" t="s">
        <v>77</v>
      </c>
      <c r="BA14" s="157"/>
      <c r="BB14" s="157"/>
      <c r="BC14" s="157"/>
      <c r="BD14" s="307"/>
      <c r="BE14" s="309"/>
      <c r="BF14" s="157" t="s">
        <v>78</v>
      </c>
      <c r="BG14" s="157"/>
      <c r="BH14" s="157"/>
      <c r="BI14" s="157"/>
      <c r="BJ14" s="157"/>
      <c r="BK14" s="310"/>
      <c r="BL14" s="311"/>
      <c r="BM14" s="268" t="s">
        <v>79</v>
      </c>
      <c r="BN14" s="268"/>
      <c r="BU14" s="47"/>
      <c r="BV14" s="47"/>
      <c r="BW14" s="47"/>
      <c r="BX14" s="47"/>
      <c r="BY14" s="47"/>
      <c r="BZ14" s="47"/>
      <c r="CA14" s="47"/>
      <c r="CB14" s="47"/>
      <c r="CC14" s="47"/>
      <c r="CD14" s="47"/>
      <c r="CE14" s="47"/>
      <c r="CF14" s="47"/>
    </row>
    <row r="15" spans="1:89" ht="16.5" customHeight="1">
      <c r="C15" s="327" t="s">
        <v>89</v>
      </c>
      <c r="D15" s="327"/>
      <c r="E15" s="28"/>
      <c r="F15" s="28"/>
      <c r="G15" s="28"/>
      <c r="H15" s="28"/>
      <c r="I15" s="28"/>
      <c r="J15" s="28"/>
      <c r="K15" s="28"/>
      <c r="L15" s="28"/>
      <c r="M15" s="327" t="s">
        <v>89</v>
      </c>
      <c r="N15" s="327"/>
      <c r="O15" s="28"/>
      <c r="P15" s="28"/>
      <c r="Q15" s="28"/>
      <c r="R15" s="28"/>
      <c r="S15" s="28"/>
      <c r="T15" s="28"/>
      <c r="U15" s="28"/>
      <c r="Z15" s="305" t="s">
        <v>97</v>
      </c>
      <c r="AA15" s="305"/>
      <c r="AB15" s="305"/>
      <c r="AC15" s="305"/>
      <c r="AD15" s="305"/>
      <c r="AE15" s="305"/>
      <c r="AF15" s="306"/>
      <c r="AG15" s="295">
        <f t="shared" ref="AG15:AG18" si="2">SUM(AJ15+AL15+AP15)+IF(AR15=TRUE,IF(AJ15&gt;0,3,0),0)</f>
        <v>2</v>
      </c>
      <c r="AH15" s="297"/>
      <c r="AI15" s="79" t="s">
        <v>75</v>
      </c>
      <c r="AJ15" s="275">
        <v>1</v>
      </c>
      <c r="AK15" s="275"/>
      <c r="AL15" s="275"/>
      <c r="AM15" s="275"/>
      <c r="AN15" s="276" t="s">
        <v>96</v>
      </c>
      <c r="AO15" s="276"/>
      <c r="AP15" s="259">
        <f t="shared" si="1"/>
        <v>1</v>
      </c>
      <c r="AQ15" s="259"/>
      <c r="AR15" s="56" t="b">
        <v>0</v>
      </c>
      <c r="AS15" s="254" t="s">
        <v>39</v>
      </c>
      <c r="AT15" s="240"/>
      <c r="AU15" s="241"/>
      <c r="AV15" s="241"/>
      <c r="AW15" s="241"/>
      <c r="AX15" s="241"/>
      <c r="AY15" s="241"/>
      <c r="AZ15" s="241"/>
      <c r="BA15" s="241"/>
      <c r="BB15" s="241"/>
      <c r="BC15" s="241"/>
      <c r="BD15" s="241"/>
      <c r="BE15" s="241"/>
      <c r="BF15" s="241"/>
      <c r="BG15" s="241"/>
      <c r="BH15" s="241"/>
      <c r="BI15" s="241"/>
      <c r="BJ15" s="241"/>
      <c r="BK15" s="241"/>
      <c r="BL15" s="242"/>
      <c r="BN15" s="47"/>
      <c r="BU15" s="47"/>
      <c r="BV15" s="47"/>
      <c r="BW15" s="47"/>
      <c r="BX15" s="47"/>
      <c r="BY15" s="47"/>
      <c r="BZ15" s="47"/>
      <c r="CA15" s="47"/>
      <c r="CB15" s="47"/>
      <c r="CC15" s="47"/>
      <c r="CD15" s="47"/>
      <c r="CE15" s="47"/>
      <c r="CF15" s="47"/>
    </row>
    <row r="16" spans="1:89" ht="16.5" customHeight="1">
      <c r="C16" s="325"/>
      <c r="D16" s="326"/>
      <c r="E16" s="28"/>
      <c r="F16" s="129" t="s">
        <v>32</v>
      </c>
      <c r="G16" s="255"/>
      <c r="H16" s="287"/>
      <c r="I16" s="323"/>
      <c r="J16" s="323"/>
      <c r="K16" s="324"/>
      <c r="L16" s="28"/>
      <c r="M16" s="325"/>
      <c r="N16" s="326"/>
      <c r="O16" s="28"/>
      <c r="P16" s="129" t="s">
        <v>33</v>
      </c>
      <c r="Q16" s="255"/>
      <c r="R16" s="287"/>
      <c r="S16" s="323"/>
      <c r="T16" s="323"/>
      <c r="U16" s="324"/>
      <c r="Z16" s="305" t="s">
        <v>98</v>
      </c>
      <c r="AA16" s="305"/>
      <c r="AB16" s="305"/>
      <c r="AC16" s="305"/>
      <c r="AD16" s="305"/>
      <c r="AE16" s="305"/>
      <c r="AF16" s="306"/>
      <c r="AG16" s="295">
        <f t="shared" si="2"/>
        <v>9</v>
      </c>
      <c r="AH16" s="297"/>
      <c r="AI16" s="79" t="s">
        <v>75</v>
      </c>
      <c r="AJ16" s="275">
        <v>1</v>
      </c>
      <c r="AK16" s="275"/>
      <c r="AL16" s="275"/>
      <c r="AM16" s="275"/>
      <c r="AN16" s="276" t="s">
        <v>105</v>
      </c>
      <c r="AO16" s="276"/>
      <c r="AP16" s="259">
        <f t="shared" si="1"/>
        <v>5</v>
      </c>
      <c r="AQ16" s="259"/>
      <c r="AR16" s="56" t="b">
        <v>1</v>
      </c>
      <c r="AS16" s="254"/>
      <c r="AT16" s="243"/>
      <c r="AU16" s="244"/>
      <c r="AV16" s="244"/>
      <c r="AW16" s="244"/>
      <c r="AX16" s="244"/>
      <c r="AY16" s="244"/>
      <c r="AZ16" s="244"/>
      <c r="BA16" s="244"/>
      <c r="BB16" s="244"/>
      <c r="BC16" s="244"/>
      <c r="BD16" s="244"/>
      <c r="BE16" s="244"/>
      <c r="BF16" s="244"/>
      <c r="BG16" s="244"/>
      <c r="BH16" s="244"/>
      <c r="BI16" s="244"/>
      <c r="BJ16" s="244"/>
      <c r="BK16" s="244"/>
      <c r="BL16" s="245"/>
      <c r="BN16" s="47"/>
      <c r="BU16" s="47"/>
      <c r="BV16" s="47"/>
      <c r="BW16" s="47"/>
      <c r="BX16" s="47"/>
      <c r="BY16" s="47"/>
      <c r="BZ16" s="47"/>
      <c r="CA16" s="47"/>
      <c r="CB16" s="47"/>
      <c r="CC16" s="47"/>
      <c r="CD16" s="47"/>
      <c r="CE16" s="47"/>
      <c r="CF16" s="47"/>
    </row>
    <row r="17" spans="3:84" ht="16.5" customHeight="1">
      <c r="C17" s="325"/>
      <c r="D17" s="326"/>
      <c r="E17" s="28"/>
      <c r="F17" s="129" t="s">
        <v>34</v>
      </c>
      <c r="G17" s="255"/>
      <c r="H17" s="287"/>
      <c r="I17" s="323"/>
      <c r="J17" s="323"/>
      <c r="K17" s="324"/>
      <c r="L17" s="28"/>
      <c r="M17" s="325"/>
      <c r="N17" s="326"/>
      <c r="O17" s="28"/>
      <c r="P17" s="129" t="s">
        <v>35</v>
      </c>
      <c r="Q17" s="255"/>
      <c r="R17" s="287"/>
      <c r="S17" s="323"/>
      <c r="T17" s="323"/>
      <c r="U17" s="324"/>
      <c r="Z17" s="305" t="s">
        <v>99</v>
      </c>
      <c r="AA17" s="305"/>
      <c r="AB17" s="305"/>
      <c r="AC17" s="305"/>
      <c r="AD17" s="305"/>
      <c r="AE17" s="305"/>
      <c r="AF17" s="306"/>
      <c r="AG17" s="295">
        <f t="shared" si="2"/>
        <v>0</v>
      </c>
      <c r="AH17" s="297"/>
      <c r="AI17" s="79" t="s">
        <v>75</v>
      </c>
      <c r="AJ17" s="275"/>
      <c r="AK17" s="275"/>
      <c r="AL17" s="275"/>
      <c r="AM17" s="275"/>
      <c r="AN17" s="276" t="s">
        <v>100</v>
      </c>
      <c r="AO17" s="276"/>
      <c r="AP17" s="259">
        <f t="shared" si="1"/>
        <v>0</v>
      </c>
      <c r="AQ17" s="259"/>
      <c r="AR17" s="56" t="b">
        <v>0</v>
      </c>
      <c r="AT17" s="80"/>
      <c r="AU17" s="307"/>
      <c r="AV17" s="308"/>
      <c r="AW17" s="308"/>
      <c r="AX17" s="308"/>
      <c r="AY17" s="309"/>
      <c r="AZ17" s="157" t="s">
        <v>77</v>
      </c>
      <c r="BA17" s="157"/>
      <c r="BB17" s="157"/>
      <c r="BC17" s="157"/>
      <c r="BD17" s="307"/>
      <c r="BE17" s="309"/>
      <c r="BF17" s="157" t="s">
        <v>78</v>
      </c>
      <c r="BG17" s="157"/>
      <c r="BH17" s="157"/>
      <c r="BI17" s="157"/>
      <c r="BJ17" s="157"/>
      <c r="BK17" s="310"/>
      <c r="BL17" s="311"/>
      <c r="BM17" s="268" t="s">
        <v>79</v>
      </c>
      <c r="BN17" s="268"/>
      <c r="BU17" s="47"/>
      <c r="BV17" s="47"/>
      <c r="BW17" s="47"/>
      <c r="BX17" s="47"/>
      <c r="BY17" s="47"/>
      <c r="BZ17" s="47"/>
      <c r="CA17" s="47"/>
      <c r="CB17" s="47"/>
      <c r="CC17" s="47"/>
      <c r="CD17" s="47"/>
      <c r="CE17" s="47"/>
      <c r="CF17" s="47"/>
    </row>
    <row r="18" spans="3:84" ht="16.5" customHeight="1">
      <c r="C18" s="28"/>
      <c r="D18" s="28"/>
      <c r="E18" s="28"/>
      <c r="F18" s="28"/>
      <c r="G18" s="28"/>
      <c r="H18" s="28"/>
      <c r="I18" s="28"/>
      <c r="J18" s="28"/>
      <c r="K18" s="28"/>
      <c r="L18" s="28"/>
      <c r="M18" s="28"/>
      <c r="N18" s="28"/>
      <c r="O18" s="28"/>
      <c r="P18" s="28"/>
      <c r="Q18" s="28"/>
      <c r="R18" s="28"/>
      <c r="S18" s="28"/>
      <c r="T18" s="28"/>
      <c r="U18" s="28"/>
      <c r="Z18" s="305" t="s">
        <v>101</v>
      </c>
      <c r="AA18" s="305"/>
      <c r="AB18" s="305"/>
      <c r="AC18" s="305"/>
      <c r="AD18" s="305"/>
      <c r="AE18" s="305"/>
      <c r="AF18" s="306"/>
      <c r="AG18" s="295">
        <f t="shared" si="2"/>
        <v>4</v>
      </c>
      <c r="AH18" s="297"/>
      <c r="AI18" s="79" t="s">
        <v>75</v>
      </c>
      <c r="AJ18" s="275">
        <v>1</v>
      </c>
      <c r="AK18" s="275"/>
      <c r="AL18" s="275"/>
      <c r="AM18" s="275"/>
      <c r="AN18" s="276" t="s">
        <v>100</v>
      </c>
      <c r="AO18" s="276"/>
      <c r="AP18" s="259">
        <f t="shared" si="1"/>
        <v>0</v>
      </c>
      <c r="AQ18" s="259"/>
      <c r="AR18" s="56" t="b">
        <v>1</v>
      </c>
      <c r="AS18" s="254" t="s">
        <v>39</v>
      </c>
      <c r="AT18" s="240"/>
      <c r="AU18" s="241"/>
      <c r="AV18" s="241"/>
      <c r="AW18" s="241"/>
      <c r="AX18" s="241"/>
      <c r="AY18" s="241"/>
      <c r="AZ18" s="241"/>
      <c r="BA18" s="241"/>
      <c r="BB18" s="241"/>
      <c r="BC18" s="241"/>
      <c r="BD18" s="241"/>
      <c r="BE18" s="241"/>
      <c r="BF18" s="241"/>
      <c r="BG18" s="241"/>
      <c r="BH18" s="241"/>
      <c r="BI18" s="241"/>
      <c r="BJ18" s="241"/>
      <c r="BK18" s="241"/>
      <c r="BL18" s="242"/>
      <c r="BN18" s="47"/>
      <c r="BO18" s="47"/>
      <c r="BP18" s="47"/>
      <c r="BQ18" s="47"/>
      <c r="BR18" s="47"/>
      <c r="BS18" s="47"/>
      <c r="BT18" s="47"/>
      <c r="BU18" s="47"/>
      <c r="BV18" s="47"/>
      <c r="BW18" s="47"/>
      <c r="BX18" s="47"/>
      <c r="BY18" s="47"/>
      <c r="BZ18" s="47"/>
      <c r="CA18" s="47"/>
      <c r="CB18" s="47"/>
      <c r="CC18" s="47"/>
      <c r="CD18" s="47"/>
      <c r="CE18" s="47"/>
      <c r="CF18" s="47"/>
    </row>
    <row r="19" spans="3:84" ht="16.5" customHeight="1">
      <c r="C19" s="108" t="s">
        <v>37</v>
      </c>
      <c r="D19" s="108"/>
      <c r="E19" s="108"/>
      <c r="F19" s="108"/>
      <c r="G19" s="322"/>
      <c r="H19" s="322"/>
      <c r="I19" s="322"/>
      <c r="J19" s="322"/>
      <c r="K19" s="322"/>
      <c r="L19" s="322"/>
      <c r="M19" s="322"/>
      <c r="N19" s="322"/>
      <c r="O19" s="28"/>
      <c r="P19" s="129" t="s">
        <v>47</v>
      </c>
      <c r="Q19" s="255"/>
      <c r="R19" s="287"/>
      <c r="S19" s="323"/>
      <c r="T19" s="323"/>
      <c r="U19" s="324"/>
      <c r="Z19" s="305" t="s">
        <v>102</v>
      </c>
      <c r="AA19" s="305"/>
      <c r="AB19" s="305"/>
      <c r="AC19" s="305"/>
      <c r="AD19" s="305"/>
      <c r="AE19" s="305"/>
      <c r="AF19" s="306"/>
      <c r="AG19" s="295">
        <f t="shared" ref="AG19:AG25" si="3">SUM(AJ19+AL19+AP19)+IF(AR20=TRUE,IF(AJ19&gt;0,3,0),0)</f>
        <v>0</v>
      </c>
      <c r="AH19" s="297"/>
      <c r="AI19" s="79" t="s">
        <v>75</v>
      </c>
      <c r="AJ19" s="275"/>
      <c r="AK19" s="275"/>
      <c r="AL19" s="275"/>
      <c r="AM19" s="275"/>
      <c r="AN19" s="276" t="s">
        <v>100</v>
      </c>
      <c r="AO19" s="276"/>
      <c r="AP19" s="259">
        <f t="shared" si="1"/>
        <v>0</v>
      </c>
      <c r="AQ19" s="259"/>
      <c r="AR19" s="56" t="b">
        <v>0</v>
      </c>
      <c r="AS19" s="254"/>
      <c r="AT19" s="243"/>
      <c r="AU19" s="244"/>
      <c r="AV19" s="244"/>
      <c r="AW19" s="244"/>
      <c r="AX19" s="244"/>
      <c r="AY19" s="244"/>
      <c r="AZ19" s="244"/>
      <c r="BA19" s="244"/>
      <c r="BB19" s="244"/>
      <c r="BC19" s="244"/>
      <c r="BD19" s="244"/>
      <c r="BE19" s="244"/>
      <c r="BF19" s="244"/>
      <c r="BG19" s="244"/>
      <c r="BH19" s="244"/>
      <c r="BI19" s="244"/>
      <c r="BJ19" s="244"/>
      <c r="BK19" s="244"/>
      <c r="BL19" s="245"/>
      <c r="BN19" s="47"/>
      <c r="BO19" s="47"/>
      <c r="BP19" s="47"/>
      <c r="BQ19" s="47"/>
      <c r="BR19" s="47"/>
      <c r="CE19" s="47"/>
      <c r="CF19" s="47"/>
    </row>
    <row r="20" spans="3:84" ht="16.5" customHeight="1">
      <c r="C20" s="28"/>
      <c r="D20" s="28"/>
      <c r="E20" s="28"/>
      <c r="F20" s="28"/>
      <c r="G20" s="28"/>
      <c r="H20" s="28"/>
      <c r="I20" s="28"/>
      <c r="J20" s="28"/>
      <c r="K20" s="28"/>
      <c r="L20" s="28"/>
      <c r="M20" s="28"/>
      <c r="N20" s="28"/>
      <c r="O20" s="28"/>
      <c r="P20" s="28"/>
      <c r="Q20" s="28"/>
      <c r="R20" s="28"/>
      <c r="S20" s="28"/>
      <c r="T20" s="28"/>
      <c r="U20" s="28"/>
      <c r="Z20" s="305" t="s">
        <v>103</v>
      </c>
      <c r="AA20" s="305"/>
      <c r="AB20" s="305"/>
      <c r="AC20" s="305"/>
      <c r="AD20" s="305"/>
      <c r="AE20" s="305"/>
      <c r="AF20" s="306"/>
      <c r="AG20" s="295">
        <f t="shared" si="3"/>
        <v>0</v>
      </c>
      <c r="AH20" s="297"/>
      <c r="AI20" s="79" t="s">
        <v>75</v>
      </c>
      <c r="AJ20" s="275"/>
      <c r="AK20" s="275"/>
      <c r="AL20" s="275"/>
      <c r="AM20" s="275"/>
      <c r="AN20" s="276" t="s">
        <v>100</v>
      </c>
      <c r="AO20" s="276"/>
      <c r="AP20" s="259">
        <f t="shared" si="1"/>
        <v>0</v>
      </c>
      <c r="AQ20" s="259"/>
      <c r="AR20" s="56" t="b">
        <v>0</v>
      </c>
      <c r="AT20" s="80"/>
      <c r="AU20" s="307"/>
      <c r="AV20" s="308"/>
      <c r="AW20" s="308"/>
      <c r="AX20" s="308"/>
      <c r="AY20" s="309"/>
      <c r="AZ20" s="157" t="s">
        <v>77</v>
      </c>
      <c r="BA20" s="157"/>
      <c r="BB20" s="157"/>
      <c r="BC20" s="157"/>
      <c r="BD20" s="307"/>
      <c r="BE20" s="309"/>
      <c r="BF20" s="157" t="s">
        <v>78</v>
      </c>
      <c r="BG20" s="157"/>
      <c r="BH20" s="157"/>
      <c r="BI20" s="157"/>
      <c r="BJ20" s="157"/>
      <c r="BK20" s="310"/>
      <c r="BL20" s="311"/>
      <c r="BM20" s="268" t="s">
        <v>79</v>
      </c>
      <c r="BN20" s="268"/>
      <c r="BO20" s="47"/>
      <c r="BP20" s="47"/>
      <c r="BQ20" s="47"/>
      <c r="BR20" s="47"/>
      <c r="BX20" s="47"/>
      <c r="BY20" s="47"/>
      <c r="BZ20" s="47"/>
      <c r="CA20" s="47"/>
      <c r="CB20" s="47"/>
      <c r="CC20" s="47"/>
      <c r="CD20" s="47"/>
      <c r="CE20" s="47"/>
      <c r="CF20" s="47"/>
    </row>
    <row r="21" spans="3:84" ht="16.5" customHeight="1">
      <c r="C21" s="247" t="s">
        <v>70</v>
      </c>
      <c r="D21" s="248"/>
      <c r="E21" s="248"/>
      <c r="F21" s="248"/>
      <c r="G21" s="248"/>
      <c r="H21" s="248"/>
      <c r="I21" s="248"/>
      <c r="J21" s="248"/>
      <c r="K21" s="248"/>
      <c r="L21" s="248"/>
      <c r="M21" s="248"/>
      <c r="N21" s="248"/>
      <c r="O21" s="248"/>
      <c r="P21" s="248"/>
      <c r="Q21" s="248"/>
      <c r="R21" s="248"/>
      <c r="S21" s="248"/>
      <c r="T21" s="248"/>
      <c r="U21" s="249"/>
      <c r="Z21" s="305" t="s">
        <v>104</v>
      </c>
      <c r="AA21" s="305"/>
      <c r="AB21" s="305"/>
      <c r="AC21" s="305"/>
      <c r="AD21" s="305"/>
      <c r="AE21" s="305"/>
      <c r="AF21" s="306"/>
      <c r="AG21" s="295">
        <f t="shared" si="3"/>
        <v>10</v>
      </c>
      <c r="AH21" s="297"/>
      <c r="AI21" s="79" t="s">
        <v>75</v>
      </c>
      <c r="AJ21" s="275">
        <v>2</v>
      </c>
      <c r="AK21" s="275"/>
      <c r="AL21" s="275"/>
      <c r="AM21" s="275"/>
      <c r="AN21" s="276" t="s">
        <v>105</v>
      </c>
      <c r="AO21" s="276"/>
      <c r="AP21" s="259">
        <f t="shared" si="1"/>
        <v>5</v>
      </c>
      <c r="AQ21" s="259"/>
      <c r="AR21" s="56" t="b">
        <v>0</v>
      </c>
      <c r="AS21" s="254" t="s">
        <v>39</v>
      </c>
      <c r="AT21" s="240"/>
      <c r="AU21" s="241"/>
      <c r="AV21" s="241"/>
      <c r="AW21" s="241"/>
      <c r="AX21" s="241"/>
      <c r="AY21" s="241"/>
      <c r="AZ21" s="241"/>
      <c r="BA21" s="241"/>
      <c r="BB21" s="241"/>
      <c r="BC21" s="241"/>
      <c r="BD21" s="241"/>
      <c r="BE21" s="241"/>
      <c r="BF21" s="241"/>
      <c r="BG21" s="241"/>
      <c r="BH21" s="241"/>
      <c r="BI21" s="241"/>
      <c r="BJ21" s="241"/>
      <c r="BK21" s="241"/>
      <c r="BL21" s="242"/>
      <c r="BN21" s="47"/>
      <c r="BO21" s="47"/>
      <c r="BP21" s="47"/>
      <c r="BQ21" s="47"/>
      <c r="BR21" s="47"/>
      <c r="BS21" s="47"/>
      <c r="BT21" s="47"/>
      <c r="BU21" s="47"/>
      <c r="BV21" s="47"/>
      <c r="BW21" s="47"/>
      <c r="BX21" s="47"/>
      <c r="BY21" s="47"/>
      <c r="BZ21" s="47"/>
      <c r="CA21" s="47"/>
      <c r="CB21" s="47"/>
      <c r="CC21" s="47"/>
      <c r="CD21" s="47"/>
      <c r="CE21" s="47"/>
      <c r="CF21" s="47"/>
    </row>
    <row r="22" spans="3:84" ht="16.5" customHeight="1">
      <c r="J22" s="261" t="s">
        <v>106</v>
      </c>
      <c r="K22" s="261"/>
      <c r="M22" s="47"/>
      <c r="N22" s="47"/>
      <c r="O22" s="47"/>
      <c r="P22" s="47"/>
      <c r="Q22" s="47"/>
      <c r="R22" s="47"/>
      <c r="S22" s="47"/>
      <c r="T22" s="47"/>
      <c r="U22" s="47"/>
      <c r="Z22" s="319" t="s">
        <v>107</v>
      </c>
      <c r="AA22" s="319"/>
      <c r="AB22" s="319"/>
      <c r="AC22" s="319"/>
      <c r="AD22" s="319"/>
      <c r="AE22" s="319"/>
      <c r="AF22" s="320"/>
      <c r="AG22" s="295">
        <f t="shared" si="3"/>
        <v>6</v>
      </c>
      <c r="AH22" s="297"/>
      <c r="AI22" s="79" t="s">
        <v>75</v>
      </c>
      <c r="AJ22" s="321">
        <v>1</v>
      </c>
      <c r="AK22" s="321"/>
      <c r="AL22" s="321"/>
      <c r="AM22" s="321"/>
      <c r="AN22" s="276" t="s">
        <v>105</v>
      </c>
      <c r="AO22" s="276"/>
      <c r="AP22" s="259">
        <f t="shared" si="1"/>
        <v>5</v>
      </c>
      <c r="AQ22" s="259"/>
      <c r="AR22" s="56" t="b">
        <v>1</v>
      </c>
      <c r="AS22" s="254"/>
      <c r="AT22" s="243"/>
      <c r="AU22" s="244"/>
      <c r="AV22" s="244"/>
      <c r="AW22" s="244"/>
      <c r="AX22" s="244"/>
      <c r="AY22" s="244"/>
      <c r="AZ22" s="244"/>
      <c r="BA22" s="244"/>
      <c r="BB22" s="244"/>
      <c r="BC22" s="244"/>
      <c r="BD22" s="244"/>
      <c r="BE22" s="244"/>
      <c r="BF22" s="244"/>
      <c r="BG22" s="244"/>
      <c r="BH22" s="244"/>
      <c r="BI22" s="244"/>
      <c r="BJ22" s="244"/>
      <c r="BK22" s="244"/>
      <c r="BL22" s="245"/>
      <c r="BN22" s="47"/>
      <c r="BO22" s="47"/>
      <c r="BP22" s="47"/>
      <c r="BQ22" s="47"/>
      <c r="BR22" s="47"/>
      <c r="BS22" s="47"/>
      <c r="BT22" s="47"/>
      <c r="BU22" s="47"/>
      <c r="BV22" s="47"/>
      <c r="BW22" s="47"/>
      <c r="BX22" s="47"/>
      <c r="BY22" s="47"/>
      <c r="BZ22" s="47"/>
      <c r="CA22" s="47"/>
      <c r="CB22" s="47"/>
      <c r="CC22" s="47"/>
      <c r="CD22" s="47"/>
      <c r="CE22" s="47"/>
      <c r="CF22" s="47"/>
    </row>
    <row r="23" spans="3:84" ht="16.5" customHeight="1">
      <c r="C23" s="108" t="s">
        <v>76</v>
      </c>
      <c r="D23" s="108"/>
      <c r="E23" s="129"/>
      <c r="F23" s="293">
        <v>7</v>
      </c>
      <c r="G23" s="134"/>
      <c r="H23" s="135"/>
      <c r="I23" s="46"/>
      <c r="J23" s="286">
        <f>INT((F23-10)/2)</f>
        <v>-2</v>
      </c>
      <c r="K23" s="286"/>
      <c r="M23" s="47"/>
      <c r="N23" s="47"/>
      <c r="O23" s="47"/>
      <c r="P23" s="47"/>
      <c r="Q23" s="47"/>
      <c r="R23" s="47"/>
      <c r="S23" s="47"/>
      <c r="T23" s="47"/>
      <c r="U23" s="47"/>
      <c r="Z23" s="305" t="s">
        <v>108</v>
      </c>
      <c r="AA23" s="305"/>
      <c r="AB23" s="305"/>
      <c r="AC23" s="305"/>
      <c r="AD23" s="305"/>
      <c r="AE23" s="305"/>
      <c r="AF23" s="305"/>
      <c r="AG23" s="295">
        <f t="shared" si="3"/>
        <v>5</v>
      </c>
      <c r="AH23" s="297"/>
      <c r="AI23" s="79" t="s">
        <v>75</v>
      </c>
      <c r="AJ23" s="275"/>
      <c r="AK23" s="275"/>
      <c r="AL23" s="275"/>
      <c r="AM23" s="275"/>
      <c r="AN23" s="276" t="s">
        <v>105</v>
      </c>
      <c r="AO23" s="276"/>
      <c r="AP23" s="259">
        <f t="shared" si="1"/>
        <v>5</v>
      </c>
      <c r="AQ23" s="259"/>
      <c r="AR23" s="56" t="b">
        <v>0</v>
      </c>
      <c r="AT23" s="80"/>
      <c r="AU23" s="307"/>
      <c r="AV23" s="308"/>
      <c r="AW23" s="308"/>
      <c r="AX23" s="308"/>
      <c r="AY23" s="309"/>
      <c r="AZ23" s="157" t="s">
        <v>77</v>
      </c>
      <c r="BA23" s="157"/>
      <c r="BB23" s="157"/>
      <c r="BC23" s="157"/>
      <c r="BD23" s="307"/>
      <c r="BE23" s="309"/>
      <c r="BF23" s="157" t="s">
        <v>78</v>
      </c>
      <c r="BG23" s="157"/>
      <c r="BH23" s="157"/>
      <c r="BI23" s="157"/>
      <c r="BJ23" s="157"/>
      <c r="BK23" s="310"/>
      <c r="BL23" s="311"/>
      <c r="BM23" s="268" t="s">
        <v>79</v>
      </c>
      <c r="BN23" s="268"/>
      <c r="BT23" s="47"/>
      <c r="BU23" s="47"/>
      <c r="BV23" s="47"/>
      <c r="BW23" s="47"/>
      <c r="BX23" s="47"/>
      <c r="BY23" s="47"/>
      <c r="BZ23" s="47"/>
      <c r="CA23" s="47"/>
      <c r="CB23" s="47"/>
      <c r="CC23" s="47"/>
      <c r="CD23" s="47"/>
      <c r="CE23" s="47"/>
      <c r="CF23" s="47"/>
    </row>
    <row r="24" spans="3:84" ht="16.5" customHeight="1">
      <c r="C24" s="108" t="s">
        <v>84</v>
      </c>
      <c r="D24" s="108"/>
      <c r="E24" s="129"/>
      <c r="F24" s="293">
        <v>14</v>
      </c>
      <c r="G24" s="134"/>
      <c r="H24" s="135"/>
      <c r="I24" s="46"/>
      <c r="J24" s="286">
        <f>INT((F24-10)/2)</f>
        <v>2</v>
      </c>
      <c r="K24" s="286"/>
      <c r="M24" s="47"/>
      <c r="N24" s="47"/>
      <c r="O24" s="47"/>
      <c r="P24" s="47"/>
      <c r="Q24" s="47"/>
      <c r="R24" s="47"/>
      <c r="S24" s="47"/>
      <c r="T24" s="47"/>
      <c r="U24" s="47"/>
      <c r="Z24" s="305" t="s">
        <v>109</v>
      </c>
      <c r="AA24" s="305"/>
      <c r="AB24" s="305"/>
      <c r="AC24" s="305"/>
      <c r="AD24" s="305"/>
      <c r="AE24" s="305"/>
      <c r="AF24" s="305"/>
      <c r="AG24" s="295">
        <f t="shared" si="3"/>
        <v>13</v>
      </c>
      <c r="AH24" s="297"/>
      <c r="AI24" s="79" t="s">
        <v>75</v>
      </c>
      <c r="AJ24" s="275">
        <v>2</v>
      </c>
      <c r="AK24" s="275"/>
      <c r="AL24" s="275">
        <v>3</v>
      </c>
      <c r="AM24" s="275"/>
      <c r="AN24" s="276" t="s">
        <v>105</v>
      </c>
      <c r="AO24" s="276"/>
      <c r="AP24" s="259">
        <f t="shared" si="1"/>
        <v>5</v>
      </c>
      <c r="AQ24" s="259"/>
      <c r="AR24" s="56" t="b">
        <v>0</v>
      </c>
      <c r="AS24" s="254" t="s">
        <v>39</v>
      </c>
      <c r="AT24" s="240"/>
      <c r="AU24" s="241"/>
      <c r="AV24" s="241"/>
      <c r="AW24" s="241"/>
      <c r="AX24" s="241"/>
      <c r="AY24" s="241"/>
      <c r="AZ24" s="241"/>
      <c r="BA24" s="241"/>
      <c r="BB24" s="241"/>
      <c r="BC24" s="241"/>
      <c r="BD24" s="241"/>
      <c r="BE24" s="241"/>
      <c r="BF24" s="241"/>
      <c r="BG24" s="241"/>
      <c r="BH24" s="241"/>
      <c r="BI24" s="241"/>
      <c r="BJ24" s="241"/>
      <c r="BK24" s="241"/>
      <c r="BL24" s="242"/>
      <c r="BN24" s="47"/>
      <c r="BO24" s="47"/>
      <c r="BP24" s="47"/>
      <c r="BQ24" s="47"/>
      <c r="BR24" s="47"/>
      <c r="BS24" s="47"/>
      <c r="BT24" s="47"/>
      <c r="BU24" s="47"/>
      <c r="BV24" s="47"/>
      <c r="BW24" s="47"/>
      <c r="BX24" s="47"/>
      <c r="BY24" s="47"/>
      <c r="BZ24" s="47"/>
      <c r="CA24" s="47"/>
      <c r="CB24" s="47"/>
      <c r="CC24" s="47"/>
      <c r="CD24" s="47"/>
      <c r="CE24" s="47"/>
      <c r="CF24" s="47"/>
    </row>
    <row r="25" spans="3:84" ht="16.5" customHeight="1">
      <c r="C25" s="108" t="s">
        <v>110</v>
      </c>
      <c r="D25" s="108"/>
      <c r="E25" s="129"/>
      <c r="F25" s="293">
        <v>14</v>
      </c>
      <c r="G25" s="134"/>
      <c r="H25" s="135"/>
      <c r="I25" s="46"/>
      <c r="J25" s="286">
        <f t="shared" ref="J25:J28" si="4">INT((F25-10)/2)</f>
        <v>2</v>
      </c>
      <c r="K25" s="286"/>
      <c r="M25" s="47"/>
      <c r="N25" s="47"/>
      <c r="O25" s="47"/>
      <c r="P25" s="47"/>
      <c r="Q25" s="47"/>
      <c r="R25" s="47"/>
      <c r="S25" s="47"/>
      <c r="T25" s="47"/>
      <c r="U25" s="47"/>
      <c r="V25" s="77"/>
      <c r="Z25" s="315" t="s">
        <v>111</v>
      </c>
      <c r="AA25" s="315"/>
      <c r="AB25" s="315"/>
      <c r="AC25" s="315"/>
      <c r="AD25" s="315"/>
      <c r="AE25" s="315"/>
      <c r="AF25" s="316"/>
      <c r="AG25" s="295">
        <f t="shared" si="3"/>
        <v>9</v>
      </c>
      <c r="AH25" s="297"/>
      <c r="AI25" s="79" t="s">
        <v>75</v>
      </c>
      <c r="AJ25" s="274">
        <v>1</v>
      </c>
      <c r="AK25" s="274"/>
      <c r="AL25" s="274"/>
      <c r="AM25" s="274"/>
      <c r="AN25" s="276" t="s">
        <v>105</v>
      </c>
      <c r="AO25" s="276"/>
      <c r="AP25" s="259">
        <f t="shared" si="1"/>
        <v>5</v>
      </c>
      <c r="AQ25" s="259"/>
      <c r="AR25" s="56" t="b">
        <v>1</v>
      </c>
      <c r="AS25" s="254"/>
      <c r="AT25" s="243"/>
      <c r="AU25" s="244"/>
      <c r="AV25" s="244"/>
      <c r="AW25" s="244"/>
      <c r="AX25" s="244"/>
      <c r="AY25" s="244"/>
      <c r="AZ25" s="244"/>
      <c r="BA25" s="244"/>
      <c r="BB25" s="244"/>
      <c r="BC25" s="244"/>
      <c r="BD25" s="244"/>
      <c r="BE25" s="244"/>
      <c r="BF25" s="244"/>
      <c r="BG25" s="244"/>
      <c r="BH25" s="244"/>
      <c r="BI25" s="244"/>
      <c r="BJ25" s="244"/>
      <c r="BK25" s="244"/>
      <c r="BL25" s="245"/>
      <c r="BN25" s="47"/>
      <c r="BO25" s="47"/>
      <c r="BP25" s="47"/>
      <c r="BQ25" s="47"/>
      <c r="BR25" s="47"/>
      <c r="BS25" s="47"/>
      <c r="BT25" s="47"/>
      <c r="BU25" s="47"/>
      <c r="BV25" s="47"/>
      <c r="BW25" s="47"/>
      <c r="BX25" s="47"/>
      <c r="BY25" s="47"/>
      <c r="BZ25" s="47"/>
      <c r="CA25" s="47"/>
      <c r="CB25" s="47"/>
      <c r="CC25" s="47"/>
      <c r="CD25" s="47"/>
      <c r="CE25" s="47"/>
      <c r="CF25" s="47"/>
    </row>
    <row r="26" spans="3:84" ht="16.5" customHeight="1">
      <c r="C26" s="108" t="s">
        <v>96</v>
      </c>
      <c r="D26" s="108"/>
      <c r="E26" s="129"/>
      <c r="F26" s="293">
        <v>12</v>
      </c>
      <c r="G26" s="134"/>
      <c r="H26" s="135"/>
      <c r="I26" s="46"/>
      <c r="J26" s="286">
        <f t="shared" si="4"/>
        <v>1</v>
      </c>
      <c r="K26" s="286"/>
      <c r="M26" s="47"/>
      <c r="N26" s="47"/>
      <c r="O26" s="47"/>
      <c r="P26" s="47"/>
      <c r="Q26" s="47"/>
      <c r="R26" s="47"/>
      <c r="S26" s="47"/>
      <c r="T26" s="47"/>
      <c r="U26" s="47"/>
      <c r="Z26" s="305" t="s">
        <v>112</v>
      </c>
      <c r="AA26" s="305"/>
      <c r="AB26" s="305"/>
      <c r="AC26" s="305"/>
      <c r="AD26" s="305"/>
      <c r="AE26" s="305"/>
      <c r="AF26" s="306"/>
      <c r="AG26" s="295">
        <f>SUM(AJ26+AL26+AP26)+IF(AR28=TRUE,IF(AJ26&gt;0,3,0),0)</f>
        <v>12</v>
      </c>
      <c r="AH26" s="297"/>
      <c r="AI26" s="79" t="s">
        <v>75</v>
      </c>
      <c r="AJ26" s="275">
        <v>2</v>
      </c>
      <c r="AK26" s="275"/>
      <c r="AL26" s="275">
        <v>2</v>
      </c>
      <c r="AM26" s="275"/>
      <c r="AN26" s="276" t="s">
        <v>105</v>
      </c>
      <c r="AO26" s="276"/>
      <c r="AP26" s="259">
        <f t="shared" si="1"/>
        <v>5</v>
      </c>
      <c r="AQ26" s="259"/>
      <c r="AR26" s="56" t="b">
        <v>1</v>
      </c>
      <c r="AT26" s="80"/>
      <c r="AU26" s="307"/>
      <c r="AV26" s="308"/>
      <c r="AW26" s="308"/>
      <c r="AX26" s="308"/>
      <c r="AY26" s="309"/>
      <c r="AZ26" s="157" t="s">
        <v>77</v>
      </c>
      <c r="BA26" s="157"/>
      <c r="BB26" s="157"/>
      <c r="BC26" s="157"/>
      <c r="BD26" s="307"/>
      <c r="BE26" s="309"/>
      <c r="BF26" s="157" t="s">
        <v>78</v>
      </c>
      <c r="BG26" s="157"/>
      <c r="BH26" s="157"/>
      <c r="BI26" s="157"/>
      <c r="BJ26" s="157"/>
      <c r="BK26" s="310"/>
      <c r="BL26" s="311"/>
      <c r="BM26" s="268" t="s">
        <v>79</v>
      </c>
      <c r="BN26" s="268"/>
      <c r="BO26" s="47"/>
      <c r="BP26" s="47"/>
      <c r="BQ26" s="47"/>
      <c r="BR26" s="47"/>
      <c r="BS26" s="47"/>
      <c r="BT26" s="47"/>
      <c r="BU26" s="47"/>
      <c r="BV26" s="47"/>
      <c r="BW26" s="47"/>
      <c r="BX26" s="47"/>
      <c r="BY26" s="47"/>
      <c r="BZ26" s="47"/>
      <c r="CA26" s="47"/>
      <c r="CB26" s="47"/>
      <c r="CC26" s="47"/>
      <c r="CD26" s="47"/>
      <c r="CE26" s="47"/>
      <c r="CF26" s="47"/>
    </row>
    <row r="27" spans="3:84" ht="16.5" customHeight="1">
      <c r="C27" s="108" t="s">
        <v>100</v>
      </c>
      <c r="D27" s="108"/>
      <c r="E27" s="129"/>
      <c r="F27" s="293">
        <v>10</v>
      </c>
      <c r="G27" s="134"/>
      <c r="H27" s="135"/>
      <c r="I27" s="46"/>
      <c r="J27" s="317">
        <f t="shared" si="4"/>
        <v>0</v>
      </c>
      <c r="K27" s="317"/>
      <c r="M27" s="47"/>
      <c r="N27" s="47"/>
      <c r="O27" s="47"/>
      <c r="P27" s="46"/>
      <c r="Q27" s="46"/>
      <c r="R27" s="46"/>
      <c r="S27" s="46"/>
      <c r="T27" s="46"/>
      <c r="U27" s="46"/>
      <c r="Z27" s="261" t="s">
        <v>113</v>
      </c>
      <c r="AA27" s="291"/>
      <c r="AB27" s="291"/>
      <c r="AC27" s="291"/>
      <c r="AD27" s="291"/>
      <c r="AE27" s="291"/>
      <c r="AF27" s="291"/>
      <c r="AG27" s="284" t="s">
        <v>67</v>
      </c>
      <c r="AH27" s="318"/>
      <c r="AJ27" s="261" t="s">
        <v>68</v>
      </c>
      <c r="AK27" s="291"/>
      <c r="AL27" s="261" t="s">
        <v>69</v>
      </c>
      <c r="AM27" s="291"/>
      <c r="AN27" s="261" t="s">
        <v>70</v>
      </c>
      <c r="AO27" s="261"/>
      <c r="AP27" s="261"/>
      <c r="AQ27" s="261"/>
      <c r="AR27" s="56" t="b">
        <v>0</v>
      </c>
      <c r="AS27" s="254" t="s">
        <v>39</v>
      </c>
      <c r="AT27" s="240"/>
      <c r="AU27" s="241"/>
      <c r="AV27" s="241"/>
      <c r="AW27" s="241"/>
      <c r="AX27" s="241"/>
      <c r="AY27" s="241"/>
      <c r="AZ27" s="241"/>
      <c r="BA27" s="241"/>
      <c r="BB27" s="241"/>
      <c r="BC27" s="241"/>
      <c r="BD27" s="241"/>
      <c r="BE27" s="241"/>
      <c r="BF27" s="241"/>
      <c r="BG27" s="241"/>
      <c r="BH27" s="241"/>
      <c r="BI27" s="241"/>
      <c r="BJ27" s="241"/>
      <c r="BK27" s="241"/>
      <c r="BL27" s="242"/>
      <c r="BN27" s="47"/>
      <c r="BO27" s="47"/>
      <c r="BP27" s="47"/>
      <c r="BQ27" s="47"/>
      <c r="BR27" s="47"/>
      <c r="BS27" s="47"/>
      <c r="BT27" s="47"/>
      <c r="BU27" s="47"/>
      <c r="BV27" s="47"/>
      <c r="BW27" s="47"/>
      <c r="BX27" s="47"/>
      <c r="BY27" s="47"/>
      <c r="BZ27" s="47"/>
      <c r="CA27" s="47"/>
      <c r="CB27" s="47"/>
      <c r="CC27" s="47"/>
      <c r="CD27" s="47"/>
      <c r="CE27" s="47"/>
      <c r="CF27" s="47"/>
    </row>
    <row r="28" spans="3:84" ht="16.5" customHeight="1">
      <c r="C28" s="108" t="s">
        <v>105</v>
      </c>
      <c r="D28" s="108"/>
      <c r="E28" s="129"/>
      <c r="F28" s="293">
        <v>20</v>
      </c>
      <c r="G28" s="134"/>
      <c r="H28" s="135"/>
      <c r="I28" s="46"/>
      <c r="J28" s="286">
        <f t="shared" si="4"/>
        <v>5</v>
      </c>
      <c r="K28" s="286"/>
      <c r="Z28" s="305" t="s">
        <v>114</v>
      </c>
      <c r="AA28" s="305"/>
      <c r="AB28" s="305"/>
      <c r="AC28" s="305"/>
      <c r="AD28" s="305"/>
      <c r="AE28" s="305"/>
      <c r="AF28" s="306"/>
      <c r="AG28" s="278">
        <f t="shared" ref="AG28:AG37" si="5">SUM(AJ28+AL28+AP28)+IF(AR30=TRUE,IF(AJ28&gt;0,3,0),0)</f>
        <v>6</v>
      </c>
      <c r="AH28" s="278"/>
      <c r="AI28" s="79" t="s">
        <v>75</v>
      </c>
      <c r="AJ28" s="275">
        <v>2</v>
      </c>
      <c r="AK28" s="287"/>
      <c r="AL28" s="275"/>
      <c r="AM28" s="287"/>
      <c r="AN28" s="276" t="s">
        <v>96</v>
      </c>
      <c r="AO28" s="276"/>
      <c r="AP28" s="259">
        <f t="shared" ref="AP28:AP37" si="6">IFERROR(INDEX($J$23:$J$28,MATCH(AN28,$C$23:$C$28,0)),0)</f>
        <v>1</v>
      </c>
      <c r="AQ28" s="259"/>
      <c r="AR28" s="56" t="b">
        <v>1</v>
      </c>
      <c r="AS28" s="254"/>
      <c r="AT28" s="243"/>
      <c r="AU28" s="244"/>
      <c r="AV28" s="244"/>
      <c r="AW28" s="244"/>
      <c r="AX28" s="244"/>
      <c r="AY28" s="244"/>
      <c r="AZ28" s="244"/>
      <c r="BA28" s="244"/>
      <c r="BB28" s="244"/>
      <c r="BC28" s="244"/>
      <c r="BD28" s="244"/>
      <c r="BE28" s="244"/>
      <c r="BF28" s="244"/>
      <c r="BG28" s="244"/>
      <c r="BH28" s="244"/>
      <c r="BI28" s="244"/>
      <c r="BJ28" s="244"/>
      <c r="BK28" s="244"/>
      <c r="BL28" s="245"/>
      <c r="BN28" s="47"/>
      <c r="BO28" s="47"/>
      <c r="BP28" s="47"/>
      <c r="BQ28" s="47"/>
      <c r="BR28" s="47"/>
      <c r="BS28" s="47"/>
      <c r="BT28" s="47"/>
      <c r="BU28" s="47"/>
      <c r="BV28" s="47"/>
      <c r="BW28" s="47"/>
      <c r="BX28" s="47"/>
      <c r="BY28" s="47"/>
      <c r="BZ28" s="47"/>
      <c r="CA28" s="47"/>
      <c r="CB28" s="47"/>
      <c r="CC28" s="47"/>
      <c r="CD28" s="47"/>
      <c r="CE28" s="47"/>
      <c r="CF28" s="47"/>
    </row>
    <row r="29" spans="3:84" ht="16.5" customHeight="1">
      <c r="C29" s="47"/>
      <c r="D29" s="47"/>
      <c r="E29" s="47"/>
      <c r="F29" s="47"/>
      <c r="G29" s="47"/>
      <c r="H29" s="47"/>
      <c r="I29" s="47"/>
      <c r="M29" s="261" t="s">
        <v>115</v>
      </c>
      <c r="N29" s="261"/>
      <c r="O29" s="261"/>
      <c r="P29" s="261" t="s">
        <v>116</v>
      </c>
      <c r="Q29" s="261"/>
      <c r="R29" s="261"/>
      <c r="S29" s="261" t="s">
        <v>70</v>
      </c>
      <c r="T29" s="261"/>
      <c r="U29" s="261"/>
      <c r="Z29" s="315" t="s">
        <v>117</v>
      </c>
      <c r="AA29" s="315"/>
      <c r="AB29" s="315"/>
      <c r="AC29" s="315"/>
      <c r="AD29" s="315"/>
      <c r="AE29" s="315"/>
      <c r="AF29" s="316"/>
      <c r="AG29" s="278">
        <f t="shared" si="5"/>
        <v>1</v>
      </c>
      <c r="AH29" s="278"/>
      <c r="AI29" s="79" t="s">
        <v>75</v>
      </c>
      <c r="AJ29" s="274"/>
      <c r="AK29" s="274"/>
      <c r="AL29" s="274"/>
      <c r="AM29" s="274"/>
      <c r="AN29" s="276" t="s">
        <v>96</v>
      </c>
      <c r="AO29" s="276"/>
      <c r="AP29" s="259">
        <f t="shared" si="6"/>
        <v>1</v>
      </c>
      <c r="AQ29" s="259"/>
      <c r="AR29" s="56"/>
      <c r="AT29" s="80"/>
      <c r="AU29" s="307"/>
      <c r="AV29" s="308"/>
      <c r="AW29" s="308"/>
      <c r="AX29" s="308"/>
      <c r="AY29" s="309"/>
      <c r="AZ29" s="157" t="s">
        <v>77</v>
      </c>
      <c r="BA29" s="157"/>
      <c r="BB29" s="157"/>
      <c r="BC29" s="157"/>
      <c r="BD29" s="307"/>
      <c r="BE29" s="309"/>
      <c r="BF29" s="157" t="s">
        <v>78</v>
      </c>
      <c r="BG29" s="157"/>
      <c r="BH29" s="157"/>
      <c r="BI29" s="157"/>
      <c r="BJ29" s="157"/>
      <c r="BK29" s="310"/>
      <c r="BL29" s="311"/>
      <c r="BM29" s="268" t="s">
        <v>79</v>
      </c>
      <c r="BN29" s="268"/>
      <c r="BO29" s="46"/>
      <c r="BP29" s="46"/>
      <c r="BQ29" s="46"/>
      <c r="BR29" s="46"/>
      <c r="BS29" s="46"/>
      <c r="BT29" s="46"/>
      <c r="BU29" s="46"/>
      <c r="BV29" s="46"/>
      <c r="BW29" s="46"/>
      <c r="BX29" s="46"/>
      <c r="BY29" s="46"/>
      <c r="BZ29" s="46"/>
      <c r="CA29" s="46"/>
      <c r="CB29" s="46"/>
      <c r="CC29" s="46"/>
      <c r="CD29" s="46"/>
      <c r="CE29" s="46"/>
      <c r="CF29" s="46"/>
    </row>
    <row r="30" spans="3:84" ht="16.5" customHeight="1">
      <c r="C30" s="312" t="s">
        <v>118</v>
      </c>
      <c r="D30" s="312"/>
      <c r="E30" s="312"/>
      <c r="F30" s="312"/>
      <c r="G30" s="312"/>
      <c r="H30" s="67"/>
      <c r="I30" s="313">
        <f t="shared" ref="I30:I32" si="7">SUM(M30+P30+S30)</f>
        <v>2</v>
      </c>
      <c r="J30" s="313"/>
      <c r="K30" s="313"/>
      <c r="L30" s="70" t="s">
        <v>75</v>
      </c>
      <c r="M30" s="314">
        <v>0</v>
      </c>
      <c r="N30" s="314"/>
      <c r="O30" s="314"/>
      <c r="P30" s="314">
        <v>0</v>
      </c>
      <c r="Q30" s="314"/>
      <c r="R30" s="314"/>
      <c r="S30" s="301">
        <f>J25</f>
        <v>2</v>
      </c>
      <c r="T30" s="301"/>
      <c r="U30" s="301"/>
      <c r="Z30" s="305" t="s">
        <v>119</v>
      </c>
      <c r="AA30" s="305"/>
      <c r="AB30" s="305"/>
      <c r="AC30" s="305"/>
      <c r="AD30" s="305"/>
      <c r="AE30" s="305"/>
      <c r="AF30" s="306"/>
      <c r="AG30" s="278">
        <f t="shared" si="5"/>
        <v>1</v>
      </c>
      <c r="AH30" s="278"/>
      <c r="AI30" s="79" t="s">
        <v>75</v>
      </c>
      <c r="AJ30" s="275"/>
      <c r="AK30" s="275"/>
      <c r="AL30" s="275"/>
      <c r="AM30" s="275"/>
      <c r="AN30" s="276" t="s">
        <v>96</v>
      </c>
      <c r="AO30" s="276"/>
      <c r="AP30" s="259">
        <f t="shared" si="6"/>
        <v>1</v>
      </c>
      <c r="AQ30" s="259"/>
      <c r="AR30" s="56" t="b">
        <v>1</v>
      </c>
      <c r="AS30" s="254" t="s">
        <v>39</v>
      </c>
      <c r="AT30" s="240"/>
      <c r="AU30" s="241"/>
      <c r="AV30" s="241"/>
      <c r="AW30" s="241"/>
      <c r="AX30" s="241"/>
      <c r="AY30" s="241"/>
      <c r="AZ30" s="241"/>
      <c r="BA30" s="241"/>
      <c r="BB30" s="241"/>
      <c r="BC30" s="241"/>
      <c r="BD30" s="241"/>
      <c r="BE30" s="241"/>
      <c r="BF30" s="241"/>
      <c r="BG30" s="241"/>
      <c r="BH30" s="241"/>
      <c r="BI30" s="241"/>
      <c r="BJ30" s="241"/>
      <c r="BK30" s="241"/>
      <c r="BL30" s="242"/>
      <c r="BN30" s="47"/>
      <c r="BO30" s="46"/>
      <c r="BP30" s="46"/>
      <c r="BQ30" s="46"/>
      <c r="BR30" s="46"/>
      <c r="BS30" s="46"/>
      <c r="BT30" s="46"/>
      <c r="BU30" s="46"/>
      <c r="BV30" s="46"/>
      <c r="BW30" s="46"/>
      <c r="BX30" s="46"/>
      <c r="BY30" s="46"/>
      <c r="BZ30" s="46"/>
      <c r="CA30" s="46"/>
      <c r="CB30" s="46"/>
      <c r="CC30" s="46"/>
      <c r="CD30" s="46"/>
      <c r="CE30" s="46"/>
      <c r="CF30" s="46"/>
    </row>
    <row r="31" spans="3:84" ht="16.5" customHeight="1">
      <c r="C31" s="312" t="s">
        <v>120</v>
      </c>
      <c r="D31" s="312"/>
      <c r="E31" s="312"/>
      <c r="F31" s="312"/>
      <c r="G31" s="312"/>
      <c r="H31" s="67"/>
      <c r="I31" s="313">
        <f t="shared" si="7"/>
        <v>3</v>
      </c>
      <c r="J31" s="313"/>
      <c r="K31" s="313"/>
      <c r="L31" s="70" t="s">
        <v>75</v>
      </c>
      <c r="M31" s="314">
        <v>0</v>
      </c>
      <c r="N31" s="314"/>
      <c r="O31" s="314"/>
      <c r="P31" s="314">
        <v>1</v>
      </c>
      <c r="Q31" s="314"/>
      <c r="R31" s="314"/>
      <c r="S31" s="301">
        <f>J24</f>
        <v>2</v>
      </c>
      <c r="T31" s="301"/>
      <c r="U31" s="301"/>
      <c r="Z31" s="305" t="s">
        <v>121</v>
      </c>
      <c r="AA31" s="305"/>
      <c r="AB31" s="305"/>
      <c r="AC31" s="305"/>
      <c r="AD31" s="305"/>
      <c r="AE31" s="305"/>
      <c r="AF31" s="306"/>
      <c r="AG31" s="278">
        <f t="shared" si="5"/>
        <v>1</v>
      </c>
      <c r="AH31" s="278"/>
      <c r="AI31" s="79" t="s">
        <v>75</v>
      </c>
      <c r="AJ31" s="275"/>
      <c r="AK31" s="275"/>
      <c r="AL31" s="275"/>
      <c r="AM31" s="275"/>
      <c r="AN31" s="276" t="s">
        <v>96</v>
      </c>
      <c r="AO31" s="276"/>
      <c r="AP31" s="259">
        <f t="shared" si="6"/>
        <v>1</v>
      </c>
      <c r="AQ31" s="259"/>
      <c r="AR31" s="56" t="b">
        <v>0</v>
      </c>
      <c r="AS31" s="254"/>
      <c r="AT31" s="243"/>
      <c r="AU31" s="244"/>
      <c r="AV31" s="244"/>
      <c r="AW31" s="244"/>
      <c r="AX31" s="244"/>
      <c r="AY31" s="244"/>
      <c r="AZ31" s="244"/>
      <c r="BA31" s="244"/>
      <c r="BB31" s="244"/>
      <c r="BC31" s="244"/>
      <c r="BD31" s="244"/>
      <c r="BE31" s="244"/>
      <c r="BF31" s="244"/>
      <c r="BG31" s="244"/>
      <c r="BH31" s="244"/>
      <c r="BI31" s="244"/>
      <c r="BJ31" s="244"/>
      <c r="BK31" s="244"/>
      <c r="BL31" s="245"/>
      <c r="BN31" s="47"/>
      <c r="BO31" s="46"/>
      <c r="BP31" s="46"/>
      <c r="BQ31" s="46"/>
      <c r="BR31" s="46"/>
      <c r="BS31" s="46"/>
      <c r="BT31" s="46"/>
      <c r="BU31" s="46"/>
      <c r="BV31" s="46"/>
      <c r="BW31" s="46"/>
      <c r="BX31" s="46"/>
      <c r="BY31" s="46"/>
      <c r="BZ31" s="46"/>
      <c r="CA31" s="46"/>
      <c r="CB31" s="46"/>
      <c r="CC31" s="46"/>
      <c r="CD31" s="46"/>
      <c r="CE31" s="46"/>
      <c r="CF31" s="46"/>
    </row>
    <row r="32" spans="3:84" ht="16.5" customHeight="1">
      <c r="C32" s="312" t="s">
        <v>122</v>
      </c>
      <c r="D32" s="312"/>
      <c r="E32" s="312"/>
      <c r="F32" s="312"/>
      <c r="G32" s="312"/>
      <c r="H32" s="67"/>
      <c r="I32" s="313">
        <f t="shared" si="7"/>
        <v>4</v>
      </c>
      <c r="J32" s="313"/>
      <c r="K32" s="313"/>
      <c r="L32" s="70" t="s">
        <v>75</v>
      </c>
      <c r="M32" s="314">
        <v>3</v>
      </c>
      <c r="N32" s="314"/>
      <c r="O32" s="314"/>
      <c r="P32" s="314">
        <v>1</v>
      </c>
      <c r="Q32" s="314"/>
      <c r="R32" s="314"/>
      <c r="S32" s="301">
        <f>J27</f>
        <v>0</v>
      </c>
      <c r="T32" s="301"/>
      <c r="U32" s="301"/>
      <c r="Z32" s="305" t="s">
        <v>123</v>
      </c>
      <c r="AA32" s="305"/>
      <c r="AB32" s="305"/>
      <c r="AC32" s="305"/>
      <c r="AD32" s="305"/>
      <c r="AE32" s="305"/>
      <c r="AF32" s="306"/>
      <c r="AG32" s="278">
        <f t="shared" si="5"/>
        <v>1</v>
      </c>
      <c r="AH32" s="278"/>
      <c r="AI32" s="79" t="s">
        <v>75</v>
      </c>
      <c r="AJ32" s="275"/>
      <c r="AK32" s="275"/>
      <c r="AL32" s="275"/>
      <c r="AM32" s="275"/>
      <c r="AN32" s="276" t="s">
        <v>96</v>
      </c>
      <c r="AO32" s="276"/>
      <c r="AP32" s="259">
        <f t="shared" si="6"/>
        <v>1</v>
      </c>
      <c r="AQ32" s="259"/>
      <c r="AR32" s="56" t="b">
        <v>0</v>
      </c>
      <c r="AT32" s="80"/>
      <c r="AU32" s="307"/>
      <c r="AV32" s="308"/>
      <c r="AW32" s="308"/>
      <c r="AX32" s="308"/>
      <c r="AY32" s="309"/>
      <c r="AZ32" s="157" t="s">
        <v>77</v>
      </c>
      <c r="BA32" s="157"/>
      <c r="BB32" s="157"/>
      <c r="BC32" s="157"/>
      <c r="BD32" s="307"/>
      <c r="BE32" s="309"/>
      <c r="BF32" s="157" t="s">
        <v>78</v>
      </c>
      <c r="BG32" s="157"/>
      <c r="BH32" s="157"/>
      <c r="BI32" s="157"/>
      <c r="BJ32" s="157"/>
      <c r="BK32" s="310"/>
      <c r="BL32" s="311"/>
      <c r="BM32" s="268" t="s">
        <v>79</v>
      </c>
      <c r="BN32" s="268"/>
      <c r="BO32" s="46"/>
      <c r="BP32" s="46"/>
      <c r="BQ32" s="46"/>
      <c r="BR32" s="46"/>
      <c r="BS32" s="46"/>
      <c r="BT32" s="46"/>
      <c r="BU32" s="46"/>
      <c r="BV32" s="46"/>
      <c r="BW32" s="46"/>
      <c r="BX32" s="46"/>
      <c r="BY32" s="46"/>
      <c r="BZ32" s="46"/>
      <c r="CA32" s="46"/>
      <c r="CB32" s="46"/>
      <c r="CC32" s="46"/>
      <c r="CD32" s="46"/>
      <c r="CE32" s="46"/>
      <c r="CF32" s="46"/>
    </row>
    <row r="33" spans="3:84" ht="16.5" customHeight="1">
      <c r="Z33" s="305" t="s">
        <v>124</v>
      </c>
      <c r="AA33" s="305"/>
      <c r="AB33" s="305"/>
      <c r="AC33" s="305"/>
      <c r="AD33" s="305"/>
      <c r="AE33" s="305"/>
      <c r="AF33" s="306"/>
      <c r="AG33" s="278">
        <f t="shared" si="5"/>
        <v>1</v>
      </c>
      <c r="AH33" s="278"/>
      <c r="AI33" s="79" t="s">
        <v>75</v>
      </c>
      <c r="AJ33" s="275"/>
      <c r="AK33" s="275"/>
      <c r="AL33" s="275"/>
      <c r="AM33" s="275"/>
      <c r="AN33" s="276" t="s">
        <v>96</v>
      </c>
      <c r="AO33" s="276"/>
      <c r="AP33" s="259">
        <f t="shared" si="6"/>
        <v>1</v>
      </c>
      <c r="AQ33" s="259"/>
      <c r="AR33" s="56" t="b">
        <v>0</v>
      </c>
      <c r="AS33" s="254" t="s">
        <v>39</v>
      </c>
      <c r="AT33" s="240"/>
      <c r="AU33" s="241"/>
      <c r="AV33" s="241"/>
      <c r="AW33" s="241"/>
      <c r="AX33" s="241"/>
      <c r="AY33" s="241"/>
      <c r="AZ33" s="241"/>
      <c r="BA33" s="241"/>
      <c r="BB33" s="241"/>
      <c r="BC33" s="241"/>
      <c r="BD33" s="241"/>
      <c r="BE33" s="241"/>
      <c r="BF33" s="241"/>
      <c r="BG33" s="241"/>
      <c r="BH33" s="241"/>
      <c r="BI33" s="241"/>
      <c r="BJ33" s="241"/>
      <c r="BK33" s="241"/>
      <c r="BL33" s="242"/>
      <c r="BN33" s="47"/>
      <c r="BO33" s="46"/>
      <c r="BP33" s="46"/>
      <c r="BQ33" s="46"/>
      <c r="BR33" s="46"/>
      <c r="BS33" s="46"/>
      <c r="BT33" s="46"/>
      <c r="BU33" s="46"/>
      <c r="BV33" s="46"/>
      <c r="BW33" s="46"/>
      <c r="BX33" s="46"/>
      <c r="BY33" s="46"/>
      <c r="BZ33" s="46"/>
      <c r="CA33" s="46"/>
      <c r="CB33" s="46"/>
      <c r="CC33" s="46"/>
      <c r="CD33" s="46"/>
      <c r="CE33" s="46"/>
      <c r="CF33" s="46"/>
    </row>
    <row r="34" spans="3:84" ht="16.5" customHeight="1">
      <c r="C34" s="247" t="s">
        <v>125</v>
      </c>
      <c r="D34" s="248"/>
      <c r="E34" s="248"/>
      <c r="F34" s="248"/>
      <c r="G34" s="248"/>
      <c r="H34" s="248"/>
      <c r="I34" s="248"/>
      <c r="J34" s="248"/>
      <c r="K34" s="248"/>
      <c r="L34" s="248"/>
      <c r="M34" s="248"/>
      <c r="N34" s="248"/>
      <c r="O34" s="248"/>
      <c r="P34" s="248"/>
      <c r="Q34" s="248"/>
      <c r="R34" s="248"/>
      <c r="S34" s="248"/>
      <c r="T34" s="248"/>
      <c r="U34" s="249"/>
      <c r="Z34" s="305" t="s">
        <v>126</v>
      </c>
      <c r="AA34" s="305"/>
      <c r="AB34" s="305"/>
      <c r="AC34" s="305"/>
      <c r="AD34" s="305"/>
      <c r="AE34" s="305"/>
      <c r="AF34" s="306"/>
      <c r="AG34" s="278">
        <f t="shared" si="5"/>
        <v>5</v>
      </c>
      <c r="AH34" s="278"/>
      <c r="AI34" s="79" t="s">
        <v>75</v>
      </c>
      <c r="AJ34" s="275">
        <v>1</v>
      </c>
      <c r="AK34" s="275"/>
      <c r="AL34" s="275"/>
      <c r="AM34" s="275"/>
      <c r="AN34" s="276" t="s">
        <v>96</v>
      </c>
      <c r="AO34" s="276"/>
      <c r="AP34" s="259">
        <f t="shared" si="6"/>
        <v>1</v>
      </c>
      <c r="AQ34" s="259"/>
      <c r="AR34" s="56"/>
      <c r="AS34" s="254"/>
      <c r="AT34" s="243"/>
      <c r="AU34" s="244"/>
      <c r="AV34" s="244"/>
      <c r="AW34" s="244"/>
      <c r="AX34" s="244"/>
      <c r="AY34" s="244"/>
      <c r="AZ34" s="244"/>
      <c r="BA34" s="244"/>
      <c r="BB34" s="244"/>
      <c r="BC34" s="244"/>
      <c r="BD34" s="244"/>
      <c r="BE34" s="244"/>
      <c r="BF34" s="244"/>
      <c r="BG34" s="244"/>
      <c r="BH34" s="244"/>
      <c r="BI34" s="244"/>
      <c r="BJ34" s="244"/>
      <c r="BK34" s="244"/>
      <c r="BL34" s="245"/>
      <c r="BN34" s="47"/>
      <c r="BO34" s="46"/>
      <c r="BP34" s="46"/>
      <c r="BQ34" s="46"/>
      <c r="BR34" s="46"/>
      <c r="BS34" s="46"/>
      <c r="BT34" s="46"/>
      <c r="BU34" s="46"/>
      <c r="BV34" s="46"/>
      <c r="BW34" s="46"/>
      <c r="BX34" s="46"/>
      <c r="BY34" s="46"/>
      <c r="BZ34" s="46"/>
      <c r="CA34" s="46"/>
      <c r="CB34" s="46"/>
      <c r="CC34" s="46"/>
      <c r="CD34" s="46"/>
      <c r="CE34" s="46"/>
      <c r="CF34" s="46"/>
    </row>
    <row r="35" spans="3:84" ht="16.5" customHeight="1">
      <c r="C35" s="47"/>
      <c r="D35" s="47"/>
      <c r="E35" s="47"/>
      <c r="F35" s="47"/>
      <c r="G35" s="47"/>
      <c r="H35" s="47"/>
      <c r="I35" s="47"/>
      <c r="J35" s="47"/>
      <c r="K35" s="47"/>
      <c r="L35" s="47"/>
      <c r="M35" s="47"/>
      <c r="N35" s="47"/>
      <c r="O35" s="47"/>
      <c r="P35" s="47"/>
      <c r="Q35" s="47"/>
      <c r="R35" s="46"/>
      <c r="S35" s="47"/>
      <c r="T35" s="47"/>
      <c r="U35" s="47"/>
      <c r="Z35" s="305" t="s">
        <v>127</v>
      </c>
      <c r="AA35" s="305"/>
      <c r="AB35" s="305"/>
      <c r="AC35" s="305"/>
      <c r="AD35" s="305"/>
      <c r="AE35" s="305"/>
      <c r="AF35" s="306"/>
      <c r="AG35" s="278">
        <f t="shared" si="5"/>
        <v>1</v>
      </c>
      <c r="AH35" s="278"/>
      <c r="AI35" s="79" t="s">
        <v>75</v>
      </c>
      <c r="AJ35" s="275"/>
      <c r="AK35" s="275"/>
      <c r="AL35" s="275"/>
      <c r="AM35" s="275"/>
      <c r="AN35" s="276" t="s">
        <v>96</v>
      </c>
      <c r="AO35" s="276"/>
      <c r="AP35" s="259">
        <f t="shared" si="6"/>
        <v>1</v>
      </c>
      <c r="AQ35" s="259"/>
      <c r="AR35" s="56" t="b">
        <v>0</v>
      </c>
      <c r="AT35" s="47"/>
      <c r="AU35" s="47"/>
      <c r="AV35" s="47"/>
      <c r="AW35" s="47"/>
      <c r="AX35" s="47"/>
      <c r="AY35" s="47"/>
      <c r="AZ35" s="47"/>
      <c r="BA35" s="47"/>
      <c r="BB35" s="47"/>
      <c r="BC35" s="47"/>
      <c r="BD35" s="47"/>
      <c r="BE35" s="47"/>
      <c r="BF35" s="47"/>
      <c r="BG35" s="47"/>
      <c r="BH35" s="47"/>
      <c r="BI35" s="47"/>
      <c r="BJ35" s="47"/>
      <c r="BK35" s="47"/>
      <c r="BL35" s="47"/>
      <c r="BN35" s="46"/>
      <c r="BO35" s="46"/>
      <c r="BP35" s="46"/>
      <c r="BQ35" s="46"/>
      <c r="BR35" s="46"/>
      <c r="BS35" s="46"/>
      <c r="BT35" s="46"/>
      <c r="BU35" s="46"/>
      <c r="BV35" s="46"/>
      <c r="BW35" s="46"/>
      <c r="BX35" s="46"/>
      <c r="BY35" s="46"/>
      <c r="BZ35" s="46"/>
      <c r="CA35" s="46"/>
      <c r="CB35" s="46"/>
      <c r="CC35" s="46"/>
      <c r="CD35" s="46"/>
      <c r="CE35" s="46"/>
      <c r="CF35" s="46"/>
    </row>
    <row r="36" spans="3:84" ht="16.5" customHeight="1">
      <c r="C36" s="108" t="s">
        <v>128</v>
      </c>
      <c r="D36" s="108"/>
      <c r="E36" s="129"/>
      <c r="F36" s="227">
        <v>16</v>
      </c>
      <c r="G36" s="227"/>
      <c r="H36" s="227"/>
      <c r="I36" s="227"/>
      <c r="J36" s="227"/>
      <c r="K36" s="71"/>
      <c r="L36" s="108" t="s">
        <v>129</v>
      </c>
      <c r="M36" s="108"/>
      <c r="N36" s="108"/>
      <c r="O36" s="108" t="s">
        <v>130</v>
      </c>
      <c r="P36" s="108"/>
      <c r="Q36" s="108"/>
      <c r="S36" s="108" t="s">
        <v>131</v>
      </c>
      <c r="T36" s="108"/>
      <c r="U36" s="108"/>
      <c r="Z36" s="305" t="s">
        <v>132</v>
      </c>
      <c r="AA36" s="305"/>
      <c r="AB36" s="305"/>
      <c r="AC36" s="305"/>
      <c r="AD36" s="305"/>
      <c r="AE36" s="305"/>
      <c r="AF36" s="306"/>
      <c r="AG36" s="278">
        <f t="shared" si="5"/>
        <v>1</v>
      </c>
      <c r="AH36" s="278"/>
      <c r="AI36" s="79" t="s">
        <v>75</v>
      </c>
      <c r="AJ36" s="275"/>
      <c r="AK36" s="275"/>
      <c r="AL36" s="275"/>
      <c r="AM36" s="275"/>
      <c r="AN36" s="276" t="s">
        <v>96</v>
      </c>
      <c r="AO36" s="276"/>
      <c r="AP36" s="259">
        <f t="shared" si="6"/>
        <v>1</v>
      </c>
      <c r="AQ36" s="259"/>
      <c r="AR36" s="56" t="b">
        <v>1</v>
      </c>
      <c r="AT36" s="279" t="s">
        <v>133</v>
      </c>
      <c r="AU36" s="279"/>
      <c r="AV36" s="279"/>
      <c r="AW36" s="279"/>
      <c r="AX36" s="279"/>
      <c r="AY36" s="279"/>
      <c r="AZ36" s="279"/>
      <c r="BA36" s="279"/>
      <c r="BB36" s="279"/>
      <c r="BC36" s="279"/>
      <c r="BD36" s="279"/>
      <c r="BE36" s="279"/>
      <c r="BF36" s="279"/>
      <c r="BG36" s="279"/>
      <c r="BH36" s="279"/>
      <c r="BI36" s="279"/>
      <c r="BJ36" s="279"/>
      <c r="BK36" s="279"/>
      <c r="BL36" s="279"/>
      <c r="BN36" s="46"/>
      <c r="BO36" s="46"/>
      <c r="BP36" s="46"/>
      <c r="BQ36" s="46"/>
      <c r="BR36" s="46"/>
      <c r="BS36" s="46"/>
      <c r="BT36" s="46"/>
      <c r="BU36" s="46"/>
      <c r="BV36" s="46"/>
      <c r="BW36" s="46"/>
      <c r="BX36" s="46"/>
      <c r="BY36" s="46"/>
      <c r="BZ36" s="46"/>
      <c r="CA36" s="46"/>
      <c r="CB36" s="46"/>
      <c r="CC36" s="46"/>
      <c r="CD36" s="46"/>
      <c r="CE36" s="46"/>
      <c r="CF36" s="46"/>
    </row>
    <row r="37" spans="3:84" ht="16.5" customHeight="1">
      <c r="C37" s="108"/>
      <c r="D37" s="108"/>
      <c r="E37" s="129"/>
      <c r="F37" s="227"/>
      <c r="G37" s="227"/>
      <c r="H37" s="227"/>
      <c r="I37" s="227"/>
      <c r="J37" s="227"/>
      <c r="K37" s="71"/>
      <c r="L37" s="228"/>
      <c r="M37" s="228"/>
      <c r="N37" s="229"/>
      <c r="O37" s="228"/>
      <c r="P37" s="228"/>
      <c r="Q37" s="228"/>
      <c r="S37" s="226"/>
      <c r="T37" s="226"/>
      <c r="U37" s="226"/>
      <c r="Z37" s="305" t="s">
        <v>134</v>
      </c>
      <c r="AA37" s="305"/>
      <c r="AB37" s="305"/>
      <c r="AC37" s="305"/>
      <c r="AD37" s="305"/>
      <c r="AE37" s="305"/>
      <c r="AF37" s="306"/>
      <c r="AG37" s="278">
        <f t="shared" si="5"/>
        <v>1</v>
      </c>
      <c r="AH37" s="278"/>
      <c r="AI37" s="79" t="s">
        <v>75</v>
      </c>
      <c r="AJ37" s="275"/>
      <c r="AK37" s="275"/>
      <c r="AL37" s="275"/>
      <c r="AM37" s="275"/>
      <c r="AN37" s="276" t="s">
        <v>96</v>
      </c>
      <c r="AO37" s="276"/>
      <c r="AP37" s="259">
        <f t="shared" si="6"/>
        <v>1</v>
      </c>
      <c r="AQ37" s="259"/>
      <c r="AR37" s="56" t="b">
        <v>0</v>
      </c>
      <c r="AT37" s="51" t="s">
        <v>135</v>
      </c>
      <c r="AU37" s="261" t="s">
        <v>44</v>
      </c>
      <c r="AV37" s="261"/>
      <c r="AW37" s="261"/>
      <c r="AX37" s="261"/>
      <c r="AY37" s="261"/>
      <c r="AZ37" s="261"/>
      <c r="BA37" s="261" t="s">
        <v>136</v>
      </c>
      <c r="BB37" s="261"/>
      <c r="BC37" s="261"/>
      <c r="BD37" s="261"/>
      <c r="BE37" s="261"/>
      <c r="BF37" s="261"/>
      <c r="BG37" s="261"/>
      <c r="BH37" s="261"/>
      <c r="BI37" s="261"/>
      <c r="BJ37" s="261"/>
      <c r="BK37" s="261"/>
      <c r="BL37" s="261"/>
      <c r="BN37" s="46"/>
      <c r="BO37" s="46"/>
      <c r="BP37" s="46"/>
      <c r="BQ37" s="46"/>
      <c r="BR37" s="46"/>
      <c r="BS37" s="46"/>
      <c r="BT37" s="46"/>
      <c r="BU37" s="46"/>
      <c r="BV37" s="46"/>
      <c r="BW37" s="46"/>
      <c r="BX37" s="46"/>
      <c r="BY37" s="46"/>
      <c r="BZ37" s="46"/>
      <c r="CA37" s="46"/>
      <c r="CB37" s="46"/>
      <c r="CC37" s="46"/>
      <c r="CD37" s="46"/>
      <c r="CE37" s="46"/>
      <c r="CF37" s="46"/>
    </row>
    <row r="38" spans="3:84" ht="16.5" customHeight="1">
      <c r="C38" s="108" t="s">
        <v>137</v>
      </c>
      <c r="D38" s="108"/>
      <c r="E38" s="129"/>
      <c r="F38" s="264">
        <v>16</v>
      </c>
      <c r="G38" s="264"/>
      <c r="H38" s="264"/>
      <c r="I38" s="264"/>
      <c r="J38" s="264"/>
      <c r="L38" s="226"/>
      <c r="M38" s="226"/>
      <c r="N38" s="230"/>
      <c r="O38" s="226"/>
      <c r="P38" s="226"/>
      <c r="Q38" s="226"/>
      <c r="S38" s="226"/>
      <c r="T38" s="226"/>
      <c r="U38" s="226"/>
      <c r="Z38" s="261" t="s">
        <v>138</v>
      </c>
      <c r="AA38" s="261"/>
      <c r="AB38" s="261"/>
      <c r="AC38" s="261"/>
      <c r="AD38" s="261"/>
      <c r="AE38" s="261"/>
      <c r="AF38" s="261"/>
      <c r="AG38" s="284" t="s">
        <v>67</v>
      </c>
      <c r="AH38" s="284"/>
      <c r="AI38" s="75"/>
      <c r="AJ38" s="261" t="s">
        <v>68</v>
      </c>
      <c r="AK38" s="261"/>
      <c r="AL38" s="261" t="s">
        <v>69</v>
      </c>
      <c r="AM38" s="261"/>
      <c r="AN38" s="261" t="s">
        <v>70</v>
      </c>
      <c r="AO38" s="261"/>
      <c r="AP38" s="261"/>
      <c r="AQ38" s="261"/>
      <c r="AR38" s="56" t="b">
        <v>0</v>
      </c>
      <c r="AT38" s="87">
        <v>1</v>
      </c>
      <c r="AU38" s="304" t="s">
        <v>566</v>
      </c>
      <c r="AV38" s="303"/>
      <c r="AW38" s="303"/>
      <c r="AX38" s="303"/>
      <c r="AY38" s="303"/>
      <c r="AZ38" s="303"/>
      <c r="BA38" s="210" t="s">
        <v>567</v>
      </c>
      <c r="BB38" s="211"/>
      <c r="BC38" s="211"/>
      <c r="BD38" s="211"/>
      <c r="BE38" s="211"/>
      <c r="BF38" s="211"/>
      <c r="BG38" s="211"/>
      <c r="BH38" s="211"/>
      <c r="BI38" s="211"/>
      <c r="BJ38" s="211"/>
      <c r="BK38" s="211"/>
      <c r="BL38" s="211"/>
      <c r="BN38" s="46"/>
      <c r="BO38" s="46"/>
      <c r="BP38" s="46"/>
      <c r="BQ38" s="46"/>
      <c r="BR38" s="46"/>
      <c r="BS38" s="46"/>
      <c r="BT38" s="46"/>
      <c r="BU38" s="46"/>
      <c r="BV38" s="46"/>
      <c r="BW38" s="46"/>
      <c r="BX38" s="46"/>
      <c r="BY38" s="46"/>
      <c r="BZ38" s="46"/>
      <c r="CA38" s="46"/>
      <c r="CB38" s="46"/>
      <c r="CC38" s="46"/>
      <c r="CD38" s="46"/>
      <c r="CE38" s="46"/>
      <c r="CF38" s="46"/>
    </row>
    <row r="39" spans="3:84" ht="16.5" customHeight="1">
      <c r="Z39" s="277"/>
      <c r="AA39" s="277"/>
      <c r="AB39" s="277"/>
      <c r="AC39" s="277"/>
      <c r="AD39" s="277"/>
      <c r="AE39" s="277"/>
      <c r="AF39" s="285"/>
      <c r="AG39" s="278">
        <f>SUM(AJ39+AL39+AP39)+IF(AR41=TRUE,IF(AJ39&gt;0,3,0),0)</f>
        <v>1</v>
      </c>
      <c r="AH39" s="278"/>
      <c r="AI39" s="79" t="s">
        <v>75</v>
      </c>
      <c r="AJ39" s="275"/>
      <c r="AK39" s="275"/>
      <c r="AL39" s="275"/>
      <c r="AM39" s="275"/>
      <c r="AN39" s="276" t="s">
        <v>96</v>
      </c>
      <c r="AO39" s="276"/>
      <c r="AP39" s="259">
        <f t="shared" ref="AP39:AP43" si="8">IFERROR(INDEX($J$23:$J$28,MATCH(AN39,$C$23:$C$28,0)),0)</f>
        <v>1</v>
      </c>
      <c r="AQ39" s="259"/>
      <c r="AR39" s="56" t="b">
        <v>0</v>
      </c>
      <c r="AT39" s="87">
        <v>3</v>
      </c>
      <c r="AU39" s="303"/>
      <c r="AV39" s="303"/>
      <c r="AW39" s="303"/>
      <c r="AX39" s="303"/>
      <c r="AY39" s="303"/>
      <c r="AZ39" s="303"/>
      <c r="BA39" s="303"/>
      <c r="BB39" s="303"/>
      <c r="BC39" s="303"/>
      <c r="BD39" s="303"/>
      <c r="BE39" s="303"/>
      <c r="BF39" s="303"/>
      <c r="BG39" s="303"/>
      <c r="BH39" s="303"/>
      <c r="BI39" s="303"/>
      <c r="BJ39" s="303"/>
      <c r="BK39" s="303"/>
      <c r="BL39" s="303"/>
      <c r="BN39" s="46"/>
      <c r="BO39" s="46"/>
      <c r="BP39" s="46"/>
      <c r="BQ39" s="46"/>
      <c r="BR39" s="46"/>
      <c r="BS39" s="46"/>
      <c r="BT39" s="46"/>
      <c r="BU39" s="46"/>
      <c r="BV39" s="46"/>
      <c r="BW39" s="46"/>
      <c r="BX39" s="46"/>
      <c r="BY39" s="46"/>
      <c r="BZ39" s="46"/>
      <c r="CA39" s="46"/>
      <c r="CB39" s="46"/>
      <c r="CC39" s="46"/>
      <c r="CD39" s="46"/>
      <c r="CE39" s="46"/>
      <c r="CF39" s="46"/>
    </row>
    <row r="40" spans="3:84" ht="16.5" customHeight="1">
      <c r="C40" s="109" t="s">
        <v>139</v>
      </c>
      <c r="D40" s="110"/>
      <c r="E40" s="110"/>
      <c r="F40" s="264">
        <v>30</v>
      </c>
      <c r="G40" s="264"/>
      <c r="H40" s="264"/>
      <c r="J40" s="129" t="s">
        <v>140</v>
      </c>
      <c r="K40" s="151"/>
      <c r="L40" s="151"/>
      <c r="M40" s="255"/>
      <c r="N40" s="133" t="s">
        <v>554</v>
      </c>
      <c r="O40" s="134"/>
      <c r="P40" s="134"/>
      <c r="Q40" s="134"/>
      <c r="R40" s="134"/>
      <c r="S40" s="134"/>
      <c r="T40" s="134"/>
      <c r="U40" s="135"/>
      <c r="Z40" s="277"/>
      <c r="AA40" s="277"/>
      <c r="AB40" s="277"/>
      <c r="AC40" s="277"/>
      <c r="AD40" s="277"/>
      <c r="AE40" s="277"/>
      <c r="AF40" s="285"/>
      <c r="AG40" s="278">
        <f>SUM(AJ40+AL40+AP40)+IF(AR42=TRUE,IF(AJ40&gt;0,3,0),0)</f>
        <v>1</v>
      </c>
      <c r="AH40" s="278"/>
      <c r="AI40" s="79" t="s">
        <v>75</v>
      </c>
      <c r="AJ40" s="275"/>
      <c r="AK40" s="275"/>
      <c r="AL40" s="275"/>
      <c r="AM40" s="275"/>
      <c r="AN40" s="276" t="s">
        <v>96</v>
      </c>
      <c r="AO40" s="276"/>
      <c r="AP40" s="259">
        <f t="shared" si="8"/>
        <v>1</v>
      </c>
      <c r="AQ40" s="259"/>
      <c r="AR40" s="56"/>
      <c r="AT40" s="87">
        <v>5</v>
      </c>
      <c r="AU40" s="303"/>
      <c r="AV40" s="303"/>
      <c r="AW40" s="303"/>
      <c r="AX40" s="303"/>
      <c r="AY40" s="303"/>
      <c r="AZ40" s="303"/>
      <c r="BA40" s="303"/>
      <c r="BB40" s="303"/>
      <c r="BC40" s="303"/>
      <c r="BD40" s="303"/>
      <c r="BE40" s="303"/>
      <c r="BF40" s="303"/>
      <c r="BG40" s="303"/>
      <c r="BH40" s="303"/>
      <c r="BI40" s="303"/>
      <c r="BJ40" s="303"/>
      <c r="BK40" s="303"/>
      <c r="BL40" s="303"/>
      <c r="BN40" s="46"/>
      <c r="BO40" s="46"/>
      <c r="BP40" s="46"/>
      <c r="BQ40" s="46"/>
      <c r="BR40" s="46"/>
      <c r="BS40" s="46"/>
      <c r="BT40" s="46"/>
      <c r="BU40" s="46"/>
      <c r="BV40" s="46"/>
      <c r="BW40" s="46"/>
      <c r="BX40" s="46"/>
      <c r="BY40" s="46"/>
      <c r="BZ40" s="46"/>
      <c r="CA40" s="46"/>
      <c r="CB40" s="46"/>
      <c r="CC40" s="46"/>
      <c r="CD40" s="46"/>
      <c r="CE40" s="46"/>
      <c r="CF40" s="46"/>
    </row>
    <row r="41" spans="3:84" ht="16.5" customHeight="1">
      <c r="C41" s="108" t="s">
        <v>141</v>
      </c>
      <c r="D41" s="108"/>
      <c r="E41" s="129"/>
      <c r="F41" s="264">
        <v>120</v>
      </c>
      <c r="G41" s="264"/>
      <c r="H41" s="264"/>
      <c r="J41" s="129" t="s">
        <v>142</v>
      </c>
      <c r="K41" s="151"/>
      <c r="L41" s="151"/>
      <c r="M41" s="255"/>
      <c r="N41" s="293"/>
      <c r="O41" s="134"/>
      <c r="P41" s="134"/>
      <c r="Q41" s="134"/>
      <c r="R41" s="134"/>
      <c r="S41" s="134"/>
      <c r="T41" s="134"/>
      <c r="U41" s="135"/>
      <c r="Z41" s="277"/>
      <c r="AA41" s="277"/>
      <c r="AB41" s="277"/>
      <c r="AC41" s="277"/>
      <c r="AD41" s="277"/>
      <c r="AE41" s="277"/>
      <c r="AF41" s="285"/>
      <c r="AG41" s="278">
        <f>SUM(AJ41+AL41+AP41)+IF(AR43=TRUE,IF(AJ41&gt;0,3,0),0)</f>
        <v>1</v>
      </c>
      <c r="AH41" s="278"/>
      <c r="AI41" s="79" t="s">
        <v>75</v>
      </c>
      <c r="AJ41" s="275"/>
      <c r="AK41" s="275"/>
      <c r="AL41" s="275"/>
      <c r="AM41" s="275"/>
      <c r="AN41" s="276" t="s">
        <v>96</v>
      </c>
      <c r="AO41" s="276"/>
      <c r="AP41" s="259">
        <f t="shared" si="8"/>
        <v>1</v>
      </c>
      <c r="AQ41" s="259"/>
      <c r="AR41" s="56" t="b">
        <v>1</v>
      </c>
      <c r="AT41" s="83">
        <v>7</v>
      </c>
      <c r="AU41" s="252"/>
      <c r="AV41" s="252"/>
      <c r="AW41" s="252"/>
      <c r="AX41" s="252"/>
      <c r="AY41" s="252"/>
      <c r="AZ41" s="252"/>
      <c r="BA41" s="252"/>
      <c r="BB41" s="252"/>
      <c r="BC41" s="252"/>
      <c r="BD41" s="252"/>
      <c r="BE41" s="252"/>
      <c r="BF41" s="252"/>
      <c r="BG41" s="252"/>
      <c r="BH41" s="252"/>
      <c r="BI41" s="252"/>
      <c r="BJ41" s="252"/>
      <c r="BK41" s="252"/>
      <c r="BL41" s="252"/>
      <c r="BN41" s="46"/>
      <c r="BO41" s="46"/>
      <c r="BP41" s="46"/>
      <c r="BQ41" s="46"/>
      <c r="BR41" s="46"/>
      <c r="BS41" s="46"/>
      <c r="BT41" s="46"/>
      <c r="BU41" s="46"/>
      <c r="BV41" s="46"/>
      <c r="BW41" s="46"/>
      <c r="BX41" s="46"/>
      <c r="BY41" s="46"/>
      <c r="BZ41" s="46"/>
      <c r="CA41" s="46"/>
      <c r="CB41" s="46"/>
      <c r="CC41" s="46"/>
      <c r="CD41" s="46"/>
      <c r="CE41" s="46"/>
      <c r="CF41" s="46"/>
    </row>
    <row r="42" spans="3:84" ht="16.5" customHeight="1">
      <c r="I42" s="55"/>
      <c r="J42" s="85" t="s">
        <v>143</v>
      </c>
      <c r="K42" s="86" t="s">
        <v>144</v>
      </c>
      <c r="L42" s="302" t="s">
        <v>145</v>
      </c>
      <c r="M42" s="302"/>
      <c r="N42" s="302" t="s">
        <v>146</v>
      </c>
      <c r="O42" s="302"/>
      <c r="P42" s="302" t="s">
        <v>147</v>
      </c>
      <c r="Q42" s="302"/>
      <c r="R42" s="302" t="s">
        <v>148</v>
      </c>
      <c r="S42" s="302"/>
      <c r="T42" s="302" t="s">
        <v>70</v>
      </c>
      <c r="U42" s="302"/>
      <c r="Z42" s="277"/>
      <c r="AA42" s="277"/>
      <c r="AB42" s="277"/>
      <c r="AC42" s="277"/>
      <c r="AD42" s="277"/>
      <c r="AE42" s="277"/>
      <c r="AF42" s="285"/>
      <c r="AG42" s="278">
        <f>SUM(AJ42+AL42+AP42)+IF(AR44=TRUE,IF(AJ42&gt;0,3,0),0)</f>
        <v>1</v>
      </c>
      <c r="AH42" s="278"/>
      <c r="AI42" s="79" t="s">
        <v>75</v>
      </c>
      <c r="AJ42" s="275"/>
      <c r="AK42" s="275"/>
      <c r="AL42" s="275"/>
      <c r="AM42" s="275"/>
      <c r="AN42" s="276" t="s">
        <v>96</v>
      </c>
      <c r="AO42" s="276"/>
      <c r="AP42" s="259">
        <f t="shared" si="8"/>
        <v>1</v>
      </c>
      <c r="AQ42" s="259"/>
      <c r="AR42" s="56" t="b">
        <f>AR41</f>
        <v>1</v>
      </c>
      <c r="AT42" s="83">
        <v>9</v>
      </c>
      <c r="AU42" s="252"/>
      <c r="AV42" s="252"/>
      <c r="AW42" s="252"/>
      <c r="AX42" s="252"/>
      <c r="AY42" s="252"/>
      <c r="AZ42" s="252"/>
      <c r="BA42" s="252"/>
      <c r="BB42" s="252"/>
      <c r="BC42" s="252"/>
      <c r="BD42" s="252"/>
      <c r="BE42" s="252"/>
      <c r="BF42" s="252"/>
      <c r="BG42" s="252"/>
      <c r="BH42" s="252"/>
      <c r="BI42" s="252"/>
      <c r="BJ42" s="252"/>
      <c r="BK42" s="252"/>
      <c r="BL42" s="252"/>
      <c r="BN42" s="46"/>
      <c r="BO42" s="46"/>
      <c r="BP42" s="46"/>
      <c r="BQ42" s="46"/>
      <c r="BR42" s="46"/>
      <c r="BS42" s="46"/>
      <c r="BT42" s="46"/>
      <c r="BU42" s="46"/>
      <c r="BV42" s="46"/>
      <c r="BW42" s="46"/>
      <c r="BX42" s="46"/>
      <c r="BY42" s="46"/>
      <c r="BZ42" s="46"/>
      <c r="CA42" s="46"/>
      <c r="CB42" s="46"/>
      <c r="CC42" s="46"/>
      <c r="CD42" s="46"/>
      <c r="CE42" s="46"/>
      <c r="CF42" s="46"/>
    </row>
    <row r="43" spans="3:84" ht="16.5" customHeight="1">
      <c r="C43" s="108" t="s">
        <v>149</v>
      </c>
      <c r="D43" s="108"/>
      <c r="E43" s="108"/>
      <c r="F43" s="278">
        <f>SUM(J43:U43,10)</f>
        <v>16</v>
      </c>
      <c r="G43" s="278"/>
      <c r="H43" s="278"/>
      <c r="I43" s="70" t="s">
        <v>75</v>
      </c>
      <c r="J43" s="76">
        <f>物品!E31</f>
        <v>4</v>
      </c>
      <c r="K43" s="76">
        <f>物品!E35</f>
        <v>0</v>
      </c>
      <c r="L43" s="300"/>
      <c r="M43" s="300"/>
      <c r="N43" s="300"/>
      <c r="O43" s="300"/>
      <c r="P43" s="300"/>
      <c r="Q43" s="300"/>
      <c r="R43" s="301">
        <f>IFERROR(INDEX(计算!I17:I25,MATCH(L45,计算!H17:H25,0)),0)</f>
        <v>0</v>
      </c>
      <c r="S43" s="301"/>
      <c r="T43" s="301">
        <f>IF(J24&gt;T45,T45,J24)</f>
        <v>2</v>
      </c>
      <c r="U43" s="301"/>
      <c r="Z43" s="277"/>
      <c r="AA43" s="277"/>
      <c r="AB43" s="277"/>
      <c r="AC43" s="277"/>
      <c r="AD43" s="277"/>
      <c r="AE43" s="277"/>
      <c r="AF43" s="285"/>
      <c r="AG43" s="278">
        <f>SUM(AJ43+AL43+AP43)+IF(AR45=TRUE,IF(AJ43&gt;0,3,0),0)</f>
        <v>1</v>
      </c>
      <c r="AH43" s="278"/>
      <c r="AI43" s="79" t="s">
        <v>75</v>
      </c>
      <c r="AJ43" s="275"/>
      <c r="AK43" s="275"/>
      <c r="AL43" s="275"/>
      <c r="AM43" s="275"/>
      <c r="AN43" s="276" t="s">
        <v>96</v>
      </c>
      <c r="AO43" s="276"/>
      <c r="AP43" s="259">
        <f t="shared" si="8"/>
        <v>1</v>
      </c>
      <c r="AQ43" s="259"/>
      <c r="AR43" s="56" t="b">
        <f t="shared" ref="AR43:AR45" si="9">AR42</f>
        <v>1</v>
      </c>
      <c r="AT43" s="83">
        <v>11</v>
      </c>
      <c r="AU43" s="252"/>
      <c r="AV43" s="252"/>
      <c r="AW43" s="252"/>
      <c r="AX43" s="252"/>
      <c r="AY43" s="252"/>
      <c r="AZ43" s="252"/>
      <c r="BA43" s="252"/>
      <c r="BB43" s="252"/>
      <c r="BC43" s="252"/>
      <c r="BD43" s="252"/>
      <c r="BE43" s="252"/>
      <c r="BF43" s="252"/>
      <c r="BG43" s="252"/>
      <c r="BH43" s="252"/>
      <c r="BI43" s="252"/>
      <c r="BJ43" s="252"/>
      <c r="BK43" s="252"/>
      <c r="BL43" s="252"/>
      <c r="BN43" s="46"/>
      <c r="BO43" s="46"/>
      <c r="BP43" s="46"/>
      <c r="BQ43" s="46"/>
      <c r="BR43" s="46"/>
      <c r="BS43" s="46"/>
      <c r="BT43" s="46"/>
      <c r="BU43" s="46"/>
      <c r="BV43" s="46"/>
      <c r="BW43" s="46"/>
      <c r="BX43" s="46"/>
      <c r="BY43" s="46"/>
      <c r="BZ43" s="46"/>
      <c r="CA43" s="46"/>
      <c r="CB43" s="46"/>
      <c r="CC43" s="46"/>
      <c r="CD43" s="46"/>
      <c r="CE43" s="46"/>
      <c r="CF43" s="46"/>
    </row>
    <row r="44" spans="3:84" ht="16.5" customHeight="1">
      <c r="C44" s="108" t="s">
        <v>150</v>
      </c>
      <c r="D44" s="108"/>
      <c r="E44" s="129"/>
      <c r="F44" s="295">
        <f>F43-SUM(J43,K43,N43)</f>
        <v>12</v>
      </c>
      <c r="G44" s="296"/>
      <c r="H44" s="297"/>
      <c r="J44" s="47"/>
      <c r="K44" s="47"/>
      <c r="L44" s="47"/>
      <c r="M44" s="47"/>
      <c r="N44" s="47"/>
      <c r="O44" s="47"/>
      <c r="P44" s="47"/>
      <c r="Q44" s="47"/>
      <c r="R44" s="47"/>
      <c r="S44" s="47"/>
      <c r="T44" s="47"/>
      <c r="U44" s="47"/>
      <c r="Z44" s="261" t="s">
        <v>151</v>
      </c>
      <c r="AA44" s="261"/>
      <c r="AB44" s="261"/>
      <c r="AC44" s="261"/>
      <c r="AD44" s="261"/>
      <c r="AE44" s="261"/>
      <c r="AF44" s="261"/>
      <c r="AG44" s="284" t="s">
        <v>67</v>
      </c>
      <c r="AH44" s="284"/>
      <c r="AI44" s="75"/>
      <c r="AJ44" s="261" t="s">
        <v>68</v>
      </c>
      <c r="AK44" s="261"/>
      <c r="AL44" s="261" t="s">
        <v>69</v>
      </c>
      <c r="AM44" s="261"/>
      <c r="AN44" s="261" t="s">
        <v>70</v>
      </c>
      <c r="AO44" s="261"/>
      <c r="AP44" s="261"/>
      <c r="AQ44" s="261"/>
      <c r="AR44" s="56" t="b">
        <f t="shared" si="9"/>
        <v>1</v>
      </c>
      <c r="AT44" s="83">
        <v>13</v>
      </c>
      <c r="AU44" s="252"/>
      <c r="AV44" s="252"/>
      <c r="AW44" s="252"/>
      <c r="AX44" s="252"/>
      <c r="AY44" s="252"/>
      <c r="AZ44" s="252"/>
      <c r="BA44" s="252"/>
      <c r="BB44" s="252"/>
      <c r="BC44" s="252"/>
      <c r="BD44" s="252"/>
      <c r="BE44" s="252"/>
      <c r="BF44" s="252"/>
      <c r="BG44" s="252"/>
      <c r="BH44" s="252"/>
      <c r="BI44" s="252"/>
      <c r="BJ44" s="252"/>
      <c r="BK44" s="252"/>
      <c r="BL44" s="252"/>
      <c r="BN44" s="46"/>
      <c r="BO44" s="46"/>
      <c r="BP44" s="46"/>
      <c r="BQ44" s="46"/>
      <c r="BR44" s="46"/>
      <c r="BS44" s="46"/>
      <c r="BT44" s="46"/>
      <c r="BU44" s="46"/>
      <c r="BV44" s="46"/>
      <c r="BW44" s="46"/>
      <c r="BX44" s="46"/>
      <c r="BY44" s="46"/>
      <c r="BZ44" s="46"/>
      <c r="CA44" s="46"/>
      <c r="CB44" s="46"/>
      <c r="CC44" s="46"/>
      <c r="CD44" s="46"/>
      <c r="CE44" s="46"/>
      <c r="CF44" s="46"/>
    </row>
    <row r="45" spans="3:84" ht="16.5" customHeight="1">
      <c r="C45" s="108" t="s">
        <v>152</v>
      </c>
      <c r="D45" s="108"/>
      <c r="E45" s="129"/>
      <c r="F45" s="295">
        <f>F43-SUM(P43,T43)</f>
        <v>14</v>
      </c>
      <c r="G45" s="296"/>
      <c r="H45" s="297"/>
      <c r="I45" s="47"/>
      <c r="J45" s="129" t="s">
        <v>148</v>
      </c>
      <c r="K45" s="151"/>
      <c r="L45" s="298" t="s">
        <v>153</v>
      </c>
      <c r="M45" s="298"/>
      <c r="N45" s="46"/>
      <c r="O45" s="108" t="s">
        <v>154</v>
      </c>
      <c r="P45" s="108"/>
      <c r="Q45" s="108"/>
      <c r="R45" s="108"/>
      <c r="S45" s="108"/>
      <c r="T45" s="299" t="str">
        <f>IF(物品!H31="","-",物品!H31)</f>
        <v>-</v>
      </c>
      <c r="U45" s="253"/>
      <c r="Z45" s="277"/>
      <c r="AA45" s="277"/>
      <c r="AB45" s="277"/>
      <c r="AC45" s="277"/>
      <c r="AD45" s="277"/>
      <c r="AE45" s="277"/>
      <c r="AF45" s="285"/>
      <c r="AG45" s="278">
        <f>SUM(AJ45+AL45+AP45)+IF(AR47=TRUE,IF(AJ45&gt;0,3,0),0)</f>
        <v>0</v>
      </c>
      <c r="AH45" s="278"/>
      <c r="AI45" s="79" t="s">
        <v>75</v>
      </c>
      <c r="AJ45" s="275"/>
      <c r="AK45" s="275"/>
      <c r="AL45" s="275"/>
      <c r="AM45" s="275"/>
      <c r="AN45" s="276" t="s">
        <v>100</v>
      </c>
      <c r="AO45" s="276"/>
      <c r="AP45" s="259">
        <f t="shared" ref="AP45:AP49" si="10">IFERROR(INDEX($J$23:$J$28,MATCH(AN45,$C$23:$C$28,0)),0)</f>
        <v>0</v>
      </c>
      <c r="AQ45" s="259"/>
      <c r="AR45" s="56" t="b">
        <f t="shared" si="9"/>
        <v>1</v>
      </c>
      <c r="AT45" s="83">
        <v>15</v>
      </c>
      <c r="AU45" s="252"/>
      <c r="AV45" s="252"/>
      <c r="AW45" s="252"/>
      <c r="AX45" s="252"/>
      <c r="AY45" s="252"/>
      <c r="AZ45" s="252"/>
      <c r="BA45" s="252"/>
      <c r="BB45" s="252"/>
      <c r="BC45" s="252"/>
      <c r="BD45" s="252"/>
      <c r="BE45" s="252"/>
      <c r="BF45" s="252"/>
      <c r="BG45" s="252"/>
      <c r="BH45" s="252"/>
      <c r="BI45" s="252"/>
      <c r="BJ45" s="252"/>
      <c r="BK45" s="252"/>
      <c r="BL45" s="252"/>
      <c r="BN45" s="46"/>
      <c r="BO45" s="46"/>
      <c r="BP45" s="46"/>
      <c r="BQ45" s="46"/>
      <c r="BR45" s="46"/>
      <c r="BS45" s="46"/>
      <c r="BV45" s="46"/>
      <c r="BW45" s="46"/>
      <c r="BX45" s="46"/>
      <c r="BY45" s="46"/>
      <c r="BZ45" s="46"/>
      <c r="CA45" s="46"/>
      <c r="CB45" s="46"/>
      <c r="CC45" s="46"/>
      <c r="CD45" s="46"/>
      <c r="CE45" s="46"/>
      <c r="CF45" s="46"/>
    </row>
    <row r="46" spans="3:84" ht="16.5" customHeight="1">
      <c r="C46" s="55"/>
      <c r="D46" s="55"/>
      <c r="E46" s="55"/>
      <c r="F46" s="55"/>
      <c r="G46" s="55"/>
      <c r="H46" s="55"/>
      <c r="I46" s="55"/>
      <c r="J46" s="294" t="s">
        <v>133</v>
      </c>
      <c r="K46" s="294"/>
      <c r="L46" s="294"/>
      <c r="M46" s="294" t="s">
        <v>116</v>
      </c>
      <c r="N46" s="294"/>
      <c r="O46" s="294"/>
      <c r="P46" s="294" t="s">
        <v>70</v>
      </c>
      <c r="Q46" s="294"/>
      <c r="R46" s="294"/>
      <c r="S46" s="78"/>
      <c r="T46" s="55"/>
      <c r="U46" s="55"/>
      <c r="Z46" s="277"/>
      <c r="AA46" s="277"/>
      <c r="AB46" s="277"/>
      <c r="AC46" s="277"/>
      <c r="AD46" s="277"/>
      <c r="AE46" s="277"/>
      <c r="AF46" s="285"/>
      <c r="AG46" s="278">
        <f>SUM(AJ46+AL46+AP46)+IF(AR48=TRUE,IF(AJ46&gt;0,3,0),0)</f>
        <v>0</v>
      </c>
      <c r="AH46" s="278"/>
      <c r="AI46" s="79" t="s">
        <v>75</v>
      </c>
      <c r="AJ46" s="275"/>
      <c r="AK46" s="275"/>
      <c r="AL46" s="275"/>
      <c r="AM46" s="275"/>
      <c r="AN46" s="276" t="s">
        <v>100</v>
      </c>
      <c r="AO46" s="276"/>
      <c r="AP46" s="259">
        <f t="shared" si="10"/>
        <v>0</v>
      </c>
      <c r="AQ46" s="259"/>
      <c r="AR46" s="56"/>
      <c r="AT46" s="83">
        <v>17</v>
      </c>
      <c r="AU46" s="252"/>
      <c r="AV46" s="252"/>
      <c r="AW46" s="252"/>
      <c r="AX46" s="252"/>
      <c r="AY46" s="252"/>
      <c r="AZ46" s="252"/>
      <c r="BA46" s="252"/>
      <c r="BB46" s="252"/>
      <c r="BC46" s="252"/>
      <c r="BD46" s="252"/>
      <c r="BE46" s="252"/>
      <c r="BF46" s="252"/>
      <c r="BG46" s="252"/>
      <c r="BH46" s="252"/>
      <c r="BI46" s="252"/>
      <c r="BJ46" s="252"/>
      <c r="BK46" s="252"/>
      <c r="BL46" s="252"/>
      <c r="BN46" s="46"/>
      <c r="BO46" s="46"/>
      <c r="BP46" s="46"/>
      <c r="BQ46" s="46"/>
      <c r="BR46" s="46"/>
      <c r="BS46" s="46"/>
      <c r="BV46" s="46"/>
      <c r="BW46" s="46"/>
      <c r="BX46" s="46"/>
      <c r="BY46" s="46"/>
      <c r="BZ46" s="46"/>
      <c r="CA46" s="46"/>
      <c r="CB46" s="46"/>
      <c r="CC46" s="46"/>
      <c r="CD46" s="46"/>
      <c r="CE46" s="46"/>
      <c r="CF46" s="46"/>
    </row>
    <row r="47" spans="3:84" ht="16.5" customHeight="1">
      <c r="C47" s="108" t="s">
        <v>155</v>
      </c>
      <c r="D47" s="108"/>
      <c r="E47" s="129"/>
      <c r="F47" s="286">
        <f t="shared" ref="F47:F51" si="11">SUM(J47:R47)</f>
        <v>10</v>
      </c>
      <c r="G47" s="286"/>
      <c r="H47" s="286"/>
      <c r="I47" s="46"/>
      <c r="J47" s="136">
        <v>4</v>
      </c>
      <c r="K47" s="136"/>
      <c r="L47" s="136"/>
      <c r="M47" s="139">
        <v>4</v>
      </c>
      <c r="N47" s="264"/>
      <c r="O47" s="264"/>
      <c r="P47" s="251">
        <f>J24</f>
        <v>2</v>
      </c>
      <c r="Q47" s="259"/>
      <c r="R47" s="259"/>
      <c r="Z47" s="277"/>
      <c r="AA47" s="277"/>
      <c r="AB47" s="277"/>
      <c r="AC47" s="277"/>
      <c r="AD47" s="277"/>
      <c r="AE47" s="277"/>
      <c r="AF47" s="285"/>
      <c r="AG47" s="278">
        <f>SUM(AJ47+AL47+AP47)+IF(AR49=TRUE,IF(AJ47&gt;0,3,0),0)</f>
        <v>0</v>
      </c>
      <c r="AH47" s="278"/>
      <c r="AI47" s="79" t="s">
        <v>75</v>
      </c>
      <c r="AJ47" s="275"/>
      <c r="AK47" s="275"/>
      <c r="AL47" s="275"/>
      <c r="AM47" s="275"/>
      <c r="AN47" s="276" t="s">
        <v>100</v>
      </c>
      <c r="AO47" s="276"/>
      <c r="AP47" s="259">
        <f t="shared" si="10"/>
        <v>0</v>
      </c>
      <c r="AQ47" s="259"/>
      <c r="AR47" s="56" t="b">
        <v>1</v>
      </c>
      <c r="AT47" s="83">
        <v>19</v>
      </c>
      <c r="AU47" s="252"/>
      <c r="AV47" s="252"/>
      <c r="AW47" s="252"/>
      <c r="AX47" s="252"/>
      <c r="AY47" s="252"/>
      <c r="AZ47" s="252"/>
      <c r="BA47" s="252"/>
      <c r="BB47" s="252"/>
      <c r="BC47" s="252"/>
      <c r="BD47" s="252"/>
      <c r="BE47" s="252"/>
      <c r="BF47" s="252"/>
      <c r="BG47" s="252"/>
      <c r="BH47" s="252"/>
      <c r="BI47" s="252"/>
      <c r="BJ47" s="252"/>
      <c r="BK47" s="252"/>
      <c r="BL47" s="252"/>
      <c r="BN47" s="46"/>
      <c r="BO47" s="46"/>
      <c r="BP47" s="46"/>
      <c r="BQ47" s="46"/>
      <c r="BX47" s="46"/>
      <c r="BY47" s="46"/>
      <c r="BZ47" s="46"/>
      <c r="CA47" s="46"/>
      <c r="CB47" s="46"/>
      <c r="CC47" s="46"/>
      <c r="CD47" s="46"/>
      <c r="CE47" s="46"/>
      <c r="CF47" s="46"/>
    </row>
    <row r="48" spans="3:84" ht="16.5" customHeight="1">
      <c r="F48" s="261"/>
      <c r="G48" s="291"/>
      <c r="H48" s="291"/>
      <c r="J48" s="261" t="s">
        <v>115</v>
      </c>
      <c r="K48" s="261"/>
      <c r="L48" s="261"/>
      <c r="M48" s="261" t="s">
        <v>156</v>
      </c>
      <c r="N48" s="261"/>
      <c r="O48" s="292"/>
      <c r="P48" s="261" t="s">
        <v>157</v>
      </c>
      <c r="Q48" s="261"/>
      <c r="R48" s="261"/>
      <c r="S48" s="261" t="s">
        <v>158</v>
      </c>
      <c r="T48" s="261"/>
      <c r="U48" s="261"/>
      <c r="Z48" s="277"/>
      <c r="AA48" s="277"/>
      <c r="AB48" s="277"/>
      <c r="AC48" s="277"/>
      <c r="AD48" s="277"/>
      <c r="AE48" s="277"/>
      <c r="AF48" s="285"/>
      <c r="AG48" s="278">
        <f>SUM(AJ48+AL48+AP48)+IF(AR50=TRUE,IF(AJ48&gt;0,3,0),0)</f>
        <v>0</v>
      </c>
      <c r="AH48" s="278"/>
      <c r="AI48" s="79" t="s">
        <v>75</v>
      </c>
      <c r="AJ48" s="275"/>
      <c r="AK48" s="275"/>
      <c r="AL48" s="275"/>
      <c r="AM48" s="275"/>
      <c r="AN48" s="276" t="s">
        <v>100</v>
      </c>
      <c r="AO48" s="276"/>
      <c r="AP48" s="259">
        <f t="shared" si="10"/>
        <v>0</v>
      </c>
      <c r="AQ48" s="259"/>
      <c r="AR48" s="56" t="b">
        <f>AR47</f>
        <v>1</v>
      </c>
      <c r="BN48" s="46"/>
      <c r="BO48" s="46"/>
      <c r="BP48" s="46"/>
      <c r="BQ48" s="46"/>
      <c r="BX48" s="46"/>
      <c r="BY48" s="46"/>
      <c r="BZ48" s="46"/>
      <c r="CA48" s="46"/>
      <c r="CB48" s="46"/>
      <c r="CC48" s="46"/>
      <c r="CD48" s="46"/>
      <c r="CE48" s="46"/>
      <c r="CF48" s="46"/>
    </row>
    <row r="49" spans="1:84" ht="16.5" customHeight="1">
      <c r="C49" s="129" t="s">
        <v>159</v>
      </c>
      <c r="D49" s="151"/>
      <c r="E49" s="151"/>
      <c r="F49" s="151"/>
      <c r="G49" s="151"/>
      <c r="H49" s="255"/>
      <c r="J49" s="275">
        <v>1</v>
      </c>
      <c r="K49" s="275"/>
      <c r="L49" s="287"/>
      <c r="M49" s="136"/>
      <c r="N49" s="136"/>
      <c r="O49" s="293"/>
      <c r="P49" s="136"/>
      <c r="Q49" s="136"/>
      <c r="R49" s="136"/>
      <c r="S49" s="136"/>
      <c r="T49" s="136"/>
      <c r="U49" s="136"/>
      <c r="Z49" s="277"/>
      <c r="AA49" s="277"/>
      <c r="AB49" s="277"/>
      <c r="AC49" s="277"/>
      <c r="AD49" s="277"/>
      <c r="AE49" s="277"/>
      <c r="AF49" s="285"/>
      <c r="AG49" s="278">
        <f>SUM(AJ49+AL49+AP49)+IF(AR51=TRUE,IF(AJ49&gt;0,3,0),0)</f>
        <v>0</v>
      </c>
      <c r="AH49" s="278"/>
      <c r="AI49" s="79" t="s">
        <v>75</v>
      </c>
      <c r="AJ49" s="275"/>
      <c r="AK49" s="275"/>
      <c r="AL49" s="275"/>
      <c r="AM49" s="275"/>
      <c r="AN49" s="276" t="s">
        <v>100</v>
      </c>
      <c r="AO49" s="276"/>
      <c r="AP49" s="259">
        <f t="shared" si="10"/>
        <v>0</v>
      </c>
      <c r="AQ49" s="259"/>
      <c r="AR49" s="56" t="b">
        <f t="shared" ref="AR49:AR51" si="12">AR48</f>
        <v>1</v>
      </c>
      <c r="AT49" s="279" t="s">
        <v>160</v>
      </c>
      <c r="AU49" s="279"/>
      <c r="AV49" s="279"/>
      <c r="AW49" s="279"/>
      <c r="AX49" s="279"/>
      <c r="AY49" s="279"/>
      <c r="AZ49" s="279"/>
      <c r="BA49" s="279"/>
      <c r="BB49" s="279"/>
      <c r="BC49" s="279"/>
      <c r="BD49" s="279"/>
      <c r="BE49" s="279"/>
      <c r="BF49" s="279"/>
      <c r="BG49" s="279"/>
      <c r="BH49" s="279"/>
      <c r="BI49" s="279"/>
      <c r="BJ49" s="279"/>
      <c r="BK49" s="279"/>
      <c r="BL49" s="279"/>
      <c r="BN49" s="46"/>
      <c r="BO49" s="46"/>
      <c r="BP49" s="46"/>
      <c r="BQ49" s="46"/>
      <c r="BX49" s="46"/>
      <c r="BY49" s="46"/>
      <c r="BZ49" s="46"/>
      <c r="CA49" s="46"/>
      <c r="CB49" s="46"/>
      <c r="CC49" s="46"/>
      <c r="CD49" s="46"/>
      <c r="CE49" s="46"/>
      <c r="CF49" s="46"/>
    </row>
    <row r="50" spans="1:84" ht="16.5" customHeight="1">
      <c r="F50" s="261"/>
      <c r="G50" s="291"/>
      <c r="H50" s="291"/>
      <c r="J50" s="261" t="s">
        <v>116</v>
      </c>
      <c r="K50" s="261"/>
      <c r="L50" s="261"/>
      <c r="M50" s="261" t="s">
        <v>159</v>
      </c>
      <c r="N50" s="261"/>
      <c r="O50" s="292"/>
      <c r="P50" s="261" t="s">
        <v>70</v>
      </c>
      <c r="Q50" s="261"/>
      <c r="R50" s="261"/>
      <c r="S50" s="261" t="s">
        <v>161</v>
      </c>
      <c r="T50" s="261"/>
      <c r="U50" s="261"/>
      <c r="Z50" s="261" t="s">
        <v>162</v>
      </c>
      <c r="AA50" s="261"/>
      <c r="AB50" s="261"/>
      <c r="AC50" s="261"/>
      <c r="AD50" s="261"/>
      <c r="AE50" s="261"/>
      <c r="AF50" s="261"/>
      <c r="AG50" s="284" t="s">
        <v>67</v>
      </c>
      <c r="AH50" s="284"/>
      <c r="AI50" s="75"/>
      <c r="AJ50" s="261" t="s">
        <v>68</v>
      </c>
      <c r="AK50" s="261"/>
      <c r="AL50" s="261" t="s">
        <v>69</v>
      </c>
      <c r="AM50" s="261"/>
      <c r="AN50" s="261" t="s">
        <v>70</v>
      </c>
      <c r="AO50" s="261"/>
      <c r="AP50" s="261"/>
      <c r="AQ50" s="261"/>
      <c r="AR50" s="56" t="b">
        <f t="shared" si="12"/>
        <v>1</v>
      </c>
      <c r="AT50" s="51" t="s">
        <v>135</v>
      </c>
      <c r="AU50" s="261" t="s">
        <v>44</v>
      </c>
      <c r="AV50" s="261"/>
      <c r="AW50" s="261"/>
      <c r="AX50" s="261"/>
      <c r="AY50" s="261"/>
      <c r="AZ50" s="261"/>
      <c r="BA50" s="261" t="s">
        <v>136</v>
      </c>
      <c r="BB50" s="261"/>
      <c r="BC50" s="261"/>
      <c r="BD50" s="261"/>
      <c r="BE50" s="261"/>
      <c r="BF50" s="261"/>
      <c r="BG50" s="261"/>
      <c r="BH50" s="261"/>
      <c r="BI50" s="261"/>
      <c r="BJ50" s="261"/>
      <c r="BK50" s="261"/>
      <c r="BL50" s="261"/>
      <c r="BN50" s="46"/>
      <c r="BO50" s="46"/>
      <c r="BP50" s="46"/>
      <c r="BQ50" s="46"/>
      <c r="BX50" s="46"/>
      <c r="BY50" s="46"/>
      <c r="BZ50" s="46"/>
      <c r="CA50" s="46"/>
      <c r="CB50" s="46"/>
      <c r="CC50" s="46"/>
      <c r="CD50" s="46"/>
      <c r="CE50" s="46"/>
      <c r="CF50" s="46"/>
    </row>
    <row r="51" spans="1:84" ht="16.5" customHeight="1">
      <c r="C51" s="108" t="s">
        <v>163</v>
      </c>
      <c r="D51" s="108"/>
      <c r="E51" s="129"/>
      <c r="F51" s="286">
        <f t="shared" si="11"/>
        <v>-1</v>
      </c>
      <c r="G51" s="286"/>
      <c r="H51" s="286"/>
      <c r="J51" s="275"/>
      <c r="K51" s="275"/>
      <c r="L51" s="287"/>
      <c r="M51" s="253">
        <f>J49</f>
        <v>1</v>
      </c>
      <c r="N51" s="253"/>
      <c r="O51" s="288"/>
      <c r="P51" s="253">
        <f>IF(S51="力量",J23,IF(S51="敏捷",J24,0))</f>
        <v>-2</v>
      </c>
      <c r="Q51" s="253"/>
      <c r="R51" s="253"/>
      <c r="S51" s="132" t="s">
        <v>76</v>
      </c>
      <c r="T51" s="132"/>
      <c r="U51" s="132"/>
      <c r="Z51" s="277"/>
      <c r="AA51" s="277"/>
      <c r="AB51" s="277"/>
      <c r="AC51" s="277"/>
      <c r="AD51" s="277"/>
      <c r="AE51" s="277"/>
      <c r="AF51" s="285"/>
      <c r="AG51" s="278">
        <f>SUM(AJ51+AL51+AP51)+IF(AR53=TRUE,IF(AJ51&gt;0,3,0),0)</f>
        <v>5</v>
      </c>
      <c r="AH51" s="278"/>
      <c r="AI51" s="79" t="s">
        <v>75</v>
      </c>
      <c r="AJ51" s="275"/>
      <c r="AK51" s="275"/>
      <c r="AL51" s="275"/>
      <c r="AM51" s="275"/>
      <c r="AN51" s="276" t="s">
        <v>105</v>
      </c>
      <c r="AO51" s="276"/>
      <c r="AP51" s="259">
        <f t="shared" ref="AP51:AP55" si="13">IFERROR(INDEX($J$23:$J$28,MATCH(AN51,$C$23:$C$28,0)),0)</f>
        <v>5</v>
      </c>
      <c r="AQ51" s="259"/>
      <c r="AR51" s="56" t="b">
        <f t="shared" si="12"/>
        <v>1</v>
      </c>
      <c r="AT51" s="83">
        <v>1</v>
      </c>
      <c r="AU51" s="289" t="s">
        <v>517</v>
      </c>
      <c r="AV51" s="252"/>
      <c r="AW51" s="252"/>
      <c r="AX51" s="252"/>
      <c r="AY51" s="252"/>
      <c r="AZ51" s="252"/>
      <c r="BA51" s="210" t="s">
        <v>518</v>
      </c>
      <c r="BB51" s="290"/>
      <c r="BC51" s="290"/>
      <c r="BD51" s="290"/>
      <c r="BE51" s="290"/>
      <c r="BF51" s="290"/>
      <c r="BG51" s="290"/>
      <c r="BH51" s="290"/>
      <c r="BI51" s="290"/>
      <c r="BJ51" s="290"/>
      <c r="BK51" s="290"/>
      <c r="BL51" s="290"/>
      <c r="BN51" s="46"/>
      <c r="BO51" s="46"/>
      <c r="BP51" s="46"/>
      <c r="BQ51" s="46"/>
      <c r="BX51" s="46"/>
      <c r="BY51" s="46"/>
      <c r="BZ51" s="46"/>
      <c r="CA51" s="46"/>
      <c r="CB51" s="46"/>
      <c r="CC51" s="46"/>
      <c r="CD51" s="46"/>
      <c r="CE51" s="46"/>
      <c r="CF51" s="46"/>
    </row>
    <row r="52" spans="1:84" ht="16.5" customHeight="1">
      <c r="F52" s="261"/>
      <c r="G52" s="291"/>
      <c r="H52" s="291"/>
      <c r="J52" s="261" t="s">
        <v>116</v>
      </c>
      <c r="K52" s="261"/>
      <c r="L52" s="261"/>
      <c r="M52" s="261" t="s">
        <v>159</v>
      </c>
      <c r="N52" s="261"/>
      <c r="O52" s="292"/>
      <c r="P52" s="261" t="s">
        <v>70</v>
      </c>
      <c r="Q52" s="261"/>
      <c r="R52" s="261"/>
      <c r="Z52" s="277"/>
      <c r="AA52" s="277"/>
      <c r="AB52" s="277"/>
      <c r="AC52" s="277"/>
      <c r="AD52" s="277"/>
      <c r="AE52" s="277"/>
      <c r="AF52" s="285"/>
      <c r="AG52" s="278">
        <f>SUM(AJ52+AL52+AP52)+IF(AR54=TRUE,IF(AJ52&gt;0,3,0),0)</f>
        <v>5</v>
      </c>
      <c r="AH52" s="278"/>
      <c r="AI52" s="79" t="s">
        <v>75</v>
      </c>
      <c r="AJ52" s="275"/>
      <c r="AK52" s="275"/>
      <c r="AL52" s="275"/>
      <c r="AM52" s="275"/>
      <c r="AN52" s="276" t="s">
        <v>105</v>
      </c>
      <c r="AO52" s="276"/>
      <c r="AP52" s="259">
        <f t="shared" si="13"/>
        <v>5</v>
      </c>
      <c r="AQ52" s="259"/>
      <c r="AR52" s="56"/>
      <c r="AT52" s="83">
        <v>1</v>
      </c>
      <c r="AU52" s="289" t="s">
        <v>568</v>
      </c>
      <c r="AV52" s="252"/>
      <c r="AW52" s="252"/>
      <c r="AX52" s="252"/>
      <c r="AY52" s="252"/>
      <c r="AZ52" s="252"/>
      <c r="BA52" s="289" t="s">
        <v>569</v>
      </c>
      <c r="BB52" s="252"/>
      <c r="BC52" s="252"/>
      <c r="BD52" s="252"/>
      <c r="BE52" s="252"/>
      <c r="BF52" s="252"/>
      <c r="BG52" s="252"/>
      <c r="BH52" s="252"/>
      <c r="BI52" s="252"/>
      <c r="BJ52" s="252"/>
      <c r="BK52" s="252"/>
      <c r="BL52" s="252"/>
      <c r="BN52" s="46"/>
      <c r="BO52" s="46"/>
      <c r="BP52" s="46"/>
      <c r="BQ52" s="46"/>
      <c r="BX52" s="46"/>
      <c r="BY52" s="46"/>
      <c r="BZ52" s="46"/>
      <c r="CA52" s="46"/>
      <c r="CB52" s="46"/>
      <c r="CC52" s="46"/>
      <c r="CD52" s="46"/>
      <c r="CE52" s="46"/>
      <c r="CF52" s="46"/>
    </row>
    <row r="53" spans="1:84" ht="16.5" customHeight="1">
      <c r="C53" s="108" t="s">
        <v>164</v>
      </c>
      <c r="D53" s="108"/>
      <c r="E53" s="129"/>
      <c r="F53" s="286">
        <f>SUM(J53:R53)+10</f>
        <v>11</v>
      </c>
      <c r="G53" s="286"/>
      <c r="H53" s="286"/>
      <c r="J53" s="275"/>
      <c r="K53" s="275"/>
      <c r="L53" s="287"/>
      <c r="M53" s="253">
        <f>J49</f>
        <v>1</v>
      </c>
      <c r="N53" s="253"/>
      <c r="O53" s="288"/>
      <c r="P53" s="253">
        <f>J24+J23</f>
        <v>0</v>
      </c>
      <c r="Q53" s="253"/>
      <c r="R53" s="253"/>
      <c r="S53" s="102" t="s">
        <v>165</v>
      </c>
      <c r="T53" s="102"/>
      <c r="U53" s="102"/>
      <c r="Z53" s="277"/>
      <c r="AA53" s="277"/>
      <c r="AB53" s="277"/>
      <c r="AC53" s="277"/>
      <c r="AD53" s="277"/>
      <c r="AE53" s="277"/>
      <c r="AF53" s="285"/>
      <c r="AG53" s="278">
        <f>SUM(AJ53+AL53+AP53)+IF(AR55=TRUE,IF(AJ53&gt;0,3,0),0)</f>
        <v>5</v>
      </c>
      <c r="AH53" s="278"/>
      <c r="AI53" s="79" t="s">
        <v>75</v>
      </c>
      <c r="AJ53" s="275"/>
      <c r="AK53" s="275"/>
      <c r="AL53" s="275"/>
      <c r="AM53" s="275"/>
      <c r="AN53" s="276" t="s">
        <v>105</v>
      </c>
      <c r="AO53" s="276"/>
      <c r="AP53" s="259">
        <f t="shared" si="13"/>
        <v>5</v>
      </c>
      <c r="AQ53" s="259"/>
      <c r="AR53" s="56" t="b">
        <v>0</v>
      </c>
      <c r="AT53" s="83"/>
      <c r="AU53" s="252"/>
      <c r="AV53" s="252"/>
      <c r="AW53" s="252"/>
      <c r="AX53" s="252"/>
      <c r="AY53" s="252"/>
      <c r="AZ53" s="252"/>
      <c r="BA53" s="252"/>
      <c r="BB53" s="252"/>
      <c r="BC53" s="252"/>
      <c r="BD53" s="252"/>
      <c r="BE53" s="252"/>
      <c r="BF53" s="252"/>
      <c r="BG53" s="252"/>
      <c r="BH53" s="252"/>
      <c r="BI53" s="252"/>
      <c r="BJ53" s="252"/>
      <c r="BK53" s="252"/>
      <c r="BL53" s="252"/>
    </row>
    <row r="54" spans="1:84" ht="16.5" customHeight="1">
      <c r="Z54" s="277"/>
      <c r="AA54" s="277"/>
      <c r="AB54" s="277"/>
      <c r="AC54" s="277"/>
      <c r="AD54" s="277"/>
      <c r="AE54" s="277"/>
      <c r="AF54" s="285"/>
      <c r="AG54" s="278">
        <f>SUM(AJ54+AL54+AP54)+IF(AR56=TRUE,IF(AJ54&gt;0,3,0),0)</f>
        <v>5</v>
      </c>
      <c r="AH54" s="278"/>
      <c r="AI54" s="79" t="s">
        <v>75</v>
      </c>
      <c r="AJ54" s="275"/>
      <c r="AK54" s="275"/>
      <c r="AL54" s="275"/>
      <c r="AM54" s="275"/>
      <c r="AN54" s="276" t="s">
        <v>105</v>
      </c>
      <c r="AO54" s="276"/>
      <c r="AP54" s="259">
        <f t="shared" si="13"/>
        <v>5</v>
      </c>
      <c r="AQ54" s="259"/>
      <c r="AR54" s="56" t="b">
        <f>AR53</f>
        <v>0</v>
      </c>
      <c r="AT54" s="83"/>
      <c r="AU54" s="252"/>
      <c r="AV54" s="252"/>
      <c r="AW54" s="252"/>
      <c r="AX54" s="252"/>
      <c r="AY54" s="252"/>
      <c r="AZ54" s="252"/>
      <c r="BA54" s="252"/>
      <c r="BB54" s="252"/>
      <c r="BC54" s="252"/>
      <c r="BD54" s="252"/>
      <c r="BE54" s="252"/>
      <c r="BF54" s="252"/>
      <c r="BG54" s="252"/>
      <c r="BH54" s="252"/>
      <c r="BI54" s="252"/>
      <c r="BJ54" s="252"/>
      <c r="BK54" s="252"/>
      <c r="BL54" s="252"/>
    </row>
    <row r="55" spans="1:84" ht="16.5" customHeight="1">
      <c r="C55" s="247" t="s">
        <v>166</v>
      </c>
      <c r="D55" s="248"/>
      <c r="E55" s="248"/>
      <c r="F55" s="248"/>
      <c r="G55" s="248"/>
      <c r="H55" s="248"/>
      <c r="I55" s="248"/>
      <c r="J55" s="248"/>
      <c r="K55" s="248"/>
      <c r="L55" s="248"/>
      <c r="M55" s="248"/>
      <c r="N55" s="248"/>
      <c r="O55" s="248"/>
      <c r="P55" s="248"/>
      <c r="Q55" s="248"/>
      <c r="R55" s="248"/>
      <c r="S55" s="248"/>
      <c r="T55" s="248"/>
      <c r="U55" s="249"/>
      <c r="Z55" s="277"/>
      <c r="AA55" s="277"/>
      <c r="AB55" s="277"/>
      <c r="AC55" s="277"/>
      <c r="AD55" s="277"/>
      <c r="AE55" s="277"/>
      <c r="AF55" s="285"/>
      <c r="AG55" s="278">
        <f>SUM(AJ55+AL55+AP55)+IF(AR57=TRUE,IF(AJ55&gt;0,3,0),0)</f>
        <v>5</v>
      </c>
      <c r="AH55" s="278"/>
      <c r="AI55" s="79" t="s">
        <v>75</v>
      </c>
      <c r="AJ55" s="275"/>
      <c r="AK55" s="275"/>
      <c r="AL55" s="275"/>
      <c r="AM55" s="275"/>
      <c r="AN55" s="276" t="s">
        <v>105</v>
      </c>
      <c r="AO55" s="276"/>
      <c r="AP55" s="259">
        <f t="shared" si="13"/>
        <v>5</v>
      </c>
      <c r="AQ55" s="259"/>
      <c r="AR55" s="56" t="b">
        <f t="shared" ref="AR55:AR57" si="14">AR54</f>
        <v>0</v>
      </c>
      <c r="AT55" s="83"/>
      <c r="AU55" s="252"/>
      <c r="AV55" s="252"/>
      <c r="AW55" s="252"/>
      <c r="AX55" s="252"/>
      <c r="AY55" s="252"/>
      <c r="AZ55" s="252"/>
      <c r="BA55" s="252"/>
      <c r="BB55" s="252"/>
      <c r="BC55" s="252"/>
      <c r="BD55" s="252"/>
      <c r="BE55" s="252"/>
      <c r="BF55" s="252"/>
      <c r="BG55" s="252"/>
      <c r="BH55" s="252"/>
      <c r="BI55" s="252"/>
      <c r="BJ55" s="252"/>
      <c r="BK55" s="252"/>
      <c r="BL55" s="252"/>
    </row>
    <row r="56" spans="1:84" ht="16.5" customHeight="1">
      <c r="C56" s="261" t="s">
        <v>167</v>
      </c>
      <c r="D56" s="261"/>
      <c r="E56" s="261"/>
      <c r="F56" s="261"/>
      <c r="G56" s="261"/>
      <c r="H56" s="261"/>
      <c r="I56" s="261"/>
      <c r="J56" s="261" t="s">
        <v>168</v>
      </c>
      <c r="K56" s="261"/>
      <c r="L56" s="261"/>
      <c r="M56" s="261" t="s">
        <v>169</v>
      </c>
      <c r="N56" s="261"/>
      <c r="O56" s="261"/>
      <c r="P56" s="261" t="s">
        <v>170</v>
      </c>
      <c r="Q56" s="261"/>
      <c r="R56" s="261"/>
      <c r="S56" s="261"/>
      <c r="T56" s="261" t="s">
        <v>171</v>
      </c>
      <c r="U56" s="261"/>
      <c r="Z56" s="261" t="s">
        <v>172</v>
      </c>
      <c r="AA56" s="261"/>
      <c r="AB56" s="261"/>
      <c r="AC56" s="261"/>
      <c r="AD56" s="261"/>
      <c r="AE56" s="261"/>
      <c r="AF56" s="261"/>
      <c r="AG56" s="284" t="s">
        <v>67</v>
      </c>
      <c r="AH56" s="284"/>
      <c r="AJ56" s="261" t="s">
        <v>68</v>
      </c>
      <c r="AK56" s="261"/>
      <c r="AL56" s="261" t="s">
        <v>69</v>
      </c>
      <c r="AM56" s="261"/>
      <c r="AN56" s="261" t="s">
        <v>70</v>
      </c>
      <c r="AO56" s="261"/>
      <c r="AP56" s="261"/>
      <c r="AQ56" s="261"/>
      <c r="AR56" s="56" t="b">
        <f t="shared" si="14"/>
        <v>0</v>
      </c>
      <c r="AT56" s="83"/>
      <c r="AU56" s="252"/>
      <c r="AV56" s="252"/>
      <c r="AW56" s="252"/>
      <c r="AX56" s="252"/>
      <c r="AY56" s="252"/>
      <c r="AZ56" s="252"/>
      <c r="BA56" s="252"/>
      <c r="BB56" s="252"/>
      <c r="BC56" s="252"/>
      <c r="BD56" s="252"/>
      <c r="BE56" s="252"/>
      <c r="BF56" s="252"/>
      <c r="BG56" s="252"/>
      <c r="BH56" s="252"/>
      <c r="BI56" s="252"/>
      <c r="BJ56" s="252"/>
      <c r="BK56" s="252"/>
      <c r="BL56" s="252"/>
    </row>
    <row r="57" spans="1:84" ht="16.5" customHeight="1">
      <c r="A57" s="269" t="s">
        <v>173</v>
      </c>
      <c r="B57" s="270"/>
      <c r="C57" s="282" t="s">
        <v>616</v>
      </c>
      <c r="D57" s="264"/>
      <c r="E57" s="264"/>
      <c r="F57" s="264"/>
      <c r="G57" s="264"/>
      <c r="H57" s="264"/>
      <c r="I57" s="264"/>
      <c r="J57" s="264">
        <v>80</v>
      </c>
      <c r="K57" s="264"/>
      <c r="L57" s="264"/>
      <c r="M57" s="271">
        <v>3</v>
      </c>
      <c r="N57" s="271"/>
      <c r="O57" s="271"/>
      <c r="P57" s="283" t="s">
        <v>614</v>
      </c>
      <c r="Q57" s="271"/>
      <c r="R57" s="271"/>
      <c r="S57" s="271"/>
      <c r="T57" s="272" t="s">
        <v>615</v>
      </c>
      <c r="U57" s="273"/>
      <c r="Z57" s="277"/>
      <c r="AA57" s="277"/>
      <c r="AB57" s="277"/>
      <c r="AC57" s="277"/>
      <c r="AD57" s="277"/>
      <c r="AE57" s="277"/>
      <c r="AF57" s="277"/>
      <c r="AG57" s="278">
        <f t="shared" ref="AG57:AG66" si="15">SUM(AJ57+AL57+AP57)+IF(AR59=TRUE,IF(AJ57&gt;0,3,0),0)</f>
        <v>0</v>
      </c>
      <c r="AH57" s="278"/>
      <c r="AI57" s="79" t="s">
        <v>75</v>
      </c>
      <c r="AJ57" s="275"/>
      <c r="AK57" s="275"/>
      <c r="AL57" s="275"/>
      <c r="AM57" s="275"/>
      <c r="AN57" s="276"/>
      <c r="AO57" s="276"/>
      <c r="AP57" s="259">
        <f>IFERROR(INDEX($J$23:$J$28,MATCH(AN57,$C$23:$C$28,0)),0)</f>
        <v>0</v>
      </c>
      <c r="AQ57" s="259"/>
      <c r="AR57" s="56" t="b">
        <f t="shared" si="14"/>
        <v>0</v>
      </c>
      <c r="AT57" s="83"/>
      <c r="AU57" s="252"/>
      <c r="AV57" s="252"/>
      <c r="AW57" s="252"/>
      <c r="AX57" s="252"/>
      <c r="AY57" s="252"/>
      <c r="AZ57" s="252"/>
      <c r="BA57" s="252"/>
      <c r="BB57" s="252"/>
      <c r="BC57" s="252"/>
      <c r="BD57" s="252"/>
      <c r="BE57" s="252"/>
      <c r="BF57" s="252"/>
      <c r="BG57" s="252"/>
      <c r="BH57" s="252"/>
      <c r="BI57" s="252"/>
      <c r="BJ57" s="252"/>
      <c r="BK57" s="252"/>
      <c r="BL57" s="252"/>
    </row>
    <row r="58" spans="1:84" ht="16.5" customHeight="1">
      <c r="A58" s="262" t="s">
        <v>174</v>
      </c>
      <c r="B58" s="263"/>
      <c r="C58" s="264"/>
      <c r="D58" s="264"/>
      <c r="E58" s="264"/>
      <c r="F58" s="264"/>
      <c r="G58" s="264"/>
      <c r="H58" s="264"/>
      <c r="I58" s="264"/>
      <c r="J58" s="261" t="s">
        <v>175</v>
      </c>
      <c r="K58" s="261"/>
      <c r="L58" s="261"/>
      <c r="M58" s="137" t="s">
        <v>613</v>
      </c>
      <c r="N58" s="138"/>
      <c r="O58" s="138"/>
      <c r="P58" s="138"/>
      <c r="Q58" s="138"/>
      <c r="R58" s="138"/>
      <c r="S58" s="139"/>
      <c r="T58" s="266" t="s">
        <v>438</v>
      </c>
      <c r="U58" s="267"/>
      <c r="V58" s="268" t="s">
        <v>49</v>
      </c>
      <c r="W58" s="268"/>
      <c r="Z58" s="277"/>
      <c r="AA58" s="277"/>
      <c r="AB58" s="277"/>
      <c r="AC58" s="277"/>
      <c r="AD58" s="277"/>
      <c r="AE58" s="277"/>
      <c r="AF58" s="277"/>
      <c r="AG58" s="278">
        <f t="shared" si="15"/>
        <v>0</v>
      </c>
      <c r="AH58" s="278"/>
      <c r="AI58" s="79" t="s">
        <v>75</v>
      </c>
      <c r="AJ58" s="275"/>
      <c r="AK58" s="275"/>
      <c r="AL58" s="275"/>
      <c r="AM58" s="275"/>
      <c r="AN58" s="276"/>
      <c r="AO58" s="276"/>
      <c r="AP58" s="259">
        <f t="shared" ref="AP58:AP62" si="16">IFERROR(INDEX($J$23:$J$28,MATCH(AN58,$C$23:$C$28,0)),0)</f>
        <v>0</v>
      </c>
      <c r="AQ58" s="259"/>
      <c r="AR58" s="56"/>
      <c r="AT58" s="83"/>
      <c r="AU58" s="252"/>
      <c r="AV58" s="252"/>
      <c r="AW58" s="252"/>
      <c r="AX58" s="252"/>
      <c r="AY58" s="252"/>
      <c r="AZ58" s="252"/>
      <c r="BA58" s="252"/>
      <c r="BB58" s="252"/>
      <c r="BC58" s="252"/>
      <c r="BD58" s="252"/>
      <c r="BE58" s="252"/>
      <c r="BF58" s="252"/>
      <c r="BG58" s="252"/>
      <c r="BH58" s="252"/>
      <c r="BI58" s="252"/>
      <c r="BJ58" s="252"/>
      <c r="BK58" s="252"/>
      <c r="BL58" s="252"/>
    </row>
    <row r="59" spans="1:84" ht="16.5" customHeight="1">
      <c r="C59" s="261" t="s">
        <v>167</v>
      </c>
      <c r="D59" s="261"/>
      <c r="E59" s="261"/>
      <c r="F59" s="261"/>
      <c r="G59" s="261"/>
      <c r="H59" s="261"/>
      <c r="I59" s="261"/>
      <c r="J59" s="261" t="s">
        <v>168</v>
      </c>
      <c r="K59" s="261"/>
      <c r="L59" s="261"/>
      <c r="M59" s="261" t="s">
        <v>169</v>
      </c>
      <c r="N59" s="261"/>
      <c r="O59" s="261"/>
      <c r="P59" s="261" t="s">
        <v>170</v>
      </c>
      <c r="Q59" s="261"/>
      <c r="R59" s="261"/>
      <c r="S59" s="261"/>
      <c r="T59" s="261" t="s">
        <v>171</v>
      </c>
      <c r="U59" s="261"/>
      <c r="Z59" s="277"/>
      <c r="AA59" s="277"/>
      <c r="AB59" s="277"/>
      <c r="AC59" s="277"/>
      <c r="AD59" s="277"/>
      <c r="AE59" s="277"/>
      <c r="AF59" s="277"/>
      <c r="AG59" s="278">
        <f t="shared" si="15"/>
        <v>0</v>
      </c>
      <c r="AH59" s="278"/>
      <c r="AI59" s="79" t="s">
        <v>75</v>
      </c>
      <c r="AJ59" s="275"/>
      <c r="AK59" s="275"/>
      <c r="AL59" s="275"/>
      <c r="AM59" s="275"/>
      <c r="AN59" s="276"/>
      <c r="AO59" s="276"/>
      <c r="AP59" s="259">
        <f t="shared" si="16"/>
        <v>0</v>
      </c>
      <c r="AQ59" s="259"/>
      <c r="AR59" s="56" t="b">
        <v>0</v>
      </c>
      <c r="AT59" s="83"/>
      <c r="AU59" s="252"/>
      <c r="AV59" s="252"/>
      <c r="AW59" s="252"/>
      <c r="AX59" s="252"/>
      <c r="AY59" s="252"/>
      <c r="AZ59" s="252"/>
      <c r="BA59" s="252"/>
      <c r="BB59" s="252"/>
      <c r="BC59" s="252"/>
      <c r="BD59" s="252"/>
      <c r="BE59" s="252"/>
      <c r="BF59" s="252"/>
      <c r="BG59" s="252"/>
      <c r="BH59" s="252"/>
      <c r="BI59" s="252"/>
      <c r="BJ59" s="252"/>
      <c r="BK59" s="252"/>
      <c r="BL59" s="252"/>
    </row>
    <row r="60" spans="1:84" ht="16.5" customHeight="1">
      <c r="A60" s="269" t="s">
        <v>173</v>
      </c>
      <c r="B60" s="270"/>
      <c r="C60" s="282" t="s">
        <v>630</v>
      </c>
      <c r="D60" s="264"/>
      <c r="E60" s="264"/>
      <c r="F60" s="264"/>
      <c r="G60" s="264"/>
      <c r="H60" s="264"/>
      <c r="I60" s="264"/>
      <c r="J60" s="264"/>
      <c r="K60" s="264"/>
      <c r="L60" s="264"/>
      <c r="M60" s="271">
        <v>3</v>
      </c>
      <c r="N60" s="271"/>
      <c r="O60" s="271"/>
      <c r="P60" s="283" t="s">
        <v>644</v>
      </c>
      <c r="Q60" s="271"/>
      <c r="R60" s="271"/>
      <c r="S60" s="271"/>
      <c r="T60" s="272" t="s">
        <v>615</v>
      </c>
      <c r="U60" s="273"/>
      <c r="Z60" s="277"/>
      <c r="AA60" s="277"/>
      <c r="AB60" s="277"/>
      <c r="AC60" s="277"/>
      <c r="AD60" s="277"/>
      <c r="AE60" s="277"/>
      <c r="AF60" s="277"/>
      <c r="AG60" s="278">
        <f t="shared" si="15"/>
        <v>0</v>
      </c>
      <c r="AH60" s="278"/>
      <c r="AI60" s="79" t="s">
        <v>75</v>
      </c>
      <c r="AJ60" s="275"/>
      <c r="AK60" s="275"/>
      <c r="AL60" s="275"/>
      <c r="AM60" s="275"/>
      <c r="AN60" s="276"/>
      <c r="AO60" s="276"/>
      <c r="AP60" s="259">
        <f t="shared" si="16"/>
        <v>0</v>
      </c>
      <c r="AQ60" s="259"/>
      <c r="AR60" s="56" t="b">
        <v>0</v>
      </c>
      <c r="AT60" s="83"/>
      <c r="AU60" s="252"/>
      <c r="AV60" s="252"/>
      <c r="AW60" s="252"/>
      <c r="AX60" s="252"/>
      <c r="AY60" s="252"/>
      <c r="AZ60" s="252"/>
      <c r="BA60" s="252"/>
      <c r="BB60" s="252"/>
      <c r="BC60" s="252"/>
      <c r="BD60" s="252"/>
      <c r="BE60" s="252"/>
      <c r="BF60" s="252"/>
      <c r="BG60" s="252"/>
      <c r="BH60" s="252"/>
      <c r="BI60" s="252"/>
      <c r="BJ60" s="252"/>
      <c r="BK60" s="252"/>
      <c r="BL60" s="252"/>
    </row>
    <row r="61" spans="1:84" ht="16.5" customHeight="1">
      <c r="A61" s="262" t="s">
        <v>174</v>
      </c>
      <c r="B61" s="263"/>
      <c r="C61" s="264"/>
      <c r="D61" s="264"/>
      <c r="E61" s="264"/>
      <c r="F61" s="264"/>
      <c r="G61" s="264"/>
      <c r="H61" s="264"/>
      <c r="I61" s="264"/>
      <c r="J61" s="261" t="s">
        <v>175</v>
      </c>
      <c r="K61" s="261"/>
      <c r="L61" s="261"/>
      <c r="M61" s="137" t="s">
        <v>645</v>
      </c>
      <c r="N61" s="138"/>
      <c r="O61" s="138"/>
      <c r="P61" s="138"/>
      <c r="Q61" s="138"/>
      <c r="R61" s="138"/>
      <c r="S61" s="139"/>
      <c r="T61" s="266"/>
      <c r="U61" s="267"/>
      <c r="V61" s="268" t="s">
        <v>49</v>
      </c>
      <c r="W61" s="268"/>
      <c r="Z61" s="277"/>
      <c r="AA61" s="277"/>
      <c r="AB61" s="277"/>
      <c r="AC61" s="277"/>
      <c r="AD61" s="277"/>
      <c r="AE61" s="277"/>
      <c r="AF61" s="277"/>
      <c r="AG61" s="278">
        <f t="shared" si="15"/>
        <v>0</v>
      </c>
      <c r="AH61" s="278"/>
      <c r="AI61" s="79" t="s">
        <v>75</v>
      </c>
      <c r="AJ61" s="275"/>
      <c r="AK61" s="275"/>
      <c r="AL61" s="275"/>
      <c r="AM61" s="275"/>
      <c r="AN61" s="276"/>
      <c r="AO61" s="276"/>
      <c r="AP61" s="259">
        <f t="shared" si="16"/>
        <v>0</v>
      </c>
      <c r="AQ61" s="259"/>
      <c r="AR61" s="56" t="b">
        <v>0</v>
      </c>
    </row>
    <row r="62" spans="1:84" ht="16.5" customHeight="1">
      <c r="C62" s="261"/>
      <c r="D62" s="261"/>
      <c r="E62" s="261"/>
      <c r="F62" s="261"/>
      <c r="G62" s="261"/>
      <c r="H62" s="261"/>
      <c r="I62" s="261"/>
      <c r="J62" s="261" t="s">
        <v>168</v>
      </c>
      <c r="K62" s="261"/>
      <c r="L62" s="261"/>
      <c r="M62" s="261" t="s">
        <v>169</v>
      </c>
      <c r="N62" s="261"/>
      <c r="O62" s="261"/>
      <c r="P62" s="261" t="s">
        <v>170</v>
      </c>
      <c r="Q62" s="261"/>
      <c r="R62" s="261"/>
      <c r="S62" s="261"/>
      <c r="T62" s="261" t="s">
        <v>171</v>
      </c>
      <c r="U62" s="261"/>
      <c r="Z62" s="277"/>
      <c r="AA62" s="277"/>
      <c r="AB62" s="277"/>
      <c r="AC62" s="277"/>
      <c r="AD62" s="277"/>
      <c r="AE62" s="277"/>
      <c r="AF62" s="277"/>
      <c r="AG62" s="278">
        <f t="shared" si="15"/>
        <v>0</v>
      </c>
      <c r="AH62" s="278"/>
      <c r="AI62" s="79" t="s">
        <v>75</v>
      </c>
      <c r="AJ62" s="275"/>
      <c r="AK62" s="275"/>
      <c r="AL62" s="275"/>
      <c r="AM62" s="275"/>
      <c r="AN62" s="276"/>
      <c r="AO62" s="276"/>
      <c r="AP62" s="259">
        <f t="shared" si="16"/>
        <v>0</v>
      </c>
      <c r="AQ62" s="259"/>
      <c r="AR62" s="56" t="b">
        <v>0</v>
      </c>
      <c r="AT62" s="279" t="s">
        <v>176</v>
      </c>
      <c r="AU62" s="279"/>
      <c r="AV62" s="279"/>
      <c r="AW62" s="279"/>
      <c r="AX62" s="279"/>
      <c r="AY62" s="279"/>
      <c r="AZ62" s="279"/>
      <c r="BA62" s="279"/>
      <c r="BB62" s="279"/>
      <c r="BC62" s="279"/>
      <c r="BD62" s="279"/>
      <c r="BE62" s="279"/>
      <c r="BF62" s="279"/>
      <c r="BG62" s="279"/>
      <c r="BH62" s="279"/>
      <c r="BI62" s="279"/>
      <c r="BJ62" s="279"/>
      <c r="BK62" s="279"/>
      <c r="BL62" s="279"/>
    </row>
    <row r="63" spans="1:84" ht="16.5" customHeight="1">
      <c r="A63" s="269" t="s">
        <v>173</v>
      </c>
      <c r="B63" s="270"/>
      <c r="C63" s="264"/>
      <c r="D63" s="264"/>
      <c r="E63" s="264"/>
      <c r="F63" s="264"/>
      <c r="G63" s="264"/>
      <c r="H63" s="264"/>
      <c r="I63" s="264"/>
      <c r="J63" s="264"/>
      <c r="K63" s="264"/>
      <c r="L63" s="264"/>
      <c r="M63" s="280"/>
      <c r="N63" s="271"/>
      <c r="O63" s="271"/>
      <c r="P63" s="271"/>
      <c r="Q63" s="271"/>
      <c r="R63" s="271"/>
      <c r="S63" s="271"/>
      <c r="T63" s="272"/>
      <c r="U63" s="273"/>
      <c r="Z63" s="277"/>
      <c r="AA63" s="277"/>
      <c r="AB63" s="277"/>
      <c r="AC63" s="277"/>
      <c r="AD63" s="277"/>
      <c r="AE63" s="277"/>
      <c r="AF63" s="277"/>
      <c r="AG63" s="278">
        <f t="shared" si="15"/>
        <v>0</v>
      </c>
      <c r="AH63" s="278"/>
      <c r="AI63" s="79" t="s">
        <v>75</v>
      </c>
      <c r="AJ63" s="275"/>
      <c r="AK63" s="275"/>
      <c r="AL63" s="275"/>
      <c r="AM63" s="275"/>
      <c r="AN63" s="276"/>
      <c r="AO63" s="276"/>
      <c r="AP63" s="259">
        <f t="shared" ref="AP63:AP66" si="17">IFERROR(INDEX($J$23:$J$28,MATCH(AN63,$C$23:$C$28,0)),0)</f>
        <v>0</v>
      </c>
      <c r="AQ63" s="259"/>
      <c r="AR63" s="56" t="b">
        <v>0</v>
      </c>
      <c r="AT63" s="281" t="s">
        <v>44</v>
      </c>
      <c r="AU63" s="281"/>
      <c r="AV63" s="281"/>
      <c r="AW63" s="281"/>
      <c r="AX63" s="281"/>
      <c r="AY63" s="281"/>
      <c r="AZ63" s="281" t="s">
        <v>136</v>
      </c>
      <c r="BA63" s="281"/>
      <c r="BB63" s="281"/>
      <c r="BC63" s="281"/>
      <c r="BD63" s="281"/>
      <c r="BE63" s="281"/>
      <c r="BF63" s="281"/>
      <c r="BG63" s="281"/>
      <c r="BH63" s="281"/>
      <c r="BI63" s="281"/>
      <c r="BJ63" s="281"/>
      <c r="BK63" s="281"/>
      <c r="BL63" s="281"/>
    </row>
    <row r="64" spans="1:84" ht="16.5" customHeight="1">
      <c r="A64" s="262" t="s">
        <v>174</v>
      </c>
      <c r="B64" s="263"/>
      <c r="C64" s="264"/>
      <c r="D64" s="264"/>
      <c r="E64" s="264"/>
      <c r="F64" s="264"/>
      <c r="G64" s="264"/>
      <c r="H64" s="264"/>
      <c r="I64" s="264"/>
      <c r="J64" s="261" t="s">
        <v>175</v>
      </c>
      <c r="K64" s="261"/>
      <c r="L64" s="261"/>
      <c r="M64" s="265"/>
      <c r="N64" s="138"/>
      <c r="O64" s="138"/>
      <c r="P64" s="138"/>
      <c r="Q64" s="138"/>
      <c r="R64" s="138"/>
      <c r="S64" s="139"/>
      <c r="T64" s="266"/>
      <c r="U64" s="267"/>
      <c r="V64" s="268" t="s">
        <v>49</v>
      </c>
      <c r="W64" s="268"/>
      <c r="Z64" s="277"/>
      <c r="AA64" s="277"/>
      <c r="AB64" s="277"/>
      <c r="AC64" s="277"/>
      <c r="AD64" s="277"/>
      <c r="AE64" s="277"/>
      <c r="AF64" s="277"/>
      <c r="AG64" s="278">
        <f t="shared" si="15"/>
        <v>0</v>
      </c>
      <c r="AH64" s="278"/>
      <c r="AI64" s="79" t="s">
        <v>75</v>
      </c>
      <c r="AJ64" s="275"/>
      <c r="AK64" s="275"/>
      <c r="AL64" s="275"/>
      <c r="AM64" s="275"/>
      <c r="AN64" s="276"/>
      <c r="AO64" s="276"/>
      <c r="AP64" s="259">
        <f t="shared" si="17"/>
        <v>0</v>
      </c>
      <c r="AQ64" s="259"/>
      <c r="AR64" s="56" t="b">
        <v>0</v>
      </c>
      <c r="AT64" s="256"/>
      <c r="AU64" s="257"/>
      <c r="AV64" s="257"/>
      <c r="AW64" s="257"/>
      <c r="AX64" s="257"/>
      <c r="AY64" s="258"/>
      <c r="AZ64" s="256"/>
      <c r="BA64" s="257"/>
      <c r="BB64" s="257"/>
      <c r="BC64" s="257"/>
      <c r="BD64" s="257"/>
      <c r="BE64" s="257"/>
      <c r="BF64" s="257"/>
      <c r="BG64" s="257"/>
      <c r="BH64" s="257"/>
      <c r="BI64" s="257"/>
      <c r="BJ64" s="257"/>
      <c r="BK64" s="257"/>
      <c r="BL64" s="258"/>
    </row>
    <row r="65" spans="1:64" ht="16.5" customHeight="1">
      <c r="C65" s="261" t="s">
        <v>167</v>
      </c>
      <c r="D65" s="261"/>
      <c r="E65" s="261"/>
      <c r="F65" s="261"/>
      <c r="G65" s="261"/>
      <c r="H65" s="261"/>
      <c r="I65" s="261"/>
      <c r="J65" s="261" t="s">
        <v>168</v>
      </c>
      <c r="K65" s="261"/>
      <c r="L65" s="261"/>
      <c r="M65" s="261" t="s">
        <v>169</v>
      </c>
      <c r="N65" s="261"/>
      <c r="O65" s="261"/>
      <c r="P65" s="261" t="s">
        <v>170</v>
      </c>
      <c r="Q65" s="261"/>
      <c r="R65" s="261"/>
      <c r="S65" s="261"/>
      <c r="T65" s="261" t="s">
        <v>171</v>
      </c>
      <c r="U65" s="261"/>
      <c r="Z65" s="277"/>
      <c r="AA65" s="277"/>
      <c r="AB65" s="277"/>
      <c r="AC65" s="277"/>
      <c r="AD65" s="277"/>
      <c r="AE65" s="277"/>
      <c r="AF65" s="277"/>
      <c r="AG65" s="278">
        <f t="shared" si="15"/>
        <v>0</v>
      </c>
      <c r="AH65" s="278"/>
      <c r="AI65" s="79" t="s">
        <v>75</v>
      </c>
      <c r="AJ65" s="275"/>
      <c r="AK65" s="275"/>
      <c r="AL65" s="275"/>
      <c r="AM65" s="275"/>
      <c r="AN65" s="276"/>
      <c r="AO65" s="276"/>
      <c r="AP65" s="259">
        <f t="shared" si="17"/>
        <v>0</v>
      </c>
      <c r="AQ65" s="259"/>
      <c r="AR65" s="56" t="b">
        <v>0</v>
      </c>
      <c r="AT65" s="256"/>
      <c r="AU65" s="257"/>
      <c r="AV65" s="257"/>
      <c r="AW65" s="257"/>
      <c r="AX65" s="257"/>
      <c r="AY65" s="258"/>
      <c r="AZ65" s="256"/>
      <c r="BA65" s="257"/>
      <c r="BB65" s="257"/>
      <c r="BC65" s="257"/>
      <c r="BD65" s="257"/>
      <c r="BE65" s="257"/>
      <c r="BF65" s="257"/>
      <c r="BG65" s="257"/>
      <c r="BH65" s="257"/>
      <c r="BI65" s="257"/>
      <c r="BJ65" s="257"/>
      <c r="BK65" s="257"/>
      <c r="BL65" s="258"/>
    </row>
    <row r="66" spans="1:64" ht="16.5" customHeight="1">
      <c r="A66" s="269" t="s">
        <v>173</v>
      </c>
      <c r="B66" s="270"/>
      <c r="C66" s="264"/>
      <c r="D66" s="264"/>
      <c r="E66" s="264"/>
      <c r="F66" s="264"/>
      <c r="G66" s="264"/>
      <c r="H66" s="264"/>
      <c r="I66" s="264"/>
      <c r="J66" s="264"/>
      <c r="K66" s="264"/>
      <c r="L66" s="264"/>
      <c r="M66" s="271"/>
      <c r="N66" s="271"/>
      <c r="O66" s="271"/>
      <c r="P66" s="271"/>
      <c r="Q66" s="271"/>
      <c r="R66" s="271"/>
      <c r="S66" s="271"/>
      <c r="T66" s="272"/>
      <c r="U66" s="273"/>
      <c r="Z66" s="277"/>
      <c r="AA66" s="277"/>
      <c r="AB66" s="277"/>
      <c r="AC66" s="277"/>
      <c r="AD66" s="277"/>
      <c r="AE66" s="277"/>
      <c r="AF66" s="277"/>
      <c r="AG66" s="278">
        <f t="shared" si="15"/>
        <v>0</v>
      </c>
      <c r="AH66" s="278"/>
      <c r="AI66" s="79" t="s">
        <v>75</v>
      </c>
      <c r="AJ66" s="275"/>
      <c r="AK66" s="275"/>
      <c r="AL66" s="275"/>
      <c r="AM66" s="275"/>
      <c r="AN66" s="276"/>
      <c r="AO66" s="276"/>
      <c r="AP66" s="259">
        <f t="shared" si="17"/>
        <v>0</v>
      </c>
      <c r="AQ66" s="259"/>
      <c r="AR66" s="56" t="b">
        <v>0</v>
      </c>
      <c r="AT66" s="256"/>
      <c r="AU66" s="257"/>
      <c r="AV66" s="257"/>
      <c r="AW66" s="257"/>
      <c r="AX66" s="257"/>
      <c r="AY66" s="258"/>
      <c r="AZ66" s="256"/>
      <c r="BA66" s="257"/>
      <c r="BB66" s="257"/>
      <c r="BC66" s="257"/>
      <c r="BD66" s="257"/>
      <c r="BE66" s="257"/>
      <c r="BF66" s="257"/>
      <c r="BG66" s="257"/>
      <c r="BH66" s="257"/>
      <c r="BI66" s="257"/>
      <c r="BJ66" s="257"/>
      <c r="BK66" s="257"/>
      <c r="BL66" s="258"/>
    </row>
    <row r="67" spans="1:64" ht="16.5" customHeight="1">
      <c r="A67" s="262" t="s">
        <v>174</v>
      </c>
      <c r="B67" s="263"/>
      <c r="C67" s="264"/>
      <c r="D67" s="264"/>
      <c r="E67" s="264"/>
      <c r="F67" s="264"/>
      <c r="G67" s="264"/>
      <c r="H67" s="264"/>
      <c r="I67" s="264"/>
      <c r="J67" s="261" t="s">
        <v>175</v>
      </c>
      <c r="K67" s="261"/>
      <c r="L67" s="261"/>
      <c r="M67" s="265"/>
      <c r="N67" s="138"/>
      <c r="O67" s="138"/>
      <c r="P67" s="138"/>
      <c r="Q67" s="138"/>
      <c r="R67" s="138"/>
      <c r="S67" s="139"/>
      <c r="T67" s="266"/>
      <c r="U67" s="267"/>
      <c r="V67" s="268" t="s">
        <v>49</v>
      </c>
      <c r="W67" s="268"/>
      <c r="AR67" s="56" t="b">
        <v>0</v>
      </c>
      <c r="AT67" s="256"/>
      <c r="AU67" s="257"/>
      <c r="AV67" s="257"/>
      <c r="AW67" s="257"/>
      <c r="AX67" s="257"/>
      <c r="AY67" s="258"/>
      <c r="AZ67" s="256"/>
      <c r="BA67" s="257"/>
      <c r="BB67" s="257"/>
      <c r="BC67" s="257"/>
      <c r="BD67" s="257"/>
      <c r="BE67" s="257"/>
      <c r="BF67" s="257"/>
      <c r="BG67" s="257"/>
      <c r="BH67" s="257"/>
      <c r="BI67" s="257"/>
      <c r="BJ67" s="257"/>
      <c r="BK67" s="257"/>
      <c r="BL67" s="258"/>
    </row>
    <row r="68" spans="1:64" ht="16.5" customHeight="1">
      <c r="C68" s="261" t="s">
        <v>167</v>
      </c>
      <c r="D68" s="261"/>
      <c r="E68" s="261"/>
      <c r="F68" s="261"/>
      <c r="G68" s="261"/>
      <c r="H68" s="261"/>
      <c r="I68" s="261"/>
      <c r="J68" s="261" t="s">
        <v>168</v>
      </c>
      <c r="K68" s="261"/>
      <c r="L68" s="261"/>
      <c r="M68" s="261" t="s">
        <v>169</v>
      </c>
      <c r="N68" s="261"/>
      <c r="O68" s="261"/>
      <c r="P68" s="261" t="s">
        <v>170</v>
      </c>
      <c r="Q68" s="261"/>
      <c r="R68" s="261"/>
      <c r="S68" s="261"/>
      <c r="T68" s="261" t="s">
        <v>171</v>
      </c>
      <c r="U68" s="261"/>
      <c r="AA68" s="129" t="s">
        <v>177</v>
      </c>
      <c r="AB68" s="151"/>
      <c r="AC68" s="151"/>
      <c r="AD68" s="151"/>
      <c r="AE68" s="151"/>
      <c r="AF68" s="259">
        <f>SUM(AJ5:AK62)</f>
        <v>14</v>
      </c>
      <c r="AG68" s="259"/>
      <c r="AH68" s="259"/>
      <c r="AJ68" s="129" t="s">
        <v>178</v>
      </c>
      <c r="AK68" s="151"/>
      <c r="AL68" s="151"/>
      <c r="AM68" s="151"/>
      <c r="AN68" s="151"/>
      <c r="AO68" s="259">
        <f>SUM(C10:D14,C16:D17,M16:N17)</f>
        <v>2</v>
      </c>
      <c r="AP68" s="259"/>
      <c r="AR68" s="56" t="b">
        <v>0</v>
      </c>
      <c r="AT68" s="256"/>
      <c r="AU68" s="257"/>
      <c r="AV68" s="257"/>
      <c r="AW68" s="257"/>
      <c r="AX68" s="257"/>
      <c r="AY68" s="258"/>
      <c r="AZ68" s="256"/>
      <c r="BA68" s="257"/>
      <c r="BB68" s="257"/>
      <c r="BC68" s="257"/>
      <c r="BD68" s="257"/>
      <c r="BE68" s="257"/>
      <c r="BF68" s="257"/>
      <c r="BG68" s="257"/>
      <c r="BH68" s="257"/>
      <c r="BI68" s="257"/>
      <c r="BJ68" s="257"/>
      <c r="BK68" s="257"/>
      <c r="BL68" s="258"/>
    </row>
    <row r="69" spans="1:64" ht="16.5" customHeight="1">
      <c r="A69" s="269" t="s">
        <v>173</v>
      </c>
      <c r="B69" s="270"/>
      <c r="C69" s="264"/>
      <c r="D69" s="264"/>
      <c r="E69" s="264"/>
      <c r="F69" s="264"/>
      <c r="G69" s="264"/>
      <c r="H69" s="264"/>
      <c r="I69" s="264"/>
      <c r="J69" s="264"/>
      <c r="K69" s="264"/>
      <c r="L69" s="264"/>
      <c r="M69" s="271"/>
      <c r="N69" s="271"/>
      <c r="O69" s="271"/>
      <c r="P69" s="271"/>
      <c r="Q69" s="271"/>
      <c r="R69" s="271"/>
      <c r="S69" s="271"/>
      <c r="T69" s="272"/>
      <c r="U69" s="273"/>
      <c r="AA69" s="129" t="s">
        <v>179</v>
      </c>
      <c r="AB69" s="151"/>
      <c r="AC69" s="151"/>
      <c r="AD69" s="151"/>
      <c r="AE69" s="151"/>
      <c r="AF69" s="274">
        <v>14</v>
      </c>
      <c r="AG69" s="274"/>
      <c r="AH69" s="274"/>
      <c r="AJ69" s="129" t="s">
        <v>180</v>
      </c>
      <c r="AK69" s="151"/>
      <c r="AL69" s="151"/>
      <c r="AM69" s="151"/>
      <c r="AN69" s="151"/>
      <c r="AO69" s="259">
        <f>SUM(物品!K31,物品!H35)</f>
        <v>0</v>
      </c>
      <c r="AP69" s="259"/>
      <c r="AT69" s="256"/>
      <c r="AU69" s="257"/>
      <c r="AV69" s="257"/>
      <c r="AW69" s="257"/>
      <c r="AX69" s="257"/>
      <c r="AY69" s="258"/>
      <c r="AZ69" s="256"/>
      <c r="BA69" s="257"/>
      <c r="BB69" s="257"/>
      <c r="BC69" s="257"/>
      <c r="BD69" s="257"/>
      <c r="BE69" s="257"/>
      <c r="BF69" s="257"/>
      <c r="BG69" s="257"/>
      <c r="BH69" s="257"/>
      <c r="BI69" s="257"/>
      <c r="BJ69" s="257"/>
      <c r="BK69" s="257"/>
      <c r="BL69" s="258"/>
    </row>
    <row r="70" spans="1:64" ht="16.5" customHeight="1">
      <c r="A70" s="262" t="s">
        <v>174</v>
      </c>
      <c r="B70" s="263"/>
      <c r="C70" s="264"/>
      <c r="D70" s="264"/>
      <c r="E70" s="264"/>
      <c r="F70" s="264"/>
      <c r="G70" s="264"/>
      <c r="H70" s="264"/>
      <c r="I70" s="264"/>
      <c r="J70" s="261" t="s">
        <v>175</v>
      </c>
      <c r="K70" s="261"/>
      <c r="L70" s="261"/>
      <c r="M70" s="265"/>
      <c r="N70" s="138"/>
      <c r="O70" s="138"/>
      <c r="P70" s="138"/>
      <c r="Q70" s="138"/>
      <c r="R70" s="138"/>
      <c r="S70" s="139"/>
      <c r="T70" s="266"/>
      <c r="U70" s="267"/>
      <c r="V70" s="268" t="s">
        <v>49</v>
      </c>
      <c r="W70" s="268"/>
      <c r="AT70" s="256"/>
      <c r="AU70" s="257"/>
      <c r="AV70" s="257"/>
      <c r="AW70" s="257"/>
      <c r="AX70" s="257"/>
      <c r="AY70" s="258"/>
      <c r="AZ70" s="256"/>
      <c r="BA70" s="257"/>
      <c r="BB70" s="257"/>
      <c r="BC70" s="257"/>
      <c r="BD70" s="257"/>
      <c r="BE70" s="257"/>
      <c r="BF70" s="257"/>
      <c r="BG70" s="257"/>
      <c r="BH70" s="257"/>
      <c r="BI70" s="257"/>
      <c r="BJ70" s="257"/>
      <c r="BK70" s="257"/>
      <c r="BL70" s="258"/>
    </row>
    <row r="71" spans="1:64" ht="16.5" customHeight="1">
      <c r="C71" s="68"/>
      <c r="D71" s="68"/>
      <c r="E71" s="68"/>
      <c r="F71" s="68"/>
      <c r="G71" s="68"/>
      <c r="H71" s="68"/>
      <c r="I71" s="68"/>
      <c r="J71" s="68"/>
      <c r="K71" s="68"/>
      <c r="L71" s="68"/>
      <c r="M71" s="68"/>
      <c r="N71" s="68"/>
      <c r="O71" s="68"/>
      <c r="P71" s="68"/>
      <c r="Q71" s="68"/>
      <c r="R71" s="68"/>
      <c r="AA71" s="260" t="s">
        <v>181</v>
      </c>
      <c r="AB71" s="260"/>
      <c r="AC71" s="260"/>
      <c r="AD71" s="260"/>
      <c r="AE71" s="260"/>
      <c r="AF71" s="260"/>
      <c r="AG71" s="260"/>
      <c r="AH71" s="260"/>
      <c r="AI71" s="260"/>
      <c r="AJ71" s="260"/>
      <c r="AK71" s="260"/>
      <c r="AL71" s="260"/>
      <c r="AM71" s="260"/>
      <c r="AN71" s="260"/>
      <c r="AO71" s="260"/>
      <c r="AP71" s="260"/>
      <c r="AT71" s="256"/>
      <c r="AU71" s="257"/>
      <c r="AV71" s="257"/>
      <c r="AW71" s="257"/>
      <c r="AX71" s="257"/>
      <c r="AY71" s="258"/>
      <c r="AZ71" s="256"/>
      <c r="BA71" s="257"/>
      <c r="BB71" s="257"/>
      <c r="BC71" s="257"/>
      <c r="BD71" s="257"/>
      <c r="BE71" s="257"/>
      <c r="BF71" s="257"/>
      <c r="BG71" s="257"/>
      <c r="BH71" s="257"/>
      <c r="BI71" s="257"/>
      <c r="BJ71" s="257"/>
      <c r="BK71" s="257"/>
      <c r="BL71" s="258"/>
    </row>
    <row r="72" spans="1:64" ht="16.5" customHeight="1">
      <c r="C72" s="247" t="s">
        <v>182</v>
      </c>
      <c r="D72" s="248"/>
      <c r="E72" s="248"/>
      <c r="F72" s="248"/>
      <c r="G72" s="248"/>
      <c r="H72" s="248"/>
      <c r="I72" s="248"/>
      <c r="J72" s="248"/>
      <c r="K72" s="248"/>
      <c r="L72" s="248"/>
      <c r="M72" s="248"/>
      <c r="N72" s="248"/>
      <c r="O72" s="248"/>
      <c r="P72" s="248"/>
      <c r="Q72" s="248"/>
      <c r="R72" s="248"/>
      <c r="S72" s="248"/>
      <c r="T72" s="248"/>
      <c r="U72" s="249"/>
      <c r="AA72" s="260" t="s">
        <v>183</v>
      </c>
      <c r="AB72" s="260"/>
      <c r="AC72" s="260"/>
      <c r="AD72" s="260"/>
      <c r="AE72" s="260"/>
      <c r="AF72" s="260"/>
      <c r="AG72" s="260"/>
      <c r="AH72" s="260"/>
      <c r="AI72" s="260"/>
      <c r="AJ72" s="260"/>
      <c r="AK72" s="260"/>
      <c r="AL72" s="260"/>
      <c r="AM72" s="260"/>
      <c r="AN72" s="260"/>
      <c r="AO72" s="260"/>
      <c r="AP72" s="260"/>
      <c r="AT72" s="256"/>
      <c r="AU72" s="257"/>
      <c r="AV72" s="257"/>
      <c r="AW72" s="257"/>
      <c r="AX72" s="257"/>
      <c r="AY72" s="258"/>
      <c r="AZ72" s="256"/>
      <c r="BA72" s="257"/>
      <c r="BB72" s="257"/>
      <c r="BC72" s="257"/>
      <c r="BD72" s="257"/>
      <c r="BE72" s="257"/>
      <c r="BF72" s="257"/>
      <c r="BG72" s="257"/>
      <c r="BH72" s="257"/>
      <c r="BI72" s="257"/>
      <c r="BJ72" s="257"/>
      <c r="BK72" s="257"/>
      <c r="BL72" s="258"/>
    </row>
    <row r="73" spans="1:64" ht="16.5" customHeight="1">
      <c r="C73" s="261" t="s">
        <v>44</v>
      </c>
      <c r="D73" s="261"/>
      <c r="E73" s="261"/>
      <c r="F73" s="261" t="s">
        <v>184</v>
      </c>
      <c r="G73" s="261"/>
      <c r="H73" s="261" t="s">
        <v>185</v>
      </c>
      <c r="I73" s="261"/>
      <c r="J73" s="75"/>
      <c r="K73" s="261" t="s">
        <v>44</v>
      </c>
      <c r="L73" s="261"/>
      <c r="M73" s="261"/>
      <c r="N73" s="261"/>
      <c r="O73" s="261"/>
      <c r="P73" s="261" t="s">
        <v>186</v>
      </c>
      <c r="Q73" s="261"/>
      <c r="R73" s="261" t="s">
        <v>184</v>
      </c>
      <c r="S73" s="261"/>
      <c r="T73" s="261" t="s">
        <v>185</v>
      </c>
      <c r="U73" s="261"/>
      <c r="AT73" s="256"/>
      <c r="AU73" s="257"/>
      <c r="AV73" s="257"/>
      <c r="AW73" s="257"/>
      <c r="AX73" s="257"/>
      <c r="AY73" s="258"/>
      <c r="AZ73" s="256"/>
      <c r="BA73" s="257"/>
      <c r="BB73" s="257"/>
      <c r="BC73" s="257"/>
      <c r="BD73" s="257"/>
      <c r="BE73" s="257"/>
      <c r="BF73" s="257"/>
      <c r="BG73" s="257"/>
      <c r="BH73" s="257"/>
      <c r="BI73" s="257"/>
      <c r="BJ73" s="257"/>
      <c r="BK73" s="257"/>
      <c r="BL73" s="258"/>
    </row>
    <row r="74" spans="1:64" ht="16.5" customHeight="1">
      <c r="C74" s="129" t="s">
        <v>187</v>
      </c>
      <c r="D74" s="151"/>
      <c r="E74" s="255"/>
      <c r="F74" s="241"/>
      <c r="G74" s="241"/>
      <c r="H74" s="250">
        <f>SUM(F74*3/20)</f>
        <v>0</v>
      </c>
      <c r="I74" s="251"/>
      <c r="K74" s="170"/>
      <c r="L74" s="171"/>
      <c r="M74" s="171"/>
      <c r="N74" s="171"/>
      <c r="O74" s="172"/>
      <c r="P74" s="252"/>
      <c r="Q74" s="252"/>
      <c r="R74" s="252"/>
      <c r="S74" s="252"/>
      <c r="T74" s="253">
        <f t="shared" ref="T74:T76" si="18">SUM(R74*P74)</f>
        <v>0</v>
      </c>
      <c r="U74" s="253"/>
    </row>
    <row r="75" spans="1:64" ht="16.5" customHeight="1">
      <c r="C75" s="108" t="s">
        <v>188</v>
      </c>
      <c r="D75" s="108"/>
      <c r="E75" s="108"/>
      <c r="F75" s="241"/>
      <c r="G75" s="241"/>
      <c r="H75" s="250">
        <f>SUM(F75/10)</f>
        <v>0</v>
      </c>
      <c r="I75" s="251"/>
      <c r="K75" s="170"/>
      <c r="L75" s="171"/>
      <c r="M75" s="171"/>
      <c r="N75" s="171"/>
      <c r="O75" s="172"/>
      <c r="P75" s="252"/>
      <c r="Q75" s="252"/>
      <c r="R75" s="252"/>
      <c r="S75" s="252"/>
      <c r="T75" s="253">
        <f t="shared" si="18"/>
        <v>0</v>
      </c>
      <c r="U75" s="253"/>
      <c r="AT75" s="247" t="s">
        <v>116</v>
      </c>
      <c r="AU75" s="248"/>
      <c r="AV75" s="248"/>
      <c r="AW75" s="248"/>
      <c r="AX75" s="248"/>
      <c r="AY75" s="248"/>
      <c r="AZ75" s="248"/>
      <c r="BA75" s="248"/>
      <c r="BB75" s="248"/>
      <c r="BC75" s="248"/>
      <c r="BD75" s="248"/>
      <c r="BE75" s="248"/>
      <c r="BF75" s="248"/>
      <c r="BG75" s="248"/>
      <c r="BH75" s="248"/>
      <c r="BI75" s="248"/>
      <c r="BJ75" s="248"/>
      <c r="BK75" s="248"/>
      <c r="BL75" s="249"/>
    </row>
    <row r="76" spans="1:64" ht="16.5" customHeight="1">
      <c r="C76" s="108" t="s">
        <v>189</v>
      </c>
      <c r="D76" s="108"/>
      <c r="E76" s="108"/>
      <c r="F76" s="241"/>
      <c r="G76" s="241"/>
      <c r="H76" s="250">
        <f>SUM(F76*5/10)</f>
        <v>0</v>
      </c>
      <c r="I76" s="251"/>
      <c r="J76" s="68"/>
      <c r="K76" s="252"/>
      <c r="L76" s="252"/>
      <c r="M76" s="252"/>
      <c r="N76" s="252"/>
      <c r="O76" s="252"/>
      <c r="P76" s="252"/>
      <c r="Q76" s="252"/>
      <c r="R76" s="252"/>
      <c r="S76" s="252"/>
      <c r="T76" s="253">
        <f t="shared" si="18"/>
        <v>0</v>
      </c>
      <c r="U76" s="253"/>
      <c r="AT76" s="231"/>
      <c r="AU76" s="232"/>
      <c r="AV76" s="232"/>
      <c r="AW76" s="232"/>
      <c r="AX76" s="232"/>
      <c r="AY76" s="232"/>
      <c r="AZ76" s="232"/>
      <c r="BA76" s="232"/>
      <c r="BB76" s="232"/>
      <c r="BC76" s="232"/>
      <c r="BD76" s="232"/>
      <c r="BE76" s="232"/>
      <c r="BF76" s="232"/>
      <c r="BG76" s="232"/>
      <c r="BH76" s="232"/>
      <c r="BI76" s="232"/>
      <c r="BJ76" s="232"/>
      <c r="BK76" s="232"/>
      <c r="BL76" s="233"/>
    </row>
    <row r="77" spans="1:64" ht="16.5" customHeight="1">
      <c r="C77" s="47"/>
      <c r="D77" s="47"/>
      <c r="E77" s="47"/>
      <c r="F77" s="47"/>
      <c r="G77" s="47"/>
      <c r="H77" s="47"/>
      <c r="I77" s="47"/>
      <c r="J77" s="47"/>
      <c r="K77" s="47"/>
      <c r="L77" s="47"/>
      <c r="M77" s="47"/>
      <c r="N77" s="47"/>
      <c r="O77" s="47"/>
      <c r="P77" s="47"/>
      <c r="Q77" s="47"/>
      <c r="R77" s="47"/>
      <c r="S77" s="47"/>
      <c r="T77" s="47"/>
      <c r="U77" s="47"/>
      <c r="AT77" s="234"/>
      <c r="AU77" s="235"/>
      <c r="AV77" s="235"/>
      <c r="AW77" s="235"/>
      <c r="AX77" s="235"/>
      <c r="AY77" s="235"/>
      <c r="AZ77" s="235"/>
      <c r="BA77" s="235"/>
      <c r="BB77" s="235"/>
      <c r="BC77" s="235"/>
      <c r="BD77" s="235"/>
      <c r="BE77" s="235"/>
      <c r="BF77" s="235"/>
      <c r="BG77" s="235"/>
      <c r="BH77" s="235"/>
      <c r="BI77" s="235"/>
      <c r="BJ77" s="235"/>
      <c r="BK77" s="235"/>
      <c r="BL77" s="236"/>
    </row>
    <row r="78" spans="1:64" ht="16.5" customHeight="1">
      <c r="AT78" s="234"/>
      <c r="AU78" s="235"/>
      <c r="AV78" s="235"/>
      <c r="AW78" s="235"/>
      <c r="AX78" s="235"/>
      <c r="AY78" s="235"/>
      <c r="AZ78" s="235"/>
      <c r="BA78" s="235"/>
      <c r="BB78" s="235"/>
      <c r="BC78" s="235"/>
      <c r="BD78" s="235"/>
      <c r="BE78" s="235"/>
      <c r="BF78" s="235"/>
      <c r="BG78" s="235"/>
      <c r="BH78" s="235"/>
      <c r="BI78" s="235"/>
      <c r="BJ78" s="235"/>
      <c r="BK78" s="235"/>
      <c r="BL78" s="236"/>
    </row>
    <row r="79" spans="1:64" ht="16.5" customHeight="1">
      <c r="AT79" s="234"/>
      <c r="AU79" s="235"/>
      <c r="AV79" s="235"/>
      <c r="AW79" s="235"/>
      <c r="AX79" s="235"/>
      <c r="AY79" s="235"/>
      <c r="AZ79" s="235"/>
      <c r="BA79" s="235"/>
      <c r="BB79" s="235"/>
      <c r="BC79" s="235"/>
      <c r="BD79" s="235"/>
      <c r="BE79" s="235"/>
      <c r="BF79" s="235"/>
      <c r="BG79" s="235"/>
      <c r="BH79" s="235"/>
      <c r="BI79" s="235"/>
      <c r="BJ79" s="235"/>
      <c r="BK79" s="235"/>
      <c r="BL79" s="236"/>
    </row>
    <row r="80" spans="1:64" ht="16.5" customHeight="1">
      <c r="AT80" s="234"/>
      <c r="AU80" s="235"/>
      <c r="AV80" s="235"/>
      <c r="AW80" s="235"/>
      <c r="AX80" s="235"/>
      <c r="AY80" s="235"/>
      <c r="AZ80" s="235"/>
      <c r="BA80" s="235"/>
      <c r="BB80" s="235"/>
      <c r="BC80" s="235"/>
      <c r="BD80" s="235"/>
      <c r="BE80" s="235"/>
      <c r="BF80" s="235"/>
      <c r="BG80" s="235"/>
      <c r="BH80" s="235"/>
      <c r="BI80" s="235"/>
      <c r="BJ80" s="235"/>
      <c r="BK80" s="235"/>
      <c r="BL80" s="236"/>
    </row>
    <row r="81" spans="27:64" ht="16.5" customHeight="1">
      <c r="AT81" s="234"/>
      <c r="AU81" s="235"/>
      <c r="AV81" s="235"/>
      <c r="AW81" s="235"/>
      <c r="AX81" s="235"/>
      <c r="AY81" s="235"/>
      <c r="AZ81" s="235"/>
      <c r="BA81" s="235"/>
      <c r="BB81" s="235"/>
      <c r="BC81" s="235"/>
      <c r="BD81" s="235"/>
      <c r="BE81" s="235"/>
      <c r="BF81" s="235"/>
      <c r="BG81" s="235"/>
      <c r="BH81" s="235"/>
      <c r="BI81" s="235"/>
      <c r="BJ81" s="235"/>
      <c r="BK81" s="235"/>
      <c r="BL81" s="236"/>
    </row>
    <row r="82" spans="27:64" ht="16.5" customHeight="1">
      <c r="AT82" s="237"/>
      <c r="AU82" s="238"/>
      <c r="AV82" s="238"/>
      <c r="AW82" s="238"/>
      <c r="AX82" s="238"/>
      <c r="AY82" s="238"/>
      <c r="AZ82" s="238"/>
      <c r="BA82" s="238"/>
      <c r="BB82" s="238"/>
      <c r="BC82" s="238"/>
      <c r="BD82" s="238"/>
      <c r="BE82" s="238"/>
      <c r="BF82" s="238"/>
      <c r="BG82" s="238"/>
      <c r="BH82" s="238"/>
      <c r="BI82" s="238"/>
      <c r="BJ82" s="238"/>
      <c r="BK82" s="238"/>
      <c r="BL82" s="239"/>
    </row>
    <row r="95" spans="27:64" ht="16.5" customHeight="1">
      <c r="AA95" s="84"/>
      <c r="AB95" s="84"/>
    </row>
    <row r="96" spans="27:64" ht="16.5" customHeight="1">
      <c r="AA96" s="84"/>
      <c r="AB96" s="84"/>
    </row>
  </sheetData>
  <sheetProtection selectLockedCells="1"/>
  <mergeCells count="829">
    <mergeCell ref="AN5:AO5"/>
    <mergeCell ref="A1:BO1"/>
    <mergeCell ref="C3:U3"/>
    <mergeCell ref="X3:AQ3"/>
    <mergeCell ref="AT3:BL3"/>
    <mergeCell ref="F4:G4"/>
    <mergeCell ref="J4:K4"/>
    <mergeCell ref="T4:U4"/>
    <mergeCell ref="Z4:AF4"/>
    <mergeCell ref="AG4:AH4"/>
    <mergeCell ref="AJ4:AK4"/>
    <mergeCell ref="AL4:AM4"/>
    <mergeCell ref="AN4:AQ4"/>
    <mergeCell ref="AU4:AY4"/>
    <mergeCell ref="AZ4:BE4"/>
    <mergeCell ref="BF4:BJ4"/>
    <mergeCell ref="AP5:AQ5"/>
    <mergeCell ref="AU5:AY5"/>
    <mergeCell ref="AZ5:BC5"/>
    <mergeCell ref="BD5:BE5"/>
    <mergeCell ref="BF5:BJ5"/>
    <mergeCell ref="BK5:BL5"/>
    <mergeCell ref="BM5:BN5"/>
    <mergeCell ref="AP6:AQ6"/>
    <mergeCell ref="C5:E5"/>
    <mergeCell ref="F5:K5"/>
    <mergeCell ref="M5:O5"/>
    <mergeCell ref="P5:U5"/>
    <mergeCell ref="Z5:AF5"/>
    <mergeCell ref="AG5:AH5"/>
    <mergeCell ref="AJ5:AK5"/>
    <mergeCell ref="Z7:AF7"/>
    <mergeCell ref="AG7:AH7"/>
    <mergeCell ref="AJ7:AK7"/>
    <mergeCell ref="AL7:AM7"/>
    <mergeCell ref="AN7:AO7"/>
    <mergeCell ref="AP7:AQ7"/>
    <mergeCell ref="C6:E6"/>
    <mergeCell ref="F6:K6"/>
    <mergeCell ref="M6:O6"/>
    <mergeCell ref="P6:U6"/>
    <mergeCell ref="Z6:AF6"/>
    <mergeCell ref="AG6:AH6"/>
    <mergeCell ref="AJ6:AK6"/>
    <mergeCell ref="AL6:AM6"/>
    <mergeCell ref="AN6:AO6"/>
    <mergeCell ref="AL5:AM5"/>
    <mergeCell ref="AU8:AY8"/>
    <mergeCell ref="AZ8:BC8"/>
    <mergeCell ref="BD8:BE8"/>
    <mergeCell ref="BF8:BJ8"/>
    <mergeCell ref="BK8:BL8"/>
    <mergeCell ref="BM8:BN8"/>
    <mergeCell ref="C9:D9"/>
    <mergeCell ref="Z9:AF9"/>
    <mergeCell ref="AG9:AH9"/>
    <mergeCell ref="AJ9:AK9"/>
    <mergeCell ref="AL9:AM9"/>
    <mergeCell ref="AN9:AO9"/>
    <mergeCell ref="AP9:AQ9"/>
    <mergeCell ref="C8:O8"/>
    <mergeCell ref="P8:R8"/>
    <mergeCell ref="S8:U8"/>
    <mergeCell ref="Z8:AF8"/>
    <mergeCell ref="AG8:AH8"/>
    <mergeCell ref="AJ8:AK8"/>
    <mergeCell ref="AL8:AM8"/>
    <mergeCell ref="AN8:AO8"/>
    <mergeCell ref="AP8:AQ8"/>
    <mergeCell ref="AN10:AO10"/>
    <mergeCell ref="AP10:AQ10"/>
    <mergeCell ref="C11:D11"/>
    <mergeCell ref="F11:H11"/>
    <mergeCell ref="I11:M11"/>
    <mergeCell ref="N11:P11"/>
    <mergeCell ref="Q11:U11"/>
    <mergeCell ref="Z11:AF11"/>
    <mergeCell ref="AG11:AH11"/>
    <mergeCell ref="AJ11:AK11"/>
    <mergeCell ref="AL11:AM11"/>
    <mergeCell ref="AN11:AO11"/>
    <mergeCell ref="AP11:AQ11"/>
    <mergeCell ref="C10:D10"/>
    <mergeCell ref="F10:H10"/>
    <mergeCell ref="I10:M10"/>
    <mergeCell ref="N10:P10"/>
    <mergeCell ref="Q10:U10"/>
    <mergeCell ref="Z10:AF10"/>
    <mergeCell ref="AG10:AH10"/>
    <mergeCell ref="AJ10:AK10"/>
    <mergeCell ref="AL10:AM10"/>
    <mergeCell ref="AU11:AY11"/>
    <mergeCell ref="AZ11:BC11"/>
    <mergeCell ref="BD11:BE11"/>
    <mergeCell ref="BF11:BJ11"/>
    <mergeCell ref="BK11:BL11"/>
    <mergeCell ref="BM11:BN11"/>
    <mergeCell ref="C12:D12"/>
    <mergeCell ref="F12:H12"/>
    <mergeCell ref="I12:M12"/>
    <mergeCell ref="N12:P12"/>
    <mergeCell ref="Q12:U12"/>
    <mergeCell ref="Z12:AF12"/>
    <mergeCell ref="AG12:AH12"/>
    <mergeCell ref="AJ12:AK12"/>
    <mergeCell ref="AL12:AM12"/>
    <mergeCell ref="AN12:AO12"/>
    <mergeCell ref="AP12:AQ12"/>
    <mergeCell ref="AN13:AO13"/>
    <mergeCell ref="AP13:AQ13"/>
    <mergeCell ref="C14:D14"/>
    <mergeCell ref="F14:H14"/>
    <mergeCell ref="I14:M14"/>
    <mergeCell ref="N14:P14"/>
    <mergeCell ref="Q14:U14"/>
    <mergeCell ref="Z14:AF14"/>
    <mergeCell ref="AG14:AH14"/>
    <mergeCell ref="AJ14:AK14"/>
    <mergeCell ref="AL14:AM14"/>
    <mergeCell ref="AN14:AO14"/>
    <mergeCell ref="AP14:AQ14"/>
    <mergeCell ref="C13:D13"/>
    <mergeCell ref="F13:H13"/>
    <mergeCell ref="I13:M13"/>
    <mergeCell ref="N13:P13"/>
    <mergeCell ref="Q13:U13"/>
    <mergeCell ref="Z13:AF13"/>
    <mergeCell ref="AG13:AH13"/>
    <mergeCell ref="AJ13:AK13"/>
    <mergeCell ref="AL13:AM13"/>
    <mergeCell ref="AU14:AY14"/>
    <mergeCell ref="AZ14:BC14"/>
    <mergeCell ref="BD14:BE14"/>
    <mergeCell ref="BF14:BJ14"/>
    <mergeCell ref="BK14:BL14"/>
    <mergeCell ref="BM14:BN14"/>
    <mergeCell ref="C15:D15"/>
    <mergeCell ref="M15:N15"/>
    <mergeCell ref="Z15:AF15"/>
    <mergeCell ref="AG15:AH15"/>
    <mergeCell ref="AJ15:AK15"/>
    <mergeCell ref="AL15:AM15"/>
    <mergeCell ref="AN15:AO15"/>
    <mergeCell ref="AP15:AQ15"/>
    <mergeCell ref="AL16:AM16"/>
    <mergeCell ref="AN16:AO16"/>
    <mergeCell ref="AP16:AQ16"/>
    <mergeCell ref="C17:D17"/>
    <mergeCell ref="F17:G17"/>
    <mergeCell ref="H17:K17"/>
    <mergeCell ref="M17:N17"/>
    <mergeCell ref="P17:Q17"/>
    <mergeCell ref="R17:U17"/>
    <mergeCell ref="Z17:AF17"/>
    <mergeCell ref="AG17:AH17"/>
    <mergeCell ref="AJ17:AK17"/>
    <mergeCell ref="AL17:AM17"/>
    <mergeCell ref="AN17:AO17"/>
    <mergeCell ref="AP17:AQ17"/>
    <mergeCell ref="C16:D16"/>
    <mergeCell ref="F16:G16"/>
    <mergeCell ref="H16:K16"/>
    <mergeCell ref="M16:N16"/>
    <mergeCell ref="P16:Q16"/>
    <mergeCell ref="R16:U16"/>
    <mergeCell ref="Z16:AF16"/>
    <mergeCell ref="AG16:AH16"/>
    <mergeCell ref="AJ16:AK16"/>
    <mergeCell ref="AU17:AY17"/>
    <mergeCell ref="AZ17:BC17"/>
    <mergeCell ref="BD17:BE17"/>
    <mergeCell ref="BF17:BJ17"/>
    <mergeCell ref="BK17:BL17"/>
    <mergeCell ref="BM17:BN17"/>
    <mergeCell ref="Z18:AF18"/>
    <mergeCell ref="AG18:AH18"/>
    <mergeCell ref="AJ18:AK18"/>
    <mergeCell ref="AL18:AM18"/>
    <mergeCell ref="AN18:AO18"/>
    <mergeCell ref="AP18:AQ18"/>
    <mergeCell ref="C19:F19"/>
    <mergeCell ref="G19:N19"/>
    <mergeCell ref="P19:Q19"/>
    <mergeCell ref="R19:U19"/>
    <mergeCell ref="Z19:AF19"/>
    <mergeCell ref="AG19:AH19"/>
    <mergeCell ref="AJ19:AK19"/>
    <mergeCell ref="AL19:AM19"/>
    <mergeCell ref="AN19:AO19"/>
    <mergeCell ref="AP19:AQ19"/>
    <mergeCell ref="Z20:AF20"/>
    <mergeCell ref="AG20:AH20"/>
    <mergeCell ref="AJ20:AK20"/>
    <mergeCell ref="AL20:AM20"/>
    <mergeCell ref="AN20:AO20"/>
    <mergeCell ref="AP20:AQ20"/>
    <mergeCell ref="AU20:AY20"/>
    <mergeCell ref="AZ20:BC20"/>
    <mergeCell ref="BD20:BE20"/>
    <mergeCell ref="BF20:BJ20"/>
    <mergeCell ref="BK20:BL20"/>
    <mergeCell ref="BM20:BN20"/>
    <mergeCell ref="C21:U21"/>
    <mergeCell ref="Z21:AF21"/>
    <mergeCell ref="AG21:AH21"/>
    <mergeCell ref="AJ21:AK21"/>
    <mergeCell ref="AL21:AM21"/>
    <mergeCell ref="AN21:AO21"/>
    <mergeCell ref="AP21:AQ21"/>
    <mergeCell ref="J22:K22"/>
    <mergeCell ref="Z22:AF22"/>
    <mergeCell ref="AG22:AH22"/>
    <mergeCell ref="AJ22:AK22"/>
    <mergeCell ref="AL22:AM22"/>
    <mergeCell ref="AN22:AO22"/>
    <mergeCell ref="AP22:AQ22"/>
    <mergeCell ref="C23:E23"/>
    <mergeCell ref="F23:H23"/>
    <mergeCell ref="J23:K23"/>
    <mergeCell ref="Z23:AF23"/>
    <mergeCell ref="AG23:AH23"/>
    <mergeCell ref="AJ23:AK23"/>
    <mergeCell ref="AL23:AM23"/>
    <mergeCell ref="AN23:AO23"/>
    <mergeCell ref="AP23:AQ23"/>
    <mergeCell ref="AU23:AY23"/>
    <mergeCell ref="AZ23:BC23"/>
    <mergeCell ref="BD23:BE23"/>
    <mergeCell ref="BF23:BJ23"/>
    <mergeCell ref="BK23:BL23"/>
    <mergeCell ref="BM23:BN23"/>
    <mergeCell ref="C24:E24"/>
    <mergeCell ref="F24:H24"/>
    <mergeCell ref="J24:K24"/>
    <mergeCell ref="Z24:AF24"/>
    <mergeCell ref="AG24:AH24"/>
    <mergeCell ref="AJ24:AK24"/>
    <mergeCell ref="AL24:AM24"/>
    <mergeCell ref="AN24:AO24"/>
    <mergeCell ref="AP24:AQ24"/>
    <mergeCell ref="C25:E25"/>
    <mergeCell ref="F25:H25"/>
    <mergeCell ref="J25:K25"/>
    <mergeCell ref="Z25:AF25"/>
    <mergeCell ref="AG25:AH25"/>
    <mergeCell ref="AJ25:AK25"/>
    <mergeCell ref="AL25:AM25"/>
    <mergeCell ref="AN25:AO25"/>
    <mergeCell ref="AP25:AQ25"/>
    <mergeCell ref="AU26:AY26"/>
    <mergeCell ref="AZ26:BC26"/>
    <mergeCell ref="BD26:BE26"/>
    <mergeCell ref="BF26:BJ26"/>
    <mergeCell ref="BK26:BL26"/>
    <mergeCell ref="BM26:BN26"/>
    <mergeCell ref="C27:E27"/>
    <mergeCell ref="F27:H27"/>
    <mergeCell ref="J27:K27"/>
    <mergeCell ref="Z27:AF27"/>
    <mergeCell ref="AG27:AH27"/>
    <mergeCell ref="AJ27:AK27"/>
    <mergeCell ref="AL27:AM27"/>
    <mergeCell ref="AN27:AQ27"/>
    <mergeCell ref="C26:E26"/>
    <mergeCell ref="F26:H26"/>
    <mergeCell ref="J26:K26"/>
    <mergeCell ref="Z26:AF26"/>
    <mergeCell ref="AG26:AH26"/>
    <mergeCell ref="AJ26:AK26"/>
    <mergeCell ref="AL26:AM26"/>
    <mergeCell ref="AN26:AO26"/>
    <mergeCell ref="AP26:AQ26"/>
    <mergeCell ref="AL29:AM29"/>
    <mergeCell ref="AN29:AO29"/>
    <mergeCell ref="AP29:AQ29"/>
    <mergeCell ref="C28:E28"/>
    <mergeCell ref="F28:H28"/>
    <mergeCell ref="J28:K28"/>
    <mergeCell ref="Z28:AF28"/>
    <mergeCell ref="AG28:AH28"/>
    <mergeCell ref="AJ28:AK28"/>
    <mergeCell ref="AL28:AM28"/>
    <mergeCell ref="AN28:AO28"/>
    <mergeCell ref="AP28:AQ28"/>
    <mergeCell ref="AU29:AY29"/>
    <mergeCell ref="AZ29:BC29"/>
    <mergeCell ref="BD29:BE29"/>
    <mergeCell ref="BF29:BJ29"/>
    <mergeCell ref="BK29:BL29"/>
    <mergeCell ref="BM29:BN29"/>
    <mergeCell ref="C30:G30"/>
    <mergeCell ref="I30:K30"/>
    <mergeCell ref="M30:O30"/>
    <mergeCell ref="P30:R30"/>
    <mergeCell ref="S30:U30"/>
    <mergeCell ref="Z30:AF30"/>
    <mergeCell ref="AG30:AH30"/>
    <mergeCell ref="AJ30:AK30"/>
    <mergeCell ref="AL30:AM30"/>
    <mergeCell ref="AN30:AO30"/>
    <mergeCell ref="AP30:AQ30"/>
    <mergeCell ref="AT30:BL31"/>
    <mergeCell ref="M29:O29"/>
    <mergeCell ref="P29:R29"/>
    <mergeCell ref="S29:U29"/>
    <mergeCell ref="Z29:AF29"/>
    <mergeCell ref="AG29:AH29"/>
    <mergeCell ref="AJ29:AK29"/>
    <mergeCell ref="AN31:AO31"/>
    <mergeCell ref="AP31:AQ31"/>
    <mergeCell ref="C32:G32"/>
    <mergeCell ref="I32:K32"/>
    <mergeCell ref="M32:O32"/>
    <mergeCell ref="P32:R32"/>
    <mergeCell ref="S32:U32"/>
    <mergeCell ref="Z32:AF32"/>
    <mergeCell ref="AG32:AH32"/>
    <mergeCell ref="AJ32:AK32"/>
    <mergeCell ref="AL32:AM32"/>
    <mergeCell ref="AN32:AO32"/>
    <mergeCell ref="AP32:AQ32"/>
    <mergeCell ref="C31:G31"/>
    <mergeCell ref="I31:K31"/>
    <mergeCell ref="M31:O31"/>
    <mergeCell ref="P31:R31"/>
    <mergeCell ref="S31:U31"/>
    <mergeCell ref="Z31:AF31"/>
    <mergeCell ref="AG31:AH31"/>
    <mergeCell ref="AJ31:AK31"/>
    <mergeCell ref="AL31:AM31"/>
    <mergeCell ref="AU32:AY32"/>
    <mergeCell ref="AZ32:BC32"/>
    <mergeCell ref="BD32:BE32"/>
    <mergeCell ref="BF32:BJ32"/>
    <mergeCell ref="BK32:BL32"/>
    <mergeCell ref="BM32:BN32"/>
    <mergeCell ref="Z33:AF33"/>
    <mergeCell ref="AG33:AH33"/>
    <mergeCell ref="AJ33:AK33"/>
    <mergeCell ref="AL33:AM33"/>
    <mergeCell ref="AN33:AO33"/>
    <mergeCell ref="AP33:AQ33"/>
    <mergeCell ref="AT33:BL34"/>
    <mergeCell ref="C34:U34"/>
    <mergeCell ref="Z34:AF34"/>
    <mergeCell ref="AG34:AH34"/>
    <mergeCell ref="AJ34:AK34"/>
    <mergeCell ref="AL34:AM34"/>
    <mergeCell ref="AN34:AO34"/>
    <mergeCell ref="AP34:AQ34"/>
    <mergeCell ref="Z35:AF35"/>
    <mergeCell ref="AG35:AH35"/>
    <mergeCell ref="AJ35:AK35"/>
    <mergeCell ref="AL35:AM35"/>
    <mergeCell ref="AN35:AO35"/>
    <mergeCell ref="AP35:AQ35"/>
    <mergeCell ref="L36:N36"/>
    <mergeCell ref="O36:Q36"/>
    <mergeCell ref="S36:U36"/>
    <mergeCell ref="Z36:AF36"/>
    <mergeCell ref="AG36:AH36"/>
    <mergeCell ref="AJ36:AK36"/>
    <mergeCell ref="AL36:AM36"/>
    <mergeCell ref="AN36:AO36"/>
    <mergeCell ref="AP36:AQ36"/>
    <mergeCell ref="AT36:BL36"/>
    <mergeCell ref="Z37:AF37"/>
    <mergeCell ref="AG37:AH37"/>
    <mergeCell ref="AJ37:AK37"/>
    <mergeCell ref="AL37:AM37"/>
    <mergeCell ref="AN37:AO37"/>
    <mergeCell ref="AP37:AQ37"/>
    <mergeCell ref="AU37:AZ37"/>
    <mergeCell ref="BA37:BL37"/>
    <mergeCell ref="C38:E38"/>
    <mergeCell ref="F38:J38"/>
    <mergeCell ref="Z38:AF38"/>
    <mergeCell ref="AG38:AH38"/>
    <mergeCell ref="AJ38:AK38"/>
    <mergeCell ref="AL38:AM38"/>
    <mergeCell ref="AN38:AQ38"/>
    <mergeCell ref="AU38:AZ38"/>
    <mergeCell ref="BA38:BL38"/>
    <mergeCell ref="Z39:AF39"/>
    <mergeCell ref="AG39:AH39"/>
    <mergeCell ref="AJ39:AK39"/>
    <mergeCell ref="AL39:AM39"/>
    <mergeCell ref="AN39:AO39"/>
    <mergeCell ref="AP39:AQ39"/>
    <mergeCell ref="AU39:AZ39"/>
    <mergeCell ref="BA39:BL39"/>
    <mergeCell ref="C40:E40"/>
    <mergeCell ref="F40:H40"/>
    <mergeCell ref="J40:M40"/>
    <mergeCell ref="N40:U40"/>
    <mergeCell ref="Z40:AF40"/>
    <mergeCell ref="AG40:AH40"/>
    <mergeCell ref="AJ40:AK40"/>
    <mergeCell ref="AL40:AM40"/>
    <mergeCell ref="AN40:AO40"/>
    <mergeCell ref="AP40:AQ40"/>
    <mergeCell ref="AU40:AZ40"/>
    <mergeCell ref="BA40:BL40"/>
    <mergeCell ref="C41:E41"/>
    <mergeCell ref="F41:H41"/>
    <mergeCell ref="J41:M41"/>
    <mergeCell ref="N41:U41"/>
    <mergeCell ref="Z41:AF41"/>
    <mergeCell ref="AG41:AH41"/>
    <mergeCell ref="AJ41:AK41"/>
    <mergeCell ref="AL41:AM41"/>
    <mergeCell ref="AN41:AO41"/>
    <mergeCell ref="AP41:AQ41"/>
    <mergeCell ref="AU41:AZ41"/>
    <mergeCell ref="BA41:BL41"/>
    <mergeCell ref="L42:M42"/>
    <mergeCell ref="N42:O42"/>
    <mergeCell ref="P42:Q42"/>
    <mergeCell ref="R42:S42"/>
    <mergeCell ref="T42:U42"/>
    <mergeCell ref="Z42:AF42"/>
    <mergeCell ref="AG42:AH42"/>
    <mergeCell ref="AJ42:AK42"/>
    <mergeCell ref="AL42:AM42"/>
    <mergeCell ref="AN42:AO42"/>
    <mergeCell ref="AP42:AQ42"/>
    <mergeCell ref="AU42:AZ42"/>
    <mergeCell ref="BA42:BL42"/>
    <mergeCell ref="AJ43:AK43"/>
    <mergeCell ref="AL43:AM43"/>
    <mergeCell ref="AN43:AO43"/>
    <mergeCell ref="AP43:AQ43"/>
    <mergeCell ref="AU43:AZ43"/>
    <mergeCell ref="BA43:BL43"/>
    <mergeCell ref="C44:E44"/>
    <mergeCell ref="F44:H44"/>
    <mergeCell ref="Z44:AF44"/>
    <mergeCell ref="AG44:AH44"/>
    <mergeCell ref="AJ44:AK44"/>
    <mergeCell ref="AL44:AM44"/>
    <mergeCell ref="AN44:AQ44"/>
    <mergeCell ref="AU44:AZ44"/>
    <mergeCell ref="BA44:BL44"/>
    <mergeCell ref="C43:E43"/>
    <mergeCell ref="F43:H43"/>
    <mergeCell ref="L43:M43"/>
    <mergeCell ref="N43:O43"/>
    <mergeCell ref="P43:Q43"/>
    <mergeCell ref="R43:S43"/>
    <mergeCell ref="T43:U43"/>
    <mergeCell ref="Z43:AF43"/>
    <mergeCell ref="AG43:AH43"/>
    <mergeCell ref="C45:E45"/>
    <mergeCell ref="F45:H45"/>
    <mergeCell ref="J45:K45"/>
    <mergeCell ref="L45:M45"/>
    <mergeCell ref="O45:S45"/>
    <mergeCell ref="T45:U45"/>
    <mergeCell ref="Z45:AF45"/>
    <mergeCell ref="AG45:AH45"/>
    <mergeCell ref="AJ45:AK45"/>
    <mergeCell ref="AL45:AM45"/>
    <mergeCell ref="AN45:AO45"/>
    <mergeCell ref="AP45:AQ45"/>
    <mergeCell ref="AU45:AZ45"/>
    <mergeCell ref="BA45:BL45"/>
    <mergeCell ref="J46:L46"/>
    <mergeCell ref="M46:O46"/>
    <mergeCell ref="P46:R46"/>
    <mergeCell ref="Z46:AF46"/>
    <mergeCell ref="AG46:AH46"/>
    <mergeCell ref="AJ46:AK46"/>
    <mergeCell ref="AL46:AM46"/>
    <mergeCell ref="AN46:AO46"/>
    <mergeCell ref="AP46:AQ46"/>
    <mergeCell ref="AU46:AZ46"/>
    <mergeCell ref="BA46:BL46"/>
    <mergeCell ref="C47:E47"/>
    <mergeCell ref="F47:H47"/>
    <mergeCell ref="J47:L47"/>
    <mergeCell ref="M47:O47"/>
    <mergeCell ref="P47:R47"/>
    <mergeCell ref="Z47:AF47"/>
    <mergeCell ref="AG47:AH47"/>
    <mergeCell ref="AJ47:AK47"/>
    <mergeCell ref="AL47:AM47"/>
    <mergeCell ref="AN47:AO47"/>
    <mergeCell ref="AP47:AQ47"/>
    <mergeCell ref="AU47:AZ47"/>
    <mergeCell ref="BA47:BL47"/>
    <mergeCell ref="F48:H48"/>
    <mergeCell ref="J48:L48"/>
    <mergeCell ref="M48:O48"/>
    <mergeCell ref="P48:R48"/>
    <mergeCell ref="S48:U48"/>
    <mergeCell ref="Z48:AF48"/>
    <mergeCell ref="AG48:AH48"/>
    <mergeCell ref="AJ48:AK48"/>
    <mergeCell ref="AL48:AM48"/>
    <mergeCell ref="AN48:AO48"/>
    <mergeCell ref="AP48:AQ48"/>
    <mergeCell ref="AN49:AO49"/>
    <mergeCell ref="AP49:AQ49"/>
    <mergeCell ref="AT49:BL49"/>
    <mergeCell ref="F50:H50"/>
    <mergeCell ref="J50:L50"/>
    <mergeCell ref="M50:O50"/>
    <mergeCell ref="P50:R50"/>
    <mergeCell ref="S50:U50"/>
    <mergeCell ref="Z50:AF50"/>
    <mergeCell ref="AG50:AH50"/>
    <mergeCell ref="AJ50:AK50"/>
    <mergeCell ref="AL50:AM50"/>
    <mergeCell ref="AN50:AQ50"/>
    <mergeCell ref="AU50:AZ50"/>
    <mergeCell ref="BA50:BL50"/>
    <mergeCell ref="C49:H49"/>
    <mergeCell ref="J49:L49"/>
    <mergeCell ref="M49:O49"/>
    <mergeCell ref="P49:R49"/>
    <mergeCell ref="S49:U49"/>
    <mergeCell ref="Z49:AF49"/>
    <mergeCell ref="AG49:AH49"/>
    <mergeCell ref="AJ49:AK49"/>
    <mergeCell ref="AL49:AM49"/>
    <mergeCell ref="C51:E51"/>
    <mergeCell ref="F51:H51"/>
    <mergeCell ref="J51:L51"/>
    <mergeCell ref="M51:O51"/>
    <mergeCell ref="P51:R51"/>
    <mergeCell ref="S51:U51"/>
    <mergeCell ref="Z51:AF51"/>
    <mergeCell ref="AG51:AH51"/>
    <mergeCell ref="AJ51:AK51"/>
    <mergeCell ref="AL51:AM51"/>
    <mergeCell ref="AN51:AO51"/>
    <mergeCell ref="AP51:AQ51"/>
    <mergeCell ref="AU51:AZ51"/>
    <mergeCell ref="BA51:BL51"/>
    <mergeCell ref="F52:H52"/>
    <mergeCell ref="J52:L52"/>
    <mergeCell ref="M52:O52"/>
    <mergeCell ref="P52:R52"/>
    <mergeCell ref="Z52:AF52"/>
    <mergeCell ref="AG52:AH52"/>
    <mergeCell ref="AJ52:AK52"/>
    <mergeCell ref="AL52:AM52"/>
    <mergeCell ref="AN52:AO52"/>
    <mergeCell ref="AP52:AQ52"/>
    <mergeCell ref="AU52:AZ52"/>
    <mergeCell ref="BA52:BL52"/>
    <mergeCell ref="C53:E53"/>
    <mergeCell ref="F53:H53"/>
    <mergeCell ref="J53:L53"/>
    <mergeCell ref="M53:O53"/>
    <mergeCell ref="P53:R53"/>
    <mergeCell ref="S53:U53"/>
    <mergeCell ref="Z53:AF53"/>
    <mergeCell ref="AG53:AH53"/>
    <mergeCell ref="AJ53:AK53"/>
    <mergeCell ref="AU55:AZ55"/>
    <mergeCell ref="BA55:BL55"/>
    <mergeCell ref="AL53:AM53"/>
    <mergeCell ref="AN53:AO53"/>
    <mergeCell ref="AP53:AQ53"/>
    <mergeCell ref="AU53:AZ53"/>
    <mergeCell ref="BA53:BL53"/>
    <mergeCell ref="Z54:AF54"/>
    <mergeCell ref="AG54:AH54"/>
    <mergeCell ref="AJ54:AK54"/>
    <mergeCell ref="AL54:AM54"/>
    <mergeCell ref="AN54:AO54"/>
    <mergeCell ref="AP54:AQ54"/>
    <mergeCell ref="AU54:AZ54"/>
    <mergeCell ref="BA54:BL54"/>
    <mergeCell ref="AL56:AM56"/>
    <mergeCell ref="C55:U55"/>
    <mergeCell ref="Z55:AF55"/>
    <mergeCell ref="AG55:AH55"/>
    <mergeCell ref="AJ55:AK55"/>
    <mergeCell ref="AL55:AM55"/>
    <mergeCell ref="AN55:AO55"/>
    <mergeCell ref="AP55:AQ55"/>
    <mergeCell ref="AN56:AQ56"/>
    <mergeCell ref="AU56:AZ56"/>
    <mergeCell ref="BA56:BL56"/>
    <mergeCell ref="A57:B57"/>
    <mergeCell ref="C57:I57"/>
    <mergeCell ref="J57:L57"/>
    <mergeCell ref="M57:O57"/>
    <mergeCell ref="P57:S57"/>
    <mergeCell ref="T57:U57"/>
    <mergeCell ref="Z57:AF57"/>
    <mergeCell ref="AG57:AH57"/>
    <mergeCell ref="AJ57:AK57"/>
    <mergeCell ref="AL57:AM57"/>
    <mergeCell ref="AN57:AO57"/>
    <mergeCell ref="AP57:AQ57"/>
    <mergeCell ref="AU57:AZ57"/>
    <mergeCell ref="BA57:BL57"/>
    <mergeCell ref="C56:I56"/>
    <mergeCell ref="J56:L56"/>
    <mergeCell ref="M56:O56"/>
    <mergeCell ref="P56:S56"/>
    <mergeCell ref="T56:U56"/>
    <mergeCell ref="Z56:AF56"/>
    <mergeCell ref="AG56:AH56"/>
    <mergeCell ref="AJ56:AK56"/>
    <mergeCell ref="A58:B58"/>
    <mergeCell ref="C58:I58"/>
    <mergeCell ref="J58:L58"/>
    <mergeCell ref="M58:S58"/>
    <mergeCell ref="T58:U58"/>
    <mergeCell ref="V58:W58"/>
    <mergeCell ref="Z58:AF58"/>
    <mergeCell ref="AG58:AH58"/>
    <mergeCell ref="AJ58:AK58"/>
    <mergeCell ref="C59:I59"/>
    <mergeCell ref="J59:L59"/>
    <mergeCell ref="M59:O59"/>
    <mergeCell ref="P59:S59"/>
    <mergeCell ref="T59:U59"/>
    <mergeCell ref="Z59:AF59"/>
    <mergeCell ref="AG59:AH59"/>
    <mergeCell ref="AJ59:AK59"/>
    <mergeCell ref="AL59:AM59"/>
    <mergeCell ref="T60:U60"/>
    <mergeCell ref="Z60:AF60"/>
    <mergeCell ref="AG60:AH60"/>
    <mergeCell ref="AJ60:AK60"/>
    <mergeCell ref="AL58:AM58"/>
    <mergeCell ref="AN58:AO58"/>
    <mergeCell ref="AP58:AQ58"/>
    <mergeCell ref="AU58:AZ58"/>
    <mergeCell ref="BA58:BL58"/>
    <mergeCell ref="AN59:AO59"/>
    <mergeCell ref="AP59:AQ59"/>
    <mergeCell ref="AU59:AZ59"/>
    <mergeCell ref="BA59:BL59"/>
    <mergeCell ref="AJ62:AK62"/>
    <mergeCell ref="AL62:AM62"/>
    <mergeCell ref="AL60:AM60"/>
    <mergeCell ref="AN60:AO60"/>
    <mergeCell ref="AP60:AQ60"/>
    <mergeCell ref="AU60:AZ60"/>
    <mergeCell ref="BA60:BL60"/>
    <mergeCell ref="A61:B61"/>
    <mergeCell ref="C61:I61"/>
    <mergeCell ref="J61:L61"/>
    <mergeCell ref="M61:S61"/>
    <mergeCell ref="T61:U61"/>
    <mergeCell ref="V61:W61"/>
    <mergeCell ref="Z61:AF61"/>
    <mergeCell ref="AG61:AH61"/>
    <mergeCell ref="AJ61:AK61"/>
    <mergeCell ref="AL61:AM61"/>
    <mergeCell ref="AN61:AO61"/>
    <mergeCell ref="AP61:AQ61"/>
    <mergeCell ref="A60:B60"/>
    <mergeCell ref="C60:I60"/>
    <mergeCell ref="J60:L60"/>
    <mergeCell ref="M60:O60"/>
    <mergeCell ref="P60:S60"/>
    <mergeCell ref="AN62:AO62"/>
    <mergeCell ref="AP62:AQ62"/>
    <mergeCell ref="AT62:BL62"/>
    <mergeCell ref="A63:B63"/>
    <mergeCell ref="C63:I63"/>
    <mergeCell ref="J63:L63"/>
    <mergeCell ref="M63:O63"/>
    <mergeCell ref="P63:S63"/>
    <mergeCell ref="T63:U63"/>
    <mergeCell ref="Z63:AF63"/>
    <mergeCell ref="AG63:AH63"/>
    <mergeCell ref="AJ63:AK63"/>
    <mergeCell ref="AL63:AM63"/>
    <mergeCell ref="AN63:AO63"/>
    <mergeCell ref="AP63:AQ63"/>
    <mergeCell ref="AT63:AY63"/>
    <mergeCell ref="AZ63:BL63"/>
    <mergeCell ref="C62:I62"/>
    <mergeCell ref="J62:L62"/>
    <mergeCell ref="M62:O62"/>
    <mergeCell ref="P62:S62"/>
    <mergeCell ref="T62:U62"/>
    <mergeCell ref="Z62:AF62"/>
    <mergeCell ref="AG62:AH62"/>
    <mergeCell ref="A64:B64"/>
    <mergeCell ref="C64:I64"/>
    <mergeCell ref="J64:L64"/>
    <mergeCell ref="M64:S64"/>
    <mergeCell ref="T64:U64"/>
    <mergeCell ref="V64:W64"/>
    <mergeCell ref="Z64:AF64"/>
    <mergeCell ref="AG64:AH64"/>
    <mergeCell ref="AJ64:AK64"/>
    <mergeCell ref="AL64:AM64"/>
    <mergeCell ref="AN64:AO64"/>
    <mergeCell ref="AP64:AQ64"/>
    <mergeCell ref="AT64:AY64"/>
    <mergeCell ref="AZ64:BL64"/>
    <mergeCell ref="C65:I65"/>
    <mergeCell ref="J65:L65"/>
    <mergeCell ref="M65:O65"/>
    <mergeCell ref="P65:S65"/>
    <mergeCell ref="T65:U65"/>
    <mergeCell ref="Z65:AF65"/>
    <mergeCell ref="AG65:AH65"/>
    <mergeCell ref="AJ65:AK65"/>
    <mergeCell ref="AL65:AM65"/>
    <mergeCell ref="AN65:AO65"/>
    <mergeCell ref="AP65:AQ65"/>
    <mergeCell ref="AT65:AY65"/>
    <mergeCell ref="AZ65:BL65"/>
    <mergeCell ref="AL66:AM66"/>
    <mergeCell ref="AN66:AO66"/>
    <mergeCell ref="AP66:AQ66"/>
    <mergeCell ref="AT66:AY66"/>
    <mergeCell ref="AZ66:BL66"/>
    <mergeCell ref="A67:B67"/>
    <mergeCell ref="C67:I67"/>
    <mergeCell ref="J67:L67"/>
    <mergeCell ref="M67:S67"/>
    <mergeCell ref="T67:U67"/>
    <mergeCell ref="V67:W67"/>
    <mergeCell ref="AT67:AY67"/>
    <mergeCell ref="AZ67:BL67"/>
    <mergeCell ref="A66:B66"/>
    <mergeCell ref="C66:I66"/>
    <mergeCell ref="J66:L66"/>
    <mergeCell ref="M66:O66"/>
    <mergeCell ref="P66:S66"/>
    <mergeCell ref="T66:U66"/>
    <mergeCell ref="Z66:AF66"/>
    <mergeCell ref="AG66:AH66"/>
    <mergeCell ref="AJ66:AK66"/>
    <mergeCell ref="C68:I68"/>
    <mergeCell ref="J68:L68"/>
    <mergeCell ref="M68:O68"/>
    <mergeCell ref="P68:S68"/>
    <mergeCell ref="T68:U68"/>
    <mergeCell ref="AA68:AE68"/>
    <mergeCell ref="AF68:AH68"/>
    <mergeCell ref="AJ68:AN68"/>
    <mergeCell ref="AO68:AP68"/>
    <mergeCell ref="A69:B69"/>
    <mergeCell ref="C69:I69"/>
    <mergeCell ref="J69:L69"/>
    <mergeCell ref="M69:O69"/>
    <mergeCell ref="P69:S69"/>
    <mergeCell ref="T69:U69"/>
    <mergeCell ref="AA69:AE69"/>
    <mergeCell ref="AF69:AH69"/>
    <mergeCell ref="AJ69:AN69"/>
    <mergeCell ref="A70:B70"/>
    <mergeCell ref="C70:I70"/>
    <mergeCell ref="J70:L70"/>
    <mergeCell ref="M70:S70"/>
    <mergeCell ref="T70:U70"/>
    <mergeCell ref="V70:W70"/>
    <mergeCell ref="AT70:AY70"/>
    <mergeCell ref="AZ70:BL70"/>
    <mergeCell ref="AA71:AP71"/>
    <mergeCell ref="AT71:AY71"/>
    <mergeCell ref="AZ71:BL71"/>
    <mergeCell ref="C75:E75"/>
    <mergeCell ref="F75:G75"/>
    <mergeCell ref="H75:I75"/>
    <mergeCell ref="K75:O75"/>
    <mergeCell ref="P75:Q75"/>
    <mergeCell ref="R75:S75"/>
    <mergeCell ref="T75:U75"/>
    <mergeCell ref="C72:U72"/>
    <mergeCell ref="AA72:AP72"/>
    <mergeCell ref="C73:E73"/>
    <mergeCell ref="F73:G73"/>
    <mergeCell ref="H73:I73"/>
    <mergeCell ref="K73:O73"/>
    <mergeCell ref="P73:Q73"/>
    <mergeCell ref="R73:S73"/>
    <mergeCell ref="T73:U73"/>
    <mergeCell ref="AS30:AS31"/>
    <mergeCell ref="AS33:AS34"/>
    <mergeCell ref="AT24:BL25"/>
    <mergeCell ref="AT9:BL10"/>
    <mergeCell ref="AT18:BL19"/>
    <mergeCell ref="AT21:BL22"/>
    <mergeCell ref="AT15:BL16"/>
    <mergeCell ref="AT12:BL13"/>
    <mergeCell ref="C74:E74"/>
    <mergeCell ref="F74:G74"/>
    <mergeCell ref="H74:I74"/>
    <mergeCell ref="K74:O74"/>
    <mergeCell ref="P74:Q74"/>
    <mergeCell ref="R74:S74"/>
    <mergeCell ref="T74:U74"/>
    <mergeCell ref="AT72:AY72"/>
    <mergeCell ref="AZ72:BL72"/>
    <mergeCell ref="AT73:AY73"/>
    <mergeCell ref="AZ73:BL73"/>
    <mergeCell ref="AT68:AY68"/>
    <mergeCell ref="AZ68:BL68"/>
    <mergeCell ref="AO69:AP69"/>
    <mergeCell ref="AT69:AY69"/>
    <mergeCell ref="AZ69:BL69"/>
    <mergeCell ref="C36:E37"/>
    <mergeCell ref="S37:U38"/>
    <mergeCell ref="F36:J37"/>
    <mergeCell ref="L37:N38"/>
    <mergeCell ref="O37:Q38"/>
    <mergeCell ref="AT76:BL82"/>
    <mergeCell ref="AT27:BL28"/>
    <mergeCell ref="AT6:BL7"/>
    <mergeCell ref="AT75:BL75"/>
    <mergeCell ref="C76:E76"/>
    <mergeCell ref="F76:G76"/>
    <mergeCell ref="H76:I76"/>
    <mergeCell ref="K76:O76"/>
    <mergeCell ref="P76:Q76"/>
    <mergeCell ref="R76:S76"/>
    <mergeCell ref="T76:U76"/>
    <mergeCell ref="AS6:AS7"/>
    <mergeCell ref="AS9:AS10"/>
    <mergeCell ref="AS12:AS13"/>
    <mergeCell ref="AS15:AS16"/>
    <mergeCell ref="AS18:AS19"/>
    <mergeCell ref="AS21:AS22"/>
    <mergeCell ref="AS24:AS25"/>
    <mergeCell ref="AS27:AS28"/>
  </mergeCells>
  <phoneticPr fontId="52" type="noConversion"/>
  <conditionalFormatting sqref="Z5:AF18">
    <cfRule type="expression" dxfId="9" priority="1">
      <formula>$AR5=TRUE</formula>
    </cfRule>
  </conditionalFormatting>
  <conditionalFormatting sqref="Z19:AF25">
    <cfRule type="expression" dxfId="8" priority="8">
      <formula>$AR20=TRUE</formula>
    </cfRule>
  </conditionalFormatting>
  <conditionalFormatting sqref="Z26:AF66">
    <cfRule type="expression" dxfId="7" priority="10">
      <formula>$AR28=TRUE</formula>
    </cfRule>
  </conditionalFormatting>
  <dataValidations count="7">
    <dataValidation type="list" allowBlank="1" showInputMessage="1" showErrorMessage="1" sqref="AZ5 AZ8 AZ11 AZ14 AZ17 AZ20 AZ23 AZ26 AZ29 AZ32" xr:uid="{00000000-0002-0000-0200-000000000000}">
      <formula1>"每日次数,每日轮数,每日分钟数,每日小时数"</formula1>
    </dataValidation>
    <dataValidation type="list" allowBlank="1" showInputMessage="1" showErrorMessage="1" sqref="AN57:AN66 AN28:AO37 AN39:AO43 AN51:AO55 AN5:AO26 AN45:AO49" xr:uid="{00000000-0002-0000-0200-000001000000}">
      <formula1>$C$23:$C$28</formula1>
    </dataValidation>
    <dataValidation type="list" allowBlank="1" showInputMessage="1" showErrorMessage="1" sqref="BF5 BF8 BF11 BF14 BF17 BF20 BF23 BF26 BF29 BF32" xr:uid="{00000000-0002-0000-0200-000003000000}">
      <formula1>"类法术能力(Sp),超自然能力(Su),特异能力(Ex),其他"</formula1>
    </dataValidation>
    <dataValidation allowBlank="1" showInputMessage="1" showErrorMessage="1" sqref="A7:B7 L7:O7 Q7:V7" xr:uid="{00000000-0002-0000-0200-000004000000}"/>
    <dataValidation type="list" allowBlank="1" showInputMessage="1" showErrorMessage="1" sqref="S51:U51" xr:uid="{00000000-0002-0000-0200-000006000000}">
      <formula1>"力量,敏捷,其他"</formula1>
    </dataValidation>
    <dataValidation type="list" allowBlank="1" showInputMessage="1" showErrorMessage="1" sqref="T57:U57 T60:U60 T63:U63 T66:U66 T69:U69" xr:uid="{00000000-0002-0000-0200-000007000000}">
      <formula1>"x1,x2,x3,x4,x5"</formula1>
    </dataValidation>
    <dataValidation showInputMessage="1" showErrorMessage="1" sqref="F23:H28" xr:uid="{00000000-0002-0000-0200-000008000000}"/>
  </dataValidations>
  <pageMargins left="0.75" right="0.75" top="1" bottom="1" header="0.51180555555555596" footer="0.51180555555555596"/>
  <pageSetup paperSize="9" orientation="portrait" horizontalDpi="1200" verticalDpi="1200"/>
  <ignoredErrors>
    <ignoredError sqref="S31" 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2078" r:id="rId4" name="Check Box 30">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2079" r:id="rId5" name="Check Box 31">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2080" r:id="rId6" name="Check Box 32">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2081" r:id="rId7" name="Check Box 33">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2082" r:id="rId8" name="Check Box 34">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2083" r:id="rId9" name="Check Box 35">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2084" r:id="rId10" name="Check Box 36">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2085" r:id="rId11" name="Check Box 37">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2086" r:id="rId12" name="Check Box 38">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2087" r:id="rId13" name="Check Box 39">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2088" r:id="rId14" name="Check Box 40">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2089" r:id="rId15" name="Check Box 41">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2090" r:id="rId16" name="Check Box 42">
              <controlPr defaultSize="0" autoPict="0">
                <anchor moveWithCells="1" sizeWithCells="1">
                  <from>
                    <xdr:col>22</xdr:col>
                    <xdr:colOff>83820</xdr:colOff>
                    <xdr:row>17</xdr:row>
                    <xdr:rowOff>7620</xdr:rowOff>
                  </from>
                  <to>
                    <xdr:col>24</xdr:col>
                    <xdr:colOff>114300</xdr:colOff>
                    <xdr:row>18</xdr:row>
                    <xdr:rowOff>0</xdr:rowOff>
                  </to>
                </anchor>
              </controlPr>
            </control>
          </mc:Choice>
        </mc:AlternateContent>
        <mc:AlternateContent xmlns:mc="http://schemas.openxmlformats.org/markup-compatibility/2006">
          <mc:Choice Requires="x14">
            <control shapeId="2092" r:id="rId17" name="Check Box 44">
              <controlPr defaultSize="0" autoPict="0">
                <anchor moveWithCells="1" sizeWithCells="1">
                  <from>
                    <xdr:col>22</xdr:col>
                    <xdr:colOff>83820</xdr:colOff>
                    <xdr:row>18</xdr:row>
                    <xdr:rowOff>7620</xdr:rowOff>
                  </from>
                  <to>
                    <xdr:col>24</xdr:col>
                    <xdr:colOff>114300</xdr:colOff>
                    <xdr:row>19</xdr:row>
                    <xdr:rowOff>7620</xdr:rowOff>
                  </to>
                </anchor>
              </controlPr>
            </control>
          </mc:Choice>
        </mc:AlternateContent>
        <mc:AlternateContent xmlns:mc="http://schemas.openxmlformats.org/markup-compatibility/2006">
          <mc:Choice Requires="x14">
            <control shapeId="2093" r:id="rId18" name="Check Box 45">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2094" r:id="rId19" name="Check Box 46">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2095" r:id="rId20" name="Check Box 47">
              <controlPr defaultSize="0" autoPict="0">
                <anchor moveWithCells="1" sizeWithCells="1">
                  <from>
                    <xdr:col>22</xdr:col>
                    <xdr:colOff>83820</xdr:colOff>
                    <xdr:row>21</xdr:row>
                    <xdr:rowOff>0</xdr:rowOff>
                  </from>
                  <to>
                    <xdr:col>24</xdr:col>
                    <xdr:colOff>114300</xdr:colOff>
                    <xdr:row>22</xdr:row>
                    <xdr:rowOff>7620</xdr:rowOff>
                  </to>
                </anchor>
              </controlPr>
            </control>
          </mc:Choice>
        </mc:AlternateContent>
        <mc:AlternateContent xmlns:mc="http://schemas.openxmlformats.org/markup-compatibility/2006">
          <mc:Choice Requires="x14">
            <control shapeId="2098" r:id="rId21" name="Check Box 50">
              <controlPr defaultSize="0" autoPict="0">
                <anchor moveWithCells="1" sizeWithCells="1">
                  <from>
                    <xdr:col>22</xdr:col>
                    <xdr:colOff>83820</xdr:colOff>
                    <xdr:row>23</xdr:row>
                    <xdr:rowOff>7620</xdr:rowOff>
                  </from>
                  <to>
                    <xdr:col>24</xdr:col>
                    <xdr:colOff>114300</xdr:colOff>
                    <xdr:row>24</xdr:row>
                    <xdr:rowOff>7620</xdr:rowOff>
                  </to>
                </anchor>
              </controlPr>
            </control>
          </mc:Choice>
        </mc:AlternateContent>
        <mc:AlternateContent xmlns:mc="http://schemas.openxmlformats.org/markup-compatibility/2006">
          <mc:Choice Requires="x14">
            <control shapeId="2099" r:id="rId22" name="Check Box 51">
              <controlPr defaultSize="0" autoPict="0">
                <anchor moveWithCells="1" sizeWithCells="1">
                  <from>
                    <xdr:col>22</xdr:col>
                    <xdr:colOff>83820</xdr:colOff>
                    <xdr:row>24</xdr:row>
                    <xdr:rowOff>7620</xdr:rowOff>
                  </from>
                  <to>
                    <xdr:col>24</xdr:col>
                    <xdr:colOff>114300</xdr:colOff>
                    <xdr:row>25</xdr:row>
                    <xdr:rowOff>0</xdr:rowOff>
                  </to>
                </anchor>
              </controlPr>
            </control>
          </mc:Choice>
        </mc:AlternateContent>
        <mc:AlternateContent xmlns:mc="http://schemas.openxmlformats.org/markup-compatibility/2006">
          <mc:Choice Requires="x14">
            <control shapeId="2101" r:id="rId23" name="Check Box 53">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2121" r:id="rId24" name="Check Box 73">
              <controlPr defaultSize="0" autoPict="0">
                <anchor moveWithCells="1" sizeWithCells="1">
                  <from>
                    <xdr:col>22</xdr:col>
                    <xdr:colOff>83820</xdr:colOff>
                    <xdr:row>29</xdr:row>
                    <xdr:rowOff>7620</xdr:rowOff>
                  </from>
                  <to>
                    <xdr:col>24</xdr:col>
                    <xdr:colOff>114300</xdr:colOff>
                    <xdr:row>30</xdr:row>
                    <xdr:rowOff>22860</xdr:rowOff>
                  </to>
                </anchor>
              </controlPr>
            </control>
          </mc:Choice>
        </mc:AlternateContent>
        <mc:AlternateContent xmlns:mc="http://schemas.openxmlformats.org/markup-compatibility/2006">
          <mc:Choice Requires="x14">
            <control shapeId="2122" r:id="rId25" name="Check Box 74">
              <controlPr defaultSize="0" autoPict="0">
                <anchor moveWithCells="1" sizeWithCells="1">
                  <from>
                    <xdr:col>22</xdr:col>
                    <xdr:colOff>83820</xdr:colOff>
                    <xdr:row>28</xdr:row>
                    <xdr:rowOff>7620</xdr:rowOff>
                  </from>
                  <to>
                    <xdr:col>24</xdr:col>
                    <xdr:colOff>114300</xdr:colOff>
                    <xdr:row>29</xdr:row>
                    <xdr:rowOff>7620</xdr:rowOff>
                  </to>
                </anchor>
              </controlPr>
            </control>
          </mc:Choice>
        </mc:AlternateContent>
        <mc:AlternateContent xmlns:mc="http://schemas.openxmlformats.org/markup-compatibility/2006">
          <mc:Choice Requires="x14">
            <control shapeId="2123" r:id="rId26" name="Check Box 75">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2124" r:id="rId27" name="Check Box 76">
              <controlPr defaultSize="0" autoPict="0">
                <anchor moveWithCells="1" sizeWithCells="1">
                  <from>
                    <xdr:col>22</xdr:col>
                    <xdr:colOff>83820</xdr:colOff>
                    <xdr:row>31</xdr:row>
                    <xdr:rowOff>213360</xdr:rowOff>
                  </from>
                  <to>
                    <xdr:col>24</xdr:col>
                    <xdr:colOff>114300</xdr:colOff>
                    <xdr:row>33</xdr:row>
                    <xdr:rowOff>0</xdr:rowOff>
                  </to>
                </anchor>
              </controlPr>
            </control>
          </mc:Choice>
        </mc:AlternateContent>
        <mc:AlternateContent xmlns:mc="http://schemas.openxmlformats.org/markup-compatibility/2006">
          <mc:Choice Requires="x14">
            <control shapeId="2125" r:id="rId28" name="Check Box 77">
              <controlPr defaultSize="0" autoPict="0">
                <anchor moveWithCells="1" sizeWithCells="1">
                  <from>
                    <xdr:col>22</xdr:col>
                    <xdr:colOff>83820</xdr:colOff>
                    <xdr:row>30</xdr:row>
                    <xdr:rowOff>198120</xdr:rowOff>
                  </from>
                  <to>
                    <xdr:col>24</xdr:col>
                    <xdr:colOff>114300</xdr:colOff>
                    <xdr:row>31</xdr:row>
                    <xdr:rowOff>213360</xdr:rowOff>
                  </to>
                </anchor>
              </controlPr>
            </control>
          </mc:Choice>
        </mc:AlternateContent>
        <mc:AlternateContent xmlns:mc="http://schemas.openxmlformats.org/markup-compatibility/2006">
          <mc:Choice Requires="x14">
            <control shapeId="2126" r:id="rId29" name="Check Box 78">
              <controlPr defaultSize="0" autoPict="0">
                <anchor moveWithCells="1" sizeWithCells="1">
                  <from>
                    <xdr:col>22</xdr:col>
                    <xdr:colOff>83820</xdr:colOff>
                    <xdr:row>29</xdr:row>
                    <xdr:rowOff>198120</xdr:rowOff>
                  </from>
                  <to>
                    <xdr:col>24</xdr:col>
                    <xdr:colOff>114300</xdr:colOff>
                    <xdr:row>30</xdr:row>
                    <xdr:rowOff>213360</xdr:rowOff>
                  </to>
                </anchor>
              </controlPr>
            </control>
          </mc:Choice>
        </mc:AlternateContent>
        <mc:AlternateContent xmlns:mc="http://schemas.openxmlformats.org/markup-compatibility/2006">
          <mc:Choice Requires="x14">
            <control shapeId="2127" r:id="rId30" name="Check Box 79">
              <controlPr defaultSize="0" autoPict="0">
                <anchor moveWithCells="1" sizeWithCells="1">
                  <from>
                    <xdr:col>22</xdr:col>
                    <xdr:colOff>83820</xdr:colOff>
                    <xdr:row>36</xdr:row>
                    <xdr:rowOff>7620</xdr:rowOff>
                  </from>
                  <to>
                    <xdr:col>24</xdr:col>
                    <xdr:colOff>114300</xdr:colOff>
                    <xdr:row>37</xdr:row>
                    <xdr:rowOff>22860</xdr:rowOff>
                  </to>
                </anchor>
              </controlPr>
            </control>
          </mc:Choice>
        </mc:AlternateContent>
        <mc:AlternateContent xmlns:mc="http://schemas.openxmlformats.org/markup-compatibility/2006">
          <mc:Choice Requires="x14">
            <control shapeId="2128" r:id="rId31" name="Check Box 80">
              <controlPr defaultSize="0" autoPict="0">
                <anchor moveWithCells="1" sizeWithCells="1">
                  <from>
                    <xdr:col>22</xdr:col>
                    <xdr:colOff>83820</xdr:colOff>
                    <xdr:row>35</xdr:row>
                    <xdr:rowOff>22860</xdr:rowOff>
                  </from>
                  <to>
                    <xdr:col>24</xdr:col>
                    <xdr:colOff>114300</xdr:colOff>
                    <xdr:row>36</xdr:row>
                    <xdr:rowOff>22860</xdr:rowOff>
                  </to>
                </anchor>
              </controlPr>
            </control>
          </mc:Choice>
        </mc:AlternateContent>
        <mc:AlternateContent xmlns:mc="http://schemas.openxmlformats.org/markup-compatibility/2006">
          <mc:Choice Requires="x14">
            <control shapeId="2129" r:id="rId32" name="Check Box 81">
              <controlPr defaultSize="0" autoPict="0">
                <anchor moveWithCells="1" sizeWithCells="1">
                  <from>
                    <xdr:col>22</xdr:col>
                    <xdr:colOff>83820</xdr:colOff>
                    <xdr:row>32</xdr:row>
                    <xdr:rowOff>213360</xdr:rowOff>
                  </from>
                  <to>
                    <xdr:col>24</xdr:col>
                    <xdr:colOff>114300</xdr:colOff>
                    <xdr:row>34</xdr:row>
                    <xdr:rowOff>0</xdr:rowOff>
                  </to>
                </anchor>
              </controlPr>
            </control>
          </mc:Choice>
        </mc:AlternateContent>
        <mc:AlternateContent xmlns:mc="http://schemas.openxmlformats.org/markup-compatibility/2006">
          <mc:Choice Requires="x14">
            <control shapeId="2132" r:id="rId33" name="Check Box 84">
              <controlPr defaultSize="0" autoPict="0">
                <anchor moveWithCells="1" sizeWithCells="1">
                  <from>
                    <xdr:col>22</xdr:col>
                    <xdr:colOff>83820</xdr:colOff>
                    <xdr:row>34</xdr:row>
                    <xdr:rowOff>7620</xdr:rowOff>
                  </from>
                  <to>
                    <xdr:col>24</xdr:col>
                    <xdr:colOff>114300</xdr:colOff>
                    <xdr:row>35</xdr:row>
                    <xdr:rowOff>7620</xdr:rowOff>
                  </to>
                </anchor>
              </controlPr>
            </control>
          </mc:Choice>
        </mc:AlternateContent>
        <mc:AlternateContent xmlns:mc="http://schemas.openxmlformats.org/markup-compatibility/2006">
          <mc:Choice Requires="x14">
            <control shapeId="2150" r:id="rId34" name="Check Box 102">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2151" r:id="rId35" name="Check Box 103">
              <controlPr defaultSize="0" autoPict="0">
                <anchor moveWithCells="1" sizeWithCells="1">
                  <from>
                    <xdr:col>22</xdr:col>
                    <xdr:colOff>83820</xdr:colOff>
                    <xdr:row>40</xdr:row>
                    <xdr:rowOff>22860</xdr:rowOff>
                  </from>
                  <to>
                    <xdr:col>24</xdr:col>
                    <xdr:colOff>114300</xdr:colOff>
                    <xdr:row>41</xdr:row>
                    <xdr:rowOff>22860</xdr:rowOff>
                  </to>
                </anchor>
              </controlPr>
            </control>
          </mc:Choice>
        </mc:AlternateContent>
        <mc:AlternateContent xmlns:mc="http://schemas.openxmlformats.org/markup-compatibility/2006">
          <mc:Choice Requires="x14">
            <control shapeId="2152" r:id="rId36" name="Check Box 104">
              <controlPr defaultSize="0" autoPict="0">
                <anchor moveWithCells="1" sizeWithCells="1">
                  <from>
                    <xdr:col>22</xdr:col>
                    <xdr:colOff>68580</xdr:colOff>
                    <xdr:row>46</xdr:row>
                    <xdr:rowOff>22860</xdr:rowOff>
                  </from>
                  <to>
                    <xdr:col>24</xdr:col>
                    <xdr:colOff>99060</xdr:colOff>
                    <xdr:row>47</xdr:row>
                    <xdr:rowOff>22860</xdr:rowOff>
                  </to>
                </anchor>
              </controlPr>
            </control>
          </mc:Choice>
        </mc:AlternateContent>
        <mc:AlternateContent xmlns:mc="http://schemas.openxmlformats.org/markup-compatibility/2006">
          <mc:Choice Requires="x14">
            <control shapeId="2153" r:id="rId37" name="Check Box 105">
              <controlPr defaultSize="0" autoPict="0">
                <anchor moveWithCells="1" sizeWithCells="1">
                  <from>
                    <xdr:col>22</xdr:col>
                    <xdr:colOff>76200</xdr:colOff>
                    <xdr:row>52</xdr:row>
                    <xdr:rowOff>22860</xdr:rowOff>
                  </from>
                  <to>
                    <xdr:col>24</xdr:col>
                    <xdr:colOff>106680</xdr:colOff>
                    <xdr:row>53</xdr:row>
                    <xdr:rowOff>22860</xdr:rowOff>
                  </to>
                </anchor>
              </controlPr>
            </control>
          </mc:Choice>
        </mc:AlternateContent>
        <mc:AlternateContent xmlns:mc="http://schemas.openxmlformats.org/markup-compatibility/2006">
          <mc:Choice Requires="x14">
            <control shapeId="2159" r:id="rId38" name="Check Box 111">
              <controlPr defaultSize="0" autoPict="0">
                <anchor moveWithCells="1" sizeWithCells="1">
                  <from>
                    <xdr:col>22</xdr:col>
                    <xdr:colOff>99060</xdr:colOff>
                    <xdr:row>55</xdr:row>
                    <xdr:rowOff>198120</xdr:rowOff>
                  </from>
                  <to>
                    <xdr:col>24</xdr:col>
                    <xdr:colOff>121920</xdr:colOff>
                    <xdr:row>57</xdr:row>
                    <xdr:rowOff>0</xdr:rowOff>
                  </to>
                </anchor>
              </controlPr>
            </control>
          </mc:Choice>
        </mc:AlternateContent>
        <mc:AlternateContent xmlns:mc="http://schemas.openxmlformats.org/markup-compatibility/2006">
          <mc:Choice Requires="x14">
            <control shapeId="2160" r:id="rId39" name="Check Box 112">
              <controlPr defaultSize="0" autoPict="0">
                <anchor moveWithCells="1" sizeWithCells="1">
                  <from>
                    <xdr:col>22</xdr:col>
                    <xdr:colOff>99060</xdr:colOff>
                    <xdr:row>56</xdr:row>
                    <xdr:rowOff>198120</xdr:rowOff>
                  </from>
                  <to>
                    <xdr:col>24</xdr:col>
                    <xdr:colOff>121920</xdr:colOff>
                    <xdr:row>58</xdr:row>
                    <xdr:rowOff>0</xdr:rowOff>
                  </to>
                </anchor>
              </controlPr>
            </control>
          </mc:Choice>
        </mc:AlternateContent>
        <mc:AlternateContent xmlns:mc="http://schemas.openxmlformats.org/markup-compatibility/2006">
          <mc:Choice Requires="x14">
            <control shapeId="2161" r:id="rId40" name="Check Box 113">
              <controlPr defaultSize="0" autoPict="0">
                <anchor moveWithCells="1" sizeWithCells="1">
                  <from>
                    <xdr:col>22</xdr:col>
                    <xdr:colOff>99060</xdr:colOff>
                    <xdr:row>57</xdr:row>
                    <xdr:rowOff>198120</xdr:rowOff>
                  </from>
                  <to>
                    <xdr:col>24</xdr:col>
                    <xdr:colOff>121920</xdr:colOff>
                    <xdr:row>59</xdr:row>
                    <xdr:rowOff>0</xdr:rowOff>
                  </to>
                </anchor>
              </controlPr>
            </control>
          </mc:Choice>
        </mc:AlternateContent>
        <mc:AlternateContent xmlns:mc="http://schemas.openxmlformats.org/markup-compatibility/2006">
          <mc:Choice Requires="x14">
            <control shapeId="2162" r:id="rId41" name="Check Box 114">
              <controlPr defaultSize="0" autoPict="0">
                <anchor moveWithCells="1" sizeWithCells="1">
                  <from>
                    <xdr:col>22</xdr:col>
                    <xdr:colOff>99060</xdr:colOff>
                    <xdr:row>59</xdr:row>
                    <xdr:rowOff>198120</xdr:rowOff>
                  </from>
                  <to>
                    <xdr:col>24</xdr:col>
                    <xdr:colOff>121920</xdr:colOff>
                    <xdr:row>61</xdr:row>
                    <xdr:rowOff>0</xdr:rowOff>
                  </to>
                </anchor>
              </controlPr>
            </control>
          </mc:Choice>
        </mc:AlternateContent>
        <mc:AlternateContent xmlns:mc="http://schemas.openxmlformats.org/markup-compatibility/2006">
          <mc:Choice Requires="x14">
            <control shapeId="2163" r:id="rId42" name="Check Box 115">
              <controlPr defaultSize="0" autoPict="0">
                <anchor moveWithCells="1" sizeWithCells="1">
                  <from>
                    <xdr:col>22</xdr:col>
                    <xdr:colOff>99060</xdr:colOff>
                    <xdr:row>58</xdr:row>
                    <xdr:rowOff>198120</xdr:rowOff>
                  </from>
                  <to>
                    <xdr:col>24</xdr:col>
                    <xdr:colOff>121920</xdr:colOff>
                    <xdr:row>60</xdr:row>
                    <xdr:rowOff>0</xdr:rowOff>
                  </to>
                </anchor>
              </controlPr>
            </control>
          </mc:Choice>
        </mc:AlternateContent>
        <mc:AlternateContent xmlns:mc="http://schemas.openxmlformats.org/markup-compatibility/2006">
          <mc:Choice Requires="x14">
            <control shapeId="2164" r:id="rId43" name="Check Box 116">
              <controlPr defaultSize="0" autoPict="0">
                <anchor moveWithCells="1" sizeWithCells="1">
                  <from>
                    <xdr:col>22</xdr:col>
                    <xdr:colOff>99060</xdr:colOff>
                    <xdr:row>60</xdr:row>
                    <xdr:rowOff>198120</xdr:rowOff>
                  </from>
                  <to>
                    <xdr:col>24</xdr:col>
                    <xdr:colOff>121920</xdr:colOff>
                    <xdr:row>62</xdr:row>
                    <xdr:rowOff>0</xdr:rowOff>
                  </to>
                </anchor>
              </controlPr>
            </control>
          </mc:Choice>
        </mc:AlternateContent>
        <mc:AlternateContent xmlns:mc="http://schemas.openxmlformats.org/markup-compatibility/2006">
          <mc:Choice Requires="x14">
            <control shapeId="2176" r:id="rId44" name="Check Box 128">
              <controlPr defaultSize="0" autoPict="0">
                <anchor moveWithCells="1" sizeWithCells="1">
                  <from>
                    <xdr:col>22</xdr:col>
                    <xdr:colOff>99060</xdr:colOff>
                    <xdr:row>61</xdr:row>
                    <xdr:rowOff>198120</xdr:rowOff>
                  </from>
                  <to>
                    <xdr:col>24</xdr:col>
                    <xdr:colOff>121920</xdr:colOff>
                    <xdr:row>63</xdr:row>
                    <xdr:rowOff>0</xdr:rowOff>
                  </to>
                </anchor>
              </controlPr>
            </control>
          </mc:Choice>
        </mc:AlternateContent>
        <mc:AlternateContent xmlns:mc="http://schemas.openxmlformats.org/markup-compatibility/2006">
          <mc:Choice Requires="x14">
            <control shapeId="2177" r:id="rId45" name="Check Box 129">
              <controlPr defaultSize="0" autoPict="0">
                <anchor moveWithCells="1" sizeWithCells="1">
                  <from>
                    <xdr:col>22</xdr:col>
                    <xdr:colOff>99060</xdr:colOff>
                    <xdr:row>62</xdr:row>
                    <xdr:rowOff>198120</xdr:rowOff>
                  </from>
                  <to>
                    <xdr:col>24</xdr:col>
                    <xdr:colOff>121920</xdr:colOff>
                    <xdr:row>64</xdr:row>
                    <xdr:rowOff>0</xdr:rowOff>
                  </to>
                </anchor>
              </controlPr>
            </control>
          </mc:Choice>
        </mc:AlternateContent>
        <mc:AlternateContent xmlns:mc="http://schemas.openxmlformats.org/markup-compatibility/2006">
          <mc:Choice Requires="x14">
            <control shapeId="2179" r:id="rId46" name="Check Box 131">
              <controlPr defaultSize="0" autoPict="0">
                <anchor moveWithCells="1" sizeWithCells="1">
                  <from>
                    <xdr:col>22</xdr:col>
                    <xdr:colOff>99060</xdr:colOff>
                    <xdr:row>63</xdr:row>
                    <xdr:rowOff>198120</xdr:rowOff>
                  </from>
                  <to>
                    <xdr:col>24</xdr:col>
                    <xdr:colOff>121920</xdr:colOff>
                    <xdr:row>65</xdr:row>
                    <xdr:rowOff>0</xdr:rowOff>
                  </to>
                </anchor>
              </controlPr>
            </control>
          </mc:Choice>
        </mc:AlternateContent>
        <mc:AlternateContent xmlns:mc="http://schemas.openxmlformats.org/markup-compatibility/2006">
          <mc:Choice Requires="x14">
            <control shapeId="2181" r:id="rId47" name="Check Box 133">
              <controlPr defaultSize="0" autoPict="0">
                <anchor moveWithCells="1" sizeWithCells="1">
                  <from>
                    <xdr:col>22</xdr:col>
                    <xdr:colOff>99060</xdr:colOff>
                    <xdr:row>64</xdr:row>
                    <xdr:rowOff>198120</xdr:rowOff>
                  </from>
                  <to>
                    <xdr:col>24</xdr:col>
                    <xdr:colOff>121920</xdr:colOff>
                    <xdr:row>66</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计算!$H$17:$H$25</xm:f>
          </x14:formula1>
          <xm:sqref>L45:M45</xm:sqref>
        </x14:dataValidation>
        <x14:dataValidation type="list" allowBlank="1" showInputMessage="1" showErrorMessage="1" xr:uid="{00000000-0002-0000-0200-000005000000}">
          <x14:formula1>
            <xm:f>计算!$B$11:$B$28</xm:f>
          </x14:formula1>
          <xm:sqref>T58:U58 T61:U61 T64:U64 T67:U67 T70:U70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9" tint="0.59999389629810485"/>
  </sheetPr>
  <dimension ref="A1:CK98"/>
  <sheetViews>
    <sheetView showGridLines="0" showRowColHeaders="0" workbookViewId="0">
      <selection activeCell="J46" sqref="J46:L46"/>
    </sheetView>
  </sheetViews>
  <sheetFormatPr defaultColWidth="2.77734375" defaultRowHeight="16.5" customHeight="1"/>
  <cols>
    <col min="1" max="16384" width="2.77734375" style="45"/>
  </cols>
  <sheetData>
    <row r="1" spans="1:89" ht="16.5" customHeight="1">
      <c r="A1" s="149" t="s">
        <v>190</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49"/>
      <c r="BF1" s="149"/>
      <c r="BG1" s="149"/>
      <c r="BH1" s="149"/>
      <c r="BI1" s="149"/>
      <c r="BJ1" s="149"/>
      <c r="BK1" s="149"/>
      <c r="BL1" s="149"/>
      <c r="BM1" s="149"/>
      <c r="BN1" s="47"/>
      <c r="BO1" s="47"/>
      <c r="BP1" s="47"/>
      <c r="BQ1" s="47"/>
      <c r="BR1" s="47"/>
      <c r="BS1" s="47"/>
      <c r="BT1" s="47"/>
      <c r="BU1" s="47"/>
      <c r="BV1" s="47"/>
      <c r="BW1" s="47"/>
      <c r="BX1" s="47"/>
      <c r="BY1" s="47"/>
      <c r="BZ1" s="47"/>
      <c r="CA1" s="47"/>
      <c r="CB1" s="47"/>
      <c r="CC1" s="47"/>
      <c r="CD1" s="47"/>
      <c r="CE1" s="47"/>
      <c r="CF1" s="47"/>
      <c r="CG1" s="47"/>
      <c r="CH1" s="47"/>
      <c r="CI1" s="47"/>
      <c r="CJ1" s="47"/>
      <c r="CK1" s="47"/>
    </row>
    <row r="3" spans="1:89" ht="16.5" customHeight="1">
      <c r="C3" s="279" t="s">
        <v>70</v>
      </c>
      <c r="D3" s="279"/>
      <c r="E3" s="279"/>
      <c r="F3" s="279"/>
      <c r="G3" s="279"/>
      <c r="H3" s="279"/>
      <c r="I3" s="279"/>
      <c r="J3" s="279"/>
      <c r="K3" s="279"/>
      <c r="L3" s="279"/>
      <c r="M3" s="279"/>
      <c r="N3" s="279"/>
      <c r="O3" s="279"/>
      <c r="P3" s="279"/>
      <c r="Q3" s="279"/>
      <c r="R3" s="279"/>
      <c r="S3" s="279"/>
      <c r="T3" s="279"/>
      <c r="U3" s="279"/>
      <c r="X3" s="279" t="s">
        <v>64</v>
      </c>
      <c r="Y3" s="279"/>
      <c r="Z3" s="279"/>
      <c r="AA3" s="279"/>
      <c r="AB3" s="279"/>
      <c r="AC3" s="279"/>
      <c r="AD3" s="279"/>
      <c r="AE3" s="279"/>
      <c r="AF3" s="279"/>
      <c r="AG3" s="279"/>
      <c r="AH3" s="279"/>
      <c r="AI3" s="279"/>
      <c r="AJ3" s="279"/>
      <c r="AK3" s="279"/>
      <c r="AL3" s="279"/>
      <c r="AM3" s="279"/>
      <c r="AN3" s="279"/>
      <c r="AO3" s="279"/>
      <c r="AP3" s="279"/>
      <c r="AQ3" s="279"/>
      <c r="AT3" s="247" t="s">
        <v>191</v>
      </c>
      <c r="AU3" s="248"/>
      <c r="AV3" s="248"/>
      <c r="AW3" s="248"/>
      <c r="AX3" s="248"/>
      <c r="AY3" s="248"/>
      <c r="AZ3" s="248"/>
      <c r="BA3" s="248"/>
      <c r="BB3" s="248"/>
      <c r="BC3" s="248"/>
      <c r="BD3" s="248"/>
      <c r="BE3" s="248"/>
      <c r="BF3" s="248"/>
      <c r="BG3" s="248"/>
      <c r="BH3" s="248"/>
      <c r="BI3" s="248"/>
      <c r="BJ3" s="248"/>
      <c r="BK3" s="248"/>
      <c r="BL3" s="249"/>
      <c r="BM3" s="47"/>
      <c r="BN3" s="47"/>
      <c r="BO3" s="47"/>
      <c r="BP3" s="47"/>
      <c r="BQ3" s="47"/>
      <c r="BR3" s="47"/>
      <c r="BS3" s="47"/>
      <c r="BT3" s="47"/>
      <c r="BU3" s="47"/>
      <c r="BV3" s="47"/>
      <c r="BW3" s="47"/>
      <c r="BX3" s="47"/>
      <c r="BY3" s="47"/>
      <c r="BZ3" s="47"/>
      <c r="CA3" s="47"/>
      <c r="CB3" s="47"/>
      <c r="CC3" s="47"/>
      <c r="CD3" s="47"/>
      <c r="CE3" s="47"/>
      <c r="CF3" s="47"/>
    </row>
    <row r="4" spans="1:89" ht="16.5" customHeight="1">
      <c r="C4" s="64"/>
      <c r="D4" s="64"/>
      <c r="E4" s="64"/>
      <c r="F4" s="65"/>
      <c r="G4" s="65"/>
      <c r="H4" s="66"/>
      <c r="I4" s="345" t="s">
        <v>192</v>
      </c>
      <c r="J4" s="345"/>
      <c r="K4" s="345"/>
      <c r="L4" s="345"/>
      <c r="M4" s="47"/>
      <c r="N4" s="47"/>
      <c r="O4" s="47"/>
      <c r="P4" s="46"/>
      <c r="Q4" s="46"/>
      <c r="R4" s="46"/>
      <c r="S4" s="46"/>
      <c r="T4" s="331"/>
      <c r="U4" s="331"/>
      <c r="W4" s="75"/>
      <c r="X4" s="75"/>
      <c r="Y4" s="75"/>
      <c r="Z4" s="332" t="s">
        <v>66</v>
      </c>
      <c r="AA4" s="332"/>
      <c r="AB4" s="332"/>
      <c r="AC4" s="332"/>
      <c r="AD4" s="332"/>
      <c r="AE4" s="332"/>
      <c r="AF4" s="332"/>
      <c r="AG4" s="284" t="s">
        <v>67</v>
      </c>
      <c r="AH4" s="284"/>
      <c r="AI4" s="75"/>
      <c r="AJ4" s="261" t="s">
        <v>68</v>
      </c>
      <c r="AK4" s="261"/>
      <c r="AL4" s="261" t="s">
        <v>69</v>
      </c>
      <c r="AM4" s="261"/>
      <c r="AN4" s="261" t="s">
        <v>70</v>
      </c>
      <c r="AO4" s="261"/>
      <c r="AP4" s="261"/>
      <c r="AQ4" s="261"/>
      <c r="AT4" s="51" t="s">
        <v>48</v>
      </c>
      <c r="AU4" s="346" t="s">
        <v>44</v>
      </c>
      <c r="AV4" s="346"/>
      <c r="AW4" s="346"/>
      <c r="AX4" s="346"/>
      <c r="AY4" s="346"/>
      <c r="AZ4" s="346" t="s">
        <v>71</v>
      </c>
      <c r="BA4" s="346"/>
      <c r="BB4" s="346"/>
      <c r="BC4" s="346"/>
      <c r="BD4" s="346"/>
      <c r="BE4" s="346"/>
      <c r="BF4" s="261" t="s">
        <v>49</v>
      </c>
      <c r="BG4" s="261"/>
      <c r="BH4" s="261"/>
      <c r="BI4" s="261"/>
      <c r="BJ4" s="261"/>
      <c r="BM4" s="47"/>
      <c r="BN4" s="47"/>
      <c r="BO4" s="47"/>
      <c r="BP4" s="47"/>
      <c r="BQ4" s="47"/>
      <c r="BR4" s="47"/>
      <c r="BS4" s="47"/>
      <c r="BT4" s="47"/>
      <c r="BU4" s="47"/>
      <c r="BV4" s="47"/>
      <c r="BW4" s="47"/>
      <c r="BX4" s="47"/>
      <c r="BY4" s="47"/>
      <c r="BZ4" s="47"/>
      <c r="CA4" s="47"/>
      <c r="CB4" s="47"/>
      <c r="CC4" s="47"/>
      <c r="CD4" s="47"/>
      <c r="CE4" s="47"/>
      <c r="CF4" s="47"/>
    </row>
    <row r="5" spans="1:89" ht="16.5" customHeight="1">
      <c r="C5" s="337" t="s">
        <v>193</v>
      </c>
      <c r="D5" s="337"/>
      <c r="E5" s="337"/>
      <c r="F5" s="276" t="s">
        <v>509</v>
      </c>
      <c r="G5" s="276"/>
      <c r="H5" s="276"/>
      <c r="I5" s="276"/>
      <c r="J5" s="339">
        <v>2</v>
      </c>
      <c r="K5" s="339"/>
      <c r="L5" s="64"/>
      <c r="M5" s="107" t="s">
        <v>194</v>
      </c>
      <c r="N5" s="107"/>
      <c r="O5" s="109"/>
      <c r="P5" s="344" t="s">
        <v>571</v>
      </c>
      <c r="Q5" s="321"/>
      <c r="R5" s="321"/>
      <c r="S5" s="321"/>
      <c r="T5" s="321"/>
      <c r="U5" s="321"/>
      <c r="Z5" s="305" t="s">
        <v>74</v>
      </c>
      <c r="AA5" s="305"/>
      <c r="AB5" s="305"/>
      <c r="AC5" s="305"/>
      <c r="AD5" s="305"/>
      <c r="AE5" s="305"/>
      <c r="AF5" s="306"/>
      <c r="AG5" s="278">
        <f>SUM(AJ5+AL5+AP5-$AO$71)+IF(AR5=TRUE,IF(AJ5&gt;0,3,0),0)</f>
        <v>-4</v>
      </c>
      <c r="AH5" s="278"/>
      <c r="AI5" s="79" t="s">
        <v>75</v>
      </c>
      <c r="AJ5" s="275"/>
      <c r="AK5" s="275"/>
      <c r="AL5" s="275"/>
      <c r="AM5" s="275"/>
      <c r="AN5" s="276" t="s">
        <v>76</v>
      </c>
      <c r="AO5" s="276"/>
      <c r="AP5" s="259">
        <f>IFERROR(INDEX($J$10:$J$15,MATCH(AN5,$C$10:$C$15,0)),0)</f>
        <v>-4</v>
      </c>
      <c r="AQ5" s="259"/>
      <c r="AR5" s="56" t="b">
        <v>1</v>
      </c>
      <c r="AT5" s="80"/>
      <c r="AU5" s="307"/>
      <c r="AV5" s="308"/>
      <c r="AW5" s="308"/>
      <c r="AX5" s="308"/>
      <c r="AY5" s="309"/>
      <c r="AZ5" s="157" t="s">
        <v>77</v>
      </c>
      <c r="BA5" s="157"/>
      <c r="BB5" s="157"/>
      <c r="BC5" s="157"/>
      <c r="BD5" s="307"/>
      <c r="BE5" s="309"/>
      <c r="BF5" s="157" t="s">
        <v>78</v>
      </c>
      <c r="BG5" s="157"/>
      <c r="BH5" s="157"/>
      <c r="BI5" s="157"/>
      <c r="BJ5" s="157"/>
      <c r="BK5" s="310"/>
      <c r="BL5" s="311"/>
      <c r="BM5" s="268" t="s">
        <v>79</v>
      </c>
      <c r="BN5" s="268"/>
      <c r="BO5" s="47"/>
      <c r="BP5" s="47"/>
      <c r="BQ5" s="47"/>
      <c r="BR5" s="47"/>
      <c r="BS5" s="47"/>
      <c r="BT5" s="47"/>
      <c r="BU5" s="47"/>
      <c r="BV5" s="47"/>
      <c r="BW5" s="47"/>
      <c r="BX5" s="47"/>
      <c r="BY5" s="47"/>
      <c r="BZ5" s="47"/>
      <c r="CA5" s="47"/>
      <c r="CB5" s="47"/>
      <c r="CC5" s="47"/>
      <c r="CD5" s="47"/>
      <c r="CE5" s="47"/>
      <c r="CF5" s="47"/>
    </row>
    <row r="6" spans="1:89" ht="16.5" customHeight="1">
      <c r="C6" s="337" t="s">
        <v>72</v>
      </c>
      <c r="D6" s="337"/>
      <c r="E6" s="337"/>
      <c r="F6" s="340" t="s">
        <v>570</v>
      </c>
      <c r="G6" s="341"/>
      <c r="H6" s="341"/>
      <c r="I6" s="341"/>
      <c r="J6" s="47"/>
      <c r="K6" s="47"/>
      <c r="L6" s="65"/>
      <c r="M6" s="108" t="s">
        <v>195</v>
      </c>
      <c r="N6" s="108"/>
      <c r="O6" s="108"/>
      <c r="P6" s="264">
        <v>2</v>
      </c>
      <c r="Q6" s="264"/>
      <c r="R6" s="108" t="s">
        <v>73</v>
      </c>
      <c r="S6" s="108"/>
      <c r="T6" s="289" t="s">
        <v>574</v>
      </c>
      <c r="U6" s="342"/>
      <c r="Z6" s="305" t="s">
        <v>82</v>
      </c>
      <c r="AA6" s="305"/>
      <c r="AB6" s="305"/>
      <c r="AC6" s="305"/>
      <c r="AD6" s="305"/>
      <c r="AE6" s="305"/>
      <c r="AF6" s="306"/>
      <c r="AG6" s="278">
        <f t="shared" ref="AG6:AG13" si="0">SUM(AJ6+AL6+AP6-$AO$71)+IF(AR6=TRUE,IF(AJ6&gt;0,3,0),0)</f>
        <v>-4</v>
      </c>
      <c r="AH6" s="278"/>
      <c r="AI6" s="79" t="s">
        <v>75</v>
      </c>
      <c r="AJ6" s="275"/>
      <c r="AK6" s="275"/>
      <c r="AL6" s="275"/>
      <c r="AM6" s="275"/>
      <c r="AN6" s="276" t="s">
        <v>76</v>
      </c>
      <c r="AO6" s="276"/>
      <c r="AP6" s="259">
        <f t="shared" ref="AP6:AP28" si="1">IFERROR(INDEX($J$10:$J$15,MATCH(AN6,$C$10:$C$15,0)),0)</f>
        <v>-4</v>
      </c>
      <c r="AQ6" s="259"/>
      <c r="AR6" s="56" t="b">
        <v>1</v>
      </c>
      <c r="AS6" s="254" t="s">
        <v>39</v>
      </c>
      <c r="AT6" s="240"/>
      <c r="AU6" s="241"/>
      <c r="AV6" s="241"/>
      <c r="AW6" s="241"/>
      <c r="AX6" s="241"/>
      <c r="AY6" s="241"/>
      <c r="AZ6" s="241"/>
      <c r="BA6" s="241"/>
      <c r="BB6" s="241"/>
      <c r="BC6" s="241"/>
      <c r="BD6" s="241"/>
      <c r="BE6" s="241"/>
      <c r="BF6" s="241"/>
      <c r="BG6" s="241"/>
      <c r="BH6" s="241"/>
      <c r="BI6" s="241"/>
      <c r="BJ6" s="241"/>
      <c r="BK6" s="241"/>
      <c r="BL6" s="242"/>
      <c r="BN6" s="47"/>
      <c r="BO6" s="47"/>
      <c r="BP6" s="47"/>
      <c r="BQ6" s="47"/>
      <c r="BR6" s="47"/>
      <c r="BS6" s="47"/>
      <c r="BT6" s="47"/>
      <c r="BU6" s="47"/>
      <c r="BV6" s="47"/>
      <c r="BW6" s="47"/>
      <c r="BX6" s="47"/>
      <c r="BY6" s="47"/>
      <c r="BZ6" s="47"/>
      <c r="CA6" s="47"/>
      <c r="CB6" s="47"/>
      <c r="CC6" s="47"/>
      <c r="CD6" s="47"/>
      <c r="CE6" s="47"/>
      <c r="CF6" s="47"/>
    </row>
    <row r="7" spans="1:89" ht="16.5" customHeight="1">
      <c r="A7" s="46"/>
      <c r="B7" s="46"/>
      <c r="C7" s="343" t="s">
        <v>575</v>
      </c>
      <c r="D7" s="337"/>
      <c r="E7" s="337"/>
      <c r="F7" s="338" t="s">
        <v>576</v>
      </c>
      <c r="G7" s="339"/>
      <c r="H7" s="339"/>
      <c r="I7" s="339"/>
      <c r="J7" s="47"/>
      <c r="K7" s="47"/>
      <c r="L7" s="69"/>
      <c r="M7" s="46"/>
      <c r="N7" s="46"/>
      <c r="O7" s="46"/>
      <c r="Q7" s="46"/>
      <c r="R7" s="46"/>
      <c r="S7" s="46"/>
      <c r="T7" s="46"/>
      <c r="U7" s="46"/>
      <c r="V7" s="46"/>
      <c r="Z7" s="305" t="s">
        <v>83</v>
      </c>
      <c r="AA7" s="305"/>
      <c r="AB7" s="305"/>
      <c r="AC7" s="305"/>
      <c r="AD7" s="305"/>
      <c r="AE7" s="305"/>
      <c r="AF7" s="306"/>
      <c r="AG7" s="278">
        <f t="shared" si="0"/>
        <v>3</v>
      </c>
      <c r="AH7" s="278"/>
      <c r="AI7" s="79" t="s">
        <v>75</v>
      </c>
      <c r="AJ7" s="275"/>
      <c r="AK7" s="275"/>
      <c r="AL7" s="275"/>
      <c r="AM7" s="275"/>
      <c r="AN7" s="276" t="s">
        <v>84</v>
      </c>
      <c r="AO7" s="276"/>
      <c r="AP7" s="259">
        <f t="shared" si="1"/>
        <v>3</v>
      </c>
      <c r="AQ7" s="259"/>
      <c r="AR7" s="56" t="b">
        <v>1</v>
      </c>
      <c r="AS7" s="254"/>
      <c r="AT7" s="243"/>
      <c r="AU7" s="244"/>
      <c r="AV7" s="244"/>
      <c r="AW7" s="244"/>
      <c r="AX7" s="244"/>
      <c r="AY7" s="244"/>
      <c r="AZ7" s="244"/>
      <c r="BA7" s="244"/>
      <c r="BB7" s="244"/>
      <c r="BC7" s="244"/>
      <c r="BD7" s="244"/>
      <c r="BE7" s="244"/>
      <c r="BF7" s="244"/>
      <c r="BG7" s="244"/>
      <c r="BH7" s="244"/>
      <c r="BI7" s="244"/>
      <c r="BJ7" s="244"/>
      <c r="BK7" s="244"/>
      <c r="BL7" s="245"/>
      <c r="BN7" s="47"/>
      <c r="BO7" s="47"/>
      <c r="BP7" s="47"/>
      <c r="BQ7" s="47"/>
      <c r="BR7" s="47"/>
      <c r="BS7" s="47"/>
      <c r="BT7" s="47"/>
      <c r="BU7" s="47"/>
      <c r="BV7" s="47"/>
      <c r="BW7" s="47"/>
      <c r="BX7" s="47"/>
      <c r="BY7" s="47"/>
      <c r="BZ7" s="47"/>
      <c r="CA7" s="47"/>
      <c r="CB7" s="47"/>
      <c r="CC7" s="47"/>
      <c r="CD7" s="47"/>
      <c r="CE7" s="47"/>
      <c r="CF7" s="47"/>
    </row>
    <row r="8" spans="1:89" ht="16.5" customHeight="1">
      <c r="C8" s="337" t="s">
        <v>196</v>
      </c>
      <c r="D8" s="337"/>
      <c r="E8" s="337"/>
      <c r="F8" s="338" t="s">
        <v>598</v>
      </c>
      <c r="G8" s="339"/>
      <c r="H8" s="339"/>
      <c r="I8" s="339"/>
      <c r="J8" s="65"/>
      <c r="K8" s="65"/>
      <c r="L8" s="65"/>
      <c r="M8" s="47"/>
      <c r="N8" s="47"/>
      <c r="O8" s="47"/>
      <c r="P8" s="47"/>
      <c r="Q8" s="47"/>
      <c r="R8" s="47"/>
      <c r="S8" s="47"/>
      <c r="T8" s="47"/>
      <c r="U8" s="47"/>
      <c r="Z8" s="305" t="s">
        <v>88</v>
      </c>
      <c r="AA8" s="305"/>
      <c r="AB8" s="305"/>
      <c r="AC8" s="305"/>
      <c r="AD8" s="305"/>
      <c r="AE8" s="305"/>
      <c r="AF8" s="306"/>
      <c r="AG8" s="278">
        <f t="shared" si="0"/>
        <v>3</v>
      </c>
      <c r="AH8" s="278"/>
      <c r="AI8" s="79" t="s">
        <v>75</v>
      </c>
      <c r="AJ8" s="275"/>
      <c r="AK8" s="275"/>
      <c r="AL8" s="275"/>
      <c r="AM8" s="275"/>
      <c r="AN8" s="276" t="s">
        <v>84</v>
      </c>
      <c r="AO8" s="276"/>
      <c r="AP8" s="259">
        <f t="shared" si="1"/>
        <v>3</v>
      </c>
      <c r="AQ8" s="259"/>
      <c r="AR8" s="56" t="b">
        <v>0</v>
      </c>
      <c r="AT8" s="80"/>
      <c r="AU8" s="307"/>
      <c r="AV8" s="308"/>
      <c r="AW8" s="308"/>
      <c r="AX8" s="308"/>
      <c r="AY8" s="309"/>
      <c r="AZ8" s="157" t="s">
        <v>77</v>
      </c>
      <c r="BA8" s="157"/>
      <c r="BB8" s="157"/>
      <c r="BC8" s="157"/>
      <c r="BD8" s="307"/>
      <c r="BE8" s="309"/>
      <c r="BF8" s="157" t="s">
        <v>78</v>
      </c>
      <c r="BG8" s="157"/>
      <c r="BH8" s="157"/>
      <c r="BI8" s="157"/>
      <c r="BJ8" s="157"/>
      <c r="BK8" s="310"/>
      <c r="BL8" s="311"/>
      <c r="BM8" s="268" t="s">
        <v>79</v>
      </c>
      <c r="BN8" s="268"/>
      <c r="BO8" s="47"/>
      <c r="BP8" s="47"/>
      <c r="BQ8" s="47"/>
      <c r="BR8" s="47"/>
      <c r="BS8" s="47"/>
      <c r="BT8" s="47"/>
      <c r="BU8" s="47"/>
      <c r="BV8" s="47"/>
      <c r="BW8" s="47"/>
      <c r="BX8" s="47"/>
      <c r="BY8" s="47"/>
      <c r="BZ8" s="47"/>
      <c r="CA8" s="47"/>
      <c r="CB8" s="47"/>
      <c r="CC8" s="47"/>
      <c r="CD8" s="47"/>
      <c r="CE8" s="47"/>
      <c r="CF8" s="47"/>
    </row>
    <row r="9" spans="1:89" ht="16.5" customHeight="1">
      <c r="J9" s="261" t="s">
        <v>106</v>
      </c>
      <c r="K9" s="261"/>
      <c r="M9" s="47"/>
      <c r="N9" s="47"/>
      <c r="O9" s="47"/>
      <c r="P9" s="47"/>
      <c r="Q9" s="47"/>
      <c r="R9" s="47"/>
      <c r="S9" s="47"/>
      <c r="T9" s="47"/>
      <c r="U9" s="47"/>
      <c r="Z9" s="305" t="s">
        <v>90</v>
      </c>
      <c r="AA9" s="305"/>
      <c r="AB9" s="305"/>
      <c r="AC9" s="305"/>
      <c r="AD9" s="305"/>
      <c r="AE9" s="305"/>
      <c r="AF9" s="306"/>
      <c r="AG9" s="278">
        <f t="shared" si="0"/>
        <v>3</v>
      </c>
      <c r="AH9" s="278"/>
      <c r="AI9" s="79" t="s">
        <v>75</v>
      </c>
      <c r="AJ9" s="275"/>
      <c r="AK9" s="275"/>
      <c r="AL9" s="275"/>
      <c r="AM9" s="275"/>
      <c r="AN9" s="276" t="s">
        <v>84</v>
      </c>
      <c r="AO9" s="276"/>
      <c r="AP9" s="259">
        <f t="shared" si="1"/>
        <v>3</v>
      </c>
      <c r="AQ9" s="259"/>
      <c r="AR9" s="56" t="b">
        <v>0</v>
      </c>
      <c r="AS9" s="254" t="s">
        <v>39</v>
      </c>
      <c r="AT9" s="240"/>
      <c r="AU9" s="241"/>
      <c r="AV9" s="241"/>
      <c r="AW9" s="241"/>
      <c r="AX9" s="241"/>
      <c r="AY9" s="241"/>
      <c r="AZ9" s="241"/>
      <c r="BA9" s="241"/>
      <c r="BB9" s="241"/>
      <c r="BC9" s="241"/>
      <c r="BD9" s="241"/>
      <c r="BE9" s="241"/>
      <c r="BF9" s="241"/>
      <c r="BG9" s="241"/>
      <c r="BH9" s="241"/>
      <c r="BI9" s="241"/>
      <c r="BJ9" s="241"/>
      <c r="BK9" s="241"/>
      <c r="BL9" s="242"/>
      <c r="BN9" s="47"/>
      <c r="BO9" s="47"/>
      <c r="BP9" s="47"/>
      <c r="BQ9" s="47"/>
      <c r="BR9" s="47"/>
      <c r="BS9" s="47"/>
      <c r="BT9" s="47"/>
      <c r="BU9" s="47"/>
      <c r="BV9" s="47"/>
      <c r="BW9" s="47"/>
      <c r="BX9" s="47"/>
      <c r="BY9" s="47"/>
      <c r="BZ9" s="47"/>
      <c r="CA9" s="47"/>
      <c r="CB9" s="47"/>
      <c r="CC9" s="47"/>
      <c r="CD9" s="47"/>
      <c r="CE9" s="47"/>
      <c r="CF9" s="47"/>
    </row>
    <row r="10" spans="1:89" ht="16.5" customHeight="1">
      <c r="C10" s="108" t="s">
        <v>76</v>
      </c>
      <c r="D10" s="108"/>
      <c r="E10" s="129"/>
      <c r="F10" s="293">
        <v>3</v>
      </c>
      <c r="G10" s="134"/>
      <c r="H10" s="135"/>
      <c r="I10" s="46"/>
      <c r="J10" s="286">
        <f>INT((F10-10)/2)</f>
        <v>-4</v>
      </c>
      <c r="K10" s="286"/>
      <c r="M10" s="47"/>
      <c r="N10" s="47"/>
      <c r="O10" s="47"/>
      <c r="P10" s="47"/>
      <c r="Q10" s="47"/>
      <c r="R10" s="47"/>
      <c r="S10" s="47"/>
      <c r="T10" s="47"/>
      <c r="U10" s="47"/>
      <c r="Z10" s="305" t="s">
        <v>91</v>
      </c>
      <c r="AA10" s="305"/>
      <c r="AB10" s="305"/>
      <c r="AC10" s="305"/>
      <c r="AD10" s="305"/>
      <c r="AE10" s="305"/>
      <c r="AF10" s="306"/>
      <c r="AG10" s="278">
        <f t="shared" si="0"/>
        <v>12</v>
      </c>
      <c r="AH10" s="278"/>
      <c r="AI10" s="79" t="s">
        <v>75</v>
      </c>
      <c r="AJ10" s="275">
        <v>2</v>
      </c>
      <c r="AK10" s="275"/>
      <c r="AL10" s="275">
        <v>4</v>
      </c>
      <c r="AM10" s="275"/>
      <c r="AN10" s="276" t="s">
        <v>84</v>
      </c>
      <c r="AO10" s="276"/>
      <c r="AP10" s="259">
        <f t="shared" si="1"/>
        <v>3</v>
      </c>
      <c r="AQ10" s="259"/>
      <c r="AR10" s="56" t="b">
        <v>1</v>
      </c>
      <c r="AS10" s="254"/>
      <c r="AT10" s="243"/>
      <c r="AU10" s="244"/>
      <c r="AV10" s="244"/>
      <c r="AW10" s="244"/>
      <c r="AX10" s="244"/>
      <c r="AY10" s="244"/>
      <c r="AZ10" s="244"/>
      <c r="BA10" s="244"/>
      <c r="BB10" s="244"/>
      <c r="BC10" s="244"/>
      <c r="BD10" s="244"/>
      <c r="BE10" s="244"/>
      <c r="BF10" s="244"/>
      <c r="BG10" s="244"/>
      <c r="BH10" s="244"/>
      <c r="BI10" s="244"/>
      <c r="BJ10" s="244"/>
      <c r="BK10" s="244"/>
      <c r="BL10" s="245"/>
      <c r="BN10" s="47"/>
      <c r="BO10" s="47"/>
      <c r="BP10" s="47"/>
      <c r="BQ10" s="47"/>
      <c r="BR10" s="47"/>
      <c r="BS10" s="47"/>
      <c r="BT10" s="47"/>
      <c r="BU10" s="47"/>
      <c r="BV10" s="47"/>
      <c r="BW10" s="47"/>
      <c r="BX10" s="47"/>
      <c r="BY10" s="47"/>
      <c r="BZ10" s="47"/>
      <c r="CA10" s="47"/>
      <c r="CB10" s="47"/>
      <c r="CC10" s="47"/>
      <c r="CD10" s="47"/>
      <c r="CE10" s="47"/>
      <c r="CF10" s="47"/>
    </row>
    <row r="11" spans="1:89" ht="16.5" customHeight="1">
      <c r="C11" s="108" t="s">
        <v>84</v>
      </c>
      <c r="D11" s="108"/>
      <c r="E11" s="129"/>
      <c r="F11" s="293">
        <v>16</v>
      </c>
      <c r="G11" s="134"/>
      <c r="H11" s="135"/>
      <c r="I11" s="46"/>
      <c r="J11" s="286">
        <f>INT((F11-10)/2)</f>
        <v>3</v>
      </c>
      <c r="K11" s="286"/>
      <c r="M11" s="47"/>
      <c r="N11" s="47"/>
      <c r="O11" s="47"/>
      <c r="P11" s="47"/>
      <c r="Q11" s="47"/>
      <c r="R11" s="47"/>
      <c r="S11" s="47"/>
      <c r="T11" s="47"/>
      <c r="U11" s="47"/>
      <c r="Z11" s="305" t="s">
        <v>92</v>
      </c>
      <c r="AA11" s="305"/>
      <c r="AB11" s="305"/>
      <c r="AC11" s="305"/>
      <c r="AD11" s="305"/>
      <c r="AE11" s="305"/>
      <c r="AF11" s="306"/>
      <c r="AG11" s="278">
        <f t="shared" si="0"/>
        <v>3</v>
      </c>
      <c r="AH11" s="278"/>
      <c r="AI11" s="79" t="s">
        <v>75</v>
      </c>
      <c r="AJ11" s="275"/>
      <c r="AK11" s="275"/>
      <c r="AL11" s="275"/>
      <c r="AM11" s="275"/>
      <c r="AN11" s="276" t="s">
        <v>84</v>
      </c>
      <c r="AO11" s="276"/>
      <c r="AP11" s="259">
        <f t="shared" si="1"/>
        <v>3</v>
      </c>
      <c r="AQ11" s="259"/>
      <c r="AR11" s="56" t="b">
        <v>0</v>
      </c>
      <c r="AT11" s="80"/>
      <c r="AU11" s="307"/>
      <c r="AV11" s="308"/>
      <c r="AW11" s="308"/>
      <c r="AX11" s="308"/>
      <c r="AY11" s="309"/>
      <c r="AZ11" s="157" t="s">
        <v>77</v>
      </c>
      <c r="BA11" s="157"/>
      <c r="BB11" s="157"/>
      <c r="BC11" s="157"/>
      <c r="BD11" s="307"/>
      <c r="BE11" s="309"/>
      <c r="BF11" s="157" t="s">
        <v>78</v>
      </c>
      <c r="BG11" s="157"/>
      <c r="BH11" s="157"/>
      <c r="BI11" s="157"/>
      <c r="BJ11" s="157"/>
      <c r="BK11" s="310"/>
      <c r="BL11" s="311"/>
      <c r="BM11" s="268" t="s">
        <v>79</v>
      </c>
      <c r="BN11" s="268"/>
      <c r="BO11" s="47"/>
      <c r="BP11" s="47"/>
      <c r="BQ11" s="47"/>
      <c r="BR11" s="47"/>
      <c r="BS11" s="47"/>
      <c r="BT11" s="47"/>
      <c r="BU11" s="47"/>
      <c r="BV11" s="47"/>
      <c r="BW11" s="47"/>
      <c r="BX11" s="47"/>
      <c r="BY11" s="47"/>
      <c r="BZ11" s="47"/>
      <c r="CA11" s="47"/>
      <c r="CB11" s="47"/>
      <c r="CC11" s="47"/>
      <c r="CD11" s="47"/>
      <c r="CE11" s="47"/>
      <c r="CF11" s="47"/>
    </row>
    <row r="12" spans="1:89" ht="16.5" customHeight="1">
      <c r="C12" s="108" t="s">
        <v>110</v>
      </c>
      <c r="D12" s="108"/>
      <c r="E12" s="129"/>
      <c r="F12" s="293">
        <v>10</v>
      </c>
      <c r="G12" s="134"/>
      <c r="H12" s="135"/>
      <c r="I12" s="46"/>
      <c r="J12" s="286">
        <f t="shared" ref="J12:J15" si="2">INT((F12-10)/2)</f>
        <v>0</v>
      </c>
      <c r="K12" s="286"/>
      <c r="M12" s="47"/>
      <c r="N12" s="47"/>
      <c r="O12" s="47"/>
      <c r="P12" s="47"/>
      <c r="Q12" s="47"/>
      <c r="R12" s="47"/>
      <c r="S12" s="47"/>
      <c r="T12" s="47"/>
      <c r="U12" s="47"/>
      <c r="Z12" s="305" t="s">
        <v>93</v>
      </c>
      <c r="AA12" s="305"/>
      <c r="AB12" s="305"/>
      <c r="AC12" s="305"/>
      <c r="AD12" s="305"/>
      <c r="AE12" s="305"/>
      <c r="AF12" s="306"/>
      <c r="AG12" s="278">
        <f t="shared" si="0"/>
        <v>3</v>
      </c>
      <c r="AH12" s="278"/>
      <c r="AI12" s="79" t="s">
        <v>75</v>
      </c>
      <c r="AJ12" s="275"/>
      <c r="AK12" s="275"/>
      <c r="AL12" s="275"/>
      <c r="AM12" s="275"/>
      <c r="AN12" s="276" t="s">
        <v>84</v>
      </c>
      <c r="AO12" s="276"/>
      <c r="AP12" s="259">
        <f t="shared" si="1"/>
        <v>3</v>
      </c>
      <c r="AQ12" s="259"/>
      <c r="AR12" s="56" t="b">
        <v>0</v>
      </c>
      <c r="AS12" s="254" t="s">
        <v>39</v>
      </c>
      <c r="AT12" s="240"/>
      <c r="AU12" s="241"/>
      <c r="AV12" s="241"/>
      <c r="AW12" s="241"/>
      <c r="AX12" s="241"/>
      <c r="AY12" s="241"/>
      <c r="AZ12" s="241"/>
      <c r="BA12" s="241"/>
      <c r="BB12" s="241"/>
      <c r="BC12" s="241"/>
      <c r="BD12" s="241"/>
      <c r="BE12" s="241"/>
      <c r="BF12" s="241"/>
      <c r="BG12" s="241"/>
      <c r="BH12" s="241"/>
      <c r="BI12" s="241"/>
      <c r="BJ12" s="241"/>
      <c r="BK12" s="241"/>
      <c r="BL12" s="242"/>
      <c r="BN12" s="47"/>
      <c r="BO12" s="47"/>
      <c r="BP12" s="47"/>
      <c r="BQ12" s="47"/>
      <c r="BR12" s="47"/>
      <c r="BS12" s="47"/>
      <c r="BT12" s="47"/>
      <c r="BU12" s="47"/>
      <c r="BV12" s="47"/>
      <c r="BW12" s="47"/>
      <c r="BX12" s="47"/>
      <c r="BY12" s="47"/>
      <c r="BZ12" s="47"/>
      <c r="CA12" s="47"/>
      <c r="CB12" s="47"/>
      <c r="CC12" s="47"/>
      <c r="CD12" s="47"/>
      <c r="CE12" s="47"/>
      <c r="CF12" s="47"/>
    </row>
    <row r="13" spans="1:89" ht="16.5" customHeight="1">
      <c r="C13" s="108" t="s">
        <v>96</v>
      </c>
      <c r="D13" s="108"/>
      <c r="E13" s="129"/>
      <c r="F13" s="293">
        <v>6</v>
      </c>
      <c r="G13" s="134"/>
      <c r="H13" s="135"/>
      <c r="I13" s="46"/>
      <c r="J13" s="286">
        <f t="shared" si="2"/>
        <v>-2</v>
      </c>
      <c r="K13" s="286"/>
      <c r="M13" s="47"/>
      <c r="N13" s="47"/>
      <c r="O13" s="47"/>
      <c r="P13" s="47"/>
      <c r="Q13" s="47"/>
      <c r="R13" s="47"/>
      <c r="S13" s="47"/>
      <c r="T13" s="47"/>
      <c r="U13" s="47"/>
      <c r="Z13" s="305" t="s">
        <v>94</v>
      </c>
      <c r="AA13" s="305"/>
      <c r="AB13" s="305"/>
      <c r="AC13" s="305"/>
      <c r="AD13" s="305"/>
      <c r="AE13" s="305"/>
      <c r="AF13" s="306"/>
      <c r="AG13" s="278">
        <f t="shared" si="0"/>
        <v>7</v>
      </c>
      <c r="AH13" s="278"/>
      <c r="AI13" s="79" t="s">
        <v>75</v>
      </c>
      <c r="AJ13" s="275"/>
      <c r="AK13" s="275"/>
      <c r="AL13" s="275">
        <v>4</v>
      </c>
      <c r="AM13" s="275"/>
      <c r="AN13" s="276" t="s">
        <v>84</v>
      </c>
      <c r="AO13" s="276"/>
      <c r="AP13" s="259">
        <f t="shared" si="1"/>
        <v>3</v>
      </c>
      <c r="AQ13" s="259"/>
      <c r="AR13" s="56" t="b">
        <v>1</v>
      </c>
      <c r="AS13" s="254"/>
      <c r="AT13" s="243"/>
      <c r="AU13" s="244"/>
      <c r="AV13" s="244"/>
      <c r="AW13" s="244"/>
      <c r="AX13" s="244"/>
      <c r="AY13" s="244"/>
      <c r="AZ13" s="244"/>
      <c r="BA13" s="244"/>
      <c r="BB13" s="244"/>
      <c r="BC13" s="244"/>
      <c r="BD13" s="244"/>
      <c r="BE13" s="244"/>
      <c r="BF13" s="244"/>
      <c r="BG13" s="244"/>
      <c r="BH13" s="244"/>
      <c r="BI13" s="244"/>
      <c r="BJ13" s="244"/>
      <c r="BK13" s="244"/>
      <c r="BL13" s="245"/>
      <c r="BN13" s="47"/>
      <c r="BO13" s="47"/>
      <c r="BP13" s="47"/>
      <c r="BQ13" s="47"/>
      <c r="BR13" s="47"/>
      <c r="BS13" s="47"/>
      <c r="BW13" s="47"/>
      <c r="BX13" s="47"/>
      <c r="BY13" s="47"/>
      <c r="BZ13" s="47"/>
      <c r="CA13" s="47"/>
      <c r="CB13" s="47"/>
      <c r="CC13" s="47"/>
      <c r="CD13" s="47"/>
      <c r="CE13" s="47"/>
      <c r="CF13" s="47"/>
    </row>
    <row r="14" spans="1:89" ht="16.5" customHeight="1">
      <c r="C14" s="108" t="s">
        <v>100</v>
      </c>
      <c r="D14" s="108"/>
      <c r="E14" s="129"/>
      <c r="F14" s="293">
        <v>10</v>
      </c>
      <c r="G14" s="134"/>
      <c r="H14" s="135"/>
      <c r="I14" s="46"/>
      <c r="J14" s="317">
        <f t="shared" si="2"/>
        <v>0</v>
      </c>
      <c r="K14" s="317"/>
      <c r="M14" s="47"/>
      <c r="N14" s="47"/>
      <c r="O14" s="47"/>
      <c r="P14" s="46"/>
      <c r="Q14" s="46"/>
      <c r="R14" s="46"/>
      <c r="S14" s="46"/>
      <c r="T14" s="46"/>
      <c r="U14" s="46"/>
      <c r="Z14" s="305" t="s">
        <v>95</v>
      </c>
      <c r="AA14" s="305"/>
      <c r="AB14" s="305"/>
      <c r="AC14" s="305"/>
      <c r="AD14" s="305"/>
      <c r="AE14" s="305"/>
      <c r="AF14" s="306"/>
      <c r="AG14" s="278">
        <f>SUM(AJ14+AL14+AP14)+IF(AR14=TRUE,IF(AJ14&gt;0,3,0),0)</f>
        <v>-2</v>
      </c>
      <c r="AH14" s="278"/>
      <c r="AI14" s="79" t="s">
        <v>75</v>
      </c>
      <c r="AJ14" s="275"/>
      <c r="AK14" s="275"/>
      <c r="AL14" s="275"/>
      <c r="AM14" s="275"/>
      <c r="AN14" s="276" t="s">
        <v>96</v>
      </c>
      <c r="AO14" s="276"/>
      <c r="AP14" s="259">
        <f t="shared" si="1"/>
        <v>-2</v>
      </c>
      <c r="AQ14" s="259"/>
      <c r="AR14" s="56" t="b">
        <v>0</v>
      </c>
      <c r="AT14" s="80"/>
      <c r="AU14" s="307"/>
      <c r="AV14" s="308"/>
      <c r="AW14" s="308"/>
      <c r="AX14" s="308"/>
      <c r="AY14" s="309"/>
      <c r="AZ14" s="157" t="s">
        <v>77</v>
      </c>
      <c r="BA14" s="157"/>
      <c r="BB14" s="157"/>
      <c r="BC14" s="157"/>
      <c r="BD14" s="307"/>
      <c r="BE14" s="309"/>
      <c r="BF14" s="157" t="s">
        <v>78</v>
      </c>
      <c r="BG14" s="157"/>
      <c r="BH14" s="157"/>
      <c r="BI14" s="157"/>
      <c r="BJ14" s="157"/>
      <c r="BK14" s="310"/>
      <c r="BL14" s="311"/>
      <c r="BM14" s="268" t="s">
        <v>79</v>
      </c>
      <c r="BN14" s="268"/>
      <c r="BO14" s="47"/>
      <c r="BP14" s="47"/>
      <c r="BQ14" s="47"/>
      <c r="BR14" s="47"/>
      <c r="BS14" s="47"/>
      <c r="BT14" s="47"/>
      <c r="BU14" s="47"/>
      <c r="BV14" s="47"/>
      <c r="BW14" s="47"/>
      <c r="BX14" s="47"/>
      <c r="BY14" s="47"/>
      <c r="BZ14" s="47"/>
      <c r="CA14" s="47"/>
      <c r="CB14" s="47"/>
      <c r="CC14" s="47"/>
      <c r="CD14" s="47"/>
      <c r="CE14" s="47"/>
      <c r="CF14" s="47"/>
    </row>
    <row r="15" spans="1:89" ht="16.5" customHeight="1">
      <c r="C15" s="108" t="s">
        <v>105</v>
      </c>
      <c r="D15" s="108"/>
      <c r="E15" s="129"/>
      <c r="F15" s="293">
        <v>2</v>
      </c>
      <c r="G15" s="134"/>
      <c r="H15" s="135"/>
      <c r="I15" s="46"/>
      <c r="J15" s="286">
        <f t="shared" si="2"/>
        <v>-4</v>
      </c>
      <c r="K15" s="286"/>
      <c r="Z15" s="305" t="s">
        <v>97</v>
      </c>
      <c r="AA15" s="305"/>
      <c r="AB15" s="305"/>
      <c r="AC15" s="305"/>
      <c r="AD15" s="305"/>
      <c r="AE15" s="305"/>
      <c r="AF15" s="306"/>
      <c r="AG15" s="278">
        <f t="shared" ref="AG15:AG28" si="3">SUM(AJ15+AL15+AP15)+IF(AR15=TRUE,IF(AJ15&gt;0,3,0),0)</f>
        <v>-2</v>
      </c>
      <c r="AH15" s="278"/>
      <c r="AI15" s="79" t="s">
        <v>75</v>
      </c>
      <c r="AJ15" s="275"/>
      <c r="AK15" s="275"/>
      <c r="AL15" s="275"/>
      <c r="AM15" s="275"/>
      <c r="AN15" s="276" t="s">
        <v>96</v>
      </c>
      <c r="AO15" s="276"/>
      <c r="AP15" s="259">
        <f t="shared" si="1"/>
        <v>-2</v>
      </c>
      <c r="AQ15" s="259"/>
      <c r="AR15" s="56" t="b">
        <v>0</v>
      </c>
      <c r="AS15" s="254" t="s">
        <v>39</v>
      </c>
      <c r="AT15" s="240"/>
      <c r="AU15" s="241"/>
      <c r="AV15" s="241"/>
      <c r="AW15" s="241"/>
      <c r="AX15" s="241"/>
      <c r="AY15" s="241"/>
      <c r="AZ15" s="241"/>
      <c r="BA15" s="241"/>
      <c r="BB15" s="241"/>
      <c r="BC15" s="241"/>
      <c r="BD15" s="241"/>
      <c r="BE15" s="241"/>
      <c r="BF15" s="241"/>
      <c r="BG15" s="241"/>
      <c r="BH15" s="241"/>
      <c r="BI15" s="241"/>
      <c r="BJ15" s="241"/>
      <c r="BK15" s="241"/>
      <c r="BL15" s="242"/>
      <c r="BN15" s="47"/>
      <c r="BO15" s="47"/>
      <c r="BP15" s="47"/>
      <c r="BQ15" s="47"/>
      <c r="BR15" s="47"/>
      <c r="BS15" s="47"/>
      <c r="BT15" s="47"/>
      <c r="BU15" s="47"/>
      <c r="BV15" s="47"/>
      <c r="BW15" s="47"/>
      <c r="BX15" s="47"/>
      <c r="BY15" s="47"/>
      <c r="BZ15" s="47"/>
      <c r="CA15" s="47"/>
      <c r="CB15" s="47"/>
      <c r="CC15" s="47"/>
      <c r="CD15" s="47"/>
      <c r="CE15" s="47"/>
      <c r="CF15" s="47"/>
    </row>
    <row r="16" spans="1:89" ht="16.5" customHeight="1">
      <c r="C16" s="47"/>
      <c r="D16" s="47"/>
      <c r="E16" s="47"/>
      <c r="F16" s="47"/>
      <c r="G16" s="47"/>
      <c r="H16" s="47"/>
      <c r="I16" s="47"/>
      <c r="M16" s="261" t="s">
        <v>115</v>
      </c>
      <c r="N16" s="261"/>
      <c r="O16" s="261"/>
      <c r="P16" s="261" t="s">
        <v>116</v>
      </c>
      <c r="Q16" s="261"/>
      <c r="R16" s="261"/>
      <c r="S16" s="261" t="s">
        <v>70</v>
      </c>
      <c r="T16" s="261"/>
      <c r="U16" s="261"/>
      <c r="Z16" s="305" t="s">
        <v>98</v>
      </c>
      <c r="AA16" s="305"/>
      <c r="AB16" s="305"/>
      <c r="AC16" s="305"/>
      <c r="AD16" s="305"/>
      <c r="AE16" s="305"/>
      <c r="AF16" s="306"/>
      <c r="AG16" s="278">
        <f t="shared" si="3"/>
        <v>-2</v>
      </c>
      <c r="AH16" s="278"/>
      <c r="AI16" s="79" t="s">
        <v>75</v>
      </c>
      <c r="AJ16" s="275"/>
      <c r="AK16" s="275"/>
      <c r="AL16" s="275"/>
      <c r="AM16" s="275"/>
      <c r="AN16" s="276" t="s">
        <v>96</v>
      </c>
      <c r="AO16" s="276"/>
      <c r="AP16" s="259">
        <f t="shared" si="1"/>
        <v>-2</v>
      </c>
      <c r="AQ16" s="259"/>
      <c r="AR16" s="56" t="b">
        <v>0</v>
      </c>
      <c r="AS16" s="254"/>
      <c r="AT16" s="243"/>
      <c r="AU16" s="244"/>
      <c r="AV16" s="244"/>
      <c r="AW16" s="244"/>
      <c r="AX16" s="244"/>
      <c r="AY16" s="244"/>
      <c r="AZ16" s="244"/>
      <c r="BA16" s="244"/>
      <c r="BB16" s="244"/>
      <c r="BC16" s="244"/>
      <c r="BD16" s="244"/>
      <c r="BE16" s="244"/>
      <c r="BF16" s="244"/>
      <c r="BG16" s="244"/>
      <c r="BH16" s="244"/>
      <c r="BI16" s="244"/>
      <c r="BJ16" s="244"/>
      <c r="BK16" s="244"/>
      <c r="BL16" s="245"/>
      <c r="BN16" s="47"/>
      <c r="BO16" s="47"/>
      <c r="BP16" s="47"/>
      <c r="BQ16" s="47"/>
      <c r="BR16" s="47"/>
      <c r="BS16" s="47"/>
      <c r="BT16" s="47"/>
      <c r="BU16" s="47"/>
      <c r="BV16" s="47"/>
      <c r="BW16" s="47"/>
      <c r="BX16" s="47"/>
      <c r="BY16" s="47"/>
      <c r="BZ16" s="47"/>
      <c r="CA16" s="47"/>
      <c r="CB16" s="47"/>
      <c r="CC16" s="47"/>
      <c r="CD16" s="47"/>
      <c r="CE16" s="47"/>
      <c r="CF16" s="47"/>
    </row>
    <row r="17" spans="3:84" ht="16.5" customHeight="1">
      <c r="C17" s="312" t="s">
        <v>118</v>
      </c>
      <c r="D17" s="312"/>
      <c r="E17" s="312"/>
      <c r="F17" s="312"/>
      <c r="G17" s="312"/>
      <c r="H17" s="67"/>
      <c r="I17" s="313">
        <f t="shared" ref="I17:I19" si="4">SUM(M17+P17+S17)</f>
        <v>2</v>
      </c>
      <c r="J17" s="313"/>
      <c r="K17" s="313"/>
      <c r="L17" s="70" t="s">
        <v>75</v>
      </c>
      <c r="M17" s="314">
        <v>2</v>
      </c>
      <c r="N17" s="314"/>
      <c r="O17" s="314"/>
      <c r="P17" s="314"/>
      <c r="Q17" s="314"/>
      <c r="R17" s="314"/>
      <c r="S17" s="301">
        <f>J12</f>
        <v>0</v>
      </c>
      <c r="T17" s="301"/>
      <c r="U17" s="301"/>
      <c r="Z17" s="305" t="s">
        <v>99</v>
      </c>
      <c r="AA17" s="305"/>
      <c r="AB17" s="305"/>
      <c r="AC17" s="305"/>
      <c r="AD17" s="305"/>
      <c r="AE17" s="305"/>
      <c r="AF17" s="306"/>
      <c r="AG17" s="278">
        <f t="shared" si="3"/>
        <v>0</v>
      </c>
      <c r="AH17" s="278"/>
      <c r="AI17" s="79" t="s">
        <v>75</v>
      </c>
      <c r="AJ17" s="275"/>
      <c r="AK17" s="275"/>
      <c r="AL17" s="275"/>
      <c r="AM17" s="275"/>
      <c r="AN17" s="276" t="s">
        <v>100</v>
      </c>
      <c r="AO17" s="276"/>
      <c r="AP17" s="259">
        <f t="shared" si="1"/>
        <v>0</v>
      </c>
      <c r="AQ17" s="259"/>
      <c r="AR17" s="56" t="b">
        <v>1</v>
      </c>
      <c r="AT17" s="80"/>
      <c r="AU17" s="307"/>
      <c r="AV17" s="308"/>
      <c r="AW17" s="308"/>
      <c r="AX17" s="308"/>
      <c r="AY17" s="309"/>
      <c r="AZ17" s="157" t="s">
        <v>77</v>
      </c>
      <c r="BA17" s="157"/>
      <c r="BB17" s="157"/>
      <c r="BC17" s="157"/>
      <c r="BD17" s="307"/>
      <c r="BE17" s="309"/>
      <c r="BF17" s="157" t="s">
        <v>78</v>
      </c>
      <c r="BG17" s="157"/>
      <c r="BH17" s="157"/>
      <c r="BI17" s="157"/>
      <c r="BJ17" s="157"/>
      <c r="BK17" s="310"/>
      <c r="BL17" s="311"/>
      <c r="BM17" s="268" t="s">
        <v>79</v>
      </c>
      <c r="BN17" s="268"/>
      <c r="BO17" s="47"/>
      <c r="BP17" s="47"/>
      <c r="BQ17" s="47"/>
      <c r="BR17" s="47"/>
      <c r="BS17" s="47"/>
      <c r="BT17" s="47"/>
      <c r="BU17" s="47"/>
      <c r="BV17" s="47"/>
      <c r="BW17" s="47"/>
      <c r="BX17" s="47"/>
      <c r="BY17" s="47"/>
      <c r="BZ17" s="47"/>
      <c r="CA17" s="47"/>
      <c r="CB17" s="47"/>
      <c r="CC17" s="47"/>
      <c r="CD17" s="47"/>
      <c r="CE17" s="47"/>
      <c r="CF17" s="47"/>
    </row>
    <row r="18" spans="3:84" ht="16.5" customHeight="1">
      <c r="C18" s="312" t="s">
        <v>120</v>
      </c>
      <c r="D18" s="312"/>
      <c r="E18" s="312"/>
      <c r="F18" s="312"/>
      <c r="G18" s="312"/>
      <c r="H18" s="67"/>
      <c r="I18" s="313">
        <f t="shared" si="4"/>
        <v>5</v>
      </c>
      <c r="J18" s="313"/>
      <c r="K18" s="313"/>
      <c r="L18" s="70" t="s">
        <v>75</v>
      </c>
      <c r="M18" s="314">
        <v>2</v>
      </c>
      <c r="N18" s="314"/>
      <c r="O18" s="314"/>
      <c r="P18" s="314"/>
      <c r="Q18" s="314"/>
      <c r="R18" s="314"/>
      <c r="S18" s="301">
        <f>J11</f>
        <v>3</v>
      </c>
      <c r="T18" s="301"/>
      <c r="U18" s="301"/>
      <c r="Z18" s="305" t="s">
        <v>101</v>
      </c>
      <c r="AA18" s="305"/>
      <c r="AB18" s="305"/>
      <c r="AC18" s="305"/>
      <c r="AD18" s="305"/>
      <c r="AE18" s="305"/>
      <c r="AF18" s="306"/>
      <c r="AG18" s="278">
        <f t="shared" si="3"/>
        <v>4</v>
      </c>
      <c r="AH18" s="278"/>
      <c r="AI18" s="79" t="s">
        <v>75</v>
      </c>
      <c r="AJ18" s="275"/>
      <c r="AK18" s="275"/>
      <c r="AL18" s="275">
        <v>4</v>
      </c>
      <c r="AM18" s="275"/>
      <c r="AN18" s="276" t="s">
        <v>100</v>
      </c>
      <c r="AO18" s="276"/>
      <c r="AP18" s="259">
        <f t="shared" si="1"/>
        <v>0</v>
      </c>
      <c r="AQ18" s="259"/>
      <c r="AR18" s="56" t="b">
        <v>1</v>
      </c>
      <c r="AS18" s="254" t="s">
        <v>39</v>
      </c>
      <c r="AT18" s="240"/>
      <c r="AU18" s="241"/>
      <c r="AV18" s="241"/>
      <c r="AW18" s="241"/>
      <c r="AX18" s="241"/>
      <c r="AY18" s="241"/>
      <c r="AZ18" s="241"/>
      <c r="BA18" s="241"/>
      <c r="BB18" s="241"/>
      <c r="BC18" s="241"/>
      <c r="BD18" s="241"/>
      <c r="BE18" s="241"/>
      <c r="BF18" s="241"/>
      <c r="BG18" s="241"/>
      <c r="BH18" s="241"/>
      <c r="BI18" s="241"/>
      <c r="BJ18" s="241"/>
      <c r="BK18" s="241"/>
      <c r="BL18" s="242"/>
      <c r="BN18" s="47"/>
      <c r="BO18" s="47"/>
      <c r="BP18" s="47"/>
      <c r="BQ18" s="47"/>
      <c r="BR18" s="47"/>
      <c r="BS18" s="47"/>
      <c r="BT18" s="47"/>
      <c r="BU18" s="47"/>
      <c r="BV18" s="47"/>
      <c r="BW18" s="47"/>
      <c r="BX18" s="47"/>
      <c r="BY18" s="47"/>
      <c r="BZ18" s="47"/>
      <c r="CA18" s="47"/>
      <c r="CB18" s="47"/>
      <c r="CC18" s="47"/>
      <c r="CD18" s="47"/>
      <c r="CE18" s="47"/>
      <c r="CF18" s="47"/>
    </row>
    <row r="19" spans="3:84" ht="16.5" customHeight="1">
      <c r="C19" s="312" t="s">
        <v>122</v>
      </c>
      <c r="D19" s="312"/>
      <c r="E19" s="312"/>
      <c r="F19" s="312"/>
      <c r="G19" s="312"/>
      <c r="H19" s="67"/>
      <c r="I19" s="313">
        <f t="shared" si="4"/>
        <v>0</v>
      </c>
      <c r="J19" s="313"/>
      <c r="K19" s="313"/>
      <c r="L19" s="70" t="s">
        <v>75</v>
      </c>
      <c r="M19" s="314">
        <v>0</v>
      </c>
      <c r="N19" s="314"/>
      <c r="O19" s="314"/>
      <c r="P19" s="314"/>
      <c r="Q19" s="314"/>
      <c r="R19" s="314"/>
      <c r="S19" s="301">
        <f>J14</f>
        <v>0</v>
      </c>
      <c r="T19" s="301"/>
      <c r="U19" s="301"/>
      <c r="Z19" s="305" t="s">
        <v>197</v>
      </c>
      <c r="AA19" s="305"/>
      <c r="AB19" s="305"/>
      <c r="AC19" s="305"/>
      <c r="AD19" s="305"/>
      <c r="AE19" s="305"/>
      <c r="AF19" s="306"/>
      <c r="AG19" s="278">
        <f t="shared" si="3"/>
        <v>0</v>
      </c>
      <c r="AH19" s="278"/>
      <c r="AI19" s="79" t="s">
        <v>75</v>
      </c>
      <c r="AJ19" s="275"/>
      <c r="AK19" s="275"/>
      <c r="AL19" s="275"/>
      <c r="AM19" s="275"/>
      <c r="AN19" s="276" t="s">
        <v>100</v>
      </c>
      <c r="AO19" s="276"/>
      <c r="AP19" s="259">
        <f t="shared" si="1"/>
        <v>0</v>
      </c>
      <c r="AQ19" s="259"/>
      <c r="AR19" s="56" t="b">
        <v>0</v>
      </c>
      <c r="AS19" s="254"/>
      <c r="AT19" s="243"/>
      <c r="AU19" s="244"/>
      <c r="AV19" s="244"/>
      <c r="AW19" s="244"/>
      <c r="AX19" s="244"/>
      <c r="AY19" s="244"/>
      <c r="AZ19" s="244"/>
      <c r="BA19" s="244"/>
      <c r="BB19" s="244"/>
      <c r="BC19" s="244"/>
      <c r="BD19" s="244"/>
      <c r="BE19" s="244"/>
      <c r="BF19" s="244"/>
      <c r="BG19" s="244"/>
      <c r="BH19" s="244"/>
      <c r="BI19" s="244"/>
      <c r="BJ19" s="244"/>
      <c r="BK19" s="244"/>
      <c r="BL19" s="245"/>
      <c r="BN19" s="47"/>
      <c r="BO19" s="47"/>
      <c r="BP19" s="47"/>
      <c r="BQ19" s="47"/>
      <c r="BR19" s="47"/>
      <c r="BS19" s="47"/>
      <c r="BT19" s="47"/>
      <c r="BU19" s="47"/>
      <c r="BV19" s="47"/>
      <c r="BW19" s="47"/>
      <c r="BX19" s="47"/>
      <c r="BY19" s="47"/>
      <c r="BZ19" s="47"/>
      <c r="CA19" s="47"/>
      <c r="CB19" s="47"/>
      <c r="CC19" s="47"/>
      <c r="CD19" s="47"/>
      <c r="CE19" s="47"/>
      <c r="CF19" s="47"/>
    </row>
    <row r="20" spans="3:84" ht="16.5" customHeight="1">
      <c r="Z20" s="305" t="s">
        <v>102</v>
      </c>
      <c r="AA20" s="305"/>
      <c r="AB20" s="305"/>
      <c r="AC20" s="305"/>
      <c r="AD20" s="305"/>
      <c r="AE20" s="305"/>
      <c r="AF20" s="306"/>
      <c r="AG20" s="278">
        <f t="shared" si="3"/>
        <v>0</v>
      </c>
      <c r="AH20" s="278"/>
      <c r="AI20" s="79" t="s">
        <v>75</v>
      </c>
      <c r="AJ20" s="275"/>
      <c r="AK20" s="275"/>
      <c r="AL20" s="275"/>
      <c r="AM20" s="275"/>
      <c r="AN20" s="276" t="s">
        <v>100</v>
      </c>
      <c r="AO20" s="276"/>
      <c r="AP20" s="259">
        <f t="shared" si="1"/>
        <v>0</v>
      </c>
      <c r="AQ20" s="259"/>
      <c r="AR20" s="56" t="b">
        <v>1</v>
      </c>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row>
    <row r="21" spans="3:84" ht="16.5" customHeight="1">
      <c r="C21" s="279" t="s">
        <v>125</v>
      </c>
      <c r="D21" s="279"/>
      <c r="E21" s="279"/>
      <c r="F21" s="279"/>
      <c r="G21" s="279"/>
      <c r="H21" s="279"/>
      <c r="I21" s="279"/>
      <c r="J21" s="279"/>
      <c r="K21" s="279"/>
      <c r="L21" s="279"/>
      <c r="M21" s="279"/>
      <c r="N21" s="279"/>
      <c r="O21" s="279"/>
      <c r="P21" s="279"/>
      <c r="Q21" s="279"/>
      <c r="R21" s="279"/>
      <c r="S21" s="279"/>
      <c r="T21" s="279"/>
      <c r="U21" s="279"/>
      <c r="Z21" s="305" t="s">
        <v>103</v>
      </c>
      <c r="AA21" s="305"/>
      <c r="AB21" s="305"/>
      <c r="AC21" s="305"/>
      <c r="AD21" s="305"/>
      <c r="AE21" s="305"/>
      <c r="AF21" s="306"/>
      <c r="AG21" s="278">
        <f t="shared" si="3"/>
        <v>0</v>
      </c>
      <c r="AH21" s="278"/>
      <c r="AI21" s="79" t="s">
        <v>75</v>
      </c>
      <c r="AJ21" s="275"/>
      <c r="AK21" s="275"/>
      <c r="AL21" s="275"/>
      <c r="AM21" s="275"/>
      <c r="AN21" s="276" t="s">
        <v>100</v>
      </c>
      <c r="AO21" s="276"/>
      <c r="AP21" s="259">
        <f t="shared" si="1"/>
        <v>0</v>
      </c>
      <c r="AQ21" s="259"/>
      <c r="AR21" s="56" t="b">
        <v>0</v>
      </c>
      <c r="AS21" s="47"/>
      <c r="AT21" s="247" t="s">
        <v>198</v>
      </c>
      <c r="AU21" s="248"/>
      <c r="AV21" s="248"/>
      <c r="AW21" s="248"/>
      <c r="AX21" s="248"/>
      <c r="AY21" s="248"/>
      <c r="AZ21" s="248"/>
      <c r="BA21" s="248"/>
      <c r="BB21" s="248"/>
      <c r="BC21" s="248"/>
      <c r="BD21" s="248"/>
      <c r="BE21" s="248"/>
      <c r="BF21" s="248"/>
      <c r="BG21" s="248"/>
      <c r="BH21" s="248"/>
      <c r="BI21" s="248"/>
      <c r="BJ21" s="248"/>
      <c r="BK21" s="248"/>
      <c r="BL21" s="249"/>
      <c r="BM21" s="47"/>
      <c r="BN21" s="47"/>
      <c r="BO21" s="47"/>
      <c r="BP21" s="47"/>
      <c r="BQ21" s="47"/>
      <c r="BR21" s="47"/>
      <c r="BS21" s="47"/>
      <c r="BT21" s="47"/>
      <c r="BU21" s="47"/>
      <c r="BV21" s="47"/>
      <c r="BW21" s="47"/>
      <c r="BX21" s="47"/>
      <c r="BY21" s="47"/>
      <c r="BZ21" s="47"/>
      <c r="CA21" s="47"/>
      <c r="CB21" s="47"/>
      <c r="CC21" s="47"/>
      <c r="CD21" s="47"/>
      <c r="CE21" s="47"/>
      <c r="CF21" s="47"/>
    </row>
    <row r="22" spans="3:84" ht="16.5" customHeight="1">
      <c r="C22" s="47"/>
      <c r="D22" s="47"/>
      <c r="E22" s="47"/>
      <c r="F22" s="47"/>
      <c r="G22" s="47"/>
      <c r="H22" s="47"/>
      <c r="I22" s="47"/>
      <c r="J22" s="47"/>
      <c r="K22" s="47"/>
      <c r="L22" s="47"/>
      <c r="M22" s="47"/>
      <c r="N22" s="47"/>
      <c r="O22" s="47"/>
      <c r="P22" s="47"/>
      <c r="Q22" s="47"/>
      <c r="R22" s="46"/>
      <c r="S22" s="47"/>
      <c r="T22" s="47"/>
      <c r="U22" s="47"/>
      <c r="Z22" s="305" t="s">
        <v>104</v>
      </c>
      <c r="AA22" s="305"/>
      <c r="AB22" s="305"/>
      <c r="AC22" s="305"/>
      <c r="AD22" s="305"/>
      <c r="AE22" s="305"/>
      <c r="AF22" s="306"/>
      <c r="AG22" s="278">
        <f t="shared" si="3"/>
        <v>-4</v>
      </c>
      <c r="AH22" s="278"/>
      <c r="AI22" s="79" t="s">
        <v>75</v>
      </c>
      <c r="AJ22" s="275"/>
      <c r="AK22" s="275"/>
      <c r="AL22" s="275"/>
      <c r="AM22" s="275"/>
      <c r="AN22" s="276" t="s">
        <v>105</v>
      </c>
      <c r="AO22" s="276"/>
      <c r="AP22" s="259">
        <f t="shared" si="1"/>
        <v>-4</v>
      </c>
      <c r="AQ22" s="259"/>
      <c r="AR22" s="56"/>
      <c r="AS22" s="47"/>
      <c r="AT22" s="51" t="s">
        <v>48</v>
      </c>
      <c r="AU22" s="261" t="s">
        <v>44</v>
      </c>
      <c r="AV22" s="261"/>
      <c r="AW22" s="261"/>
      <c r="AX22" s="261"/>
      <c r="AY22" s="261"/>
      <c r="AZ22" s="261"/>
      <c r="BA22" s="261" t="s">
        <v>136</v>
      </c>
      <c r="BB22" s="261"/>
      <c r="BC22" s="261"/>
      <c r="BD22" s="261"/>
      <c r="BE22" s="261"/>
      <c r="BF22" s="261"/>
      <c r="BG22" s="261"/>
      <c r="BH22" s="261"/>
      <c r="BI22" s="261"/>
      <c r="BJ22" s="261"/>
      <c r="BK22" s="261"/>
      <c r="BL22" s="261"/>
      <c r="BM22" s="47"/>
      <c r="BN22" s="47"/>
      <c r="BO22" s="47"/>
      <c r="BP22" s="47"/>
      <c r="BQ22" s="47"/>
      <c r="BR22" s="47"/>
      <c r="BS22" s="47"/>
      <c r="BT22" s="47"/>
      <c r="BU22" s="47"/>
      <c r="BV22" s="47"/>
      <c r="BW22" s="47"/>
      <c r="BX22" s="47"/>
      <c r="BY22" s="47"/>
      <c r="BZ22" s="47"/>
      <c r="CA22" s="47"/>
      <c r="CB22" s="47"/>
      <c r="CC22" s="47"/>
      <c r="CD22" s="47"/>
      <c r="CE22" s="47"/>
      <c r="CF22" s="47"/>
    </row>
    <row r="23" spans="3:84" ht="16.5" customHeight="1">
      <c r="C23" s="108" t="s">
        <v>128</v>
      </c>
      <c r="D23" s="108"/>
      <c r="E23" s="129"/>
      <c r="F23" s="227">
        <v>8</v>
      </c>
      <c r="G23" s="227"/>
      <c r="H23" s="227"/>
      <c r="I23" s="227"/>
      <c r="J23" s="227"/>
      <c r="K23" s="71"/>
      <c r="L23" s="108" t="s">
        <v>129</v>
      </c>
      <c r="M23" s="108"/>
      <c r="N23" s="108"/>
      <c r="O23" s="108" t="s">
        <v>130</v>
      </c>
      <c r="P23" s="108"/>
      <c r="Q23" s="108"/>
      <c r="S23" s="108" t="s">
        <v>131</v>
      </c>
      <c r="T23" s="108"/>
      <c r="U23" s="108"/>
      <c r="Z23" s="319" t="s">
        <v>107</v>
      </c>
      <c r="AA23" s="319"/>
      <c r="AB23" s="319"/>
      <c r="AC23" s="319"/>
      <c r="AD23" s="319"/>
      <c r="AE23" s="319"/>
      <c r="AF23" s="320"/>
      <c r="AG23" s="278">
        <f t="shared" si="3"/>
        <v>-4</v>
      </c>
      <c r="AH23" s="278"/>
      <c r="AI23" s="79" t="s">
        <v>75</v>
      </c>
      <c r="AJ23" s="321"/>
      <c r="AK23" s="321"/>
      <c r="AL23" s="321"/>
      <c r="AM23" s="321"/>
      <c r="AN23" s="276" t="s">
        <v>105</v>
      </c>
      <c r="AO23" s="276"/>
      <c r="AP23" s="259">
        <f t="shared" si="1"/>
        <v>-4</v>
      </c>
      <c r="AQ23" s="259"/>
      <c r="AR23" s="56" t="b">
        <v>0</v>
      </c>
      <c r="AS23" s="47"/>
      <c r="AT23" s="81">
        <v>1</v>
      </c>
      <c r="AU23" s="289" t="s">
        <v>578</v>
      </c>
      <c r="AV23" s="252"/>
      <c r="AW23" s="252"/>
      <c r="AX23" s="252"/>
      <c r="AY23" s="252"/>
      <c r="AZ23" s="252"/>
      <c r="BA23" s="210" t="s">
        <v>577</v>
      </c>
      <c r="BB23" s="290"/>
      <c r="BC23" s="290"/>
      <c r="BD23" s="290"/>
      <c r="BE23" s="290"/>
      <c r="BF23" s="290"/>
      <c r="BG23" s="290"/>
      <c r="BH23" s="290"/>
      <c r="BI23" s="290"/>
      <c r="BJ23" s="290"/>
      <c r="BK23" s="290"/>
      <c r="BL23" s="290"/>
      <c r="BM23" s="47"/>
      <c r="BN23" s="47"/>
      <c r="BO23" s="47"/>
      <c r="BP23" s="47"/>
      <c r="BQ23" s="47"/>
      <c r="BR23" s="47"/>
      <c r="BS23" s="47"/>
      <c r="BT23" s="47"/>
      <c r="BU23" s="47"/>
      <c r="BV23" s="47"/>
      <c r="BW23" s="47"/>
      <c r="BX23" s="47"/>
      <c r="BY23" s="47"/>
      <c r="BZ23" s="47"/>
      <c r="CA23" s="47"/>
      <c r="CB23" s="47"/>
      <c r="CC23" s="47"/>
      <c r="CD23" s="47"/>
      <c r="CE23" s="47"/>
      <c r="CF23" s="47"/>
    </row>
    <row r="24" spans="3:84" ht="16.5" customHeight="1">
      <c r="C24" s="108"/>
      <c r="D24" s="108"/>
      <c r="E24" s="129"/>
      <c r="F24" s="227"/>
      <c r="G24" s="227"/>
      <c r="H24" s="227"/>
      <c r="I24" s="227"/>
      <c r="J24" s="227"/>
      <c r="K24" s="71"/>
      <c r="L24" s="228"/>
      <c r="M24" s="228"/>
      <c r="N24" s="229"/>
      <c r="O24" s="228"/>
      <c r="P24" s="228"/>
      <c r="Q24" s="228"/>
      <c r="S24" s="226"/>
      <c r="T24" s="226"/>
      <c r="U24" s="226"/>
      <c r="Z24" s="305" t="s">
        <v>108</v>
      </c>
      <c r="AA24" s="305"/>
      <c r="AB24" s="305"/>
      <c r="AC24" s="305"/>
      <c r="AD24" s="305"/>
      <c r="AE24" s="305"/>
      <c r="AF24" s="305"/>
      <c r="AG24" s="278">
        <f t="shared" si="3"/>
        <v>-4</v>
      </c>
      <c r="AH24" s="278"/>
      <c r="AI24" s="79" t="s">
        <v>75</v>
      </c>
      <c r="AJ24" s="275"/>
      <c r="AK24" s="275"/>
      <c r="AL24" s="275"/>
      <c r="AM24" s="275"/>
      <c r="AN24" s="276" t="s">
        <v>105</v>
      </c>
      <c r="AO24" s="276"/>
      <c r="AP24" s="259">
        <f t="shared" si="1"/>
        <v>-4</v>
      </c>
      <c r="AQ24" s="259"/>
      <c r="AR24" s="56" t="b">
        <v>0</v>
      </c>
      <c r="AS24" s="47"/>
      <c r="AT24" s="81">
        <v>1</v>
      </c>
      <c r="AU24" s="289" t="s">
        <v>580</v>
      </c>
      <c r="AV24" s="252"/>
      <c r="AW24" s="252"/>
      <c r="AX24" s="252"/>
      <c r="AY24" s="252"/>
      <c r="AZ24" s="252"/>
      <c r="BA24" s="210" t="s">
        <v>579</v>
      </c>
      <c r="BB24" s="290"/>
      <c r="BC24" s="290"/>
      <c r="BD24" s="290"/>
      <c r="BE24" s="290"/>
      <c r="BF24" s="290"/>
      <c r="BG24" s="290"/>
      <c r="BH24" s="290"/>
      <c r="BI24" s="290"/>
      <c r="BJ24" s="290"/>
      <c r="BK24" s="290"/>
      <c r="BL24" s="290"/>
      <c r="BM24" s="47"/>
      <c r="BN24" s="47"/>
      <c r="BO24" s="47"/>
      <c r="BP24" s="47"/>
      <c r="BQ24" s="47"/>
      <c r="BR24" s="47"/>
      <c r="BS24" s="47"/>
      <c r="BT24" s="47"/>
      <c r="BU24" s="47"/>
      <c r="BV24" s="47"/>
      <c r="BW24" s="47"/>
      <c r="BX24" s="47"/>
      <c r="BY24" s="47"/>
      <c r="BZ24" s="47"/>
      <c r="CA24" s="47"/>
      <c r="CB24" s="47"/>
      <c r="CC24" s="47"/>
      <c r="CD24" s="47"/>
      <c r="CE24" s="47"/>
      <c r="CF24" s="47"/>
    </row>
    <row r="25" spans="3:84" ht="16.5" customHeight="1">
      <c r="C25" s="108" t="s">
        <v>137</v>
      </c>
      <c r="D25" s="108"/>
      <c r="E25" s="129"/>
      <c r="F25" s="264">
        <v>8</v>
      </c>
      <c r="G25" s="264"/>
      <c r="H25" s="264"/>
      <c r="I25" s="264"/>
      <c r="J25" s="264"/>
      <c r="L25" s="226"/>
      <c r="M25" s="226"/>
      <c r="N25" s="230"/>
      <c r="O25" s="226"/>
      <c r="P25" s="226"/>
      <c r="Q25" s="226"/>
      <c r="S25" s="226"/>
      <c r="T25" s="226"/>
      <c r="U25" s="226"/>
      <c r="Z25" s="305" t="s">
        <v>109</v>
      </c>
      <c r="AA25" s="305"/>
      <c r="AB25" s="305"/>
      <c r="AC25" s="305"/>
      <c r="AD25" s="305"/>
      <c r="AE25" s="305"/>
      <c r="AF25" s="305"/>
      <c r="AG25" s="278">
        <f t="shared" si="3"/>
        <v>-4</v>
      </c>
      <c r="AH25" s="278"/>
      <c r="AI25" s="79" t="s">
        <v>75</v>
      </c>
      <c r="AJ25" s="275"/>
      <c r="AK25" s="275"/>
      <c r="AL25" s="275"/>
      <c r="AM25" s="275"/>
      <c r="AN25" s="276" t="s">
        <v>105</v>
      </c>
      <c r="AO25" s="276"/>
      <c r="AP25" s="259">
        <f t="shared" si="1"/>
        <v>-4</v>
      </c>
      <c r="AQ25" s="259"/>
      <c r="AR25" s="56" t="b">
        <v>0</v>
      </c>
      <c r="AS25" s="47"/>
      <c r="AT25" s="81">
        <v>1</v>
      </c>
      <c r="AU25" s="289" t="s">
        <v>582</v>
      </c>
      <c r="AV25" s="252"/>
      <c r="AW25" s="252"/>
      <c r="AX25" s="252"/>
      <c r="AY25" s="252"/>
      <c r="AZ25" s="252"/>
      <c r="BA25" s="210" t="s">
        <v>581</v>
      </c>
      <c r="BB25" s="290"/>
      <c r="BC25" s="290"/>
      <c r="BD25" s="290"/>
      <c r="BE25" s="290"/>
      <c r="BF25" s="290"/>
      <c r="BG25" s="290"/>
      <c r="BH25" s="290"/>
      <c r="BI25" s="290"/>
      <c r="BJ25" s="290"/>
      <c r="BK25" s="290"/>
      <c r="BL25" s="290"/>
      <c r="BM25" s="47"/>
      <c r="BN25" s="47"/>
      <c r="BO25" s="47"/>
      <c r="BP25" s="47"/>
      <c r="BQ25" s="47"/>
      <c r="BR25" s="47"/>
      <c r="BS25" s="47"/>
      <c r="BT25" s="47"/>
      <c r="BU25" s="47"/>
      <c r="BV25" s="47"/>
      <c r="BW25" s="47"/>
      <c r="BX25" s="47"/>
      <c r="BY25" s="47"/>
      <c r="BZ25" s="47"/>
      <c r="CA25" s="47"/>
      <c r="CB25" s="47"/>
      <c r="CC25" s="47"/>
      <c r="CD25" s="47"/>
      <c r="CE25" s="47"/>
      <c r="CF25" s="47"/>
    </row>
    <row r="26" spans="3:84" ht="16.5" customHeight="1">
      <c r="V26" s="77"/>
      <c r="Z26" s="315" t="s">
        <v>111</v>
      </c>
      <c r="AA26" s="315"/>
      <c r="AB26" s="315"/>
      <c r="AC26" s="315"/>
      <c r="AD26" s="315"/>
      <c r="AE26" s="315"/>
      <c r="AF26" s="316"/>
      <c r="AG26" s="278">
        <f t="shared" si="3"/>
        <v>-4</v>
      </c>
      <c r="AH26" s="278"/>
      <c r="AI26" s="79" t="s">
        <v>75</v>
      </c>
      <c r="AJ26" s="274"/>
      <c r="AK26" s="274"/>
      <c r="AL26" s="274"/>
      <c r="AM26" s="274"/>
      <c r="AN26" s="276" t="s">
        <v>105</v>
      </c>
      <c r="AO26" s="276"/>
      <c r="AP26" s="259">
        <f t="shared" si="1"/>
        <v>-4</v>
      </c>
      <c r="AQ26" s="259"/>
      <c r="AR26" s="56" t="b">
        <v>0</v>
      </c>
      <c r="AS26" s="47"/>
      <c r="AT26" s="81">
        <v>1</v>
      </c>
      <c r="AU26" s="289" t="s">
        <v>584</v>
      </c>
      <c r="AV26" s="252"/>
      <c r="AW26" s="252"/>
      <c r="AX26" s="252"/>
      <c r="AY26" s="252"/>
      <c r="AZ26" s="252"/>
      <c r="BA26" s="210" t="s">
        <v>583</v>
      </c>
      <c r="BB26" s="290"/>
      <c r="BC26" s="290"/>
      <c r="BD26" s="290"/>
      <c r="BE26" s="290"/>
      <c r="BF26" s="290"/>
      <c r="BG26" s="290"/>
      <c r="BH26" s="290"/>
      <c r="BI26" s="290"/>
      <c r="BJ26" s="290"/>
      <c r="BK26" s="290"/>
      <c r="BL26" s="290"/>
      <c r="BM26" s="47"/>
      <c r="BN26" s="47"/>
      <c r="BO26" s="47"/>
      <c r="BP26" s="47"/>
      <c r="BQ26" s="47"/>
      <c r="BR26" s="47"/>
      <c r="BS26" s="47"/>
      <c r="BT26" s="47"/>
      <c r="BU26" s="47"/>
      <c r="BV26" s="47"/>
      <c r="BW26" s="47"/>
      <c r="BX26" s="47"/>
      <c r="BY26" s="47"/>
      <c r="BZ26" s="47"/>
      <c r="CA26" s="47"/>
      <c r="CB26" s="47"/>
      <c r="CC26" s="47"/>
      <c r="CD26" s="47"/>
      <c r="CE26" s="47"/>
      <c r="CF26" s="47"/>
    </row>
    <row r="27" spans="3:84" ht="16.5" customHeight="1">
      <c r="C27" s="109" t="s">
        <v>139</v>
      </c>
      <c r="D27" s="110"/>
      <c r="E27" s="110"/>
      <c r="F27" s="336" t="s">
        <v>572</v>
      </c>
      <c r="G27" s="300"/>
      <c r="H27" s="300"/>
      <c r="J27" s="129" t="s">
        <v>140</v>
      </c>
      <c r="K27" s="151"/>
      <c r="L27" s="151"/>
      <c r="M27" s="255"/>
      <c r="N27" s="293"/>
      <c r="O27" s="134"/>
      <c r="P27" s="134"/>
      <c r="Q27" s="134"/>
      <c r="R27" s="134"/>
      <c r="S27" s="134"/>
      <c r="T27" s="134"/>
      <c r="U27" s="135"/>
      <c r="V27" s="77"/>
      <c r="Z27" s="305" t="s">
        <v>199</v>
      </c>
      <c r="AA27" s="305"/>
      <c r="AB27" s="305"/>
      <c r="AC27" s="305"/>
      <c r="AD27" s="305"/>
      <c r="AE27" s="305"/>
      <c r="AF27" s="306"/>
      <c r="AG27" s="278">
        <f t="shared" si="3"/>
        <v>-4</v>
      </c>
      <c r="AH27" s="278"/>
      <c r="AI27" s="79" t="s">
        <v>75</v>
      </c>
      <c r="AJ27" s="275"/>
      <c r="AK27" s="275"/>
      <c r="AL27" s="275"/>
      <c r="AM27" s="275"/>
      <c r="AN27" s="276" t="s">
        <v>105</v>
      </c>
      <c r="AO27" s="276"/>
      <c r="AP27" s="259">
        <f t="shared" si="1"/>
        <v>-4</v>
      </c>
      <c r="AQ27" s="259"/>
      <c r="AR27" s="56" t="b">
        <v>0</v>
      </c>
      <c r="AS27" s="47"/>
      <c r="AT27" s="81">
        <v>1</v>
      </c>
      <c r="AU27" s="289" t="s">
        <v>586</v>
      </c>
      <c r="AV27" s="252"/>
      <c r="AW27" s="252"/>
      <c r="AX27" s="252"/>
      <c r="AY27" s="252"/>
      <c r="AZ27" s="252"/>
      <c r="BA27" s="210" t="s">
        <v>585</v>
      </c>
      <c r="BB27" s="290"/>
      <c r="BC27" s="290"/>
      <c r="BD27" s="290"/>
      <c r="BE27" s="290"/>
      <c r="BF27" s="290"/>
      <c r="BG27" s="290"/>
      <c r="BH27" s="290"/>
      <c r="BI27" s="290"/>
      <c r="BJ27" s="290"/>
      <c r="BK27" s="290"/>
      <c r="BL27" s="290"/>
      <c r="BM27" s="47"/>
      <c r="BN27" s="47"/>
      <c r="BO27" s="47"/>
      <c r="BP27" s="47"/>
      <c r="BQ27" s="47"/>
      <c r="BR27" s="47"/>
      <c r="BS27" s="47"/>
      <c r="BT27" s="47"/>
      <c r="BU27" s="47"/>
      <c r="BV27" s="47"/>
      <c r="BW27" s="47"/>
      <c r="BX27" s="47"/>
      <c r="BY27" s="47"/>
      <c r="BZ27" s="47"/>
      <c r="CA27" s="47"/>
      <c r="CB27" s="47"/>
      <c r="CC27" s="47"/>
      <c r="CD27" s="47"/>
      <c r="CE27" s="47"/>
      <c r="CF27" s="47"/>
    </row>
    <row r="28" spans="3:84" ht="16.5" customHeight="1">
      <c r="C28" s="108" t="s">
        <v>141</v>
      </c>
      <c r="D28" s="108"/>
      <c r="E28" s="129"/>
      <c r="F28" s="282" t="s">
        <v>573</v>
      </c>
      <c r="G28" s="264"/>
      <c r="H28" s="264"/>
      <c r="J28" s="129" t="s">
        <v>142</v>
      </c>
      <c r="K28" s="151"/>
      <c r="L28" s="151"/>
      <c r="M28" s="255"/>
      <c r="N28" s="293"/>
      <c r="O28" s="134"/>
      <c r="P28" s="134"/>
      <c r="Q28" s="134"/>
      <c r="R28" s="134"/>
      <c r="S28" s="134"/>
      <c r="T28" s="134"/>
      <c r="U28" s="135"/>
      <c r="Z28" s="305" t="s">
        <v>112</v>
      </c>
      <c r="AA28" s="305"/>
      <c r="AB28" s="305"/>
      <c r="AC28" s="305"/>
      <c r="AD28" s="305"/>
      <c r="AE28" s="305"/>
      <c r="AF28" s="306"/>
      <c r="AG28" s="278">
        <f t="shared" si="3"/>
        <v>-4</v>
      </c>
      <c r="AH28" s="278"/>
      <c r="AI28" s="79" t="s">
        <v>75</v>
      </c>
      <c r="AJ28" s="275"/>
      <c r="AK28" s="275"/>
      <c r="AL28" s="275"/>
      <c r="AM28" s="275"/>
      <c r="AN28" s="276" t="s">
        <v>105</v>
      </c>
      <c r="AO28" s="276"/>
      <c r="AP28" s="259">
        <f t="shared" si="1"/>
        <v>-4</v>
      </c>
      <c r="AQ28" s="259"/>
      <c r="AR28" s="56" t="b">
        <v>0</v>
      </c>
      <c r="AS28" s="47"/>
      <c r="AT28" s="81"/>
      <c r="AU28" s="252"/>
      <c r="AV28" s="252"/>
      <c r="AW28" s="252"/>
      <c r="AX28" s="252"/>
      <c r="AY28" s="252"/>
      <c r="AZ28" s="252"/>
      <c r="BA28" s="252"/>
      <c r="BB28" s="252"/>
      <c r="BC28" s="252"/>
      <c r="BD28" s="252"/>
      <c r="BE28" s="252"/>
      <c r="BF28" s="252"/>
      <c r="BG28" s="252"/>
      <c r="BH28" s="252"/>
      <c r="BI28" s="252"/>
      <c r="BJ28" s="252"/>
      <c r="BK28" s="252"/>
      <c r="BL28" s="252"/>
      <c r="BM28" s="47"/>
      <c r="BN28" s="47"/>
      <c r="BO28" s="46"/>
      <c r="BP28" s="46"/>
      <c r="BQ28" s="46"/>
      <c r="BR28" s="46"/>
      <c r="BS28" s="46"/>
      <c r="BT28" s="46"/>
      <c r="BU28" s="46"/>
      <c r="BV28" s="46"/>
      <c r="BW28" s="46"/>
      <c r="BX28" s="46"/>
      <c r="BY28" s="46"/>
      <c r="BZ28" s="46"/>
      <c r="CA28" s="46"/>
      <c r="CB28" s="46"/>
      <c r="CC28" s="46"/>
      <c r="CD28" s="46"/>
      <c r="CE28" s="46"/>
      <c r="CF28" s="46"/>
    </row>
    <row r="29" spans="3:84" ht="16.5" customHeight="1">
      <c r="I29" s="55"/>
      <c r="J29" s="72" t="s">
        <v>143</v>
      </c>
      <c r="K29" s="73" t="s">
        <v>144</v>
      </c>
      <c r="L29" s="261" t="s">
        <v>145</v>
      </c>
      <c r="M29" s="261"/>
      <c r="N29" s="261" t="s">
        <v>146</v>
      </c>
      <c r="O29" s="261"/>
      <c r="P29" s="261" t="s">
        <v>147</v>
      </c>
      <c r="Q29" s="261"/>
      <c r="R29" s="261" t="s">
        <v>148</v>
      </c>
      <c r="S29" s="261"/>
      <c r="T29" s="261" t="s">
        <v>70</v>
      </c>
      <c r="U29" s="261"/>
      <c r="Z29" s="261" t="s">
        <v>113</v>
      </c>
      <c r="AA29" s="291"/>
      <c r="AB29" s="291"/>
      <c r="AC29" s="291"/>
      <c r="AD29" s="291"/>
      <c r="AE29" s="291"/>
      <c r="AF29" s="291"/>
      <c r="AG29" s="284" t="s">
        <v>67</v>
      </c>
      <c r="AH29" s="318"/>
      <c r="AJ29" s="261" t="s">
        <v>68</v>
      </c>
      <c r="AK29" s="291"/>
      <c r="AL29" s="261" t="s">
        <v>69</v>
      </c>
      <c r="AM29" s="291"/>
      <c r="AN29" s="261" t="s">
        <v>70</v>
      </c>
      <c r="AO29" s="261"/>
      <c r="AP29" s="261"/>
      <c r="AQ29" s="261"/>
      <c r="AR29" s="56"/>
      <c r="AS29" s="47"/>
      <c r="AT29" s="81"/>
      <c r="AU29" s="252"/>
      <c r="AV29" s="252"/>
      <c r="AW29" s="252"/>
      <c r="AX29" s="252"/>
      <c r="AY29" s="252"/>
      <c r="AZ29" s="252"/>
      <c r="BA29" s="252"/>
      <c r="BB29" s="252"/>
      <c r="BC29" s="252"/>
      <c r="BD29" s="252"/>
      <c r="BE29" s="252"/>
      <c r="BF29" s="252"/>
      <c r="BG29" s="252"/>
      <c r="BH29" s="252"/>
      <c r="BI29" s="252"/>
      <c r="BJ29" s="252"/>
      <c r="BK29" s="252"/>
      <c r="BL29" s="252"/>
      <c r="BM29" s="47"/>
      <c r="BN29" s="47"/>
      <c r="BO29" s="46"/>
      <c r="BP29" s="46"/>
      <c r="BQ29" s="46"/>
      <c r="BR29" s="46"/>
      <c r="BS29" s="46"/>
      <c r="BT29" s="46"/>
      <c r="BU29" s="46"/>
      <c r="BV29" s="46"/>
      <c r="BW29" s="46"/>
      <c r="BX29" s="46"/>
      <c r="BY29" s="46"/>
      <c r="BZ29" s="46"/>
      <c r="CA29" s="46"/>
      <c r="CB29" s="46"/>
      <c r="CC29" s="46"/>
      <c r="CD29" s="46"/>
      <c r="CE29" s="46"/>
      <c r="CF29" s="46"/>
    </row>
    <row r="30" spans="3:84" ht="16.5" customHeight="1">
      <c r="C30" s="108" t="s">
        <v>149</v>
      </c>
      <c r="D30" s="108"/>
      <c r="E30" s="108"/>
      <c r="F30" s="278">
        <f>SUM(J30:U30)+10</f>
        <v>19</v>
      </c>
      <c r="G30" s="278"/>
      <c r="H30" s="278"/>
      <c r="I30" s="70" t="s">
        <v>75</v>
      </c>
      <c r="J30" s="74"/>
      <c r="K30" s="74"/>
      <c r="L30" s="300">
        <v>2</v>
      </c>
      <c r="M30" s="300"/>
      <c r="N30" s="300">
        <v>4</v>
      </c>
      <c r="O30" s="300"/>
      <c r="P30" s="300"/>
      <c r="Q30" s="300"/>
      <c r="R30" s="301">
        <f>IFERROR(INDEX(计算!I3:I14,MATCH(L32,计算!H3:H14,0)),0)</f>
        <v>0</v>
      </c>
      <c r="S30" s="301"/>
      <c r="T30" s="301">
        <f>IF(J11&gt;T32,T32,J11)</f>
        <v>3</v>
      </c>
      <c r="U30" s="301"/>
      <c r="Z30" s="305" t="s">
        <v>114</v>
      </c>
      <c r="AA30" s="305"/>
      <c r="AB30" s="305"/>
      <c r="AC30" s="305"/>
      <c r="AD30" s="305"/>
      <c r="AE30" s="305"/>
      <c r="AF30" s="306"/>
      <c r="AG30" s="278">
        <f>SUM(AJ30+AL30+AP30)+IF(AR30=TRUE,IF(AJ30&gt;0,3,0),0)</f>
        <v>-2</v>
      </c>
      <c r="AH30" s="278"/>
      <c r="AI30" s="79" t="s">
        <v>75</v>
      </c>
      <c r="AJ30" s="275"/>
      <c r="AK30" s="287"/>
      <c r="AL30" s="275"/>
      <c r="AM30" s="287"/>
      <c r="AN30" s="276" t="s">
        <v>96</v>
      </c>
      <c r="AO30" s="276"/>
      <c r="AP30" s="259">
        <f t="shared" ref="AP30:AP39" si="5">IFERROR(INDEX($J$10:$J$15,MATCH(AN30,$C$10:$C$15,0)),0)</f>
        <v>-2</v>
      </c>
      <c r="AQ30" s="259"/>
      <c r="AR30" s="56" t="b">
        <v>0</v>
      </c>
      <c r="AS30" s="47"/>
      <c r="AT30" s="81"/>
      <c r="AU30" s="252"/>
      <c r="AV30" s="252"/>
      <c r="AW30" s="252"/>
      <c r="AX30" s="252"/>
      <c r="AY30" s="252"/>
      <c r="AZ30" s="252"/>
      <c r="BA30" s="252"/>
      <c r="BB30" s="252"/>
      <c r="BC30" s="252"/>
      <c r="BD30" s="252"/>
      <c r="BE30" s="252"/>
      <c r="BF30" s="252"/>
      <c r="BG30" s="252"/>
      <c r="BH30" s="252"/>
      <c r="BI30" s="252"/>
      <c r="BJ30" s="252"/>
      <c r="BK30" s="252"/>
      <c r="BL30" s="252"/>
      <c r="BM30" s="47"/>
      <c r="BN30" s="47"/>
      <c r="BO30" s="46"/>
      <c r="BP30" s="46"/>
      <c r="BQ30" s="46"/>
      <c r="BR30" s="46"/>
      <c r="BS30" s="46"/>
      <c r="BT30" s="46"/>
      <c r="BU30" s="46"/>
      <c r="BV30" s="46"/>
      <c r="BW30" s="46"/>
      <c r="BX30" s="46"/>
      <c r="BY30" s="46"/>
      <c r="BZ30" s="46"/>
      <c r="CA30" s="46"/>
      <c r="CB30" s="46"/>
      <c r="CC30" s="46"/>
      <c r="CD30" s="46"/>
      <c r="CE30" s="46"/>
      <c r="CF30" s="46"/>
    </row>
    <row r="31" spans="3:84" ht="16.5" customHeight="1">
      <c r="C31" s="108" t="s">
        <v>150</v>
      </c>
      <c r="D31" s="108"/>
      <c r="E31" s="129"/>
      <c r="F31" s="295">
        <f>F30-SUM(J30,K30,N30)</f>
        <v>15</v>
      </c>
      <c r="G31" s="296"/>
      <c r="H31" s="297"/>
      <c r="J31" s="47"/>
      <c r="K31" s="47"/>
      <c r="L31" s="47"/>
      <c r="M31" s="47"/>
      <c r="N31" s="47"/>
      <c r="O31" s="47"/>
      <c r="P31" s="47"/>
      <c r="Q31" s="47"/>
      <c r="R31" s="47"/>
      <c r="S31" s="47"/>
      <c r="T31" s="47"/>
      <c r="U31" s="47"/>
      <c r="Z31" s="315" t="s">
        <v>117</v>
      </c>
      <c r="AA31" s="315"/>
      <c r="AB31" s="315"/>
      <c r="AC31" s="315"/>
      <c r="AD31" s="315"/>
      <c r="AE31" s="315"/>
      <c r="AF31" s="316"/>
      <c r="AG31" s="278">
        <f t="shared" ref="AG31:AG39" si="6">SUM(AJ31+AL31+AP31)+IF(AR31=TRUE,IF(AJ31&gt;0,3,0),0)</f>
        <v>-2</v>
      </c>
      <c r="AH31" s="278"/>
      <c r="AI31" s="79" t="s">
        <v>75</v>
      </c>
      <c r="AJ31" s="274"/>
      <c r="AK31" s="274"/>
      <c r="AL31" s="274"/>
      <c r="AM31" s="274"/>
      <c r="AN31" s="276" t="s">
        <v>96</v>
      </c>
      <c r="AO31" s="276"/>
      <c r="AP31" s="259">
        <f t="shared" si="5"/>
        <v>-2</v>
      </c>
      <c r="AQ31" s="259"/>
      <c r="AR31" s="56" t="b">
        <v>0</v>
      </c>
      <c r="AS31" s="47"/>
      <c r="AT31" s="81"/>
      <c r="AU31" s="290"/>
      <c r="AV31" s="290"/>
      <c r="AW31" s="290"/>
      <c r="AX31" s="290"/>
      <c r="AY31" s="290"/>
      <c r="AZ31" s="290"/>
      <c r="BA31" s="252"/>
      <c r="BB31" s="252"/>
      <c r="BC31" s="252"/>
      <c r="BD31" s="252"/>
      <c r="BE31" s="252"/>
      <c r="BF31" s="252"/>
      <c r="BG31" s="252"/>
      <c r="BH31" s="252"/>
      <c r="BI31" s="252"/>
      <c r="BJ31" s="252"/>
      <c r="BK31" s="252"/>
      <c r="BL31" s="252"/>
      <c r="BM31" s="47"/>
      <c r="BN31" s="47"/>
      <c r="BO31" s="46"/>
      <c r="BP31" s="46"/>
      <c r="BQ31" s="46"/>
      <c r="BR31" s="46"/>
      <c r="BS31" s="46"/>
      <c r="BT31" s="46"/>
      <c r="BU31" s="46"/>
      <c r="BV31" s="46"/>
      <c r="BW31" s="46"/>
      <c r="BX31" s="46"/>
      <c r="BY31" s="46"/>
      <c r="BZ31" s="46"/>
      <c r="CA31" s="46"/>
      <c r="CB31" s="46"/>
      <c r="CC31" s="46"/>
      <c r="CD31" s="46"/>
      <c r="CE31" s="46"/>
      <c r="CF31" s="46"/>
    </row>
    <row r="32" spans="3:84" ht="16.5" customHeight="1">
      <c r="C32" s="108" t="s">
        <v>152</v>
      </c>
      <c r="D32" s="108"/>
      <c r="E32" s="129"/>
      <c r="F32" s="295">
        <f>F30-SUM(P30,T30)</f>
        <v>16</v>
      </c>
      <c r="G32" s="296"/>
      <c r="H32" s="297"/>
      <c r="I32" s="47"/>
      <c r="J32" s="129" t="s">
        <v>148</v>
      </c>
      <c r="K32" s="151"/>
      <c r="L32" s="276" t="s">
        <v>288</v>
      </c>
      <c r="M32" s="276"/>
      <c r="N32" s="46"/>
      <c r="O32" s="108" t="s">
        <v>154</v>
      </c>
      <c r="P32" s="108"/>
      <c r="Q32" s="108"/>
      <c r="R32" s="108"/>
      <c r="S32" s="108"/>
      <c r="T32" s="172">
        <v>10</v>
      </c>
      <c r="U32" s="252"/>
      <c r="Z32" s="305" t="s">
        <v>119</v>
      </c>
      <c r="AA32" s="305"/>
      <c r="AB32" s="305"/>
      <c r="AC32" s="305"/>
      <c r="AD32" s="305"/>
      <c r="AE32" s="305"/>
      <c r="AF32" s="306"/>
      <c r="AG32" s="278">
        <f t="shared" si="6"/>
        <v>-2</v>
      </c>
      <c r="AH32" s="278"/>
      <c r="AI32" s="79" t="s">
        <v>75</v>
      </c>
      <c r="AJ32" s="275"/>
      <c r="AK32" s="275"/>
      <c r="AL32" s="275"/>
      <c r="AM32" s="275"/>
      <c r="AN32" s="276" t="s">
        <v>96</v>
      </c>
      <c r="AO32" s="276"/>
      <c r="AP32" s="259">
        <f t="shared" si="5"/>
        <v>-2</v>
      </c>
      <c r="AQ32" s="259"/>
      <c r="AR32" s="56" t="b">
        <v>0</v>
      </c>
      <c r="AS32" s="47"/>
      <c r="AT32" s="81"/>
      <c r="AU32" s="252"/>
      <c r="AV32" s="252"/>
      <c r="AW32" s="252"/>
      <c r="AX32" s="252"/>
      <c r="AY32" s="252"/>
      <c r="AZ32" s="252"/>
      <c r="BA32" s="252"/>
      <c r="BB32" s="252"/>
      <c r="BC32" s="252"/>
      <c r="BD32" s="252"/>
      <c r="BE32" s="252"/>
      <c r="BF32" s="252"/>
      <c r="BG32" s="252"/>
      <c r="BH32" s="252"/>
      <c r="BI32" s="252"/>
      <c r="BJ32" s="252"/>
      <c r="BK32" s="252"/>
      <c r="BL32" s="252"/>
      <c r="BM32" s="47"/>
      <c r="BN32" s="47"/>
      <c r="BO32" s="46"/>
      <c r="BP32" s="46"/>
      <c r="BQ32" s="46"/>
      <c r="BR32" s="46"/>
      <c r="BS32" s="46"/>
      <c r="BT32" s="46"/>
      <c r="BU32" s="46"/>
      <c r="BV32" s="46"/>
      <c r="BW32" s="46"/>
      <c r="BX32" s="46"/>
      <c r="BY32" s="46"/>
      <c r="BZ32" s="46"/>
      <c r="CA32" s="46"/>
      <c r="CB32" s="46"/>
      <c r="CC32" s="46"/>
      <c r="CD32" s="46"/>
      <c r="CE32" s="46"/>
      <c r="CF32" s="46"/>
    </row>
    <row r="33" spans="1:84" ht="16.5" customHeight="1">
      <c r="C33" s="55"/>
      <c r="D33" s="55"/>
      <c r="E33" s="55"/>
      <c r="F33" s="55"/>
      <c r="G33" s="55"/>
      <c r="H33" s="55"/>
      <c r="I33" s="55"/>
      <c r="J33" s="294" t="s">
        <v>133</v>
      </c>
      <c r="K33" s="294"/>
      <c r="L33" s="294"/>
      <c r="M33" s="294" t="s">
        <v>116</v>
      </c>
      <c r="N33" s="294"/>
      <c r="O33" s="294"/>
      <c r="P33" s="294" t="s">
        <v>70</v>
      </c>
      <c r="Q33" s="294"/>
      <c r="R33" s="294"/>
      <c r="S33" s="78"/>
      <c r="T33" s="55"/>
      <c r="U33" s="55"/>
      <c r="Z33" s="305" t="s">
        <v>121</v>
      </c>
      <c r="AA33" s="305"/>
      <c r="AB33" s="305"/>
      <c r="AC33" s="305"/>
      <c r="AD33" s="305"/>
      <c r="AE33" s="305"/>
      <c r="AF33" s="306"/>
      <c r="AG33" s="278">
        <f t="shared" si="6"/>
        <v>-2</v>
      </c>
      <c r="AH33" s="278"/>
      <c r="AI33" s="79" t="s">
        <v>75</v>
      </c>
      <c r="AJ33" s="275"/>
      <c r="AK33" s="275"/>
      <c r="AL33" s="275"/>
      <c r="AM33" s="275"/>
      <c r="AN33" s="276" t="s">
        <v>96</v>
      </c>
      <c r="AO33" s="276"/>
      <c r="AP33" s="259">
        <f t="shared" si="5"/>
        <v>-2</v>
      </c>
      <c r="AQ33" s="259"/>
      <c r="AR33" s="56" t="b">
        <v>0</v>
      </c>
      <c r="AS33" s="47"/>
      <c r="AT33" s="81"/>
      <c r="AU33" s="252"/>
      <c r="AV33" s="252"/>
      <c r="AW33" s="252"/>
      <c r="AX33" s="252"/>
      <c r="AY33" s="252"/>
      <c r="AZ33" s="252"/>
      <c r="BA33" s="252"/>
      <c r="BB33" s="252"/>
      <c r="BC33" s="252"/>
      <c r="BD33" s="252"/>
      <c r="BE33" s="252"/>
      <c r="BF33" s="252"/>
      <c r="BG33" s="252"/>
      <c r="BH33" s="252"/>
      <c r="BI33" s="252"/>
      <c r="BJ33" s="252"/>
      <c r="BK33" s="252"/>
      <c r="BL33" s="252"/>
      <c r="BM33" s="47"/>
      <c r="BN33" s="47"/>
      <c r="BO33" s="46"/>
      <c r="BP33" s="46"/>
      <c r="BQ33" s="46"/>
      <c r="BR33" s="46"/>
      <c r="BS33" s="46"/>
      <c r="BT33" s="46"/>
      <c r="BU33" s="46"/>
      <c r="BV33" s="46"/>
      <c r="BW33" s="46"/>
      <c r="BX33" s="46"/>
      <c r="BY33" s="46"/>
      <c r="BZ33" s="46"/>
      <c r="CA33" s="46"/>
      <c r="CB33" s="46"/>
      <c r="CC33" s="46"/>
      <c r="CD33" s="46"/>
      <c r="CE33" s="46"/>
      <c r="CF33" s="46"/>
    </row>
    <row r="34" spans="1:84" ht="16.5" customHeight="1">
      <c r="C34" s="108" t="s">
        <v>155</v>
      </c>
      <c r="D34" s="108"/>
      <c r="E34" s="129"/>
      <c r="F34" s="286">
        <f t="shared" ref="F34:F38" si="7">SUM(J34:R34)</f>
        <v>3</v>
      </c>
      <c r="G34" s="286"/>
      <c r="H34" s="286"/>
      <c r="I34" s="46"/>
      <c r="J34" s="136"/>
      <c r="K34" s="136"/>
      <c r="L34" s="136"/>
      <c r="M34" s="139"/>
      <c r="N34" s="264"/>
      <c r="O34" s="264"/>
      <c r="P34" s="251">
        <f>J11</f>
        <v>3</v>
      </c>
      <c r="Q34" s="259"/>
      <c r="R34" s="259"/>
      <c r="Z34" s="305" t="s">
        <v>123</v>
      </c>
      <c r="AA34" s="305"/>
      <c r="AB34" s="305"/>
      <c r="AC34" s="305"/>
      <c r="AD34" s="305"/>
      <c r="AE34" s="305"/>
      <c r="AF34" s="306"/>
      <c r="AG34" s="278">
        <f t="shared" si="6"/>
        <v>-2</v>
      </c>
      <c r="AH34" s="278"/>
      <c r="AI34" s="79" t="s">
        <v>75</v>
      </c>
      <c r="AJ34" s="275"/>
      <c r="AK34" s="275"/>
      <c r="AL34" s="275"/>
      <c r="AM34" s="275"/>
      <c r="AN34" s="276" t="s">
        <v>96</v>
      </c>
      <c r="AO34" s="276"/>
      <c r="AP34" s="259">
        <f t="shared" si="5"/>
        <v>-2</v>
      </c>
      <c r="AQ34" s="259"/>
      <c r="AR34" s="56"/>
      <c r="AS34" s="47"/>
      <c r="AT34" s="81"/>
      <c r="AU34" s="252"/>
      <c r="AV34" s="252"/>
      <c r="AW34" s="252"/>
      <c r="AX34" s="252"/>
      <c r="AY34" s="252"/>
      <c r="AZ34" s="252"/>
      <c r="BA34" s="252"/>
      <c r="BB34" s="252"/>
      <c r="BC34" s="252"/>
      <c r="BD34" s="252"/>
      <c r="BE34" s="252"/>
      <c r="BF34" s="252"/>
      <c r="BG34" s="252"/>
      <c r="BH34" s="252"/>
      <c r="BI34" s="252"/>
      <c r="BJ34" s="252"/>
      <c r="BK34" s="252"/>
      <c r="BL34" s="252"/>
      <c r="BM34" s="47"/>
      <c r="BN34" s="47"/>
      <c r="BO34" s="46"/>
      <c r="BP34" s="46"/>
      <c r="BQ34" s="46"/>
      <c r="BR34" s="46"/>
      <c r="BS34" s="46"/>
      <c r="BT34" s="46"/>
      <c r="BU34" s="46"/>
      <c r="BV34" s="46"/>
      <c r="BW34" s="46"/>
      <c r="BX34" s="46"/>
      <c r="BY34" s="46"/>
      <c r="BZ34" s="46"/>
      <c r="CA34" s="46"/>
      <c r="CB34" s="46"/>
      <c r="CC34" s="46"/>
      <c r="CD34" s="46"/>
      <c r="CE34" s="46"/>
      <c r="CF34" s="46"/>
    </row>
    <row r="35" spans="1:84" ht="16.5" customHeight="1">
      <c r="F35" s="261"/>
      <c r="G35" s="291"/>
      <c r="H35" s="291"/>
      <c r="J35" s="261" t="s">
        <v>115</v>
      </c>
      <c r="K35" s="261"/>
      <c r="L35" s="261"/>
      <c r="M35" s="261" t="s">
        <v>156</v>
      </c>
      <c r="N35" s="261"/>
      <c r="O35" s="292"/>
      <c r="P35" s="261" t="s">
        <v>157</v>
      </c>
      <c r="Q35" s="261"/>
      <c r="R35" s="261"/>
      <c r="S35" s="261" t="s">
        <v>158</v>
      </c>
      <c r="T35" s="261"/>
      <c r="U35" s="261"/>
      <c r="Z35" s="305" t="s">
        <v>124</v>
      </c>
      <c r="AA35" s="305"/>
      <c r="AB35" s="305"/>
      <c r="AC35" s="305"/>
      <c r="AD35" s="305"/>
      <c r="AE35" s="305"/>
      <c r="AF35" s="306"/>
      <c r="AG35" s="278">
        <f t="shared" si="6"/>
        <v>-2</v>
      </c>
      <c r="AH35" s="278"/>
      <c r="AI35" s="79" t="s">
        <v>75</v>
      </c>
      <c r="AJ35" s="275"/>
      <c r="AK35" s="275"/>
      <c r="AL35" s="275"/>
      <c r="AM35" s="275"/>
      <c r="AN35" s="276" t="s">
        <v>96</v>
      </c>
      <c r="AO35" s="276"/>
      <c r="AP35" s="259">
        <f t="shared" si="5"/>
        <v>-2</v>
      </c>
      <c r="AQ35" s="259"/>
      <c r="AR35" s="56" t="b">
        <v>0</v>
      </c>
      <c r="AT35" s="81"/>
      <c r="AU35" s="252"/>
      <c r="AV35" s="252"/>
      <c r="AW35" s="252"/>
      <c r="AX35" s="252"/>
      <c r="AY35" s="252"/>
      <c r="AZ35" s="252"/>
      <c r="BA35" s="252"/>
      <c r="BB35" s="252"/>
      <c r="BC35" s="252"/>
      <c r="BD35" s="252"/>
      <c r="BE35" s="252"/>
      <c r="BF35" s="252"/>
      <c r="BG35" s="252"/>
      <c r="BH35" s="252"/>
      <c r="BI35" s="252"/>
      <c r="BJ35" s="252"/>
      <c r="BK35" s="252"/>
      <c r="BL35" s="252"/>
      <c r="BN35" s="47"/>
      <c r="BO35" s="46"/>
      <c r="BP35" s="46"/>
      <c r="BQ35" s="46"/>
      <c r="BR35" s="46"/>
      <c r="BS35" s="46"/>
      <c r="BT35" s="46"/>
      <c r="BU35" s="46"/>
      <c r="BV35" s="46"/>
      <c r="BW35" s="46"/>
      <c r="BX35" s="46"/>
      <c r="BY35" s="46"/>
      <c r="BZ35" s="46"/>
      <c r="CA35" s="46"/>
      <c r="CB35" s="46"/>
      <c r="CC35" s="46"/>
      <c r="CD35" s="46"/>
      <c r="CE35" s="46"/>
      <c r="CF35" s="46"/>
    </row>
    <row r="36" spans="1:84" ht="16.5" customHeight="1">
      <c r="C36" s="129" t="s">
        <v>159</v>
      </c>
      <c r="D36" s="151"/>
      <c r="E36" s="151"/>
      <c r="F36" s="151"/>
      <c r="G36" s="151"/>
      <c r="H36" s="255"/>
      <c r="J36" s="275">
        <v>0</v>
      </c>
      <c r="K36" s="275"/>
      <c r="L36" s="287"/>
      <c r="M36" s="136"/>
      <c r="N36" s="136"/>
      <c r="O36" s="293"/>
      <c r="P36" s="136"/>
      <c r="Q36" s="136"/>
      <c r="R36" s="136"/>
      <c r="S36" s="136"/>
      <c r="T36" s="136"/>
      <c r="U36" s="136"/>
      <c r="Z36" s="305" t="s">
        <v>126</v>
      </c>
      <c r="AA36" s="305"/>
      <c r="AB36" s="305"/>
      <c r="AC36" s="305"/>
      <c r="AD36" s="305"/>
      <c r="AE36" s="305"/>
      <c r="AF36" s="306"/>
      <c r="AG36" s="278">
        <f t="shared" si="6"/>
        <v>-2</v>
      </c>
      <c r="AH36" s="278"/>
      <c r="AI36" s="79" t="s">
        <v>75</v>
      </c>
      <c r="AJ36" s="275"/>
      <c r="AK36" s="275"/>
      <c r="AL36" s="275"/>
      <c r="AM36" s="275"/>
      <c r="AN36" s="276" t="s">
        <v>96</v>
      </c>
      <c r="AO36" s="276"/>
      <c r="AP36" s="259">
        <f t="shared" si="5"/>
        <v>-2</v>
      </c>
      <c r="AQ36" s="259"/>
      <c r="AR36" s="56" t="b">
        <v>0</v>
      </c>
      <c r="AT36" s="81"/>
      <c r="AU36" s="252"/>
      <c r="AV36" s="252"/>
      <c r="AW36" s="252"/>
      <c r="AX36" s="252"/>
      <c r="AY36" s="252"/>
      <c r="AZ36" s="252"/>
      <c r="BA36" s="252"/>
      <c r="BB36" s="252"/>
      <c r="BC36" s="252"/>
      <c r="BD36" s="252"/>
      <c r="BE36" s="252"/>
      <c r="BF36" s="252"/>
      <c r="BG36" s="252"/>
      <c r="BH36" s="252"/>
      <c r="BI36" s="252"/>
      <c r="BJ36" s="252"/>
      <c r="BK36" s="252"/>
      <c r="BL36" s="252"/>
      <c r="BN36" s="47"/>
      <c r="BO36" s="46"/>
      <c r="BP36" s="46"/>
      <c r="BQ36" s="46"/>
      <c r="BR36" s="46"/>
      <c r="BS36" s="46"/>
      <c r="BT36" s="46"/>
      <c r="BU36" s="46"/>
      <c r="BV36" s="46"/>
      <c r="BW36" s="46"/>
      <c r="BX36" s="46"/>
      <c r="BY36" s="46"/>
      <c r="BZ36" s="46"/>
      <c r="CA36" s="46"/>
      <c r="CB36" s="46"/>
      <c r="CC36" s="46"/>
      <c r="CD36" s="46"/>
      <c r="CE36" s="46"/>
      <c r="CF36" s="46"/>
    </row>
    <row r="37" spans="1:84" ht="16.5" customHeight="1">
      <c r="F37" s="261"/>
      <c r="G37" s="291"/>
      <c r="H37" s="291"/>
      <c r="J37" s="261" t="s">
        <v>116</v>
      </c>
      <c r="K37" s="261"/>
      <c r="L37" s="261"/>
      <c r="M37" s="261" t="s">
        <v>159</v>
      </c>
      <c r="N37" s="261"/>
      <c r="O37" s="292"/>
      <c r="P37" s="261" t="s">
        <v>70</v>
      </c>
      <c r="Q37" s="261"/>
      <c r="R37" s="261"/>
      <c r="S37" s="261" t="s">
        <v>161</v>
      </c>
      <c r="T37" s="261"/>
      <c r="U37" s="261"/>
      <c r="Z37" s="305" t="s">
        <v>127</v>
      </c>
      <c r="AA37" s="305"/>
      <c r="AB37" s="305"/>
      <c r="AC37" s="305"/>
      <c r="AD37" s="305"/>
      <c r="AE37" s="305"/>
      <c r="AF37" s="306"/>
      <c r="AG37" s="278">
        <f t="shared" si="6"/>
        <v>-2</v>
      </c>
      <c r="AH37" s="278"/>
      <c r="AI37" s="79" t="s">
        <v>75</v>
      </c>
      <c r="AJ37" s="275"/>
      <c r="AK37" s="275"/>
      <c r="AL37" s="275"/>
      <c r="AM37" s="275"/>
      <c r="AN37" s="276" t="s">
        <v>96</v>
      </c>
      <c r="AO37" s="276"/>
      <c r="AP37" s="259">
        <f t="shared" si="5"/>
        <v>-2</v>
      </c>
      <c r="AQ37" s="259"/>
      <c r="AR37" s="56"/>
      <c r="AT37" s="81"/>
      <c r="AU37" s="252"/>
      <c r="AV37" s="252"/>
      <c r="AW37" s="252"/>
      <c r="AX37" s="252"/>
      <c r="AY37" s="252"/>
      <c r="AZ37" s="252"/>
      <c r="BA37" s="252"/>
      <c r="BB37" s="252"/>
      <c r="BC37" s="252"/>
      <c r="BD37" s="252"/>
      <c r="BE37" s="252"/>
      <c r="BF37" s="252"/>
      <c r="BG37" s="252"/>
      <c r="BH37" s="252"/>
      <c r="BI37" s="252"/>
      <c r="BJ37" s="252"/>
      <c r="BK37" s="252"/>
      <c r="BL37" s="252"/>
      <c r="BN37" s="47"/>
      <c r="BO37" s="46"/>
      <c r="BP37" s="46"/>
      <c r="BQ37" s="46"/>
      <c r="BR37" s="46"/>
      <c r="BS37" s="46"/>
      <c r="BT37" s="46"/>
      <c r="BU37" s="46"/>
      <c r="BV37" s="46"/>
      <c r="BW37" s="46"/>
      <c r="BX37" s="46"/>
      <c r="BY37" s="46"/>
      <c r="BZ37" s="46"/>
      <c r="CA37" s="46"/>
      <c r="CB37" s="46"/>
      <c r="CC37" s="46"/>
      <c r="CD37" s="46"/>
      <c r="CE37" s="46"/>
      <c r="CF37" s="46"/>
    </row>
    <row r="38" spans="1:84" ht="16.5" customHeight="1">
      <c r="C38" s="108" t="s">
        <v>163</v>
      </c>
      <c r="D38" s="108"/>
      <c r="E38" s="129"/>
      <c r="F38" s="286">
        <f t="shared" si="7"/>
        <v>1</v>
      </c>
      <c r="G38" s="286"/>
      <c r="H38" s="286"/>
      <c r="J38" s="275">
        <v>-2</v>
      </c>
      <c r="K38" s="275"/>
      <c r="L38" s="287"/>
      <c r="M38" s="253">
        <f>J36</f>
        <v>0</v>
      </c>
      <c r="N38" s="253"/>
      <c r="O38" s="288"/>
      <c r="P38" s="253">
        <f>IF(S38="力量",J10,IF(S38="敏捷",J11,0))</f>
        <v>3</v>
      </c>
      <c r="Q38" s="253"/>
      <c r="R38" s="253"/>
      <c r="S38" s="132" t="s">
        <v>84</v>
      </c>
      <c r="T38" s="132"/>
      <c r="U38" s="132"/>
      <c r="Z38" s="305" t="s">
        <v>132</v>
      </c>
      <c r="AA38" s="305"/>
      <c r="AB38" s="305"/>
      <c r="AC38" s="305"/>
      <c r="AD38" s="305"/>
      <c r="AE38" s="305"/>
      <c r="AF38" s="306"/>
      <c r="AG38" s="278">
        <f t="shared" si="6"/>
        <v>-2</v>
      </c>
      <c r="AH38" s="278"/>
      <c r="AI38" s="79" t="s">
        <v>75</v>
      </c>
      <c r="AJ38" s="275"/>
      <c r="AK38" s="275"/>
      <c r="AL38" s="275"/>
      <c r="AM38" s="275"/>
      <c r="AN38" s="276" t="s">
        <v>96</v>
      </c>
      <c r="AO38" s="276"/>
      <c r="AP38" s="259">
        <f t="shared" si="5"/>
        <v>-2</v>
      </c>
      <c r="AQ38" s="259"/>
      <c r="AR38" s="56" t="b">
        <v>1</v>
      </c>
      <c r="AT38" s="82"/>
      <c r="AU38" s="82"/>
      <c r="AV38" s="82"/>
      <c r="BN38" s="47"/>
      <c r="BO38" s="46"/>
      <c r="BP38" s="46"/>
      <c r="BQ38" s="46"/>
      <c r="BR38" s="46"/>
      <c r="BS38" s="46"/>
      <c r="BT38" s="46"/>
      <c r="BU38" s="46"/>
      <c r="BV38" s="46"/>
      <c r="BW38" s="46"/>
      <c r="BX38" s="46"/>
      <c r="BY38" s="46"/>
      <c r="BZ38" s="46"/>
      <c r="CA38" s="46"/>
      <c r="CB38" s="46"/>
      <c r="CC38" s="46"/>
      <c r="CD38" s="46"/>
      <c r="CE38" s="46"/>
      <c r="CF38" s="46"/>
    </row>
    <row r="39" spans="1:84" ht="16.5" customHeight="1">
      <c r="F39" s="261"/>
      <c r="G39" s="291"/>
      <c r="H39" s="291"/>
      <c r="J39" s="261" t="s">
        <v>116</v>
      </c>
      <c r="K39" s="261"/>
      <c r="L39" s="261"/>
      <c r="M39" s="261" t="s">
        <v>159</v>
      </c>
      <c r="N39" s="261"/>
      <c r="O39" s="292"/>
      <c r="P39" s="261" t="s">
        <v>70</v>
      </c>
      <c r="Q39" s="261"/>
      <c r="R39" s="261"/>
      <c r="Z39" s="305" t="s">
        <v>134</v>
      </c>
      <c r="AA39" s="305"/>
      <c r="AB39" s="305"/>
      <c r="AC39" s="305"/>
      <c r="AD39" s="305"/>
      <c r="AE39" s="305"/>
      <c r="AF39" s="306"/>
      <c r="AG39" s="278">
        <f t="shared" si="6"/>
        <v>-2</v>
      </c>
      <c r="AH39" s="278"/>
      <c r="AI39" s="79" t="s">
        <v>75</v>
      </c>
      <c r="AJ39" s="275"/>
      <c r="AK39" s="275"/>
      <c r="AL39" s="275"/>
      <c r="AM39" s="275"/>
      <c r="AN39" s="276" t="s">
        <v>96</v>
      </c>
      <c r="AO39" s="276"/>
      <c r="AP39" s="259">
        <f t="shared" si="5"/>
        <v>-2</v>
      </c>
      <c r="AQ39" s="259"/>
      <c r="AR39" s="56" t="b">
        <v>0</v>
      </c>
      <c r="AT39" s="279" t="s">
        <v>133</v>
      </c>
      <c r="AU39" s="279"/>
      <c r="AV39" s="279"/>
      <c r="AW39" s="279"/>
      <c r="AX39" s="279"/>
      <c r="AY39" s="279"/>
      <c r="AZ39" s="279"/>
      <c r="BA39" s="279"/>
      <c r="BB39" s="279"/>
      <c r="BC39" s="279"/>
      <c r="BD39" s="279"/>
      <c r="BE39" s="279"/>
      <c r="BF39" s="279"/>
      <c r="BG39" s="279"/>
      <c r="BH39" s="279"/>
      <c r="BI39" s="279"/>
      <c r="BJ39" s="279"/>
      <c r="BK39" s="279"/>
      <c r="BL39" s="279"/>
      <c r="BN39" s="47"/>
      <c r="BO39" s="46"/>
      <c r="BP39" s="46"/>
      <c r="BQ39" s="46"/>
      <c r="BR39" s="46"/>
      <c r="BS39" s="46"/>
      <c r="BT39" s="46"/>
      <c r="BU39" s="46"/>
      <c r="BV39" s="46"/>
      <c r="BW39" s="46"/>
      <c r="BX39" s="46"/>
      <c r="BY39" s="46"/>
      <c r="BZ39" s="46"/>
      <c r="CA39" s="46"/>
      <c r="CB39" s="46"/>
      <c r="CC39" s="46"/>
      <c r="CD39" s="46"/>
      <c r="CE39" s="46"/>
      <c r="CF39" s="46"/>
    </row>
    <row r="40" spans="1:84" ht="16.5" customHeight="1">
      <c r="C40" s="108" t="s">
        <v>164</v>
      </c>
      <c r="D40" s="108"/>
      <c r="E40" s="129"/>
      <c r="F40" s="286">
        <f>SUM(J40:R40)+10</f>
        <v>7</v>
      </c>
      <c r="G40" s="286"/>
      <c r="H40" s="286"/>
      <c r="J40" s="275">
        <v>-2</v>
      </c>
      <c r="K40" s="275"/>
      <c r="L40" s="287"/>
      <c r="M40" s="253">
        <f>J36</f>
        <v>0</v>
      </c>
      <c r="N40" s="253"/>
      <c r="O40" s="288"/>
      <c r="P40" s="253">
        <f>J11+J10</f>
        <v>-1</v>
      </c>
      <c r="Q40" s="253"/>
      <c r="R40" s="253"/>
      <c r="S40" s="102" t="s">
        <v>165</v>
      </c>
      <c r="T40" s="102"/>
      <c r="U40" s="102"/>
      <c r="Z40" s="261" t="s">
        <v>138</v>
      </c>
      <c r="AA40" s="261"/>
      <c r="AB40" s="261"/>
      <c r="AC40" s="261"/>
      <c r="AD40" s="261"/>
      <c r="AE40" s="261"/>
      <c r="AF40" s="261"/>
      <c r="AG40" s="284" t="s">
        <v>67</v>
      </c>
      <c r="AH40" s="284"/>
      <c r="AI40" s="75"/>
      <c r="AJ40" s="261" t="s">
        <v>68</v>
      </c>
      <c r="AK40" s="261"/>
      <c r="AL40" s="261" t="s">
        <v>69</v>
      </c>
      <c r="AM40" s="261"/>
      <c r="AN40" s="261" t="s">
        <v>70</v>
      </c>
      <c r="AO40" s="261"/>
      <c r="AP40" s="261"/>
      <c r="AQ40" s="261"/>
      <c r="AR40" s="56"/>
      <c r="AT40" s="51" t="s">
        <v>48</v>
      </c>
      <c r="AU40" s="261" t="s">
        <v>44</v>
      </c>
      <c r="AV40" s="261"/>
      <c r="AW40" s="261"/>
      <c r="AX40" s="261"/>
      <c r="AY40" s="261"/>
      <c r="AZ40" s="261"/>
      <c r="BA40" s="261" t="s">
        <v>136</v>
      </c>
      <c r="BB40" s="261"/>
      <c r="BC40" s="261"/>
      <c r="BD40" s="261"/>
      <c r="BE40" s="261"/>
      <c r="BF40" s="261"/>
      <c r="BG40" s="261"/>
      <c r="BH40" s="261"/>
      <c r="BI40" s="261"/>
      <c r="BJ40" s="261"/>
      <c r="BK40" s="261"/>
      <c r="BL40" s="261"/>
      <c r="BN40" s="47"/>
      <c r="BO40" s="46"/>
      <c r="BP40" s="46"/>
      <c r="BQ40" s="46"/>
      <c r="BR40" s="46"/>
      <c r="BS40" s="46"/>
      <c r="BT40" s="46"/>
      <c r="BU40" s="46"/>
      <c r="BV40" s="46"/>
      <c r="BW40" s="46"/>
      <c r="BX40" s="46"/>
      <c r="BY40" s="46"/>
      <c r="BZ40" s="46"/>
      <c r="CA40" s="46"/>
      <c r="CB40" s="46"/>
      <c r="CC40" s="46"/>
      <c r="CD40" s="46"/>
      <c r="CE40" s="46"/>
      <c r="CF40" s="46"/>
    </row>
    <row r="41" spans="1:84" ht="16.5" customHeight="1">
      <c r="Z41" s="277"/>
      <c r="AA41" s="277"/>
      <c r="AB41" s="277"/>
      <c r="AC41" s="277"/>
      <c r="AD41" s="277"/>
      <c r="AE41" s="277"/>
      <c r="AF41" s="285"/>
      <c r="AG41" s="278">
        <f>SUM(AJ41+AL41+AP41)+IF(AR41=TRUE,IF(AJ41&gt;0,3,0),0)</f>
        <v>-2</v>
      </c>
      <c r="AH41" s="278"/>
      <c r="AI41" s="79" t="s">
        <v>75</v>
      </c>
      <c r="AJ41" s="275"/>
      <c r="AK41" s="275"/>
      <c r="AL41" s="275"/>
      <c r="AM41" s="275"/>
      <c r="AN41" s="276" t="s">
        <v>96</v>
      </c>
      <c r="AO41" s="276"/>
      <c r="AP41" s="259">
        <f t="shared" ref="AP41:AP45" si="8">IFERROR(INDEX($J$10:$J$15,MATCH(AN41,$C$10:$C$15,0)),0)</f>
        <v>-2</v>
      </c>
      <c r="AQ41" s="259"/>
      <c r="AR41" s="56" t="b">
        <v>0</v>
      </c>
      <c r="AT41" s="83">
        <v>1</v>
      </c>
      <c r="AU41" s="289" t="s">
        <v>587</v>
      </c>
      <c r="AV41" s="252"/>
      <c r="AW41" s="252"/>
      <c r="AX41" s="252"/>
      <c r="AY41" s="252"/>
      <c r="AZ41" s="252"/>
      <c r="BA41" s="289"/>
      <c r="BB41" s="252"/>
      <c r="BC41" s="252"/>
      <c r="BD41" s="252"/>
      <c r="BE41" s="252"/>
      <c r="BF41" s="252"/>
      <c r="BG41" s="252"/>
      <c r="BH41" s="252"/>
      <c r="BI41" s="252"/>
      <c r="BJ41" s="252"/>
      <c r="BK41" s="252"/>
      <c r="BL41" s="252"/>
      <c r="BN41" s="47"/>
      <c r="BO41" s="46"/>
      <c r="BP41" s="46"/>
      <c r="BQ41" s="46"/>
      <c r="BR41" s="46"/>
      <c r="BS41" s="46"/>
      <c r="BT41" s="46"/>
      <c r="BU41" s="46"/>
      <c r="BV41" s="46"/>
      <c r="BW41" s="46"/>
      <c r="BX41" s="46"/>
      <c r="BY41" s="46"/>
      <c r="BZ41" s="46"/>
      <c r="CA41" s="46"/>
      <c r="CB41" s="46"/>
      <c r="CC41" s="46"/>
      <c r="CD41" s="46"/>
      <c r="CE41" s="46"/>
      <c r="CF41" s="46"/>
    </row>
    <row r="42" spans="1:84" ht="16.5" customHeight="1">
      <c r="C42" s="279" t="s">
        <v>166</v>
      </c>
      <c r="D42" s="279"/>
      <c r="E42" s="279"/>
      <c r="F42" s="279"/>
      <c r="G42" s="279"/>
      <c r="H42" s="279"/>
      <c r="I42" s="279"/>
      <c r="J42" s="279"/>
      <c r="K42" s="279"/>
      <c r="L42" s="279"/>
      <c r="M42" s="279"/>
      <c r="N42" s="279"/>
      <c r="O42" s="279"/>
      <c r="P42" s="279"/>
      <c r="Q42" s="279"/>
      <c r="R42" s="279"/>
      <c r="S42" s="279"/>
      <c r="T42" s="279"/>
      <c r="U42" s="279"/>
      <c r="Z42" s="277"/>
      <c r="AA42" s="277"/>
      <c r="AB42" s="277"/>
      <c r="AC42" s="277"/>
      <c r="AD42" s="277"/>
      <c r="AE42" s="277"/>
      <c r="AF42" s="285"/>
      <c r="AG42" s="278">
        <f t="shared" ref="AG42:AG45" si="9">SUM(AJ42+AL42+AP42)+IF(AR42=TRUE,IF(AJ42&gt;0,3,0),0)</f>
        <v>-2</v>
      </c>
      <c r="AH42" s="278"/>
      <c r="AI42" s="79" t="s">
        <v>75</v>
      </c>
      <c r="AJ42" s="275"/>
      <c r="AK42" s="275"/>
      <c r="AL42" s="275"/>
      <c r="AM42" s="275"/>
      <c r="AN42" s="276" t="s">
        <v>96</v>
      </c>
      <c r="AO42" s="276"/>
      <c r="AP42" s="259">
        <f t="shared" si="8"/>
        <v>-2</v>
      </c>
      <c r="AQ42" s="259"/>
      <c r="AR42" s="56" t="b">
        <f>AR41</f>
        <v>0</v>
      </c>
      <c r="AT42" s="83"/>
      <c r="AU42" s="252"/>
      <c r="AV42" s="252"/>
      <c r="AW42" s="252"/>
      <c r="AX42" s="252"/>
      <c r="AY42" s="252"/>
      <c r="AZ42" s="252"/>
      <c r="BA42" s="252"/>
      <c r="BB42" s="252"/>
      <c r="BC42" s="252"/>
      <c r="BD42" s="252"/>
      <c r="BE42" s="252"/>
      <c r="BF42" s="252"/>
      <c r="BG42" s="252"/>
      <c r="BH42" s="252"/>
      <c r="BI42" s="252"/>
      <c r="BJ42" s="252"/>
      <c r="BK42" s="252"/>
      <c r="BL42" s="252"/>
      <c r="BN42" s="47"/>
      <c r="BO42" s="46"/>
      <c r="BP42" s="46"/>
      <c r="BQ42" s="46"/>
      <c r="BR42" s="46"/>
      <c r="BS42" s="46"/>
      <c r="BT42" s="46"/>
      <c r="BU42" s="46"/>
      <c r="BV42" s="46"/>
      <c r="BW42" s="46"/>
      <c r="BX42" s="46"/>
      <c r="BY42" s="46"/>
      <c r="BZ42" s="46"/>
      <c r="CA42" s="46"/>
      <c r="CB42" s="46"/>
      <c r="CC42" s="46"/>
      <c r="CD42" s="46"/>
      <c r="CE42" s="46"/>
      <c r="CF42" s="46"/>
    </row>
    <row r="43" spans="1:84" ht="16.5" customHeight="1">
      <c r="C43" s="261" t="s">
        <v>167</v>
      </c>
      <c r="D43" s="261"/>
      <c r="E43" s="261"/>
      <c r="F43" s="261"/>
      <c r="G43" s="261"/>
      <c r="H43" s="261"/>
      <c r="I43" s="261"/>
      <c r="J43" s="261" t="s">
        <v>168</v>
      </c>
      <c r="K43" s="261"/>
      <c r="L43" s="261"/>
      <c r="M43" s="261" t="s">
        <v>169</v>
      </c>
      <c r="N43" s="261"/>
      <c r="O43" s="261"/>
      <c r="P43" s="261" t="s">
        <v>170</v>
      </c>
      <c r="Q43" s="261"/>
      <c r="R43" s="261"/>
      <c r="S43" s="261"/>
      <c r="T43" s="261" t="s">
        <v>171</v>
      </c>
      <c r="U43" s="261"/>
      <c r="Z43" s="277"/>
      <c r="AA43" s="277"/>
      <c r="AB43" s="277"/>
      <c r="AC43" s="277"/>
      <c r="AD43" s="277"/>
      <c r="AE43" s="277"/>
      <c r="AF43" s="285"/>
      <c r="AG43" s="278">
        <f t="shared" si="9"/>
        <v>-2</v>
      </c>
      <c r="AH43" s="278"/>
      <c r="AI43" s="79" t="s">
        <v>75</v>
      </c>
      <c r="AJ43" s="275"/>
      <c r="AK43" s="275"/>
      <c r="AL43" s="275"/>
      <c r="AM43" s="275"/>
      <c r="AN43" s="276" t="s">
        <v>96</v>
      </c>
      <c r="AO43" s="276"/>
      <c r="AP43" s="259">
        <f t="shared" si="8"/>
        <v>-2</v>
      </c>
      <c r="AQ43" s="259"/>
      <c r="AR43" s="56" t="b">
        <f t="shared" ref="AR43:AR45" si="10">AR42</f>
        <v>0</v>
      </c>
      <c r="AT43" s="83"/>
      <c r="AU43" s="252"/>
      <c r="AV43" s="252"/>
      <c r="AW43" s="252"/>
      <c r="AX43" s="252"/>
      <c r="AY43" s="252"/>
      <c r="AZ43" s="252"/>
      <c r="BA43" s="252"/>
      <c r="BB43" s="252"/>
      <c r="BC43" s="252"/>
      <c r="BD43" s="252"/>
      <c r="BE43" s="252"/>
      <c r="BF43" s="252"/>
      <c r="BG43" s="252"/>
      <c r="BH43" s="252"/>
      <c r="BI43" s="252"/>
      <c r="BJ43" s="252"/>
      <c r="BK43" s="252"/>
      <c r="BL43" s="252"/>
      <c r="BN43" s="47"/>
      <c r="BO43" s="46"/>
      <c r="BP43" s="46"/>
      <c r="BQ43" s="46"/>
      <c r="BR43" s="46"/>
      <c r="BS43" s="46"/>
      <c r="BT43" s="46"/>
      <c r="BU43" s="46"/>
      <c r="BV43" s="46"/>
      <c r="BW43" s="46"/>
      <c r="BX43" s="46"/>
      <c r="BY43" s="46"/>
      <c r="BZ43" s="46"/>
      <c r="CA43" s="46"/>
      <c r="CB43" s="46"/>
      <c r="CC43" s="46"/>
      <c r="CD43" s="46"/>
      <c r="CE43" s="46"/>
      <c r="CF43" s="46"/>
    </row>
    <row r="44" spans="1:84" ht="16.5" customHeight="1">
      <c r="A44" s="269" t="s">
        <v>173</v>
      </c>
      <c r="B44" s="270"/>
      <c r="C44" s="336" t="s">
        <v>632</v>
      </c>
      <c r="D44" s="300"/>
      <c r="E44" s="300"/>
      <c r="F44" s="300"/>
      <c r="G44" s="300"/>
      <c r="H44" s="300"/>
      <c r="I44" s="300"/>
      <c r="J44" s="264"/>
      <c r="K44" s="264"/>
      <c r="L44" s="264"/>
      <c r="M44" s="271"/>
      <c r="N44" s="271"/>
      <c r="O44" s="271"/>
      <c r="P44" s="271"/>
      <c r="Q44" s="271"/>
      <c r="R44" s="271"/>
      <c r="S44" s="271"/>
      <c r="T44" s="272"/>
      <c r="U44" s="273"/>
      <c r="Z44" s="277"/>
      <c r="AA44" s="277"/>
      <c r="AB44" s="277"/>
      <c r="AC44" s="277"/>
      <c r="AD44" s="277"/>
      <c r="AE44" s="277"/>
      <c r="AF44" s="285"/>
      <c r="AG44" s="278">
        <f t="shared" si="9"/>
        <v>-2</v>
      </c>
      <c r="AH44" s="278"/>
      <c r="AI44" s="79" t="s">
        <v>75</v>
      </c>
      <c r="AJ44" s="275"/>
      <c r="AK44" s="275"/>
      <c r="AL44" s="275"/>
      <c r="AM44" s="275"/>
      <c r="AN44" s="276" t="s">
        <v>96</v>
      </c>
      <c r="AO44" s="276"/>
      <c r="AP44" s="259">
        <f t="shared" si="8"/>
        <v>-2</v>
      </c>
      <c r="AQ44" s="259"/>
      <c r="AR44" s="56" t="b">
        <f t="shared" si="10"/>
        <v>0</v>
      </c>
      <c r="AT44" s="83"/>
      <c r="AU44" s="252"/>
      <c r="AV44" s="252"/>
      <c r="AW44" s="252"/>
      <c r="AX44" s="252"/>
      <c r="AY44" s="252"/>
      <c r="AZ44" s="252"/>
      <c r="BA44" s="252"/>
      <c r="BB44" s="252"/>
      <c r="BC44" s="252"/>
      <c r="BD44" s="252"/>
      <c r="BE44" s="252"/>
      <c r="BF44" s="252"/>
      <c r="BG44" s="252"/>
      <c r="BH44" s="252"/>
      <c r="BI44" s="252"/>
      <c r="BJ44" s="252"/>
      <c r="BK44" s="252"/>
      <c r="BL44" s="252"/>
      <c r="BN44" s="47"/>
      <c r="BO44" s="46"/>
      <c r="BP44" s="46"/>
      <c r="BQ44" s="46"/>
      <c r="BR44" s="46"/>
      <c r="BS44" s="46"/>
      <c r="BT44" s="46"/>
      <c r="BU44" s="46"/>
      <c r="BV44" s="46"/>
      <c r="BW44" s="46"/>
      <c r="BX44" s="46"/>
      <c r="BY44" s="46"/>
      <c r="BZ44" s="46"/>
      <c r="CA44" s="46"/>
      <c r="CB44" s="46"/>
      <c r="CC44" s="46"/>
      <c r="CD44" s="46"/>
      <c r="CE44" s="46"/>
      <c r="CF44" s="46"/>
    </row>
    <row r="45" spans="1:84" ht="16.5" customHeight="1">
      <c r="A45" s="262" t="s">
        <v>174</v>
      </c>
      <c r="B45" s="263"/>
      <c r="C45" s="264"/>
      <c r="D45" s="264"/>
      <c r="E45" s="264"/>
      <c r="F45" s="264"/>
      <c r="G45" s="264"/>
      <c r="H45" s="264"/>
      <c r="I45" s="264"/>
      <c r="J45" s="261" t="s">
        <v>175</v>
      </c>
      <c r="K45" s="261"/>
      <c r="L45" s="261"/>
      <c r="M45" s="265"/>
      <c r="N45" s="138"/>
      <c r="O45" s="138"/>
      <c r="P45" s="138"/>
      <c r="Q45" s="138"/>
      <c r="R45" s="138"/>
      <c r="S45" s="139"/>
      <c r="T45" s="266"/>
      <c r="U45" s="267"/>
      <c r="V45" s="268" t="s">
        <v>49</v>
      </c>
      <c r="W45" s="268"/>
      <c r="Z45" s="277"/>
      <c r="AA45" s="277"/>
      <c r="AB45" s="277"/>
      <c r="AC45" s="277"/>
      <c r="AD45" s="277"/>
      <c r="AE45" s="277"/>
      <c r="AF45" s="285"/>
      <c r="AG45" s="278">
        <f t="shared" si="9"/>
        <v>-2</v>
      </c>
      <c r="AH45" s="278"/>
      <c r="AI45" s="79" t="s">
        <v>75</v>
      </c>
      <c r="AJ45" s="275"/>
      <c r="AK45" s="275"/>
      <c r="AL45" s="275"/>
      <c r="AM45" s="275"/>
      <c r="AN45" s="276" t="s">
        <v>96</v>
      </c>
      <c r="AO45" s="276"/>
      <c r="AP45" s="259">
        <f t="shared" si="8"/>
        <v>-2</v>
      </c>
      <c r="AQ45" s="259"/>
      <c r="AR45" s="56" t="b">
        <f t="shared" si="10"/>
        <v>0</v>
      </c>
      <c r="AT45" s="83"/>
      <c r="AU45" s="252"/>
      <c r="AV45" s="252"/>
      <c r="AW45" s="252"/>
      <c r="AX45" s="252"/>
      <c r="AY45" s="252"/>
      <c r="AZ45" s="252"/>
      <c r="BA45" s="252"/>
      <c r="BB45" s="252"/>
      <c r="BC45" s="252"/>
      <c r="BD45" s="252"/>
      <c r="BE45" s="252"/>
      <c r="BF45" s="252"/>
      <c r="BG45" s="252"/>
      <c r="BH45" s="252"/>
      <c r="BI45" s="252"/>
      <c r="BJ45" s="252"/>
      <c r="BK45" s="252"/>
      <c r="BL45" s="252"/>
      <c r="BN45" s="47"/>
      <c r="BO45" s="46"/>
      <c r="BP45" s="46"/>
      <c r="BQ45" s="46"/>
      <c r="BR45" s="46"/>
      <c r="BS45" s="46"/>
      <c r="BT45" s="46"/>
      <c r="BU45" s="46"/>
      <c r="BV45" s="46"/>
      <c r="BW45" s="46"/>
      <c r="BX45" s="46"/>
      <c r="BY45" s="46"/>
      <c r="BZ45" s="46"/>
      <c r="CA45" s="46"/>
      <c r="CB45" s="46"/>
      <c r="CC45" s="46"/>
      <c r="CD45" s="46"/>
      <c r="CE45" s="46"/>
      <c r="CF45" s="46"/>
    </row>
    <row r="46" spans="1:84" ht="16.5" customHeight="1">
      <c r="C46" s="261" t="s">
        <v>167</v>
      </c>
      <c r="D46" s="261"/>
      <c r="E46" s="261"/>
      <c r="F46" s="261"/>
      <c r="G46" s="261"/>
      <c r="H46" s="261"/>
      <c r="I46" s="261"/>
      <c r="J46" s="261" t="s">
        <v>168</v>
      </c>
      <c r="K46" s="261"/>
      <c r="L46" s="261"/>
      <c r="M46" s="261" t="s">
        <v>169</v>
      </c>
      <c r="N46" s="261"/>
      <c r="O46" s="261"/>
      <c r="P46" s="261" t="s">
        <v>170</v>
      </c>
      <c r="Q46" s="261"/>
      <c r="R46" s="261"/>
      <c r="S46" s="261"/>
      <c r="T46" s="261" t="s">
        <v>171</v>
      </c>
      <c r="U46" s="261"/>
      <c r="Z46" s="261" t="s">
        <v>151</v>
      </c>
      <c r="AA46" s="261"/>
      <c r="AB46" s="261"/>
      <c r="AC46" s="261"/>
      <c r="AD46" s="261"/>
      <c r="AE46" s="261"/>
      <c r="AF46" s="261"/>
      <c r="AG46" s="284" t="s">
        <v>67</v>
      </c>
      <c r="AH46" s="284"/>
      <c r="AI46" s="75"/>
      <c r="AJ46" s="261" t="s">
        <v>68</v>
      </c>
      <c r="AK46" s="261"/>
      <c r="AL46" s="261" t="s">
        <v>69</v>
      </c>
      <c r="AM46" s="261"/>
      <c r="AN46" s="261" t="s">
        <v>70</v>
      </c>
      <c r="AO46" s="261"/>
      <c r="AP46" s="261"/>
      <c r="AQ46" s="261"/>
      <c r="AR46" s="56"/>
      <c r="AT46" s="83"/>
      <c r="AU46" s="252"/>
      <c r="AV46" s="252"/>
      <c r="AW46" s="252"/>
      <c r="AX46" s="252"/>
      <c r="AY46" s="252"/>
      <c r="AZ46" s="252"/>
      <c r="BA46" s="252"/>
      <c r="BB46" s="252"/>
      <c r="BC46" s="252"/>
      <c r="BD46" s="252"/>
      <c r="BE46" s="252"/>
      <c r="BF46" s="252"/>
      <c r="BG46" s="252"/>
      <c r="BH46" s="252"/>
      <c r="BI46" s="252"/>
      <c r="BJ46" s="252"/>
      <c r="BK46" s="252"/>
      <c r="BL46" s="252"/>
      <c r="BM46" s="47"/>
      <c r="BN46" s="47"/>
      <c r="BO46" s="46"/>
      <c r="BP46" s="46"/>
      <c r="BQ46" s="46"/>
      <c r="BR46" s="46"/>
      <c r="BS46" s="46"/>
      <c r="BT46" s="46"/>
      <c r="BU46" s="46"/>
      <c r="BV46" s="46"/>
      <c r="BW46" s="46"/>
      <c r="BX46" s="46"/>
      <c r="BY46" s="46"/>
      <c r="BZ46" s="46"/>
      <c r="CA46" s="46"/>
      <c r="CB46" s="46"/>
      <c r="CC46" s="46"/>
      <c r="CD46" s="46"/>
      <c r="CE46" s="46"/>
      <c r="CF46" s="46"/>
    </row>
    <row r="47" spans="1:84" ht="16.5" customHeight="1">
      <c r="A47" s="269" t="s">
        <v>173</v>
      </c>
      <c r="B47" s="270"/>
      <c r="C47" s="264"/>
      <c r="D47" s="264"/>
      <c r="E47" s="264"/>
      <c r="F47" s="264"/>
      <c r="G47" s="264"/>
      <c r="H47" s="264"/>
      <c r="I47" s="264"/>
      <c r="J47" s="264"/>
      <c r="K47" s="264"/>
      <c r="L47" s="264"/>
      <c r="M47" s="271"/>
      <c r="N47" s="271"/>
      <c r="O47" s="271"/>
      <c r="P47" s="271"/>
      <c r="Q47" s="271"/>
      <c r="R47" s="271"/>
      <c r="S47" s="271"/>
      <c r="T47" s="272"/>
      <c r="U47" s="273"/>
      <c r="Z47" s="277"/>
      <c r="AA47" s="277"/>
      <c r="AB47" s="277"/>
      <c r="AC47" s="277"/>
      <c r="AD47" s="277"/>
      <c r="AE47" s="277"/>
      <c r="AF47" s="285"/>
      <c r="AG47" s="278">
        <f>SUM(AJ47+AL47+AP47)+IF(AR47=TRUE,IF(AJ47&gt;0,3,0),0)</f>
        <v>0</v>
      </c>
      <c r="AH47" s="278"/>
      <c r="AI47" s="79" t="s">
        <v>75</v>
      </c>
      <c r="AJ47" s="275"/>
      <c r="AK47" s="275"/>
      <c r="AL47" s="275"/>
      <c r="AM47" s="275"/>
      <c r="AN47" s="276" t="s">
        <v>100</v>
      </c>
      <c r="AO47" s="276"/>
      <c r="AP47" s="259">
        <f t="shared" ref="AP47:AP51" si="11">IFERROR(INDEX($J$10:$J$15,MATCH(AN47,$C$10:$C$15,0)),0)</f>
        <v>0</v>
      </c>
      <c r="AQ47" s="259"/>
      <c r="AR47" s="56" t="b">
        <v>0</v>
      </c>
      <c r="AT47" s="83"/>
      <c r="AU47" s="252"/>
      <c r="AV47" s="252"/>
      <c r="AW47" s="252"/>
      <c r="AX47" s="252"/>
      <c r="AY47" s="252"/>
      <c r="AZ47" s="252"/>
      <c r="BA47" s="252"/>
      <c r="BB47" s="252"/>
      <c r="BC47" s="252"/>
      <c r="BD47" s="252"/>
      <c r="BE47" s="252"/>
      <c r="BF47" s="252"/>
      <c r="BG47" s="252"/>
      <c r="BH47" s="252"/>
      <c r="BI47" s="252"/>
      <c r="BJ47" s="252"/>
      <c r="BK47" s="252"/>
      <c r="BL47" s="252"/>
      <c r="BN47" s="47"/>
      <c r="BO47" s="46"/>
      <c r="BP47" s="46"/>
      <c r="BQ47" s="46"/>
      <c r="BR47" s="46"/>
      <c r="BS47" s="46"/>
      <c r="BT47" s="46"/>
      <c r="BU47" s="46"/>
      <c r="BV47" s="46"/>
      <c r="BW47" s="46"/>
      <c r="BX47" s="46"/>
      <c r="BY47" s="46"/>
      <c r="BZ47" s="46"/>
      <c r="CA47" s="46"/>
      <c r="CB47" s="46"/>
      <c r="CC47" s="46"/>
      <c r="CD47" s="46"/>
      <c r="CE47" s="46"/>
      <c r="CF47" s="46"/>
    </row>
    <row r="48" spans="1:84" ht="16.5" customHeight="1">
      <c r="A48" s="262" t="s">
        <v>174</v>
      </c>
      <c r="B48" s="263"/>
      <c r="C48" s="264"/>
      <c r="D48" s="264"/>
      <c r="E48" s="264"/>
      <c r="F48" s="264"/>
      <c r="G48" s="264"/>
      <c r="H48" s="264"/>
      <c r="I48" s="264"/>
      <c r="J48" s="261" t="s">
        <v>175</v>
      </c>
      <c r="K48" s="261"/>
      <c r="L48" s="261"/>
      <c r="M48" s="265"/>
      <c r="N48" s="138"/>
      <c r="O48" s="138"/>
      <c r="P48" s="138"/>
      <c r="Q48" s="138"/>
      <c r="R48" s="138"/>
      <c r="S48" s="139"/>
      <c r="T48" s="266"/>
      <c r="U48" s="267"/>
      <c r="V48" s="268" t="s">
        <v>49</v>
      </c>
      <c r="W48" s="268"/>
      <c r="Z48" s="277"/>
      <c r="AA48" s="277"/>
      <c r="AB48" s="277"/>
      <c r="AC48" s="277"/>
      <c r="AD48" s="277"/>
      <c r="AE48" s="277"/>
      <c r="AF48" s="285"/>
      <c r="AG48" s="278">
        <f t="shared" ref="AG48:AG51" si="12">SUM(AJ48+AL48+AP48)+IF(AR48=TRUE,IF(AJ48&gt;0,3,0),0)</f>
        <v>0</v>
      </c>
      <c r="AH48" s="278"/>
      <c r="AI48" s="79" t="s">
        <v>75</v>
      </c>
      <c r="AJ48" s="275"/>
      <c r="AK48" s="275"/>
      <c r="AL48" s="275"/>
      <c r="AM48" s="275"/>
      <c r="AN48" s="276" t="s">
        <v>100</v>
      </c>
      <c r="AO48" s="276"/>
      <c r="AP48" s="259">
        <f t="shared" si="11"/>
        <v>0</v>
      </c>
      <c r="AQ48" s="259"/>
      <c r="AR48" s="56" t="b">
        <f>AR47</f>
        <v>0</v>
      </c>
      <c r="AT48" s="83"/>
      <c r="AU48" s="252"/>
      <c r="AV48" s="252"/>
      <c r="AW48" s="252"/>
      <c r="AX48" s="252"/>
      <c r="AY48" s="252"/>
      <c r="AZ48" s="252"/>
      <c r="BA48" s="252"/>
      <c r="BB48" s="252"/>
      <c r="BC48" s="252"/>
      <c r="BD48" s="252"/>
      <c r="BE48" s="252"/>
      <c r="BF48" s="252"/>
      <c r="BG48" s="252"/>
      <c r="BH48" s="252"/>
      <c r="BI48" s="252"/>
      <c r="BJ48" s="252"/>
      <c r="BK48" s="252"/>
      <c r="BL48" s="252"/>
      <c r="BN48" s="47"/>
      <c r="BO48" s="46"/>
      <c r="BP48" s="46"/>
      <c r="BQ48" s="46"/>
      <c r="BR48" s="46"/>
      <c r="BS48" s="46"/>
      <c r="BT48" s="46"/>
      <c r="BU48" s="46"/>
      <c r="BV48" s="46"/>
      <c r="BW48" s="46"/>
      <c r="BX48" s="46"/>
      <c r="BY48" s="46"/>
      <c r="BZ48" s="46"/>
      <c r="CA48" s="46"/>
      <c r="CB48" s="46"/>
      <c r="CC48" s="46"/>
      <c r="CD48" s="46"/>
      <c r="CE48" s="46"/>
      <c r="CF48" s="46"/>
    </row>
    <row r="49" spans="1:84" ht="16.5" customHeight="1">
      <c r="C49" s="261" t="s">
        <v>167</v>
      </c>
      <c r="D49" s="261"/>
      <c r="E49" s="261"/>
      <c r="F49" s="261"/>
      <c r="G49" s="261"/>
      <c r="H49" s="261"/>
      <c r="I49" s="261"/>
      <c r="J49" s="261" t="s">
        <v>168</v>
      </c>
      <c r="K49" s="261"/>
      <c r="L49" s="261"/>
      <c r="M49" s="261" t="s">
        <v>169</v>
      </c>
      <c r="N49" s="261"/>
      <c r="O49" s="261"/>
      <c r="P49" s="261" t="s">
        <v>170</v>
      </c>
      <c r="Q49" s="261"/>
      <c r="R49" s="261"/>
      <c r="S49" s="261"/>
      <c r="T49" s="261" t="s">
        <v>171</v>
      </c>
      <c r="U49" s="261"/>
      <c r="Z49" s="277"/>
      <c r="AA49" s="277"/>
      <c r="AB49" s="277"/>
      <c r="AC49" s="277"/>
      <c r="AD49" s="277"/>
      <c r="AE49" s="277"/>
      <c r="AF49" s="285"/>
      <c r="AG49" s="278">
        <f t="shared" si="12"/>
        <v>0</v>
      </c>
      <c r="AH49" s="278"/>
      <c r="AI49" s="79" t="s">
        <v>75</v>
      </c>
      <c r="AJ49" s="275"/>
      <c r="AK49" s="275"/>
      <c r="AL49" s="275"/>
      <c r="AM49" s="275"/>
      <c r="AN49" s="276" t="s">
        <v>100</v>
      </c>
      <c r="AO49" s="276"/>
      <c r="AP49" s="259">
        <f t="shared" si="11"/>
        <v>0</v>
      </c>
      <c r="AQ49" s="259"/>
      <c r="AR49" s="56" t="b">
        <f t="shared" ref="AR49:AR51" si="13">AR48</f>
        <v>0</v>
      </c>
      <c r="AT49" s="83"/>
      <c r="AU49" s="252"/>
      <c r="AV49" s="252"/>
      <c r="AW49" s="252"/>
      <c r="AX49" s="252"/>
      <c r="AY49" s="252"/>
      <c r="AZ49" s="252"/>
      <c r="BA49" s="252"/>
      <c r="BB49" s="252"/>
      <c r="BC49" s="252"/>
      <c r="BD49" s="252"/>
      <c r="BE49" s="252"/>
      <c r="BF49" s="252"/>
      <c r="BG49" s="252"/>
      <c r="BH49" s="252"/>
      <c r="BI49" s="252"/>
      <c r="BJ49" s="252"/>
      <c r="BK49" s="252"/>
      <c r="BL49" s="252"/>
      <c r="BN49" s="47"/>
      <c r="BO49" s="46"/>
      <c r="BP49" s="46"/>
      <c r="BQ49" s="46"/>
      <c r="BR49" s="46"/>
      <c r="BS49" s="46"/>
      <c r="BT49" s="46"/>
      <c r="BU49" s="46"/>
      <c r="BV49" s="46"/>
      <c r="BW49" s="46"/>
      <c r="BX49" s="46"/>
      <c r="BY49" s="46"/>
      <c r="BZ49" s="46"/>
      <c r="CA49" s="46"/>
      <c r="CB49" s="46"/>
      <c r="CC49" s="46"/>
      <c r="CD49" s="46"/>
      <c r="CE49" s="46"/>
      <c r="CF49" s="46"/>
    </row>
    <row r="50" spans="1:84" ht="16.5" customHeight="1">
      <c r="A50" s="269" t="s">
        <v>173</v>
      </c>
      <c r="B50" s="270"/>
      <c r="C50" s="264"/>
      <c r="D50" s="264"/>
      <c r="E50" s="264"/>
      <c r="F50" s="264"/>
      <c r="G50" s="264"/>
      <c r="H50" s="264"/>
      <c r="I50" s="264"/>
      <c r="J50" s="264"/>
      <c r="K50" s="264"/>
      <c r="L50" s="264"/>
      <c r="M50" s="280"/>
      <c r="N50" s="271"/>
      <c r="O50" s="271"/>
      <c r="P50" s="271"/>
      <c r="Q50" s="271"/>
      <c r="R50" s="271"/>
      <c r="S50" s="271"/>
      <c r="T50" s="272"/>
      <c r="U50" s="273"/>
      <c r="Z50" s="277"/>
      <c r="AA50" s="277"/>
      <c r="AB50" s="277"/>
      <c r="AC50" s="277"/>
      <c r="AD50" s="277"/>
      <c r="AE50" s="277"/>
      <c r="AF50" s="285"/>
      <c r="AG50" s="278">
        <f t="shared" si="12"/>
        <v>0</v>
      </c>
      <c r="AH50" s="278"/>
      <c r="AI50" s="79" t="s">
        <v>75</v>
      </c>
      <c r="AJ50" s="275"/>
      <c r="AK50" s="275"/>
      <c r="AL50" s="275"/>
      <c r="AM50" s="275"/>
      <c r="AN50" s="276" t="s">
        <v>100</v>
      </c>
      <c r="AO50" s="276"/>
      <c r="AP50" s="259">
        <f t="shared" si="11"/>
        <v>0</v>
      </c>
      <c r="AQ50" s="259"/>
      <c r="AR50" s="56" t="b">
        <f t="shared" si="13"/>
        <v>0</v>
      </c>
      <c r="AT50" s="83"/>
      <c r="AU50" s="252"/>
      <c r="AV50" s="252"/>
      <c r="AW50" s="252"/>
      <c r="AX50" s="252"/>
      <c r="AY50" s="252"/>
      <c r="AZ50" s="252"/>
      <c r="BA50" s="252"/>
      <c r="BB50" s="252"/>
      <c r="BC50" s="252"/>
      <c r="BD50" s="252"/>
      <c r="BE50" s="252"/>
      <c r="BF50" s="252"/>
      <c r="BG50" s="252"/>
      <c r="BH50" s="252"/>
      <c r="BI50" s="252"/>
      <c r="BJ50" s="252"/>
      <c r="BK50" s="252"/>
      <c r="BL50" s="252"/>
      <c r="BN50" s="47"/>
      <c r="BO50" s="46"/>
      <c r="BP50" s="46"/>
      <c r="BQ50" s="46"/>
      <c r="BR50" s="46"/>
      <c r="BS50" s="46"/>
      <c r="BT50" s="46"/>
      <c r="BU50" s="46"/>
      <c r="BV50" s="46"/>
      <c r="BW50" s="46"/>
      <c r="BX50" s="46"/>
      <c r="BY50" s="46"/>
      <c r="BZ50" s="46"/>
      <c r="CA50" s="46"/>
      <c r="CB50" s="46"/>
      <c r="CC50" s="46"/>
      <c r="CD50" s="46"/>
      <c r="CE50" s="46"/>
      <c r="CF50" s="46"/>
    </row>
    <row r="51" spans="1:84" ht="16.5" customHeight="1">
      <c r="A51" s="262" t="s">
        <v>174</v>
      </c>
      <c r="B51" s="263"/>
      <c r="C51" s="264"/>
      <c r="D51" s="264"/>
      <c r="E51" s="264"/>
      <c r="F51" s="264"/>
      <c r="G51" s="264"/>
      <c r="H51" s="264"/>
      <c r="I51" s="264"/>
      <c r="J51" s="261" t="s">
        <v>175</v>
      </c>
      <c r="K51" s="261"/>
      <c r="L51" s="261"/>
      <c r="M51" s="265"/>
      <c r="N51" s="138"/>
      <c r="O51" s="138"/>
      <c r="P51" s="138"/>
      <c r="Q51" s="138"/>
      <c r="R51" s="138"/>
      <c r="S51" s="139"/>
      <c r="T51" s="266"/>
      <c r="U51" s="267"/>
      <c r="V51" s="268" t="s">
        <v>49</v>
      </c>
      <c r="W51" s="268"/>
      <c r="Z51" s="277"/>
      <c r="AA51" s="277"/>
      <c r="AB51" s="277"/>
      <c r="AC51" s="277"/>
      <c r="AD51" s="277"/>
      <c r="AE51" s="277"/>
      <c r="AF51" s="285"/>
      <c r="AG51" s="278">
        <f t="shared" si="12"/>
        <v>0</v>
      </c>
      <c r="AH51" s="278"/>
      <c r="AI51" s="79" t="s">
        <v>75</v>
      </c>
      <c r="AJ51" s="275"/>
      <c r="AK51" s="275"/>
      <c r="AL51" s="275"/>
      <c r="AM51" s="275"/>
      <c r="AN51" s="276" t="s">
        <v>100</v>
      </c>
      <c r="AO51" s="276"/>
      <c r="AP51" s="259">
        <f t="shared" si="11"/>
        <v>0</v>
      </c>
      <c r="AQ51" s="259"/>
      <c r="AR51" s="56" t="b">
        <f t="shared" si="13"/>
        <v>0</v>
      </c>
      <c r="AT51" s="46"/>
      <c r="AU51" s="46"/>
      <c r="AV51" s="46"/>
      <c r="AW51" s="46"/>
      <c r="AX51" s="46"/>
      <c r="AY51" s="46"/>
      <c r="AZ51" s="46"/>
      <c r="BA51" s="46"/>
      <c r="BB51" s="46"/>
      <c r="BC51" s="46"/>
      <c r="BD51" s="46"/>
      <c r="BE51" s="46"/>
      <c r="BF51" s="46"/>
      <c r="BG51" s="46"/>
      <c r="BH51" s="46"/>
      <c r="BI51" s="46"/>
      <c r="BJ51" s="46"/>
      <c r="BK51" s="46"/>
      <c r="BL51" s="46"/>
      <c r="BN51" s="47"/>
      <c r="BO51" s="46"/>
      <c r="BP51" s="46"/>
      <c r="BQ51" s="46"/>
      <c r="BR51" s="46"/>
      <c r="BS51" s="46"/>
      <c r="BT51" s="46"/>
      <c r="BU51" s="46"/>
      <c r="BV51" s="46"/>
      <c r="BW51" s="46"/>
      <c r="BX51" s="46"/>
      <c r="BY51" s="46"/>
      <c r="BZ51" s="46"/>
      <c r="CA51" s="46"/>
      <c r="CB51" s="46"/>
      <c r="CC51" s="46"/>
      <c r="CD51" s="46"/>
      <c r="CE51" s="46"/>
      <c r="CF51" s="46"/>
    </row>
    <row r="52" spans="1:84" ht="16.5" customHeight="1">
      <c r="C52" s="261" t="s">
        <v>167</v>
      </c>
      <c r="D52" s="261"/>
      <c r="E52" s="261"/>
      <c r="F52" s="261"/>
      <c r="G52" s="261"/>
      <c r="H52" s="261"/>
      <c r="I52" s="261"/>
      <c r="J52" s="261" t="s">
        <v>168</v>
      </c>
      <c r="K52" s="261"/>
      <c r="L52" s="261"/>
      <c r="M52" s="261" t="s">
        <v>169</v>
      </c>
      <c r="N52" s="261"/>
      <c r="O52" s="261"/>
      <c r="P52" s="261" t="s">
        <v>170</v>
      </c>
      <c r="Q52" s="261"/>
      <c r="R52" s="261"/>
      <c r="S52" s="261"/>
      <c r="T52" s="261" t="s">
        <v>171</v>
      </c>
      <c r="U52" s="261"/>
      <c r="Z52" s="261" t="s">
        <v>162</v>
      </c>
      <c r="AA52" s="261"/>
      <c r="AB52" s="261"/>
      <c r="AC52" s="261"/>
      <c r="AD52" s="261"/>
      <c r="AE52" s="261"/>
      <c r="AF52" s="261"/>
      <c r="AG52" s="284" t="s">
        <v>67</v>
      </c>
      <c r="AH52" s="284"/>
      <c r="AI52" s="75"/>
      <c r="AJ52" s="261" t="s">
        <v>68</v>
      </c>
      <c r="AK52" s="261"/>
      <c r="AL52" s="261" t="s">
        <v>69</v>
      </c>
      <c r="AM52" s="261"/>
      <c r="AN52" s="261" t="s">
        <v>70</v>
      </c>
      <c r="AO52" s="261"/>
      <c r="AP52" s="261"/>
      <c r="AQ52" s="261"/>
      <c r="AR52" s="56"/>
      <c r="AT52" s="279" t="s">
        <v>176</v>
      </c>
      <c r="AU52" s="279"/>
      <c r="AV52" s="279"/>
      <c r="AW52" s="279"/>
      <c r="AX52" s="279"/>
      <c r="AY52" s="279"/>
      <c r="AZ52" s="279"/>
      <c r="BA52" s="279"/>
      <c r="BB52" s="279"/>
      <c r="BC52" s="279"/>
      <c r="BD52" s="279"/>
      <c r="BE52" s="279"/>
      <c r="BF52" s="279"/>
      <c r="BG52" s="279"/>
      <c r="BH52" s="279"/>
      <c r="BI52" s="279"/>
      <c r="BJ52" s="279"/>
      <c r="BK52" s="279"/>
      <c r="BL52" s="279"/>
      <c r="BN52" s="47"/>
    </row>
    <row r="53" spans="1:84" ht="16.5" customHeight="1">
      <c r="A53" s="269" t="s">
        <v>173</v>
      </c>
      <c r="B53" s="270"/>
      <c r="C53" s="264"/>
      <c r="D53" s="264"/>
      <c r="E53" s="264"/>
      <c r="F53" s="264"/>
      <c r="G53" s="264"/>
      <c r="H53" s="264"/>
      <c r="I53" s="264"/>
      <c r="J53" s="264"/>
      <c r="K53" s="264"/>
      <c r="L53" s="264"/>
      <c r="M53" s="271"/>
      <c r="N53" s="271"/>
      <c r="O53" s="271"/>
      <c r="P53" s="271"/>
      <c r="Q53" s="271"/>
      <c r="R53" s="271"/>
      <c r="S53" s="271"/>
      <c r="T53" s="272"/>
      <c r="U53" s="273"/>
      <c r="Z53" s="277"/>
      <c r="AA53" s="277"/>
      <c r="AB53" s="277"/>
      <c r="AC53" s="277"/>
      <c r="AD53" s="277"/>
      <c r="AE53" s="277"/>
      <c r="AF53" s="285"/>
      <c r="AG53" s="278">
        <f>SUM(AJ53+AL53+AP53)+IF(AR53=TRUE,IF(AJ53&gt;0,3,0),0)</f>
        <v>-4</v>
      </c>
      <c r="AH53" s="278"/>
      <c r="AI53" s="79" t="s">
        <v>75</v>
      </c>
      <c r="AJ53" s="275"/>
      <c r="AK53" s="275"/>
      <c r="AL53" s="275"/>
      <c r="AM53" s="275"/>
      <c r="AN53" s="276" t="s">
        <v>105</v>
      </c>
      <c r="AO53" s="276"/>
      <c r="AP53" s="259">
        <f t="shared" ref="AP53:AP57" si="14">IFERROR(INDEX($J$10:$J$15,MATCH(AN53,$C$10:$C$15,0)),0)</f>
        <v>-4</v>
      </c>
      <c r="AQ53" s="259"/>
      <c r="AR53" s="56" t="b">
        <v>0</v>
      </c>
      <c r="AT53" s="281" t="s">
        <v>44</v>
      </c>
      <c r="AU53" s="281"/>
      <c r="AV53" s="281"/>
      <c r="AW53" s="281"/>
      <c r="AX53" s="281"/>
      <c r="AY53" s="281"/>
      <c r="AZ53" s="281" t="s">
        <v>136</v>
      </c>
      <c r="BA53" s="281"/>
      <c r="BB53" s="281"/>
      <c r="BC53" s="281"/>
      <c r="BD53" s="281"/>
      <c r="BE53" s="281"/>
      <c r="BF53" s="281"/>
      <c r="BG53" s="281"/>
      <c r="BH53" s="281"/>
      <c r="BI53" s="281"/>
      <c r="BJ53" s="281"/>
      <c r="BK53" s="281"/>
      <c r="BL53" s="281"/>
      <c r="BN53" s="47"/>
    </row>
    <row r="54" spans="1:84" ht="16.5" customHeight="1">
      <c r="A54" s="262" t="s">
        <v>174</v>
      </c>
      <c r="B54" s="263"/>
      <c r="C54" s="264"/>
      <c r="D54" s="264"/>
      <c r="E54" s="264"/>
      <c r="F54" s="264"/>
      <c r="G54" s="264"/>
      <c r="H54" s="264"/>
      <c r="I54" s="264"/>
      <c r="J54" s="261" t="s">
        <v>175</v>
      </c>
      <c r="K54" s="261"/>
      <c r="L54" s="261"/>
      <c r="M54" s="265"/>
      <c r="N54" s="138"/>
      <c r="O54" s="138"/>
      <c r="P54" s="138"/>
      <c r="Q54" s="138"/>
      <c r="R54" s="138"/>
      <c r="S54" s="139"/>
      <c r="T54" s="266"/>
      <c r="U54" s="267"/>
      <c r="V54" s="268" t="s">
        <v>49</v>
      </c>
      <c r="W54" s="268"/>
      <c r="Z54" s="277"/>
      <c r="AA54" s="277"/>
      <c r="AB54" s="277"/>
      <c r="AC54" s="277"/>
      <c r="AD54" s="277"/>
      <c r="AE54" s="277"/>
      <c r="AF54" s="285"/>
      <c r="AG54" s="278">
        <f t="shared" ref="AG54:AG57" si="15">SUM(AJ54+AL54+AP54)+IF(AR54=TRUE,IF(AJ54&gt;0,3,0),0)</f>
        <v>-4</v>
      </c>
      <c r="AH54" s="278"/>
      <c r="AI54" s="79" t="s">
        <v>75</v>
      </c>
      <c r="AJ54" s="275"/>
      <c r="AK54" s="275"/>
      <c r="AL54" s="275"/>
      <c r="AM54" s="275"/>
      <c r="AN54" s="276" t="s">
        <v>105</v>
      </c>
      <c r="AO54" s="276"/>
      <c r="AP54" s="259">
        <f t="shared" si="14"/>
        <v>-4</v>
      </c>
      <c r="AQ54" s="259"/>
      <c r="AR54" s="56" t="b">
        <f>AR53</f>
        <v>0</v>
      </c>
      <c r="AT54" s="335"/>
      <c r="AU54" s="335"/>
      <c r="AV54" s="335"/>
      <c r="AW54" s="335"/>
      <c r="AX54" s="335"/>
      <c r="AY54" s="335"/>
      <c r="AZ54" s="335"/>
      <c r="BA54" s="335"/>
      <c r="BB54" s="335"/>
      <c r="BC54" s="335"/>
      <c r="BD54" s="335"/>
      <c r="BE54" s="335"/>
      <c r="BF54" s="335"/>
      <c r="BG54" s="335"/>
      <c r="BH54" s="335"/>
      <c r="BI54" s="335"/>
      <c r="BJ54" s="335"/>
      <c r="BK54" s="335"/>
      <c r="BL54" s="335"/>
      <c r="BN54" s="47"/>
    </row>
    <row r="55" spans="1:84" ht="16.5" customHeight="1">
      <c r="C55" s="261" t="s">
        <v>167</v>
      </c>
      <c r="D55" s="261"/>
      <c r="E55" s="261"/>
      <c r="F55" s="261"/>
      <c r="G55" s="261"/>
      <c r="H55" s="261"/>
      <c r="I55" s="261"/>
      <c r="J55" s="261" t="s">
        <v>168</v>
      </c>
      <c r="K55" s="261"/>
      <c r="L55" s="261"/>
      <c r="M55" s="261" t="s">
        <v>169</v>
      </c>
      <c r="N55" s="261"/>
      <c r="O55" s="261"/>
      <c r="P55" s="261" t="s">
        <v>170</v>
      </c>
      <c r="Q55" s="261"/>
      <c r="R55" s="261"/>
      <c r="S55" s="261"/>
      <c r="T55" s="261" t="s">
        <v>171</v>
      </c>
      <c r="U55" s="261"/>
      <c r="Z55" s="277"/>
      <c r="AA55" s="277"/>
      <c r="AB55" s="277"/>
      <c r="AC55" s="277"/>
      <c r="AD55" s="277"/>
      <c r="AE55" s="277"/>
      <c r="AF55" s="285"/>
      <c r="AG55" s="278">
        <f t="shared" si="15"/>
        <v>-4</v>
      </c>
      <c r="AH55" s="278"/>
      <c r="AI55" s="79" t="s">
        <v>75</v>
      </c>
      <c r="AJ55" s="275"/>
      <c r="AK55" s="275"/>
      <c r="AL55" s="275"/>
      <c r="AM55" s="275"/>
      <c r="AN55" s="276" t="s">
        <v>105</v>
      </c>
      <c r="AO55" s="276"/>
      <c r="AP55" s="259">
        <f t="shared" si="14"/>
        <v>-4</v>
      </c>
      <c r="AQ55" s="259"/>
      <c r="AR55" s="56" t="b">
        <f t="shared" ref="AR55:AR57" si="16">AR54</f>
        <v>0</v>
      </c>
      <c r="AT55" s="335"/>
      <c r="AU55" s="335"/>
      <c r="AV55" s="335"/>
      <c r="AW55" s="335"/>
      <c r="AX55" s="335"/>
      <c r="AY55" s="335"/>
      <c r="AZ55" s="335"/>
      <c r="BA55" s="335"/>
      <c r="BB55" s="335"/>
      <c r="BC55" s="335"/>
      <c r="BD55" s="335"/>
      <c r="BE55" s="335"/>
      <c r="BF55" s="335"/>
      <c r="BG55" s="335"/>
      <c r="BH55" s="335"/>
      <c r="BI55" s="335"/>
      <c r="BJ55" s="335"/>
      <c r="BK55" s="335"/>
      <c r="BL55" s="335"/>
      <c r="BN55" s="47"/>
    </row>
    <row r="56" spans="1:84" ht="16.5" customHeight="1">
      <c r="A56" s="269" t="s">
        <v>173</v>
      </c>
      <c r="B56" s="270"/>
      <c r="C56" s="264"/>
      <c r="D56" s="264"/>
      <c r="E56" s="264"/>
      <c r="F56" s="264"/>
      <c r="G56" s="264"/>
      <c r="H56" s="264"/>
      <c r="I56" s="264"/>
      <c r="J56" s="264"/>
      <c r="K56" s="264"/>
      <c r="L56" s="264"/>
      <c r="M56" s="271"/>
      <c r="N56" s="271"/>
      <c r="O56" s="271"/>
      <c r="P56" s="271"/>
      <c r="Q56" s="271"/>
      <c r="R56" s="271"/>
      <c r="S56" s="271"/>
      <c r="T56" s="272"/>
      <c r="U56" s="273"/>
      <c r="Z56" s="277"/>
      <c r="AA56" s="277"/>
      <c r="AB56" s="277"/>
      <c r="AC56" s="277"/>
      <c r="AD56" s="277"/>
      <c r="AE56" s="277"/>
      <c r="AF56" s="285"/>
      <c r="AG56" s="278">
        <f t="shared" si="15"/>
        <v>-4</v>
      </c>
      <c r="AH56" s="278"/>
      <c r="AI56" s="79" t="s">
        <v>75</v>
      </c>
      <c r="AJ56" s="275"/>
      <c r="AK56" s="275"/>
      <c r="AL56" s="275"/>
      <c r="AM56" s="275"/>
      <c r="AN56" s="276" t="s">
        <v>105</v>
      </c>
      <c r="AO56" s="276"/>
      <c r="AP56" s="259">
        <f t="shared" si="14"/>
        <v>-4</v>
      </c>
      <c r="AQ56" s="259"/>
      <c r="AR56" s="56" t="b">
        <f t="shared" si="16"/>
        <v>0</v>
      </c>
      <c r="AT56" s="335"/>
      <c r="AU56" s="335"/>
      <c r="AV56" s="335"/>
      <c r="AW56" s="335"/>
      <c r="AX56" s="335"/>
      <c r="AY56" s="335"/>
      <c r="AZ56" s="335"/>
      <c r="BA56" s="335"/>
      <c r="BB56" s="335"/>
      <c r="BC56" s="335"/>
      <c r="BD56" s="335"/>
      <c r="BE56" s="335"/>
      <c r="BF56" s="335"/>
      <c r="BG56" s="335"/>
      <c r="BH56" s="335"/>
      <c r="BI56" s="335"/>
      <c r="BJ56" s="335"/>
      <c r="BK56" s="335"/>
      <c r="BL56" s="335"/>
      <c r="BN56" s="47"/>
    </row>
    <row r="57" spans="1:84" ht="16.5" customHeight="1">
      <c r="A57" s="262" t="s">
        <v>174</v>
      </c>
      <c r="B57" s="263"/>
      <c r="C57" s="264"/>
      <c r="D57" s="264"/>
      <c r="E57" s="264"/>
      <c r="F57" s="264"/>
      <c r="G57" s="264"/>
      <c r="H57" s="264"/>
      <c r="I57" s="264"/>
      <c r="J57" s="261" t="s">
        <v>175</v>
      </c>
      <c r="K57" s="261"/>
      <c r="L57" s="261"/>
      <c r="M57" s="265"/>
      <c r="N57" s="138"/>
      <c r="O57" s="138"/>
      <c r="P57" s="138"/>
      <c r="Q57" s="138"/>
      <c r="R57" s="138"/>
      <c r="S57" s="139"/>
      <c r="T57" s="266"/>
      <c r="U57" s="267"/>
      <c r="Z57" s="277"/>
      <c r="AA57" s="277"/>
      <c r="AB57" s="277"/>
      <c r="AC57" s="277"/>
      <c r="AD57" s="277"/>
      <c r="AE57" s="277"/>
      <c r="AF57" s="285"/>
      <c r="AG57" s="278">
        <f t="shared" si="15"/>
        <v>-4</v>
      </c>
      <c r="AH57" s="278"/>
      <c r="AI57" s="79" t="s">
        <v>75</v>
      </c>
      <c r="AJ57" s="275"/>
      <c r="AK57" s="275"/>
      <c r="AL57" s="275"/>
      <c r="AM57" s="275"/>
      <c r="AN57" s="276" t="s">
        <v>105</v>
      </c>
      <c r="AO57" s="276"/>
      <c r="AP57" s="259">
        <f t="shared" si="14"/>
        <v>-4</v>
      </c>
      <c r="AQ57" s="259"/>
      <c r="AR57" s="56" t="b">
        <f t="shared" si="16"/>
        <v>0</v>
      </c>
      <c r="AT57" s="335"/>
      <c r="AU57" s="335"/>
      <c r="AV57" s="335"/>
      <c r="AW57" s="335"/>
      <c r="AX57" s="335"/>
      <c r="AY57" s="335"/>
      <c r="AZ57" s="335"/>
      <c r="BA57" s="335"/>
      <c r="BB57" s="335"/>
      <c r="BC57" s="335"/>
      <c r="BD57" s="335"/>
      <c r="BE57" s="335"/>
      <c r="BF57" s="335"/>
      <c r="BG57" s="335"/>
      <c r="BH57" s="335"/>
      <c r="BI57" s="335"/>
      <c r="BJ57" s="335"/>
      <c r="BK57" s="335"/>
      <c r="BL57" s="335"/>
      <c r="BN57" s="47"/>
    </row>
    <row r="58" spans="1:84" ht="16.5" customHeight="1">
      <c r="C58" s="68"/>
      <c r="D58" s="68"/>
      <c r="E58" s="68"/>
      <c r="F58" s="68"/>
      <c r="G58" s="68"/>
      <c r="H58" s="68"/>
      <c r="I58" s="68"/>
      <c r="J58" s="68"/>
      <c r="K58" s="68"/>
      <c r="L58" s="68"/>
      <c r="M58" s="68"/>
      <c r="N58" s="68"/>
      <c r="O58" s="68"/>
      <c r="P58" s="68"/>
      <c r="Q58" s="68"/>
      <c r="R58" s="68"/>
      <c r="Z58" s="261" t="s">
        <v>172</v>
      </c>
      <c r="AA58" s="261"/>
      <c r="AB58" s="261"/>
      <c r="AC58" s="261"/>
      <c r="AD58" s="261"/>
      <c r="AE58" s="261"/>
      <c r="AF58" s="261"/>
      <c r="AG58" s="284" t="s">
        <v>67</v>
      </c>
      <c r="AH58" s="284"/>
      <c r="AJ58" s="261" t="s">
        <v>68</v>
      </c>
      <c r="AK58" s="261"/>
      <c r="AL58" s="261" t="s">
        <v>69</v>
      </c>
      <c r="AM58" s="261"/>
      <c r="AN58" s="261" t="s">
        <v>70</v>
      </c>
      <c r="AO58" s="261"/>
      <c r="AP58" s="261"/>
      <c r="AQ58" s="261"/>
      <c r="AR58" s="56"/>
      <c r="AT58" s="335"/>
      <c r="AU58" s="335"/>
      <c r="AV58" s="335"/>
      <c r="AW58" s="335"/>
      <c r="AX58" s="335"/>
      <c r="AY58" s="335"/>
      <c r="AZ58" s="335"/>
      <c r="BA58" s="335"/>
      <c r="BB58" s="335"/>
      <c r="BC58" s="335"/>
      <c r="BD58" s="335"/>
      <c r="BE58" s="335"/>
      <c r="BF58" s="335"/>
      <c r="BG58" s="335"/>
      <c r="BH58" s="335"/>
      <c r="BI58" s="335"/>
      <c r="BJ58" s="335"/>
      <c r="BK58" s="335"/>
      <c r="BL58" s="335"/>
      <c r="BN58" s="47"/>
    </row>
    <row r="59" spans="1:84" ht="16.5" customHeight="1">
      <c r="C59" s="279" t="s">
        <v>182</v>
      </c>
      <c r="D59" s="279"/>
      <c r="E59" s="279"/>
      <c r="F59" s="279"/>
      <c r="G59" s="279"/>
      <c r="H59" s="279"/>
      <c r="I59" s="279"/>
      <c r="J59" s="279"/>
      <c r="K59" s="279"/>
      <c r="L59" s="279"/>
      <c r="M59" s="279"/>
      <c r="N59" s="279"/>
      <c r="O59" s="279"/>
      <c r="P59" s="279"/>
      <c r="Q59" s="279"/>
      <c r="R59" s="279"/>
      <c r="S59" s="279"/>
      <c r="T59" s="279"/>
      <c r="U59" s="279"/>
      <c r="Z59" s="277"/>
      <c r="AA59" s="277"/>
      <c r="AB59" s="277"/>
      <c r="AC59" s="277"/>
      <c r="AD59" s="277"/>
      <c r="AE59" s="277"/>
      <c r="AF59" s="277"/>
      <c r="AG59" s="278">
        <f>SUM(AJ59+AL59+AP59)+IF(AR59=TRUE,IF(AJ59&gt;0,3,0),0)</f>
        <v>0</v>
      </c>
      <c r="AH59" s="278"/>
      <c r="AI59" s="79" t="s">
        <v>75</v>
      </c>
      <c r="AJ59" s="275"/>
      <c r="AK59" s="275"/>
      <c r="AL59" s="275"/>
      <c r="AM59" s="275"/>
      <c r="AN59" s="276"/>
      <c r="AO59" s="276"/>
      <c r="AP59" s="259">
        <f>IFERROR(INDEX($J$10:$J$15,MATCH(AN59,$C$10:$C$15,0)),0)</f>
        <v>0</v>
      </c>
      <c r="AQ59" s="259"/>
      <c r="AR59" s="56" t="b">
        <v>0</v>
      </c>
      <c r="AT59" s="335"/>
      <c r="AU59" s="335"/>
      <c r="AV59" s="335"/>
      <c r="AW59" s="335"/>
      <c r="AX59" s="335"/>
      <c r="AY59" s="335"/>
      <c r="AZ59" s="335"/>
      <c r="BA59" s="335"/>
      <c r="BB59" s="335"/>
      <c r="BC59" s="335"/>
      <c r="BD59" s="335"/>
      <c r="BE59" s="335"/>
      <c r="BF59" s="335"/>
      <c r="BG59" s="335"/>
      <c r="BH59" s="335"/>
      <c r="BI59" s="335"/>
      <c r="BJ59" s="335"/>
      <c r="BK59" s="335"/>
      <c r="BL59" s="335"/>
      <c r="BN59" s="46"/>
    </row>
    <row r="60" spans="1:84" ht="16.5" customHeight="1">
      <c r="C60" s="261" t="s">
        <v>44</v>
      </c>
      <c r="D60" s="261"/>
      <c r="E60" s="261"/>
      <c r="F60" s="261" t="s">
        <v>184</v>
      </c>
      <c r="G60" s="261"/>
      <c r="H60" s="261" t="s">
        <v>185</v>
      </c>
      <c r="I60" s="261"/>
      <c r="J60" s="75"/>
      <c r="K60" s="261" t="s">
        <v>44</v>
      </c>
      <c r="L60" s="261"/>
      <c r="M60" s="261"/>
      <c r="N60" s="261"/>
      <c r="O60" s="261"/>
      <c r="P60" s="261" t="s">
        <v>186</v>
      </c>
      <c r="Q60" s="261"/>
      <c r="R60" s="261" t="s">
        <v>184</v>
      </c>
      <c r="S60" s="261"/>
      <c r="T60" s="261" t="s">
        <v>185</v>
      </c>
      <c r="U60" s="261"/>
      <c r="Z60" s="277"/>
      <c r="AA60" s="277"/>
      <c r="AB60" s="277"/>
      <c r="AC60" s="277"/>
      <c r="AD60" s="277"/>
      <c r="AE60" s="277"/>
      <c r="AF60" s="277"/>
      <c r="AG60" s="278">
        <f t="shared" ref="AG60:AG68" si="17">SUM(AJ60+AL60+AP60)+IF(AR60=TRUE,IF(AJ60&gt;0,3,0),0)</f>
        <v>0</v>
      </c>
      <c r="AH60" s="278"/>
      <c r="AI60" s="79" t="s">
        <v>75</v>
      </c>
      <c r="AJ60" s="275"/>
      <c r="AK60" s="275"/>
      <c r="AL60" s="275"/>
      <c r="AM60" s="275"/>
      <c r="AN60" s="276"/>
      <c r="AO60" s="276"/>
      <c r="AP60" s="259">
        <f t="shared" ref="AP60:AP68" si="18">IFERROR(INDEX($J$10:$J$15,MATCH(AN60,$C$10:$C$15,0)),0)</f>
        <v>0</v>
      </c>
      <c r="AQ60" s="259"/>
      <c r="AR60" s="56" t="b">
        <v>0</v>
      </c>
      <c r="AT60" s="335"/>
      <c r="AU60" s="335"/>
      <c r="AV60" s="335"/>
      <c r="AW60" s="335"/>
      <c r="AX60" s="335"/>
      <c r="AY60" s="335"/>
      <c r="AZ60" s="335"/>
      <c r="BA60" s="335"/>
      <c r="BB60" s="335"/>
      <c r="BC60" s="335"/>
      <c r="BD60" s="335"/>
      <c r="BE60" s="335"/>
      <c r="BF60" s="335"/>
      <c r="BG60" s="335"/>
      <c r="BH60" s="335"/>
      <c r="BI60" s="335"/>
      <c r="BJ60" s="335"/>
      <c r="BK60" s="335"/>
      <c r="BL60" s="335"/>
      <c r="BN60" s="46"/>
    </row>
    <row r="61" spans="1:84" ht="16.5" customHeight="1">
      <c r="C61" s="129" t="s">
        <v>187</v>
      </c>
      <c r="D61" s="151"/>
      <c r="E61" s="255"/>
      <c r="F61" s="241"/>
      <c r="G61" s="241"/>
      <c r="H61" s="250">
        <f>SUM(F61*3/20)</f>
        <v>0</v>
      </c>
      <c r="I61" s="251"/>
      <c r="K61" s="170"/>
      <c r="L61" s="171"/>
      <c r="M61" s="171"/>
      <c r="N61" s="171"/>
      <c r="O61" s="172"/>
      <c r="P61" s="252"/>
      <c r="Q61" s="252"/>
      <c r="R61" s="252"/>
      <c r="S61" s="252"/>
      <c r="T61" s="253">
        <f t="shared" ref="T61:T63" si="19">SUM(R61*P61)</f>
        <v>0</v>
      </c>
      <c r="U61" s="253"/>
      <c r="Z61" s="277"/>
      <c r="AA61" s="277"/>
      <c r="AB61" s="277"/>
      <c r="AC61" s="277"/>
      <c r="AD61" s="277"/>
      <c r="AE61" s="277"/>
      <c r="AF61" s="277"/>
      <c r="AG61" s="278">
        <f t="shared" si="17"/>
        <v>0</v>
      </c>
      <c r="AH61" s="278"/>
      <c r="AI61" s="79" t="s">
        <v>75</v>
      </c>
      <c r="AJ61" s="275"/>
      <c r="AK61" s="275"/>
      <c r="AL61" s="275"/>
      <c r="AM61" s="275"/>
      <c r="AN61" s="276"/>
      <c r="AO61" s="276"/>
      <c r="AP61" s="259">
        <f t="shared" si="18"/>
        <v>0</v>
      </c>
      <c r="AQ61" s="259"/>
      <c r="AR61" s="56" t="b">
        <v>0</v>
      </c>
      <c r="AT61" s="335"/>
      <c r="AU61" s="335"/>
      <c r="AV61" s="335"/>
      <c r="AW61" s="335"/>
      <c r="AX61" s="335"/>
      <c r="AY61" s="335"/>
      <c r="AZ61" s="335"/>
      <c r="BA61" s="335"/>
      <c r="BB61" s="335"/>
      <c r="BC61" s="335"/>
      <c r="BD61" s="335"/>
      <c r="BE61" s="335"/>
      <c r="BF61" s="335"/>
      <c r="BG61" s="335"/>
      <c r="BH61" s="335"/>
      <c r="BI61" s="335"/>
      <c r="BJ61" s="335"/>
      <c r="BK61" s="335"/>
      <c r="BL61" s="335"/>
      <c r="BN61" s="46"/>
    </row>
    <row r="62" spans="1:84" ht="16.5" customHeight="1">
      <c r="C62" s="108" t="s">
        <v>188</v>
      </c>
      <c r="D62" s="108"/>
      <c r="E62" s="108"/>
      <c r="F62" s="241"/>
      <c r="G62" s="241"/>
      <c r="H62" s="250">
        <f>SUM(F62/10)</f>
        <v>0</v>
      </c>
      <c r="I62" s="251"/>
      <c r="K62" s="170"/>
      <c r="L62" s="171"/>
      <c r="M62" s="171"/>
      <c r="N62" s="171"/>
      <c r="O62" s="172"/>
      <c r="P62" s="252"/>
      <c r="Q62" s="252"/>
      <c r="R62" s="252"/>
      <c r="S62" s="252"/>
      <c r="T62" s="253">
        <f t="shared" si="19"/>
        <v>0</v>
      </c>
      <c r="U62" s="253"/>
      <c r="Z62" s="277"/>
      <c r="AA62" s="277"/>
      <c r="AB62" s="277"/>
      <c r="AC62" s="277"/>
      <c r="AD62" s="277"/>
      <c r="AE62" s="277"/>
      <c r="AF62" s="277"/>
      <c r="AG62" s="278">
        <f t="shared" si="17"/>
        <v>0</v>
      </c>
      <c r="AH62" s="278"/>
      <c r="AI62" s="79" t="s">
        <v>75</v>
      </c>
      <c r="AJ62" s="275"/>
      <c r="AK62" s="275"/>
      <c r="AL62" s="275"/>
      <c r="AM62" s="275"/>
      <c r="AN62" s="276"/>
      <c r="AO62" s="276"/>
      <c r="AP62" s="259">
        <f t="shared" si="18"/>
        <v>0</v>
      </c>
      <c r="AQ62" s="259"/>
      <c r="AR62" s="56" t="b">
        <v>0</v>
      </c>
      <c r="AT62" s="335"/>
      <c r="AU62" s="335"/>
      <c r="AV62" s="335"/>
      <c r="AW62" s="335"/>
      <c r="AX62" s="335"/>
      <c r="AY62" s="335"/>
      <c r="AZ62" s="335"/>
      <c r="BA62" s="335"/>
      <c r="BB62" s="335"/>
      <c r="BC62" s="335"/>
      <c r="BD62" s="335"/>
      <c r="BE62" s="335"/>
      <c r="BF62" s="335"/>
      <c r="BG62" s="335"/>
      <c r="BH62" s="335"/>
      <c r="BI62" s="335"/>
      <c r="BJ62" s="335"/>
      <c r="BK62" s="335"/>
      <c r="BL62" s="335"/>
      <c r="BN62" s="46"/>
    </row>
    <row r="63" spans="1:84" ht="16.5" customHeight="1">
      <c r="C63" s="108" t="s">
        <v>189</v>
      </c>
      <c r="D63" s="108"/>
      <c r="E63" s="108"/>
      <c r="F63" s="241"/>
      <c r="G63" s="241"/>
      <c r="H63" s="250">
        <f>SUM(F63*5/10)</f>
        <v>0</v>
      </c>
      <c r="I63" s="251"/>
      <c r="J63" s="68"/>
      <c r="K63" s="252"/>
      <c r="L63" s="252"/>
      <c r="M63" s="252"/>
      <c r="N63" s="252"/>
      <c r="O63" s="252"/>
      <c r="P63" s="252"/>
      <c r="Q63" s="252"/>
      <c r="R63" s="252"/>
      <c r="S63" s="252"/>
      <c r="T63" s="253">
        <f t="shared" si="19"/>
        <v>0</v>
      </c>
      <c r="U63" s="253"/>
      <c r="Z63" s="277"/>
      <c r="AA63" s="277"/>
      <c r="AB63" s="277"/>
      <c r="AC63" s="277"/>
      <c r="AD63" s="277"/>
      <c r="AE63" s="277"/>
      <c r="AF63" s="277"/>
      <c r="AG63" s="278">
        <f t="shared" si="17"/>
        <v>0</v>
      </c>
      <c r="AH63" s="278"/>
      <c r="AI63" s="79" t="s">
        <v>75</v>
      </c>
      <c r="AJ63" s="275"/>
      <c r="AK63" s="275"/>
      <c r="AL63" s="275"/>
      <c r="AM63" s="275"/>
      <c r="AN63" s="276"/>
      <c r="AO63" s="276"/>
      <c r="AP63" s="259">
        <f t="shared" si="18"/>
        <v>0</v>
      </c>
      <c r="AQ63" s="259"/>
      <c r="AR63" s="56" t="b">
        <v>0</v>
      </c>
      <c r="AT63" s="335"/>
      <c r="AU63" s="335"/>
      <c r="AV63" s="335"/>
      <c r="AW63" s="335"/>
      <c r="AX63" s="335"/>
      <c r="AY63" s="335"/>
      <c r="AZ63" s="335"/>
      <c r="BA63" s="335"/>
      <c r="BB63" s="335"/>
      <c r="BC63" s="335"/>
      <c r="BD63" s="335"/>
      <c r="BE63" s="335"/>
      <c r="BF63" s="335"/>
      <c r="BG63" s="335"/>
      <c r="BH63" s="335"/>
      <c r="BI63" s="335"/>
      <c r="BJ63" s="335"/>
      <c r="BK63" s="335"/>
      <c r="BL63" s="335"/>
      <c r="BN63" s="46"/>
    </row>
    <row r="64" spans="1:84" ht="16.5" customHeight="1">
      <c r="C64" s="47"/>
      <c r="D64" s="47"/>
      <c r="E64" s="47"/>
      <c r="F64" s="47"/>
      <c r="G64" s="47"/>
      <c r="H64" s="47"/>
      <c r="I64" s="47"/>
      <c r="J64" s="47"/>
      <c r="K64" s="47"/>
      <c r="L64" s="47"/>
      <c r="M64" s="47"/>
      <c r="N64" s="47"/>
      <c r="O64" s="47"/>
      <c r="P64" s="47"/>
      <c r="Q64" s="47"/>
      <c r="R64" s="47"/>
      <c r="S64" s="47"/>
      <c r="T64" s="47"/>
      <c r="U64" s="47"/>
      <c r="Z64" s="277"/>
      <c r="AA64" s="277"/>
      <c r="AB64" s="277"/>
      <c r="AC64" s="277"/>
      <c r="AD64" s="277"/>
      <c r="AE64" s="277"/>
      <c r="AF64" s="277"/>
      <c r="AG64" s="278">
        <f t="shared" si="17"/>
        <v>0</v>
      </c>
      <c r="AH64" s="278"/>
      <c r="AI64" s="79" t="s">
        <v>75</v>
      </c>
      <c r="AJ64" s="275"/>
      <c r="AK64" s="275"/>
      <c r="AL64" s="275"/>
      <c r="AM64" s="275"/>
      <c r="AN64" s="276"/>
      <c r="AO64" s="276"/>
      <c r="AP64" s="259">
        <f t="shared" si="18"/>
        <v>0</v>
      </c>
      <c r="AQ64" s="259"/>
      <c r="AR64" s="56" t="b">
        <v>0</v>
      </c>
      <c r="BN64" s="46"/>
    </row>
    <row r="65" spans="26:67" ht="16.5" customHeight="1">
      <c r="Z65" s="277"/>
      <c r="AA65" s="277"/>
      <c r="AB65" s="277"/>
      <c r="AC65" s="277"/>
      <c r="AD65" s="277"/>
      <c r="AE65" s="277"/>
      <c r="AF65" s="277"/>
      <c r="AG65" s="278">
        <f t="shared" si="17"/>
        <v>0</v>
      </c>
      <c r="AH65" s="278"/>
      <c r="AI65" s="79" t="s">
        <v>75</v>
      </c>
      <c r="AJ65" s="275"/>
      <c r="AK65" s="275"/>
      <c r="AL65" s="275"/>
      <c r="AM65" s="275"/>
      <c r="AN65" s="276"/>
      <c r="AO65" s="276"/>
      <c r="AP65" s="259">
        <f t="shared" si="18"/>
        <v>0</v>
      </c>
      <c r="AQ65" s="259"/>
      <c r="AR65" s="56" t="b">
        <v>0</v>
      </c>
      <c r="AT65" s="279" t="s">
        <v>200</v>
      </c>
      <c r="AU65" s="279"/>
      <c r="AV65" s="279"/>
      <c r="AW65" s="279"/>
      <c r="AX65" s="279"/>
      <c r="AY65" s="279"/>
      <c r="AZ65" s="279"/>
      <c r="BA65" s="279"/>
      <c r="BB65" s="279"/>
      <c r="BC65" s="279"/>
      <c r="BD65" s="279"/>
      <c r="BE65" s="279"/>
      <c r="BF65" s="279"/>
      <c r="BG65" s="279"/>
      <c r="BH65" s="279"/>
      <c r="BI65" s="279"/>
      <c r="BJ65" s="279"/>
      <c r="BK65" s="279"/>
      <c r="BL65" s="279"/>
      <c r="BN65" s="46"/>
    </row>
    <row r="66" spans="26:67" ht="16.5" customHeight="1">
      <c r="Z66" s="277"/>
      <c r="AA66" s="277"/>
      <c r="AB66" s="277"/>
      <c r="AC66" s="277"/>
      <c r="AD66" s="277"/>
      <c r="AE66" s="277"/>
      <c r="AF66" s="277"/>
      <c r="AG66" s="278">
        <f t="shared" si="17"/>
        <v>0</v>
      </c>
      <c r="AH66" s="278"/>
      <c r="AI66" s="79" t="s">
        <v>75</v>
      </c>
      <c r="AJ66" s="275"/>
      <c r="AK66" s="275"/>
      <c r="AL66" s="275"/>
      <c r="AM66" s="275"/>
      <c r="AN66" s="276"/>
      <c r="AO66" s="276"/>
      <c r="AP66" s="259">
        <f t="shared" si="18"/>
        <v>0</v>
      </c>
      <c r="AQ66" s="259"/>
      <c r="AR66" s="56" t="b">
        <v>0</v>
      </c>
      <c r="AT66" s="231" t="s">
        <v>201</v>
      </c>
      <c r="AU66" s="232"/>
      <c r="AV66" s="232"/>
      <c r="AW66" s="232"/>
      <c r="AX66" s="232"/>
      <c r="AY66" s="232"/>
      <c r="AZ66" s="232"/>
      <c r="BA66" s="232"/>
      <c r="BB66" s="232"/>
      <c r="BC66" s="232"/>
      <c r="BD66" s="232"/>
      <c r="BE66" s="232"/>
      <c r="BF66" s="232"/>
      <c r="BG66" s="232"/>
      <c r="BH66" s="232"/>
      <c r="BI66" s="232"/>
      <c r="BJ66" s="232"/>
      <c r="BK66" s="232"/>
      <c r="BL66" s="233"/>
      <c r="BN66" s="46"/>
    </row>
    <row r="67" spans="26:67" ht="16.5" customHeight="1">
      <c r="Z67" s="277"/>
      <c r="AA67" s="277"/>
      <c r="AB67" s="277"/>
      <c r="AC67" s="277"/>
      <c r="AD67" s="277"/>
      <c r="AE67" s="277"/>
      <c r="AF67" s="277"/>
      <c r="AG67" s="278">
        <f t="shared" si="17"/>
        <v>0</v>
      </c>
      <c r="AH67" s="278"/>
      <c r="AI67" s="79" t="s">
        <v>75</v>
      </c>
      <c r="AJ67" s="275"/>
      <c r="AK67" s="275"/>
      <c r="AL67" s="275"/>
      <c r="AM67" s="275"/>
      <c r="AN67" s="276"/>
      <c r="AO67" s="276"/>
      <c r="AP67" s="259">
        <f t="shared" si="18"/>
        <v>0</v>
      </c>
      <c r="AQ67" s="259"/>
      <c r="AR67" s="56" t="b">
        <v>0</v>
      </c>
      <c r="AT67" s="234"/>
      <c r="AU67" s="235"/>
      <c r="AV67" s="235"/>
      <c r="AW67" s="235"/>
      <c r="AX67" s="235"/>
      <c r="AY67" s="235"/>
      <c r="AZ67" s="235"/>
      <c r="BA67" s="235"/>
      <c r="BB67" s="235"/>
      <c r="BC67" s="235"/>
      <c r="BD67" s="235"/>
      <c r="BE67" s="235"/>
      <c r="BF67" s="235"/>
      <c r="BG67" s="235"/>
      <c r="BH67" s="235"/>
      <c r="BI67" s="235"/>
      <c r="BJ67" s="235"/>
      <c r="BK67" s="235"/>
      <c r="BL67" s="236"/>
      <c r="BN67" s="46"/>
    </row>
    <row r="68" spans="26:67" ht="16.5" customHeight="1">
      <c r="Z68" s="277"/>
      <c r="AA68" s="277"/>
      <c r="AB68" s="277"/>
      <c r="AC68" s="277"/>
      <c r="AD68" s="277"/>
      <c r="AE68" s="277"/>
      <c r="AF68" s="277"/>
      <c r="AG68" s="278">
        <f t="shared" si="17"/>
        <v>0</v>
      </c>
      <c r="AH68" s="278"/>
      <c r="AI68" s="79" t="s">
        <v>75</v>
      </c>
      <c r="AJ68" s="275"/>
      <c r="AK68" s="275"/>
      <c r="AL68" s="275"/>
      <c r="AM68" s="275"/>
      <c r="AN68" s="276"/>
      <c r="AO68" s="276"/>
      <c r="AP68" s="259">
        <f t="shared" si="18"/>
        <v>0</v>
      </c>
      <c r="AQ68" s="259"/>
      <c r="AR68" s="56" t="b">
        <v>0</v>
      </c>
      <c r="AT68" s="234"/>
      <c r="AU68" s="235"/>
      <c r="AV68" s="235"/>
      <c r="AW68" s="235"/>
      <c r="AX68" s="235"/>
      <c r="AY68" s="235"/>
      <c r="AZ68" s="235"/>
      <c r="BA68" s="235"/>
      <c r="BB68" s="235"/>
      <c r="BC68" s="235"/>
      <c r="BD68" s="235"/>
      <c r="BE68" s="235"/>
      <c r="BF68" s="235"/>
      <c r="BG68" s="235"/>
      <c r="BH68" s="235"/>
      <c r="BI68" s="235"/>
      <c r="BJ68" s="235"/>
      <c r="BK68" s="235"/>
      <c r="BL68" s="236"/>
      <c r="BN68" s="46"/>
    </row>
    <row r="69" spans="26:67" ht="16.5" customHeight="1">
      <c r="AT69" s="234"/>
      <c r="AU69" s="235"/>
      <c r="AV69" s="235"/>
      <c r="AW69" s="235"/>
      <c r="AX69" s="235"/>
      <c r="AY69" s="235"/>
      <c r="AZ69" s="235"/>
      <c r="BA69" s="235"/>
      <c r="BB69" s="235"/>
      <c r="BC69" s="235"/>
      <c r="BD69" s="235"/>
      <c r="BE69" s="235"/>
      <c r="BF69" s="235"/>
      <c r="BG69" s="235"/>
      <c r="BH69" s="235"/>
      <c r="BI69" s="235"/>
      <c r="BJ69" s="235"/>
      <c r="BK69" s="235"/>
      <c r="BL69" s="236"/>
      <c r="BN69" s="46"/>
    </row>
    <row r="70" spans="26:67" ht="16.5" customHeight="1">
      <c r="AA70" s="129" t="s">
        <v>177</v>
      </c>
      <c r="AB70" s="151"/>
      <c r="AC70" s="151"/>
      <c r="AD70" s="151"/>
      <c r="AE70" s="151"/>
      <c r="AF70" s="259">
        <f>SUM(AJ5:AK68)</f>
        <v>2</v>
      </c>
      <c r="AG70" s="259"/>
      <c r="AH70" s="259"/>
      <c r="AJ70" s="129" t="s">
        <v>178</v>
      </c>
      <c r="AK70" s="151"/>
      <c r="AL70" s="151"/>
      <c r="AM70" s="151"/>
      <c r="AN70" s="151"/>
      <c r="AO70" s="259">
        <f>SUM(J5:K8)</f>
        <v>2</v>
      </c>
      <c r="AP70" s="259"/>
      <c r="AT70" s="234"/>
      <c r="AU70" s="235"/>
      <c r="AV70" s="235"/>
      <c r="AW70" s="235"/>
      <c r="AX70" s="235"/>
      <c r="AY70" s="235"/>
      <c r="AZ70" s="235"/>
      <c r="BA70" s="235"/>
      <c r="BB70" s="235"/>
      <c r="BC70" s="235"/>
      <c r="BD70" s="235"/>
      <c r="BE70" s="235"/>
      <c r="BF70" s="235"/>
      <c r="BG70" s="235"/>
      <c r="BH70" s="235"/>
      <c r="BI70" s="235"/>
      <c r="BJ70" s="235"/>
      <c r="BK70" s="235"/>
      <c r="BL70" s="236"/>
      <c r="BN70" s="46"/>
    </row>
    <row r="71" spans="26:67" ht="16.5" customHeight="1">
      <c r="AA71" s="129" t="s">
        <v>179</v>
      </c>
      <c r="AB71" s="151"/>
      <c r="AC71" s="151"/>
      <c r="AD71" s="151"/>
      <c r="AE71" s="151"/>
      <c r="AF71" s="274">
        <v>2</v>
      </c>
      <c r="AG71" s="274"/>
      <c r="AH71" s="274"/>
      <c r="AJ71" s="129" t="s">
        <v>180</v>
      </c>
      <c r="AK71" s="151"/>
      <c r="AL71" s="151"/>
      <c r="AM71" s="151"/>
      <c r="AN71" s="151"/>
      <c r="AO71" s="274">
        <v>0</v>
      </c>
      <c r="AP71" s="274"/>
      <c r="AT71" s="237"/>
      <c r="AU71" s="238"/>
      <c r="AV71" s="238"/>
      <c r="AW71" s="238"/>
      <c r="AX71" s="238"/>
      <c r="AY71" s="238"/>
      <c r="AZ71" s="238"/>
      <c r="BA71" s="238"/>
      <c r="BB71" s="238"/>
      <c r="BC71" s="238"/>
      <c r="BD71" s="238"/>
      <c r="BE71" s="238"/>
      <c r="BF71" s="238"/>
      <c r="BG71" s="238"/>
      <c r="BH71" s="238"/>
      <c r="BI71" s="238"/>
      <c r="BJ71" s="238"/>
      <c r="BK71" s="238"/>
      <c r="BL71" s="239"/>
      <c r="BN71" s="46"/>
    </row>
    <row r="72" spans="26:67" ht="16.5" customHeight="1">
      <c r="AU72" s="46"/>
      <c r="AV72" s="46"/>
      <c r="AW72" s="46"/>
      <c r="AX72" s="46"/>
      <c r="AY72" s="46"/>
      <c r="AZ72" s="46"/>
      <c r="BA72" s="46"/>
      <c r="BB72" s="46"/>
      <c r="BC72" s="46"/>
      <c r="BD72" s="46"/>
      <c r="BE72" s="46"/>
      <c r="BF72" s="46"/>
      <c r="BG72" s="46"/>
      <c r="BH72" s="46"/>
      <c r="BI72" s="46"/>
      <c r="BJ72" s="46"/>
      <c r="BK72" s="46"/>
      <c r="BL72" s="46"/>
      <c r="BM72" s="46"/>
      <c r="BO72" s="46"/>
    </row>
    <row r="73" spans="26:67" ht="16.5" customHeight="1">
      <c r="AA73" s="260" t="s">
        <v>181</v>
      </c>
      <c r="AB73" s="260"/>
      <c r="AC73" s="260"/>
      <c r="AD73" s="260"/>
      <c r="AE73" s="260"/>
      <c r="AF73" s="260"/>
      <c r="AG73" s="260"/>
      <c r="AH73" s="260"/>
      <c r="AI73" s="260"/>
      <c r="AJ73" s="260"/>
      <c r="AK73" s="260"/>
      <c r="AL73" s="260"/>
      <c r="AM73" s="260"/>
      <c r="AN73" s="260"/>
      <c r="AO73" s="260"/>
      <c r="AP73" s="260"/>
      <c r="AU73" s="46"/>
      <c r="AV73" s="46"/>
      <c r="AW73" s="46"/>
      <c r="AX73" s="46"/>
      <c r="AY73" s="46"/>
      <c r="AZ73" s="46"/>
      <c r="BA73" s="46"/>
      <c r="BB73" s="46"/>
      <c r="BC73" s="46"/>
      <c r="BD73" s="46"/>
      <c r="BE73" s="46"/>
      <c r="BF73" s="46"/>
      <c r="BG73" s="46"/>
      <c r="BH73" s="46"/>
      <c r="BI73" s="46"/>
      <c r="BJ73" s="46"/>
      <c r="BK73" s="46"/>
      <c r="BL73" s="46"/>
      <c r="BM73" s="46"/>
      <c r="BO73" s="46"/>
    </row>
    <row r="74" spans="26:67" ht="16.5" customHeight="1">
      <c r="AA74" s="260" t="s">
        <v>183</v>
      </c>
      <c r="AB74" s="260"/>
      <c r="AC74" s="260"/>
      <c r="AD74" s="260"/>
      <c r="AE74" s="260"/>
      <c r="AF74" s="260"/>
      <c r="AG74" s="260"/>
      <c r="AH74" s="260"/>
      <c r="AI74" s="260"/>
      <c r="AJ74" s="260"/>
      <c r="AK74" s="260"/>
      <c r="AL74" s="260"/>
      <c r="AM74" s="260"/>
      <c r="AN74" s="260"/>
      <c r="AO74" s="260"/>
      <c r="AP74" s="260"/>
      <c r="AU74" s="46"/>
      <c r="AV74" s="46"/>
      <c r="AW74" s="46"/>
      <c r="AX74" s="46"/>
      <c r="AY74" s="46"/>
      <c r="AZ74" s="46"/>
      <c r="BA74" s="46"/>
      <c r="BB74" s="46"/>
      <c r="BC74" s="46"/>
      <c r="BD74" s="46"/>
      <c r="BE74" s="46"/>
      <c r="BF74" s="46"/>
      <c r="BG74" s="46"/>
      <c r="BH74" s="46"/>
      <c r="BI74" s="46"/>
      <c r="BJ74" s="46"/>
      <c r="BK74" s="46"/>
      <c r="BL74" s="46"/>
      <c r="BM74" s="46"/>
      <c r="BO74" s="46"/>
    </row>
    <row r="75" spans="26:67" ht="16.5" customHeight="1">
      <c r="BO75" s="46"/>
    </row>
    <row r="76" spans="26:67" ht="16.5" customHeight="1">
      <c r="BO76" s="46"/>
    </row>
    <row r="77" spans="26:67" ht="16.5" customHeight="1">
      <c r="BO77" s="46"/>
    </row>
    <row r="78" spans="26:67" ht="16.5" customHeight="1">
      <c r="BO78" s="46"/>
    </row>
    <row r="79" spans="26:67" ht="16.5" customHeight="1">
      <c r="BO79" s="46"/>
    </row>
    <row r="80" spans="26:67" ht="16.5" customHeight="1">
      <c r="BO80" s="46"/>
    </row>
    <row r="81" spans="67:67" ht="16.5" customHeight="1">
      <c r="BO81" s="46"/>
    </row>
    <row r="82" spans="67:67" ht="16.5" customHeight="1">
      <c r="BO82" s="46"/>
    </row>
    <row r="97" spans="27:28" ht="16.5" customHeight="1">
      <c r="AA97" s="84"/>
      <c r="AB97" s="84"/>
    </row>
    <row r="98" spans="27:28" ht="16.5" customHeight="1">
      <c r="AA98" s="84"/>
      <c r="AB98" s="84"/>
    </row>
  </sheetData>
  <sheetProtection selectLockedCells="1"/>
  <mergeCells count="768">
    <mergeCell ref="M5:O5"/>
    <mergeCell ref="P5:U5"/>
    <mergeCell ref="Z5:AF5"/>
    <mergeCell ref="AG5:AH5"/>
    <mergeCell ref="AJ5:AK5"/>
    <mergeCell ref="AL5:AM5"/>
    <mergeCell ref="A1:BM1"/>
    <mergeCell ref="C3:U3"/>
    <mergeCell ref="X3:AQ3"/>
    <mergeCell ref="AT3:BL3"/>
    <mergeCell ref="I4:L4"/>
    <mergeCell ref="T4:U4"/>
    <mergeCell ref="Z4:AF4"/>
    <mergeCell ref="AG4:AH4"/>
    <mergeCell ref="AJ4:AK4"/>
    <mergeCell ref="AL4:AM4"/>
    <mergeCell ref="AN4:AQ4"/>
    <mergeCell ref="AU4:AY4"/>
    <mergeCell ref="AZ4:BE4"/>
    <mergeCell ref="BF4:BJ4"/>
    <mergeCell ref="AN5:AO5"/>
    <mergeCell ref="AP5:AQ5"/>
    <mergeCell ref="AU5:AY5"/>
    <mergeCell ref="AZ5:BC5"/>
    <mergeCell ref="BD5:BE5"/>
    <mergeCell ref="BF5:BJ5"/>
    <mergeCell ref="BK5:BL5"/>
    <mergeCell ref="BM5:BN5"/>
    <mergeCell ref="C6:E6"/>
    <mergeCell ref="F6:I6"/>
    <mergeCell ref="M6:O6"/>
    <mergeCell ref="P6:Q6"/>
    <mergeCell ref="R6:S6"/>
    <mergeCell ref="T6:U6"/>
    <mergeCell ref="Z6:AF6"/>
    <mergeCell ref="AG6:AH6"/>
    <mergeCell ref="AJ6:AK6"/>
    <mergeCell ref="AL6:AM6"/>
    <mergeCell ref="AN6:AO6"/>
    <mergeCell ref="AP6:AQ6"/>
    <mergeCell ref="AT6:BL7"/>
    <mergeCell ref="C5:E5"/>
    <mergeCell ref="F5:I5"/>
    <mergeCell ref="J5:K5"/>
    <mergeCell ref="C7:E7"/>
    <mergeCell ref="F7:I7"/>
    <mergeCell ref="Z7:AF7"/>
    <mergeCell ref="AG7:AH7"/>
    <mergeCell ref="AJ7:AK7"/>
    <mergeCell ref="AL7:AM7"/>
    <mergeCell ref="AN7:AO7"/>
    <mergeCell ref="AP7:AQ7"/>
    <mergeCell ref="C8:E8"/>
    <mergeCell ref="F8:I8"/>
    <mergeCell ref="Z8:AF8"/>
    <mergeCell ref="AG8:AH8"/>
    <mergeCell ref="AJ8:AK8"/>
    <mergeCell ref="AL8:AM8"/>
    <mergeCell ref="AN8:AO8"/>
    <mergeCell ref="AP8:AQ8"/>
    <mergeCell ref="AU8:AY8"/>
    <mergeCell ref="AZ8:BC8"/>
    <mergeCell ref="BD8:BE8"/>
    <mergeCell ref="BF8:BJ8"/>
    <mergeCell ref="BK8:BL8"/>
    <mergeCell ref="BM8:BN8"/>
    <mergeCell ref="J9:K9"/>
    <mergeCell ref="Z9:AF9"/>
    <mergeCell ref="AG9:AH9"/>
    <mergeCell ref="AJ9:AK9"/>
    <mergeCell ref="AL9:AM9"/>
    <mergeCell ref="AN9:AO9"/>
    <mergeCell ref="AP9:AQ9"/>
    <mergeCell ref="C10:E10"/>
    <mergeCell ref="F10:H10"/>
    <mergeCell ref="J10:K10"/>
    <mergeCell ref="Z10:AF10"/>
    <mergeCell ref="AG10:AH10"/>
    <mergeCell ref="AJ10:AK10"/>
    <mergeCell ref="AL10:AM10"/>
    <mergeCell ref="AN10:AO10"/>
    <mergeCell ref="AP10:AQ10"/>
    <mergeCell ref="AU11:AY11"/>
    <mergeCell ref="AZ11:BC11"/>
    <mergeCell ref="BD11:BE11"/>
    <mergeCell ref="BF11:BJ11"/>
    <mergeCell ref="BK11:BL11"/>
    <mergeCell ref="BM11:BN11"/>
    <mergeCell ref="C12:E12"/>
    <mergeCell ref="F12:H12"/>
    <mergeCell ref="J12:K12"/>
    <mergeCell ref="Z12:AF12"/>
    <mergeCell ref="AG12:AH12"/>
    <mergeCell ref="AJ12:AK12"/>
    <mergeCell ref="AL12:AM12"/>
    <mergeCell ref="AN12:AO12"/>
    <mergeCell ref="AP12:AQ12"/>
    <mergeCell ref="C11:E11"/>
    <mergeCell ref="F11:H11"/>
    <mergeCell ref="J11:K11"/>
    <mergeCell ref="Z11:AF11"/>
    <mergeCell ref="AG11:AH11"/>
    <mergeCell ref="AJ11:AK11"/>
    <mergeCell ref="AL11:AM11"/>
    <mergeCell ref="AN11:AO11"/>
    <mergeCell ref="AP11:AQ11"/>
    <mergeCell ref="AN14:AO14"/>
    <mergeCell ref="AP14:AQ14"/>
    <mergeCell ref="C13:E13"/>
    <mergeCell ref="F13:H13"/>
    <mergeCell ref="J13:K13"/>
    <mergeCell ref="Z13:AF13"/>
    <mergeCell ref="AG13:AH13"/>
    <mergeCell ref="AJ13:AK13"/>
    <mergeCell ref="AL13:AM13"/>
    <mergeCell ref="AN13:AO13"/>
    <mergeCell ref="AP13:AQ13"/>
    <mergeCell ref="AN16:AO16"/>
    <mergeCell ref="AP16:AQ16"/>
    <mergeCell ref="AU14:AY14"/>
    <mergeCell ref="AZ14:BC14"/>
    <mergeCell ref="BD14:BE14"/>
    <mergeCell ref="BF14:BJ14"/>
    <mergeCell ref="BK14:BL14"/>
    <mergeCell ref="BM14:BN14"/>
    <mergeCell ref="C15:E15"/>
    <mergeCell ref="F15:H15"/>
    <mergeCell ref="J15:K15"/>
    <mergeCell ref="Z15:AF15"/>
    <mergeCell ref="AG15:AH15"/>
    <mergeCell ref="AJ15:AK15"/>
    <mergeCell ref="AL15:AM15"/>
    <mergeCell ref="AN15:AO15"/>
    <mergeCell ref="AP15:AQ15"/>
    <mergeCell ref="C14:E14"/>
    <mergeCell ref="F14:H14"/>
    <mergeCell ref="J14:K14"/>
    <mergeCell ref="Z14:AF14"/>
    <mergeCell ref="AG14:AH14"/>
    <mergeCell ref="AJ14:AK14"/>
    <mergeCell ref="AL14:AM14"/>
    <mergeCell ref="S17:U17"/>
    <mergeCell ref="Z17:AF17"/>
    <mergeCell ref="AG17:AH17"/>
    <mergeCell ref="AJ17:AK17"/>
    <mergeCell ref="AL17:AM17"/>
    <mergeCell ref="M16:O16"/>
    <mergeCell ref="P16:R16"/>
    <mergeCell ref="S16:U16"/>
    <mergeCell ref="Z16:AF16"/>
    <mergeCell ref="AG16:AH16"/>
    <mergeCell ref="AJ16:AK16"/>
    <mergeCell ref="AL16:AM16"/>
    <mergeCell ref="AN17:AO17"/>
    <mergeCell ref="AP17:AQ17"/>
    <mergeCell ref="AU17:AY17"/>
    <mergeCell ref="AZ17:BC17"/>
    <mergeCell ref="BD17:BE17"/>
    <mergeCell ref="BF17:BJ17"/>
    <mergeCell ref="BK17:BL17"/>
    <mergeCell ref="BM17:BN17"/>
    <mergeCell ref="C18:G18"/>
    <mergeCell ref="I18:K18"/>
    <mergeCell ref="M18:O18"/>
    <mergeCell ref="P18:R18"/>
    <mergeCell ref="S18:U18"/>
    <mergeCell ref="Z18:AF18"/>
    <mergeCell ref="AG18:AH18"/>
    <mergeCell ref="AJ18:AK18"/>
    <mergeCell ref="AL18:AM18"/>
    <mergeCell ref="AN18:AO18"/>
    <mergeCell ref="AP18:AQ18"/>
    <mergeCell ref="AT18:BL19"/>
    <mergeCell ref="C17:G17"/>
    <mergeCell ref="I17:K17"/>
    <mergeCell ref="M17:O17"/>
    <mergeCell ref="P17:R17"/>
    <mergeCell ref="AN19:AO19"/>
    <mergeCell ref="AP19:AQ19"/>
    <mergeCell ref="Z20:AF20"/>
    <mergeCell ref="AG20:AH20"/>
    <mergeCell ref="AJ20:AK20"/>
    <mergeCell ref="AL20:AM20"/>
    <mergeCell ref="AN20:AO20"/>
    <mergeCell ref="AP20:AQ20"/>
    <mergeCell ref="C21:U21"/>
    <mergeCell ref="Z21:AF21"/>
    <mergeCell ref="AG21:AH21"/>
    <mergeCell ref="AJ21:AK21"/>
    <mergeCell ref="AL21:AM21"/>
    <mergeCell ref="AN21:AO21"/>
    <mergeCell ref="AP21:AQ21"/>
    <mergeCell ref="C19:G19"/>
    <mergeCell ref="I19:K19"/>
    <mergeCell ref="M19:O19"/>
    <mergeCell ref="P19:R19"/>
    <mergeCell ref="S19:U19"/>
    <mergeCell ref="Z19:AF19"/>
    <mergeCell ref="AG19:AH19"/>
    <mergeCell ref="AJ19:AK19"/>
    <mergeCell ref="AL19:AM19"/>
    <mergeCell ref="AT21:BL21"/>
    <mergeCell ref="Z22:AF22"/>
    <mergeCell ref="AG22:AH22"/>
    <mergeCell ref="AJ22:AK22"/>
    <mergeCell ref="AL22:AM22"/>
    <mergeCell ref="AN22:AO22"/>
    <mergeCell ref="AP22:AQ22"/>
    <mergeCell ref="AU22:AZ22"/>
    <mergeCell ref="BA22:BL22"/>
    <mergeCell ref="L23:N23"/>
    <mergeCell ref="O23:Q23"/>
    <mergeCell ref="S23:U23"/>
    <mergeCell ref="Z23:AF23"/>
    <mergeCell ref="AG23:AH23"/>
    <mergeCell ref="AJ23:AK23"/>
    <mergeCell ref="AL23:AM23"/>
    <mergeCell ref="AN23:AO23"/>
    <mergeCell ref="AP23:AQ23"/>
    <mergeCell ref="AU23:AZ23"/>
    <mergeCell ref="BA23:BL23"/>
    <mergeCell ref="Z24:AF24"/>
    <mergeCell ref="AG24:AH24"/>
    <mergeCell ref="AJ24:AK24"/>
    <mergeCell ref="AL24:AM24"/>
    <mergeCell ref="AN24:AO24"/>
    <mergeCell ref="AP24:AQ24"/>
    <mergeCell ref="AU24:AZ24"/>
    <mergeCell ref="BA24:BL24"/>
    <mergeCell ref="C25:E25"/>
    <mergeCell ref="F25:J25"/>
    <mergeCell ref="Z25:AF25"/>
    <mergeCell ref="AG25:AH25"/>
    <mergeCell ref="AJ25:AK25"/>
    <mergeCell ref="AL25:AM25"/>
    <mergeCell ref="AN25:AO25"/>
    <mergeCell ref="AP25:AQ25"/>
    <mergeCell ref="AU25:AZ25"/>
    <mergeCell ref="BA25:BL25"/>
    <mergeCell ref="Z26:AF26"/>
    <mergeCell ref="AG26:AH26"/>
    <mergeCell ref="AJ26:AK26"/>
    <mergeCell ref="AL26:AM26"/>
    <mergeCell ref="AN26:AO26"/>
    <mergeCell ref="AP26:AQ26"/>
    <mergeCell ref="AU26:AZ26"/>
    <mergeCell ref="BA26:BL26"/>
    <mergeCell ref="C27:E27"/>
    <mergeCell ref="F27:H27"/>
    <mergeCell ref="J27:M27"/>
    <mergeCell ref="N27:U27"/>
    <mergeCell ref="Z27:AF27"/>
    <mergeCell ref="AG27:AH27"/>
    <mergeCell ref="AJ27:AK27"/>
    <mergeCell ref="AL27:AM27"/>
    <mergeCell ref="AN27:AO27"/>
    <mergeCell ref="C28:E28"/>
    <mergeCell ref="F28:H28"/>
    <mergeCell ref="J28:M28"/>
    <mergeCell ref="N28:U28"/>
    <mergeCell ref="Z28:AF28"/>
    <mergeCell ref="AG28:AH28"/>
    <mergeCell ref="AJ28:AK28"/>
    <mergeCell ref="AL28:AM28"/>
    <mergeCell ref="AN28:AO28"/>
    <mergeCell ref="R29:S29"/>
    <mergeCell ref="T29:U29"/>
    <mergeCell ref="Z29:AF29"/>
    <mergeCell ref="AG29:AH29"/>
    <mergeCell ref="AJ29:AK29"/>
    <mergeCell ref="AL29:AM29"/>
    <mergeCell ref="AP27:AQ27"/>
    <mergeCell ref="AU27:AZ27"/>
    <mergeCell ref="BA27:BL27"/>
    <mergeCell ref="AP28:AQ28"/>
    <mergeCell ref="AU28:AZ28"/>
    <mergeCell ref="BA28:BL28"/>
    <mergeCell ref="AN31:AO31"/>
    <mergeCell ref="AP31:AQ31"/>
    <mergeCell ref="AU31:AZ31"/>
    <mergeCell ref="AN29:AQ29"/>
    <mergeCell ref="AU29:AZ29"/>
    <mergeCell ref="BA29:BL29"/>
    <mergeCell ref="C30:E30"/>
    <mergeCell ref="F30:H30"/>
    <mergeCell ref="L30:M30"/>
    <mergeCell ref="N30:O30"/>
    <mergeCell ref="P30:Q30"/>
    <mergeCell ref="R30:S30"/>
    <mergeCell ref="T30:U30"/>
    <mergeCell ref="Z30:AF30"/>
    <mergeCell ref="AG30:AH30"/>
    <mergeCell ref="AJ30:AK30"/>
    <mergeCell ref="AL30:AM30"/>
    <mergeCell ref="AN30:AO30"/>
    <mergeCell ref="AP30:AQ30"/>
    <mergeCell ref="AU30:AZ30"/>
    <mergeCell ref="BA30:BL30"/>
    <mergeCell ref="L29:M29"/>
    <mergeCell ref="N29:O29"/>
    <mergeCell ref="P29:Q29"/>
    <mergeCell ref="AL33:AM33"/>
    <mergeCell ref="AN33:AO33"/>
    <mergeCell ref="AP33:AQ33"/>
    <mergeCell ref="BA31:BL31"/>
    <mergeCell ref="C32:E32"/>
    <mergeCell ref="F32:H32"/>
    <mergeCell ref="J32:K32"/>
    <mergeCell ref="L32:M32"/>
    <mergeCell ref="O32:S32"/>
    <mergeCell ref="T32:U32"/>
    <mergeCell ref="Z32:AF32"/>
    <mergeCell ref="AG32:AH32"/>
    <mergeCell ref="AJ32:AK32"/>
    <mergeCell ref="AL32:AM32"/>
    <mergeCell ref="AN32:AO32"/>
    <mergeCell ref="AP32:AQ32"/>
    <mergeCell ref="AU32:AZ32"/>
    <mergeCell ref="BA32:BL32"/>
    <mergeCell ref="C31:E31"/>
    <mergeCell ref="F31:H31"/>
    <mergeCell ref="Z31:AF31"/>
    <mergeCell ref="AG31:AH31"/>
    <mergeCell ref="AJ31:AK31"/>
    <mergeCell ref="AL31:AM31"/>
    <mergeCell ref="AG35:AH35"/>
    <mergeCell ref="AJ35:AK35"/>
    <mergeCell ref="AL35:AM35"/>
    <mergeCell ref="AU33:AZ33"/>
    <mergeCell ref="BA33:BL33"/>
    <mergeCell ref="C34:E34"/>
    <mergeCell ref="F34:H34"/>
    <mergeCell ref="J34:L34"/>
    <mergeCell ref="M34:O34"/>
    <mergeCell ref="P34:R34"/>
    <mergeCell ref="Z34:AF34"/>
    <mergeCell ref="AG34:AH34"/>
    <mergeCell ref="AJ34:AK34"/>
    <mergeCell ref="AL34:AM34"/>
    <mergeCell ref="AN34:AO34"/>
    <mergeCell ref="AP34:AQ34"/>
    <mergeCell ref="AU34:AZ34"/>
    <mergeCell ref="BA34:BL34"/>
    <mergeCell ref="J33:L33"/>
    <mergeCell ref="M33:O33"/>
    <mergeCell ref="P33:R33"/>
    <mergeCell ref="Z33:AF33"/>
    <mergeCell ref="AG33:AH33"/>
    <mergeCell ref="AJ33:AK33"/>
    <mergeCell ref="AL37:AM37"/>
    <mergeCell ref="AN35:AO35"/>
    <mergeCell ref="AP35:AQ35"/>
    <mergeCell ref="AU35:AZ35"/>
    <mergeCell ref="BA35:BL35"/>
    <mergeCell ref="C36:H36"/>
    <mergeCell ref="J36:L36"/>
    <mergeCell ref="M36:O36"/>
    <mergeCell ref="P36:R36"/>
    <mergeCell ref="S36:U36"/>
    <mergeCell ref="Z36:AF36"/>
    <mergeCell ref="AG36:AH36"/>
    <mergeCell ref="AJ36:AK36"/>
    <mergeCell ref="AL36:AM36"/>
    <mergeCell ref="AN36:AO36"/>
    <mergeCell ref="AP36:AQ36"/>
    <mergeCell ref="AU36:AZ36"/>
    <mergeCell ref="BA36:BL36"/>
    <mergeCell ref="F35:H35"/>
    <mergeCell ref="J35:L35"/>
    <mergeCell ref="M35:O35"/>
    <mergeCell ref="P35:R35"/>
    <mergeCell ref="S35:U35"/>
    <mergeCell ref="Z35:AF35"/>
    <mergeCell ref="AN37:AO37"/>
    <mergeCell ref="AP37:AQ37"/>
    <mergeCell ref="AU37:AZ37"/>
    <mergeCell ref="BA37:BL37"/>
    <mergeCell ref="C38:E38"/>
    <mergeCell ref="F38:H38"/>
    <mergeCell ref="J38:L38"/>
    <mergeCell ref="M38:O38"/>
    <mergeCell ref="P38:R38"/>
    <mergeCell ref="S38:U38"/>
    <mergeCell ref="Z38:AF38"/>
    <mergeCell ref="AG38:AH38"/>
    <mergeCell ref="AJ38:AK38"/>
    <mergeCell ref="AL38:AM38"/>
    <mergeCell ref="AN38:AO38"/>
    <mergeCell ref="AP38:AQ38"/>
    <mergeCell ref="F37:H37"/>
    <mergeCell ref="J37:L37"/>
    <mergeCell ref="M37:O37"/>
    <mergeCell ref="P37:R37"/>
    <mergeCell ref="S37:U37"/>
    <mergeCell ref="Z37:AF37"/>
    <mergeCell ref="AG37:AH37"/>
    <mergeCell ref="AJ37:AK37"/>
    <mergeCell ref="AP39:AQ39"/>
    <mergeCell ref="AT39:BL39"/>
    <mergeCell ref="C40:E40"/>
    <mergeCell ref="F40:H40"/>
    <mergeCell ref="J40:L40"/>
    <mergeCell ref="M40:O40"/>
    <mergeCell ref="P40:R40"/>
    <mergeCell ref="S40:U40"/>
    <mergeCell ref="Z40:AF40"/>
    <mergeCell ref="AG40:AH40"/>
    <mergeCell ref="AJ40:AK40"/>
    <mergeCell ref="AL40:AM40"/>
    <mergeCell ref="AN40:AQ40"/>
    <mergeCell ref="AU40:AZ40"/>
    <mergeCell ref="BA40:BL40"/>
    <mergeCell ref="F39:H39"/>
    <mergeCell ref="J39:L39"/>
    <mergeCell ref="M39:O39"/>
    <mergeCell ref="P39:R39"/>
    <mergeCell ref="Z39:AF39"/>
    <mergeCell ref="AG39:AH39"/>
    <mergeCell ref="AJ39:AK39"/>
    <mergeCell ref="AL39:AM39"/>
    <mergeCell ref="AN39:AO39"/>
    <mergeCell ref="AU41:AZ41"/>
    <mergeCell ref="BA41:BL41"/>
    <mergeCell ref="C42:U42"/>
    <mergeCell ref="Z42:AF42"/>
    <mergeCell ref="AG42:AH42"/>
    <mergeCell ref="AJ42:AK42"/>
    <mergeCell ref="AL42:AM42"/>
    <mergeCell ref="AN42:AO42"/>
    <mergeCell ref="AP42:AQ42"/>
    <mergeCell ref="AU42:AZ42"/>
    <mergeCell ref="BA42:BL42"/>
    <mergeCell ref="AL43:AM43"/>
    <mergeCell ref="Z41:AF41"/>
    <mergeCell ref="AG41:AH41"/>
    <mergeCell ref="AJ41:AK41"/>
    <mergeCell ref="AL41:AM41"/>
    <mergeCell ref="AN41:AO41"/>
    <mergeCell ref="AP41:AQ41"/>
    <mergeCell ref="AN43:AO43"/>
    <mergeCell ref="AP43:AQ43"/>
    <mergeCell ref="AU43:AZ43"/>
    <mergeCell ref="BA43:BL43"/>
    <mergeCell ref="A44:B44"/>
    <mergeCell ref="C44:I44"/>
    <mergeCell ref="J44:L44"/>
    <mergeCell ref="M44:O44"/>
    <mergeCell ref="P44:S44"/>
    <mergeCell ref="T44:U44"/>
    <mergeCell ref="Z44:AF44"/>
    <mergeCell ref="AG44:AH44"/>
    <mergeCell ref="AJ44:AK44"/>
    <mergeCell ref="AL44:AM44"/>
    <mergeCell ref="AN44:AO44"/>
    <mergeCell ref="AP44:AQ44"/>
    <mergeCell ref="AU44:AZ44"/>
    <mergeCell ref="BA44:BL44"/>
    <mergeCell ref="C43:I43"/>
    <mergeCell ref="J43:L43"/>
    <mergeCell ref="M43:O43"/>
    <mergeCell ref="P43:S43"/>
    <mergeCell ref="T43:U43"/>
    <mergeCell ref="Z43:AF43"/>
    <mergeCell ref="AG43:AH43"/>
    <mergeCell ref="AJ43:AK43"/>
    <mergeCell ref="A45:B45"/>
    <mergeCell ref="C45:I45"/>
    <mergeCell ref="J45:L45"/>
    <mergeCell ref="M45:S45"/>
    <mergeCell ref="T45:U45"/>
    <mergeCell ref="V45:W45"/>
    <mergeCell ref="Z45:AF45"/>
    <mergeCell ref="AG45:AH45"/>
    <mergeCell ref="AJ45:AK45"/>
    <mergeCell ref="AP45:AQ45"/>
    <mergeCell ref="AU45:AZ45"/>
    <mergeCell ref="BA45:BL45"/>
    <mergeCell ref="C46:I46"/>
    <mergeCell ref="J46:L46"/>
    <mergeCell ref="M46:O46"/>
    <mergeCell ref="P46:S46"/>
    <mergeCell ref="T46:U46"/>
    <mergeCell ref="Z46:AF46"/>
    <mergeCell ref="AG46:AH46"/>
    <mergeCell ref="AJ46:AK46"/>
    <mergeCell ref="AL46:AM46"/>
    <mergeCell ref="AN46:AQ46"/>
    <mergeCell ref="AU46:AZ46"/>
    <mergeCell ref="BA46:BL46"/>
    <mergeCell ref="J47:L47"/>
    <mergeCell ref="M47:O47"/>
    <mergeCell ref="P47:S47"/>
    <mergeCell ref="T47:U47"/>
    <mergeCell ref="Z47:AF47"/>
    <mergeCell ref="AG47:AH47"/>
    <mergeCell ref="AJ47:AK47"/>
    <mergeCell ref="AL45:AM45"/>
    <mergeCell ref="AN45:AO45"/>
    <mergeCell ref="AG49:AH49"/>
    <mergeCell ref="AJ49:AK49"/>
    <mergeCell ref="AL49:AM49"/>
    <mergeCell ref="AL47:AM47"/>
    <mergeCell ref="AN47:AO47"/>
    <mergeCell ref="AP47:AQ47"/>
    <mergeCell ref="AU47:AZ47"/>
    <mergeCell ref="BA47:BL47"/>
    <mergeCell ref="A48:B48"/>
    <mergeCell ref="C48:I48"/>
    <mergeCell ref="J48:L48"/>
    <mergeCell ref="M48:S48"/>
    <mergeCell ref="T48:U48"/>
    <mergeCell ref="V48:W48"/>
    <mergeCell ref="Z48:AF48"/>
    <mergeCell ref="AG48:AH48"/>
    <mergeCell ref="AJ48:AK48"/>
    <mergeCell ref="AL48:AM48"/>
    <mergeCell ref="AN48:AO48"/>
    <mergeCell ref="AP48:AQ48"/>
    <mergeCell ref="AU48:AZ48"/>
    <mergeCell ref="BA48:BL48"/>
    <mergeCell ref="A47:B47"/>
    <mergeCell ref="C47:I47"/>
    <mergeCell ref="AN49:AO49"/>
    <mergeCell ref="AP49:AQ49"/>
    <mergeCell ref="AU49:AZ49"/>
    <mergeCell ref="BA49:BL49"/>
    <mergeCell ref="A50:B50"/>
    <mergeCell ref="C50:I50"/>
    <mergeCell ref="J50:L50"/>
    <mergeCell ref="M50:O50"/>
    <mergeCell ref="P50:S50"/>
    <mergeCell ref="T50:U50"/>
    <mergeCell ref="Z50:AF50"/>
    <mergeCell ref="AG50:AH50"/>
    <mergeCell ref="AJ50:AK50"/>
    <mergeCell ref="AL50:AM50"/>
    <mergeCell ref="AN50:AO50"/>
    <mergeCell ref="AP50:AQ50"/>
    <mergeCell ref="AU50:AZ50"/>
    <mergeCell ref="BA50:BL50"/>
    <mergeCell ref="C49:I49"/>
    <mergeCell ref="J49:L49"/>
    <mergeCell ref="M49:O49"/>
    <mergeCell ref="P49:S49"/>
    <mergeCell ref="T49:U49"/>
    <mergeCell ref="Z49:AF49"/>
    <mergeCell ref="A51:B51"/>
    <mergeCell ref="C51:I51"/>
    <mergeCell ref="J51:L51"/>
    <mergeCell ref="M51:S51"/>
    <mergeCell ref="T51:U51"/>
    <mergeCell ref="V51:W51"/>
    <mergeCell ref="Z51:AF51"/>
    <mergeCell ref="AG51:AH51"/>
    <mergeCell ref="AJ51:AK51"/>
    <mergeCell ref="AL51:AM51"/>
    <mergeCell ref="AN51:AO51"/>
    <mergeCell ref="AP51:AQ51"/>
    <mergeCell ref="C52:I52"/>
    <mergeCell ref="J52:L52"/>
    <mergeCell ref="M52:O52"/>
    <mergeCell ref="P52:S52"/>
    <mergeCell ref="T52:U52"/>
    <mergeCell ref="Z52:AF52"/>
    <mergeCell ref="AG52:AH52"/>
    <mergeCell ref="AJ52:AK52"/>
    <mergeCell ref="AL52:AM52"/>
    <mergeCell ref="AN52:AQ52"/>
    <mergeCell ref="AT52:BL52"/>
    <mergeCell ref="A53:B53"/>
    <mergeCell ref="C53:I53"/>
    <mergeCell ref="J53:L53"/>
    <mergeCell ref="M53:O53"/>
    <mergeCell ref="P53:S53"/>
    <mergeCell ref="T53:U53"/>
    <mergeCell ref="Z53:AF53"/>
    <mergeCell ref="AG53:AH53"/>
    <mergeCell ref="AJ53:AK53"/>
    <mergeCell ref="AL53:AM53"/>
    <mergeCell ref="AN53:AO53"/>
    <mergeCell ref="AP53:AQ53"/>
    <mergeCell ref="AT53:AY53"/>
    <mergeCell ref="AZ53:BL53"/>
    <mergeCell ref="AL56:AM56"/>
    <mergeCell ref="AN56:AO56"/>
    <mergeCell ref="AP56:AQ56"/>
    <mergeCell ref="A54:B54"/>
    <mergeCell ref="C54:I54"/>
    <mergeCell ref="J54:L54"/>
    <mergeCell ref="M54:S54"/>
    <mergeCell ref="T54:U54"/>
    <mergeCell ref="V54:W54"/>
    <mergeCell ref="Z54:AF54"/>
    <mergeCell ref="AG54:AH54"/>
    <mergeCell ref="AJ54:AK54"/>
    <mergeCell ref="AL54:AM54"/>
    <mergeCell ref="AN54:AO54"/>
    <mergeCell ref="AP54:AQ54"/>
    <mergeCell ref="AT54:AY54"/>
    <mergeCell ref="AZ54:BL54"/>
    <mergeCell ref="C55:I55"/>
    <mergeCell ref="J55:L55"/>
    <mergeCell ref="M55:O55"/>
    <mergeCell ref="P55:S55"/>
    <mergeCell ref="T55:U55"/>
    <mergeCell ref="Z55:AF55"/>
    <mergeCell ref="AG55:AH55"/>
    <mergeCell ref="AJ55:AK55"/>
    <mergeCell ref="AL55:AM55"/>
    <mergeCell ref="AN55:AO55"/>
    <mergeCell ref="AP55:AQ55"/>
    <mergeCell ref="AT55:AY55"/>
    <mergeCell ref="AZ55:BL55"/>
    <mergeCell ref="AT56:AY56"/>
    <mergeCell ref="AZ56:BL56"/>
    <mergeCell ref="A57:B57"/>
    <mergeCell ref="C57:I57"/>
    <mergeCell ref="J57:L57"/>
    <mergeCell ref="M57:S57"/>
    <mergeCell ref="T57:U57"/>
    <mergeCell ref="Z57:AF57"/>
    <mergeCell ref="AG57:AH57"/>
    <mergeCell ref="AJ57:AK57"/>
    <mergeCell ref="AL57:AM57"/>
    <mergeCell ref="AN57:AO57"/>
    <mergeCell ref="AP57:AQ57"/>
    <mergeCell ref="AT57:AY57"/>
    <mergeCell ref="AZ57:BL57"/>
    <mergeCell ref="A56:B56"/>
    <mergeCell ref="C56:I56"/>
    <mergeCell ref="J56:L56"/>
    <mergeCell ref="M56:O56"/>
    <mergeCell ref="P56:S56"/>
    <mergeCell ref="T56:U56"/>
    <mergeCell ref="Z56:AF56"/>
    <mergeCell ref="AG56:AH56"/>
    <mergeCell ref="AJ56:AK56"/>
    <mergeCell ref="AL58:AM58"/>
    <mergeCell ref="AN58:AQ58"/>
    <mergeCell ref="AT58:AY58"/>
    <mergeCell ref="AZ58:BL58"/>
    <mergeCell ref="C59:U59"/>
    <mergeCell ref="Z59:AF59"/>
    <mergeCell ref="AG59:AH59"/>
    <mergeCell ref="AJ59:AK59"/>
    <mergeCell ref="AL59:AM59"/>
    <mergeCell ref="AN59:AO59"/>
    <mergeCell ref="AP59:AQ59"/>
    <mergeCell ref="AT59:AY59"/>
    <mergeCell ref="AZ59:BL59"/>
    <mergeCell ref="P60:Q60"/>
    <mergeCell ref="R60:S60"/>
    <mergeCell ref="T60:U60"/>
    <mergeCell ref="Z60:AF60"/>
    <mergeCell ref="AG60:AH60"/>
    <mergeCell ref="Z58:AF58"/>
    <mergeCell ref="AG58:AH58"/>
    <mergeCell ref="AJ58:AK58"/>
    <mergeCell ref="AJ60:AK60"/>
    <mergeCell ref="AL60:AM60"/>
    <mergeCell ref="AN60:AO60"/>
    <mergeCell ref="AP60:AQ60"/>
    <mergeCell ref="AT60:AY60"/>
    <mergeCell ref="AZ60:BL60"/>
    <mergeCell ref="C61:E61"/>
    <mergeCell ref="F61:G61"/>
    <mergeCell ref="H61:I61"/>
    <mergeCell ref="K61:O61"/>
    <mergeCell ref="P61:Q61"/>
    <mergeCell ref="R61:S61"/>
    <mergeCell ref="T61:U61"/>
    <mergeCell ref="Z61:AF61"/>
    <mergeCell ref="AG61:AH61"/>
    <mergeCell ref="AJ61:AK61"/>
    <mergeCell ref="AL61:AM61"/>
    <mergeCell ref="AN61:AO61"/>
    <mergeCell ref="AP61:AQ61"/>
    <mergeCell ref="AT61:AY61"/>
    <mergeCell ref="AZ61:BL61"/>
    <mergeCell ref="C60:E60"/>
    <mergeCell ref="F60:G60"/>
    <mergeCell ref="H60:I60"/>
    <mergeCell ref="K60:O60"/>
    <mergeCell ref="AT62:AY62"/>
    <mergeCell ref="AZ62:BL62"/>
    <mergeCell ref="C63:E63"/>
    <mergeCell ref="F63:G63"/>
    <mergeCell ref="H63:I63"/>
    <mergeCell ref="K63:O63"/>
    <mergeCell ref="P63:Q63"/>
    <mergeCell ref="R63:S63"/>
    <mergeCell ref="T63:U63"/>
    <mergeCell ref="Z63:AF63"/>
    <mergeCell ref="AG63:AH63"/>
    <mergeCell ref="AJ63:AK63"/>
    <mergeCell ref="AL63:AM63"/>
    <mergeCell ref="AN63:AO63"/>
    <mergeCell ref="AP63:AQ63"/>
    <mergeCell ref="AT63:AY63"/>
    <mergeCell ref="AZ63:BL63"/>
    <mergeCell ref="C62:E62"/>
    <mergeCell ref="F62:G62"/>
    <mergeCell ref="H62:I62"/>
    <mergeCell ref="K62:O62"/>
    <mergeCell ref="P62:Q62"/>
    <mergeCell ref="R62:S62"/>
    <mergeCell ref="T62:U62"/>
    <mergeCell ref="AP64:AQ64"/>
    <mergeCell ref="Z65:AF65"/>
    <mergeCell ref="AG65:AH65"/>
    <mergeCell ref="AJ65:AK65"/>
    <mergeCell ref="AL65:AM65"/>
    <mergeCell ref="AN65:AO65"/>
    <mergeCell ref="AP65:AQ65"/>
    <mergeCell ref="AJ62:AK62"/>
    <mergeCell ref="AL62:AM62"/>
    <mergeCell ref="AN62:AO62"/>
    <mergeCell ref="AP62:AQ62"/>
    <mergeCell ref="Z62:AF62"/>
    <mergeCell ref="AG62:AH62"/>
    <mergeCell ref="AA73:AP73"/>
    <mergeCell ref="AA74:AP74"/>
    <mergeCell ref="AS6:AS7"/>
    <mergeCell ref="AS9:AS10"/>
    <mergeCell ref="AS12:AS13"/>
    <mergeCell ref="AS15:AS16"/>
    <mergeCell ref="AS18:AS19"/>
    <mergeCell ref="Z68:AF68"/>
    <mergeCell ref="AG68:AH68"/>
    <mergeCell ref="AJ68:AK68"/>
    <mergeCell ref="AL68:AM68"/>
    <mergeCell ref="AN68:AO68"/>
    <mergeCell ref="AP68:AQ68"/>
    <mergeCell ref="AA70:AE70"/>
    <mergeCell ref="AF70:AH70"/>
    <mergeCell ref="AJ70:AN70"/>
    <mergeCell ref="AO70:AP70"/>
    <mergeCell ref="Z66:AF66"/>
    <mergeCell ref="AG66:AH66"/>
    <mergeCell ref="AJ66:AK66"/>
    <mergeCell ref="AL66:AM66"/>
    <mergeCell ref="AN66:AO66"/>
    <mergeCell ref="AP66:AQ66"/>
    <mergeCell ref="Z67:AF67"/>
    <mergeCell ref="C23:E24"/>
    <mergeCell ref="F23:J24"/>
    <mergeCell ref="L24:N25"/>
    <mergeCell ref="O24:Q25"/>
    <mergeCell ref="S24:U25"/>
    <mergeCell ref="AT12:BL13"/>
    <mergeCell ref="AT15:BL16"/>
    <mergeCell ref="AT9:BL10"/>
    <mergeCell ref="AT66:BL71"/>
    <mergeCell ref="AA71:AE71"/>
    <mergeCell ref="AF71:AH71"/>
    <mergeCell ref="AJ71:AN71"/>
    <mergeCell ref="AO71:AP71"/>
    <mergeCell ref="AT65:BL65"/>
    <mergeCell ref="AG67:AH67"/>
    <mergeCell ref="AJ67:AK67"/>
    <mergeCell ref="AL67:AM67"/>
    <mergeCell ref="AN67:AO67"/>
    <mergeCell ref="AP67:AQ67"/>
    <mergeCell ref="Z64:AF64"/>
    <mergeCell ref="AG64:AH64"/>
    <mergeCell ref="AJ64:AK64"/>
    <mergeCell ref="AL64:AM64"/>
    <mergeCell ref="AN64:AO64"/>
  </mergeCells>
  <phoneticPr fontId="52" type="noConversion"/>
  <conditionalFormatting sqref="Z5:AF68">
    <cfRule type="expression" dxfId="6" priority="1">
      <formula>$AR5=TRUE</formula>
    </cfRule>
  </conditionalFormatting>
  <dataValidations count="7">
    <dataValidation type="list" allowBlank="1" showInputMessage="1" showErrorMessage="1" sqref="AZ5 AZ8 AZ11 AZ14 AZ17" xr:uid="{00000000-0002-0000-0300-000001000000}">
      <formula1>"每日次数,每日轮数,每日分钟数,每日小时数"</formula1>
    </dataValidation>
    <dataValidation type="list" allowBlank="1" showInputMessage="1" showErrorMessage="1" sqref="BF5 BF8 BF11 BF14 BF17" xr:uid="{00000000-0002-0000-0300-000003000000}">
      <formula1>"类法术能力(Sp),超自然能力(Su),特异能力(Ex),其他"</formula1>
    </dataValidation>
    <dataValidation allowBlank="1" showInputMessage="1" showErrorMessage="1" sqref="F6:I6 A7:B7 L7:O7 Q7:V7" xr:uid="{00000000-0002-0000-0300-000004000000}"/>
    <dataValidation type="list" allowBlank="1" showInputMessage="1" showErrorMessage="1" sqref="S38:U38" xr:uid="{00000000-0002-0000-0300-000006000000}">
      <formula1>"力量,敏捷,其他"</formula1>
    </dataValidation>
    <dataValidation type="list" allowBlank="1" showInputMessage="1" showErrorMessage="1" sqref="T44:U44 T47:U47 T50:U50 T53:U53 T56:U56" xr:uid="{00000000-0002-0000-0300-000007000000}">
      <formula1>"x1,x2,x3,x4,x5"</formula1>
    </dataValidation>
    <dataValidation type="list" allowBlank="1" showInputMessage="1" showErrorMessage="1" sqref="AN59:AN68 AN5:AO28 AN30:AO39 AN41:AO45 AN53:AO57 AN47:AO51" xr:uid="{00000000-0002-0000-0300-000008000000}">
      <formula1>$C$10:$C$15</formula1>
    </dataValidation>
    <dataValidation showInputMessage="1" showErrorMessage="1" sqref="F10:H15" xr:uid="{00000000-0002-0000-0300-000009000000}"/>
  </dataValidations>
  <pageMargins left="0.75" right="0.75" top="1" bottom="1" header="0.51180555555555596" footer="0.51180555555555596"/>
  <pageSetup paperSize="9" orientation="portrait" horizontalDpi="1200" verticalDpi="1200"/>
  <ignoredErrors>
    <ignoredError sqref="S18" 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12289" r:id="rId3"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12290" r:id="rId4" name="Check Box 2">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12291" r:id="rId5" name="Check Box 3">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12292" r:id="rId6" name="Check Box 4">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12293" r:id="rId7" name="Check Box 5">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12294" r:id="rId8" name="Check Box 6">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12295" r:id="rId9" name="Check Box 7">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12296" r:id="rId10" name="Check Box 8">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12297" r:id="rId11" name="Check Box 9">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12298" r:id="rId12" name="Check Box 10">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12299" r:id="rId13" name="Check Box 11">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12300" r:id="rId14" name="Check Box 12">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12301" r:id="rId15" name="Check Box 13">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12302" r:id="rId16" name="Check Box 14">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12303" r:id="rId17" name="Check Box 15">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12304" r:id="rId18" name="Check Box 16">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12305" r:id="rId19" name="Check Box 17">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12306" r:id="rId20" name="Check Box 18">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12307" r:id="rId21" name="Check Box 19">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12308" r:id="rId22" name="Check Box 20">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12309" r:id="rId23" name="Check Box 21">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12310" r:id="rId24" name="Check Box 22">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12311" r:id="rId25" name="Check Box 23">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12312" r:id="rId26" name="Check Box 24">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12313" r:id="rId27" name="Check Box 25">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12314" r:id="rId28" name="Check Box 26">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12315" r:id="rId29" name="Check Box 27">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12316" r:id="rId30" name="Check Box 28">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12317" r:id="rId31" name="Check Box 29">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12318" r:id="rId32" name="Check Box 30">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12319" r:id="rId33" name="Check Box 31">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12320" r:id="rId34" name="Check Box 32">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12321" r:id="rId35" name="Check Box 33">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12322" r:id="rId36" name="Check Box 3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12323" r:id="rId37" name="Check Box 35">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12324" r:id="rId38" name="Check Box 36">
              <controlPr defaultSize="0" autoPict="0">
                <anchor moveWithCells="1" sizeWithCells="1">
                  <from>
                    <xdr:col>22</xdr:col>
                    <xdr:colOff>83820</xdr:colOff>
                    <xdr:row>42</xdr:row>
                    <xdr:rowOff>22860</xdr:rowOff>
                  </from>
                  <to>
                    <xdr:col>24</xdr:col>
                    <xdr:colOff>114300</xdr:colOff>
                    <xdr:row>43</xdr:row>
                    <xdr:rowOff>22860</xdr:rowOff>
                  </to>
                </anchor>
              </controlPr>
            </control>
          </mc:Choice>
        </mc:AlternateContent>
        <mc:AlternateContent xmlns:mc="http://schemas.openxmlformats.org/markup-compatibility/2006">
          <mc:Choice Requires="x14">
            <control shapeId="12325" r:id="rId39" name="Check Box 37">
              <controlPr defaultSize="0" autoPict="0">
                <anchor moveWithCells="1" sizeWithCells="1">
                  <from>
                    <xdr:col>22</xdr:col>
                    <xdr:colOff>68580</xdr:colOff>
                    <xdr:row>48</xdr:row>
                    <xdr:rowOff>22860</xdr:rowOff>
                  </from>
                  <to>
                    <xdr:col>24</xdr:col>
                    <xdr:colOff>99060</xdr:colOff>
                    <xdr:row>49</xdr:row>
                    <xdr:rowOff>22860</xdr:rowOff>
                  </to>
                </anchor>
              </controlPr>
            </control>
          </mc:Choice>
        </mc:AlternateContent>
        <mc:AlternateContent xmlns:mc="http://schemas.openxmlformats.org/markup-compatibility/2006">
          <mc:Choice Requires="x14">
            <control shapeId="12326" r:id="rId40" name="Check Box 38">
              <controlPr defaultSize="0" autoPict="0">
                <anchor moveWithCells="1" sizeWithCells="1">
                  <from>
                    <xdr:col>22</xdr:col>
                    <xdr:colOff>76200</xdr:colOff>
                    <xdr:row>54</xdr:row>
                    <xdr:rowOff>22860</xdr:rowOff>
                  </from>
                  <to>
                    <xdr:col>24</xdr:col>
                    <xdr:colOff>106680</xdr:colOff>
                    <xdr:row>55</xdr:row>
                    <xdr:rowOff>22860</xdr:rowOff>
                  </to>
                </anchor>
              </controlPr>
            </control>
          </mc:Choice>
        </mc:AlternateContent>
        <mc:AlternateContent xmlns:mc="http://schemas.openxmlformats.org/markup-compatibility/2006">
          <mc:Choice Requires="x14">
            <control shapeId="12327" r:id="rId41" name="Check Box 39">
              <controlPr defaultSize="0" autoPict="0">
                <anchor moveWithCells="1" sizeWithCells="1">
                  <from>
                    <xdr:col>22</xdr:col>
                    <xdr:colOff>99060</xdr:colOff>
                    <xdr:row>57</xdr:row>
                    <xdr:rowOff>198120</xdr:rowOff>
                  </from>
                  <to>
                    <xdr:col>24</xdr:col>
                    <xdr:colOff>121920</xdr:colOff>
                    <xdr:row>59</xdr:row>
                    <xdr:rowOff>0</xdr:rowOff>
                  </to>
                </anchor>
              </controlPr>
            </control>
          </mc:Choice>
        </mc:AlternateContent>
        <mc:AlternateContent xmlns:mc="http://schemas.openxmlformats.org/markup-compatibility/2006">
          <mc:Choice Requires="x14">
            <control shapeId="12328" r:id="rId42" name="Check Box 40">
              <controlPr defaultSize="0" autoPict="0">
                <anchor moveWithCells="1" sizeWithCells="1">
                  <from>
                    <xdr:col>22</xdr:col>
                    <xdr:colOff>99060</xdr:colOff>
                    <xdr:row>58</xdr:row>
                    <xdr:rowOff>198120</xdr:rowOff>
                  </from>
                  <to>
                    <xdr:col>24</xdr:col>
                    <xdr:colOff>121920</xdr:colOff>
                    <xdr:row>60</xdr:row>
                    <xdr:rowOff>0</xdr:rowOff>
                  </to>
                </anchor>
              </controlPr>
            </control>
          </mc:Choice>
        </mc:AlternateContent>
        <mc:AlternateContent xmlns:mc="http://schemas.openxmlformats.org/markup-compatibility/2006">
          <mc:Choice Requires="x14">
            <control shapeId="12329" r:id="rId43" name="Check Box 41">
              <controlPr defaultSize="0" autoPict="0">
                <anchor moveWithCells="1" sizeWithCells="1">
                  <from>
                    <xdr:col>22</xdr:col>
                    <xdr:colOff>99060</xdr:colOff>
                    <xdr:row>59</xdr:row>
                    <xdr:rowOff>198120</xdr:rowOff>
                  </from>
                  <to>
                    <xdr:col>24</xdr:col>
                    <xdr:colOff>121920</xdr:colOff>
                    <xdr:row>61</xdr:row>
                    <xdr:rowOff>0</xdr:rowOff>
                  </to>
                </anchor>
              </controlPr>
            </control>
          </mc:Choice>
        </mc:AlternateContent>
        <mc:AlternateContent xmlns:mc="http://schemas.openxmlformats.org/markup-compatibility/2006">
          <mc:Choice Requires="x14">
            <control shapeId="12330" r:id="rId44" name="Check Box 42">
              <controlPr defaultSize="0" autoPict="0">
                <anchor moveWithCells="1" sizeWithCells="1">
                  <from>
                    <xdr:col>22</xdr:col>
                    <xdr:colOff>99060</xdr:colOff>
                    <xdr:row>61</xdr:row>
                    <xdr:rowOff>198120</xdr:rowOff>
                  </from>
                  <to>
                    <xdr:col>24</xdr:col>
                    <xdr:colOff>121920</xdr:colOff>
                    <xdr:row>63</xdr:row>
                    <xdr:rowOff>0</xdr:rowOff>
                  </to>
                </anchor>
              </controlPr>
            </control>
          </mc:Choice>
        </mc:AlternateContent>
        <mc:AlternateContent xmlns:mc="http://schemas.openxmlformats.org/markup-compatibility/2006">
          <mc:Choice Requires="x14">
            <control shapeId="12331" r:id="rId45" name="Check Box 43">
              <controlPr defaultSize="0" autoPict="0">
                <anchor moveWithCells="1" sizeWithCells="1">
                  <from>
                    <xdr:col>22</xdr:col>
                    <xdr:colOff>99060</xdr:colOff>
                    <xdr:row>60</xdr:row>
                    <xdr:rowOff>198120</xdr:rowOff>
                  </from>
                  <to>
                    <xdr:col>24</xdr:col>
                    <xdr:colOff>121920</xdr:colOff>
                    <xdr:row>62</xdr:row>
                    <xdr:rowOff>0</xdr:rowOff>
                  </to>
                </anchor>
              </controlPr>
            </control>
          </mc:Choice>
        </mc:AlternateContent>
        <mc:AlternateContent xmlns:mc="http://schemas.openxmlformats.org/markup-compatibility/2006">
          <mc:Choice Requires="x14">
            <control shapeId="12332" r:id="rId46" name="Check Box 44">
              <controlPr defaultSize="0" autoPict="0">
                <anchor moveWithCells="1" sizeWithCells="1">
                  <from>
                    <xdr:col>22</xdr:col>
                    <xdr:colOff>99060</xdr:colOff>
                    <xdr:row>62</xdr:row>
                    <xdr:rowOff>198120</xdr:rowOff>
                  </from>
                  <to>
                    <xdr:col>24</xdr:col>
                    <xdr:colOff>121920</xdr:colOff>
                    <xdr:row>64</xdr:row>
                    <xdr:rowOff>0</xdr:rowOff>
                  </to>
                </anchor>
              </controlPr>
            </control>
          </mc:Choice>
        </mc:AlternateContent>
        <mc:AlternateContent xmlns:mc="http://schemas.openxmlformats.org/markup-compatibility/2006">
          <mc:Choice Requires="x14">
            <control shapeId="12333" r:id="rId47" name="Check Box 45">
              <controlPr defaultSize="0" autoPict="0">
                <anchor moveWithCells="1" sizeWithCells="1">
                  <from>
                    <xdr:col>22</xdr:col>
                    <xdr:colOff>99060</xdr:colOff>
                    <xdr:row>63</xdr:row>
                    <xdr:rowOff>198120</xdr:rowOff>
                  </from>
                  <to>
                    <xdr:col>24</xdr:col>
                    <xdr:colOff>121920</xdr:colOff>
                    <xdr:row>65</xdr:row>
                    <xdr:rowOff>0</xdr:rowOff>
                  </to>
                </anchor>
              </controlPr>
            </control>
          </mc:Choice>
        </mc:AlternateContent>
        <mc:AlternateContent xmlns:mc="http://schemas.openxmlformats.org/markup-compatibility/2006">
          <mc:Choice Requires="x14">
            <control shapeId="12334" r:id="rId48" name="Check Box 46">
              <controlPr defaultSize="0" autoPict="0">
                <anchor moveWithCells="1" sizeWithCells="1">
                  <from>
                    <xdr:col>22</xdr:col>
                    <xdr:colOff>99060</xdr:colOff>
                    <xdr:row>64</xdr:row>
                    <xdr:rowOff>198120</xdr:rowOff>
                  </from>
                  <to>
                    <xdr:col>24</xdr:col>
                    <xdr:colOff>121920</xdr:colOff>
                    <xdr:row>66</xdr:row>
                    <xdr:rowOff>0</xdr:rowOff>
                  </to>
                </anchor>
              </controlPr>
            </control>
          </mc:Choice>
        </mc:AlternateContent>
        <mc:AlternateContent xmlns:mc="http://schemas.openxmlformats.org/markup-compatibility/2006">
          <mc:Choice Requires="x14">
            <control shapeId="12335" r:id="rId49" name="Check Box 47">
              <controlPr defaultSize="0" autoPict="0">
                <anchor moveWithCells="1" sizeWithCells="1">
                  <from>
                    <xdr:col>22</xdr:col>
                    <xdr:colOff>99060</xdr:colOff>
                    <xdr:row>65</xdr:row>
                    <xdr:rowOff>198120</xdr:rowOff>
                  </from>
                  <to>
                    <xdr:col>24</xdr:col>
                    <xdr:colOff>121920</xdr:colOff>
                    <xdr:row>67</xdr:row>
                    <xdr:rowOff>0</xdr:rowOff>
                  </to>
                </anchor>
              </controlPr>
            </control>
          </mc:Choice>
        </mc:AlternateContent>
        <mc:AlternateContent xmlns:mc="http://schemas.openxmlformats.org/markup-compatibility/2006">
          <mc:Choice Requires="x14">
            <control shapeId="12336" r:id="rId50" name="Check Box 48">
              <controlPr defaultSize="0" autoPict="0">
                <anchor moveWithCells="1" sizeWithCells="1">
                  <from>
                    <xdr:col>22</xdr:col>
                    <xdr:colOff>99060</xdr:colOff>
                    <xdr:row>66</xdr:row>
                    <xdr:rowOff>198120</xdr:rowOff>
                  </from>
                  <to>
                    <xdr:col>24</xdr:col>
                    <xdr:colOff>121920</xdr:colOff>
                    <xdr:row>68</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计算!$B$31:$B$39</xm:f>
          </x14:formula1>
          <xm:sqref>F5:I5</xm:sqref>
        </x14:dataValidation>
        <x14:dataValidation type="list" allowBlank="1" showInputMessage="1" showErrorMessage="1" xr:uid="{00000000-0002-0000-0300-000002000000}">
          <x14:formula1>
            <xm:f>计算!$H$17:$H$25</xm:f>
          </x14:formula1>
          <xm:sqref>L32:M32</xm:sqref>
        </x14:dataValidation>
        <x14:dataValidation type="list" allowBlank="1" showInputMessage="1" showErrorMessage="1" xr:uid="{00000000-0002-0000-0300-000005000000}">
          <x14:formula1>
            <xm:f>计算!$B$11:$B$28</xm:f>
          </x14:formula1>
          <xm:sqref>T45:U45 T48:U48 T51:U51 T54:U54 T57:U57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499984740745262"/>
  </sheetPr>
  <dimension ref="A1:CK105"/>
  <sheetViews>
    <sheetView showGridLines="0" showRowColHeaders="0" topLeftCell="A13" workbookViewId="0">
      <selection activeCell="K58" sqref="K58:L58"/>
    </sheetView>
  </sheetViews>
  <sheetFormatPr defaultColWidth="2.77734375" defaultRowHeight="16.5" customHeight="1"/>
  <cols>
    <col min="1" max="60" width="2.77734375" style="45"/>
    <col min="61" max="61" width="3.77734375" style="45" bestFit="1" customWidth="1"/>
    <col min="62" max="16384" width="2.77734375" style="45"/>
  </cols>
  <sheetData>
    <row r="1" spans="1:89" ht="16.5" customHeight="1">
      <c r="A1" s="484" t="s">
        <v>202</v>
      </c>
      <c r="B1" s="484"/>
      <c r="C1" s="484"/>
      <c r="D1" s="484"/>
      <c r="E1" s="484"/>
      <c r="F1" s="484"/>
      <c r="G1" s="484"/>
      <c r="H1" s="484"/>
      <c r="I1" s="484"/>
      <c r="J1" s="484"/>
      <c r="K1" s="484"/>
      <c r="L1" s="484"/>
      <c r="M1" s="484"/>
      <c r="N1" s="484"/>
      <c r="O1" s="484"/>
      <c r="P1" s="484"/>
      <c r="Q1" s="484"/>
      <c r="R1" s="484"/>
      <c r="S1" s="484"/>
      <c r="T1" s="484"/>
      <c r="U1" s="484"/>
      <c r="V1" s="484"/>
      <c r="W1" s="484"/>
      <c r="X1" s="484"/>
      <c r="Y1" s="484"/>
      <c r="Z1" s="484"/>
      <c r="AA1" s="484"/>
      <c r="AB1" s="484"/>
      <c r="AC1" s="484"/>
      <c r="AD1" s="484"/>
      <c r="AE1" s="484"/>
      <c r="AF1" s="484"/>
      <c r="AG1" s="484"/>
      <c r="AH1" s="484"/>
      <c r="AI1" s="484"/>
      <c r="AJ1" s="484"/>
      <c r="AK1" s="484"/>
      <c r="AL1" s="484"/>
      <c r="AM1" s="484"/>
      <c r="AN1" s="484"/>
      <c r="AO1" s="484"/>
      <c r="AP1" s="484"/>
      <c r="AQ1" s="484"/>
      <c r="AR1" s="484"/>
      <c r="AS1" s="484"/>
      <c r="AT1" s="484"/>
      <c r="AU1" s="484"/>
      <c r="AV1" s="484"/>
      <c r="AW1" s="484"/>
      <c r="AX1" s="484"/>
      <c r="AY1" s="484"/>
      <c r="AZ1" s="484"/>
      <c r="BA1" s="484"/>
      <c r="BB1" s="484"/>
      <c r="BC1" s="484"/>
      <c r="BD1" s="484"/>
      <c r="BE1" s="484"/>
      <c r="BF1" s="484"/>
      <c r="BG1" s="484"/>
      <c r="BH1" s="484"/>
      <c r="BI1" s="484"/>
      <c r="BJ1" s="484"/>
      <c r="BK1" s="484"/>
      <c r="BL1" s="484"/>
      <c r="BM1" s="484"/>
      <c r="BN1" s="484"/>
      <c r="BO1" s="484"/>
      <c r="BP1" s="484"/>
      <c r="BQ1" s="484"/>
      <c r="BR1" s="484"/>
      <c r="BS1" s="484"/>
      <c r="BT1" s="484"/>
      <c r="BU1" s="484"/>
      <c r="BV1" s="484"/>
      <c r="BW1" s="484"/>
      <c r="BX1" s="484"/>
      <c r="BY1" s="484"/>
      <c r="BZ1" s="484"/>
      <c r="CA1" s="484"/>
      <c r="CB1" s="484"/>
      <c r="CC1" s="484"/>
      <c r="CD1" s="484"/>
      <c r="CE1" s="484"/>
      <c r="CF1" s="484"/>
      <c r="CG1" s="484"/>
      <c r="CH1" s="484"/>
      <c r="CI1" s="484"/>
      <c r="CJ1" s="484"/>
      <c r="CK1" s="484"/>
    </row>
    <row r="3" spans="1:89" ht="16.5" customHeight="1">
      <c r="B3" s="440" t="s">
        <v>167</v>
      </c>
      <c r="C3" s="441"/>
      <c r="D3" s="441"/>
      <c r="E3" s="441"/>
      <c r="F3" s="441"/>
      <c r="G3" s="441"/>
      <c r="H3" s="441"/>
      <c r="I3" s="441"/>
      <c r="J3" s="442" t="s">
        <v>203</v>
      </c>
      <c r="K3" s="442"/>
      <c r="L3" s="443">
        <f>Q7+Q11+Q16+Q20+Q24</f>
        <v>37</v>
      </c>
      <c r="M3" s="443"/>
      <c r="N3" s="443"/>
      <c r="O3" s="442" t="s">
        <v>185</v>
      </c>
      <c r="P3" s="442"/>
      <c r="Q3" s="443">
        <f>N7+N11+N16+N20+N24</f>
        <v>5</v>
      </c>
      <c r="R3" s="443"/>
      <c r="S3" s="444"/>
      <c r="AE3" s="47"/>
      <c r="AF3" s="440" t="s">
        <v>204</v>
      </c>
      <c r="AG3" s="441"/>
      <c r="AH3" s="441"/>
      <c r="AI3" s="441"/>
      <c r="AJ3" s="441"/>
      <c r="AK3" s="441"/>
      <c r="AL3" s="441"/>
      <c r="AM3" s="441"/>
      <c r="AN3" s="442" t="s">
        <v>203</v>
      </c>
      <c r="AO3" s="442"/>
      <c r="AP3" s="485">
        <f>SUM(AO4,AO7,AO10,AO13,AO16,AO19,AO22,AO25,AO28,AO31,AO34)</f>
        <v>8</v>
      </c>
      <c r="AQ3" s="485"/>
      <c r="AR3" s="485"/>
      <c r="AS3" s="442" t="s">
        <v>185</v>
      </c>
      <c r="AT3" s="442"/>
      <c r="AU3" s="485">
        <f>SUM(AU4,AU7,AU10,AU13,AU16,AU19,AU22,AU25,AU28,AU31,AU34)</f>
        <v>4</v>
      </c>
      <c r="AV3" s="485"/>
      <c r="AW3" s="486"/>
      <c r="AY3" s="440" t="s">
        <v>205</v>
      </c>
      <c r="AZ3" s="441"/>
      <c r="BA3" s="441"/>
      <c r="BB3" s="441"/>
      <c r="BC3" s="441"/>
      <c r="BD3" s="441"/>
      <c r="BE3" s="441"/>
      <c r="BF3" s="441"/>
      <c r="BG3" s="441"/>
      <c r="BH3" s="441"/>
      <c r="BI3" s="441"/>
      <c r="BJ3" s="441"/>
      <c r="BK3" s="441"/>
      <c r="BL3" s="441"/>
      <c r="BM3" s="441"/>
      <c r="BN3" s="441"/>
      <c r="BO3" s="441"/>
      <c r="BP3" s="441"/>
      <c r="BQ3" s="441"/>
      <c r="BR3" s="441"/>
      <c r="BS3" s="441"/>
      <c r="BT3" s="441"/>
      <c r="BU3" s="441"/>
      <c r="BV3" s="441"/>
      <c r="BW3" s="441"/>
      <c r="BX3" s="441"/>
      <c r="BY3" s="442" t="s">
        <v>203</v>
      </c>
      <c r="BZ3" s="442"/>
      <c r="CA3" s="443">
        <f>SUM(BK5,BK8,BK11,BK14,BK17,BK20,BK23,CC5,CC8,CC11,CC14,CC17,CC20,CC23,BK26,BK29,BK32,BK35,CC26,CC29,CC32,CC35)</f>
        <v>500</v>
      </c>
      <c r="CB3" s="443"/>
      <c r="CC3" s="443"/>
      <c r="CD3" s="442" t="s">
        <v>185</v>
      </c>
      <c r="CE3" s="442"/>
      <c r="CF3" s="443">
        <f>SUM(CF5,CF8,CF11,CF14,CF17,CF20,CF23,BN23,BN20,BN17,BN14,BN11,BN8,BN5,BN26,BN29,BN32,BN35,CF26,CF29,CF32,CF35)</f>
        <v>0</v>
      </c>
      <c r="CG3" s="443"/>
      <c r="CH3" s="444"/>
    </row>
    <row r="4" spans="1:89" ht="16.5" customHeight="1">
      <c r="L4" s="47"/>
      <c r="M4" s="47"/>
      <c r="N4" s="261"/>
      <c r="O4" s="261"/>
      <c r="P4" s="261"/>
      <c r="AF4" s="487" t="s">
        <v>599</v>
      </c>
      <c r="AG4" s="410"/>
      <c r="AH4" s="410"/>
      <c r="AI4" s="410"/>
      <c r="AJ4" s="410"/>
      <c r="AK4" s="410"/>
      <c r="AL4" s="411" t="s">
        <v>206</v>
      </c>
      <c r="AM4" s="411"/>
      <c r="AN4" s="411"/>
      <c r="AO4" s="412">
        <v>8</v>
      </c>
      <c r="AP4" s="412"/>
      <c r="AQ4" s="412"/>
      <c r="AR4" s="411" t="s">
        <v>186</v>
      </c>
      <c r="AS4" s="411"/>
      <c r="AT4" s="411"/>
      <c r="AU4" s="412">
        <v>4</v>
      </c>
      <c r="AV4" s="412"/>
      <c r="AW4" s="413"/>
      <c r="AY4" s="487" t="s">
        <v>638</v>
      </c>
      <c r="AZ4" s="410"/>
      <c r="BA4" s="410"/>
      <c r="BB4" s="410"/>
      <c r="BC4" s="410"/>
      <c r="BD4" s="410"/>
      <c r="BE4" s="410"/>
      <c r="BF4" s="410"/>
      <c r="BG4" s="157" t="s">
        <v>207</v>
      </c>
      <c r="BH4" s="157"/>
      <c r="BI4" s="395" t="s">
        <v>208</v>
      </c>
      <c r="BJ4" s="397"/>
      <c r="BK4" s="395" t="s">
        <v>206</v>
      </c>
      <c r="BL4" s="396"/>
      <c r="BM4" s="397"/>
      <c r="BN4" s="395" t="s">
        <v>186</v>
      </c>
      <c r="BO4" s="396"/>
      <c r="BP4" s="398"/>
      <c r="BQ4" s="409" t="s">
        <v>44</v>
      </c>
      <c r="BR4" s="410"/>
      <c r="BS4" s="410"/>
      <c r="BT4" s="410"/>
      <c r="BU4" s="410"/>
      <c r="BV4" s="410"/>
      <c r="BW4" s="410"/>
      <c r="BX4" s="410"/>
      <c r="BY4" s="157" t="s">
        <v>207</v>
      </c>
      <c r="BZ4" s="157"/>
      <c r="CA4" s="395" t="s">
        <v>208</v>
      </c>
      <c r="CB4" s="397"/>
      <c r="CC4" s="395" t="s">
        <v>206</v>
      </c>
      <c r="CD4" s="396"/>
      <c r="CE4" s="397"/>
      <c r="CF4" s="395" t="s">
        <v>186</v>
      </c>
      <c r="CG4" s="396"/>
      <c r="CH4" s="398"/>
    </row>
    <row r="5" spans="1:89" ht="16.5" customHeight="1">
      <c r="B5" s="418" t="s">
        <v>44</v>
      </c>
      <c r="C5" s="419"/>
      <c r="D5" s="419"/>
      <c r="E5" s="470" t="s">
        <v>601</v>
      </c>
      <c r="F5" s="471"/>
      <c r="G5" s="471"/>
      <c r="H5" s="471"/>
      <c r="I5" s="471"/>
      <c r="J5" s="471"/>
      <c r="K5" s="471"/>
      <c r="L5" s="471"/>
      <c r="M5" s="471"/>
      <c r="N5" s="472" t="s">
        <v>49</v>
      </c>
      <c r="O5" s="472"/>
      <c r="P5" s="472"/>
      <c r="Q5" s="473" t="s">
        <v>215</v>
      </c>
      <c r="R5" s="474"/>
      <c r="S5" s="475"/>
      <c r="AF5" s="480" t="s">
        <v>600</v>
      </c>
      <c r="AG5" s="481"/>
      <c r="AH5" s="481"/>
      <c r="AI5" s="481"/>
      <c r="AJ5" s="481"/>
      <c r="AK5" s="481"/>
      <c r="AL5" s="481"/>
      <c r="AM5" s="481"/>
      <c r="AN5" s="481"/>
      <c r="AO5" s="481"/>
      <c r="AP5" s="481"/>
      <c r="AQ5" s="481"/>
      <c r="AR5" s="481"/>
      <c r="AS5" s="481"/>
      <c r="AT5" s="481"/>
      <c r="AU5" s="481"/>
      <c r="AV5" s="481"/>
      <c r="AW5" s="482"/>
      <c r="AY5" s="401" t="s">
        <v>209</v>
      </c>
      <c r="AZ5" s="402"/>
      <c r="BA5" s="402"/>
      <c r="BB5" s="402"/>
      <c r="BC5" s="403"/>
      <c r="BD5" s="404" t="s">
        <v>640</v>
      </c>
      <c r="BE5" s="404"/>
      <c r="BF5" s="404"/>
      <c r="BG5" s="404" t="s">
        <v>639</v>
      </c>
      <c r="BH5" s="404"/>
      <c r="BI5" s="241">
        <v>12</v>
      </c>
      <c r="BJ5" s="241"/>
      <c r="BK5" s="264">
        <v>500</v>
      </c>
      <c r="BL5" s="264"/>
      <c r="BM5" s="264"/>
      <c r="BN5" s="264">
        <v>0</v>
      </c>
      <c r="BO5" s="264"/>
      <c r="BP5" s="400"/>
      <c r="BQ5" s="401" t="s">
        <v>209</v>
      </c>
      <c r="BR5" s="402"/>
      <c r="BS5" s="402"/>
      <c r="BT5" s="402"/>
      <c r="BU5" s="403"/>
      <c r="BV5" s="404" t="s">
        <v>49</v>
      </c>
      <c r="BW5" s="404"/>
      <c r="BX5" s="404"/>
      <c r="BY5" s="404" t="s">
        <v>210</v>
      </c>
      <c r="BZ5" s="404"/>
      <c r="CA5" s="241"/>
      <c r="CB5" s="241"/>
      <c r="CC5" s="264"/>
      <c r="CD5" s="264"/>
      <c r="CE5" s="264"/>
      <c r="CF5" s="264"/>
      <c r="CG5" s="264"/>
      <c r="CH5" s="400"/>
    </row>
    <row r="6" spans="1:89" ht="16.5" customHeight="1">
      <c r="B6" s="476" t="s">
        <v>175</v>
      </c>
      <c r="C6" s="407"/>
      <c r="D6" s="407"/>
      <c r="E6" s="407" t="s">
        <v>211</v>
      </c>
      <c r="F6" s="407"/>
      <c r="G6" s="407"/>
      <c r="H6" s="407" t="s">
        <v>168</v>
      </c>
      <c r="I6" s="407"/>
      <c r="J6" s="407"/>
      <c r="K6" s="407" t="s">
        <v>212</v>
      </c>
      <c r="L6" s="407"/>
      <c r="M6" s="407"/>
      <c r="N6" s="407" t="s">
        <v>186</v>
      </c>
      <c r="O6" s="407"/>
      <c r="P6" s="407"/>
      <c r="Q6" s="477" t="s">
        <v>206</v>
      </c>
      <c r="R6" s="406"/>
      <c r="S6" s="478"/>
      <c r="AF6" s="483"/>
      <c r="AG6" s="161"/>
      <c r="AH6" s="161"/>
      <c r="AI6" s="161"/>
      <c r="AJ6" s="161"/>
      <c r="AK6" s="161"/>
      <c r="AL6" s="161"/>
      <c r="AM6" s="161"/>
      <c r="AN6" s="161"/>
      <c r="AO6" s="161"/>
      <c r="AP6" s="161"/>
      <c r="AQ6" s="161"/>
      <c r="AR6" s="161"/>
      <c r="AS6" s="161"/>
      <c r="AT6" s="161"/>
      <c r="AU6" s="161"/>
      <c r="AV6" s="161"/>
      <c r="AW6" s="162"/>
      <c r="AY6" s="479" t="s">
        <v>641</v>
      </c>
      <c r="AZ6" s="244"/>
      <c r="BA6" s="244"/>
      <c r="BB6" s="244"/>
      <c r="BC6" s="244"/>
      <c r="BD6" s="244"/>
      <c r="BE6" s="244"/>
      <c r="BF6" s="244"/>
      <c r="BG6" s="244"/>
      <c r="BH6" s="244"/>
      <c r="BI6" s="244"/>
      <c r="BJ6" s="244"/>
      <c r="BK6" s="244"/>
      <c r="BL6" s="244"/>
      <c r="BM6" s="244"/>
      <c r="BN6" s="244"/>
      <c r="BO6" s="244"/>
      <c r="BP6" s="245"/>
      <c r="BQ6" s="243"/>
      <c r="BR6" s="244"/>
      <c r="BS6" s="244"/>
      <c r="BT6" s="244"/>
      <c r="BU6" s="244"/>
      <c r="BV6" s="244"/>
      <c r="BW6" s="244"/>
      <c r="BX6" s="244"/>
      <c r="BY6" s="244"/>
      <c r="BZ6" s="244"/>
      <c r="CA6" s="244"/>
      <c r="CB6" s="244"/>
      <c r="CC6" s="244"/>
      <c r="CD6" s="244"/>
      <c r="CE6" s="244"/>
      <c r="CF6" s="244"/>
      <c r="CG6" s="244"/>
      <c r="CH6" s="245"/>
    </row>
    <row r="7" spans="1:89" ht="16.5" customHeight="1">
      <c r="A7" s="46"/>
      <c r="B7" s="469" t="s">
        <v>602</v>
      </c>
      <c r="C7" s="264"/>
      <c r="D7" s="264"/>
      <c r="E7" s="298" t="s">
        <v>438</v>
      </c>
      <c r="F7" s="298"/>
      <c r="G7" s="298"/>
      <c r="H7" s="264">
        <v>80</v>
      </c>
      <c r="I7" s="264"/>
      <c r="J7" s="264"/>
      <c r="K7" s="336" t="s">
        <v>603</v>
      </c>
      <c r="L7" s="300"/>
      <c r="M7" s="300"/>
      <c r="N7" s="264">
        <v>4</v>
      </c>
      <c r="O7" s="264"/>
      <c r="P7" s="264"/>
      <c r="Q7" s="264">
        <v>35</v>
      </c>
      <c r="R7" s="264"/>
      <c r="S7" s="400"/>
      <c r="T7" s="46"/>
      <c r="U7" s="46"/>
      <c r="V7" s="46"/>
      <c r="W7" s="46"/>
      <c r="X7" s="46"/>
      <c r="Y7" s="46"/>
      <c r="Z7" s="46"/>
      <c r="AA7" s="46"/>
      <c r="AB7" s="46"/>
      <c r="AC7" s="46"/>
      <c r="AD7" s="46"/>
      <c r="AE7" s="46"/>
      <c r="AF7" s="409" t="s">
        <v>44</v>
      </c>
      <c r="AG7" s="410"/>
      <c r="AH7" s="410"/>
      <c r="AI7" s="410"/>
      <c r="AJ7" s="410"/>
      <c r="AK7" s="410"/>
      <c r="AL7" s="411" t="s">
        <v>206</v>
      </c>
      <c r="AM7" s="411"/>
      <c r="AN7" s="411"/>
      <c r="AO7" s="412"/>
      <c r="AP7" s="412"/>
      <c r="AQ7" s="412"/>
      <c r="AR7" s="411" t="s">
        <v>186</v>
      </c>
      <c r="AS7" s="411"/>
      <c r="AT7" s="411"/>
      <c r="AU7" s="412"/>
      <c r="AV7" s="412"/>
      <c r="AW7" s="413"/>
      <c r="AY7" s="409" t="s">
        <v>44</v>
      </c>
      <c r="AZ7" s="410"/>
      <c r="BA7" s="410"/>
      <c r="BB7" s="410"/>
      <c r="BC7" s="410"/>
      <c r="BD7" s="410"/>
      <c r="BE7" s="410"/>
      <c r="BF7" s="410"/>
      <c r="BG7" s="157" t="s">
        <v>207</v>
      </c>
      <c r="BH7" s="157"/>
      <c r="BI7" s="395" t="s">
        <v>208</v>
      </c>
      <c r="BJ7" s="397"/>
      <c r="BK7" s="395" t="s">
        <v>206</v>
      </c>
      <c r="BL7" s="396"/>
      <c r="BM7" s="397"/>
      <c r="BN7" s="395" t="s">
        <v>186</v>
      </c>
      <c r="BO7" s="396"/>
      <c r="BP7" s="398"/>
      <c r="BQ7" s="409" t="s">
        <v>44</v>
      </c>
      <c r="BR7" s="410"/>
      <c r="BS7" s="410"/>
      <c r="BT7" s="410"/>
      <c r="BU7" s="410"/>
      <c r="BV7" s="410"/>
      <c r="BW7" s="410"/>
      <c r="BX7" s="410"/>
      <c r="BY7" s="157" t="s">
        <v>207</v>
      </c>
      <c r="BZ7" s="157"/>
      <c r="CA7" s="395" t="s">
        <v>208</v>
      </c>
      <c r="CB7" s="397"/>
      <c r="CC7" s="395" t="s">
        <v>206</v>
      </c>
      <c r="CD7" s="396"/>
      <c r="CE7" s="397"/>
      <c r="CF7" s="395" t="s">
        <v>186</v>
      </c>
      <c r="CG7" s="396"/>
      <c r="CH7" s="398"/>
    </row>
    <row r="8" spans="1:89" ht="16.5" customHeight="1">
      <c r="B8" s="390" t="s">
        <v>214</v>
      </c>
      <c r="C8" s="391"/>
      <c r="D8" s="391"/>
      <c r="E8" s="392"/>
      <c r="F8" s="392"/>
      <c r="G8" s="392"/>
      <c r="H8" s="392"/>
      <c r="I8" s="392"/>
      <c r="J8" s="392"/>
      <c r="K8" s="392"/>
      <c r="L8" s="392"/>
      <c r="M8" s="392"/>
      <c r="N8" s="392"/>
      <c r="O8" s="392"/>
      <c r="P8" s="392"/>
      <c r="Q8" s="392"/>
      <c r="R8" s="392"/>
      <c r="S8" s="393"/>
      <c r="T8" s="46"/>
      <c r="U8" s="46"/>
      <c r="V8" s="46"/>
      <c r="W8" s="46"/>
      <c r="X8" s="46"/>
      <c r="Y8" s="46"/>
      <c r="Z8" s="46"/>
      <c r="AA8" s="46"/>
      <c r="AF8" s="240" t="s">
        <v>39</v>
      </c>
      <c r="AG8" s="241"/>
      <c r="AH8" s="241"/>
      <c r="AI8" s="241"/>
      <c r="AJ8" s="241"/>
      <c r="AK8" s="241"/>
      <c r="AL8" s="241"/>
      <c r="AM8" s="241"/>
      <c r="AN8" s="241"/>
      <c r="AO8" s="241"/>
      <c r="AP8" s="241"/>
      <c r="AQ8" s="241"/>
      <c r="AR8" s="241"/>
      <c r="AS8" s="241"/>
      <c r="AT8" s="241"/>
      <c r="AU8" s="241"/>
      <c r="AV8" s="241"/>
      <c r="AW8" s="242"/>
      <c r="AY8" s="401" t="s">
        <v>209</v>
      </c>
      <c r="AZ8" s="402"/>
      <c r="BA8" s="402"/>
      <c r="BB8" s="402"/>
      <c r="BC8" s="403"/>
      <c r="BD8" s="404" t="s">
        <v>49</v>
      </c>
      <c r="BE8" s="404"/>
      <c r="BF8" s="404"/>
      <c r="BG8" s="404" t="s">
        <v>210</v>
      </c>
      <c r="BH8" s="404"/>
      <c r="BI8" s="241"/>
      <c r="BJ8" s="241"/>
      <c r="BK8" s="264"/>
      <c r="BL8" s="264"/>
      <c r="BM8" s="264"/>
      <c r="BN8" s="264"/>
      <c r="BO8" s="264"/>
      <c r="BP8" s="400"/>
      <c r="BQ8" s="401" t="s">
        <v>209</v>
      </c>
      <c r="BR8" s="402"/>
      <c r="BS8" s="402"/>
      <c r="BT8" s="402"/>
      <c r="BU8" s="403"/>
      <c r="BV8" s="404" t="s">
        <v>49</v>
      </c>
      <c r="BW8" s="404"/>
      <c r="BX8" s="404"/>
      <c r="BY8" s="404" t="s">
        <v>210</v>
      </c>
      <c r="BZ8" s="404"/>
      <c r="CA8" s="241"/>
      <c r="CB8" s="241"/>
      <c r="CC8" s="264"/>
      <c r="CD8" s="264"/>
      <c r="CE8" s="264"/>
      <c r="CF8" s="264"/>
      <c r="CG8" s="264"/>
      <c r="CH8" s="400"/>
    </row>
    <row r="9" spans="1:89" ht="16.5" customHeight="1">
      <c r="B9" s="455" t="s">
        <v>44</v>
      </c>
      <c r="C9" s="456"/>
      <c r="D9" s="457"/>
      <c r="E9" s="468" t="s">
        <v>630</v>
      </c>
      <c r="F9" s="459"/>
      <c r="G9" s="459"/>
      <c r="H9" s="459"/>
      <c r="I9" s="459"/>
      <c r="J9" s="459"/>
      <c r="K9" s="459"/>
      <c r="L9" s="459"/>
      <c r="M9" s="460"/>
      <c r="N9" s="461" t="s">
        <v>49</v>
      </c>
      <c r="O9" s="462"/>
      <c r="P9" s="463"/>
      <c r="Q9" s="464" t="s">
        <v>631</v>
      </c>
      <c r="R9" s="465"/>
      <c r="S9" s="466"/>
      <c r="T9" s="46"/>
      <c r="U9" s="46"/>
      <c r="V9" s="46"/>
      <c r="W9" s="46"/>
      <c r="X9" s="46"/>
      <c r="Y9" s="46"/>
      <c r="Z9" s="46"/>
      <c r="AA9" s="46"/>
      <c r="AF9" s="243"/>
      <c r="AG9" s="244"/>
      <c r="AH9" s="244"/>
      <c r="AI9" s="244"/>
      <c r="AJ9" s="244"/>
      <c r="AK9" s="244"/>
      <c r="AL9" s="244"/>
      <c r="AM9" s="244"/>
      <c r="AN9" s="244"/>
      <c r="AO9" s="244"/>
      <c r="AP9" s="244"/>
      <c r="AQ9" s="244"/>
      <c r="AR9" s="244"/>
      <c r="AS9" s="244"/>
      <c r="AT9" s="244"/>
      <c r="AU9" s="244"/>
      <c r="AV9" s="244"/>
      <c r="AW9" s="245"/>
      <c r="AY9" s="243"/>
      <c r="AZ9" s="244"/>
      <c r="BA9" s="244"/>
      <c r="BB9" s="244"/>
      <c r="BC9" s="244"/>
      <c r="BD9" s="244"/>
      <c r="BE9" s="244"/>
      <c r="BF9" s="244"/>
      <c r="BG9" s="244"/>
      <c r="BH9" s="244"/>
      <c r="BI9" s="244"/>
      <c r="BJ9" s="244"/>
      <c r="BK9" s="244"/>
      <c r="BL9" s="244"/>
      <c r="BM9" s="244"/>
      <c r="BN9" s="244"/>
      <c r="BO9" s="244"/>
      <c r="BP9" s="245"/>
      <c r="BQ9" s="243"/>
      <c r="BR9" s="244"/>
      <c r="BS9" s="244"/>
      <c r="BT9" s="244"/>
      <c r="BU9" s="244"/>
      <c r="BV9" s="244"/>
      <c r="BW9" s="244"/>
      <c r="BX9" s="244"/>
      <c r="BY9" s="244"/>
      <c r="BZ9" s="244"/>
      <c r="CA9" s="244"/>
      <c r="CB9" s="244"/>
      <c r="CC9" s="244"/>
      <c r="CD9" s="244"/>
      <c r="CE9" s="244"/>
      <c r="CF9" s="244"/>
      <c r="CG9" s="244"/>
      <c r="CH9" s="245"/>
    </row>
    <row r="10" spans="1:89" ht="16.5" customHeight="1">
      <c r="B10" s="450" t="s">
        <v>175</v>
      </c>
      <c r="C10" s="451"/>
      <c r="D10" s="452"/>
      <c r="E10" s="424" t="s">
        <v>211</v>
      </c>
      <c r="F10" s="451"/>
      <c r="G10" s="452"/>
      <c r="H10" s="424" t="s">
        <v>168</v>
      </c>
      <c r="I10" s="451"/>
      <c r="J10" s="452"/>
      <c r="K10" s="424" t="s">
        <v>212</v>
      </c>
      <c r="L10" s="451"/>
      <c r="M10" s="452"/>
      <c r="N10" s="424" t="s">
        <v>186</v>
      </c>
      <c r="O10" s="451"/>
      <c r="P10" s="452"/>
      <c r="Q10" s="453" t="s">
        <v>206</v>
      </c>
      <c r="R10" s="373"/>
      <c r="S10" s="454"/>
      <c r="T10" s="47"/>
      <c r="U10" s="47"/>
      <c r="V10" s="47"/>
      <c r="W10" s="47"/>
      <c r="X10" s="47"/>
      <c r="Y10" s="47"/>
      <c r="Z10" s="47"/>
      <c r="AA10" s="47"/>
      <c r="AF10" s="409" t="s">
        <v>44</v>
      </c>
      <c r="AG10" s="410"/>
      <c r="AH10" s="410"/>
      <c r="AI10" s="410"/>
      <c r="AJ10" s="410"/>
      <c r="AK10" s="410"/>
      <c r="AL10" s="411" t="s">
        <v>206</v>
      </c>
      <c r="AM10" s="411"/>
      <c r="AN10" s="411"/>
      <c r="AO10" s="412"/>
      <c r="AP10" s="412"/>
      <c r="AQ10" s="412"/>
      <c r="AR10" s="411" t="s">
        <v>186</v>
      </c>
      <c r="AS10" s="411"/>
      <c r="AT10" s="411"/>
      <c r="AU10" s="412"/>
      <c r="AV10" s="412"/>
      <c r="AW10" s="413"/>
      <c r="AY10" s="409" t="s">
        <v>44</v>
      </c>
      <c r="AZ10" s="410"/>
      <c r="BA10" s="410"/>
      <c r="BB10" s="410"/>
      <c r="BC10" s="410"/>
      <c r="BD10" s="410"/>
      <c r="BE10" s="410"/>
      <c r="BF10" s="410"/>
      <c r="BG10" s="157" t="s">
        <v>207</v>
      </c>
      <c r="BH10" s="157"/>
      <c r="BI10" s="395" t="s">
        <v>208</v>
      </c>
      <c r="BJ10" s="397"/>
      <c r="BK10" s="395" t="s">
        <v>206</v>
      </c>
      <c r="BL10" s="396"/>
      <c r="BM10" s="397"/>
      <c r="BN10" s="395" t="s">
        <v>186</v>
      </c>
      <c r="BO10" s="396"/>
      <c r="BP10" s="398"/>
      <c r="BQ10" s="409" t="s">
        <v>44</v>
      </c>
      <c r="BR10" s="410"/>
      <c r="BS10" s="410"/>
      <c r="BT10" s="410"/>
      <c r="BU10" s="410"/>
      <c r="BV10" s="410"/>
      <c r="BW10" s="410"/>
      <c r="BX10" s="410"/>
      <c r="BY10" s="157" t="s">
        <v>207</v>
      </c>
      <c r="BZ10" s="157"/>
      <c r="CA10" s="395" t="s">
        <v>208</v>
      </c>
      <c r="CB10" s="397"/>
      <c r="CC10" s="395" t="s">
        <v>206</v>
      </c>
      <c r="CD10" s="396"/>
      <c r="CE10" s="397"/>
      <c r="CF10" s="395" t="s">
        <v>186</v>
      </c>
      <c r="CG10" s="396"/>
      <c r="CH10" s="398"/>
    </row>
    <row r="11" spans="1:89" ht="16.5" customHeight="1">
      <c r="B11" s="467" t="s">
        <v>642</v>
      </c>
      <c r="C11" s="138"/>
      <c r="D11" s="139"/>
      <c r="E11" s="374" t="s">
        <v>446</v>
      </c>
      <c r="F11" s="375"/>
      <c r="G11" s="376"/>
      <c r="H11" s="265"/>
      <c r="I11" s="138"/>
      <c r="J11" s="139"/>
      <c r="K11" s="137" t="s">
        <v>643</v>
      </c>
      <c r="L11" s="138"/>
      <c r="M11" s="139"/>
      <c r="N11" s="265">
        <v>1</v>
      </c>
      <c r="O11" s="138"/>
      <c r="P11" s="139"/>
      <c r="Q11" s="265">
        <v>2</v>
      </c>
      <c r="R11" s="138"/>
      <c r="S11" s="446"/>
      <c r="AF11" s="240" t="s">
        <v>39</v>
      </c>
      <c r="AG11" s="241"/>
      <c r="AH11" s="241"/>
      <c r="AI11" s="241"/>
      <c r="AJ11" s="241"/>
      <c r="AK11" s="241"/>
      <c r="AL11" s="241"/>
      <c r="AM11" s="241"/>
      <c r="AN11" s="241"/>
      <c r="AO11" s="241"/>
      <c r="AP11" s="241"/>
      <c r="AQ11" s="241"/>
      <c r="AR11" s="241"/>
      <c r="AS11" s="241"/>
      <c r="AT11" s="241"/>
      <c r="AU11" s="241"/>
      <c r="AV11" s="241"/>
      <c r="AW11" s="242"/>
      <c r="AY11" s="401" t="s">
        <v>209</v>
      </c>
      <c r="AZ11" s="402"/>
      <c r="BA11" s="402"/>
      <c r="BB11" s="402"/>
      <c r="BC11" s="403"/>
      <c r="BD11" s="404" t="s">
        <v>49</v>
      </c>
      <c r="BE11" s="404"/>
      <c r="BF11" s="404"/>
      <c r="BG11" s="404" t="s">
        <v>210</v>
      </c>
      <c r="BH11" s="404"/>
      <c r="BI11" s="241"/>
      <c r="BJ11" s="241"/>
      <c r="BK11" s="264"/>
      <c r="BL11" s="264"/>
      <c r="BM11" s="264"/>
      <c r="BN11" s="264"/>
      <c r="BO11" s="264"/>
      <c r="BP11" s="400"/>
      <c r="BQ11" s="401" t="s">
        <v>209</v>
      </c>
      <c r="BR11" s="402"/>
      <c r="BS11" s="402"/>
      <c r="BT11" s="402"/>
      <c r="BU11" s="403"/>
      <c r="BV11" s="404" t="s">
        <v>49</v>
      </c>
      <c r="BW11" s="404"/>
      <c r="BX11" s="404"/>
      <c r="BY11" s="404" t="s">
        <v>210</v>
      </c>
      <c r="BZ11" s="404"/>
      <c r="CA11" s="241"/>
      <c r="CB11" s="241"/>
      <c r="CC11" s="264"/>
      <c r="CD11" s="264"/>
      <c r="CE11" s="264"/>
      <c r="CF11" s="264"/>
      <c r="CG11" s="264"/>
      <c r="CH11" s="400"/>
    </row>
    <row r="12" spans="1:89" ht="16.5" customHeight="1">
      <c r="B12" s="447" t="s">
        <v>214</v>
      </c>
      <c r="C12" s="448"/>
      <c r="D12" s="449"/>
      <c r="E12" s="415"/>
      <c r="F12" s="416"/>
      <c r="G12" s="416"/>
      <c r="H12" s="416"/>
      <c r="I12" s="416"/>
      <c r="J12" s="416"/>
      <c r="K12" s="416"/>
      <c r="L12" s="416"/>
      <c r="M12" s="416"/>
      <c r="N12" s="416"/>
      <c r="O12" s="416"/>
      <c r="P12" s="416"/>
      <c r="Q12" s="416"/>
      <c r="R12" s="416"/>
      <c r="S12" s="417"/>
      <c r="AF12" s="243"/>
      <c r="AG12" s="244"/>
      <c r="AH12" s="244"/>
      <c r="AI12" s="244"/>
      <c r="AJ12" s="244"/>
      <c r="AK12" s="244"/>
      <c r="AL12" s="244"/>
      <c r="AM12" s="244"/>
      <c r="AN12" s="244"/>
      <c r="AO12" s="244"/>
      <c r="AP12" s="244"/>
      <c r="AQ12" s="244"/>
      <c r="AR12" s="244"/>
      <c r="AS12" s="244"/>
      <c r="AT12" s="244"/>
      <c r="AU12" s="244"/>
      <c r="AV12" s="244"/>
      <c r="AW12" s="245"/>
      <c r="AY12" s="243"/>
      <c r="AZ12" s="244"/>
      <c r="BA12" s="244"/>
      <c r="BB12" s="244"/>
      <c r="BC12" s="244"/>
      <c r="BD12" s="244"/>
      <c r="BE12" s="244"/>
      <c r="BF12" s="244"/>
      <c r="BG12" s="244"/>
      <c r="BH12" s="244"/>
      <c r="BI12" s="244"/>
      <c r="BJ12" s="244"/>
      <c r="BK12" s="244"/>
      <c r="BL12" s="244"/>
      <c r="BM12" s="244"/>
      <c r="BN12" s="244"/>
      <c r="BO12" s="244"/>
      <c r="BP12" s="245"/>
      <c r="BQ12" s="243"/>
      <c r="BR12" s="244"/>
      <c r="BS12" s="244"/>
      <c r="BT12" s="244"/>
      <c r="BU12" s="244"/>
      <c r="BV12" s="244"/>
      <c r="BW12" s="244"/>
      <c r="BX12" s="244"/>
      <c r="BY12" s="244"/>
      <c r="BZ12" s="244"/>
      <c r="CA12" s="244"/>
      <c r="CB12" s="244"/>
      <c r="CC12" s="244"/>
      <c r="CD12" s="244"/>
      <c r="CE12" s="244"/>
      <c r="CF12" s="244"/>
      <c r="CG12" s="244"/>
      <c r="CH12" s="245"/>
    </row>
    <row r="13" spans="1:89" ht="16.5" customHeight="1">
      <c r="A13" s="55"/>
      <c r="B13" s="50"/>
      <c r="C13" s="50"/>
      <c r="D13" s="50"/>
      <c r="E13" s="50"/>
      <c r="F13" s="50"/>
      <c r="G13" s="50"/>
      <c r="H13" s="50"/>
      <c r="I13" s="50"/>
      <c r="J13" s="50"/>
      <c r="K13" s="50"/>
      <c r="L13" s="50"/>
      <c r="M13" s="50"/>
      <c r="N13" s="50"/>
      <c r="O13" s="50"/>
      <c r="P13" s="50"/>
      <c r="Q13" s="50"/>
      <c r="R13" s="50"/>
      <c r="S13" s="50"/>
      <c r="T13" s="55"/>
      <c r="AF13" s="409" t="s">
        <v>44</v>
      </c>
      <c r="AG13" s="410"/>
      <c r="AH13" s="410"/>
      <c r="AI13" s="410"/>
      <c r="AJ13" s="410"/>
      <c r="AK13" s="410"/>
      <c r="AL13" s="411" t="s">
        <v>206</v>
      </c>
      <c r="AM13" s="411"/>
      <c r="AN13" s="411"/>
      <c r="AO13" s="412"/>
      <c r="AP13" s="412"/>
      <c r="AQ13" s="412"/>
      <c r="AR13" s="411" t="s">
        <v>186</v>
      </c>
      <c r="AS13" s="411"/>
      <c r="AT13" s="411"/>
      <c r="AU13" s="412"/>
      <c r="AV13" s="412"/>
      <c r="AW13" s="413"/>
      <c r="AY13" s="409" t="s">
        <v>44</v>
      </c>
      <c r="AZ13" s="410"/>
      <c r="BA13" s="410"/>
      <c r="BB13" s="410"/>
      <c r="BC13" s="410"/>
      <c r="BD13" s="410"/>
      <c r="BE13" s="410"/>
      <c r="BF13" s="410"/>
      <c r="BG13" s="157" t="s">
        <v>207</v>
      </c>
      <c r="BH13" s="157"/>
      <c r="BI13" s="395" t="s">
        <v>208</v>
      </c>
      <c r="BJ13" s="397"/>
      <c r="BK13" s="395" t="s">
        <v>206</v>
      </c>
      <c r="BL13" s="396"/>
      <c r="BM13" s="397"/>
      <c r="BN13" s="395" t="s">
        <v>186</v>
      </c>
      <c r="BO13" s="396"/>
      <c r="BP13" s="398"/>
      <c r="BQ13" s="409" t="s">
        <v>44</v>
      </c>
      <c r="BR13" s="410"/>
      <c r="BS13" s="410"/>
      <c r="BT13" s="410"/>
      <c r="BU13" s="410"/>
      <c r="BV13" s="410"/>
      <c r="BW13" s="410"/>
      <c r="BX13" s="410"/>
      <c r="BY13" s="157" t="s">
        <v>207</v>
      </c>
      <c r="BZ13" s="157"/>
      <c r="CA13" s="395" t="s">
        <v>208</v>
      </c>
      <c r="CB13" s="397"/>
      <c r="CC13" s="395" t="s">
        <v>206</v>
      </c>
      <c r="CD13" s="396"/>
      <c r="CE13" s="397"/>
      <c r="CF13" s="395" t="s">
        <v>186</v>
      </c>
      <c r="CG13" s="396"/>
      <c r="CH13" s="398"/>
    </row>
    <row r="14" spans="1:89" ht="16.5" customHeight="1">
      <c r="A14" s="55"/>
      <c r="B14" s="455" t="s">
        <v>44</v>
      </c>
      <c r="C14" s="456"/>
      <c r="D14" s="457"/>
      <c r="E14" s="458"/>
      <c r="F14" s="459"/>
      <c r="G14" s="459"/>
      <c r="H14" s="459"/>
      <c r="I14" s="459"/>
      <c r="J14" s="459"/>
      <c r="K14" s="459"/>
      <c r="L14" s="459"/>
      <c r="M14" s="460"/>
      <c r="N14" s="461" t="s">
        <v>49</v>
      </c>
      <c r="O14" s="462"/>
      <c r="P14" s="463"/>
      <c r="Q14" s="464" t="s">
        <v>215</v>
      </c>
      <c r="R14" s="465"/>
      <c r="S14" s="466"/>
      <c r="T14" s="55"/>
      <c r="U14" s="46"/>
      <c r="V14" s="46"/>
      <c r="W14" s="46"/>
      <c r="X14" s="46"/>
      <c r="Y14" s="46"/>
      <c r="Z14" s="46"/>
      <c r="AA14" s="46"/>
      <c r="AF14" s="240" t="s">
        <v>39</v>
      </c>
      <c r="AG14" s="241"/>
      <c r="AH14" s="241"/>
      <c r="AI14" s="241"/>
      <c r="AJ14" s="241"/>
      <c r="AK14" s="241"/>
      <c r="AL14" s="241"/>
      <c r="AM14" s="241"/>
      <c r="AN14" s="241"/>
      <c r="AO14" s="241"/>
      <c r="AP14" s="241"/>
      <c r="AQ14" s="241"/>
      <c r="AR14" s="241"/>
      <c r="AS14" s="241"/>
      <c r="AT14" s="241"/>
      <c r="AU14" s="241"/>
      <c r="AV14" s="241"/>
      <c r="AW14" s="242"/>
      <c r="AY14" s="401" t="s">
        <v>209</v>
      </c>
      <c r="AZ14" s="402"/>
      <c r="BA14" s="402"/>
      <c r="BB14" s="402"/>
      <c r="BC14" s="403"/>
      <c r="BD14" s="404" t="s">
        <v>49</v>
      </c>
      <c r="BE14" s="404"/>
      <c r="BF14" s="404"/>
      <c r="BG14" s="404" t="s">
        <v>210</v>
      </c>
      <c r="BH14" s="404"/>
      <c r="BI14" s="241"/>
      <c r="BJ14" s="241"/>
      <c r="BK14" s="264"/>
      <c r="BL14" s="264"/>
      <c r="BM14" s="264"/>
      <c r="BN14" s="264"/>
      <c r="BO14" s="264"/>
      <c r="BP14" s="400"/>
      <c r="BQ14" s="401" t="s">
        <v>209</v>
      </c>
      <c r="BR14" s="402"/>
      <c r="BS14" s="402"/>
      <c r="BT14" s="402"/>
      <c r="BU14" s="403"/>
      <c r="BV14" s="404" t="s">
        <v>49</v>
      </c>
      <c r="BW14" s="404"/>
      <c r="BX14" s="404"/>
      <c r="BY14" s="404" t="s">
        <v>210</v>
      </c>
      <c r="BZ14" s="404"/>
      <c r="CA14" s="241"/>
      <c r="CB14" s="241"/>
      <c r="CC14" s="264"/>
      <c r="CD14" s="264"/>
      <c r="CE14" s="264"/>
      <c r="CF14" s="264"/>
      <c r="CG14" s="264"/>
      <c r="CH14" s="400"/>
    </row>
    <row r="15" spans="1:89" ht="16.5" customHeight="1">
      <c r="A15" s="55"/>
      <c r="B15" s="450" t="s">
        <v>175</v>
      </c>
      <c r="C15" s="451"/>
      <c r="D15" s="452"/>
      <c r="E15" s="424" t="s">
        <v>211</v>
      </c>
      <c r="F15" s="451"/>
      <c r="G15" s="452"/>
      <c r="H15" s="424" t="s">
        <v>168</v>
      </c>
      <c r="I15" s="451"/>
      <c r="J15" s="452"/>
      <c r="K15" s="424" t="s">
        <v>212</v>
      </c>
      <c r="L15" s="451"/>
      <c r="M15" s="452"/>
      <c r="N15" s="424" t="s">
        <v>186</v>
      </c>
      <c r="O15" s="451"/>
      <c r="P15" s="452"/>
      <c r="Q15" s="453" t="s">
        <v>206</v>
      </c>
      <c r="R15" s="373"/>
      <c r="S15" s="454"/>
      <c r="T15" s="55"/>
      <c r="AF15" s="243"/>
      <c r="AG15" s="244"/>
      <c r="AH15" s="244"/>
      <c r="AI15" s="244"/>
      <c r="AJ15" s="244"/>
      <c r="AK15" s="244"/>
      <c r="AL15" s="244"/>
      <c r="AM15" s="244"/>
      <c r="AN15" s="244"/>
      <c r="AO15" s="244"/>
      <c r="AP15" s="244"/>
      <c r="AQ15" s="244"/>
      <c r="AR15" s="244"/>
      <c r="AS15" s="244"/>
      <c r="AT15" s="244"/>
      <c r="AU15" s="244"/>
      <c r="AV15" s="244"/>
      <c r="AW15" s="245"/>
      <c r="AY15" s="243"/>
      <c r="AZ15" s="244"/>
      <c r="BA15" s="244"/>
      <c r="BB15" s="244"/>
      <c r="BC15" s="244"/>
      <c r="BD15" s="244"/>
      <c r="BE15" s="244"/>
      <c r="BF15" s="244"/>
      <c r="BG15" s="244"/>
      <c r="BH15" s="244"/>
      <c r="BI15" s="244"/>
      <c r="BJ15" s="244"/>
      <c r="BK15" s="244"/>
      <c r="BL15" s="244"/>
      <c r="BM15" s="244"/>
      <c r="BN15" s="244"/>
      <c r="BO15" s="244"/>
      <c r="BP15" s="245"/>
      <c r="BQ15" s="243"/>
      <c r="BR15" s="244"/>
      <c r="BS15" s="244"/>
      <c r="BT15" s="244"/>
      <c r="BU15" s="244"/>
      <c r="BV15" s="244"/>
      <c r="BW15" s="244"/>
      <c r="BX15" s="244"/>
      <c r="BY15" s="244"/>
      <c r="BZ15" s="244"/>
      <c r="CA15" s="244"/>
      <c r="CB15" s="244"/>
      <c r="CC15" s="244"/>
      <c r="CD15" s="244"/>
      <c r="CE15" s="244"/>
      <c r="CF15" s="244"/>
      <c r="CG15" s="244"/>
      <c r="CH15" s="245"/>
    </row>
    <row r="16" spans="1:89" ht="16.5" customHeight="1">
      <c r="A16" s="55"/>
      <c r="B16" s="445"/>
      <c r="C16" s="138"/>
      <c r="D16" s="139"/>
      <c r="E16" s="374"/>
      <c r="F16" s="375"/>
      <c r="G16" s="376"/>
      <c r="H16" s="265"/>
      <c r="I16" s="138"/>
      <c r="J16" s="139"/>
      <c r="K16" s="265"/>
      <c r="L16" s="138"/>
      <c r="M16" s="139"/>
      <c r="N16" s="265"/>
      <c r="O16" s="138"/>
      <c r="P16" s="139"/>
      <c r="Q16" s="265"/>
      <c r="R16" s="138"/>
      <c r="S16" s="446"/>
      <c r="T16" s="55"/>
      <c r="U16" s="47"/>
      <c r="V16" s="47"/>
      <c r="W16" s="47"/>
      <c r="X16" s="47"/>
      <c r="Y16" s="47"/>
      <c r="Z16" s="47"/>
      <c r="AA16" s="47"/>
      <c r="AF16" s="409" t="s">
        <v>44</v>
      </c>
      <c r="AG16" s="410"/>
      <c r="AH16" s="410"/>
      <c r="AI16" s="410"/>
      <c r="AJ16" s="410"/>
      <c r="AK16" s="410"/>
      <c r="AL16" s="411" t="s">
        <v>206</v>
      </c>
      <c r="AM16" s="411"/>
      <c r="AN16" s="411"/>
      <c r="AO16" s="412"/>
      <c r="AP16" s="412"/>
      <c r="AQ16" s="412"/>
      <c r="AR16" s="411" t="s">
        <v>186</v>
      </c>
      <c r="AS16" s="411"/>
      <c r="AT16" s="411"/>
      <c r="AU16" s="412"/>
      <c r="AV16" s="412"/>
      <c r="AW16" s="413"/>
      <c r="AY16" s="409" t="s">
        <v>44</v>
      </c>
      <c r="AZ16" s="410"/>
      <c r="BA16" s="410"/>
      <c r="BB16" s="410"/>
      <c r="BC16" s="410"/>
      <c r="BD16" s="410"/>
      <c r="BE16" s="410"/>
      <c r="BF16" s="410"/>
      <c r="BG16" s="157" t="s">
        <v>207</v>
      </c>
      <c r="BH16" s="157"/>
      <c r="BI16" s="395" t="s">
        <v>208</v>
      </c>
      <c r="BJ16" s="397"/>
      <c r="BK16" s="395" t="s">
        <v>206</v>
      </c>
      <c r="BL16" s="396"/>
      <c r="BM16" s="397"/>
      <c r="BN16" s="395" t="s">
        <v>186</v>
      </c>
      <c r="BO16" s="396"/>
      <c r="BP16" s="398"/>
      <c r="BQ16" s="409" t="s">
        <v>44</v>
      </c>
      <c r="BR16" s="410"/>
      <c r="BS16" s="410"/>
      <c r="BT16" s="410"/>
      <c r="BU16" s="410"/>
      <c r="BV16" s="410"/>
      <c r="BW16" s="410"/>
      <c r="BX16" s="410"/>
      <c r="BY16" s="157" t="s">
        <v>207</v>
      </c>
      <c r="BZ16" s="157"/>
      <c r="CA16" s="395" t="s">
        <v>208</v>
      </c>
      <c r="CB16" s="397"/>
      <c r="CC16" s="395" t="s">
        <v>206</v>
      </c>
      <c r="CD16" s="396"/>
      <c r="CE16" s="397"/>
      <c r="CF16" s="395" t="s">
        <v>186</v>
      </c>
      <c r="CG16" s="396"/>
      <c r="CH16" s="398"/>
    </row>
    <row r="17" spans="1:86" ht="16.5" customHeight="1">
      <c r="A17" s="55"/>
      <c r="B17" s="447" t="s">
        <v>214</v>
      </c>
      <c r="C17" s="448"/>
      <c r="D17" s="449"/>
      <c r="E17" s="415"/>
      <c r="F17" s="416"/>
      <c r="G17" s="416"/>
      <c r="H17" s="416"/>
      <c r="I17" s="416"/>
      <c r="J17" s="416"/>
      <c r="K17" s="416"/>
      <c r="L17" s="416"/>
      <c r="M17" s="416"/>
      <c r="N17" s="416"/>
      <c r="O17" s="416"/>
      <c r="P17" s="416"/>
      <c r="Q17" s="416"/>
      <c r="R17" s="416"/>
      <c r="S17" s="417"/>
      <c r="T17" s="55"/>
      <c r="U17" s="55"/>
      <c r="V17" s="55"/>
      <c r="W17" s="55"/>
      <c r="X17" s="55"/>
      <c r="Y17" s="55"/>
      <c r="Z17" s="55"/>
      <c r="AA17" s="55"/>
      <c r="AF17" s="240" t="s">
        <v>39</v>
      </c>
      <c r="AG17" s="241"/>
      <c r="AH17" s="241"/>
      <c r="AI17" s="241"/>
      <c r="AJ17" s="241"/>
      <c r="AK17" s="241"/>
      <c r="AL17" s="241"/>
      <c r="AM17" s="241"/>
      <c r="AN17" s="241"/>
      <c r="AO17" s="241"/>
      <c r="AP17" s="241"/>
      <c r="AQ17" s="241"/>
      <c r="AR17" s="241"/>
      <c r="AS17" s="241"/>
      <c r="AT17" s="241"/>
      <c r="AU17" s="241"/>
      <c r="AV17" s="241"/>
      <c r="AW17" s="242"/>
      <c r="AY17" s="401" t="s">
        <v>209</v>
      </c>
      <c r="AZ17" s="402"/>
      <c r="BA17" s="402"/>
      <c r="BB17" s="402"/>
      <c r="BC17" s="403"/>
      <c r="BD17" s="404" t="s">
        <v>49</v>
      </c>
      <c r="BE17" s="404"/>
      <c r="BF17" s="404"/>
      <c r="BG17" s="404" t="s">
        <v>210</v>
      </c>
      <c r="BH17" s="404"/>
      <c r="BI17" s="241"/>
      <c r="BJ17" s="241"/>
      <c r="BK17" s="264"/>
      <c r="BL17" s="264"/>
      <c r="BM17" s="264"/>
      <c r="BN17" s="264"/>
      <c r="BO17" s="264"/>
      <c r="BP17" s="400"/>
      <c r="BQ17" s="401" t="s">
        <v>209</v>
      </c>
      <c r="BR17" s="402"/>
      <c r="BS17" s="402"/>
      <c r="BT17" s="402"/>
      <c r="BU17" s="403"/>
      <c r="BV17" s="404" t="s">
        <v>49</v>
      </c>
      <c r="BW17" s="404"/>
      <c r="BX17" s="404"/>
      <c r="BY17" s="404" t="s">
        <v>210</v>
      </c>
      <c r="BZ17" s="404"/>
      <c r="CA17" s="241"/>
      <c r="CB17" s="241"/>
      <c r="CC17" s="264"/>
      <c r="CD17" s="264"/>
      <c r="CE17" s="264"/>
      <c r="CF17" s="264"/>
      <c r="CG17" s="264"/>
      <c r="CH17" s="400"/>
    </row>
    <row r="18" spans="1:86" ht="16.5" customHeight="1">
      <c r="A18" s="55"/>
      <c r="B18" s="455" t="s">
        <v>44</v>
      </c>
      <c r="C18" s="456"/>
      <c r="D18" s="457"/>
      <c r="E18" s="458"/>
      <c r="F18" s="459"/>
      <c r="G18" s="459"/>
      <c r="H18" s="459"/>
      <c r="I18" s="459"/>
      <c r="J18" s="459"/>
      <c r="K18" s="459"/>
      <c r="L18" s="459"/>
      <c r="M18" s="460"/>
      <c r="N18" s="461" t="s">
        <v>49</v>
      </c>
      <c r="O18" s="462"/>
      <c r="P18" s="463"/>
      <c r="Q18" s="464" t="s">
        <v>215</v>
      </c>
      <c r="R18" s="465"/>
      <c r="S18" s="466"/>
      <c r="T18" s="55"/>
      <c r="U18" s="55"/>
      <c r="V18" s="55"/>
      <c r="W18" s="55"/>
      <c r="X18" s="55"/>
      <c r="Y18" s="55"/>
      <c r="Z18" s="55"/>
      <c r="AA18" s="55"/>
      <c r="AF18" s="243"/>
      <c r="AG18" s="244"/>
      <c r="AH18" s="244"/>
      <c r="AI18" s="244"/>
      <c r="AJ18" s="244"/>
      <c r="AK18" s="244"/>
      <c r="AL18" s="244"/>
      <c r="AM18" s="244"/>
      <c r="AN18" s="244"/>
      <c r="AO18" s="244"/>
      <c r="AP18" s="244"/>
      <c r="AQ18" s="244"/>
      <c r="AR18" s="244"/>
      <c r="AS18" s="244"/>
      <c r="AT18" s="244"/>
      <c r="AU18" s="244"/>
      <c r="AV18" s="244"/>
      <c r="AW18" s="245"/>
      <c r="AY18" s="243"/>
      <c r="AZ18" s="244"/>
      <c r="BA18" s="244"/>
      <c r="BB18" s="244"/>
      <c r="BC18" s="244"/>
      <c r="BD18" s="244"/>
      <c r="BE18" s="244"/>
      <c r="BF18" s="244"/>
      <c r="BG18" s="244"/>
      <c r="BH18" s="244"/>
      <c r="BI18" s="244"/>
      <c r="BJ18" s="244"/>
      <c r="BK18" s="244"/>
      <c r="BL18" s="244"/>
      <c r="BM18" s="244"/>
      <c r="BN18" s="244"/>
      <c r="BO18" s="244"/>
      <c r="BP18" s="245"/>
      <c r="BQ18" s="243"/>
      <c r="BR18" s="244"/>
      <c r="BS18" s="244"/>
      <c r="BT18" s="244"/>
      <c r="BU18" s="244"/>
      <c r="BV18" s="244"/>
      <c r="BW18" s="244"/>
      <c r="BX18" s="244"/>
      <c r="BY18" s="244"/>
      <c r="BZ18" s="244"/>
      <c r="CA18" s="244"/>
      <c r="CB18" s="244"/>
      <c r="CC18" s="244"/>
      <c r="CD18" s="244"/>
      <c r="CE18" s="244"/>
      <c r="CF18" s="244"/>
      <c r="CG18" s="244"/>
      <c r="CH18" s="245"/>
    </row>
    <row r="19" spans="1:86" ht="16.5" customHeight="1">
      <c r="A19" s="55"/>
      <c r="B19" s="450" t="s">
        <v>175</v>
      </c>
      <c r="C19" s="451"/>
      <c r="D19" s="452"/>
      <c r="E19" s="424" t="s">
        <v>211</v>
      </c>
      <c r="F19" s="451"/>
      <c r="G19" s="452"/>
      <c r="H19" s="424" t="s">
        <v>168</v>
      </c>
      <c r="I19" s="451"/>
      <c r="J19" s="452"/>
      <c r="K19" s="424" t="s">
        <v>212</v>
      </c>
      <c r="L19" s="451"/>
      <c r="M19" s="452"/>
      <c r="N19" s="424" t="s">
        <v>186</v>
      </c>
      <c r="O19" s="451"/>
      <c r="P19" s="452"/>
      <c r="Q19" s="453" t="s">
        <v>206</v>
      </c>
      <c r="R19" s="373"/>
      <c r="S19" s="454"/>
      <c r="T19" s="55"/>
      <c r="U19" s="55"/>
      <c r="V19" s="55"/>
      <c r="W19" s="55"/>
      <c r="X19" s="55"/>
      <c r="Y19" s="55"/>
      <c r="Z19" s="55"/>
      <c r="AA19" s="55"/>
      <c r="AF19" s="409" t="s">
        <v>44</v>
      </c>
      <c r="AG19" s="410"/>
      <c r="AH19" s="410"/>
      <c r="AI19" s="410"/>
      <c r="AJ19" s="410"/>
      <c r="AK19" s="410"/>
      <c r="AL19" s="411" t="s">
        <v>206</v>
      </c>
      <c r="AM19" s="411"/>
      <c r="AN19" s="411"/>
      <c r="AO19" s="412"/>
      <c r="AP19" s="412"/>
      <c r="AQ19" s="412"/>
      <c r="AR19" s="411" t="s">
        <v>186</v>
      </c>
      <c r="AS19" s="411"/>
      <c r="AT19" s="411"/>
      <c r="AU19" s="412"/>
      <c r="AV19" s="412"/>
      <c r="AW19" s="413"/>
      <c r="AY19" s="409" t="s">
        <v>44</v>
      </c>
      <c r="AZ19" s="410"/>
      <c r="BA19" s="410"/>
      <c r="BB19" s="410"/>
      <c r="BC19" s="410"/>
      <c r="BD19" s="410"/>
      <c r="BE19" s="410"/>
      <c r="BF19" s="410"/>
      <c r="BG19" s="157" t="s">
        <v>207</v>
      </c>
      <c r="BH19" s="157"/>
      <c r="BI19" s="395" t="s">
        <v>208</v>
      </c>
      <c r="BJ19" s="397"/>
      <c r="BK19" s="395" t="s">
        <v>206</v>
      </c>
      <c r="BL19" s="396"/>
      <c r="BM19" s="397"/>
      <c r="BN19" s="395" t="s">
        <v>186</v>
      </c>
      <c r="BO19" s="396"/>
      <c r="BP19" s="398"/>
      <c r="BQ19" s="409" t="s">
        <v>44</v>
      </c>
      <c r="BR19" s="410"/>
      <c r="BS19" s="410"/>
      <c r="BT19" s="410"/>
      <c r="BU19" s="410"/>
      <c r="BV19" s="410"/>
      <c r="BW19" s="410"/>
      <c r="BX19" s="410"/>
      <c r="BY19" s="157" t="s">
        <v>207</v>
      </c>
      <c r="BZ19" s="157"/>
      <c r="CA19" s="395" t="s">
        <v>208</v>
      </c>
      <c r="CB19" s="397"/>
      <c r="CC19" s="395" t="s">
        <v>206</v>
      </c>
      <c r="CD19" s="396"/>
      <c r="CE19" s="397"/>
      <c r="CF19" s="395" t="s">
        <v>186</v>
      </c>
      <c r="CG19" s="396"/>
      <c r="CH19" s="398"/>
    </row>
    <row r="20" spans="1:86" ht="16.5" customHeight="1">
      <c r="A20" s="55"/>
      <c r="B20" s="445"/>
      <c r="C20" s="138"/>
      <c r="D20" s="139"/>
      <c r="E20" s="374"/>
      <c r="F20" s="375"/>
      <c r="G20" s="376"/>
      <c r="H20" s="265"/>
      <c r="I20" s="138"/>
      <c r="J20" s="139"/>
      <c r="K20" s="265"/>
      <c r="L20" s="138"/>
      <c r="M20" s="139"/>
      <c r="N20" s="265"/>
      <c r="O20" s="138"/>
      <c r="P20" s="139"/>
      <c r="Q20" s="265"/>
      <c r="R20" s="138"/>
      <c r="S20" s="446"/>
      <c r="T20" s="55"/>
      <c r="AF20" s="240" t="s">
        <v>39</v>
      </c>
      <c r="AG20" s="241"/>
      <c r="AH20" s="241"/>
      <c r="AI20" s="241"/>
      <c r="AJ20" s="241"/>
      <c r="AK20" s="241"/>
      <c r="AL20" s="241"/>
      <c r="AM20" s="241"/>
      <c r="AN20" s="241"/>
      <c r="AO20" s="241"/>
      <c r="AP20" s="241"/>
      <c r="AQ20" s="241"/>
      <c r="AR20" s="241"/>
      <c r="AS20" s="241"/>
      <c r="AT20" s="241"/>
      <c r="AU20" s="241"/>
      <c r="AV20" s="241"/>
      <c r="AW20" s="242"/>
      <c r="AY20" s="401" t="s">
        <v>209</v>
      </c>
      <c r="AZ20" s="402"/>
      <c r="BA20" s="402"/>
      <c r="BB20" s="402"/>
      <c r="BC20" s="403"/>
      <c r="BD20" s="404" t="s">
        <v>49</v>
      </c>
      <c r="BE20" s="404"/>
      <c r="BF20" s="404"/>
      <c r="BG20" s="404" t="s">
        <v>210</v>
      </c>
      <c r="BH20" s="404"/>
      <c r="BI20" s="241"/>
      <c r="BJ20" s="241"/>
      <c r="BK20" s="264"/>
      <c r="BL20" s="264"/>
      <c r="BM20" s="264"/>
      <c r="BN20" s="264"/>
      <c r="BO20" s="264"/>
      <c r="BP20" s="400"/>
      <c r="BQ20" s="401" t="s">
        <v>209</v>
      </c>
      <c r="BR20" s="402"/>
      <c r="BS20" s="402"/>
      <c r="BT20" s="402"/>
      <c r="BU20" s="403"/>
      <c r="BV20" s="404" t="s">
        <v>49</v>
      </c>
      <c r="BW20" s="404"/>
      <c r="BX20" s="404"/>
      <c r="BY20" s="404" t="s">
        <v>210</v>
      </c>
      <c r="BZ20" s="404"/>
      <c r="CA20" s="241"/>
      <c r="CB20" s="241"/>
      <c r="CC20" s="264"/>
      <c r="CD20" s="264"/>
      <c r="CE20" s="264"/>
      <c r="CF20" s="264"/>
      <c r="CG20" s="264"/>
      <c r="CH20" s="400"/>
    </row>
    <row r="21" spans="1:86" ht="16.5" customHeight="1">
      <c r="A21" s="55"/>
      <c r="B21" s="447" t="s">
        <v>214</v>
      </c>
      <c r="C21" s="448"/>
      <c r="D21" s="449"/>
      <c r="E21" s="415"/>
      <c r="F21" s="416"/>
      <c r="G21" s="416"/>
      <c r="H21" s="416"/>
      <c r="I21" s="416"/>
      <c r="J21" s="416"/>
      <c r="K21" s="416"/>
      <c r="L21" s="416"/>
      <c r="M21" s="416"/>
      <c r="N21" s="416"/>
      <c r="O21" s="416"/>
      <c r="P21" s="416"/>
      <c r="Q21" s="416"/>
      <c r="R21" s="416"/>
      <c r="S21" s="417"/>
      <c r="T21" s="55"/>
      <c r="U21" s="47"/>
      <c r="V21" s="47"/>
      <c r="W21" s="47"/>
      <c r="X21" s="47"/>
      <c r="Y21" s="47"/>
      <c r="Z21" s="47"/>
      <c r="AA21" s="47"/>
      <c r="AF21" s="243"/>
      <c r="AG21" s="244"/>
      <c r="AH21" s="244"/>
      <c r="AI21" s="244"/>
      <c r="AJ21" s="244"/>
      <c r="AK21" s="244"/>
      <c r="AL21" s="244"/>
      <c r="AM21" s="244"/>
      <c r="AN21" s="244"/>
      <c r="AO21" s="244"/>
      <c r="AP21" s="244"/>
      <c r="AQ21" s="244"/>
      <c r="AR21" s="244"/>
      <c r="AS21" s="244"/>
      <c r="AT21" s="244"/>
      <c r="AU21" s="244"/>
      <c r="AV21" s="244"/>
      <c r="AW21" s="245"/>
      <c r="AY21" s="243"/>
      <c r="AZ21" s="244"/>
      <c r="BA21" s="244"/>
      <c r="BB21" s="244"/>
      <c r="BC21" s="244"/>
      <c r="BD21" s="244"/>
      <c r="BE21" s="244"/>
      <c r="BF21" s="244"/>
      <c r="BG21" s="244"/>
      <c r="BH21" s="244"/>
      <c r="BI21" s="244"/>
      <c r="BJ21" s="244"/>
      <c r="BK21" s="244"/>
      <c r="BL21" s="244"/>
      <c r="BM21" s="244"/>
      <c r="BN21" s="244"/>
      <c r="BO21" s="244"/>
      <c r="BP21" s="245"/>
      <c r="BQ21" s="243"/>
      <c r="BR21" s="244"/>
      <c r="BS21" s="244"/>
      <c r="BT21" s="244"/>
      <c r="BU21" s="244"/>
      <c r="BV21" s="244"/>
      <c r="BW21" s="244"/>
      <c r="BX21" s="244"/>
      <c r="BY21" s="244"/>
      <c r="BZ21" s="244"/>
      <c r="CA21" s="244"/>
      <c r="CB21" s="244"/>
      <c r="CC21" s="244"/>
      <c r="CD21" s="244"/>
      <c r="CE21" s="244"/>
      <c r="CF21" s="244"/>
      <c r="CG21" s="244"/>
      <c r="CH21" s="245"/>
    </row>
    <row r="22" spans="1:86" ht="16.5" customHeight="1">
      <c r="A22" s="55"/>
      <c r="B22" s="455" t="s">
        <v>44</v>
      </c>
      <c r="C22" s="456"/>
      <c r="D22" s="457"/>
      <c r="E22" s="458"/>
      <c r="F22" s="459"/>
      <c r="G22" s="459"/>
      <c r="H22" s="459"/>
      <c r="I22" s="459"/>
      <c r="J22" s="459"/>
      <c r="K22" s="459"/>
      <c r="L22" s="459"/>
      <c r="M22" s="460"/>
      <c r="N22" s="461" t="s">
        <v>49</v>
      </c>
      <c r="O22" s="462"/>
      <c r="P22" s="463"/>
      <c r="Q22" s="464" t="s">
        <v>215</v>
      </c>
      <c r="R22" s="465"/>
      <c r="S22" s="466"/>
      <c r="T22" s="55"/>
      <c r="U22" s="55"/>
      <c r="V22" s="55"/>
      <c r="W22" s="55"/>
      <c r="X22" s="55"/>
      <c r="Y22" s="55"/>
      <c r="Z22" s="55"/>
      <c r="AA22" s="55"/>
      <c r="AF22" s="409" t="s">
        <v>44</v>
      </c>
      <c r="AG22" s="410"/>
      <c r="AH22" s="410"/>
      <c r="AI22" s="410"/>
      <c r="AJ22" s="410"/>
      <c r="AK22" s="410"/>
      <c r="AL22" s="411" t="s">
        <v>206</v>
      </c>
      <c r="AM22" s="411"/>
      <c r="AN22" s="411"/>
      <c r="AO22" s="412"/>
      <c r="AP22" s="412"/>
      <c r="AQ22" s="412"/>
      <c r="AR22" s="411" t="s">
        <v>186</v>
      </c>
      <c r="AS22" s="411"/>
      <c r="AT22" s="411"/>
      <c r="AU22" s="412"/>
      <c r="AV22" s="412"/>
      <c r="AW22" s="413"/>
      <c r="AY22" s="409" t="s">
        <v>44</v>
      </c>
      <c r="AZ22" s="410"/>
      <c r="BA22" s="410"/>
      <c r="BB22" s="410"/>
      <c r="BC22" s="410"/>
      <c r="BD22" s="410"/>
      <c r="BE22" s="410"/>
      <c r="BF22" s="410"/>
      <c r="BG22" s="157" t="s">
        <v>207</v>
      </c>
      <c r="BH22" s="157"/>
      <c r="BI22" s="395" t="s">
        <v>208</v>
      </c>
      <c r="BJ22" s="397"/>
      <c r="BK22" s="395" t="s">
        <v>206</v>
      </c>
      <c r="BL22" s="396"/>
      <c r="BM22" s="397"/>
      <c r="BN22" s="395" t="s">
        <v>186</v>
      </c>
      <c r="BO22" s="396"/>
      <c r="BP22" s="398"/>
      <c r="BQ22" s="409" t="s">
        <v>44</v>
      </c>
      <c r="BR22" s="410"/>
      <c r="BS22" s="410"/>
      <c r="BT22" s="410"/>
      <c r="BU22" s="410"/>
      <c r="BV22" s="410"/>
      <c r="BW22" s="410"/>
      <c r="BX22" s="410"/>
      <c r="BY22" s="157" t="s">
        <v>207</v>
      </c>
      <c r="BZ22" s="157"/>
      <c r="CA22" s="395" t="s">
        <v>208</v>
      </c>
      <c r="CB22" s="397"/>
      <c r="CC22" s="395" t="s">
        <v>206</v>
      </c>
      <c r="CD22" s="396"/>
      <c r="CE22" s="397"/>
      <c r="CF22" s="395" t="s">
        <v>186</v>
      </c>
      <c r="CG22" s="396"/>
      <c r="CH22" s="398"/>
    </row>
    <row r="23" spans="1:86" ht="16.5" customHeight="1">
      <c r="A23" s="55"/>
      <c r="B23" s="450" t="s">
        <v>175</v>
      </c>
      <c r="C23" s="451"/>
      <c r="D23" s="452"/>
      <c r="E23" s="424" t="s">
        <v>211</v>
      </c>
      <c r="F23" s="451"/>
      <c r="G23" s="452"/>
      <c r="H23" s="424" t="s">
        <v>168</v>
      </c>
      <c r="I23" s="451"/>
      <c r="J23" s="452"/>
      <c r="K23" s="424" t="s">
        <v>212</v>
      </c>
      <c r="L23" s="451"/>
      <c r="M23" s="452"/>
      <c r="N23" s="424" t="s">
        <v>186</v>
      </c>
      <c r="O23" s="451"/>
      <c r="P23" s="452"/>
      <c r="Q23" s="453" t="s">
        <v>206</v>
      </c>
      <c r="R23" s="373"/>
      <c r="S23" s="454"/>
      <c r="T23" s="55"/>
      <c r="U23" s="55"/>
      <c r="V23" s="55"/>
      <c r="W23" s="55"/>
      <c r="X23" s="55"/>
      <c r="Y23" s="55"/>
      <c r="Z23" s="55"/>
      <c r="AA23" s="55"/>
      <c r="AF23" s="240" t="s">
        <v>39</v>
      </c>
      <c r="AG23" s="241"/>
      <c r="AH23" s="241"/>
      <c r="AI23" s="241"/>
      <c r="AJ23" s="241"/>
      <c r="AK23" s="241"/>
      <c r="AL23" s="241"/>
      <c r="AM23" s="241"/>
      <c r="AN23" s="241"/>
      <c r="AO23" s="241"/>
      <c r="AP23" s="241"/>
      <c r="AQ23" s="241"/>
      <c r="AR23" s="241"/>
      <c r="AS23" s="241"/>
      <c r="AT23" s="241"/>
      <c r="AU23" s="241"/>
      <c r="AV23" s="241"/>
      <c r="AW23" s="242"/>
      <c r="AY23" s="401" t="s">
        <v>209</v>
      </c>
      <c r="AZ23" s="402"/>
      <c r="BA23" s="402"/>
      <c r="BB23" s="402"/>
      <c r="BC23" s="403"/>
      <c r="BD23" s="404" t="s">
        <v>49</v>
      </c>
      <c r="BE23" s="404"/>
      <c r="BF23" s="404"/>
      <c r="BG23" s="404" t="s">
        <v>210</v>
      </c>
      <c r="BH23" s="404"/>
      <c r="BI23" s="241"/>
      <c r="BJ23" s="241"/>
      <c r="BK23" s="264"/>
      <c r="BL23" s="264"/>
      <c r="BM23" s="264"/>
      <c r="BN23" s="264"/>
      <c r="BO23" s="264"/>
      <c r="BP23" s="400"/>
      <c r="BQ23" s="401" t="s">
        <v>209</v>
      </c>
      <c r="BR23" s="402"/>
      <c r="BS23" s="402"/>
      <c r="BT23" s="402"/>
      <c r="BU23" s="403"/>
      <c r="BV23" s="404" t="s">
        <v>49</v>
      </c>
      <c r="BW23" s="404"/>
      <c r="BX23" s="404"/>
      <c r="BY23" s="404" t="s">
        <v>210</v>
      </c>
      <c r="BZ23" s="404"/>
      <c r="CA23" s="241"/>
      <c r="CB23" s="241"/>
      <c r="CC23" s="264"/>
      <c r="CD23" s="264"/>
      <c r="CE23" s="264"/>
      <c r="CF23" s="264"/>
      <c r="CG23" s="264"/>
      <c r="CH23" s="400"/>
    </row>
    <row r="24" spans="1:86" ht="16.5" customHeight="1">
      <c r="A24" s="55"/>
      <c r="B24" s="445"/>
      <c r="C24" s="138"/>
      <c r="D24" s="139"/>
      <c r="E24" s="374"/>
      <c r="F24" s="375"/>
      <c r="G24" s="376"/>
      <c r="H24" s="265"/>
      <c r="I24" s="138"/>
      <c r="J24" s="139"/>
      <c r="K24" s="265"/>
      <c r="L24" s="138"/>
      <c r="M24" s="139"/>
      <c r="N24" s="265"/>
      <c r="O24" s="138"/>
      <c r="P24" s="139"/>
      <c r="Q24" s="265"/>
      <c r="R24" s="138"/>
      <c r="S24" s="446"/>
      <c r="T24" s="55"/>
      <c r="U24" s="50"/>
      <c r="V24" s="50"/>
      <c r="W24" s="50"/>
      <c r="X24" s="50"/>
      <c r="Y24" s="50"/>
      <c r="Z24" s="55"/>
      <c r="AA24" s="55"/>
      <c r="AF24" s="243"/>
      <c r="AG24" s="244"/>
      <c r="AH24" s="244"/>
      <c r="AI24" s="244"/>
      <c r="AJ24" s="244"/>
      <c r="AK24" s="244"/>
      <c r="AL24" s="244"/>
      <c r="AM24" s="244"/>
      <c r="AN24" s="244"/>
      <c r="AO24" s="244"/>
      <c r="AP24" s="244"/>
      <c r="AQ24" s="244"/>
      <c r="AR24" s="244"/>
      <c r="AS24" s="244"/>
      <c r="AT24" s="244"/>
      <c r="AU24" s="244"/>
      <c r="AV24" s="244"/>
      <c r="AW24" s="245"/>
      <c r="AY24" s="243"/>
      <c r="AZ24" s="244"/>
      <c r="BA24" s="244"/>
      <c r="BB24" s="244"/>
      <c r="BC24" s="244"/>
      <c r="BD24" s="244"/>
      <c r="BE24" s="244"/>
      <c r="BF24" s="244"/>
      <c r="BG24" s="244"/>
      <c r="BH24" s="244"/>
      <c r="BI24" s="244"/>
      <c r="BJ24" s="244"/>
      <c r="BK24" s="244"/>
      <c r="BL24" s="244"/>
      <c r="BM24" s="244"/>
      <c r="BN24" s="244"/>
      <c r="BO24" s="244"/>
      <c r="BP24" s="245"/>
      <c r="BQ24" s="243"/>
      <c r="BR24" s="244"/>
      <c r="BS24" s="244"/>
      <c r="BT24" s="244"/>
      <c r="BU24" s="244"/>
      <c r="BV24" s="244"/>
      <c r="BW24" s="244"/>
      <c r="BX24" s="244"/>
      <c r="BY24" s="244"/>
      <c r="BZ24" s="244"/>
      <c r="CA24" s="244"/>
      <c r="CB24" s="244"/>
      <c r="CC24" s="244"/>
      <c r="CD24" s="244"/>
      <c r="CE24" s="244"/>
      <c r="CF24" s="244"/>
      <c r="CG24" s="244"/>
      <c r="CH24" s="245"/>
    </row>
    <row r="25" spans="1:86" ht="16.5" customHeight="1">
      <c r="A25" s="55"/>
      <c r="B25" s="447" t="s">
        <v>214</v>
      </c>
      <c r="C25" s="448"/>
      <c r="D25" s="449"/>
      <c r="E25" s="415"/>
      <c r="F25" s="416"/>
      <c r="G25" s="416"/>
      <c r="H25" s="416"/>
      <c r="I25" s="416"/>
      <c r="J25" s="416"/>
      <c r="K25" s="416"/>
      <c r="L25" s="416"/>
      <c r="M25" s="416"/>
      <c r="N25" s="416"/>
      <c r="O25" s="416"/>
      <c r="P25" s="416"/>
      <c r="Q25" s="416"/>
      <c r="R25" s="416"/>
      <c r="S25" s="417"/>
      <c r="T25" s="55"/>
      <c r="U25" s="50"/>
      <c r="V25" s="50"/>
      <c r="W25" s="50"/>
      <c r="X25" s="50"/>
      <c r="Y25" s="50"/>
      <c r="Z25" s="55"/>
      <c r="AA25" s="55"/>
      <c r="AF25" s="409" t="s">
        <v>44</v>
      </c>
      <c r="AG25" s="410"/>
      <c r="AH25" s="410"/>
      <c r="AI25" s="410"/>
      <c r="AJ25" s="410"/>
      <c r="AK25" s="410"/>
      <c r="AL25" s="411" t="s">
        <v>206</v>
      </c>
      <c r="AM25" s="411"/>
      <c r="AN25" s="411"/>
      <c r="AO25" s="412"/>
      <c r="AP25" s="412"/>
      <c r="AQ25" s="412"/>
      <c r="AR25" s="411" t="s">
        <v>186</v>
      </c>
      <c r="AS25" s="411"/>
      <c r="AT25" s="411"/>
      <c r="AU25" s="412"/>
      <c r="AV25" s="412"/>
      <c r="AW25" s="413"/>
      <c r="AY25" s="409" t="s">
        <v>44</v>
      </c>
      <c r="AZ25" s="410"/>
      <c r="BA25" s="410"/>
      <c r="BB25" s="410"/>
      <c r="BC25" s="410"/>
      <c r="BD25" s="410"/>
      <c r="BE25" s="410"/>
      <c r="BF25" s="410"/>
      <c r="BG25" s="157" t="s">
        <v>207</v>
      </c>
      <c r="BH25" s="157"/>
      <c r="BI25" s="395" t="s">
        <v>208</v>
      </c>
      <c r="BJ25" s="397"/>
      <c r="BK25" s="395" t="s">
        <v>206</v>
      </c>
      <c r="BL25" s="396"/>
      <c r="BM25" s="397"/>
      <c r="BN25" s="395" t="s">
        <v>186</v>
      </c>
      <c r="BO25" s="396"/>
      <c r="BP25" s="398"/>
      <c r="BQ25" s="409" t="s">
        <v>44</v>
      </c>
      <c r="BR25" s="410"/>
      <c r="BS25" s="410"/>
      <c r="BT25" s="410"/>
      <c r="BU25" s="410"/>
      <c r="BV25" s="410"/>
      <c r="BW25" s="410"/>
      <c r="BX25" s="410"/>
      <c r="BY25" s="157" t="s">
        <v>207</v>
      </c>
      <c r="BZ25" s="157"/>
      <c r="CA25" s="395" t="s">
        <v>208</v>
      </c>
      <c r="CB25" s="397"/>
      <c r="CC25" s="395" t="s">
        <v>206</v>
      </c>
      <c r="CD25" s="396"/>
      <c r="CE25" s="397"/>
      <c r="CF25" s="395" t="s">
        <v>186</v>
      </c>
      <c r="CG25" s="396"/>
      <c r="CH25" s="398"/>
    </row>
    <row r="26" spans="1:86" ht="16.5" customHeight="1">
      <c r="A26" s="55"/>
      <c r="T26" s="55"/>
      <c r="U26" s="50"/>
      <c r="V26" s="50"/>
      <c r="W26" s="50"/>
      <c r="X26" s="50"/>
      <c r="Y26" s="50"/>
      <c r="Z26" s="55"/>
      <c r="AA26" s="55"/>
      <c r="AF26" s="240" t="s">
        <v>39</v>
      </c>
      <c r="AG26" s="241"/>
      <c r="AH26" s="241"/>
      <c r="AI26" s="241"/>
      <c r="AJ26" s="241"/>
      <c r="AK26" s="241"/>
      <c r="AL26" s="241"/>
      <c r="AM26" s="241"/>
      <c r="AN26" s="241"/>
      <c r="AO26" s="241"/>
      <c r="AP26" s="241"/>
      <c r="AQ26" s="241"/>
      <c r="AR26" s="241"/>
      <c r="AS26" s="241"/>
      <c r="AT26" s="241"/>
      <c r="AU26" s="241"/>
      <c r="AV26" s="241"/>
      <c r="AW26" s="242"/>
      <c r="AY26" s="401" t="s">
        <v>209</v>
      </c>
      <c r="AZ26" s="402"/>
      <c r="BA26" s="402"/>
      <c r="BB26" s="402"/>
      <c r="BC26" s="403"/>
      <c r="BD26" s="404" t="s">
        <v>49</v>
      </c>
      <c r="BE26" s="404"/>
      <c r="BF26" s="404"/>
      <c r="BG26" s="404" t="s">
        <v>210</v>
      </c>
      <c r="BH26" s="404"/>
      <c r="BI26" s="241"/>
      <c r="BJ26" s="241"/>
      <c r="BK26" s="264"/>
      <c r="BL26" s="264"/>
      <c r="BM26" s="264"/>
      <c r="BN26" s="264"/>
      <c r="BO26" s="264"/>
      <c r="BP26" s="400"/>
      <c r="BQ26" s="401" t="s">
        <v>209</v>
      </c>
      <c r="BR26" s="402"/>
      <c r="BS26" s="402"/>
      <c r="BT26" s="402"/>
      <c r="BU26" s="403"/>
      <c r="BV26" s="404" t="s">
        <v>49</v>
      </c>
      <c r="BW26" s="404"/>
      <c r="BX26" s="404"/>
      <c r="BY26" s="404" t="s">
        <v>210</v>
      </c>
      <c r="BZ26" s="404"/>
      <c r="CA26" s="241"/>
      <c r="CB26" s="241"/>
      <c r="CC26" s="264"/>
      <c r="CD26" s="264"/>
      <c r="CE26" s="264"/>
      <c r="CF26" s="264"/>
      <c r="CG26" s="264"/>
      <c r="CH26" s="400"/>
    </row>
    <row r="27" spans="1:86" ht="16.5" customHeight="1">
      <c r="B27" s="440" t="s">
        <v>216</v>
      </c>
      <c r="C27" s="441"/>
      <c r="D27" s="441"/>
      <c r="E27" s="441"/>
      <c r="F27" s="441"/>
      <c r="G27" s="441"/>
      <c r="H27" s="441"/>
      <c r="I27" s="441"/>
      <c r="J27" s="442" t="s">
        <v>203</v>
      </c>
      <c r="K27" s="442"/>
      <c r="L27" s="443">
        <f>B31+B35</f>
        <v>0</v>
      </c>
      <c r="M27" s="443"/>
      <c r="N27" s="443"/>
      <c r="O27" s="442" t="s">
        <v>185</v>
      </c>
      <c r="P27" s="442"/>
      <c r="Q27" s="443">
        <f>Q31+P35</f>
        <v>0</v>
      </c>
      <c r="R27" s="443"/>
      <c r="S27" s="444"/>
      <c r="T27" s="50"/>
      <c r="U27" s="50"/>
      <c r="V27" s="50"/>
      <c r="W27" s="50"/>
      <c r="X27" s="50"/>
      <c r="Y27" s="50"/>
      <c r="Z27" s="55"/>
      <c r="AA27" s="55"/>
      <c r="AF27" s="243"/>
      <c r="AG27" s="244"/>
      <c r="AH27" s="244"/>
      <c r="AI27" s="244"/>
      <c r="AJ27" s="244"/>
      <c r="AK27" s="244"/>
      <c r="AL27" s="244"/>
      <c r="AM27" s="244"/>
      <c r="AN27" s="244"/>
      <c r="AO27" s="244"/>
      <c r="AP27" s="244"/>
      <c r="AQ27" s="244"/>
      <c r="AR27" s="244"/>
      <c r="AS27" s="244"/>
      <c r="AT27" s="244"/>
      <c r="AU27" s="244"/>
      <c r="AV27" s="244"/>
      <c r="AW27" s="245"/>
      <c r="AY27" s="243"/>
      <c r="AZ27" s="244"/>
      <c r="BA27" s="244"/>
      <c r="BB27" s="244"/>
      <c r="BC27" s="244"/>
      <c r="BD27" s="244"/>
      <c r="BE27" s="244"/>
      <c r="BF27" s="244"/>
      <c r="BG27" s="244"/>
      <c r="BH27" s="244"/>
      <c r="BI27" s="244"/>
      <c r="BJ27" s="244"/>
      <c r="BK27" s="244"/>
      <c r="BL27" s="244"/>
      <c r="BM27" s="244"/>
      <c r="BN27" s="244"/>
      <c r="BO27" s="244"/>
      <c r="BP27" s="245"/>
      <c r="BQ27" s="243"/>
      <c r="BR27" s="244"/>
      <c r="BS27" s="244"/>
      <c r="BT27" s="244"/>
      <c r="BU27" s="244"/>
      <c r="BV27" s="244"/>
      <c r="BW27" s="244"/>
      <c r="BX27" s="244"/>
      <c r="BY27" s="244"/>
      <c r="BZ27" s="244"/>
      <c r="CA27" s="244"/>
      <c r="CB27" s="244"/>
      <c r="CC27" s="244"/>
      <c r="CD27" s="244"/>
      <c r="CE27" s="244"/>
      <c r="CF27" s="244"/>
      <c r="CG27" s="244"/>
      <c r="CH27" s="245"/>
    </row>
    <row r="28" spans="1:86" ht="16.5" customHeight="1">
      <c r="Q28" s="261" t="s">
        <v>49</v>
      </c>
      <c r="R28" s="261"/>
      <c r="S28" s="261"/>
      <c r="T28" s="50"/>
      <c r="U28" s="50"/>
      <c r="V28" s="50"/>
      <c r="W28" s="50"/>
      <c r="X28" s="50"/>
      <c r="Y28" s="50"/>
      <c r="Z28" s="55"/>
      <c r="AA28" s="55"/>
      <c r="AF28" s="409" t="s">
        <v>44</v>
      </c>
      <c r="AG28" s="410"/>
      <c r="AH28" s="410"/>
      <c r="AI28" s="410"/>
      <c r="AJ28" s="410"/>
      <c r="AK28" s="410"/>
      <c r="AL28" s="411" t="s">
        <v>206</v>
      </c>
      <c r="AM28" s="411"/>
      <c r="AN28" s="411"/>
      <c r="AO28" s="412"/>
      <c r="AP28" s="412"/>
      <c r="AQ28" s="412"/>
      <c r="AR28" s="411" t="s">
        <v>186</v>
      </c>
      <c r="AS28" s="411"/>
      <c r="AT28" s="411"/>
      <c r="AU28" s="412"/>
      <c r="AV28" s="412"/>
      <c r="AW28" s="413"/>
      <c r="AY28" s="409" t="s">
        <v>44</v>
      </c>
      <c r="AZ28" s="410"/>
      <c r="BA28" s="410"/>
      <c r="BB28" s="410"/>
      <c r="BC28" s="410"/>
      <c r="BD28" s="410"/>
      <c r="BE28" s="410"/>
      <c r="BF28" s="410"/>
      <c r="BG28" s="157" t="s">
        <v>207</v>
      </c>
      <c r="BH28" s="157"/>
      <c r="BI28" s="395" t="s">
        <v>208</v>
      </c>
      <c r="BJ28" s="397"/>
      <c r="BK28" s="395" t="s">
        <v>206</v>
      </c>
      <c r="BL28" s="396"/>
      <c r="BM28" s="397"/>
      <c r="BN28" s="395" t="s">
        <v>186</v>
      </c>
      <c r="BO28" s="396"/>
      <c r="BP28" s="398"/>
      <c r="BQ28" s="409" t="s">
        <v>44</v>
      </c>
      <c r="BR28" s="410"/>
      <c r="BS28" s="410"/>
      <c r="BT28" s="410"/>
      <c r="BU28" s="410"/>
      <c r="BV28" s="410"/>
      <c r="BW28" s="410"/>
      <c r="BX28" s="410"/>
      <c r="BY28" s="157" t="s">
        <v>207</v>
      </c>
      <c r="BZ28" s="157"/>
      <c r="CA28" s="395" t="s">
        <v>208</v>
      </c>
      <c r="CB28" s="397"/>
      <c r="CC28" s="395" t="s">
        <v>206</v>
      </c>
      <c r="CD28" s="396"/>
      <c r="CE28" s="397"/>
      <c r="CF28" s="395" t="s">
        <v>186</v>
      </c>
      <c r="CG28" s="396"/>
      <c r="CH28" s="398"/>
    </row>
    <row r="29" spans="1:86" ht="16.5" customHeight="1">
      <c r="B29" s="432" t="s">
        <v>217</v>
      </c>
      <c r="C29" s="433"/>
      <c r="D29" s="434"/>
      <c r="E29" s="435" t="s">
        <v>617</v>
      </c>
      <c r="F29" s="436"/>
      <c r="G29" s="436"/>
      <c r="H29" s="436"/>
      <c r="I29" s="436"/>
      <c r="J29" s="436"/>
      <c r="K29" s="436"/>
      <c r="L29" s="436"/>
      <c r="M29" s="436"/>
      <c r="N29" s="436"/>
      <c r="O29" s="436"/>
      <c r="P29" s="437"/>
      <c r="Q29" s="438" t="s">
        <v>218</v>
      </c>
      <c r="R29" s="438"/>
      <c r="S29" s="439"/>
      <c r="T29" s="50"/>
      <c r="U29" s="50"/>
      <c r="V29" s="50"/>
      <c r="W29" s="50"/>
      <c r="X29" s="50"/>
      <c r="Y29" s="50"/>
      <c r="Z29" s="55"/>
      <c r="AA29" s="55"/>
      <c r="AF29" s="240" t="s">
        <v>39</v>
      </c>
      <c r="AG29" s="241"/>
      <c r="AH29" s="241"/>
      <c r="AI29" s="241"/>
      <c r="AJ29" s="241"/>
      <c r="AK29" s="241"/>
      <c r="AL29" s="241"/>
      <c r="AM29" s="241"/>
      <c r="AN29" s="241"/>
      <c r="AO29" s="241"/>
      <c r="AP29" s="241"/>
      <c r="AQ29" s="241"/>
      <c r="AR29" s="241"/>
      <c r="AS29" s="241"/>
      <c r="AT29" s="241"/>
      <c r="AU29" s="241"/>
      <c r="AV29" s="241"/>
      <c r="AW29" s="242"/>
      <c r="AY29" s="401" t="s">
        <v>209</v>
      </c>
      <c r="AZ29" s="402"/>
      <c r="BA29" s="402"/>
      <c r="BB29" s="402"/>
      <c r="BC29" s="403"/>
      <c r="BD29" s="404" t="s">
        <v>49</v>
      </c>
      <c r="BE29" s="404"/>
      <c r="BF29" s="404"/>
      <c r="BG29" s="404" t="s">
        <v>210</v>
      </c>
      <c r="BH29" s="404"/>
      <c r="BI29" s="241"/>
      <c r="BJ29" s="241"/>
      <c r="BK29" s="264"/>
      <c r="BL29" s="264"/>
      <c r="BM29" s="264"/>
      <c r="BN29" s="264"/>
      <c r="BO29" s="264"/>
      <c r="BP29" s="400"/>
      <c r="BQ29" s="401" t="s">
        <v>209</v>
      </c>
      <c r="BR29" s="402"/>
      <c r="BS29" s="402"/>
      <c r="BT29" s="402"/>
      <c r="BU29" s="403"/>
      <c r="BV29" s="404" t="s">
        <v>49</v>
      </c>
      <c r="BW29" s="404"/>
      <c r="BX29" s="404"/>
      <c r="BY29" s="404" t="s">
        <v>210</v>
      </c>
      <c r="BZ29" s="404"/>
      <c r="CA29" s="241"/>
      <c r="CB29" s="241"/>
      <c r="CC29" s="264"/>
      <c r="CD29" s="264"/>
      <c r="CE29" s="264"/>
      <c r="CF29" s="264"/>
      <c r="CG29" s="264"/>
      <c r="CH29" s="400"/>
    </row>
    <row r="30" spans="1:86" ht="16.5" customHeight="1">
      <c r="B30" s="421" t="s">
        <v>206</v>
      </c>
      <c r="C30" s="422"/>
      <c r="D30" s="423"/>
      <c r="E30" s="407" t="s">
        <v>149</v>
      </c>
      <c r="F30" s="407"/>
      <c r="G30" s="424"/>
      <c r="H30" s="407" t="s">
        <v>219</v>
      </c>
      <c r="I30" s="407"/>
      <c r="J30" s="407"/>
      <c r="K30" s="407" t="s">
        <v>220</v>
      </c>
      <c r="L30" s="407"/>
      <c r="M30" s="407"/>
      <c r="N30" s="407" t="s">
        <v>221</v>
      </c>
      <c r="O30" s="407"/>
      <c r="P30" s="425"/>
      <c r="Q30" s="426" t="s">
        <v>186</v>
      </c>
      <c r="R30" s="426"/>
      <c r="S30" s="427"/>
      <c r="T30" s="50"/>
      <c r="U30" s="50"/>
      <c r="V30" s="50"/>
      <c r="W30" s="50"/>
      <c r="X30" s="50"/>
      <c r="Y30" s="50"/>
      <c r="Z30" s="55"/>
      <c r="AA30" s="55"/>
      <c r="AF30" s="243"/>
      <c r="AG30" s="244"/>
      <c r="AH30" s="244"/>
      <c r="AI30" s="244"/>
      <c r="AJ30" s="244"/>
      <c r="AK30" s="244"/>
      <c r="AL30" s="244"/>
      <c r="AM30" s="244"/>
      <c r="AN30" s="244"/>
      <c r="AO30" s="244"/>
      <c r="AP30" s="244"/>
      <c r="AQ30" s="244"/>
      <c r="AR30" s="244"/>
      <c r="AS30" s="244"/>
      <c r="AT30" s="244"/>
      <c r="AU30" s="244"/>
      <c r="AV30" s="244"/>
      <c r="AW30" s="245"/>
      <c r="AY30" s="243"/>
      <c r="AZ30" s="244"/>
      <c r="BA30" s="244"/>
      <c r="BB30" s="244"/>
      <c r="BC30" s="244"/>
      <c r="BD30" s="244"/>
      <c r="BE30" s="244"/>
      <c r="BF30" s="244"/>
      <c r="BG30" s="244"/>
      <c r="BH30" s="244"/>
      <c r="BI30" s="244"/>
      <c r="BJ30" s="244"/>
      <c r="BK30" s="244"/>
      <c r="BL30" s="244"/>
      <c r="BM30" s="244"/>
      <c r="BN30" s="244"/>
      <c r="BO30" s="244"/>
      <c r="BP30" s="245"/>
      <c r="BQ30" s="243"/>
      <c r="BR30" s="244"/>
      <c r="BS30" s="244"/>
      <c r="BT30" s="244"/>
      <c r="BU30" s="244"/>
      <c r="BV30" s="244"/>
      <c r="BW30" s="244"/>
      <c r="BX30" s="244"/>
      <c r="BY30" s="244"/>
      <c r="BZ30" s="244"/>
      <c r="CA30" s="244"/>
      <c r="CB30" s="244"/>
      <c r="CC30" s="244"/>
      <c r="CD30" s="244"/>
      <c r="CE30" s="244"/>
      <c r="CF30" s="244"/>
      <c r="CG30" s="244"/>
      <c r="CH30" s="245"/>
    </row>
    <row r="31" spans="1:86" ht="16.5" customHeight="1">
      <c r="B31" s="399">
        <v>0</v>
      </c>
      <c r="C31" s="264"/>
      <c r="D31" s="264"/>
      <c r="E31" s="428">
        <v>4</v>
      </c>
      <c r="F31" s="428"/>
      <c r="G31" s="123"/>
      <c r="H31" s="271"/>
      <c r="I31" s="271"/>
      <c r="J31" s="271"/>
      <c r="K31" s="124"/>
      <c r="L31" s="124"/>
      <c r="M31" s="125"/>
      <c r="N31" s="389">
        <v>0</v>
      </c>
      <c r="O31" s="429"/>
      <c r="P31" s="57" t="s">
        <v>222</v>
      </c>
      <c r="Q31" s="430">
        <v>0</v>
      </c>
      <c r="R31" s="271"/>
      <c r="S31" s="431"/>
      <c r="T31" s="50"/>
      <c r="U31" s="50"/>
      <c r="V31" s="50"/>
      <c r="W31" s="50"/>
      <c r="X31" s="50"/>
      <c r="Y31" s="50"/>
      <c r="Z31" s="55"/>
      <c r="AA31" s="55"/>
      <c r="AF31" s="409" t="s">
        <v>44</v>
      </c>
      <c r="AG31" s="410"/>
      <c r="AH31" s="410"/>
      <c r="AI31" s="410"/>
      <c r="AJ31" s="410"/>
      <c r="AK31" s="410"/>
      <c r="AL31" s="411" t="s">
        <v>206</v>
      </c>
      <c r="AM31" s="411"/>
      <c r="AN31" s="411"/>
      <c r="AO31" s="412"/>
      <c r="AP31" s="412"/>
      <c r="AQ31" s="412"/>
      <c r="AR31" s="411" t="s">
        <v>186</v>
      </c>
      <c r="AS31" s="411"/>
      <c r="AT31" s="411"/>
      <c r="AU31" s="412"/>
      <c r="AV31" s="412"/>
      <c r="AW31" s="413"/>
      <c r="AY31" s="409" t="s">
        <v>44</v>
      </c>
      <c r="AZ31" s="410"/>
      <c r="BA31" s="410"/>
      <c r="BB31" s="410"/>
      <c r="BC31" s="410"/>
      <c r="BD31" s="410"/>
      <c r="BE31" s="410"/>
      <c r="BF31" s="410"/>
      <c r="BG31" s="157" t="s">
        <v>207</v>
      </c>
      <c r="BH31" s="157"/>
      <c r="BI31" s="395" t="s">
        <v>208</v>
      </c>
      <c r="BJ31" s="397"/>
      <c r="BK31" s="395" t="s">
        <v>206</v>
      </c>
      <c r="BL31" s="396"/>
      <c r="BM31" s="397"/>
      <c r="BN31" s="395" t="s">
        <v>186</v>
      </c>
      <c r="BO31" s="396"/>
      <c r="BP31" s="398"/>
      <c r="BQ31" s="409" t="s">
        <v>44</v>
      </c>
      <c r="BR31" s="410"/>
      <c r="BS31" s="410"/>
      <c r="BT31" s="410"/>
      <c r="BU31" s="410"/>
      <c r="BV31" s="410"/>
      <c r="BW31" s="410"/>
      <c r="BX31" s="410"/>
      <c r="BY31" s="157" t="s">
        <v>207</v>
      </c>
      <c r="BZ31" s="157"/>
      <c r="CA31" s="395" t="s">
        <v>208</v>
      </c>
      <c r="CB31" s="397"/>
      <c r="CC31" s="395" t="s">
        <v>206</v>
      </c>
      <c r="CD31" s="396"/>
      <c r="CE31" s="397"/>
      <c r="CF31" s="395" t="s">
        <v>186</v>
      </c>
      <c r="CG31" s="396"/>
      <c r="CH31" s="398"/>
    </row>
    <row r="32" spans="1:86" ht="16.5" customHeight="1">
      <c r="B32" s="390" t="s">
        <v>214</v>
      </c>
      <c r="C32" s="391"/>
      <c r="D32" s="414"/>
      <c r="E32" s="415"/>
      <c r="F32" s="416"/>
      <c r="G32" s="416"/>
      <c r="H32" s="416"/>
      <c r="I32" s="416"/>
      <c r="J32" s="416"/>
      <c r="K32" s="416"/>
      <c r="L32" s="416"/>
      <c r="M32" s="416"/>
      <c r="N32" s="416"/>
      <c r="O32" s="416"/>
      <c r="P32" s="416"/>
      <c r="Q32" s="416"/>
      <c r="R32" s="416"/>
      <c r="S32" s="417"/>
      <c r="T32" s="50"/>
      <c r="U32" s="50"/>
      <c r="V32" s="50"/>
      <c r="W32" s="50"/>
      <c r="X32" s="50"/>
      <c r="Y32" s="50"/>
      <c r="Z32" s="55"/>
      <c r="AA32" s="55"/>
      <c r="AF32" s="240" t="s">
        <v>39</v>
      </c>
      <c r="AG32" s="241"/>
      <c r="AH32" s="241"/>
      <c r="AI32" s="241"/>
      <c r="AJ32" s="241"/>
      <c r="AK32" s="241"/>
      <c r="AL32" s="241"/>
      <c r="AM32" s="241"/>
      <c r="AN32" s="241"/>
      <c r="AO32" s="241"/>
      <c r="AP32" s="241"/>
      <c r="AQ32" s="241"/>
      <c r="AR32" s="241"/>
      <c r="AS32" s="241"/>
      <c r="AT32" s="241"/>
      <c r="AU32" s="241"/>
      <c r="AV32" s="241"/>
      <c r="AW32" s="242"/>
      <c r="AY32" s="401" t="s">
        <v>209</v>
      </c>
      <c r="AZ32" s="402"/>
      <c r="BA32" s="402"/>
      <c r="BB32" s="402"/>
      <c r="BC32" s="403"/>
      <c r="BD32" s="404" t="s">
        <v>49</v>
      </c>
      <c r="BE32" s="404"/>
      <c r="BF32" s="404"/>
      <c r="BG32" s="404" t="s">
        <v>210</v>
      </c>
      <c r="BH32" s="404"/>
      <c r="BI32" s="241"/>
      <c r="BJ32" s="241"/>
      <c r="BK32" s="264"/>
      <c r="BL32" s="264"/>
      <c r="BM32" s="264"/>
      <c r="BN32" s="264"/>
      <c r="BO32" s="264"/>
      <c r="BP32" s="400"/>
      <c r="BQ32" s="401" t="s">
        <v>209</v>
      </c>
      <c r="BR32" s="402"/>
      <c r="BS32" s="402"/>
      <c r="BT32" s="402"/>
      <c r="BU32" s="403"/>
      <c r="BV32" s="404" t="s">
        <v>49</v>
      </c>
      <c r="BW32" s="404"/>
      <c r="BX32" s="404"/>
      <c r="BY32" s="404" t="s">
        <v>210</v>
      </c>
      <c r="BZ32" s="404"/>
      <c r="CA32" s="241"/>
      <c r="CB32" s="241"/>
      <c r="CC32" s="264"/>
      <c r="CD32" s="264"/>
      <c r="CE32" s="264"/>
      <c r="CF32" s="264"/>
      <c r="CG32" s="264"/>
      <c r="CH32" s="400"/>
    </row>
    <row r="33" spans="1:86" ht="16.5" customHeight="1">
      <c r="B33" s="418" t="s">
        <v>223</v>
      </c>
      <c r="C33" s="419"/>
      <c r="D33" s="419"/>
      <c r="E33" s="410"/>
      <c r="F33" s="410"/>
      <c r="G33" s="410"/>
      <c r="H33" s="410"/>
      <c r="I33" s="410"/>
      <c r="J33" s="410"/>
      <c r="K33" s="410"/>
      <c r="L33" s="410"/>
      <c r="M33" s="410"/>
      <c r="N33" s="410"/>
      <c r="O33" s="410"/>
      <c r="P33" s="410"/>
      <c r="Q33" s="410"/>
      <c r="R33" s="410"/>
      <c r="S33" s="420"/>
      <c r="T33" s="50"/>
      <c r="U33" s="50"/>
      <c r="V33" s="50"/>
      <c r="W33" s="50"/>
      <c r="X33" s="50"/>
      <c r="Y33" s="50"/>
      <c r="Z33" s="55"/>
      <c r="AA33" s="55"/>
      <c r="AF33" s="243"/>
      <c r="AG33" s="244"/>
      <c r="AH33" s="244"/>
      <c r="AI33" s="244"/>
      <c r="AJ33" s="244"/>
      <c r="AK33" s="244"/>
      <c r="AL33" s="244"/>
      <c r="AM33" s="244"/>
      <c r="AN33" s="244"/>
      <c r="AO33" s="244"/>
      <c r="AP33" s="244"/>
      <c r="AQ33" s="244"/>
      <c r="AR33" s="244"/>
      <c r="AS33" s="244"/>
      <c r="AT33" s="244"/>
      <c r="AU33" s="244"/>
      <c r="AV33" s="244"/>
      <c r="AW33" s="245"/>
      <c r="AY33" s="243"/>
      <c r="AZ33" s="244"/>
      <c r="BA33" s="244"/>
      <c r="BB33" s="244"/>
      <c r="BC33" s="244"/>
      <c r="BD33" s="244"/>
      <c r="BE33" s="244"/>
      <c r="BF33" s="244"/>
      <c r="BG33" s="244"/>
      <c r="BH33" s="244"/>
      <c r="BI33" s="244"/>
      <c r="BJ33" s="244"/>
      <c r="BK33" s="244"/>
      <c r="BL33" s="244"/>
      <c r="BM33" s="244"/>
      <c r="BN33" s="244"/>
      <c r="BO33" s="244"/>
      <c r="BP33" s="245"/>
      <c r="BQ33" s="243"/>
      <c r="BR33" s="244"/>
      <c r="BS33" s="244"/>
      <c r="BT33" s="244"/>
      <c r="BU33" s="244"/>
      <c r="BV33" s="244"/>
      <c r="BW33" s="244"/>
      <c r="BX33" s="244"/>
      <c r="BY33" s="244"/>
      <c r="BZ33" s="244"/>
      <c r="CA33" s="244"/>
      <c r="CB33" s="244"/>
      <c r="CC33" s="244"/>
      <c r="CD33" s="244"/>
      <c r="CE33" s="244"/>
      <c r="CF33" s="244"/>
      <c r="CG33" s="244"/>
      <c r="CH33" s="245"/>
    </row>
    <row r="34" spans="1:86" ht="16.5" customHeight="1">
      <c r="B34" s="405" t="s">
        <v>206</v>
      </c>
      <c r="C34" s="406"/>
      <c r="D34" s="406"/>
      <c r="E34" s="407" t="s">
        <v>149</v>
      </c>
      <c r="F34" s="407"/>
      <c r="G34" s="407"/>
      <c r="H34" s="407" t="s">
        <v>220</v>
      </c>
      <c r="I34" s="407"/>
      <c r="J34" s="407"/>
      <c r="K34" s="407"/>
      <c r="L34" s="407" t="s">
        <v>221</v>
      </c>
      <c r="M34" s="407"/>
      <c r="N34" s="407"/>
      <c r="O34" s="407"/>
      <c r="P34" s="407" t="s">
        <v>186</v>
      </c>
      <c r="Q34" s="407"/>
      <c r="R34" s="407"/>
      <c r="S34" s="408"/>
      <c r="T34" s="50"/>
      <c r="U34" s="50"/>
      <c r="V34" s="50"/>
      <c r="W34" s="50"/>
      <c r="X34" s="50"/>
      <c r="Y34" s="50"/>
      <c r="Z34" s="55"/>
      <c r="AA34" s="55"/>
      <c r="AF34" s="409" t="s">
        <v>44</v>
      </c>
      <c r="AG34" s="410"/>
      <c r="AH34" s="410"/>
      <c r="AI34" s="410"/>
      <c r="AJ34" s="410"/>
      <c r="AK34" s="410"/>
      <c r="AL34" s="411" t="s">
        <v>206</v>
      </c>
      <c r="AM34" s="411"/>
      <c r="AN34" s="411"/>
      <c r="AO34" s="412"/>
      <c r="AP34" s="412"/>
      <c r="AQ34" s="412"/>
      <c r="AR34" s="411" t="s">
        <v>186</v>
      </c>
      <c r="AS34" s="411"/>
      <c r="AT34" s="411"/>
      <c r="AU34" s="412"/>
      <c r="AV34" s="412"/>
      <c r="AW34" s="413"/>
      <c r="AY34" s="409" t="s">
        <v>44</v>
      </c>
      <c r="AZ34" s="410"/>
      <c r="BA34" s="410"/>
      <c r="BB34" s="410"/>
      <c r="BC34" s="410"/>
      <c r="BD34" s="410"/>
      <c r="BE34" s="410"/>
      <c r="BF34" s="410"/>
      <c r="BG34" s="157" t="s">
        <v>207</v>
      </c>
      <c r="BH34" s="157"/>
      <c r="BI34" s="395" t="s">
        <v>208</v>
      </c>
      <c r="BJ34" s="397"/>
      <c r="BK34" s="395" t="s">
        <v>206</v>
      </c>
      <c r="BL34" s="396"/>
      <c r="BM34" s="397"/>
      <c r="BN34" s="395" t="s">
        <v>186</v>
      </c>
      <c r="BO34" s="396"/>
      <c r="BP34" s="398"/>
      <c r="BQ34" s="409" t="s">
        <v>44</v>
      </c>
      <c r="BR34" s="410"/>
      <c r="BS34" s="410"/>
      <c r="BT34" s="410"/>
      <c r="BU34" s="410"/>
      <c r="BV34" s="410"/>
      <c r="BW34" s="410"/>
      <c r="BX34" s="410"/>
      <c r="BY34" s="157" t="s">
        <v>207</v>
      </c>
      <c r="BZ34" s="157"/>
      <c r="CA34" s="395" t="s">
        <v>208</v>
      </c>
      <c r="CB34" s="397"/>
      <c r="CC34" s="395" t="s">
        <v>206</v>
      </c>
      <c r="CD34" s="396"/>
      <c r="CE34" s="397"/>
      <c r="CF34" s="395" t="s">
        <v>186</v>
      </c>
      <c r="CG34" s="396"/>
      <c r="CH34" s="398"/>
    </row>
    <row r="35" spans="1:86" ht="16.5" customHeight="1">
      <c r="B35" s="399"/>
      <c r="C35" s="264"/>
      <c r="D35" s="264"/>
      <c r="E35" s="264"/>
      <c r="F35" s="264"/>
      <c r="G35" s="264"/>
      <c r="H35" s="264"/>
      <c r="I35" s="264"/>
      <c r="J35" s="264"/>
      <c r="K35" s="264"/>
      <c r="L35" s="386"/>
      <c r="M35" s="386"/>
      <c r="N35" s="387"/>
      <c r="O35" s="58" t="s">
        <v>222</v>
      </c>
      <c r="P35" s="264"/>
      <c r="Q35" s="264"/>
      <c r="R35" s="264"/>
      <c r="S35" s="400"/>
      <c r="T35" s="50"/>
      <c r="U35" s="50"/>
      <c r="V35" s="50"/>
      <c r="W35" s="50"/>
      <c r="X35" s="50"/>
      <c r="Y35" s="50"/>
      <c r="Z35" s="55"/>
      <c r="AA35" s="55"/>
      <c r="AF35" s="240" t="s">
        <v>39</v>
      </c>
      <c r="AG35" s="241"/>
      <c r="AH35" s="241"/>
      <c r="AI35" s="241"/>
      <c r="AJ35" s="241"/>
      <c r="AK35" s="241"/>
      <c r="AL35" s="241"/>
      <c r="AM35" s="241"/>
      <c r="AN35" s="241"/>
      <c r="AO35" s="241"/>
      <c r="AP35" s="241"/>
      <c r="AQ35" s="241"/>
      <c r="AR35" s="241"/>
      <c r="AS35" s="241"/>
      <c r="AT35" s="241"/>
      <c r="AU35" s="241"/>
      <c r="AV35" s="241"/>
      <c r="AW35" s="242"/>
      <c r="AY35" s="401" t="s">
        <v>209</v>
      </c>
      <c r="AZ35" s="402"/>
      <c r="BA35" s="402"/>
      <c r="BB35" s="402"/>
      <c r="BC35" s="403"/>
      <c r="BD35" s="404" t="s">
        <v>49</v>
      </c>
      <c r="BE35" s="404"/>
      <c r="BF35" s="404"/>
      <c r="BG35" s="404" t="s">
        <v>210</v>
      </c>
      <c r="BH35" s="404"/>
      <c r="BI35" s="241"/>
      <c r="BJ35" s="241"/>
      <c r="BK35" s="264"/>
      <c r="BL35" s="264"/>
      <c r="BM35" s="264"/>
      <c r="BN35" s="264"/>
      <c r="BO35" s="264"/>
      <c r="BP35" s="400"/>
      <c r="BQ35" s="401" t="s">
        <v>209</v>
      </c>
      <c r="BR35" s="402"/>
      <c r="BS35" s="402"/>
      <c r="BT35" s="402"/>
      <c r="BU35" s="403"/>
      <c r="BV35" s="404" t="s">
        <v>49</v>
      </c>
      <c r="BW35" s="404"/>
      <c r="BX35" s="404"/>
      <c r="BY35" s="404" t="s">
        <v>210</v>
      </c>
      <c r="BZ35" s="404"/>
      <c r="CA35" s="241"/>
      <c r="CB35" s="241"/>
      <c r="CC35" s="264"/>
      <c r="CD35" s="264"/>
      <c r="CE35" s="264"/>
      <c r="CF35" s="264"/>
      <c r="CG35" s="264"/>
      <c r="CH35" s="400"/>
    </row>
    <row r="36" spans="1:86" ht="16.5" customHeight="1">
      <c r="B36" s="390" t="s">
        <v>214</v>
      </c>
      <c r="C36" s="391"/>
      <c r="D36" s="391"/>
      <c r="E36" s="392"/>
      <c r="F36" s="392"/>
      <c r="G36" s="392"/>
      <c r="H36" s="392"/>
      <c r="I36" s="392"/>
      <c r="J36" s="392"/>
      <c r="K36" s="392"/>
      <c r="L36" s="392"/>
      <c r="M36" s="392"/>
      <c r="N36" s="392"/>
      <c r="O36" s="392"/>
      <c r="P36" s="392"/>
      <c r="Q36" s="392"/>
      <c r="R36" s="392"/>
      <c r="S36" s="393"/>
      <c r="T36" s="50"/>
      <c r="U36" s="50"/>
      <c r="V36" s="50"/>
      <c r="W36" s="50"/>
      <c r="X36" s="50"/>
      <c r="Y36" s="50"/>
      <c r="Z36" s="55"/>
      <c r="AA36" s="55"/>
      <c r="AF36" s="243"/>
      <c r="AG36" s="244"/>
      <c r="AH36" s="244"/>
      <c r="AI36" s="244"/>
      <c r="AJ36" s="244"/>
      <c r="AK36" s="244"/>
      <c r="AL36" s="244"/>
      <c r="AM36" s="244"/>
      <c r="AN36" s="244"/>
      <c r="AO36" s="244"/>
      <c r="AP36" s="244"/>
      <c r="AQ36" s="244"/>
      <c r="AR36" s="244"/>
      <c r="AS36" s="244"/>
      <c r="AT36" s="244"/>
      <c r="AU36" s="244"/>
      <c r="AV36" s="244"/>
      <c r="AW36" s="245"/>
      <c r="AY36" s="243"/>
      <c r="AZ36" s="244"/>
      <c r="BA36" s="244"/>
      <c r="BB36" s="244"/>
      <c r="BC36" s="244"/>
      <c r="BD36" s="244"/>
      <c r="BE36" s="244"/>
      <c r="BF36" s="244"/>
      <c r="BG36" s="244"/>
      <c r="BH36" s="244"/>
      <c r="BI36" s="244"/>
      <c r="BJ36" s="244"/>
      <c r="BK36" s="244"/>
      <c r="BL36" s="244"/>
      <c r="BM36" s="244"/>
      <c r="BN36" s="244"/>
      <c r="BO36" s="244"/>
      <c r="BP36" s="245"/>
      <c r="BQ36" s="243"/>
      <c r="BR36" s="244"/>
      <c r="BS36" s="244"/>
      <c r="BT36" s="244"/>
      <c r="BU36" s="244"/>
      <c r="BV36" s="244"/>
      <c r="BW36" s="244"/>
      <c r="BX36" s="244"/>
      <c r="BY36" s="244"/>
      <c r="BZ36" s="244"/>
      <c r="CA36" s="244"/>
      <c r="CB36" s="244"/>
      <c r="CC36" s="244"/>
      <c r="CD36" s="244"/>
      <c r="CE36" s="244"/>
      <c r="CF36" s="244"/>
      <c r="CG36" s="244"/>
      <c r="CH36" s="245"/>
    </row>
    <row r="37" spans="1:86" ht="16.5" customHeight="1">
      <c r="AV37" s="56"/>
    </row>
    <row r="38" spans="1:86" ht="16.5" customHeight="1">
      <c r="B38" s="279" t="s">
        <v>224</v>
      </c>
      <c r="C38" s="279"/>
      <c r="D38" s="279"/>
      <c r="E38" s="279"/>
      <c r="F38" s="279"/>
      <c r="G38" s="279"/>
      <c r="H38" s="279"/>
      <c r="I38" s="279"/>
      <c r="J38" s="279"/>
      <c r="K38" s="279"/>
      <c r="L38" s="279"/>
      <c r="M38" s="279"/>
      <c r="N38" s="279"/>
      <c r="O38" s="279"/>
      <c r="P38" s="279"/>
      <c r="R38" s="279" t="s">
        <v>225</v>
      </c>
      <c r="S38" s="279"/>
      <c r="T38" s="279"/>
      <c r="U38" s="279"/>
      <c r="V38" s="279"/>
      <c r="W38" s="279"/>
      <c r="X38" s="279"/>
      <c r="Y38" s="279"/>
      <c r="Z38" s="279"/>
      <c r="AA38" s="279"/>
      <c r="AB38" s="279"/>
      <c r="AC38" s="279"/>
      <c r="AD38" s="279"/>
      <c r="AE38" s="279"/>
      <c r="AF38" s="279"/>
      <c r="AG38" s="279"/>
      <c r="AH38" s="279"/>
      <c r="AJ38" s="279" t="s">
        <v>226</v>
      </c>
      <c r="AK38" s="279"/>
      <c r="AL38" s="279"/>
      <c r="AM38" s="279"/>
      <c r="AN38" s="279"/>
      <c r="AO38" s="279"/>
      <c r="AP38" s="279"/>
      <c r="AQ38" s="279"/>
      <c r="AR38" s="279"/>
      <c r="AS38" s="279"/>
      <c r="AT38" s="279"/>
      <c r="AU38" s="279"/>
      <c r="AV38" s="279"/>
      <c r="AW38" s="279"/>
      <c r="AX38" s="279"/>
      <c r="AY38" s="279"/>
      <c r="AZ38" s="279"/>
      <c r="BB38" s="279" t="s">
        <v>227</v>
      </c>
      <c r="BC38" s="279"/>
      <c r="BD38" s="279"/>
      <c r="BE38" s="279"/>
      <c r="BF38" s="279"/>
      <c r="BG38" s="279"/>
      <c r="BH38" s="279"/>
      <c r="BI38" s="279"/>
      <c r="BJ38" s="279"/>
      <c r="BK38" s="279"/>
      <c r="BL38" s="279"/>
      <c r="BM38" s="279"/>
      <c r="BN38" s="279"/>
      <c r="BO38" s="279"/>
      <c r="BP38" s="279"/>
      <c r="BQ38" s="279"/>
      <c r="BR38" s="279"/>
      <c r="BT38" s="279" t="s">
        <v>228</v>
      </c>
      <c r="BU38" s="279"/>
      <c r="BV38" s="279"/>
      <c r="BW38" s="279"/>
      <c r="BX38" s="279"/>
      <c r="BY38" s="279"/>
      <c r="BZ38" s="279"/>
      <c r="CA38" s="279"/>
      <c r="CB38" s="279"/>
      <c r="CC38" s="279"/>
      <c r="CD38" s="279"/>
      <c r="CE38" s="279"/>
      <c r="CF38" s="279"/>
      <c r="CG38" s="279"/>
      <c r="CH38" s="279"/>
    </row>
    <row r="39" spans="1:86" ht="16.5" customHeight="1">
      <c r="H39" s="56">
        <f>IF(ISNUMBER(FIND("二足",E42)),INDEX(CE92:CE100,MATCH(LOOKUP(99,FIND($CC$92:$CC$100,$E$42),$CC$92:$CC$100),CC92:CC100,0)),INDEX(CG92:CG100,MATCH(LOOKUP(99,FIND($CC$92:$CC$100,$E$42),$CC$92:$CC$100),CC92:CC100,0)))</f>
        <v>1</v>
      </c>
      <c r="O39" s="261" t="s">
        <v>186</v>
      </c>
      <c r="P39" s="291"/>
      <c r="Q39" s="291"/>
      <c r="R39" s="394" t="s">
        <v>229</v>
      </c>
      <c r="S39" s="394"/>
      <c r="T39" s="394"/>
      <c r="U39" s="394"/>
      <c r="V39" s="394"/>
      <c r="W39" s="62" t="s">
        <v>230</v>
      </c>
      <c r="X39" s="52" t="s">
        <v>208</v>
      </c>
      <c r="Y39" s="52" t="s">
        <v>231</v>
      </c>
      <c r="AA39" s="394" t="s">
        <v>229</v>
      </c>
      <c r="AB39" s="394"/>
      <c r="AC39" s="394"/>
      <c r="AD39" s="394"/>
      <c r="AE39" s="394"/>
      <c r="AF39" s="62" t="s">
        <v>230</v>
      </c>
      <c r="AG39" s="52" t="s">
        <v>208</v>
      </c>
      <c r="AH39" s="52" t="s">
        <v>231</v>
      </c>
      <c r="AJ39" s="394" t="s">
        <v>229</v>
      </c>
      <c r="AK39" s="394"/>
      <c r="AL39" s="394"/>
      <c r="AM39" s="394"/>
      <c r="AN39" s="394"/>
      <c r="AO39" s="62" t="s">
        <v>230</v>
      </c>
      <c r="AP39" s="52" t="s">
        <v>208</v>
      </c>
      <c r="AQ39" s="52" t="s">
        <v>232</v>
      </c>
      <c r="AS39" s="394" t="s">
        <v>229</v>
      </c>
      <c r="AT39" s="394"/>
      <c r="AU39" s="394"/>
      <c r="AV39" s="394"/>
      <c r="AW39" s="394"/>
      <c r="AX39" s="62" t="s">
        <v>230</v>
      </c>
      <c r="AY39" s="52" t="s">
        <v>208</v>
      </c>
      <c r="AZ39" s="52" t="s">
        <v>232</v>
      </c>
      <c r="BB39" s="394" t="s">
        <v>229</v>
      </c>
      <c r="BC39" s="394"/>
      <c r="BD39" s="394"/>
      <c r="BE39" s="394"/>
      <c r="BF39" s="394"/>
      <c r="BG39" s="62" t="s">
        <v>230</v>
      </c>
      <c r="BH39" s="52" t="s">
        <v>208</v>
      </c>
      <c r="BI39" s="52" t="s">
        <v>233</v>
      </c>
      <c r="BK39" s="394" t="s">
        <v>229</v>
      </c>
      <c r="BL39" s="394"/>
      <c r="BM39" s="394"/>
      <c r="BN39" s="394"/>
      <c r="BO39" s="394"/>
      <c r="BP39" s="62" t="s">
        <v>230</v>
      </c>
      <c r="BQ39" s="52" t="s">
        <v>208</v>
      </c>
      <c r="BR39" s="52" t="s">
        <v>233</v>
      </c>
      <c r="BT39" s="291" t="s">
        <v>44</v>
      </c>
      <c r="BU39" s="291"/>
      <c r="BV39" s="291"/>
      <c r="BW39" s="291"/>
      <c r="BX39" s="394" t="s">
        <v>234</v>
      </c>
      <c r="BY39" s="394"/>
      <c r="BZ39" s="394"/>
      <c r="CA39" s="394"/>
      <c r="CB39" s="394"/>
      <c r="CC39" s="394"/>
      <c r="CD39" s="394"/>
      <c r="CE39" s="394"/>
      <c r="CF39" s="394"/>
      <c r="CG39" s="394"/>
      <c r="CH39" s="394"/>
    </row>
    <row r="40" spans="1:86" ht="16.5" customHeight="1">
      <c r="B40" s="108" t="s">
        <v>76</v>
      </c>
      <c r="C40" s="108"/>
      <c r="D40" s="129"/>
      <c r="E40" s="278">
        <f>主状态!F23</f>
        <v>7</v>
      </c>
      <c r="F40" s="278"/>
      <c r="G40" s="278"/>
      <c r="H40" s="56">
        <f>MOD((E40-20),10)</f>
        <v>7</v>
      </c>
      <c r="I40" s="108" t="s">
        <v>235</v>
      </c>
      <c r="J40" s="108"/>
      <c r="K40" s="108"/>
      <c r="L40" s="386">
        <v>2</v>
      </c>
      <c r="M40" s="386"/>
      <c r="N40" s="387"/>
      <c r="O40" s="59" t="s">
        <v>236</v>
      </c>
      <c r="P40" s="60">
        <f>SUM(L40/50)</f>
        <v>0.04</v>
      </c>
      <c r="R40" s="265"/>
      <c r="S40" s="138"/>
      <c r="T40" s="138"/>
      <c r="U40" s="138"/>
      <c r="V40" s="139"/>
      <c r="W40" s="63"/>
      <c r="X40" s="54"/>
      <c r="Y40" s="54"/>
      <c r="AA40" s="265"/>
      <c r="AB40" s="138"/>
      <c r="AC40" s="138"/>
      <c r="AD40" s="138"/>
      <c r="AE40" s="139"/>
      <c r="AF40" s="63"/>
      <c r="AG40" s="54"/>
      <c r="AH40" s="54"/>
      <c r="AJ40" s="137" t="s">
        <v>604</v>
      </c>
      <c r="AK40" s="138"/>
      <c r="AL40" s="138"/>
      <c r="AM40" s="138"/>
      <c r="AN40" s="139"/>
      <c r="AO40" s="63">
        <v>1</v>
      </c>
      <c r="AP40" s="54">
        <v>1</v>
      </c>
      <c r="AQ40" s="54">
        <v>1</v>
      </c>
      <c r="AS40" s="265"/>
      <c r="AT40" s="138"/>
      <c r="AU40" s="138"/>
      <c r="AV40" s="138"/>
      <c r="AW40" s="139"/>
      <c r="AX40" s="63"/>
      <c r="AY40" s="54"/>
      <c r="AZ40" s="54"/>
      <c r="BB40" s="137" t="s">
        <v>634</v>
      </c>
      <c r="BC40" s="138"/>
      <c r="BD40" s="138"/>
      <c r="BE40" s="138"/>
      <c r="BF40" s="139"/>
      <c r="BG40" s="63">
        <v>1</v>
      </c>
      <c r="BH40" s="54">
        <v>1</v>
      </c>
      <c r="BI40" s="54">
        <v>5</v>
      </c>
      <c r="BK40" s="265"/>
      <c r="BL40" s="138"/>
      <c r="BM40" s="138"/>
      <c r="BN40" s="138"/>
      <c r="BO40" s="139"/>
      <c r="BP40" s="63"/>
      <c r="BQ40" s="54"/>
      <c r="BR40" s="54"/>
      <c r="BT40" s="241"/>
      <c r="BU40" s="241"/>
      <c r="BV40" s="241"/>
      <c r="BW40" s="241"/>
      <c r="BX40" s="241"/>
      <c r="BY40" s="241"/>
      <c r="BZ40" s="241"/>
      <c r="CA40" s="241"/>
      <c r="CB40" s="241"/>
      <c r="CC40" s="241"/>
      <c r="CD40" s="241"/>
      <c r="CE40" s="241"/>
      <c r="CF40" s="241"/>
      <c r="CG40" s="241"/>
      <c r="CH40" s="241"/>
    </row>
    <row r="41" spans="1:86" ht="16.5" customHeight="1">
      <c r="B41" s="108" t="s">
        <v>237</v>
      </c>
      <c r="C41" s="108"/>
      <c r="D41" s="129"/>
      <c r="E41" s="265"/>
      <c r="F41" s="138"/>
      <c r="G41" s="139"/>
      <c r="I41" s="108" t="s">
        <v>238</v>
      </c>
      <c r="J41" s="108"/>
      <c r="K41" s="108"/>
      <c r="L41" s="386">
        <v>3</v>
      </c>
      <c r="M41" s="386"/>
      <c r="N41" s="387"/>
      <c r="O41" s="59" t="s">
        <v>239</v>
      </c>
      <c r="P41" s="60">
        <f>SUM(L41/50)</f>
        <v>0.06</v>
      </c>
      <c r="R41" s="265"/>
      <c r="S41" s="138"/>
      <c r="T41" s="138"/>
      <c r="U41" s="138"/>
      <c r="V41" s="139"/>
      <c r="W41" s="63"/>
      <c r="X41" s="54"/>
      <c r="Y41" s="54"/>
      <c r="AA41" s="265"/>
      <c r="AB41" s="138"/>
      <c r="AC41" s="138"/>
      <c r="AD41" s="138"/>
      <c r="AE41" s="139"/>
      <c r="AF41" s="63"/>
      <c r="AG41" s="54"/>
      <c r="AH41" s="54"/>
      <c r="AJ41" s="137" t="s">
        <v>605</v>
      </c>
      <c r="AK41" s="138"/>
      <c r="AL41" s="138"/>
      <c r="AM41" s="138"/>
      <c r="AN41" s="139"/>
      <c r="AO41" s="63">
        <v>1</v>
      </c>
      <c r="AP41" s="54">
        <v>1</v>
      </c>
      <c r="AQ41" s="54">
        <v>1</v>
      </c>
      <c r="AS41" s="265"/>
      <c r="AT41" s="138"/>
      <c r="AU41" s="138"/>
      <c r="AV41" s="138"/>
      <c r="AW41" s="139"/>
      <c r="AX41" s="63"/>
      <c r="AY41" s="54"/>
      <c r="AZ41" s="54"/>
      <c r="BB41" s="137" t="s">
        <v>633</v>
      </c>
      <c r="BC41" s="138"/>
      <c r="BD41" s="138"/>
      <c r="BE41" s="138"/>
      <c r="BF41" s="139"/>
      <c r="BG41" s="63">
        <v>1</v>
      </c>
      <c r="BH41" s="54">
        <v>1</v>
      </c>
      <c r="BI41" s="54">
        <v>11</v>
      </c>
      <c r="BK41" s="265"/>
      <c r="BL41" s="138"/>
      <c r="BM41" s="138"/>
      <c r="BN41" s="138"/>
      <c r="BO41" s="139"/>
      <c r="BP41" s="63"/>
      <c r="BQ41" s="54"/>
      <c r="BR41" s="54"/>
      <c r="BT41" s="241"/>
      <c r="BU41" s="241"/>
      <c r="BV41" s="241"/>
      <c r="BW41" s="241"/>
      <c r="BX41" s="241"/>
      <c r="BY41" s="241"/>
      <c r="BZ41" s="241"/>
      <c r="CA41" s="241"/>
      <c r="CB41" s="241"/>
      <c r="CC41" s="241"/>
      <c r="CD41" s="241"/>
      <c r="CE41" s="241"/>
      <c r="CF41" s="241"/>
      <c r="CG41" s="241"/>
      <c r="CH41" s="241"/>
    </row>
    <row r="42" spans="1:86" ht="16.5" customHeight="1">
      <c r="A42" s="56">
        <f>IF(INT((E40+E41-20)/10)&gt;0,INT((E40+E41-20)/10),0)</f>
        <v>0</v>
      </c>
      <c r="B42" s="108" t="s">
        <v>148</v>
      </c>
      <c r="C42" s="108"/>
      <c r="D42" s="129"/>
      <c r="E42" s="374" t="s">
        <v>240</v>
      </c>
      <c r="F42" s="375"/>
      <c r="G42" s="376"/>
      <c r="I42" s="108" t="s">
        <v>241</v>
      </c>
      <c r="J42" s="108"/>
      <c r="K42" s="108"/>
      <c r="L42" s="386"/>
      <c r="M42" s="386"/>
      <c r="N42" s="387"/>
      <c r="O42" s="59" t="s">
        <v>242</v>
      </c>
      <c r="P42" s="60">
        <f>SUM(L42/50)</f>
        <v>0</v>
      </c>
      <c r="R42" s="265"/>
      <c r="S42" s="138"/>
      <c r="T42" s="138"/>
      <c r="U42" s="138"/>
      <c r="V42" s="139"/>
      <c r="W42" s="63"/>
      <c r="X42" s="54"/>
      <c r="Y42" s="54"/>
      <c r="AA42" s="265"/>
      <c r="AB42" s="138"/>
      <c r="AC42" s="138"/>
      <c r="AD42" s="138"/>
      <c r="AE42" s="139"/>
      <c r="AF42" s="63"/>
      <c r="AG42" s="54"/>
      <c r="AH42" s="54"/>
      <c r="AJ42" s="137" t="s">
        <v>607</v>
      </c>
      <c r="AK42" s="138"/>
      <c r="AL42" s="138"/>
      <c r="AM42" s="138"/>
      <c r="AN42" s="139"/>
      <c r="AO42" s="63">
        <v>1</v>
      </c>
      <c r="AP42" s="54">
        <v>1</v>
      </c>
      <c r="AQ42" s="54">
        <v>2</v>
      </c>
      <c r="AS42" s="265"/>
      <c r="AT42" s="138"/>
      <c r="AU42" s="138"/>
      <c r="AV42" s="138"/>
      <c r="AW42" s="139"/>
      <c r="AX42" s="63"/>
      <c r="AY42" s="54"/>
      <c r="AZ42" s="54"/>
      <c r="BB42" s="265"/>
      <c r="BC42" s="138"/>
      <c r="BD42" s="138"/>
      <c r="BE42" s="138"/>
      <c r="BF42" s="139"/>
      <c r="BG42" s="63"/>
      <c r="BH42" s="54"/>
      <c r="BI42" s="54"/>
      <c r="BK42" s="265"/>
      <c r="BL42" s="138"/>
      <c r="BM42" s="138"/>
      <c r="BN42" s="138"/>
      <c r="BO42" s="139"/>
      <c r="BP42" s="63"/>
      <c r="BQ42" s="54"/>
      <c r="BR42" s="54"/>
      <c r="BT42" s="241"/>
      <c r="BU42" s="241"/>
      <c r="BV42" s="241"/>
      <c r="BW42" s="241"/>
      <c r="BX42" s="241"/>
      <c r="BY42" s="241"/>
      <c r="BZ42" s="241"/>
      <c r="CA42" s="241"/>
      <c r="CB42" s="241"/>
      <c r="CC42" s="241"/>
      <c r="CD42" s="241"/>
      <c r="CE42" s="241"/>
      <c r="CF42" s="241"/>
      <c r="CG42" s="241"/>
      <c r="CH42" s="241"/>
    </row>
    <row r="43" spans="1:86" ht="16.5" customHeight="1">
      <c r="B43" s="108" t="s">
        <v>243</v>
      </c>
      <c r="C43" s="108"/>
      <c r="D43" s="129"/>
      <c r="E43" s="295">
        <f>IFERROR(IF(E40+E41&gt;29,IFERROR(INDEX(BN91:BN105,MATCH(E40+E41-(A42*10),BL91:BL105,)),INDEX(BV91:BV105,MATCH(E40+E41-(A42*10),BT91:BT105)))*4^A42,IFERROR(INDEX(BN91:BN105,MATCH(E40+E41,BL91:BL105,)),INDEX(BV91:BV105,MATCH(E40+E41,BT91:BT105))))*$H$39,0)</f>
        <v>24</v>
      </c>
      <c r="F43" s="296"/>
      <c r="G43" s="297"/>
      <c r="I43" s="108" t="s">
        <v>244</v>
      </c>
      <c r="J43" s="108"/>
      <c r="K43" s="108"/>
      <c r="L43" s="388"/>
      <c r="M43" s="388"/>
      <c r="N43" s="389"/>
      <c r="O43" s="59" t="s">
        <v>245</v>
      </c>
      <c r="P43" s="60">
        <f>SUM(L43/50)</f>
        <v>0</v>
      </c>
      <c r="R43" s="265"/>
      <c r="S43" s="138"/>
      <c r="T43" s="138"/>
      <c r="U43" s="138"/>
      <c r="V43" s="139"/>
      <c r="W43" s="63"/>
      <c r="X43" s="54"/>
      <c r="Y43" s="54"/>
      <c r="AA43" s="265"/>
      <c r="AB43" s="138"/>
      <c r="AC43" s="138"/>
      <c r="AD43" s="138"/>
      <c r="AE43" s="139"/>
      <c r="AF43" s="63"/>
      <c r="AG43" s="54"/>
      <c r="AH43" s="54"/>
      <c r="AJ43" s="137" t="s">
        <v>608</v>
      </c>
      <c r="AK43" s="138"/>
      <c r="AL43" s="138"/>
      <c r="AM43" s="138"/>
      <c r="AN43" s="139"/>
      <c r="AO43" s="63">
        <v>1</v>
      </c>
      <c r="AP43" s="54">
        <v>1</v>
      </c>
      <c r="AQ43" s="54">
        <v>1</v>
      </c>
      <c r="AS43" s="265"/>
      <c r="AT43" s="138"/>
      <c r="AU43" s="138"/>
      <c r="AV43" s="138"/>
      <c r="AW43" s="139"/>
      <c r="AX43" s="63"/>
      <c r="AY43" s="54"/>
      <c r="AZ43" s="54"/>
      <c r="BB43" s="265"/>
      <c r="BC43" s="138"/>
      <c r="BD43" s="138"/>
      <c r="BE43" s="138"/>
      <c r="BF43" s="139"/>
      <c r="BG43" s="63"/>
      <c r="BH43" s="54"/>
      <c r="BI43" s="54"/>
      <c r="BK43" s="265"/>
      <c r="BL43" s="138"/>
      <c r="BM43" s="138"/>
      <c r="BN43" s="138"/>
      <c r="BO43" s="139"/>
      <c r="BP43" s="63"/>
      <c r="BQ43" s="54"/>
      <c r="BR43" s="54"/>
      <c r="BT43" s="241"/>
      <c r="BU43" s="241"/>
      <c r="BV43" s="241"/>
      <c r="BW43" s="241"/>
      <c r="BX43" s="241"/>
      <c r="BY43" s="241"/>
      <c r="BZ43" s="241"/>
      <c r="CA43" s="241"/>
      <c r="CB43" s="241"/>
      <c r="CC43" s="241"/>
      <c r="CD43" s="241"/>
      <c r="CE43" s="241"/>
      <c r="CF43" s="241"/>
      <c r="CG43" s="241"/>
      <c r="CH43" s="241"/>
    </row>
    <row r="44" spans="1:86" ht="16.5" customHeight="1">
      <c r="B44" s="108" t="s">
        <v>246</v>
      </c>
      <c r="C44" s="108"/>
      <c r="D44" s="129"/>
      <c r="E44" s="295">
        <f>IFERROR(IF($E$40+E41&gt;29,IFERROR(INDEX($BP$91:$BP$105,MATCH(E40+E41-($A$42*10),$BL$91:$BL$105,)),INDEX($BX$91:$BX$105,MATCH($E$40+E41-($A$42*10),$BT$91:$BT$105)))*4^$A$42,IFERROR(INDEX($BP$91:$BP$105,MATCH($E$40+E41,$BL$91:$BL$105,)),INDEX($BX$91:$BX$105,MATCH($E$40+E41,$BT$91:$BT$105))))*$H$39,0)</f>
        <v>47</v>
      </c>
      <c r="F44" s="296"/>
      <c r="G44" s="297"/>
      <c r="I44" s="108" t="s">
        <v>247</v>
      </c>
      <c r="J44" s="108"/>
      <c r="K44" s="129"/>
      <c r="L44" s="384">
        <f>SUM(L40*10,L41,L42*0.1,L43*0.01)</f>
        <v>23</v>
      </c>
      <c r="M44" s="385"/>
      <c r="N44" s="385"/>
      <c r="O44" s="61" t="s">
        <v>248</v>
      </c>
      <c r="R44" s="265"/>
      <c r="S44" s="138"/>
      <c r="T44" s="138"/>
      <c r="U44" s="138"/>
      <c r="V44" s="139"/>
      <c r="W44" s="63"/>
      <c r="X44" s="54"/>
      <c r="Y44" s="54"/>
      <c r="AA44" s="265"/>
      <c r="AB44" s="138"/>
      <c r="AC44" s="138"/>
      <c r="AD44" s="138"/>
      <c r="AE44" s="139"/>
      <c r="AF44" s="63"/>
      <c r="AG44" s="54"/>
      <c r="AH44" s="54"/>
      <c r="AJ44" s="137" t="s">
        <v>609</v>
      </c>
      <c r="AK44" s="138"/>
      <c r="AL44" s="138"/>
      <c r="AM44" s="138"/>
      <c r="AN44" s="139"/>
      <c r="AO44" s="63">
        <v>1</v>
      </c>
      <c r="AP44" s="54">
        <v>1</v>
      </c>
      <c r="AQ44" s="54">
        <v>1</v>
      </c>
      <c r="AS44" s="265"/>
      <c r="AT44" s="138"/>
      <c r="AU44" s="138"/>
      <c r="AV44" s="138"/>
      <c r="AW44" s="139"/>
      <c r="AX44" s="63"/>
      <c r="AY44" s="54"/>
      <c r="AZ44" s="54"/>
      <c r="BB44" s="265"/>
      <c r="BC44" s="138"/>
      <c r="BD44" s="138"/>
      <c r="BE44" s="138"/>
      <c r="BF44" s="139"/>
      <c r="BG44" s="63"/>
      <c r="BH44" s="54"/>
      <c r="BI44" s="54"/>
      <c r="BK44" s="265"/>
      <c r="BL44" s="138"/>
      <c r="BM44" s="138"/>
      <c r="BN44" s="138"/>
      <c r="BO44" s="139"/>
      <c r="BP44" s="63"/>
      <c r="BQ44" s="54"/>
      <c r="BR44" s="54"/>
      <c r="BT44" s="241"/>
      <c r="BU44" s="241"/>
      <c r="BV44" s="241"/>
      <c r="BW44" s="241"/>
      <c r="BX44" s="241"/>
      <c r="BY44" s="241"/>
      <c r="BZ44" s="241"/>
      <c r="CA44" s="241"/>
      <c r="CB44" s="241"/>
      <c r="CC44" s="241"/>
      <c r="CD44" s="241"/>
      <c r="CE44" s="241"/>
      <c r="CF44" s="241"/>
      <c r="CG44" s="241"/>
      <c r="CH44" s="241"/>
    </row>
    <row r="45" spans="1:86" ht="16.5" customHeight="1">
      <c r="B45" s="108" t="s">
        <v>249</v>
      </c>
      <c r="C45" s="108"/>
      <c r="D45" s="129"/>
      <c r="E45" s="295">
        <f>IFERROR(IF($E$40+E41&gt;29,IFERROR(INDEX($BR$91:$BR$105,MATCH(E42-($A$42*10),$BL$91:$BL$105,)),INDEX($BZ$91:$BZ$105,MATCH($E$40+E41-($A$42*10),$BT$91:$BT$105)))*4^$A$42,IFERROR(INDEX($BR$91:$BR$105,MATCH($E$40+E41,$BL$91:$BL$105,)),INDEX($BZ$91:$BZ$105,MATCH($E$40+E41,$BT$91:$BT$105))))*$H$39,0)</f>
        <v>70</v>
      </c>
      <c r="F45" s="296"/>
      <c r="G45" s="297"/>
      <c r="I45" s="108" t="s">
        <v>250</v>
      </c>
      <c r="J45" s="108"/>
      <c r="K45" s="129"/>
      <c r="L45" s="384">
        <f>SUM(L3,M55:N79,AB55:AC79,AB81:AC105,BF55:BG89,BO87,V51,AN51,BF51,L27,AP3,CA3)</f>
        <v>1049</v>
      </c>
      <c r="M45" s="385"/>
      <c r="N45" s="385"/>
      <c r="O45" s="61" t="s">
        <v>248</v>
      </c>
      <c r="R45" s="265"/>
      <c r="S45" s="138"/>
      <c r="T45" s="138"/>
      <c r="U45" s="138"/>
      <c r="V45" s="139"/>
      <c r="W45" s="63"/>
      <c r="X45" s="54"/>
      <c r="Y45" s="54"/>
      <c r="AA45" s="265"/>
      <c r="AB45" s="138"/>
      <c r="AC45" s="138"/>
      <c r="AD45" s="138"/>
      <c r="AE45" s="139"/>
      <c r="AF45" s="63"/>
      <c r="AG45" s="54"/>
      <c r="AH45" s="54"/>
      <c r="AJ45" s="137" t="s">
        <v>610</v>
      </c>
      <c r="AK45" s="138"/>
      <c r="AL45" s="138"/>
      <c r="AM45" s="138"/>
      <c r="AN45" s="139"/>
      <c r="AO45" s="63">
        <v>1</v>
      </c>
      <c r="AP45" s="54">
        <v>1</v>
      </c>
      <c r="AQ45" s="54">
        <v>1</v>
      </c>
      <c r="AS45" s="265"/>
      <c r="AT45" s="138"/>
      <c r="AU45" s="138"/>
      <c r="AV45" s="138"/>
      <c r="AW45" s="139"/>
      <c r="AX45" s="63"/>
      <c r="AY45" s="54"/>
      <c r="AZ45" s="54"/>
      <c r="BB45" s="265"/>
      <c r="BC45" s="138"/>
      <c r="BD45" s="138"/>
      <c r="BE45" s="138"/>
      <c r="BF45" s="139"/>
      <c r="BG45" s="63"/>
      <c r="BH45" s="54"/>
      <c r="BI45" s="54"/>
      <c r="BK45" s="265"/>
      <c r="BL45" s="138"/>
      <c r="BM45" s="138"/>
      <c r="BN45" s="138"/>
      <c r="BO45" s="139"/>
      <c r="BP45" s="63"/>
      <c r="BQ45" s="54"/>
      <c r="BR45" s="54"/>
      <c r="BT45" s="241"/>
      <c r="BU45" s="241"/>
      <c r="BV45" s="241"/>
      <c r="BW45" s="241"/>
      <c r="BX45" s="241"/>
      <c r="BY45" s="241"/>
      <c r="BZ45" s="241"/>
      <c r="CA45" s="241"/>
      <c r="CB45" s="241"/>
      <c r="CC45" s="241"/>
      <c r="CD45" s="241"/>
      <c r="CE45" s="241"/>
      <c r="CF45" s="241"/>
      <c r="CG45" s="241"/>
      <c r="CH45" s="241"/>
    </row>
    <row r="46" spans="1:86" ht="16.5" customHeight="1">
      <c r="B46" s="108" t="s">
        <v>251</v>
      </c>
      <c r="C46" s="108"/>
      <c r="D46" s="129"/>
      <c r="E46" s="278">
        <f>SUM(Q3,Q27,AU3,CF3)</f>
        <v>9</v>
      </c>
      <c r="F46" s="278"/>
      <c r="G46" s="278"/>
      <c r="I46" s="108" t="s">
        <v>252</v>
      </c>
      <c r="J46" s="108"/>
      <c r="K46" s="129"/>
      <c r="L46" s="384">
        <f>L44+L45</f>
        <v>1072</v>
      </c>
      <c r="M46" s="385"/>
      <c r="N46" s="385"/>
      <c r="O46" s="61" t="s">
        <v>248</v>
      </c>
      <c r="R46" s="265"/>
      <c r="S46" s="138"/>
      <c r="T46" s="138"/>
      <c r="U46" s="138"/>
      <c r="V46" s="139"/>
      <c r="W46" s="63"/>
      <c r="X46" s="54"/>
      <c r="Y46" s="54"/>
      <c r="AA46" s="265"/>
      <c r="AB46" s="138"/>
      <c r="AC46" s="138"/>
      <c r="AD46" s="138"/>
      <c r="AE46" s="139"/>
      <c r="AF46" s="63"/>
      <c r="AG46" s="54"/>
      <c r="AH46" s="54"/>
      <c r="AJ46" s="137" t="s">
        <v>636</v>
      </c>
      <c r="AK46" s="138"/>
      <c r="AL46" s="138"/>
      <c r="AM46" s="138"/>
      <c r="AN46" s="139"/>
      <c r="AO46" s="63">
        <v>1</v>
      </c>
      <c r="AP46" s="54">
        <v>1</v>
      </c>
      <c r="AQ46" s="54">
        <v>2</v>
      </c>
      <c r="AS46" s="265"/>
      <c r="AT46" s="138"/>
      <c r="AU46" s="138"/>
      <c r="AV46" s="138"/>
      <c r="AW46" s="139"/>
      <c r="AX46" s="63"/>
      <c r="AY46" s="54"/>
      <c r="AZ46" s="54"/>
      <c r="BB46" s="265"/>
      <c r="BC46" s="138"/>
      <c r="BD46" s="138"/>
      <c r="BE46" s="138"/>
      <c r="BF46" s="139"/>
      <c r="BG46" s="63"/>
      <c r="BH46" s="54"/>
      <c r="BI46" s="54"/>
      <c r="BK46" s="265"/>
      <c r="BL46" s="138"/>
      <c r="BM46" s="138"/>
      <c r="BN46" s="138"/>
      <c r="BO46" s="139"/>
      <c r="BP46" s="63"/>
      <c r="BQ46" s="54"/>
      <c r="BR46" s="54"/>
      <c r="BT46" s="241"/>
      <c r="BU46" s="241"/>
      <c r="BV46" s="241"/>
      <c r="BW46" s="241"/>
      <c r="BX46" s="241"/>
      <c r="BY46" s="241"/>
      <c r="BZ46" s="241"/>
      <c r="CA46" s="241"/>
      <c r="CB46" s="241"/>
      <c r="CC46" s="241"/>
      <c r="CD46" s="241"/>
      <c r="CE46" s="241"/>
      <c r="CF46" s="241"/>
      <c r="CG46" s="241"/>
      <c r="CH46" s="241"/>
    </row>
    <row r="47" spans="1:86" ht="16.5" customHeight="1">
      <c r="B47" s="108" t="s">
        <v>253</v>
      </c>
      <c r="C47" s="108"/>
      <c r="D47" s="129"/>
      <c r="E47" s="278">
        <f>SUM(AD81:AE105)+SUM(O55:P79,AD55:AE79)+AC51+AU51+BM51</f>
        <v>3</v>
      </c>
      <c r="F47" s="278"/>
      <c r="G47" s="278"/>
      <c r="R47" s="265"/>
      <c r="S47" s="138"/>
      <c r="T47" s="138"/>
      <c r="U47" s="138"/>
      <c r="V47" s="139"/>
      <c r="W47" s="63"/>
      <c r="X47" s="54"/>
      <c r="Y47" s="54"/>
      <c r="AA47" s="265"/>
      <c r="AB47" s="138"/>
      <c r="AC47" s="138"/>
      <c r="AD47" s="138"/>
      <c r="AE47" s="139"/>
      <c r="AF47" s="63"/>
      <c r="AG47" s="54"/>
      <c r="AH47" s="54"/>
      <c r="AJ47" s="137" t="s">
        <v>635</v>
      </c>
      <c r="AK47" s="138"/>
      <c r="AL47" s="138"/>
      <c r="AM47" s="138"/>
      <c r="AN47" s="139"/>
      <c r="AO47" s="63">
        <v>1</v>
      </c>
      <c r="AP47" s="54">
        <v>1</v>
      </c>
      <c r="AQ47" s="54">
        <v>1</v>
      </c>
      <c r="AS47" s="265"/>
      <c r="AT47" s="138"/>
      <c r="AU47" s="138"/>
      <c r="AV47" s="138"/>
      <c r="AW47" s="139"/>
      <c r="AX47" s="63"/>
      <c r="AY47" s="54"/>
      <c r="AZ47" s="54"/>
      <c r="BB47" s="265"/>
      <c r="BC47" s="138"/>
      <c r="BD47" s="138"/>
      <c r="BE47" s="138"/>
      <c r="BF47" s="139"/>
      <c r="BG47" s="63"/>
      <c r="BH47" s="54"/>
      <c r="BI47" s="54"/>
      <c r="BK47" s="265"/>
      <c r="BL47" s="138"/>
      <c r="BM47" s="138"/>
      <c r="BN47" s="138"/>
      <c r="BO47" s="139"/>
      <c r="BP47" s="63"/>
      <c r="BQ47" s="54"/>
      <c r="BR47" s="54"/>
      <c r="BT47" s="241"/>
      <c r="BU47" s="241"/>
      <c r="BV47" s="241"/>
      <c r="BW47" s="241"/>
      <c r="BX47" s="241"/>
      <c r="BY47" s="241"/>
      <c r="BZ47" s="241"/>
      <c r="CA47" s="241"/>
      <c r="CB47" s="241"/>
      <c r="CC47" s="241"/>
      <c r="CD47" s="241"/>
      <c r="CE47" s="241"/>
      <c r="CF47" s="241"/>
      <c r="CG47" s="241"/>
      <c r="CH47" s="241"/>
    </row>
    <row r="48" spans="1:86" ht="16.5" customHeight="1">
      <c r="B48" s="108" t="s">
        <v>254</v>
      </c>
      <c r="C48" s="108"/>
      <c r="D48" s="129"/>
      <c r="E48" s="278">
        <f>SUM(P40:P43)</f>
        <v>0.1</v>
      </c>
      <c r="F48" s="278"/>
      <c r="G48" s="278"/>
      <c r="I48" s="129" t="s">
        <v>116</v>
      </c>
      <c r="J48" s="151"/>
      <c r="K48" s="151"/>
      <c r="L48" s="151"/>
      <c r="M48" s="151"/>
      <c r="N48" s="151"/>
      <c r="O48" s="255"/>
      <c r="R48" s="265"/>
      <c r="S48" s="138"/>
      <c r="T48" s="138"/>
      <c r="U48" s="138"/>
      <c r="V48" s="139"/>
      <c r="W48" s="63"/>
      <c r="X48" s="54"/>
      <c r="Y48" s="54"/>
      <c r="AA48" s="265"/>
      <c r="AB48" s="138"/>
      <c r="AC48" s="138"/>
      <c r="AD48" s="138"/>
      <c r="AE48" s="139"/>
      <c r="AF48" s="63"/>
      <c r="AG48" s="54"/>
      <c r="AH48" s="54"/>
      <c r="AJ48" s="137" t="s">
        <v>637</v>
      </c>
      <c r="AK48" s="138"/>
      <c r="AL48" s="138"/>
      <c r="AM48" s="138"/>
      <c r="AN48" s="139"/>
      <c r="AO48" s="63">
        <v>1</v>
      </c>
      <c r="AP48" s="54">
        <v>1</v>
      </c>
      <c r="AQ48" s="54">
        <v>1</v>
      </c>
      <c r="AS48" s="265"/>
      <c r="AT48" s="138"/>
      <c r="AU48" s="138"/>
      <c r="AV48" s="138"/>
      <c r="AW48" s="139"/>
      <c r="AX48" s="63"/>
      <c r="AY48" s="54"/>
      <c r="AZ48" s="54"/>
      <c r="BB48" s="265"/>
      <c r="BC48" s="138"/>
      <c r="BD48" s="138"/>
      <c r="BE48" s="138"/>
      <c r="BF48" s="139"/>
      <c r="BG48" s="63"/>
      <c r="BH48" s="54"/>
      <c r="BI48" s="54"/>
      <c r="BK48" s="265"/>
      <c r="BL48" s="138"/>
      <c r="BM48" s="138"/>
      <c r="BN48" s="138"/>
      <c r="BO48" s="139"/>
      <c r="BP48" s="63"/>
      <c r="BQ48" s="54"/>
      <c r="BR48" s="54"/>
      <c r="BT48" s="241"/>
      <c r="BU48" s="241"/>
      <c r="BV48" s="241"/>
      <c r="BW48" s="241"/>
      <c r="BX48" s="241"/>
      <c r="BY48" s="241"/>
      <c r="BZ48" s="241"/>
      <c r="CA48" s="241"/>
      <c r="CB48" s="241"/>
      <c r="CC48" s="241"/>
      <c r="CD48" s="241"/>
      <c r="CE48" s="241"/>
      <c r="CF48" s="241"/>
      <c r="CG48" s="241"/>
      <c r="CH48" s="241"/>
    </row>
    <row r="49" spans="2:86" ht="16.5" customHeight="1">
      <c r="B49" s="108" t="s">
        <v>255</v>
      </c>
      <c r="C49" s="108"/>
      <c r="D49" s="129"/>
      <c r="E49" s="265"/>
      <c r="F49" s="138"/>
      <c r="G49" s="139"/>
      <c r="I49" s="231"/>
      <c r="J49" s="232"/>
      <c r="K49" s="232"/>
      <c r="L49" s="232"/>
      <c r="M49" s="232"/>
      <c r="N49" s="232"/>
      <c r="O49" s="233"/>
      <c r="R49" s="265"/>
      <c r="S49" s="138"/>
      <c r="T49" s="138"/>
      <c r="U49" s="138"/>
      <c r="V49" s="139"/>
      <c r="W49" s="63"/>
      <c r="X49" s="54"/>
      <c r="Y49" s="54"/>
      <c r="AA49" s="265"/>
      <c r="AB49" s="138"/>
      <c r="AC49" s="138"/>
      <c r="AD49" s="138"/>
      <c r="AE49" s="139"/>
      <c r="AF49" s="63"/>
      <c r="AG49" s="54"/>
      <c r="AH49" s="54"/>
      <c r="AJ49" s="265"/>
      <c r="AK49" s="138"/>
      <c r="AL49" s="138"/>
      <c r="AM49" s="138"/>
      <c r="AN49" s="139"/>
      <c r="AO49" s="63"/>
      <c r="AP49" s="54"/>
      <c r="AQ49" s="54"/>
      <c r="AS49" s="265"/>
      <c r="AT49" s="138"/>
      <c r="AU49" s="138"/>
      <c r="AV49" s="138"/>
      <c r="AW49" s="139"/>
      <c r="AX49" s="63"/>
      <c r="AY49" s="54"/>
      <c r="AZ49" s="54"/>
      <c r="BB49" s="265"/>
      <c r="BC49" s="138"/>
      <c r="BD49" s="138"/>
      <c r="BE49" s="138"/>
      <c r="BF49" s="139"/>
      <c r="BG49" s="63"/>
      <c r="BH49" s="54"/>
      <c r="BI49" s="54"/>
      <c r="BK49" s="265"/>
      <c r="BL49" s="138"/>
      <c r="BM49" s="138"/>
      <c r="BN49" s="138"/>
      <c r="BO49" s="139"/>
      <c r="BP49" s="63"/>
      <c r="BQ49" s="54"/>
      <c r="BR49" s="54"/>
      <c r="BT49" s="241"/>
      <c r="BU49" s="241"/>
      <c r="BV49" s="241"/>
      <c r="BW49" s="241"/>
      <c r="BX49" s="241"/>
      <c r="BY49" s="241"/>
      <c r="BZ49" s="241"/>
      <c r="CA49" s="241"/>
      <c r="CB49" s="241"/>
      <c r="CC49" s="241"/>
      <c r="CD49" s="241"/>
      <c r="CE49" s="241"/>
      <c r="CF49" s="241"/>
      <c r="CG49" s="241"/>
      <c r="CH49" s="241"/>
    </row>
    <row r="50" spans="2:86" ht="16.5" customHeight="1">
      <c r="B50" s="108" t="s">
        <v>256</v>
      </c>
      <c r="C50" s="108"/>
      <c r="D50" s="129"/>
      <c r="E50" s="278">
        <f>SUM(E46:G48)-E49</f>
        <v>12.1</v>
      </c>
      <c r="F50" s="278"/>
      <c r="G50" s="278"/>
      <c r="I50" s="234"/>
      <c r="J50" s="235"/>
      <c r="K50" s="235"/>
      <c r="L50" s="235"/>
      <c r="M50" s="235"/>
      <c r="N50" s="235"/>
      <c r="O50" s="236"/>
      <c r="BT50" s="241"/>
      <c r="BU50" s="241"/>
      <c r="BV50" s="241"/>
      <c r="BW50" s="241"/>
      <c r="BX50" s="241"/>
      <c r="BY50" s="241"/>
      <c r="BZ50" s="241"/>
      <c r="CA50" s="241"/>
      <c r="CB50" s="241"/>
      <c r="CC50" s="241"/>
      <c r="CD50" s="241"/>
      <c r="CE50" s="241"/>
      <c r="CF50" s="241"/>
      <c r="CG50" s="241"/>
      <c r="CH50" s="241"/>
    </row>
    <row r="51" spans="2:86" ht="16.5" customHeight="1">
      <c r="B51" s="108" t="s">
        <v>257</v>
      </c>
      <c r="C51" s="108"/>
      <c r="D51" s="129"/>
      <c r="E51" s="381" t="str">
        <f>IF(E50&lt;E43,"轻载",IF(E50&lt;E44,"中载",IF(E50&lt;E45,"重载","超重")))</f>
        <v>轻载</v>
      </c>
      <c r="F51" s="382"/>
      <c r="G51" s="383"/>
      <c r="I51" s="237"/>
      <c r="J51" s="238"/>
      <c r="K51" s="238"/>
      <c r="L51" s="238"/>
      <c r="M51" s="238"/>
      <c r="N51" s="238"/>
      <c r="O51" s="239"/>
      <c r="T51" s="129" t="s">
        <v>203</v>
      </c>
      <c r="U51" s="255"/>
      <c r="V51" s="361"/>
      <c r="W51" s="362"/>
      <c r="X51" s="362"/>
      <c r="Y51" s="363"/>
      <c r="AA51" s="129" t="s">
        <v>185</v>
      </c>
      <c r="AB51" s="255"/>
      <c r="AC51" s="361"/>
      <c r="AD51" s="362"/>
      <c r="AE51" s="362"/>
      <c r="AF51" s="363"/>
      <c r="AL51" s="129" t="s">
        <v>203</v>
      </c>
      <c r="AM51" s="255"/>
      <c r="AN51" s="361">
        <v>275</v>
      </c>
      <c r="AO51" s="362"/>
      <c r="AP51" s="362"/>
      <c r="AQ51" s="363"/>
      <c r="AS51" s="129" t="s">
        <v>185</v>
      </c>
      <c r="AT51" s="255"/>
      <c r="AU51" s="361"/>
      <c r="AV51" s="362"/>
      <c r="AW51" s="362"/>
      <c r="AX51" s="363"/>
      <c r="BD51" s="129" t="s">
        <v>203</v>
      </c>
      <c r="BE51" s="255"/>
      <c r="BF51" s="361">
        <v>120</v>
      </c>
      <c r="BG51" s="362"/>
      <c r="BH51" s="362"/>
      <c r="BI51" s="363"/>
      <c r="BK51" s="129" t="s">
        <v>185</v>
      </c>
      <c r="BL51" s="255"/>
      <c r="BM51" s="361"/>
      <c r="BN51" s="362"/>
      <c r="BO51" s="362"/>
      <c r="BP51" s="363"/>
      <c r="BT51" s="241"/>
      <c r="BU51" s="241"/>
      <c r="BV51" s="241"/>
      <c r="BW51" s="241"/>
      <c r="BX51" s="241"/>
      <c r="BY51" s="241"/>
      <c r="BZ51" s="241"/>
      <c r="CA51" s="241"/>
      <c r="CB51" s="241"/>
      <c r="CC51" s="241"/>
      <c r="CD51" s="241"/>
      <c r="CE51" s="241"/>
      <c r="CF51" s="241"/>
      <c r="CG51" s="241"/>
      <c r="CH51" s="241"/>
    </row>
    <row r="52" spans="2:86" ht="16.5" customHeight="1">
      <c r="B52" s="350" t="s">
        <v>258</v>
      </c>
      <c r="C52" s="350"/>
      <c r="D52" s="350"/>
      <c r="E52" s="350"/>
      <c r="F52" s="350"/>
      <c r="G52" s="350"/>
      <c r="H52" s="350"/>
      <c r="I52" s="350"/>
      <c r="J52" s="350"/>
      <c r="K52" s="350"/>
      <c r="L52" s="350"/>
      <c r="M52" s="350"/>
      <c r="N52" s="350"/>
      <c r="O52" s="350"/>
      <c r="P52" s="350"/>
      <c r="Q52" s="350"/>
      <c r="R52" s="350"/>
      <c r="S52" s="350"/>
      <c r="T52" s="350"/>
      <c r="U52" s="350"/>
      <c r="V52" s="350"/>
      <c r="W52" s="350"/>
      <c r="X52" s="350"/>
      <c r="Y52" s="350"/>
      <c r="Z52" s="350"/>
      <c r="AA52" s="350"/>
      <c r="AB52" s="350"/>
      <c r="AC52" s="350"/>
      <c r="AD52" s="350"/>
      <c r="AE52" s="350"/>
    </row>
    <row r="53" spans="2:86" ht="16.5" customHeight="1">
      <c r="B53" s="279" t="s">
        <v>259</v>
      </c>
      <c r="C53" s="279"/>
      <c r="D53" s="279"/>
      <c r="E53" s="279"/>
      <c r="F53" s="279"/>
      <c r="G53" s="279"/>
      <c r="H53" s="279"/>
      <c r="I53" s="279"/>
      <c r="J53" s="279"/>
      <c r="K53" s="279"/>
      <c r="L53" s="279"/>
      <c r="M53" s="279"/>
      <c r="N53" s="279"/>
      <c r="O53" s="279"/>
      <c r="P53" s="279"/>
      <c r="Q53" s="279"/>
      <c r="R53" s="279"/>
      <c r="S53" s="279"/>
      <c r="T53" s="279"/>
      <c r="U53" s="279"/>
      <c r="V53" s="279"/>
      <c r="W53" s="279"/>
      <c r="X53" s="279"/>
      <c r="Y53" s="279"/>
      <c r="Z53" s="279"/>
      <c r="AA53" s="279"/>
      <c r="AB53" s="279"/>
      <c r="AC53" s="279"/>
      <c r="AD53" s="279"/>
      <c r="AE53" s="279"/>
      <c r="AG53" s="279" t="s">
        <v>260</v>
      </c>
      <c r="AH53" s="279"/>
      <c r="AI53" s="279"/>
      <c r="AJ53" s="279"/>
      <c r="AK53" s="279"/>
      <c r="AL53" s="279"/>
      <c r="AM53" s="279"/>
      <c r="AN53" s="279"/>
      <c r="AO53" s="279"/>
      <c r="AP53" s="279"/>
      <c r="AQ53" s="279"/>
      <c r="AR53" s="279"/>
      <c r="AS53" s="279"/>
      <c r="AT53" s="279"/>
      <c r="AU53" s="279"/>
      <c r="AV53" s="279"/>
      <c r="AW53" s="279"/>
      <c r="AX53" s="279"/>
      <c r="AY53" s="279"/>
      <c r="AZ53" s="279"/>
      <c r="BA53" s="279"/>
      <c r="BB53" s="279"/>
      <c r="BC53" s="279"/>
      <c r="BD53" s="279"/>
      <c r="BE53" s="279"/>
      <c r="BF53" s="279"/>
      <c r="BG53" s="279"/>
      <c r="BH53" s="279"/>
      <c r="BI53" s="279"/>
      <c r="BK53" s="279" t="s">
        <v>261</v>
      </c>
      <c r="BL53" s="279"/>
      <c r="BM53" s="279"/>
      <c r="BN53" s="279"/>
      <c r="BO53" s="279"/>
      <c r="BP53" s="279"/>
      <c r="BQ53" s="279"/>
      <c r="BR53" s="279"/>
      <c r="BS53" s="279"/>
      <c r="BT53" s="279"/>
      <c r="BU53" s="279"/>
      <c r="BV53" s="279"/>
      <c r="BW53" s="279"/>
      <c r="BX53" s="279"/>
      <c r="BY53" s="279"/>
      <c r="BZ53" s="279"/>
      <c r="CA53" s="279"/>
      <c r="CB53" s="279"/>
      <c r="CC53" s="279"/>
      <c r="CD53" s="279"/>
      <c r="CE53" s="279"/>
      <c r="CF53" s="279"/>
      <c r="CG53" s="279"/>
      <c r="CH53" s="279"/>
    </row>
    <row r="54" spans="2:86" ht="16.5" customHeight="1">
      <c r="B54" s="281" t="s">
        <v>262</v>
      </c>
      <c r="C54" s="281"/>
      <c r="D54" s="281"/>
      <c r="E54" s="281"/>
      <c r="F54" s="281"/>
      <c r="G54" s="281" t="s">
        <v>184</v>
      </c>
      <c r="H54" s="281"/>
      <c r="I54" s="281" t="s">
        <v>263</v>
      </c>
      <c r="J54" s="281"/>
      <c r="K54" s="281" t="s">
        <v>264</v>
      </c>
      <c r="L54" s="281"/>
      <c r="M54" s="281" t="s">
        <v>203</v>
      </c>
      <c r="N54" s="281"/>
      <c r="O54" s="281" t="s">
        <v>185</v>
      </c>
      <c r="P54" s="281"/>
      <c r="Q54" s="281" t="s">
        <v>262</v>
      </c>
      <c r="R54" s="281"/>
      <c r="S54" s="281"/>
      <c r="T54" s="281"/>
      <c r="U54" s="281"/>
      <c r="V54" s="281" t="s">
        <v>184</v>
      </c>
      <c r="W54" s="281"/>
      <c r="X54" s="281" t="s">
        <v>263</v>
      </c>
      <c r="Y54" s="281"/>
      <c r="Z54" s="281" t="s">
        <v>264</v>
      </c>
      <c r="AA54" s="281"/>
      <c r="AB54" s="281" t="s">
        <v>203</v>
      </c>
      <c r="AC54" s="281"/>
      <c r="AD54" s="281" t="s">
        <v>185</v>
      </c>
      <c r="AE54" s="281"/>
      <c r="AG54" s="281" t="s">
        <v>262</v>
      </c>
      <c r="AH54" s="281"/>
      <c r="AI54" s="281"/>
      <c r="AJ54" s="281"/>
      <c r="AK54" s="281"/>
      <c r="AL54" s="281"/>
      <c r="AM54" s="281"/>
      <c r="AN54" s="281" t="s">
        <v>265</v>
      </c>
      <c r="AO54" s="281"/>
      <c r="AP54" s="281"/>
      <c r="AQ54" s="281"/>
      <c r="AR54" s="281"/>
      <c r="AS54" s="281"/>
      <c r="AT54" s="281"/>
      <c r="AU54" s="281"/>
      <c r="AV54" s="281"/>
      <c r="AW54" s="281"/>
      <c r="AX54" s="281"/>
      <c r="AY54" s="281"/>
      <c r="AZ54" s="281" t="s">
        <v>184</v>
      </c>
      <c r="BA54" s="281"/>
      <c r="BB54" s="281" t="s">
        <v>263</v>
      </c>
      <c r="BC54" s="281"/>
      <c r="BD54" s="281" t="s">
        <v>264</v>
      </c>
      <c r="BE54" s="281"/>
      <c r="BF54" s="281" t="s">
        <v>203</v>
      </c>
      <c r="BG54" s="281"/>
      <c r="BH54" s="281" t="s">
        <v>185</v>
      </c>
      <c r="BI54" s="281"/>
      <c r="BK54" s="56">
        <f>IF(ISNUMBER(FIND("二足",BO62)),INDEX(CE92:CE100,MATCH(LOOKUP(99,FIND($CC$92:$CC$100,$BO$62),$CC$92:$CC$100),CC92:CC100,0)),INDEX(CG92:CG100,MATCH(LOOKUP(99,FIND($CC$92:$CC$100,$BO$62),$CC$92:$CC$100),CC92:CC100,0)))</f>
        <v>3</v>
      </c>
      <c r="BL54" s="56">
        <f>IF(INT((BO61-20)/10)&gt;0,INT((BO61-20)/10),0)</f>
        <v>0</v>
      </c>
      <c r="BT54" s="281" t="s">
        <v>262</v>
      </c>
      <c r="BU54" s="281"/>
      <c r="BV54" s="281"/>
      <c r="BW54" s="281"/>
      <c r="BX54" s="281"/>
      <c r="BY54" s="281" t="s">
        <v>184</v>
      </c>
      <c r="BZ54" s="281"/>
      <c r="CA54" s="281" t="s">
        <v>263</v>
      </c>
      <c r="CB54" s="281"/>
      <c r="CC54" s="281" t="s">
        <v>264</v>
      </c>
      <c r="CD54" s="281"/>
      <c r="CE54" s="281" t="s">
        <v>203</v>
      </c>
      <c r="CF54" s="281"/>
      <c r="CG54" s="281" t="s">
        <v>185</v>
      </c>
      <c r="CH54" s="281"/>
    </row>
    <row r="55" spans="2:86" ht="16.5" customHeight="1">
      <c r="B55" s="379" t="s">
        <v>611</v>
      </c>
      <c r="C55" s="380"/>
      <c r="D55" s="380"/>
      <c r="E55" s="380"/>
      <c r="F55" s="378"/>
      <c r="G55" s="265">
        <v>1</v>
      </c>
      <c r="H55" s="139"/>
      <c r="I55" s="265">
        <v>50</v>
      </c>
      <c r="J55" s="139"/>
      <c r="K55" s="265">
        <v>1</v>
      </c>
      <c r="L55" s="139"/>
      <c r="M55" s="250">
        <f>SUM(G55*I55)</f>
        <v>50</v>
      </c>
      <c r="N55" s="251"/>
      <c r="O55" s="250">
        <f>SUM(K55*G55)</f>
        <v>1</v>
      </c>
      <c r="P55" s="251"/>
      <c r="Q55" s="265"/>
      <c r="R55" s="138"/>
      <c r="S55" s="138"/>
      <c r="T55" s="138"/>
      <c r="U55" s="139"/>
      <c r="V55" s="265"/>
      <c r="W55" s="139"/>
      <c r="X55" s="265"/>
      <c r="Y55" s="139"/>
      <c r="Z55" s="265"/>
      <c r="AA55" s="139"/>
      <c r="AB55" s="250">
        <f>SUM(V55*X55)</f>
        <v>0</v>
      </c>
      <c r="AC55" s="251"/>
      <c r="AD55" s="250">
        <f>SUM(Z55*V55)</f>
        <v>0</v>
      </c>
      <c r="AE55" s="251"/>
      <c r="AG55" s="137" t="s">
        <v>596</v>
      </c>
      <c r="AH55" s="138"/>
      <c r="AI55" s="138"/>
      <c r="AJ55" s="138"/>
      <c r="AK55" s="138"/>
      <c r="AL55" s="138"/>
      <c r="AM55" s="139"/>
      <c r="AN55" s="379" t="s">
        <v>597</v>
      </c>
      <c r="AO55" s="380"/>
      <c r="AP55" s="380"/>
      <c r="AQ55" s="380"/>
      <c r="AR55" s="380"/>
      <c r="AS55" s="380"/>
      <c r="AT55" s="380"/>
      <c r="AU55" s="380"/>
      <c r="AV55" s="380"/>
      <c r="AW55" s="380"/>
      <c r="AX55" s="380"/>
      <c r="AY55" s="378"/>
      <c r="AZ55" s="265">
        <v>1</v>
      </c>
      <c r="BA55" s="139"/>
      <c r="BB55" s="265">
        <v>8</v>
      </c>
      <c r="BC55" s="139"/>
      <c r="BD55" s="265">
        <v>19</v>
      </c>
      <c r="BE55" s="139"/>
      <c r="BF55" s="250">
        <f>SUM(AZ55*BB55)</f>
        <v>8</v>
      </c>
      <c r="BG55" s="251"/>
      <c r="BH55" s="250">
        <f>SUM(BD55*AZ55)</f>
        <v>19</v>
      </c>
      <c r="BI55" s="251"/>
      <c r="BK55" s="108" t="s">
        <v>49</v>
      </c>
      <c r="BL55" s="108"/>
      <c r="BM55" s="108"/>
      <c r="BN55" s="108"/>
      <c r="BO55" s="298"/>
      <c r="BP55" s="298"/>
      <c r="BQ55" s="298"/>
      <c r="BR55" s="298"/>
      <c r="BT55" s="265" t="s">
        <v>266</v>
      </c>
      <c r="BU55" s="138"/>
      <c r="BV55" s="138"/>
      <c r="BW55" s="138"/>
      <c r="BX55" s="139"/>
      <c r="BY55" s="265"/>
      <c r="BZ55" s="139"/>
      <c r="CA55" s="265"/>
      <c r="CB55" s="139"/>
      <c r="CC55" s="265"/>
      <c r="CD55" s="139"/>
      <c r="CE55" s="250">
        <f t="shared" ref="CE55:CE79" si="0">SUM(BY55*CA55)</f>
        <v>0</v>
      </c>
      <c r="CF55" s="251"/>
      <c r="CG55" s="250">
        <f t="shared" ref="CG55:CG79" si="1">SUM(CC55*BY55)</f>
        <v>0</v>
      </c>
      <c r="CH55" s="251"/>
    </row>
    <row r="56" spans="2:86" ht="16.5" customHeight="1">
      <c r="B56" s="150" t="s">
        <v>612</v>
      </c>
      <c r="C56" s="144"/>
      <c r="D56" s="144"/>
      <c r="E56" s="144"/>
      <c r="F56" s="144"/>
      <c r="G56" s="265">
        <v>1</v>
      </c>
      <c r="H56" s="139"/>
      <c r="I56" s="265">
        <v>1</v>
      </c>
      <c r="J56" s="139"/>
      <c r="K56" s="265">
        <v>1</v>
      </c>
      <c r="L56" s="139"/>
      <c r="M56" s="250">
        <f t="shared" ref="M56:M76" si="2">SUM(G56*I56)</f>
        <v>1</v>
      </c>
      <c r="N56" s="251"/>
      <c r="O56" s="250">
        <f t="shared" ref="O56:O76" si="3">SUM(K56*G56)</f>
        <v>1</v>
      </c>
      <c r="P56" s="251"/>
      <c r="Q56" s="265"/>
      <c r="R56" s="138"/>
      <c r="S56" s="138"/>
      <c r="T56" s="138"/>
      <c r="U56" s="139"/>
      <c r="V56" s="265"/>
      <c r="W56" s="139"/>
      <c r="X56" s="265"/>
      <c r="Y56" s="139"/>
      <c r="Z56" s="265"/>
      <c r="AA56" s="139"/>
      <c r="AB56" s="250">
        <f t="shared" ref="AB56:AB76" si="4">SUM(V56*X56)</f>
        <v>0</v>
      </c>
      <c r="AC56" s="251"/>
      <c r="AD56" s="250">
        <f t="shared" ref="AD56:AD76" si="5">SUM(Z56*V56)</f>
        <v>0</v>
      </c>
      <c r="AE56" s="251"/>
      <c r="AG56" s="137"/>
      <c r="AH56" s="138"/>
      <c r="AI56" s="138"/>
      <c r="AJ56" s="138"/>
      <c r="AK56" s="138"/>
      <c r="AL56" s="138"/>
      <c r="AM56" s="139"/>
      <c r="AN56" s="379"/>
      <c r="AO56" s="380"/>
      <c r="AP56" s="380"/>
      <c r="AQ56" s="380"/>
      <c r="AR56" s="380"/>
      <c r="AS56" s="380"/>
      <c r="AT56" s="380"/>
      <c r="AU56" s="380"/>
      <c r="AV56" s="380"/>
      <c r="AW56" s="380"/>
      <c r="AX56" s="380"/>
      <c r="AY56" s="378"/>
      <c r="AZ56" s="265"/>
      <c r="BA56" s="139"/>
      <c r="BB56" s="265"/>
      <c r="BC56" s="139"/>
      <c r="BD56" s="265"/>
      <c r="BE56" s="139"/>
      <c r="BF56" s="250">
        <f t="shared" ref="BF56:BF83" si="6">SUM(AZ56*BB56)</f>
        <v>0</v>
      </c>
      <c r="BG56" s="251"/>
      <c r="BH56" s="250">
        <f t="shared" ref="BH56:BH83" si="7">SUM(BD56*AZ56)</f>
        <v>0</v>
      </c>
      <c r="BI56" s="251"/>
      <c r="BK56" s="108" t="s">
        <v>194</v>
      </c>
      <c r="BL56" s="108"/>
      <c r="BM56" s="108"/>
      <c r="BN56" s="108"/>
      <c r="BO56" s="241"/>
      <c r="BP56" s="241"/>
      <c r="BQ56" s="241"/>
      <c r="BR56" s="241"/>
      <c r="BT56" s="265"/>
      <c r="BU56" s="138"/>
      <c r="BV56" s="138"/>
      <c r="BW56" s="138"/>
      <c r="BX56" s="139"/>
      <c r="BY56" s="265"/>
      <c r="BZ56" s="139"/>
      <c r="CA56" s="265"/>
      <c r="CB56" s="139"/>
      <c r="CC56" s="265"/>
      <c r="CD56" s="139"/>
      <c r="CE56" s="250">
        <f t="shared" si="0"/>
        <v>0</v>
      </c>
      <c r="CF56" s="251"/>
      <c r="CG56" s="250">
        <f t="shared" si="1"/>
        <v>0</v>
      </c>
      <c r="CH56" s="251"/>
    </row>
    <row r="57" spans="2:86" ht="16.5" customHeight="1">
      <c r="B57" s="150" t="s">
        <v>646</v>
      </c>
      <c r="C57" s="144"/>
      <c r="D57" s="144"/>
      <c r="E57" s="144"/>
      <c r="F57" s="144"/>
      <c r="G57" s="265">
        <v>1</v>
      </c>
      <c r="H57" s="139"/>
      <c r="I57" s="377">
        <v>50</v>
      </c>
      <c r="J57" s="378"/>
      <c r="K57" s="265">
        <v>1</v>
      </c>
      <c r="L57" s="139"/>
      <c r="M57" s="250">
        <f t="shared" si="2"/>
        <v>50</v>
      </c>
      <c r="N57" s="251"/>
      <c r="O57" s="250">
        <f t="shared" si="3"/>
        <v>1</v>
      </c>
      <c r="P57" s="251"/>
      <c r="Q57" s="265"/>
      <c r="R57" s="138"/>
      <c r="S57" s="138"/>
      <c r="T57" s="138"/>
      <c r="U57" s="139"/>
      <c r="V57" s="265"/>
      <c r="W57" s="139"/>
      <c r="X57" s="265"/>
      <c r="Y57" s="139"/>
      <c r="Z57" s="265"/>
      <c r="AA57" s="139"/>
      <c r="AB57" s="250">
        <f t="shared" si="4"/>
        <v>0</v>
      </c>
      <c r="AC57" s="251"/>
      <c r="AD57" s="250">
        <f t="shared" si="5"/>
        <v>0</v>
      </c>
      <c r="AE57" s="251"/>
      <c r="AG57" s="265"/>
      <c r="AH57" s="138"/>
      <c r="AI57" s="138"/>
      <c r="AJ57" s="138"/>
      <c r="AK57" s="138"/>
      <c r="AL57" s="138"/>
      <c r="AM57" s="139"/>
      <c r="AN57" s="265"/>
      <c r="AO57" s="138"/>
      <c r="AP57" s="138"/>
      <c r="AQ57" s="138"/>
      <c r="AR57" s="138"/>
      <c r="AS57" s="138"/>
      <c r="AT57" s="138"/>
      <c r="AU57" s="138"/>
      <c r="AV57" s="138"/>
      <c r="AW57" s="138"/>
      <c r="AX57" s="138"/>
      <c r="AY57" s="139"/>
      <c r="AZ57" s="265"/>
      <c r="BA57" s="139"/>
      <c r="BB57" s="265"/>
      <c r="BC57" s="139"/>
      <c r="BD57" s="265"/>
      <c r="BE57" s="139"/>
      <c r="BF57" s="250">
        <f t="shared" si="6"/>
        <v>0</v>
      </c>
      <c r="BG57" s="251"/>
      <c r="BH57" s="250">
        <f t="shared" si="7"/>
        <v>0</v>
      </c>
      <c r="BI57" s="251"/>
      <c r="BK57" s="108" t="s">
        <v>72</v>
      </c>
      <c r="BL57" s="108"/>
      <c r="BM57" s="108"/>
      <c r="BN57" s="108"/>
      <c r="BO57" s="241"/>
      <c r="BP57" s="241"/>
      <c r="BQ57" s="241"/>
      <c r="BR57" s="241"/>
      <c r="BT57" s="265"/>
      <c r="BU57" s="138"/>
      <c r="BV57" s="138"/>
      <c r="BW57" s="138"/>
      <c r="BX57" s="139"/>
      <c r="BY57" s="265"/>
      <c r="BZ57" s="139"/>
      <c r="CA57" s="265"/>
      <c r="CB57" s="139"/>
      <c r="CC57" s="265"/>
      <c r="CD57" s="139"/>
      <c r="CE57" s="250">
        <f t="shared" si="0"/>
        <v>0</v>
      </c>
      <c r="CF57" s="251"/>
      <c r="CG57" s="250">
        <f t="shared" si="1"/>
        <v>0</v>
      </c>
      <c r="CH57" s="251"/>
    </row>
    <row r="58" spans="2:86" ht="16.5" customHeight="1">
      <c r="B58" s="143"/>
      <c r="C58" s="144"/>
      <c r="D58" s="144"/>
      <c r="E58" s="144"/>
      <c r="F58" s="144"/>
      <c r="G58" s="265"/>
      <c r="H58" s="139"/>
      <c r="I58" s="265"/>
      <c r="J58" s="139"/>
      <c r="K58" s="265"/>
      <c r="L58" s="139"/>
      <c r="M58" s="250">
        <f t="shared" si="2"/>
        <v>0</v>
      </c>
      <c r="N58" s="251"/>
      <c r="O58" s="250">
        <f t="shared" si="3"/>
        <v>0</v>
      </c>
      <c r="P58" s="251"/>
      <c r="Q58" s="265"/>
      <c r="R58" s="138"/>
      <c r="S58" s="138"/>
      <c r="T58" s="138"/>
      <c r="U58" s="139"/>
      <c r="V58" s="265"/>
      <c r="W58" s="139"/>
      <c r="X58" s="265"/>
      <c r="Y58" s="139"/>
      <c r="Z58" s="265"/>
      <c r="AA58" s="139"/>
      <c r="AB58" s="250">
        <f t="shared" si="4"/>
        <v>0</v>
      </c>
      <c r="AC58" s="251"/>
      <c r="AD58" s="250">
        <f t="shared" si="5"/>
        <v>0</v>
      </c>
      <c r="AE58" s="251"/>
      <c r="AG58" s="265"/>
      <c r="AH58" s="138"/>
      <c r="AI58" s="138"/>
      <c r="AJ58" s="138"/>
      <c r="AK58" s="138"/>
      <c r="AL58" s="138"/>
      <c r="AM58" s="139"/>
      <c r="AN58" s="265"/>
      <c r="AO58" s="138"/>
      <c r="AP58" s="138"/>
      <c r="AQ58" s="138"/>
      <c r="AR58" s="138"/>
      <c r="AS58" s="138"/>
      <c r="AT58" s="138"/>
      <c r="AU58" s="138"/>
      <c r="AV58" s="138"/>
      <c r="AW58" s="138"/>
      <c r="AX58" s="138"/>
      <c r="AY58" s="139"/>
      <c r="AZ58" s="265"/>
      <c r="BA58" s="139"/>
      <c r="BB58" s="265"/>
      <c r="BC58" s="139"/>
      <c r="BD58" s="265"/>
      <c r="BE58" s="139"/>
      <c r="BF58" s="250">
        <f t="shared" si="6"/>
        <v>0</v>
      </c>
      <c r="BG58" s="251"/>
      <c r="BH58" s="250">
        <f t="shared" si="7"/>
        <v>0</v>
      </c>
      <c r="BI58" s="251"/>
      <c r="BK58" s="108" t="s">
        <v>5</v>
      </c>
      <c r="BL58" s="108"/>
      <c r="BM58" s="108"/>
      <c r="BN58" s="108"/>
      <c r="BO58" s="241"/>
      <c r="BP58" s="241"/>
      <c r="BQ58" s="241"/>
      <c r="BR58" s="241"/>
      <c r="BT58" s="265"/>
      <c r="BU58" s="138"/>
      <c r="BV58" s="138"/>
      <c r="BW58" s="138"/>
      <c r="BX58" s="139"/>
      <c r="BY58" s="265"/>
      <c r="BZ58" s="139"/>
      <c r="CA58" s="265"/>
      <c r="CB58" s="139"/>
      <c r="CC58" s="265"/>
      <c r="CD58" s="139"/>
      <c r="CE58" s="250">
        <f t="shared" si="0"/>
        <v>0</v>
      </c>
      <c r="CF58" s="251"/>
      <c r="CG58" s="250">
        <f t="shared" si="1"/>
        <v>0</v>
      </c>
      <c r="CH58" s="251"/>
    </row>
    <row r="59" spans="2:86" ht="16.5" customHeight="1">
      <c r="B59" s="143"/>
      <c r="C59" s="144"/>
      <c r="D59" s="144"/>
      <c r="E59" s="144"/>
      <c r="F59" s="144"/>
      <c r="G59" s="265"/>
      <c r="H59" s="139"/>
      <c r="I59" s="265"/>
      <c r="J59" s="139"/>
      <c r="K59" s="265"/>
      <c r="L59" s="139"/>
      <c r="M59" s="250">
        <f t="shared" si="2"/>
        <v>0</v>
      </c>
      <c r="N59" s="251"/>
      <c r="O59" s="250">
        <f t="shared" si="3"/>
        <v>0</v>
      </c>
      <c r="P59" s="251"/>
      <c r="Q59" s="265"/>
      <c r="R59" s="138"/>
      <c r="S59" s="138"/>
      <c r="T59" s="138"/>
      <c r="U59" s="139"/>
      <c r="V59" s="265"/>
      <c r="W59" s="139"/>
      <c r="X59" s="265"/>
      <c r="Y59" s="139"/>
      <c r="Z59" s="265"/>
      <c r="AA59" s="139"/>
      <c r="AB59" s="250">
        <f t="shared" si="4"/>
        <v>0</v>
      </c>
      <c r="AC59" s="251"/>
      <c r="AD59" s="250">
        <f t="shared" si="5"/>
        <v>0</v>
      </c>
      <c r="AE59" s="251"/>
      <c r="AG59" s="265"/>
      <c r="AH59" s="138"/>
      <c r="AI59" s="138"/>
      <c r="AJ59" s="138"/>
      <c r="AK59" s="138"/>
      <c r="AL59" s="138"/>
      <c r="AM59" s="139"/>
      <c r="AN59" s="265"/>
      <c r="AO59" s="138"/>
      <c r="AP59" s="138"/>
      <c r="AQ59" s="138"/>
      <c r="AR59" s="138"/>
      <c r="AS59" s="138"/>
      <c r="AT59" s="138"/>
      <c r="AU59" s="138"/>
      <c r="AV59" s="138"/>
      <c r="AW59" s="138"/>
      <c r="AX59" s="138"/>
      <c r="AY59" s="139"/>
      <c r="AZ59" s="265"/>
      <c r="BA59" s="139"/>
      <c r="BB59" s="265"/>
      <c r="BC59" s="139"/>
      <c r="BD59" s="265"/>
      <c r="BE59" s="139"/>
      <c r="BF59" s="250">
        <f t="shared" si="6"/>
        <v>0</v>
      </c>
      <c r="BG59" s="251"/>
      <c r="BH59" s="250">
        <f t="shared" si="7"/>
        <v>0</v>
      </c>
      <c r="BI59" s="251"/>
      <c r="BK59" s="108" t="s">
        <v>196</v>
      </c>
      <c r="BL59" s="108"/>
      <c r="BM59" s="108"/>
      <c r="BN59" s="108"/>
      <c r="BO59" s="241"/>
      <c r="BP59" s="241"/>
      <c r="BQ59" s="241"/>
      <c r="BR59" s="241"/>
      <c r="BT59" s="265"/>
      <c r="BU59" s="138"/>
      <c r="BV59" s="138"/>
      <c r="BW59" s="138"/>
      <c r="BX59" s="139"/>
      <c r="BY59" s="265"/>
      <c r="BZ59" s="139"/>
      <c r="CA59" s="265"/>
      <c r="CB59" s="139"/>
      <c r="CC59" s="265"/>
      <c r="CD59" s="139"/>
      <c r="CE59" s="250">
        <f t="shared" si="0"/>
        <v>0</v>
      </c>
      <c r="CF59" s="251"/>
      <c r="CG59" s="250">
        <f t="shared" si="1"/>
        <v>0</v>
      </c>
      <c r="CH59" s="251"/>
    </row>
    <row r="60" spans="2:86" ht="16.5" customHeight="1">
      <c r="B60" s="143"/>
      <c r="C60" s="144"/>
      <c r="D60" s="144"/>
      <c r="E60" s="144"/>
      <c r="F60" s="144"/>
      <c r="G60" s="265"/>
      <c r="H60" s="139"/>
      <c r="I60" s="265"/>
      <c r="J60" s="139"/>
      <c r="K60" s="265"/>
      <c r="L60" s="139"/>
      <c r="M60" s="250">
        <f t="shared" si="2"/>
        <v>0</v>
      </c>
      <c r="N60" s="251"/>
      <c r="O60" s="250">
        <f t="shared" si="3"/>
        <v>0</v>
      </c>
      <c r="P60" s="251"/>
      <c r="Q60" s="265"/>
      <c r="R60" s="138"/>
      <c r="S60" s="138"/>
      <c r="T60" s="138"/>
      <c r="U60" s="139"/>
      <c r="V60" s="265"/>
      <c r="W60" s="139"/>
      <c r="X60" s="265"/>
      <c r="Y60" s="139"/>
      <c r="Z60" s="265"/>
      <c r="AA60" s="139"/>
      <c r="AB60" s="250">
        <f t="shared" si="4"/>
        <v>0</v>
      </c>
      <c r="AC60" s="251"/>
      <c r="AD60" s="250">
        <f t="shared" si="5"/>
        <v>0</v>
      </c>
      <c r="AE60" s="251"/>
      <c r="AG60" s="265"/>
      <c r="AH60" s="138"/>
      <c r="AI60" s="138"/>
      <c r="AJ60" s="138"/>
      <c r="AK60" s="138"/>
      <c r="AL60" s="138"/>
      <c r="AM60" s="139"/>
      <c r="AN60" s="265"/>
      <c r="AO60" s="138"/>
      <c r="AP60" s="138"/>
      <c r="AQ60" s="138"/>
      <c r="AR60" s="138"/>
      <c r="AS60" s="138"/>
      <c r="AT60" s="138"/>
      <c r="AU60" s="138"/>
      <c r="AV60" s="138"/>
      <c r="AW60" s="138"/>
      <c r="AX60" s="138"/>
      <c r="AY60" s="139"/>
      <c r="AZ60" s="265"/>
      <c r="BA60" s="139"/>
      <c r="BB60" s="265"/>
      <c r="BC60" s="139"/>
      <c r="BD60" s="265"/>
      <c r="BE60" s="139"/>
      <c r="BF60" s="250">
        <f t="shared" si="6"/>
        <v>0</v>
      </c>
      <c r="BG60" s="251"/>
      <c r="BH60" s="250">
        <f t="shared" si="7"/>
        <v>0</v>
      </c>
      <c r="BI60" s="251"/>
      <c r="BT60" s="265"/>
      <c r="BU60" s="138"/>
      <c r="BV60" s="138"/>
      <c r="BW60" s="138"/>
      <c r="BX60" s="139"/>
      <c r="BY60" s="265"/>
      <c r="BZ60" s="139"/>
      <c r="CA60" s="265"/>
      <c r="CB60" s="139"/>
      <c r="CC60" s="265"/>
      <c r="CD60" s="139"/>
      <c r="CE60" s="250">
        <f t="shared" si="0"/>
        <v>0</v>
      </c>
      <c r="CF60" s="251"/>
      <c r="CG60" s="250">
        <f t="shared" si="1"/>
        <v>0</v>
      </c>
      <c r="CH60" s="251"/>
    </row>
    <row r="61" spans="2:86" ht="16.5" customHeight="1">
      <c r="B61" s="143"/>
      <c r="C61" s="144"/>
      <c r="D61" s="144"/>
      <c r="E61" s="144"/>
      <c r="F61" s="144"/>
      <c r="G61" s="265"/>
      <c r="H61" s="139"/>
      <c r="I61" s="265"/>
      <c r="J61" s="139"/>
      <c r="K61" s="265"/>
      <c r="L61" s="139"/>
      <c r="M61" s="250">
        <f t="shared" si="2"/>
        <v>0</v>
      </c>
      <c r="N61" s="251"/>
      <c r="O61" s="250">
        <f t="shared" si="3"/>
        <v>0</v>
      </c>
      <c r="P61" s="251"/>
      <c r="Q61" s="265"/>
      <c r="R61" s="138"/>
      <c r="S61" s="138"/>
      <c r="T61" s="138"/>
      <c r="U61" s="139"/>
      <c r="V61" s="265"/>
      <c r="W61" s="139"/>
      <c r="X61" s="265"/>
      <c r="Y61" s="139"/>
      <c r="Z61" s="265"/>
      <c r="AA61" s="139"/>
      <c r="AB61" s="250">
        <f t="shared" si="4"/>
        <v>0</v>
      </c>
      <c r="AC61" s="251"/>
      <c r="AD61" s="250">
        <f t="shared" si="5"/>
        <v>0</v>
      </c>
      <c r="AE61" s="251"/>
      <c r="AG61" s="265"/>
      <c r="AH61" s="138"/>
      <c r="AI61" s="138"/>
      <c r="AJ61" s="138"/>
      <c r="AK61" s="138"/>
      <c r="AL61" s="138"/>
      <c r="AM61" s="139"/>
      <c r="AN61" s="265"/>
      <c r="AO61" s="138"/>
      <c r="AP61" s="138"/>
      <c r="AQ61" s="138"/>
      <c r="AR61" s="138"/>
      <c r="AS61" s="138"/>
      <c r="AT61" s="138"/>
      <c r="AU61" s="138"/>
      <c r="AV61" s="138"/>
      <c r="AW61" s="138"/>
      <c r="AX61" s="138"/>
      <c r="AY61" s="139"/>
      <c r="AZ61" s="265"/>
      <c r="BA61" s="139"/>
      <c r="BB61" s="265"/>
      <c r="BC61" s="139"/>
      <c r="BD61" s="265"/>
      <c r="BE61" s="139"/>
      <c r="BF61" s="250">
        <f t="shared" si="6"/>
        <v>0</v>
      </c>
      <c r="BG61" s="251"/>
      <c r="BH61" s="250">
        <f t="shared" si="7"/>
        <v>0</v>
      </c>
      <c r="BI61" s="251"/>
      <c r="BK61" s="108" t="s">
        <v>76</v>
      </c>
      <c r="BL61" s="108"/>
      <c r="BM61" s="108"/>
      <c r="BN61" s="108"/>
      <c r="BO61" s="241">
        <v>10</v>
      </c>
      <c r="BP61" s="241"/>
      <c r="BQ61" s="241"/>
      <c r="BR61" s="241"/>
      <c r="BT61" s="265"/>
      <c r="BU61" s="138"/>
      <c r="BV61" s="138"/>
      <c r="BW61" s="138"/>
      <c r="BX61" s="139"/>
      <c r="BY61" s="265"/>
      <c r="BZ61" s="139"/>
      <c r="CA61" s="265"/>
      <c r="CB61" s="139"/>
      <c r="CC61" s="265"/>
      <c r="CD61" s="139"/>
      <c r="CE61" s="250">
        <f t="shared" si="0"/>
        <v>0</v>
      </c>
      <c r="CF61" s="251"/>
      <c r="CG61" s="250">
        <f t="shared" si="1"/>
        <v>0</v>
      </c>
      <c r="CH61" s="251"/>
    </row>
    <row r="62" spans="2:86" ht="16.5" customHeight="1">
      <c r="B62" s="143"/>
      <c r="C62" s="144"/>
      <c r="D62" s="144"/>
      <c r="E62" s="144"/>
      <c r="F62" s="144"/>
      <c r="G62" s="265"/>
      <c r="H62" s="139"/>
      <c r="I62" s="265"/>
      <c r="J62" s="139"/>
      <c r="K62" s="265"/>
      <c r="L62" s="139"/>
      <c r="M62" s="250">
        <f t="shared" si="2"/>
        <v>0</v>
      </c>
      <c r="N62" s="251"/>
      <c r="O62" s="250">
        <f t="shared" si="3"/>
        <v>0</v>
      </c>
      <c r="P62" s="251"/>
      <c r="Q62" s="265"/>
      <c r="R62" s="138"/>
      <c r="S62" s="138"/>
      <c r="T62" s="138"/>
      <c r="U62" s="139"/>
      <c r="V62" s="265"/>
      <c r="W62" s="139"/>
      <c r="X62" s="265"/>
      <c r="Y62" s="139"/>
      <c r="Z62" s="265"/>
      <c r="AA62" s="139"/>
      <c r="AB62" s="250">
        <f t="shared" si="4"/>
        <v>0</v>
      </c>
      <c r="AC62" s="251"/>
      <c r="AD62" s="250">
        <f t="shared" si="5"/>
        <v>0</v>
      </c>
      <c r="AE62" s="251"/>
      <c r="AG62" s="265"/>
      <c r="AH62" s="138"/>
      <c r="AI62" s="138"/>
      <c r="AJ62" s="138"/>
      <c r="AK62" s="138"/>
      <c r="AL62" s="138"/>
      <c r="AM62" s="139"/>
      <c r="AN62" s="265"/>
      <c r="AO62" s="138"/>
      <c r="AP62" s="138"/>
      <c r="AQ62" s="138"/>
      <c r="AR62" s="138"/>
      <c r="AS62" s="138"/>
      <c r="AT62" s="138"/>
      <c r="AU62" s="138"/>
      <c r="AV62" s="138"/>
      <c r="AW62" s="138"/>
      <c r="AX62" s="138"/>
      <c r="AY62" s="139"/>
      <c r="AZ62" s="265"/>
      <c r="BA62" s="139"/>
      <c r="BB62" s="265"/>
      <c r="BC62" s="139"/>
      <c r="BD62" s="265"/>
      <c r="BE62" s="139"/>
      <c r="BF62" s="250">
        <f t="shared" si="6"/>
        <v>0</v>
      </c>
      <c r="BG62" s="251"/>
      <c r="BH62" s="250">
        <f t="shared" si="7"/>
        <v>0</v>
      </c>
      <c r="BI62" s="251"/>
      <c r="BK62" s="108" t="s">
        <v>148</v>
      </c>
      <c r="BL62" s="108"/>
      <c r="BM62" s="108"/>
      <c r="BN62" s="108"/>
      <c r="BO62" s="298" t="s">
        <v>267</v>
      </c>
      <c r="BP62" s="298"/>
      <c r="BQ62" s="298"/>
      <c r="BR62" s="298"/>
      <c r="BT62" s="265"/>
      <c r="BU62" s="138"/>
      <c r="BV62" s="138"/>
      <c r="BW62" s="138"/>
      <c r="BX62" s="139"/>
      <c r="BY62" s="265"/>
      <c r="BZ62" s="139"/>
      <c r="CA62" s="265"/>
      <c r="CB62" s="139"/>
      <c r="CC62" s="265"/>
      <c r="CD62" s="139"/>
      <c r="CE62" s="250">
        <f t="shared" si="0"/>
        <v>0</v>
      </c>
      <c r="CF62" s="251"/>
      <c r="CG62" s="250">
        <f t="shared" si="1"/>
        <v>0</v>
      </c>
      <c r="CH62" s="251"/>
    </row>
    <row r="63" spans="2:86" ht="16.5" customHeight="1">
      <c r="B63" s="143"/>
      <c r="C63" s="144"/>
      <c r="D63" s="144"/>
      <c r="E63" s="144"/>
      <c r="F63" s="144"/>
      <c r="G63" s="265"/>
      <c r="H63" s="139"/>
      <c r="I63" s="265"/>
      <c r="J63" s="139"/>
      <c r="K63" s="265"/>
      <c r="L63" s="139"/>
      <c r="M63" s="250">
        <f t="shared" si="2"/>
        <v>0</v>
      </c>
      <c r="N63" s="251"/>
      <c r="O63" s="250">
        <f t="shared" si="3"/>
        <v>0</v>
      </c>
      <c r="P63" s="251"/>
      <c r="Q63" s="265"/>
      <c r="R63" s="138"/>
      <c r="S63" s="138"/>
      <c r="T63" s="138"/>
      <c r="U63" s="139"/>
      <c r="V63" s="265"/>
      <c r="W63" s="139"/>
      <c r="X63" s="265"/>
      <c r="Y63" s="139"/>
      <c r="Z63" s="265"/>
      <c r="AA63" s="139"/>
      <c r="AB63" s="250">
        <f t="shared" si="4"/>
        <v>0</v>
      </c>
      <c r="AC63" s="251"/>
      <c r="AD63" s="250">
        <f t="shared" si="5"/>
        <v>0</v>
      </c>
      <c r="AE63" s="251"/>
      <c r="AG63" s="265"/>
      <c r="AH63" s="138"/>
      <c r="AI63" s="138"/>
      <c r="AJ63" s="138"/>
      <c r="AK63" s="138"/>
      <c r="AL63" s="138"/>
      <c r="AM63" s="139"/>
      <c r="AN63" s="265"/>
      <c r="AO63" s="138"/>
      <c r="AP63" s="138"/>
      <c r="AQ63" s="138"/>
      <c r="AR63" s="138"/>
      <c r="AS63" s="138"/>
      <c r="AT63" s="138"/>
      <c r="AU63" s="138"/>
      <c r="AV63" s="138"/>
      <c r="AW63" s="138"/>
      <c r="AX63" s="138"/>
      <c r="AY63" s="139"/>
      <c r="AZ63" s="265"/>
      <c r="BA63" s="139"/>
      <c r="BB63" s="265"/>
      <c r="BC63" s="139"/>
      <c r="BD63" s="265"/>
      <c r="BE63" s="139"/>
      <c r="BF63" s="250">
        <f t="shared" si="6"/>
        <v>0</v>
      </c>
      <c r="BG63" s="251"/>
      <c r="BH63" s="250">
        <f t="shared" si="7"/>
        <v>0</v>
      </c>
      <c r="BI63" s="251"/>
      <c r="BK63" s="108" t="s">
        <v>243</v>
      </c>
      <c r="BL63" s="108"/>
      <c r="BM63" s="108"/>
      <c r="BN63" s="108"/>
      <c r="BO63" s="278">
        <f>IF(BO61&gt;29,IFERROR(INDEX(BN91:BN105,MATCH(BO61-(BL54*10),BL91:BL105,)),INDEX(BV91:BV105,MATCH(BO61-(BL54*10),BT91:BT105)))*4^BL54,IFERROR(INDEX(BN91:BN105,MATCH(BO61,BL91:BL105,)),INDEX(BV91:BV105,MATCH(BO61,BT91:BT105))))*$BK$54</f>
        <v>102</v>
      </c>
      <c r="BP63" s="278"/>
      <c r="BQ63" s="278"/>
      <c r="BR63" s="278"/>
      <c r="BT63" s="265"/>
      <c r="BU63" s="138"/>
      <c r="BV63" s="138"/>
      <c r="BW63" s="138"/>
      <c r="BX63" s="139"/>
      <c r="BY63" s="265"/>
      <c r="BZ63" s="139"/>
      <c r="CA63" s="265"/>
      <c r="CB63" s="139"/>
      <c r="CC63" s="265"/>
      <c r="CD63" s="139"/>
      <c r="CE63" s="250">
        <f t="shared" si="0"/>
        <v>0</v>
      </c>
      <c r="CF63" s="251"/>
      <c r="CG63" s="250">
        <f t="shared" si="1"/>
        <v>0</v>
      </c>
      <c r="CH63" s="251"/>
    </row>
    <row r="64" spans="2:86" ht="16.5" customHeight="1">
      <c r="B64" s="143"/>
      <c r="C64" s="144"/>
      <c r="D64" s="144"/>
      <c r="E64" s="144"/>
      <c r="F64" s="144"/>
      <c r="G64" s="265"/>
      <c r="H64" s="139"/>
      <c r="I64" s="265"/>
      <c r="J64" s="139"/>
      <c r="K64" s="265"/>
      <c r="L64" s="139"/>
      <c r="M64" s="250">
        <f t="shared" ref="M64:M65" si="8">SUM(G64*I64)</f>
        <v>0</v>
      </c>
      <c r="N64" s="251"/>
      <c r="O64" s="250">
        <f t="shared" ref="O64:O65" si="9">SUM(K64*G64)</f>
        <v>0</v>
      </c>
      <c r="P64" s="251"/>
      <c r="Q64" s="265"/>
      <c r="R64" s="138"/>
      <c r="S64" s="138"/>
      <c r="T64" s="138"/>
      <c r="U64" s="139"/>
      <c r="V64" s="265"/>
      <c r="W64" s="139"/>
      <c r="X64" s="265"/>
      <c r="Y64" s="139"/>
      <c r="Z64" s="265"/>
      <c r="AA64" s="139"/>
      <c r="AB64" s="250">
        <f t="shared" ref="AB64:AB65" si="10">SUM(V64*X64)</f>
        <v>0</v>
      </c>
      <c r="AC64" s="251"/>
      <c r="AD64" s="250">
        <f t="shared" ref="AD64:AD65" si="11">SUM(Z64*V64)</f>
        <v>0</v>
      </c>
      <c r="AE64" s="251"/>
      <c r="AG64" s="265"/>
      <c r="AH64" s="138"/>
      <c r="AI64" s="138"/>
      <c r="AJ64" s="138"/>
      <c r="AK64" s="138"/>
      <c r="AL64" s="138"/>
      <c r="AM64" s="139"/>
      <c r="AN64" s="265"/>
      <c r="AO64" s="138"/>
      <c r="AP64" s="138"/>
      <c r="AQ64" s="138"/>
      <c r="AR64" s="138"/>
      <c r="AS64" s="138"/>
      <c r="AT64" s="138"/>
      <c r="AU64" s="138"/>
      <c r="AV64" s="138"/>
      <c r="AW64" s="138"/>
      <c r="AX64" s="138"/>
      <c r="AY64" s="139"/>
      <c r="AZ64" s="265"/>
      <c r="BA64" s="139"/>
      <c r="BB64" s="265"/>
      <c r="BC64" s="139"/>
      <c r="BD64" s="265"/>
      <c r="BE64" s="139"/>
      <c r="BF64" s="250">
        <f t="shared" si="6"/>
        <v>0</v>
      </c>
      <c r="BG64" s="251"/>
      <c r="BH64" s="250">
        <f t="shared" si="7"/>
        <v>0</v>
      </c>
      <c r="BI64" s="251"/>
      <c r="BK64" s="108" t="s">
        <v>246</v>
      </c>
      <c r="BL64" s="108"/>
      <c r="BM64" s="108"/>
      <c r="BN64" s="108"/>
      <c r="BO64" s="278">
        <f>IF(BO61&gt;29,IFERROR(INDEX(BP91:BP105,MATCH(BO61-(BL54*10),BL91:BL105,)),INDEX(BX91:BX105,MATCH(BO61-(BL54*10),BT91:BT105)))*4^BL54,IFERROR(INDEX(BP91:BP105,MATCH(BO61,BL91:BL105,)),INDEX(BX91:BX105,MATCH(BO61,BT91:BT105))))*$BK$54</f>
        <v>201</v>
      </c>
      <c r="BP64" s="278"/>
      <c r="BQ64" s="278"/>
      <c r="BR64" s="278"/>
      <c r="BT64" s="265"/>
      <c r="BU64" s="138"/>
      <c r="BV64" s="138"/>
      <c r="BW64" s="138"/>
      <c r="BX64" s="139"/>
      <c r="BY64" s="265"/>
      <c r="BZ64" s="139"/>
      <c r="CA64" s="265"/>
      <c r="CB64" s="139"/>
      <c r="CC64" s="265"/>
      <c r="CD64" s="139"/>
      <c r="CE64" s="250">
        <f t="shared" si="0"/>
        <v>0</v>
      </c>
      <c r="CF64" s="251"/>
      <c r="CG64" s="250">
        <f t="shared" si="1"/>
        <v>0</v>
      </c>
      <c r="CH64" s="251"/>
    </row>
    <row r="65" spans="2:86" ht="16.5" customHeight="1">
      <c r="B65" s="143"/>
      <c r="C65" s="144"/>
      <c r="D65" s="144"/>
      <c r="E65" s="144"/>
      <c r="F65" s="144"/>
      <c r="G65" s="265"/>
      <c r="H65" s="139"/>
      <c r="I65" s="265"/>
      <c r="J65" s="139"/>
      <c r="K65" s="265"/>
      <c r="L65" s="139"/>
      <c r="M65" s="250">
        <f t="shared" si="8"/>
        <v>0</v>
      </c>
      <c r="N65" s="251"/>
      <c r="O65" s="250">
        <f t="shared" si="9"/>
        <v>0</v>
      </c>
      <c r="P65" s="251"/>
      <c r="Q65" s="265"/>
      <c r="R65" s="138"/>
      <c r="S65" s="138"/>
      <c r="T65" s="138"/>
      <c r="U65" s="139"/>
      <c r="V65" s="265"/>
      <c r="W65" s="139"/>
      <c r="X65" s="265"/>
      <c r="Y65" s="139"/>
      <c r="Z65" s="265"/>
      <c r="AA65" s="139"/>
      <c r="AB65" s="250">
        <f t="shared" si="10"/>
        <v>0</v>
      </c>
      <c r="AC65" s="251"/>
      <c r="AD65" s="250">
        <f t="shared" si="11"/>
        <v>0</v>
      </c>
      <c r="AE65" s="251"/>
      <c r="AG65" s="265"/>
      <c r="AH65" s="138"/>
      <c r="AI65" s="138"/>
      <c r="AJ65" s="138"/>
      <c r="AK65" s="138"/>
      <c r="AL65" s="138"/>
      <c r="AM65" s="139"/>
      <c r="AN65" s="265"/>
      <c r="AO65" s="138"/>
      <c r="AP65" s="138"/>
      <c r="AQ65" s="138"/>
      <c r="AR65" s="138"/>
      <c r="AS65" s="138"/>
      <c r="AT65" s="138"/>
      <c r="AU65" s="138"/>
      <c r="AV65" s="138"/>
      <c r="AW65" s="138"/>
      <c r="AX65" s="138"/>
      <c r="AY65" s="139"/>
      <c r="AZ65" s="265"/>
      <c r="BA65" s="139"/>
      <c r="BB65" s="265"/>
      <c r="BC65" s="139"/>
      <c r="BD65" s="265"/>
      <c r="BE65" s="139"/>
      <c r="BF65" s="250">
        <f t="shared" si="6"/>
        <v>0</v>
      </c>
      <c r="BG65" s="251"/>
      <c r="BH65" s="250">
        <f t="shared" si="7"/>
        <v>0</v>
      </c>
      <c r="BI65" s="251"/>
      <c r="BK65" s="108" t="s">
        <v>249</v>
      </c>
      <c r="BL65" s="108"/>
      <c r="BM65" s="108"/>
      <c r="BN65" s="108"/>
      <c r="BO65" s="278">
        <f>IF(BO61&gt;29,IFERROR(INDEX(BR91:BR105,MATCH(BO61-(BL54*10),BL91:BL105,)),INDEX(BZ91:BZ105,MATCH(BO61-(BL54*10),BT91:BT105)))*4^BL54,IFERROR(INDEX(BR91:BR105,MATCH(BO61,BL91:BL105,)),INDEX(BZ91:BZ105,MATCH(BO61,BT91:BT105))))*$BK$54</f>
        <v>300</v>
      </c>
      <c r="BP65" s="278"/>
      <c r="BQ65" s="278"/>
      <c r="BR65" s="278"/>
      <c r="BT65" s="265"/>
      <c r="BU65" s="138"/>
      <c r="BV65" s="138"/>
      <c r="BW65" s="138"/>
      <c r="BX65" s="139"/>
      <c r="BY65" s="265"/>
      <c r="BZ65" s="139"/>
      <c r="CA65" s="265"/>
      <c r="CB65" s="139"/>
      <c r="CC65" s="265"/>
      <c r="CD65" s="139"/>
      <c r="CE65" s="250">
        <f t="shared" si="0"/>
        <v>0</v>
      </c>
      <c r="CF65" s="251"/>
      <c r="CG65" s="250">
        <f t="shared" si="1"/>
        <v>0</v>
      </c>
      <c r="CH65" s="251"/>
    </row>
    <row r="66" spans="2:86" ht="16.5" customHeight="1">
      <c r="B66" s="143"/>
      <c r="C66" s="144"/>
      <c r="D66" s="144"/>
      <c r="E66" s="144"/>
      <c r="F66" s="144"/>
      <c r="G66" s="265"/>
      <c r="H66" s="139"/>
      <c r="I66" s="265"/>
      <c r="J66" s="139"/>
      <c r="K66" s="265"/>
      <c r="L66" s="139"/>
      <c r="M66" s="250">
        <f t="shared" si="2"/>
        <v>0</v>
      </c>
      <c r="N66" s="251"/>
      <c r="O66" s="250">
        <f t="shared" si="3"/>
        <v>0</v>
      </c>
      <c r="P66" s="251"/>
      <c r="Q66" s="265"/>
      <c r="R66" s="138"/>
      <c r="S66" s="138"/>
      <c r="T66" s="138"/>
      <c r="U66" s="139"/>
      <c r="V66" s="265"/>
      <c r="W66" s="139"/>
      <c r="X66" s="265"/>
      <c r="Y66" s="139"/>
      <c r="Z66" s="265"/>
      <c r="AA66" s="139"/>
      <c r="AB66" s="250">
        <f t="shared" si="4"/>
        <v>0</v>
      </c>
      <c r="AC66" s="251"/>
      <c r="AD66" s="250">
        <f t="shared" si="5"/>
        <v>0</v>
      </c>
      <c r="AE66" s="251"/>
      <c r="AG66" s="265"/>
      <c r="AH66" s="138"/>
      <c r="AI66" s="138"/>
      <c r="AJ66" s="138"/>
      <c r="AK66" s="138"/>
      <c r="AL66" s="138"/>
      <c r="AM66" s="139"/>
      <c r="AN66" s="265"/>
      <c r="AO66" s="138"/>
      <c r="AP66" s="138"/>
      <c r="AQ66" s="138"/>
      <c r="AR66" s="138"/>
      <c r="AS66" s="138"/>
      <c r="AT66" s="138"/>
      <c r="AU66" s="138"/>
      <c r="AV66" s="138"/>
      <c r="AW66" s="138"/>
      <c r="AX66" s="138"/>
      <c r="AY66" s="139"/>
      <c r="AZ66" s="265"/>
      <c r="BA66" s="139"/>
      <c r="BB66" s="265"/>
      <c r="BC66" s="139"/>
      <c r="BD66" s="265"/>
      <c r="BE66" s="139"/>
      <c r="BF66" s="250">
        <f t="shared" si="6"/>
        <v>0</v>
      </c>
      <c r="BG66" s="251"/>
      <c r="BH66" s="250">
        <f t="shared" si="7"/>
        <v>0</v>
      </c>
      <c r="BI66" s="251"/>
      <c r="BK66" s="108" t="s">
        <v>268</v>
      </c>
      <c r="BL66" s="108"/>
      <c r="BM66" s="108"/>
      <c r="BN66" s="108"/>
      <c r="BO66" s="374" t="s">
        <v>269</v>
      </c>
      <c r="BP66" s="375"/>
      <c r="BQ66" s="375"/>
      <c r="BR66" s="376"/>
      <c r="BT66" s="265"/>
      <c r="BU66" s="138"/>
      <c r="BV66" s="138"/>
      <c r="BW66" s="138"/>
      <c r="BX66" s="139"/>
      <c r="BY66" s="265"/>
      <c r="BZ66" s="139"/>
      <c r="CA66" s="265"/>
      <c r="CB66" s="139"/>
      <c r="CC66" s="265"/>
      <c r="CD66" s="139"/>
      <c r="CE66" s="250">
        <f t="shared" si="0"/>
        <v>0</v>
      </c>
      <c r="CF66" s="251"/>
      <c r="CG66" s="250">
        <f t="shared" si="1"/>
        <v>0</v>
      </c>
      <c r="CH66" s="251"/>
    </row>
    <row r="67" spans="2:86" ht="16.5" customHeight="1">
      <c r="B67" s="143"/>
      <c r="C67" s="144"/>
      <c r="D67" s="144"/>
      <c r="E67" s="144"/>
      <c r="F67" s="144"/>
      <c r="G67" s="265"/>
      <c r="H67" s="139"/>
      <c r="I67" s="265"/>
      <c r="J67" s="139"/>
      <c r="K67" s="265"/>
      <c r="L67" s="139"/>
      <c r="M67" s="250">
        <f t="shared" si="2"/>
        <v>0</v>
      </c>
      <c r="N67" s="251"/>
      <c r="O67" s="250">
        <f t="shared" si="3"/>
        <v>0</v>
      </c>
      <c r="P67" s="251"/>
      <c r="Q67" s="265"/>
      <c r="R67" s="138"/>
      <c r="S67" s="138"/>
      <c r="T67" s="138"/>
      <c r="U67" s="139"/>
      <c r="V67" s="265"/>
      <c r="W67" s="139"/>
      <c r="X67" s="265"/>
      <c r="Y67" s="139"/>
      <c r="Z67" s="265"/>
      <c r="AA67" s="139"/>
      <c r="AB67" s="250">
        <f t="shared" si="4"/>
        <v>0</v>
      </c>
      <c r="AC67" s="251"/>
      <c r="AD67" s="250">
        <f t="shared" si="5"/>
        <v>0</v>
      </c>
      <c r="AE67" s="251"/>
      <c r="AG67" s="265"/>
      <c r="AH67" s="138"/>
      <c r="AI67" s="138"/>
      <c r="AJ67" s="138"/>
      <c r="AK67" s="138"/>
      <c r="AL67" s="138"/>
      <c r="AM67" s="139"/>
      <c r="AN67" s="265"/>
      <c r="AO67" s="138"/>
      <c r="AP67" s="138"/>
      <c r="AQ67" s="138"/>
      <c r="AR67" s="138"/>
      <c r="AS67" s="138"/>
      <c r="AT67" s="138"/>
      <c r="AU67" s="138"/>
      <c r="AV67" s="138"/>
      <c r="AW67" s="138"/>
      <c r="AX67" s="138"/>
      <c r="AY67" s="139"/>
      <c r="AZ67" s="265"/>
      <c r="BA67" s="139"/>
      <c r="BB67" s="265"/>
      <c r="BC67" s="139"/>
      <c r="BD67" s="265"/>
      <c r="BE67" s="139"/>
      <c r="BF67" s="250">
        <f t="shared" si="6"/>
        <v>0</v>
      </c>
      <c r="BG67" s="251"/>
      <c r="BH67" s="250">
        <f t="shared" si="7"/>
        <v>0</v>
      </c>
      <c r="BI67" s="251"/>
      <c r="BK67" s="108" t="s">
        <v>270</v>
      </c>
      <c r="BL67" s="108"/>
      <c r="BM67" s="108"/>
      <c r="BN67" s="108"/>
      <c r="BO67" s="241"/>
      <c r="BP67" s="241"/>
      <c r="BQ67" s="241"/>
      <c r="BR67" s="241"/>
      <c r="BT67" s="265"/>
      <c r="BU67" s="138"/>
      <c r="BV67" s="138"/>
      <c r="BW67" s="138"/>
      <c r="BX67" s="139"/>
      <c r="BY67" s="265"/>
      <c r="BZ67" s="139"/>
      <c r="CA67" s="265"/>
      <c r="CB67" s="139"/>
      <c r="CC67" s="265"/>
      <c r="CD67" s="139"/>
      <c r="CE67" s="250">
        <f t="shared" si="0"/>
        <v>0</v>
      </c>
      <c r="CF67" s="251"/>
      <c r="CG67" s="250">
        <f t="shared" si="1"/>
        <v>0</v>
      </c>
      <c r="CH67" s="251"/>
    </row>
    <row r="68" spans="2:86" ht="16.5" customHeight="1">
      <c r="B68" s="265"/>
      <c r="C68" s="138"/>
      <c r="D68" s="138"/>
      <c r="E68" s="138"/>
      <c r="F68" s="139"/>
      <c r="G68" s="265"/>
      <c r="H68" s="139"/>
      <c r="I68" s="265"/>
      <c r="J68" s="139"/>
      <c r="K68" s="265"/>
      <c r="L68" s="139"/>
      <c r="M68" s="250">
        <f t="shared" si="2"/>
        <v>0</v>
      </c>
      <c r="N68" s="251"/>
      <c r="O68" s="250">
        <f t="shared" si="3"/>
        <v>0</v>
      </c>
      <c r="P68" s="251"/>
      <c r="Q68" s="265"/>
      <c r="R68" s="138"/>
      <c r="S68" s="138"/>
      <c r="T68" s="138"/>
      <c r="U68" s="139"/>
      <c r="V68" s="265"/>
      <c r="W68" s="139"/>
      <c r="X68" s="265"/>
      <c r="Y68" s="139"/>
      <c r="Z68" s="265"/>
      <c r="AA68" s="139"/>
      <c r="AB68" s="250">
        <f t="shared" si="4"/>
        <v>0</v>
      </c>
      <c r="AC68" s="251"/>
      <c r="AD68" s="250">
        <f t="shared" si="5"/>
        <v>0</v>
      </c>
      <c r="AE68" s="251"/>
      <c r="AG68" s="265"/>
      <c r="AH68" s="138"/>
      <c r="AI68" s="138"/>
      <c r="AJ68" s="138"/>
      <c r="AK68" s="138"/>
      <c r="AL68" s="138"/>
      <c r="AM68" s="139"/>
      <c r="AN68" s="265"/>
      <c r="AO68" s="138"/>
      <c r="AP68" s="138"/>
      <c r="AQ68" s="138"/>
      <c r="AR68" s="138"/>
      <c r="AS68" s="138"/>
      <c r="AT68" s="138"/>
      <c r="AU68" s="138"/>
      <c r="AV68" s="138"/>
      <c r="AW68" s="138"/>
      <c r="AX68" s="138"/>
      <c r="AY68" s="139"/>
      <c r="AZ68" s="265"/>
      <c r="BA68" s="139"/>
      <c r="BB68" s="265"/>
      <c r="BC68" s="139"/>
      <c r="BD68" s="265"/>
      <c r="BE68" s="139"/>
      <c r="BF68" s="250">
        <f t="shared" si="6"/>
        <v>0</v>
      </c>
      <c r="BG68" s="251"/>
      <c r="BH68" s="250">
        <f t="shared" si="7"/>
        <v>0</v>
      </c>
      <c r="BI68" s="251"/>
      <c r="BK68" s="108" t="s">
        <v>271</v>
      </c>
      <c r="BL68" s="108"/>
      <c r="BM68" s="108"/>
      <c r="BN68" s="108"/>
      <c r="BO68" s="278">
        <f>SUM(CG55:CH87)</f>
        <v>0</v>
      </c>
      <c r="BP68" s="278"/>
      <c r="BQ68" s="278"/>
      <c r="BR68" s="278"/>
      <c r="BT68" s="265"/>
      <c r="BU68" s="138"/>
      <c r="BV68" s="138"/>
      <c r="BW68" s="138"/>
      <c r="BX68" s="139"/>
      <c r="BY68" s="265"/>
      <c r="BZ68" s="139"/>
      <c r="CA68" s="265"/>
      <c r="CB68" s="139"/>
      <c r="CC68" s="265"/>
      <c r="CD68" s="139"/>
      <c r="CE68" s="250">
        <f t="shared" si="0"/>
        <v>0</v>
      </c>
      <c r="CF68" s="251"/>
      <c r="CG68" s="250">
        <f t="shared" si="1"/>
        <v>0</v>
      </c>
      <c r="CH68" s="251"/>
    </row>
    <row r="69" spans="2:86" ht="16.5" customHeight="1">
      <c r="B69" s="265"/>
      <c r="C69" s="138"/>
      <c r="D69" s="138"/>
      <c r="E69" s="138"/>
      <c r="F69" s="139"/>
      <c r="G69" s="265"/>
      <c r="H69" s="139"/>
      <c r="I69" s="265"/>
      <c r="J69" s="139"/>
      <c r="K69" s="265"/>
      <c r="L69" s="139"/>
      <c r="M69" s="250">
        <f t="shared" si="2"/>
        <v>0</v>
      </c>
      <c r="N69" s="251"/>
      <c r="O69" s="250">
        <f t="shared" si="3"/>
        <v>0</v>
      </c>
      <c r="P69" s="251"/>
      <c r="Q69" s="265"/>
      <c r="R69" s="138"/>
      <c r="S69" s="138"/>
      <c r="T69" s="138"/>
      <c r="U69" s="139"/>
      <c r="V69" s="265"/>
      <c r="W69" s="139"/>
      <c r="X69" s="265"/>
      <c r="Y69" s="139"/>
      <c r="Z69" s="265"/>
      <c r="AA69" s="139"/>
      <c r="AB69" s="250">
        <f t="shared" si="4"/>
        <v>0</v>
      </c>
      <c r="AC69" s="251"/>
      <c r="AD69" s="250">
        <f t="shared" si="5"/>
        <v>0</v>
      </c>
      <c r="AE69" s="251"/>
      <c r="AG69" s="265"/>
      <c r="AH69" s="138"/>
      <c r="AI69" s="138"/>
      <c r="AJ69" s="138"/>
      <c r="AK69" s="138"/>
      <c r="AL69" s="138"/>
      <c r="AM69" s="139"/>
      <c r="AN69" s="265"/>
      <c r="AO69" s="138"/>
      <c r="AP69" s="138"/>
      <c r="AQ69" s="138"/>
      <c r="AR69" s="138"/>
      <c r="AS69" s="138"/>
      <c r="AT69" s="138"/>
      <c r="AU69" s="138"/>
      <c r="AV69" s="138"/>
      <c r="AW69" s="138"/>
      <c r="AX69" s="138"/>
      <c r="AY69" s="139"/>
      <c r="AZ69" s="265"/>
      <c r="BA69" s="139"/>
      <c r="BB69" s="265"/>
      <c r="BC69" s="139"/>
      <c r="BD69" s="265"/>
      <c r="BE69" s="139"/>
      <c r="BF69" s="250">
        <f t="shared" si="6"/>
        <v>0</v>
      </c>
      <c r="BG69" s="251"/>
      <c r="BH69" s="250">
        <f t="shared" si="7"/>
        <v>0</v>
      </c>
      <c r="BI69" s="251"/>
      <c r="BK69" s="108" t="s">
        <v>256</v>
      </c>
      <c r="BL69" s="108"/>
      <c r="BM69" s="108"/>
      <c r="BN69" s="108"/>
      <c r="BO69" s="278">
        <f>IF(BO66="是",BO67+BO68+E50,BO68)</f>
        <v>0</v>
      </c>
      <c r="BP69" s="278"/>
      <c r="BQ69" s="278"/>
      <c r="BR69" s="278"/>
      <c r="BT69" s="265"/>
      <c r="BU69" s="138"/>
      <c r="BV69" s="138"/>
      <c r="BW69" s="138"/>
      <c r="BX69" s="139"/>
      <c r="BY69" s="265"/>
      <c r="BZ69" s="139"/>
      <c r="CA69" s="265"/>
      <c r="CB69" s="139"/>
      <c r="CC69" s="265"/>
      <c r="CD69" s="139"/>
      <c r="CE69" s="250">
        <f t="shared" si="0"/>
        <v>0</v>
      </c>
      <c r="CF69" s="251"/>
      <c r="CG69" s="250">
        <f t="shared" si="1"/>
        <v>0</v>
      </c>
      <c r="CH69" s="251"/>
    </row>
    <row r="70" spans="2:86" ht="16.5" customHeight="1">
      <c r="B70" s="265"/>
      <c r="C70" s="138"/>
      <c r="D70" s="138"/>
      <c r="E70" s="138"/>
      <c r="F70" s="139"/>
      <c r="G70" s="265"/>
      <c r="H70" s="139"/>
      <c r="I70" s="265"/>
      <c r="J70" s="139"/>
      <c r="K70" s="265"/>
      <c r="L70" s="139"/>
      <c r="M70" s="250">
        <f t="shared" si="2"/>
        <v>0</v>
      </c>
      <c r="N70" s="251"/>
      <c r="O70" s="250">
        <f t="shared" si="3"/>
        <v>0</v>
      </c>
      <c r="P70" s="251"/>
      <c r="Q70" s="265"/>
      <c r="R70" s="138"/>
      <c r="S70" s="138"/>
      <c r="T70" s="138"/>
      <c r="U70" s="139"/>
      <c r="V70" s="265"/>
      <c r="W70" s="139"/>
      <c r="X70" s="265"/>
      <c r="Y70" s="139"/>
      <c r="Z70" s="265"/>
      <c r="AA70" s="139"/>
      <c r="AB70" s="250">
        <f t="shared" si="4"/>
        <v>0</v>
      </c>
      <c r="AC70" s="251"/>
      <c r="AD70" s="250">
        <f t="shared" si="5"/>
        <v>0</v>
      </c>
      <c r="AE70" s="251"/>
      <c r="AG70" s="265"/>
      <c r="AH70" s="138"/>
      <c r="AI70" s="138"/>
      <c r="AJ70" s="138"/>
      <c r="AK70" s="138"/>
      <c r="AL70" s="138"/>
      <c r="AM70" s="139"/>
      <c r="AN70" s="265"/>
      <c r="AO70" s="138"/>
      <c r="AP70" s="138"/>
      <c r="AQ70" s="138"/>
      <c r="AR70" s="138"/>
      <c r="AS70" s="138"/>
      <c r="AT70" s="138"/>
      <c r="AU70" s="138"/>
      <c r="AV70" s="138"/>
      <c r="AW70" s="138"/>
      <c r="AX70" s="138"/>
      <c r="AY70" s="139"/>
      <c r="AZ70" s="265"/>
      <c r="BA70" s="139"/>
      <c r="BB70" s="265"/>
      <c r="BC70" s="139"/>
      <c r="BD70" s="265"/>
      <c r="BE70" s="139"/>
      <c r="BF70" s="250">
        <f t="shared" si="6"/>
        <v>0</v>
      </c>
      <c r="BG70" s="251"/>
      <c r="BH70" s="250">
        <f t="shared" si="7"/>
        <v>0</v>
      </c>
      <c r="BI70" s="251"/>
      <c r="BK70" s="108" t="s">
        <v>257</v>
      </c>
      <c r="BL70" s="108"/>
      <c r="BM70" s="108"/>
      <c r="BN70" s="108"/>
      <c r="BO70" s="278" t="str">
        <f>IF(BO69&lt;BO63,"轻载",IF(BO69&lt;BO64,"中载",IF(BO69&lt;BO65,"重载","超重")))</f>
        <v>轻载</v>
      </c>
      <c r="BP70" s="278"/>
      <c r="BQ70" s="278"/>
      <c r="BR70" s="278"/>
      <c r="BT70" s="265"/>
      <c r="BU70" s="138"/>
      <c r="BV70" s="138"/>
      <c r="BW70" s="138"/>
      <c r="BX70" s="139"/>
      <c r="BY70" s="265"/>
      <c r="BZ70" s="139"/>
      <c r="CA70" s="265"/>
      <c r="CB70" s="139"/>
      <c r="CC70" s="265"/>
      <c r="CD70" s="139"/>
      <c r="CE70" s="250">
        <f t="shared" si="0"/>
        <v>0</v>
      </c>
      <c r="CF70" s="251"/>
      <c r="CG70" s="250">
        <f t="shared" si="1"/>
        <v>0</v>
      </c>
      <c r="CH70" s="251"/>
    </row>
    <row r="71" spans="2:86" ht="16.5" customHeight="1">
      <c r="B71" s="265"/>
      <c r="C71" s="138"/>
      <c r="D71" s="138"/>
      <c r="E71" s="138"/>
      <c r="F71" s="139"/>
      <c r="G71" s="265"/>
      <c r="H71" s="139"/>
      <c r="I71" s="265"/>
      <c r="J71" s="139"/>
      <c r="K71" s="265"/>
      <c r="L71" s="139"/>
      <c r="M71" s="250">
        <f t="shared" si="2"/>
        <v>0</v>
      </c>
      <c r="N71" s="251"/>
      <c r="O71" s="250">
        <f t="shared" si="3"/>
        <v>0</v>
      </c>
      <c r="P71" s="251"/>
      <c r="Q71" s="265"/>
      <c r="R71" s="138"/>
      <c r="S71" s="138"/>
      <c r="T71" s="138"/>
      <c r="U71" s="139"/>
      <c r="V71" s="265"/>
      <c r="W71" s="139"/>
      <c r="X71" s="265"/>
      <c r="Y71" s="139"/>
      <c r="Z71" s="265"/>
      <c r="AA71" s="139"/>
      <c r="AB71" s="250">
        <f t="shared" si="4"/>
        <v>0</v>
      </c>
      <c r="AC71" s="251"/>
      <c r="AD71" s="250">
        <f t="shared" si="5"/>
        <v>0</v>
      </c>
      <c r="AE71" s="251"/>
      <c r="AG71" s="265"/>
      <c r="AH71" s="138"/>
      <c r="AI71" s="138"/>
      <c r="AJ71" s="138"/>
      <c r="AK71" s="138"/>
      <c r="AL71" s="138"/>
      <c r="AM71" s="139"/>
      <c r="AN71" s="265"/>
      <c r="AO71" s="138"/>
      <c r="AP71" s="138"/>
      <c r="AQ71" s="138"/>
      <c r="AR71" s="138"/>
      <c r="AS71" s="138"/>
      <c r="AT71" s="138"/>
      <c r="AU71" s="138"/>
      <c r="AV71" s="138"/>
      <c r="AW71" s="138"/>
      <c r="AX71" s="138"/>
      <c r="AY71" s="139"/>
      <c r="AZ71" s="265"/>
      <c r="BA71" s="139"/>
      <c r="BB71" s="265"/>
      <c r="BC71" s="139"/>
      <c r="BD71" s="265"/>
      <c r="BE71" s="139"/>
      <c r="BF71" s="250">
        <f t="shared" si="6"/>
        <v>0</v>
      </c>
      <c r="BG71" s="251"/>
      <c r="BH71" s="250">
        <f t="shared" si="7"/>
        <v>0</v>
      </c>
      <c r="BI71" s="251"/>
      <c r="BK71" s="108" t="s">
        <v>272</v>
      </c>
      <c r="BL71" s="108"/>
      <c r="BM71" s="108"/>
      <c r="BN71" s="108"/>
      <c r="BO71" s="241"/>
      <c r="BP71" s="241"/>
      <c r="BQ71" s="241"/>
      <c r="BR71" s="241"/>
      <c r="BT71" s="265"/>
      <c r="BU71" s="138"/>
      <c r="BV71" s="138"/>
      <c r="BW71" s="138"/>
      <c r="BX71" s="139"/>
      <c r="BY71" s="265"/>
      <c r="BZ71" s="139"/>
      <c r="CA71" s="265"/>
      <c r="CB71" s="139"/>
      <c r="CC71" s="265"/>
      <c r="CD71" s="139"/>
      <c r="CE71" s="250">
        <f t="shared" si="0"/>
        <v>0</v>
      </c>
      <c r="CF71" s="251"/>
      <c r="CG71" s="250">
        <f t="shared" si="1"/>
        <v>0</v>
      </c>
      <c r="CH71" s="251"/>
    </row>
    <row r="72" spans="2:86" ht="16.5" customHeight="1">
      <c r="B72" s="265"/>
      <c r="C72" s="138"/>
      <c r="D72" s="138"/>
      <c r="E72" s="138"/>
      <c r="F72" s="139"/>
      <c r="G72" s="265"/>
      <c r="H72" s="139"/>
      <c r="I72" s="265"/>
      <c r="J72" s="139"/>
      <c r="K72" s="265"/>
      <c r="L72" s="139"/>
      <c r="M72" s="250">
        <f t="shared" si="2"/>
        <v>0</v>
      </c>
      <c r="N72" s="251"/>
      <c r="O72" s="250">
        <f t="shared" si="3"/>
        <v>0</v>
      </c>
      <c r="P72" s="251"/>
      <c r="Q72" s="265"/>
      <c r="R72" s="138"/>
      <c r="S72" s="138"/>
      <c r="T72" s="138"/>
      <c r="U72" s="139"/>
      <c r="V72" s="265"/>
      <c r="W72" s="139"/>
      <c r="X72" s="265"/>
      <c r="Y72" s="139"/>
      <c r="Z72" s="265"/>
      <c r="AA72" s="139"/>
      <c r="AB72" s="250">
        <f t="shared" si="4"/>
        <v>0</v>
      </c>
      <c r="AC72" s="251"/>
      <c r="AD72" s="250">
        <f t="shared" si="5"/>
        <v>0</v>
      </c>
      <c r="AE72" s="251"/>
      <c r="AG72" s="265"/>
      <c r="AH72" s="138"/>
      <c r="AI72" s="138"/>
      <c r="AJ72" s="138"/>
      <c r="AK72" s="138"/>
      <c r="AL72" s="138"/>
      <c r="AM72" s="139"/>
      <c r="AN72" s="265"/>
      <c r="AO72" s="138"/>
      <c r="AP72" s="138"/>
      <c r="AQ72" s="138"/>
      <c r="AR72" s="138"/>
      <c r="AS72" s="138"/>
      <c r="AT72" s="138"/>
      <c r="AU72" s="138"/>
      <c r="AV72" s="138"/>
      <c r="AW72" s="138"/>
      <c r="AX72" s="138"/>
      <c r="AY72" s="139"/>
      <c r="AZ72" s="265"/>
      <c r="BA72" s="139"/>
      <c r="BB72" s="265"/>
      <c r="BC72" s="139"/>
      <c r="BD72" s="265"/>
      <c r="BE72" s="139"/>
      <c r="BF72" s="250">
        <f t="shared" si="6"/>
        <v>0</v>
      </c>
      <c r="BG72" s="251"/>
      <c r="BH72" s="250">
        <f t="shared" si="7"/>
        <v>0</v>
      </c>
      <c r="BI72" s="251"/>
      <c r="BK72" s="108" t="s">
        <v>273</v>
      </c>
      <c r="BL72" s="108"/>
      <c r="BM72" s="108"/>
      <c r="BN72" s="108"/>
      <c r="BO72" s="241"/>
      <c r="BP72" s="241"/>
      <c r="BQ72" s="241"/>
      <c r="BR72" s="241"/>
      <c r="BT72" s="265"/>
      <c r="BU72" s="138"/>
      <c r="BV72" s="138"/>
      <c r="BW72" s="138"/>
      <c r="BX72" s="139"/>
      <c r="BY72" s="265"/>
      <c r="BZ72" s="139"/>
      <c r="CA72" s="265"/>
      <c r="CB72" s="139"/>
      <c r="CC72" s="265"/>
      <c r="CD72" s="139"/>
      <c r="CE72" s="250">
        <f t="shared" si="0"/>
        <v>0</v>
      </c>
      <c r="CF72" s="251"/>
      <c r="CG72" s="250">
        <f t="shared" si="1"/>
        <v>0</v>
      </c>
      <c r="CH72" s="251"/>
    </row>
    <row r="73" spans="2:86" ht="16.5" customHeight="1">
      <c r="B73" s="265"/>
      <c r="C73" s="138"/>
      <c r="D73" s="138"/>
      <c r="E73" s="138"/>
      <c r="F73" s="139"/>
      <c r="G73" s="265"/>
      <c r="H73" s="139"/>
      <c r="I73" s="265"/>
      <c r="J73" s="139"/>
      <c r="K73" s="265"/>
      <c r="L73" s="139"/>
      <c r="M73" s="250">
        <f t="shared" si="2"/>
        <v>0</v>
      </c>
      <c r="N73" s="251"/>
      <c r="O73" s="250">
        <f t="shared" si="3"/>
        <v>0</v>
      </c>
      <c r="P73" s="251"/>
      <c r="Q73" s="265"/>
      <c r="R73" s="138"/>
      <c r="S73" s="138"/>
      <c r="T73" s="138"/>
      <c r="U73" s="139"/>
      <c r="V73" s="265"/>
      <c r="W73" s="139"/>
      <c r="X73" s="265"/>
      <c r="Y73" s="139"/>
      <c r="Z73" s="265"/>
      <c r="AA73" s="139"/>
      <c r="AB73" s="250">
        <f t="shared" si="4"/>
        <v>0</v>
      </c>
      <c r="AC73" s="251"/>
      <c r="AD73" s="250">
        <f t="shared" si="5"/>
        <v>0</v>
      </c>
      <c r="AE73" s="251"/>
      <c r="AG73" s="265"/>
      <c r="AH73" s="138"/>
      <c r="AI73" s="138"/>
      <c r="AJ73" s="138"/>
      <c r="AK73" s="138"/>
      <c r="AL73" s="138"/>
      <c r="AM73" s="139"/>
      <c r="AN73" s="265"/>
      <c r="AO73" s="138"/>
      <c r="AP73" s="138"/>
      <c r="AQ73" s="138"/>
      <c r="AR73" s="138"/>
      <c r="AS73" s="138"/>
      <c r="AT73" s="138"/>
      <c r="AU73" s="138"/>
      <c r="AV73" s="138"/>
      <c r="AW73" s="138"/>
      <c r="AX73" s="138"/>
      <c r="AY73" s="139"/>
      <c r="AZ73" s="265"/>
      <c r="BA73" s="139"/>
      <c r="BB73" s="265"/>
      <c r="BC73" s="139"/>
      <c r="BD73" s="265"/>
      <c r="BE73" s="139"/>
      <c r="BF73" s="250">
        <f t="shared" si="6"/>
        <v>0</v>
      </c>
      <c r="BG73" s="251"/>
      <c r="BH73" s="250">
        <f t="shared" si="7"/>
        <v>0</v>
      </c>
      <c r="BI73" s="251"/>
      <c r="BK73" s="108" t="s">
        <v>274</v>
      </c>
      <c r="BL73" s="108"/>
      <c r="BM73" s="108"/>
      <c r="BN73" s="108"/>
      <c r="BO73" s="241"/>
      <c r="BP73" s="241"/>
      <c r="BQ73" s="241"/>
      <c r="BR73" s="241"/>
      <c r="BT73" s="265"/>
      <c r="BU73" s="138"/>
      <c r="BV73" s="138"/>
      <c r="BW73" s="138"/>
      <c r="BX73" s="139"/>
      <c r="BY73" s="265"/>
      <c r="BZ73" s="139"/>
      <c r="CA73" s="265"/>
      <c r="CB73" s="139"/>
      <c r="CC73" s="265"/>
      <c r="CD73" s="139"/>
      <c r="CE73" s="250">
        <f t="shared" si="0"/>
        <v>0</v>
      </c>
      <c r="CF73" s="251"/>
      <c r="CG73" s="250">
        <f t="shared" si="1"/>
        <v>0</v>
      </c>
      <c r="CH73" s="251"/>
    </row>
    <row r="74" spans="2:86" ht="16.5" customHeight="1">
      <c r="B74" s="265"/>
      <c r="C74" s="138"/>
      <c r="D74" s="138"/>
      <c r="E74" s="138"/>
      <c r="F74" s="139"/>
      <c r="G74" s="265"/>
      <c r="H74" s="139"/>
      <c r="I74" s="265"/>
      <c r="J74" s="139"/>
      <c r="K74" s="265"/>
      <c r="L74" s="139"/>
      <c r="M74" s="250">
        <f t="shared" si="2"/>
        <v>0</v>
      </c>
      <c r="N74" s="251"/>
      <c r="O74" s="250">
        <f t="shared" si="3"/>
        <v>0</v>
      </c>
      <c r="P74" s="251"/>
      <c r="Q74" s="265"/>
      <c r="R74" s="138"/>
      <c r="S74" s="138"/>
      <c r="T74" s="138"/>
      <c r="U74" s="139"/>
      <c r="V74" s="265"/>
      <c r="W74" s="139"/>
      <c r="X74" s="265"/>
      <c r="Y74" s="139"/>
      <c r="Z74" s="265"/>
      <c r="AA74" s="139"/>
      <c r="AB74" s="250">
        <f t="shared" si="4"/>
        <v>0</v>
      </c>
      <c r="AC74" s="251"/>
      <c r="AD74" s="250">
        <f t="shared" si="5"/>
        <v>0</v>
      </c>
      <c r="AE74" s="251"/>
      <c r="AG74" s="265"/>
      <c r="AH74" s="138"/>
      <c r="AI74" s="138"/>
      <c r="AJ74" s="138"/>
      <c r="AK74" s="138"/>
      <c r="AL74" s="138"/>
      <c r="AM74" s="139"/>
      <c r="AN74" s="265"/>
      <c r="AO74" s="138"/>
      <c r="AP74" s="138"/>
      <c r="AQ74" s="138"/>
      <c r="AR74" s="138"/>
      <c r="AS74" s="138"/>
      <c r="AT74" s="138"/>
      <c r="AU74" s="138"/>
      <c r="AV74" s="138"/>
      <c r="AW74" s="138"/>
      <c r="AX74" s="138"/>
      <c r="AY74" s="139"/>
      <c r="AZ74" s="265"/>
      <c r="BA74" s="139"/>
      <c r="BB74" s="265"/>
      <c r="BC74" s="139"/>
      <c r="BD74" s="265"/>
      <c r="BE74" s="139"/>
      <c r="BF74" s="250">
        <f t="shared" si="6"/>
        <v>0</v>
      </c>
      <c r="BG74" s="251"/>
      <c r="BH74" s="250">
        <f t="shared" si="7"/>
        <v>0</v>
      </c>
      <c r="BI74" s="251"/>
      <c r="BT74" s="265"/>
      <c r="BU74" s="138"/>
      <c r="BV74" s="138"/>
      <c r="BW74" s="138"/>
      <c r="BX74" s="139"/>
      <c r="BY74" s="265"/>
      <c r="BZ74" s="139"/>
      <c r="CA74" s="265"/>
      <c r="CB74" s="139"/>
      <c r="CC74" s="265"/>
      <c r="CD74" s="139"/>
      <c r="CE74" s="250">
        <f t="shared" si="0"/>
        <v>0</v>
      </c>
      <c r="CF74" s="251"/>
      <c r="CG74" s="250">
        <f t="shared" si="1"/>
        <v>0</v>
      </c>
      <c r="CH74" s="251"/>
    </row>
    <row r="75" spans="2:86" ht="16.5" customHeight="1">
      <c r="B75" s="265"/>
      <c r="C75" s="138"/>
      <c r="D75" s="138"/>
      <c r="E75" s="138"/>
      <c r="F75" s="139"/>
      <c r="G75" s="265"/>
      <c r="H75" s="139"/>
      <c r="I75" s="265"/>
      <c r="J75" s="139"/>
      <c r="K75" s="265"/>
      <c r="L75" s="139"/>
      <c r="M75" s="250">
        <f t="shared" si="2"/>
        <v>0</v>
      </c>
      <c r="N75" s="251"/>
      <c r="O75" s="250">
        <f t="shared" si="3"/>
        <v>0</v>
      </c>
      <c r="P75" s="251"/>
      <c r="Q75" s="265"/>
      <c r="R75" s="138"/>
      <c r="S75" s="138"/>
      <c r="T75" s="138"/>
      <c r="U75" s="139"/>
      <c r="V75" s="265"/>
      <c r="W75" s="139"/>
      <c r="X75" s="265"/>
      <c r="Y75" s="139"/>
      <c r="Z75" s="265"/>
      <c r="AA75" s="139"/>
      <c r="AB75" s="250">
        <f t="shared" si="4"/>
        <v>0</v>
      </c>
      <c r="AC75" s="251"/>
      <c r="AD75" s="250">
        <f t="shared" si="5"/>
        <v>0</v>
      </c>
      <c r="AE75" s="251"/>
      <c r="AG75" s="265"/>
      <c r="AH75" s="138"/>
      <c r="AI75" s="138"/>
      <c r="AJ75" s="138"/>
      <c r="AK75" s="138"/>
      <c r="AL75" s="138"/>
      <c r="AM75" s="139"/>
      <c r="AN75" s="265"/>
      <c r="AO75" s="138"/>
      <c r="AP75" s="138"/>
      <c r="AQ75" s="138"/>
      <c r="AR75" s="138"/>
      <c r="AS75" s="138"/>
      <c r="AT75" s="138"/>
      <c r="AU75" s="138"/>
      <c r="AV75" s="138"/>
      <c r="AW75" s="138"/>
      <c r="AX75" s="138"/>
      <c r="AY75" s="139"/>
      <c r="AZ75" s="265"/>
      <c r="BA75" s="139"/>
      <c r="BB75" s="265"/>
      <c r="BC75" s="139"/>
      <c r="BD75" s="265"/>
      <c r="BE75" s="139"/>
      <c r="BF75" s="250">
        <f t="shared" si="6"/>
        <v>0</v>
      </c>
      <c r="BG75" s="251"/>
      <c r="BH75" s="250">
        <f t="shared" si="7"/>
        <v>0</v>
      </c>
      <c r="BI75" s="251"/>
      <c r="BK75" s="129" t="s">
        <v>275</v>
      </c>
      <c r="BL75" s="151"/>
      <c r="BM75" s="151"/>
      <c r="BN75" s="151"/>
      <c r="BO75" s="151"/>
      <c r="BP75" s="151"/>
      <c r="BQ75" s="151"/>
      <c r="BR75" s="255"/>
      <c r="BT75" s="265"/>
      <c r="BU75" s="138"/>
      <c r="BV75" s="138"/>
      <c r="BW75" s="138"/>
      <c r="BX75" s="139"/>
      <c r="BY75" s="265"/>
      <c r="BZ75" s="139"/>
      <c r="CA75" s="265"/>
      <c r="CB75" s="139"/>
      <c r="CC75" s="265"/>
      <c r="CD75" s="139"/>
      <c r="CE75" s="250">
        <f t="shared" si="0"/>
        <v>0</v>
      </c>
      <c r="CF75" s="251"/>
      <c r="CG75" s="250">
        <f t="shared" si="1"/>
        <v>0</v>
      </c>
      <c r="CH75" s="251"/>
    </row>
    <row r="76" spans="2:86" ht="16.5" customHeight="1">
      <c r="B76" s="265"/>
      <c r="C76" s="138"/>
      <c r="D76" s="138"/>
      <c r="E76" s="138"/>
      <c r="F76" s="139"/>
      <c r="G76" s="265"/>
      <c r="H76" s="139"/>
      <c r="I76" s="265"/>
      <c r="J76" s="139"/>
      <c r="K76" s="265"/>
      <c r="L76" s="139"/>
      <c r="M76" s="250">
        <f t="shared" si="2"/>
        <v>0</v>
      </c>
      <c r="N76" s="251"/>
      <c r="O76" s="250">
        <f t="shared" si="3"/>
        <v>0</v>
      </c>
      <c r="P76" s="251"/>
      <c r="Q76" s="265"/>
      <c r="R76" s="138"/>
      <c r="S76" s="138"/>
      <c r="T76" s="138"/>
      <c r="U76" s="139"/>
      <c r="V76" s="265"/>
      <c r="W76" s="139"/>
      <c r="X76" s="265"/>
      <c r="Y76" s="139"/>
      <c r="Z76" s="265"/>
      <c r="AA76" s="139"/>
      <c r="AB76" s="250">
        <f t="shared" si="4"/>
        <v>0</v>
      </c>
      <c r="AC76" s="251"/>
      <c r="AD76" s="250">
        <f t="shared" si="5"/>
        <v>0</v>
      </c>
      <c r="AE76" s="251"/>
      <c r="AG76" s="265"/>
      <c r="AH76" s="138"/>
      <c r="AI76" s="138"/>
      <c r="AJ76" s="138"/>
      <c r="AK76" s="138"/>
      <c r="AL76" s="138"/>
      <c r="AM76" s="139"/>
      <c r="AN76" s="265"/>
      <c r="AO76" s="138"/>
      <c r="AP76" s="138"/>
      <c r="AQ76" s="138"/>
      <c r="AR76" s="138"/>
      <c r="AS76" s="138"/>
      <c r="AT76" s="138"/>
      <c r="AU76" s="138"/>
      <c r="AV76" s="138"/>
      <c r="AW76" s="138"/>
      <c r="AX76" s="138"/>
      <c r="AY76" s="139"/>
      <c r="AZ76" s="265"/>
      <c r="BA76" s="139"/>
      <c r="BB76" s="265"/>
      <c r="BC76" s="139"/>
      <c r="BD76" s="265"/>
      <c r="BE76" s="139"/>
      <c r="BF76" s="250">
        <f t="shared" si="6"/>
        <v>0</v>
      </c>
      <c r="BG76" s="251"/>
      <c r="BH76" s="250">
        <f t="shared" si="7"/>
        <v>0</v>
      </c>
      <c r="BI76" s="251"/>
      <c r="BK76" s="231"/>
      <c r="BL76" s="232"/>
      <c r="BM76" s="232"/>
      <c r="BN76" s="232"/>
      <c r="BO76" s="232"/>
      <c r="BP76" s="232"/>
      <c r="BQ76" s="232"/>
      <c r="BR76" s="233"/>
      <c r="BT76" s="265"/>
      <c r="BU76" s="138"/>
      <c r="BV76" s="138"/>
      <c r="BW76" s="138"/>
      <c r="BX76" s="139"/>
      <c r="BY76" s="265"/>
      <c r="BZ76" s="139"/>
      <c r="CA76" s="265"/>
      <c r="CB76" s="139"/>
      <c r="CC76" s="265"/>
      <c r="CD76" s="139"/>
      <c r="CE76" s="250">
        <f t="shared" si="0"/>
        <v>0</v>
      </c>
      <c r="CF76" s="251"/>
      <c r="CG76" s="250">
        <f t="shared" si="1"/>
        <v>0</v>
      </c>
      <c r="CH76" s="251"/>
    </row>
    <row r="77" spans="2:86" ht="16.5" customHeight="1">
      <c r="B77" s="265"/>
      <c r="C77" s="138"/>
      <c r="D77" s="138"/>
      <c r="E77" s="138"/>
      <c r="F77" s="139"/>
      <c r="G77" s="265"/>
      <c r="H77" s="139"/>
      <c r="I77" s="265"/>
      <c r="J77" s="139"/>
      <c r="K77" s="265"/>
      <c r="L77" s="139"/>
      <c r="M77" s="250">
        <f t="shared" ref="M77" si="12">SUM(G77*I77)</f>
        <v>0</v>
      </c>
      <c r="N77" s="251"/>
      <c r="O77" s="250">
        <f t="shared" ref="O77" si="13">SUM(K77*G77)</f>
        <v>0</v>
      </c>
      <c r="P77" s="251"/>
      <c r="Q77" s="265"/>
      <c r="R77" s="138"/>
      <c r="S77" s="138"/>
      <c r="T77" s="138"/>
      <c r="U77" s="139"/>
      <c r="V77" s="265"/>
      <c r="W77" s="139"/>
      <c r="X77" s="265"/>
      <c r="Y77" s="139"/>
      <c r="Z77" s="265"/>
      <c r="AA77" s="139"/>
      <c r="AB77" s="250">
        <f t="shared" ref="AB77" si="14">SUM(V77*X77)</f>
        <v>0</v>
      </c>
      <c r="AC77" s="251"/>
      <c r="AD77" s="250">
        <f t="shared" ref="AD77" si="15">SUM(Z77*V77)</f>
        <v>0</v>
      </c>
      <c r="AE77" s="251"/>
      <c r="AG77" s="265"/>
      <c r="AH77" s="138"/>
      <c r="AI77" s="138"/>
      <c r="AJ77" s="138"/>
      <c r="AK77" s="138"/>
      <c r="AL77" s="138"/>
      <c r="AM77" s="139"/>
      <c r="AN77" s="265"/>
      <c r="AO77" s="138"/>
      <c r="AP77" s="138"/>
      <c r="AQ77" s="138"/>
      <c r="AR77" s="138"/>
      <c r="AS77" s="138"/>
      <c r="AT77" s="138"/>
      <c r="AU77" s="138"/>
      <c r="AV77" s="138"/>
      <c r="AW77" s="138"/>
      <c r="AX77" s="138"/>
      <c r="AY77" s="139"/>
      <c r="AZ77" s="265"/>
      <c r="BA77" s="139"/>
      <c r="BB77" s="265"/>
      <c r="BC77" s="139"/>
      <c r="BD77" s="265"/>
      <c r="BE77" s="139"/>
      <c r="BF77" s="250">
        <f t="shared" si="6"/>
        <v>0</v>
      </c>
      <c r="BG77" s="251"/>
      <c r="BH77" s="250">
        <f t="shared" si="7"/>
        <v>0</v>
      </c>
      <c r="BI77" s="251"/>
      <c r="BK77" s="234"/>
      <c r="BL77" s="235"/>
      <c r="BM77" s="235"/>
      <c r="BN77" s="235"/>
      <c r="BO77" s="235"/>
      <c r="BP77" s="235"/>
      <c r="BQ77" s="235"/>
      <c r="BR77" s="236"/>
      <c r="BT77" s="265"/>
      <c r="BU77" s="138"/>
      <c r="BV77" s="138"/>
      <c r="BW77" s="138"/>
      <c r="BX77" s="139"/>
      <c r="BY77" s="265"/>
      <c r="BZ77" s="139"/>
      <c r="CA77" s="265"/>
      <c r="CB77" s="139"/>
      <c r="CC77" s="265"/>
      <c r="CD77" s="139"/>
      <c r="CE77" s="250">
        <f t="shared" si="0"/>
        <v>0</v>
      </c>
      <c r="CF77" s="251"/>
      <c r="CG77" s="250">
        <f t="shared" si="1"/>
        <v>0</v>
      </c>
      <c r="CH77" s="251"/>
    </row>
    <row r="78" spans="2:86" ht="16.5" customHeight="1">
      <c r="B78" s="265"/>
      <c r="C78" s="138"/>
      <c r="D78" s="138"/>
      <c r="E78" s="138"/>
      <c r="F78" s="139"/>
      <c r="G78" s="265"/>
      <c r="H78" s="139"/>
      <c r="I78" s="265"/>
      <c r="J78" s="139"/>
      <c r="K78" s="265"/>
      <c r="L78" s="139"/>
      <c r="M78" s="250">
        <f t="shared" ref="M78" si="16">SUM(G78*I78)</f>
        <v>0</v>
      </c>
      <c r="N78" s="251"/>
      <c r="O78" s="250">
        <f t="shared" ref="O78" si="17">SUM(K78*G78)</f>
        <v>0</v>
      </c>
      <c r="P78" s="251"/>
      <c r="Q78" s="265"/>
      <c r="R78" s="138"/>
      <c r="S78" s="138"/>
      <c r="T78" s="138"/>
      <c r="U78" s="139"/>
      <c r="V78" s="265"/>
      <c r="W78" s="139"/>
      <c r="X78" s="265"/>
      <c r="Y78" s="139"/>
      <c r="Z78" s="265"/>
      <c r="AA78" s="139"/>
      <c r="AB78" s="250">
        <f t="shared" ref="AB78" si="18">SUM(V78*X78)</f>
        <v>0</v>
      </c>
      <c r="AC78" s="251"/>
      <c r="AD78" s="250">
        <f t="shared" ref="AD78" si="19">SUM(Z78*V78)</f>
        <v>0</v>
      </c>
      <c r="AE78" s="251"/>
      <c r="AG78" s="265"/>
      <c r="AH78" s="138"/>
      <c r="AI78" s="138"/>
      <c r="AJ78" s="138"/>
      <c r="AK78" s="138"/>
      <c r="AL78" s="138"/>
      <c r="AM78" s="139"/>
      <c r="AN78" s="265"/>
      <c r="AO78" s="138"/>
      <c r="AP78" s="138"/>
      <c r="AQ78" s="138"/>
      <c r="AR78" s="138"/>
      <c r="AS78" s="138"/>
      <c r="AT78" s="138"/>
      <c r="AU78" s="138"/>
      <c r="AV78" s="138"/>
      <c r="AW78" s="138"/>
      <c r="AX78" s="138"/>
      <c r="AY78" s="139"/>
      <c r="AZ78" s="265"/>
      <c r="BA78" s="139"/>
      <c r="BB78" s="265"/>
      <c r="BC78" s="139"/>
      <c r="BD78" s="265"/>
      <c r="BE78" s="139"/>
      <c r="BF78" s="250">
        <f t="shared" si="6"/>
        <v>0</v>
      </c>
      <c r="BG78" s="251"/>
      <c r="BH78" s="250">
        <f t="shared" si="7"/>
        <v>0</v>
      </c>
      <c r="BI78" s="251"/>
      <c r="BK78" s="234"/>
      <c r="BL78" s="235"/>
      <c r="BM78" s="235"/>
      <c r="BN78" s="235"/>
      <c r="BO78" s="235"/>
      <c r="BP78" s="235"/>
      <c r="BQ78" s="235"/>
      <c r="BR78" s="236"/>
      <c r="BT78" s="265"/>
      <c r="BU78" s="138"/>
      <c r="BV78" s="138"/>
      <c r="BW78" s="138"/>
      <c r="BX78" s="139"/>
      <c r="BY78" s="265"/>
      <c r="BZ78" s="139"/>
      <c r="CA78" s="265"/>
      <c r="CB78" s="139"/>
      <c r="CC78" s="265"/>
      <c r="CD78" s="139"/>
      <c r="CE78" s="250">
        <f t="shared" si="0"/>
        <v>0</v>
      </c>
      <c r="CF78" s="251"/>
      <c r="CG78" s="250">
        <f t="shared" si="1"/>
        <v>0</v>
      </c>
      <c r="CH78" s="251"/>
    </row>
    <row r="79" spans="2:86" ht="16.5" customHeight="1">
      <c r="B79" s="265"/>
      <c r="C79" s="138"/>
      <c r="D79" s="138"/>
      <c r="E79" s="138"/>
      <c r="F79" s="139"/>
      <c r="G79" s="265"/>
      <c r="H79" s="139"/>
      <c r="I79" s="265"/>
      <c r="J79" s="139"/>
      <c r="K79" s="265"/>
      <c r="L79" s="139"/>
      <c r="M79" s="250">
        <f t="shared" ref="M79" si="20">SUM(G79*I79)</f>
        <v>0</v>
      </c>
      <c r="N79" s="251"/>
      <c r="O79" s="250">
        <f t="shared" ref="O79" si="21">SUM(K79*G79)</f>
        <v>0</v>
      </c>
      <c r="P79" s="251"/>
      <c r="Q79" s="265"/>
      <c r="R79" s="138"/>
      <c r="S79" s="138"/>
      <c r="T79" s="138"/>
      <c r="U79" s="139"/>
      <c r="V79" s="265"/>
      <c r="W79" s="139"/>
      <c r="X79" s="265"/>
      <c r="Y79" s="139"/>
      <c r="Z79" s="265"/>
      <c r="AA79" s="139"/>
      <c r="AB79" s="250">
        <f t="shared" ref="AB79" si="22">SUM(V79*X79)</f>
        <v>0</v>
      </c>
      <c r="AC79" s="251"/>
      <c r="AD79" s="250">
        <f t="shared" ref="AD79" si="23">SUM(Z79*V79)</f>
        <v>0</v>
      </c>
      <c r="AE79" s="251"/>
      <c r="AG79" s="265"/>
      <c r="AH79" s="138"/>
      <c r="AI79" s="138"/>
      <c r="AJ79" s="138"/>
      <c r="AK79" s="138"/>
      <c r="AL79" s="138"/>
      <c r="AM79" s="139"/>
      <c r="AN79" s="265"/>
      <c r="AO79" s="138"/>
      <c r="AP79" s="138"/>
      <c r="AQ79" s="138"/>
      <c r="AR79" s="138"/>
      <c r="AS79" s="138"/>
      <c r="AT79" s="138"/>
      <c r="AU79" s="138"/>
      <c r="AV79" s="138"/>
      <c r="AW79" s="138"/>
      <c r="AX79" s="138"/>
      <c r="AY79" s="139"/>
      <c r="AZ79" s="265"/>
      <c r="BA79" s="139"/>
      <c r="BB79" s="265"/>
      <c r="BC79" s="139"/>
      <c r="BD79" s="265"/>
      <c r="BE79" s="139"/>
      <c r="BF79" s="250">
        <f t="shared" si="6"/>
        <v>0</v>
      </c>
      <c r="BG79" s="251"/>
      <c r="BH79" s="250">
        <f t="shared" si="7"/>
        <v>0</v>
      </c>
      <c r="BI79" s="251"/>
      <c r="BK79" s="234"/>
      <c r="BL79" s="235"/>
      <c r="BM79" s="235"/>
      <c r="BN79" s="235"/>
      <c r="BO79" s="235"/>
      <c r="BP79" s="235"/>
      <c r="BQ79" s="235"/>
      <c r="BR79" s="236"/>
      <c r="BT79" s="265"/>
      <c r="BU79" s="138"/>
      <c r="BV79" s="138"/>
      <c r="BW79" s="138"/>
      <c r="BX79" s="139"/>
      <c r="BY79" s="265"/>
      <c r="BZ79" s="139"/>
      <c r="CA79" s="265"/>
      <c r="CB79" s="139"/>
      <c r="CC79" s="265"/>
      <c r="CD79" s="139"/>
      <c r="CE79" s="250">
        <f t="shared" si="0"/>
        <v>0</v>
      </c>
      <c r="CF79" s="251"/>
      <c r="CG79" s="250">
        <f t="shared" si="1"/>
        <v>0</v>
      </c>
      <c r="CH79" s="251"/>
    </row>
    <row r="80" spans="2:86" ht="16.5" customHeight="1">
      <c r="B80" s="373" t="s">
        <v>262</v>
      </c>
      <c r="C80" s="373"/>
      <c r="D80" s="373"/>
      <c r="E80" s="373"/>
      <c r="F80" s="373"/>
      <c r="G80" s="373"/>
      <c r="H80" s="373"/>
      <c r="I80" s="373" t="s">
        <v>265</v>
      </c>
      <c r="J80" s="373"/>
      <c r="K80" s="373"/>
      <c r="L80" s="373"/>
      <c r="M80" s="373"/>
      <c r="N80" s="373"/>
      <c r="O80" s="373"/>
      <c r="P80" s="373"/>
      <c r="Q80" s="373"/>
      <c r="R80" s="373"/>
      <c r="S80" s="373"/>
      <c r="T80" s="373"/>
      <c r="U80" s="373"/>
      <c r="V80" s="281" t="s">
        <v>184</v>
      </c>
      <c r="W80" s="281"/>
      <c r="X80" s="281" t="s">
        <v>263</v>
      </c>
      <c r="Y80" s="281"/>
      <c r="Z80" s="281" t="s">
        <v>264</v>
      </c>
      <c r="AA80" s="281"/>
      <c r="AB80" s="281" t="s">
        <v>203</v>
      </c>
      <c r="AC80" s="281"/>
      <c r="AD80" s="281" t="s">
        <v>185</v>
      </c>
      <c r="AE80" s="281"/>
      <c r="AG80" s="265"/>
      <c r="AH80" s="138"/>
      <c r="AI80" s="138"/>
      <c r="AJ80" s="138"/>
      <c r="AK80" s="138"/>
      <c r="AL80" s="138"/>
      <c r="AM80" s="139"/>
      <c r="AN80" s="265"/>
      <c r="AO80" s="138"/>
      <c r="AP80" s="138"/>
      <c r="AQ80" s="138"/>
      <c r="AR80" s="138"/>
      <c r="AS80" s="138"/>
      <c r="AT80" s="138"/>
      <c r="AU80" s="138"/>
      <c r="AV80" s="138"/>
      <c r="AW80" s="138"/>
      <c r="AX80" s="138"/>
      <c r="AY80" s="139"/>
      <c r="AZ80" s="265"/>
      <c r="BA80" s="139"/>
      <c r="BB80" s="265"/>
      <c r="BC80" s="139"/>
      <c r="BD80" s="265"/>
      <c r="BE80" s="139"/>
      <c r="BF80" s="250">
        <f t="shared" si="6"/>
        <v>0</v>
      </c>
      <c r="BG80" s="251"/>
      <c r="BH80" s="250">
        <f t="shared" si="7"/>
        <v>0</v>
      </c>
      <c r="BI80" s="251"/>
      <c r="BK80" s="234"/>
      <c r="BL80" s="235"/>
      <c r="BM80" s="235"/>
      <c r="BN80" s="235"/>
      <c r="BO80" s="235"/>
      <c r="BP80" s="235"/>
      <c r="BQ80" s="235"/>
      <c r="BR80" s="236"/>
      <c r="BT80" s="265"/>
      <c r="BU80" s="138"/>
      <c r="BV80" s="138"/>
      <c r="BW80" s="138"/>
      <c r="BX80" s="139"/>
      <c r="BY80" s="265"/>
      <c r="BZ80" s="139"/>
      <c r="CA80" s="265"/>
      <c r="CB80" s="139"/>
      <c r="CC80" s="265"/>
      <c r="CD80" s="139"/>
      <c r="CE80" s="250">
        <f t="shared" ref="CE80:CE87" si="24">SUM(BY80*CA80)</f>
        <v>0</v>
      </c>
      <c r="CF80" s="251"/>
      <c r="CG80" s="250">
        <f t="shared" ref="CG80:CG87" si="25">SUM(CC80*BY80)</f>
        <v>0</v>
      </c>
      <c r="CH80" s="251"/>
    </row>
    <row r="81" spans="2:86" ht="16.5" customHeight="1">
      <c r="B81" s="265"/>
      <c r="C81" s="138"/>
      <c r="D81" s="138"/>
      <c r="E81" s="138"/>
      <c r="F81" s="138"/>
      <c r="G81" s="138"/>
      <c r="H81" s="139"/>
      <c r="I81" s="265"/>
      <c r="J81" s="138"/>
      <c r="K81" s="138"/>
      <c r="L81" s="138"/>
      <c r="M81" s="138"/>
      <c r="N81" s="138"/>
      <c r="O81" s="138"/>
      <c r="P81" s="138"/>
      <c r="Q81" s="138"/>
      <c r="R81" s="138"/>
      <c r="S81" s="138"/>
      <c r="T81" s="138"/>
      <c r="U81" s="139"/>
      <c r="V81" s="265"/>
      <c r="W81" s="139"/>
      <c r="X81" s="265"/>
      <c r="Y81" s="139"/>
      <c r="Z81" s="265"/>
      <c r="AA81" s="139"/>
      <c r="AB81" s="250">
        <f t="shared" ref="AB81:AB105" si="26">SUM(V81*X81)</f>
        <v>0</v>
      </c>
      <c r="AC81" s="251"/>
      <c r="AD81" s="250">
        <f t="shared" ref="AD81:AD105" si="27">SUM(Z81*V81)</f>
        <v>0</v>
      </c>
      <c r="AE81" s="251"/>
      <c r="AG81" s="265"/>
      <c r="AH81" s="138"/>
      <c r="AI81" s="138"/>
      <c r="AJ81" s="138"/>
      <c r="AK81" s="138"/>
      <c r="AL81" s="138"/>
      <c r="AM81" s="139"/>
      <c r="AN81" s="265"/>
      <c r="AO81" s="138"/>
      <c r="AP81" s="138"/>
      <c r="AQ81" s="138"/>
      <c r="AR81" s="138"/>
      <c r="AS81" s="138"/>
      <c r="AT81" s="138"/>
      <c r="AU81" s="138"/>
      <c r="AV81" s="138"/>
      <c r="AW81" s="138"/>
      <c r="AX81" s="138"/>
      <c r="AY81" s="139"/>
      <c r="AZ81" s="265"/>
      <c r="BA81" s="139"/>
      <c r="BB81" s="265"/>
      <c r="BC81" s="139"/>
      <c r="BD81" s="265"/>
      <c r="BE81" s="139"/>
      <c r="BF81" s="250">
        <f t="shared" si="6"/>
        <v>0</v>
      </c>
      <c r="BG81" s="251"/>
      <c r="BH81" s="250">
        <f t="shared" si="7"/>
        <v>0</v>
      </c>
      <c r="BI81" s="251"/>
      <c r="BK81" s="234"/>
      <c r="BL81" s="235"/>
      <c r="BM81" s="235"/>
      <c r="BN81" s="235"/>
      <c r="BO81" s="235"/>
      <c r="BP81" s="235"/>
      <c r="BQ81" s="235"/>
      <c r="BR81" s="236"/>
      <c r="BT81" s="265"/>
      <c r="BU81" s="138"/>
      <c r="BV81" s="138"/>
      <c r="BW81" s="138"/>
      <c r="BX81" s="139"/>
      <c r="BY81" s="265"/>
      <c r="BZ81" s="139"/>
      <c r="CA81" s="265"/>
      <c r="CB81" s="139"/>
      <c r="CC81" s="265"/>
      <c r="CD81" s="139"/>
      <c r="CE81" s="250">
        <f t="shared" si="24"/>
        <v>0</v>
      </c>
      <c r="CF81" s="251"/>
      <c r="CG81" s="250">
        <f t="shared" si="25"/>
        <v>0</v>
      </c>
      <c r="CH81" s="251"/>
    </row>
    <row r="82" spans="2:86" ht="16.5" customHeight="1">
      <c r="B82" s="265"/>
      <c r="C82" s="138"/>
      <c r="D82" s="138"/>
      <c r="E82" s="138"/>
      <c r="F82" s="138"/>
      <c r="G82" s="138"/>
      <c r="H82" s="139"/>
      <c r="I82" s="265"/>
      <c r="J82" s="138"/>
      <c r="K82" s="138"/>
      <c r="L82" s="138"/>
      <c r="M82" s="138"/>
      <c r="N82" s="138"/>
      <c r="O82" s="138"/>
      <c r="P82" s="138"/>
      <c r="Q82" s="138"/>
      <c r="R82" s="138"/>
      <c r="S82" s="138"/>
      <c r="T82" s="138"/>
      <c r="U82" s="139"/>
      <c r="V82" s="265"/>
      <c r="W82" s="139"/>
      <c r="X82" s="265"/>
      <c r="Y82" s="139"/>
      <c r="Z82" s="265"/>
      <c r="AA82" s="139"/>
      <c r="AB82" s="250">
        <f t="shared" si="26"/>
        <v>0</v>
      </c>
      <c r="AC82" s="251"/>
      <c r="AD82" s="250">
        <f t="shared" si="27"/>
        <v>0</v>
      </c>
      <c r="AE82" s="251"/>
      <c r="AG82" s="265"/>
      <c r="AH82" s="138"/>
      <c r="AI82" s="138"/>
      <c r="AJ82" s="138"/>
      <c r="AK82" s="138"/>
      <c r="AL82" s="138"/>
      <c r="AM82" s="139"/>
      <c r="AN82" s="265"/>
      <c r="AO82" s="138"/>
      <c r="AP82" s="138"/>
      <c r="AQ82" s="138"/>
      <c r="AR82" s="138"/>
      <c r="AS82" s="138"/>
      <c r="AT82" s="138"/>
      <c r="AU82" s="138"/>
      <c r="AV82" s="138"/>
      <c r="AW82" s="138"/>
      <c r="AX82" s="138"/>
      <c r="AY82" s="139"/>
      <c r="AZ82" s="265"/>
      <c r="BA82" s="139"/>
      <c r="BB82" s="265"/>
      <c r="BC82" s="139"/>
      <c r="BD82" s="265"/>
      <c r="BE82" s="139"/>
      <c r="BF82" s="250">
        <f t="shared" si="6"/>
        <v>0</v>
      </c>
      <c r="BG82" s="251"/>
      <c r="BH82" s="250">
        <f t="shared" si="7"/>
        <v>0</v>
      </c>
      <c r="BI82" s="251"/>
      <c r="BK82" s="234"/>
      <c r="BL82" s="235"/>
      <c r="BM82" s="235"/>
      <c r="BN82" s="235"/>
      <c r="BO82" s="235"/>
      <c r="BP82" s="235"/>
      <c r="BQ82" s="235"/>
      <c r="BR82" s="236"/>
      <c r="BT82" s="265"/>
      <c r="BU82" s="138"/>
      <c r="BV82" s="138"/>
      <c r="BW82" s="138"/>
      <c r="BX82" s="139"/>
      <c r="BY82" s="265"/>
      <c r="BZ82" s="139"/>
      <c r="CA82" s="265"/>
      <c r="CB82" s="139"/>
      <c r="CC82" s="265"/>
      <c r="CD82" s="139"/>
      <c r="CE82" s="250">
        <f t="shared" si="24"/>
        <v>0</v>
      </c>
      <c r="CF82" s="251"/>
      <c r="CG82" s="250">
        <f t="shared" si="25"/>
        <v>0</v>
      </c>
      <c r="CH82" s="251"/>
    </row>
    <row r="83" spans="2:86" ht="16.5" customHeight="1">
      <c r="B83" s="265"/>
      <c r="C83" s="138"/>
      <c r="D83" s="138"/>
      <c r="E83" s="138"/>
      <c r="F83" s="138"/>
      <c r="G83" s="138"/>
      <c r="H83" s="139"/>
      <c r="I83" s="265"/>
      <c r="J83" s="138"/>
      <c r="K83" s="138"/>
      <c r="L83" s="138"/>
      <c r="M83" s="138"/>
      <c r="N83" s="138"/>
      <c r="O83" s="138"/>
      <c r="P83" s="138"/>
      <c r="Q83" s="138"/>
      <c r="R83" s="138"/>
      <c r="S83" s="138"/>
      <c r="T83" s="138"/>
      <c r="U83" s="139"/>
      <c r="V83" s="265"/>
      <c r="W83" s="139"/>
      <c r="X83" s="265"/>
      <c r="Y83" s="139"/>
      <c r="Z83" s="265"/>
      <c r="AA83" s="139"/>
      <c r="AB83" s="250">
        <f t="shared" si="26"/>
        <v>0</v>
      </c>
      <c r="AC83" s="251"/>
      <c r="AD83" s="250">
        <f t="shared" si="27"/>
        <v>0</v>
      </c>
      <c r="AE83" s="251"/>
      <c r="AG83" s="265"/>
      <c r="AH83" s="138"/>
      <c r="AI83" s="138"/>
      <c r="AJ83" s="138"/>
      <c r="AK83" s="138"/>
      <c r="AL83" s="138"/>
      <c r="AM83" s="139"/>
      <c r="AN83" s="265"/>
      <c r="AO83" s="138"/>
      <c r="AP83" s="138"/>
      <c r="AQ83" s="138"/>
      <c r="AR83" s="138"/>
      <c r="AS83" s="138"/>
      <c r="AT83" s="138"/>
      <c r="AU83" s="138"/>
      <c r="AV83" s="138"/>
      <c r="AW83" s="138"/>
      <c r="AX83" s="138"/>
      <c r="AY83" s="139"/>
      <c r="AZ83" s="265"/>
      <c r="BA83" s="139"/>
      <c r="BB83" s="265"/>
      <c r="BC83" s="139"/>
      <c r="BD83" s="265"/>
      <c r="BE83" s="139"/>
      <c r="BF83" s="250">
        <f t="shared" si="6"/>
        <v>0</v>
      </c>
      <c r="BG83" s="251"/>
      <c r="BH83" s="250">
        <f t="shared" si="7"/>
        <v>0</v>
      </c>
      <c r="BI83" s="251"/>
      <c r="BK83" s="237"/>
      <c r="BL83" s="238"/>
      <c r="BM83" s="238"/>
      <c r="BN83" s="238"/>
      <c r="BO83" s="238"/>
      <c r="BP83" s="238"/>
      <c r="BQ83" s="238"/>
      <c r="BR83" s="239"/>
      <c r="BT83" s="265"/>
      <c r="BU83" s="138"/>
      <c r="BV83" s="138"/>
      <c r="BW83" s="138"/>
      <c r="BX83" s="139"/>
      <c r="BY83" s="265"/>
      <c r="BZ83" s="139"/>
      <c r="CA83" s="265"/>
      <c r="CB83" s="139"/>
      <c r="CC83" s="265"/>
      <c r="CD83" s="139"/>
      <c r="CE83" s="250">
        <f t="shared" si="24"/>
        <v>0</v>
      </c>
      <c r="CF83" s="251"/>
      <c r="CG83" s="250">
        <f t="shared" si="25"/>
        <v>0</v>
      </c>
      <c r="CH83" s="251"/>
    </row>
    <row r="84" spans="2:86" ht="16.5" customHeight="1">
      <c r="B84" s="265"/>
      <c r="C84" s="138"/>
      <c r="D84" s="138"/>
      <c r="E84" s="138"/>
      <c r="F84" s="138"/>
      <c r="G84" s="138"/>
      <c r="H84" s="139"/>
      <c r="I84" s="265"/>
      <c r="J84" s="138"/>
      <c r="K84" s="138"/>
      <c r="L84" s="138"/>
      <c r="M84" s="138"/>
      <c r="N84" s="138"/>
      <c r="O84" s="138"/>
      <c r="P84" s="138"/>
      <c r="Q84" s="138"/>
      <c r="R84" s="138"/>
      <c r="S84" s="138"/>
      <c r="T84" s="138"/>
      <c r="U84" s="139"/>
      <c r="V84" s="265"/>
      <c r="W84" s="139"/>
      <c r="X84" s="265"/>
      <c r="Y84" s="139"/>
      <c r="Z84" s="265"/>
      <c r="AA84" s="139"/>
      <c r="AB84" s="250">
        <f t="shared" si="26"/>
        <v>0</v>
      </c>
      <c r="AC84" s="251"/>
      <c r="AD84" s="250">
        <f t="shared" si="27"/>
        <v>0</v>
      </c>
      <c r="AE84" s="251"/>
      <c r="AG84" s="265"/>
      <c r="AH84" s="138"/>
      <c r="AI84" s="138"/>
      <c r="AJ84" s="138"/>
      <c r="AK84" s="138"/>
      <c r="AL84" s="138"/>
      <c r="AM84" s="139"/>
      <c r="AN84" s="265"/>
      <c r="AO84" s="138"/>
      <c r="AP84" s="138"/>
      <c r="AQ84" s="138"/>
      <c r="AR84" s="138"/>
      <c r="AS84" s="138"/>
      <c r="AT84" s="138"/>
      <c r="AU84" s="138"/>
      <c r="AV84" s="138"/>
      <c r="AW84" s="138"/>
      <c r="AX84" s="138"/>
      <c r="AY84" s="139"/>
      <c r="AZ84" s="265"/>
      <c r="BA84" s="139"/>
      <c r="BB84" s="265"/>
      <c r="BC84" s="139"/>
      <c r="BD84" s="265"/>
      <c r="BE84" s="139"/>
      <c r="BF84" s="250">
        <f t="shared" ref="BF84:BF89" si="28">SUM(AZ84*BB84)</f>
        <v>0</v>
      </c>
      <c r="BG84" s="251"/>
      <c r="BH84" s="250">
        <f t="shared" ref="BH84:BH89" si="29">SUM(BD84*AZ84)</f>
        <v>0</v>
      </c>
      <c r="BI84" s="251"/>
      <c r="BK84" s="108" t="s">
        <v>206</v>
      </c>
      <c r="BL84" s="108"/>
      <c r="BM84" s="108"/>
      <c r="BN84" s="108"/>
      <c r="BO84" s="241"/>
      <c r="BP84" s="241"/>
      <c r="BQ84" s="241"/>
      <c r="BR84" s="241"/>
      <c r="BT84" s="265"/>
      <c r="BU84" s="138"/>
      <c r="BV84" s="138"/>
      <c r="BW84" s="138"/>
      <c r="BX84" s="139"/>
      <c r="BY84" s="265"/>
      <c r="BZ84" s="139"/>
      <c r="CA84" s="265"/>
      <c r="CB84" s="139"/>
      <c r="CC84" s="265"/>
      <c r="CD84" s="139"/>
      <c r="CE84" s="250">
        <f t="shared" si="24"/>
        <v>0</v>
      </c>
      <c r="CF84" s="251"/>
      <c r="CG84" s="250">
        <f t="shared" si="25"/>
        <v>0</v>
      </c>
      <c r="CH84" s="251"/>
    </row>
    <row r="85" spans="2:86" ht="16.5" customHeight="1">
      <c r="B85" s="265"/>
      <c r="C85" s="138"/>
      <c r="D85" s="138"/>
      <c r="E85" s="138"/>
      <c r="F85" s="138"/>
      <c r="G85" s="138"/>
      <c r="H85" s="139"/>
      <c r="I85" s="265"/>
      <c r="J85" s="138"/>
      <c r="K85" s="138"/>
      <c r="L85" s="138"/>
      <c r="M85" s="138"/>
      <c r="N85" s="138"/>
      <c r="O85" s="138"/>
      <c r="P85" s="138"/>
      <c r="Q85" s="138"/>
      <c r="R85" s="138"/>
      <c r="S85" s="138"/>
      <c r="T85" s="138"/>
      <c r="U85" s="139"/>
      <c r="V85" s="265"/>
      <c r="W85" s="139"/>
      <c r="X85" s="265"/>
      <c r="Y85" s="139"/>
      <c r="Z85" s="265"/>
      <c r="AA85" s="139"/>
      <c r="AB85" s="250">
        <f t="shared" si="26"/>
        <v>0</v>
      </c>
      <c r="AC85" s="251"/>
      <c r="AD85" s="250">
        <f t="shared" si="27"/>
        <v>0</v>
      </c>
      <c r="AE85" s="251"/>
      <c r="AG85" s="265"/>
      <c r="AH85" s="138"/>
      <c r="AI85" s="138"/>
      <c r="AJ85" s="138"/>
      <c r="AK85" s="138"/>
      <c r="AL85" s="138"/>
      <c r="AM85" s="139"/>
      <c r="AN85" s="265"/>
      <c r="AO85" s="138"/>
      <c r="AP85" s="138"/>
      <c r="AQ85" s="138"/>
      <c r="AR85" s="138"/>
      <c r="AS85" s="138"/>
      <c r="AT85" s="138"/>
      <c r="AU85" s="138"/>
      <c r="AV85" s="138"/>
      <c r="AW85" s="138"/>
      <c r="AX85" s="138"/>
      <c r="AY85" s="139"/>
      <c r="AZ85" s="265"/>
      <c r="BA85" s="139"/>
      <c r="BB85" s="265"/>
      <c r="BC85" s="139"/>
      <c r="BD85" s="265"/>
      <c r="BE85" s="139"/>
      <c r="BF85" s="250">
        <f t="shared" si="28"/>
        <v>0</v>
      </c>
      <c r="BG85" s="251"/>
      <c r="BH85" s="250">
        <f t="shared" si="29"/>
        <v>0</v>
      </c>
      <c r="BI85" s="251"/>
      <c r="BT85" s="265"/>
      <c r="BU85" s="138"/>
      <c r="BV85" s="138"/>
      <c r="BW85" s="138"/>
      <c r="BX85" s="139"/>
      <c r="BY85" s="265"/>
      <c r="BZ85" s="139"/>
      <c r="CA85" s="265"/>
      <c r="CB85" s="139"/>
      <c r="CC85" s="265"/>
      <c r="CD85" s="139"/>
      <c r="CE85" s="250">
        <f t="shared" si="24"/>
        <v>0</v>
      </c>
      <c r="CF85" s="251"/>
      <c r="CG85" s="250">
        <f t="shared" si="25"/>
        <v>0</v>
      </c>
      <c r="CH85" s="251"/>
    </row>
    <row r="86" spans="2:86" ht="16.5" customHeight="1">
      <c r="B86" s="265"/>
      <c r="C86" s="138"/>
      <c r="D86" s="138"/>
      <c r="E86" s="138"/>
      <c r="F86" s="138"/>
      <c r="G86" s="138"/>
      <c r="H86" s="139"/>
      <c r="I86" s="265"/>
      <c r="J86" s="138"/>
      <c r="K86" s="138"/>
      <c r="L86" s="138"/>
      <c r="M86" s="138"/>
      <c r="N86" s="138"/>
      <c r="O86" s="138"/>
      <c r="P86" s="138"/>
      <c r="Q86" s="138"/>
      <c r="R86" s="138"/>
      <c r="S86" s="138"/>
      <c r="T86" s="138"/>
      <c r="U86" s="139"/>
      <c r="V86" s="265"/>
      <c r="W86" s="139"/>
      <c r="X86" s="265"/>
      <c r="Y86" s="139"/>
      <c r="Z86" s="265"/>
      <c r="AA86" s="139"/>
      <c r="AB86" s="250">
        <f t="shared" si="26"/>
        <v>0</v>
      </c>
      <c r="AC86" s="251"/>
      <c r="AD86" s="250">
        <f t="shared" si="27"/>
        <v>0</v>
      </c>
      <c r="AE86" s="251"/>
      <c r="AG86" s="265"/>
      <c r="AH86" s="138"/>
      <c r="AI86" s="138"/>
      <c r="AJ86" s="138"/>
      <c r="AK86" s="138"/>
      <c r="AL86" s="138"/>
      <c r="AM86" s="139"/>
      <c r="AN86" s="265"/>
      <c r="AO86" s="138"/>
      <c r="AP86" s="138"/>
      <c r="AQ86" s="138"/>
      <c r="AR86" s="138"/>
      <c r="AS86" s="138"/>
      <c r="AT86" s="138"/>
      <c r="AU86" s="138"/>
      <c r="AV86" s="138"/>
      <c r="AW86" s="138"/>
      <c r="AX86" s="138"/>
      <c r="AY86" s="139"/>
      <c r="AZ86" s="265"/>
      <c r="BA86" s="139"/>
      <c r="BB86" s="265"/>
      <c r="BC86" s="139"/>
      <c r="BD86" s="265"/>
      <c r="BE86" s="139"/>
      <c r="BF86" s="250">
        <f t="shared" si="28"/>
        <v>0</v>
      </c>
      <c r="BG86" s="251"/>
      <c r="BH86" s="250">
        <f t="shared" si="29"/>
        <v>0</v>
      </c>
      <c r="BI86" s="251"/>
      <c r="BK86" s="108" t="s">
        <v>276</v>
      </c>
      <c r="BL86" s="108"/>
      <c r="BM86" s="108"/>
      <c r="BN86" s="108"/>
      <c r="BO86" s="241"/>
      <c r="BP86" s="241"/>
      <c r="BQ86" s="241"/>
      <c r="BR86" s="241"/>
      <c r="BT86" s="265"/>
      <c r="BU86" s="138"/>
      <c r="BV86" s="138"/>
      <c r="BW86" s="138"/>
      <c r="BX86" s="139"/>
      <c r="BY86" s="265"/>
      <c r="BZ86" s="139"/>
      <c r="CA86" s="265"/>
      <c r="CB86" s="139"/>
      <c r="CC86" s="265"/>
      <c r="CD86" s="139"/>
      <c r="CE86" s="250">
        <f t="shared" si="24"/>
        <v>0</v>
      </c>
      <c r="CF86" s="251"/>
      <c r="CG86" s="250">
        <f t="shared" si="25"/>
        <v>0</v>
      </c>
      <c r="CH86" s="251"/>
    </row>
    <row r="87" spans="2:86" ht="16.5" customHeight="1">
      <c r="B87" s="265"/>
      <c r="C87" s="138"/>
      <c r="D87" s="138"/>
      <c r="E87" s="138"/>
      <c r="F87" s="138"/>
      <c r="G87" s="138"/>
      <c r="H87" s="139"/>
      <c r="I87" s="265"/>
      <c r="J87" s="138"/>
      <c r="K87" s="138"/>
      <c r="L87" s="138"/>
      <c r="M87" s="138"/>
      <c r="N87" s="138"/>
      <c r="O87" s="138"/>
      <c r="P87" s="138"/>
      <c r="Q87" s="138"/>
      <c r="R87" s="138"/>
      <c r="S87" s="138"/>
      <c r="T87" s="138"/>
      <c r="U87" s="139"/>
      <c r="V87" s="265"/>
      <c r="W87" s="139"/>
      <c r="X87" s="265"/>
      <c r="Y87" s="139"/>
      <c r="Z87" s="265"/>
      <c r="AA87" s="139"/>
      <c r="AB87" s="250">
        <f t="shared" si="26"/>
        <v>0</v>
      </c>
      <c r="AC87" s="251"/>
      <c r="AD87" s="250">
        <f t="shared" si="27"/>
        <v>0</v>
      </c>
      <c r="AE87" s="251"/>
      <c r="AG87" s="265"/>
      <c r="AH87" s="138"/>
      <c r="AI87" s="138"/>
      <c r="AJ87" s="138"/>
      <c r="AK87" s="138"/>
      <c r="AL87" s="138"/>
      <c r="AM87" s="139"/>
      <c r="AN87" s="265"/>
      <c r="AO87" s="138"/>
      <c r="AP87" s="138"/>
      <c r="AQ87" s="138"/>
      <c r="AR87" s="138"/>
      <c r="AS87" s="138"/>
      <c r="AT87" s="138"/>
      <c r="AU87" s="138"/>
      <c r="AV87" s="138"/>
      <c r="AW87" s="138"/>
      <c r="AX87" s="138"/>
      <c r="AY87" s="139"/>
      <c r="AZ87" s="265"/>
      <c r="BA87" s="139"/>
      <c r="BB87" s="265"/>
      <c r="BC87" s="139"/>
      <c r="BD87" s="265"/>
      <c r="BE87" s="139"/>
      <c r="BF87" s="250">
        <f t="shared" si="28"/>
        <v>0</v>
      </c>
      <c r="BG87" s="251"/>
      <c r="BH87" s="250">
        <f t="shared" si="29"/>
        <v>0</v>
      </c>
      <c r="BI87" s="251"/>
      <c r="BK87" s="108" t="s">
        <v>277</v>
      </c>
      <c r="BL87" s="108"/>
      <c r="BM87" s="108"/>
      <c r="BN87" s="108"/>
      <c r="BO87" s="278">
        <f>SUM(CE55:CF87,BO84,BO86)</f>
        <v>0</v>
      </c>
      <c r="BP87" s="278"/>
      <c r="BQ87" s="278"/>
      <c r="BR87" s="278"/>
      <c r="BT87" s="265"/>
      <c r="BU87" s="138"/>
      <c r="BV87" s="138"/>
      <c r="BW87" s="138"/>
      <c r="BX87" s="139"/>
      <c r="BY87" s="265"/>
      <c r="BZ87" s="139"/>
      <c r="CA87" s="265"/>
      <c r="CB87" s="139"/>
      <c r="CC87" s="265"/>
      <c r="CD87" s="139"/>
      <c r="CE87" s="250">
        <f t="shared" si="24"/>
        <v>0</v>
      </c>
      <c r="CF87" s="251"/>
      <c r="CG87" s="250">
        <f t="shared" si="25"/>
        <v>0</v>
      </c>
      <c r="CH87" s="251"/>
    </row>
    <row r="88" spans="2:86" ht="16.5" customHeight="1">
      <c r="B88" s="265"/>
      <c r="C88" s="138"/>
      <c r="D88" s="138"/>
      <c r="E88" s="138"/>
      <c r="F88" s="138"/>
      <c r="G88" s="138"/>
      <c r="H88" s="139"/>
      <c r="I88" s="265"/>
      <c r="J88" s="138"/>
      <c r="K88" s="138"/>
      <c r="L88" s="138"/>
      <c r="M88" s="138"/>
      <c r="N88" s="138"/>
      <c r="O88" s="138"/>
      <c r="P88" s="138"/>
      <c r="Q88" s="138"/>
      <c r="R88" s="138"/>
      <c r="S88" s="138"/>
      <c r="T88" s="138"/>
      <c r="U88" s="139"/>
      <c r="V88" s="265"/>
      <c r="W88" s="139"/>
      <c r="X88" s="265"/>
      <c r="Y88" s="139"/>
      <c r="Z88" s="265"/>
      <c r="AA88" s="139"/>
      <c r="AB88" s="250">
        <f t="shared" si="26"/>
        <v>0</v>
      </c>
      <c r="AC88" s="251"/>
      <c r="AD88" s="250">
        <f t="shared" si="27"/>
        <v>0</v>
      </c>
      <c r="AE88" s="251"/>
      <c r="AG88" s="265"/>
      <c r="AH88" s="138"/>
      <c r="AI88" s="138"/>
      <c r="AJ88" s="138"/>
      <c r="AK88" s="138"/>
      <c r="AL88" s="138"/>
      <c r="AM88" s="139"/>
      <c r="AN88" s="265"/>
      <c r="AO88" s="138"/>
      <c r="AP88" s="138"/>
      <c r="AQ88" s="138"/>
      <c r="AR88" s="138"/>
      <c r="AS88" s="138"/>
      <c r="AT88" s="138"/>
      <c r="AU88" s="138"/>
      <c r="AV88" s="138"/>
      <c r="AW88" s="138"/>
      <c r="AX88" s="138"/>
      <c r="AY88" s="139"/>
      <c r="AZ88" s="265"/>
      <c r="BA88" s="139"/>
      <c r="BB88" s="265"/>
      <c r="BC88" s="139"/>
      <c r="BD88" s="265"/>
      <c r="BE88" s="139"/>
      <c r="BF88" s="250">
        <f t="shared" si="28"/>
        <v>0</v>
      </c>
      <c r="BG88" s="251"/>
      <c r="BH88" s="250">
        <f t="shared" si="29"/>
        <v>0</v>
      </c>
      <c r="BI88" s="251"/>
    </row>
    <row r="89" spans="2:86" ht="16.5" customHeight="1">
      <c r="B89" s="265"/>
      <c r="C89" s="138"/>
      <c r="D89" s="138"/>
      <c r="E89" s="138"/>
      <c r="F89" s="138"/>
      <c r="G89" s="138"/>
      <c r="H89" s="139"/>
      <c r="I89" s="265"/>
      <c r="J89" s="138"/>
      <c r="K89" s="138"/>
      <c r="L89" s="138"/>
      <c r="M89" s="138"/>
      <c r="N89" s="138"/>
      <c r="O89" s="138"/>
      <c r="P89" s="138"/>
      <c r="Q89" s="138"/>
      <c r="R89" s="138"/>
      <c r="S89" s="138"/>
      <c r="T89" s="138"/>
      <c r="U89" s="139"/>
      <c r="V89" s="265"/>
      <c r="W89" s="139"/>
      <c r="X89" s="265"/>
      <c r="Y89" s="139"/>
      <c r="Z89" s="265"/>
      <c r="AA89" s="139"/>
      <c r="AB89" s="250">
        <f t="shared" si="26"/>
        <v>0</v>
      </c>
      <c r="AC89" s="251"/>
      <c r="AD89" s="250">
        <f t="shared" si="27"/>
        <v>0</v>
      </c>
      <c r="AE89" s="251"/>
      <c r="AG89" s="265"/>
      <c r="AH89" s="138"/>
      <c r="AI89" s="138"/>
      <c r="AJ89" s="138"/>
      <c r="AK89" s="138"/>
      <c r="AL89" s="138"/>
      <c r="AM89" s="139"/>
      <c r="AN89" s="265"/>
      <c r="AO89" s="138"/>
      <c r="AP89" s="138"/>
      <c r="AQ89" s="138"/>
      <c r="AR89" s="138"/>
      <c r="AS89" s="138"/>
      <c r="AT89" s="138"/>
      <c r="AU89" s="138"/>
      <c r="AV89" s="138"/>
      <c r="AW89" s="138"/>
      <c r="AX89" s="138"/>
      <c r="AY89" s="139"/>
      <c r="AZ89" s="265"/>
      <c r="BA89" s="139"/>
      <c r="BB89" s="265"/>
      <c r="BC89" s="139"/>
      <c r="BD89" s="265"/>
      <c r="BE89" s="139"/>
      <c r="BF89" s="250">
        <f t="shared" si="28"/>
        <v>0</v>
      </c>
      <c r="BG89" s="251"/>
      <c r="BH89" s="250">
        <f t="shared" si="29"/>
        <v>0</v>
      </c>
      <c r="BI89" s="251"/>
      <c r="BL89" s="279" t="s">
        <v>278</v>
      </c>
      <c r="BM89" s="279"/>
      <c r="BN89" s="279"/>
      <c r="BO89" s="279"/>
      <c r="BP89" s="279"/>
      <c r="BQ89" s="279"/>
      <c r="BR89" s="279"/>
      <c r="BS89" s="279"/>
      <c r="BT89" s="279"/>
      <c r="BU89" s="279"/>
      <c r="BV89" s="279"/>
      <c r="BW89" s="279"/>
      <c r="BX89" s="279"/>
      <c r="BY89" s="279"/>
      <c r="BZ89" s="279"/>
      <c r="CA89" s="279"/>
      <c r="CB89" s="279"/>
      <c r="CC89" s="279"/>
      <c r="CD89" s="279"/>
      <c r="CE89" s="279"/>
      <c r="CF89" s="279"/>
      <c r="CG89" s="279"/>
      <c r="CH89" s="279"/>
    </row>
    <row r="90" spans="2:86" ht="16.5" customHeight="1">
      <c r="B90" s="265"/>
      <c r="C90" s="138"/>
      <c r="D90" s="138"/>
      <c r="E90" s="138"/>
      <c r="F90" s="138"/>
      <c r="G90" s="138"/>
      <c r="H90" s="139"/>
      <c r="I90" s="265"/>
      <c r="J90" s="138"/>
      <c r="K90" s="138"/>
      <c r="L90" s="138"/>
      <c r="M90" s="138"/>
      <c r="N90" s="138"/>
      <c r="O90" s="138"/>
      <c r="P90" s="138"/>
      <c r="Q90" s="138"/>
      <c r="R90" s="138"/>
      <c r="S90" s="138"/>
      <c r="T90" s="138"/>
      <c r="U90" s="139"/>
      <c r="V90" s="265"/>
      <c r="W90" s="139"/>
      <c r="X90" s="265"/>
      <c r="Y90" s="139"/>
      <c r="Z90" s="265"/>
      <c r="AA90" s="139"/>
      <c r="AB90" s="250">
        <f t="shared" si="26"/>
        <v>0</v>
      </c>
      <c r="AC90" s="251"/>
      <c r="AD90" s="250">
        <f t="shared" si="27"/>
        <v>0</v>
      </c>
      <c r="AE90" s="251"/>
      <c r="BL90" s="291" t="s">
        <v>76</v>
      </c>
      <c r="BM90" s="291"/>
      <c r="BN90" s="291" t="s">
        <v>243</v>
      </c>
      <c r="BO90" s="291"/>
      <c r="BP90" s="291" t="s">
        <v>246</v>
      </c>
      <c r="BQ90" s="291"/>
      <c r="BR90" s="291" t="s">
        <v>249</v>
      </c>
      <c r="BS90" s="291"/>
      <c r="BT90" s="291" t="s">
        <v>76</v>
      </c>
      <c r="BU90" s="291"/>
      <c r="BV90" s="291" t="s">
        <v>243</v>
      </c>
      <c r="BW90" s="291"/>
      <c r="BX90" s="291" t="s">
        <v>246</v>
      </c>
      <c r="BY90" s="291"/>
      <c r="BZ90" s="291" t="s">
        <v>249</v>
      </c>
      <c r="CA90" s="291"/>
      <c r="CC90" s="372" t="s">
        <v>171</v>
      </c>
      <c r="CD90" s="372"/>
      <c r="CE90" s="372"/>
      <c r="CF90" s="372"/>
      <c r="CG90" s="372"/>
      <c r="CH90" s="372"/>
    </row>
    <row r="91" spans="2:86" ht="16.5" customHeight="1">
      <c r="B91" s="265"/>
      <c r="C91" s="138"/>
      <c r="D91" s="138"/>
      <c r="E91" s="138"/>
      <c r="F91" s="138"/>
      <c r="G91" s="138"/>
      <c r="H91" s="139"/>
      <c r="I91" s="265"/>
      <c r="J91" s="138"/>
      <c r="K91" s="138"/>
      <c r="L91" s="138"/>
      <c r="M91" s="138"/>
      <c r="N91" s="138"/>
      <c r="O91" s="138"/>
      <c r="P91" s="138"/>
      <c r="Q91" s="138"/>
      <c r="R91" s="138"/>
      <c r="S91" s="138"/>
      <c r="T91" s="138"/>
      <c r="U91" s="139"/>
      <c r="V91" s="265"/>
      <c r="W91" s="139"/>
      <c r="X91" s="265"/>
      <c r="Y91" s="139"/>
      <c r="Z91" s="265"/>
      <c r="AA91" s="139"/>
      <c r="AB91" s="250">
        <f t="shared" si="26"/>
        <v>0</v>
      </c>
      <c r="AC91" s="251"/>
      <c r="AD91" s="250">
        <f t="shared" si="27"/>
        <v>0</v>
      </c>
      <c r="AE91" s="251"/>
      <c r="AI91" s="247" t="s">
        <v>279</v>
      </c>
      <c r="AJ91" s="248"/>
      <c r="AK91" s="248"/>
      <c r="AL91" s="248"/>
      <c r="AM91" s="249"/>
      <c r="AN91" s="47"/>
      <c r="AO91" s="247" t="s">
        <v>280</v>
      </c>
      <c r="AP91" s="248"/>
      <c r="AQ91" s="248"/>
      <c r="AR91" s="248"/>
      <c r="AS91" s="248"/>
      <c r="AT91" s="249"/>
      <c r="AV91" s="247" t="s">
        <v>281</v>
      </c>
      <c r="AW91" s="248"/>
      <c r="AX91" s="248"/>
      <c r="AY91" s="248"/>
      <c r="AZ91" s="248"/>
      <c r="BA91" s="249"/>
      <c r="BC91" s="350" t="s">
        <v>282</v>
      </c>
      <c r="BD91" s="350"/>
      <c r="BE91" s="350"/>
      <c r="BF91" s="350"/>
      <c r="BG91" s="350"/>
      <c r="BH91" s="350"/>
      <c r="BL91" s="347">
        <v>1</v>
      </c>
      <c r="BM91" s="347"/>
      <c r="BN91" s="259">
        <v>4</v>
      </c>
      <c r="BO91" s="259"/>
      <c r="BP91" s="259">
        <v>7</v>
      </c>
      <c r="BQ91" s="259"/>
      <c r="BR91" s="259">
        <v>10</v>
      </c>
      <c r="BS91" s="259"/>
      <c r="BT91" s="347">
        <v>16</v>
      </c>
      <c r="BU91" s="347"/>
      <c r="BV91" s="259">
        <v>77</v>
      </c>
      <c r="BW91" s="259"/>
      <c r="BX91" s="259">
        <v>154</v>
      </c>
      <c r="BY91" s="259"/>
      <c r="BZ91" s="259">
        <v>230</v>
      </c>
      <c r="CA91" s="259"/>
      <c r="CC91" s="291" t="s">
        <v>148</v>
      </c>
      <c r="CD91" s="291"/>
      <c r="CE91" s="291" t="s">
        <v>283</v>
      </c>
      <c r="CF91" s="291"/>
      <c r="CG91" s="291" t="s">
        <v>284</v>
      </c>
      <c r="CH91" s="291"/>
    </row>
    <row r="92" spans="2:86" ht="16.5" customHeight="1">
      <c r="B92" s="265"/>
      <c r="C92" s="138"/>
      <c r="D92" s="138"/>
      <c r="E92" s="138"/>
      <c r="F92" s="138"/>
      <c r="G92" s="138"/>
      <c r="H92" s="139"/>
      <c r="I92" s="265"/>
      <c r="J92" s="138"/>
      <c r="K92" s="138"/>
      <c r="L92" s="138"/>
      <c r="M92" s="138"/>
      <c r="N92" s="138"/>
      <c r="O92" s="138"/>
      <c r="P92" s="138"/>
      <c r="Q92" s="138"/>
      <c r="R92" s="138"/>
      <c r="S92" s="138"/>
      <c r="T92" s="138"/>
      <c r="U92" s="139"/>
      <c r="V92" s="265"/>
      <c r="W92" s="139"/>
      <c r="X92" s="265"/>
      <c r="Y92" s="139"/>
      <c r="Z92" s="265"/>
      <c r="AA92" s="139"/>
      <c r="AB92" s="250">
        <f t="shared" si="26"/>
        <v>0</v>
      </c>
      <c r="AC92" s="251"/>
      <c r="AD92" s="250">
        <f t="shared" si="27"/>
        <v>0</v>
      </c>
      <c r="AE92" s="251"/>
      <c r="AI92" s="173"/>
      <c r="AJ92" s="370"/>
      <c r="AK92" s="370"/>
      <c r="AL92" s="370"/>
      <c r="AM92" s="174"/>
      <c r="AO92" s="355">
        <f>IF(AI92="Ⅰ型",30,IF(AI92="Ⅱ型",70,IF(AI92="Ⅲ型",150,IF(AI92="Ⅳ型",250,0))))</f>
        <v>0</v>
      </c>
      <c r="AP92" s="356"/>
      <c r="AQ92" s="356"/>
      <c r="AR92" s="356"/>
      <c r="AS92" s="356"/>
      <c r="AT92" s="357"/>
      <c r="AV92" s="358">
        <f>IF(AI92="Ⅰ型",250,IF(AI92="Ⅱ型",500,IF(AI92="Ⅲ型",1000,IF(AI92="Ⅳ型",1500,0))))</f>
        <v>0</v>
      </c>
      <c r="AW92" s="359"/>
      <c r="AX92" s="359"/>
      <c r="AY92" s="359"/>
      <c r="AZ92" s="359"/>
      <c r="BA92" s="360"/>
      <c r="BC92" s="350"/>
      <c r="BD92" s="350"/>
      <c r="BE92" s="350"/>
      <c r="BF92" s="350"/>
      <c r="BG92" s="350"/>
      <c r="BH92" s="350"/>
      <c r="BL92" s="347">
        <v>2</v>
      </c>
      <c r="BM92" s="347"/>
      <c r="BN92" s="259">
        <v>7</v>
      </c>
      <c r="BO92" s="259"/>
      <c r="BP92" s="259">
        <v>14</v>
      </c>
      <c r="BQ92" s="259"/>
      <c r="BR92" s="259">
        <v>20</v>
      </c>
      <c r="BS92" s="259"/>
      <c r="BT92" s="347">
        <v>17</v>
      </c>
      <c r="BU92" s="347"/>
      <c r="BV92" s="259">
        <v>87</v>
      </c>
      <c r="BW92" s="259"/>
      <c r="BX92" s="259">
        <v>174</v>
      </c>
      <c r="BY92" s="259"/>
      <c r="BZ92" s="259">
        <v>260</v>
      </c>
      <c r="CA92" s="259"/>
      <c r="CC92" s="347" t="s">
        <v>285</v>
      </c>
      <c r="CD92" s="347"/>
      <c r="CE92" s="371">
        <v>0.125</v>
      </c>
      <c r="CF92" s="371"/>
      <c r="CG92" s="371">
        <v>0.25</v>
      </c>
      <c r="CH92" s="371"/>
    </row>
    <row r="93" spans="2:86" ht="16.5" customHeight="1">
      <c r="B93" s="265"/>
      <c r="C93" s="138"/>
      <c r="D93" s="138"/>
      <c r="E93" s="138"/>
      <c r="F93" s="138"/>
      <c r="G93" s="138"/>
      <c r="H93" s="139"/>
      <c r="I93" s="265"/>
      <c r="J93" s="138"/>
      <c r="K93" s="138"/>
      <c r="L93" s="138"/>
      <c r="M93" s="138"/>
      <c r="N93" s="138"/>
      <c r="O93" s="138"/>
      <c r="P93" s="138"/>
      <c r="Q93" s="138"/>
      <c r="R93" s="138"/>
      <c r="S93" s="138"/>
      <c r="T93" s="138"/>
      <c r="U93" s="139"/>
      <c r="V93" s="265"/>
      <c r="W93" s="139"/>
      <c r="X93" s="265"/>
      <c r="Y93" s="139"/>
      <c r="Z93" s="265"/>
      <c r="AA93" s="139"/>
      <c r="AB93" s="250">
        <f t="shared" si="26"/>
        <v>0</v>
      </c>
      <c r="AC93" s="251"/>
      <c r="AD93" s="250">
        <f t="shared" si="27"/>
        <v>0</v>
      </c>
      <c r="AE93" s="251"/>
      <c r="AI93" s="247" t="s">
        <v>286</v>
      </c>
      <c r="AJ93" s="248"/>
      <c r="AK93" s="248"/>
      <c r="AL93" s="248"/>
      <c r="AM93" s="249"/>
      <c r="AN93" s="47"/>
      <c r="AO93" s="247" t="s">
        <v>280</v>
      </c>
      <c r="AP93" s="248"/>
      <c r="AQ93" s="248"/>
      <c r="AR93" s="248"/>
      <c r="AS93" s="248"/>
      <c r="AT93" s="249"/>
      <c r="AV93" s="247" t="s">
        <v>281</v>
      </c>
      <c r="AW93" s="248"/>
      <c r="AX93" s="248"/>
      <c r="AY93" s="248"/>
      <c r="AZ93" s="248"/>
      <c r="BA93" s="249"/>
      <c r="BC93" s="350"/>
      <c r="BD93" s="350"/>
      <c r="BE93" s="350"/>
      <c r="BF93" s="350"/>
      <c r="BG93" s="350"/>
      <c r="BH93" s="350"/>
      <c r="BL93" s="347">
        <v>3</v>
      </c>
      <c r="BM93" s="347"/>
      <c r="BN93" s="259">
        <v>11</v>
      </c>
      <c r="BO93" s="259"/>
      <c r="BP93" s="259">
        <v>21</v>
      </c>
      <c r="BQ93" s="259"/>
      <c r="BR93" s="259">
        <v>30</v>
      </c>
      <c r="BS93" s="259"/>
      <c r="BT93" s="347">
        <v>18</v>
      </c>
      <c r="BU93" s="347"/>
      <c r="BV93" s="259">
        <v>101</v>
      </c>
      <c r="BW93" s="259"/>
      <c r="BX93" s="259">
        <v>201</v>
      </c>
      <c r="BY93" s="259"/>
      <c r="BZ93" s="259">
        <v>300</v>
      </c>
      <c r="CA93" s="259"/>
      <c r="CC93" s="353" t="s">
        <v>287</v>
      </c>
      <c r="CD93" s="354"/>
      <c r="CE93" s="351">
        <v>0.25</v>
      </c>
      <c r="CF93" s="352"/>
      <c r="CG93" s="351">
        <v>0.5</v>
      </c>
      <c r="CH93" s="352"/>
    </row>
    <row r="94" spans="2:86" ht="16.5" customHeight="1">
      <c r="B94" s="265"/>
      <c r="C94" s="138"/>
      <c r="D94" s="138"/>
      <c r="E94" s="138"/>
      <c r="F94" s="138"/>
      <c r="G94" s="138"/>
      <c r="H94" s="139"/>
      <c r="I94" s="265"/>
      <c r="J94" s="138"/>
      <c r="K94" s="138"/>
      <c r="L94" s="138"/>
      <c r="M94" s="138"/>
      <c r="N94" s="138"/>
      <c r="O94" s="138"/>
      <c r="P94" s="138"/>
      <c r="Q94" s="138"/>
      <c r="R94" s="138"/>
      <c r="S94" s="138"/>
      <c r="T94" s="138"/>
      <c r="U94" s="139"/>
      <c r="V94" s="265"/>
      <c r="W94" s="139"/>
      <c r="X94" s="265"/>
      <c r="Y94" s="139"/>
      <c r="Z94" s="265"/>
      <c r="AA94" s="139"/>
      <c r="AB94" s="250">
        <f t="shared" si="26"/>
        <v>0</v>
      </c>
      <c r="AC94" s="251"/>
      <c r="AD94" s="250">
        <f t="shared" si="27"/>
        <v>0</v>
      </c>
      <c r="AE94" s="251"/>
      <c r="AI94" s="361"/>
      <c r="AJ94" s="362"/>
      <c r="AK94" s="362"/>
      <c r="AL94" s="362"/>
      <c r="AM94" s="363"/>
      <c r="AO94" s="364"/>
      <c r="AP94" s="365"/>
      <c r="AQ94" s="365"/>
      <c r="AR94" s="365"/>
      <c r="AS94" s="365"/>
      <c r="AT94" s="366"/>
      <c r="AV94" s="367"/>
      <c r="AW94" s="368"/>
      <c r="AX94" s="368"/>
      <c r="AY94" s="368"/>
      <c r="AZ94" s="368"/>
      <c r="BA94" s="369"/>
      <c r="BC94" s="350"/>
      <c r="BD94" s="350"/>
      <c r="BE94" s="350"/>
      <c r="BF94" s="350"/>
      <c r="BG94" s="350"/>
      <c r="BH94" s="350"/>
      <c r="BL94" s="347">
        <v>4</v>
      </c>
      <c r="BM94" s="347"/>
      <c r="BN94" s="259">
        <v>14</v>
      </c>
      <c r="BO94" s="259"/>
      <c r="BP94" s="259">
        <v>27</v>
      </c>
      <c r="BQ94" s="259"/>
      <c r="BR94" s="259">
        <v>40</v>
      </c>
      <c r="BS94" s="259"/>
      <c r="BT94" s="347">
        <v>19</v>
      </c>
      <c r="BU94" s="347"/>
      <c r="BV94" s="259">
        <v>117</v>
      </c>
      <c r="BW94" s="259"/>
      <c r="BX94" s="259">
        <v>234</v>
      </c>
      <c r="BY94" s="259"/>
      <c r="BZ94" s="259">
        <v>350</v>
      </c>
      <c r="CA94" s="259"/>
      <c r="CC94" s="353" t="s">
        <v>288</v>
      </c>
      <c r="CD94" s="354"/>
      <c r="CE94" s="351">
        <v>0.5</v>
      </c>
      <c r="CF94" s="352"/>
      <c r="CG94" s="351">
        <v>0.75</v>
      </c>
      <c r="CH94" s="352"/>
    </row>
    <row r="95" spans="2:86" ht="16.5" customHeight="1">
      <c r="B95" s="265"/>
      <c r="C95" s="138"/>
      <c r="D95" s="138"/>
      <c r="E95" s="138"/>
      <c r="F95" s="138"/>
      <c r="G95" s="138"/>
      <c r="H95" s="139"/>
      <c r="I95" s="265"/>
      <c r="J95" s="138"/>
      <c r="K95" s="138"/>
      <c r="L95" s="138"/>
      <c r="M95" s="138"/>
      <c r="N95" s="138"/>
      <c r="O95" s="138"/>
      <c r="P95" s="138"/>
      <c r="Q95" s="138"/>
      <c r="R95" s="138"/>
      <c r="S95" s="138"/>
      <c r="T95" s="138"/>
      <c r="U95" s="139"/>
      <c r="V95" s="265"/>
      <c r="W95" s="139"/>
      <c r="X95" s="265"/>
      <c r="Y95" s="139"/>
      <c r="Z95" s="265"/>
      <c r="AA95" s="139"/>
      <c r="AB95" s="250">
        <f t="shared" si="26"/>
        <v>0</v>
      </c>
      <c r="AC95" s="251"/>
      <c r="AD95" s="250">
        <f t="shared" si="27"/>
        <v>0</v>
      </c>
      <c r="AE95" s="251"/>
      <c r="AI95" s="361"/>
      <c r="AJ95" s="362"/>
      <c r="AK95" s="362"/>
      <c r="AL95" s="362"/>
      <c r="AM95" s="363"/>
      <c r="AO95" s="364"/>
      <c r="AP95" s="365"/>
      <c r="AQ95" s="365"/>
      <c r="AR95" s="365"/>
      <c r="AS95" s="365"/>
      <c r="AT95" s="366"/>
      <c r="AV95" s="367"/>
      <c r="AW95" s="368"/>
      <c r="AX95" s="368"/>
      <c r="AY95" s="368"/>
      <c r="AZ95" s="368"/>
      <c r="BA95" s="369"/>
      <c r="BC95" s="350"/>
      <c r="BD95" s="350"/>
      <c r="BE95" s="350"/>
      <c r="BF95" s="350"/>
      <c r="BG95" s="350"/>
      <c r="BH95" s="350"/>
      <c r="BL95" s="347">
        <v>5</v>
      </c>
      <c r="BM95" s="347"/>
      <c r="BN95" s="259">
        <v>17</v>
      </c>
      <c r="BO95" s="259"/>
      <c r="BP95" s="259">
        <v>34</v>
      </c>
      <c r="BQ95" s="259"/>
      <c r="BR95" s="259">
        <v>50</v>
      </c>
      <c r="BS95" s="259"/>
      <c r="BT95" s="347">
        <v>20</v>
      </c>
      <c r="BU95" s="347"/>
      <c r="BV95" s="259">
        <v>134</v>
      </c>
      <c r="BW95" s="259"/>
      <c r="BX95" s="259">
        <v>267</v>
      </c>
      <c r="BY95" s="259"/>
      <c r="BZ95" s="259">
        <v>400</v>
      </c>
      <c r="CA95" s="259"/>
      <c r="CC95" s="353" t="s">
        <v>289</v>
      </c>
      <c r="CD95" s="354"/>
      <c r="CE95" s="351">
        <v>0.75</v>
      </c>
      <c r="CF95" s="352"/>
      <c r="CG95" s="351">
        <v>1</v>
      </c>
      <c r="CH95" s="352"/>
    </row>
    <row r="96" spans="2:86" ht="16.5" customHeight="1">
      <c r="B96" s="265"/>
      <c r="C96" s="138"/>
      <c r="D96" s="138"/>
      <c r="E96" s="138"/>
      <c r="F96" s="138"/>
      <c r="G96" s="138"/>
      <c r="H96" s="139"/>
      <c r="I96" s="265"/>
      <c r="J96" s="138"/>
      <c r="K96" s="138"/>
      <c r="L96" s="138"/>
      <c r="M96" s="138"/>
      <c r="N96" s="138"/>
      <c r="O96" s="138"/>
      <c r="P96" s="138"/>
      <c r="Q96" s="138"/>
      <c r="R96" s="138"/>
      <c r="S96" s="138"/>
      <c r="T96" s="138"/>
      <c r="U96" s="139"/>
      <c r="V96" s="265"/>
      <c r="W96" s="139"/>
      <c r="X96" s="265"/>
      <c r="Y96" s="139"/>
      <c r="Z96" s="265"/>
      <c r="AA96" s="139"/>
      <c r="AB96" s="250">
        <f t="shared" si="26"/>
        <v>0</v>
      </c>
      <c r="AC96" s="251"/>
      <c r="AD96" s="250">
        <f t="shared" si="27"/>
        <v>0</v>
      </c>
      <c r="AE96" s="251"/>
      <c r="AI96" s="361"/>
      <c r="AJ96" s="362"/>
      <c r="AK96" s="362"/>
      <c r="AL96" s="362"/>
      <c r="AM96" s="363"/>
      <c r="AO96" s="364"/>
      <c r="AP96" s="365"/>
      <c r="AQ96" s="365"/>
      <c r="AR96" s="365"/>
      <c r="AS96" s="365"/>
      <c r="AT96" s="366"/>
      <c r="AV96" s="367"/>
      <c r="AW96" s="368"/>
      <c r="AX96" s="368"/>
      <c r="AY96" s="368"/>
      <c r="AZ96" s="368"/>
      <c r="BA96" s="369"/>
      <c r="BC96" s="247" t="s">
        <v>290</v>
      </c>
      <c r="BD96" s="248"/>
      <c r="BE96" s="248"/>
      <c r="BF96" s="248"/>
      <c r="BG96" s="249"/>
      <c r="BL96" s="347">
        <v>6</v>
      </c>
      <c r="BM96" s="347"/>
      <c r="BN96" s="259">
        <v>21</v>
      </c>
      <c r="BO96" s="259"/>
      <c r="BP96" s="259">
        <v>41</v>
      </c>
      <c r="BQ96" s="259"/>
      <c r="BR96" s="259">
        <v>60</v>
      </c>
      <c r="BS96" s="259"/>
      <c r="BT96" s="347">
        <v>21</v>
      </c>
      <c r="BU96" s="347"/>
      <c r="BV96" s="259">
        <v>154</v>
      </c>
      <c r="BW96" s="259"/>
      <c r="BX96" s="259">
        <v>307</v>
      </c>
      <c r="BY96" s="259"/>
      <c r="BZ96" s="259">
        <v>460</v>
      </c>
      <c r="CA96" s="259"/>
      <c r="CC96" s="353" t="s">
        <v>153</v>
      </c>
      <c r="CD96" s="354"/>
      <c r="CE96" s="351">
        <v>1</v>
      </c>
      <c r="CF96" s="352"/>
      <c r="CG96" s="250">
        <v>1.5</v>
      </c>
      <c r="CH96" s="251"/>
    </row>
    <row r="97" spans="2:86" ht="16.5" customHeight="1">
      <c r="B97" s="265"/>
      <c r="C97" s="138"/>
      <c r="D97" s="138"/>
      <c r="E97" s="138"/>
      <c r="F97" s="138"/>
      <c r="G97" s="138"/>
      <c r="H97" s="139"/>
      <c r="I97" s="265"/>
      <c r="J97" s="138"/>
      <c r="K97" s="138"/>
      <c r="L97" s="138"/>
      <c r="M97" s="138"/>
      <c r="N97" s="138"/>
      <c r="O97" s="138"/>
      <c r="P97" s="138"/>
      <c r="Q97" s="138"/>
      <c r="R97" s="138"/>
      <c r="S97" s="138"/>
      <c r="T97" s="138"/>
      <c r="U97" s="139"/>
      <c r="V97" s="265"/>
      <c r="W97" s="139"/>
      <c r="X97" s="265"/>
      <c r="Y97" s="139"/>
      <c r="Z97" s="265"/>
      <c r="AA97" s="139"/>
      <c r="AB97" s="250">
        <f t="shared" si="26"/>
        <v>0</v>
      </c>
      <c r="AC97" s="251"/>
      <c r="AD97" s="250">
        <f t="shared" si="27"/>
        <v>0</v>
      </c>
      <c r="AE97" s="251"/>
      <c r="AI97" s="247" t="s">
        <v>291</v>
      </c>
      <c r="AJ97" s="248"/>
      <c r="AK97" s="248"/>
      <c r="AL97" s="248"/>
      <c r="AM97" s="249"/>
      <c r="AO97" s="355">
        <f>IFERROR(SUM(AO92,AO94,AO95,AO96),0)</f>
        <v>0</v>
      </c>
      <c r="AP97" s="356"/>
      <c r="AQ97" s="356"/>
      <c r="AR97" s="356"/>
      <c r="AS97" s="356"/>
      <c r="AT97" s="357"/>
      <c r="AV97" s="358">
        <f>SUM(AV94:BA96,AV92)</f>
        <v>0</v>
      </c>
      <c r="AW97" s="359"/>
      <c r="AX97" s="359"/>
      <c r="AY97" s="359"/>
      <c r="AZ97" s="359"/>
      <c r="BA97" s="360"/>
      <c r="BC97" s="358">
        <f>SUM(BH55:BI89)</f>
        <v>19</v>
      </c>
      <c r="BD97" s="359"/>
      <c r="BE97" s="359"/>
      <c r="BF97" s="359"/>
      <c r="BG97" s="360"/>
      <c r="BL97" s="347">
        <v>7</v>
      </c>
      <c r="BM97" s="347"/>
      <c r="BN97" s="259">
        <v>24</v>
      </c>
      <c r="BO97" s="259"/>
      <c r="BP97" s="259">
        <v>47</v>
      </c>
      <c r="BQ97" s="259"/>
      <c r="BR97" s="259">
        <v>70</v>
      </c>
      <c r="BS97" s="259"/>
      <c r="BT97" s="347">
        <v>22</v>
      </c>
      <c r="BU97" s="347"/>
      <c r="BV97" s="259">
        <v>174</v>
      </c>
      <c r="BW97" s="259"/>
      <c r="BX97" s="259">
        <v>347</v>
      </c>
      <c r="BY97" s="259"/>
      <c r="BZ97" s="259">
        <v>520</v>
      </c>
      <c r="CA97" s="259"/>
      <c r="CC97" s="353" t="s">
        <v>292</v>
      </c>
      <c r="CD97" s="354"/>
      <c r="CE97" s="351">
        <v>2</v>
      </c>
      <c r="CF97" s="352"/>
      <c r="CG97" s="351">
        <v>3</v>
      </c>
      <c r="CH97" s="352"/>
    </row>
    <row r="98" spans="2:86" ht="16.5" customHeight="1">
      <c r="B98" s="265"/>
      <c r="C98" s="138"/>
      <c r="D98" s="138"/>
      <c r="E98" s="138"/>
      <c r="F98" s="138"/>
      <c r="G98" s="138"/>
      <c r="H98" s="139"/>
      <c r="I98" s="265"/>
      <c r="J98" s="138"/>
      <c r="K98" s="138"/>
      <c r="L98" s="138"/>
      <c r="M98" s="138"/>
      <c r="N98" s="138"/>
      <c r="O98" s="138"/>
      <c r="P98" s="138"/>
      <c r="Q98" s="138"/>
      <c r="R98" s="138"/>
      <c r="S98" s="138"/>
      <c r="T98" s="138"/>
      <c r="U98" s="139"/>
      <c r="V98" s="265"/>
      <c r="W98" s="139"/>
      <c r="X98" s="265"/>
      <c r="Y98" s="139"/>
      <c r="Z98" s="265"/>
      <c r="AA98" s="139"/>
      <c r="AB98" s="250">
        <f t="shared" si="26"/>
        <v>0</v>
      </c>
      <c r="AC98" s="251"/>
      <c r="AD98" s="250">
        <f t="shared" si="27"/>
        <v>0</v>
      </c>
      <c r="AE98" s="251"/>
      <c r="BL98" s="347">
        <v>8</v>
      </c>
      <c r="BM98" s="347"/>
      <c r="BN98" s="259">
        <v>27</v>
      </c>
      <c r="BO98" s="259"/>
      <c r="BP98" s="259">
        <v>54</v>
      </c>
      <c r="BQ98" s="259"/>
      <c r="BR98" s="259">
        <v>80</v>
      </c>
      <c r="BS98" s="259"/>
      <c r="BT98" s="347">
        <v>23</v>
      </c>
      <c r="BU98" s="347"/>
      <c r="BV98" s="259">
        <v>201</v>
      </c>
      <c r="BW98" s="259"/>
      <c r="BX98" s="259">
        <v>401</v>
      </c>
      <c r="BY98" s="259"/>
      <c r="BZ98" s="259">
        <v>600</v>
      </c>
      <c r="CA98" s="259"/>
      <c r="CC98" s="353" t="s">
        <v>293</v>
      </c>
      <c r="CD98" s="354"/>
      <c r="CE98" s="351">
        <v>4</v>
      </c>
      <c r="CF98" s="352"/>
      <c r="CG98" s="351">
        <v>6</v>
      </c>
      <c r="CH98" s="352"/>
    </row>
    <row r="99" spans="2:86" ht="16.5" customHeight="1">
      <c r="B99" s="265"/>
      <c r="C99" s="138"/>
      <c r="D99" s="138"/>
      <c r="E99" s="138"/>
      <c r="F99" s="138"/>
      <c r="G99" s="138"/>
      <c r="H99" s="139"/>
      <c r="I99" s="265"/>
      <c r="J99" s="138"/>
      <c r="K99" s="138"/>
      <c r="L99" s="138"/>
      <c r="M99" s="138"/>
      <c r="N99" s="138"/>
      <c r="O99" s="138"/>
      <c r="P99" s="138"/>
      <c r="Q99" s="138"/>
      <c r="R99" s="138"/>
      <c r="S99" s="138"/>
      <c r="T99" s="138"/>
      <c r="U99" s="139"/>
      <c r="V99" s="265"/>
      <c r="W99" s="139"/>
      <c r="X99" s="265"/>
      <c r="Y99" s="139"/>
      <c r="Z99" s="265"/>
      <c r="AA99" s="139"/>
      <c r="AB99" s="250">
        <f t="shared" si="26"/>
        <v>0</v>
      </c>
      <c r="AC99" s="251"/>
      <c r="AD99" s="250">
        <f t="shared" si="27"/>
        <v>0</v>
      </c>
      <c r="AE99" s="251"/>
      <c r="AG99" s="247" t="s">
        <v>294</v>
      </c>
      <c r="AH99" s="248"/>
      <c r="AI99" s="248"/>
      <c r="AJ99" s="248"/>
      <c r="AK99" s="248"/>
      <c r="AL99" s="248"/>
      <c r="AM99" s="248"/>
      <c r="AN99" s="248"/>
      <c r="AO99" s="248"/>
      <c r="AP99" s="248"/>
      <c r="AQ99" s="248"/>
      <c r="AR99" s="248"/>
      <c r="AS99" s="248"/>
      <c r="AT99" s="248"/>
      <c r="AU99" s="248"/>
      <c r="AV99" s="248"/>
      <c r="AW99" s="248"/>
      <c r="AX99" s="248"/>
      <c r="AY99" s="248"/>
      <c r="AZ99" s="248"/>
      <c r="BA99" s="248"/>
      <c r="BB99" s="248"/>
      <c r="BC99" s="248"/>
      <c r="BD99" s="248"/>
      <c r="BE99" s="248"/>
      <c r="BF99" s="248"/>
      <c r="BG99" s="248"/>
      <c r="BH99" s="248"/>
      <c r="BI99" s="249"/>
      <c r="BL99" s="347">
        <v>9</v>
      </c>
      <c r="BM99" s="347"/>
      <c r="BN99" s="259">
        <v>31</v>
      </c>
      <c r="BO99" s="259"/>
      <c r="BP99" s="259">
        <v>61</v>
      </c>
      <c r="BQ99" s="259"/>
      <c r="BR99" s="259">
        <v>90</v>
      </c>
      <c r="BS99" s="259"/>
      <c r="BT99" s="347">
        <v>24</v>
      </c>
      <c r="BU99" s="347"/>
      <c r="BV99" s="259">
        <v>234</v>
      </c>
      <c r="BW99" s="259"/>
      <c r="BX99" s="259">
        <v>467</v>
      </c>
      <c r="BY99" s="259"/>
      <c r="BZ99" s="259">
        <v>700</v>
      </c>
      <c r="CA99" s="259"/>
      <c r="CC99" s="353" t="s">
        <v>295</v>
      </c>
      <c r="CD99" s="354"/>
      <c r="CE99" s="351">
        <v>8</v>
      </c>
      <c r="CF99" s="352"/>
      <c r="CG99" s="351">
        <v>12</v>
      </c>
      <c r="CH99" s="352"/>
    </row>
    <row r="100" spans="2:86" ht="16.5" customHeight="1">
      <c r="B100" s="265"/>
      <c r="C100" s="138"/>
      <c r="D100" s="138"/>
      <c r="E100" s="138"/>
      <c r="F100" s="138"/>
      <c r="G100" s="138"/>
      <c r="H100" s="139"/>
      <c r="I100" s="265"/>
      <c r="J100" s="138"/>
      <c r="K100" s="138"/>
      <c r="L100" s="138"/>
      <c r="M100" s="138"/>
      <c r="N100" s="138"/>
      <c r="O100" s="138"/>
      <c r="P100" s="138"/>
      <c r="Q100" s="138"/>
      <c r="R100" s="138"/>
      <c r="S100" s="138"/>
      <c r="T100" s="138"/>
      <c r="U100" s="139"/>
      <c r="V100" s="265"/>
      <c r="W100" s="139"/>
      <c r="X100" s="265"/>
      <c r="Y100" s="139"/>
      <c r="Z100" s="265"/>
      <c r="AA100" s="139"/>
      <c r="AB100" s="250">
        <f t="shared" si="26"/>
        <v>0</v>
      </c>
      <c r="AC100" s="251"/>
      <c r="AD100" s="250">
        <f t="shared" si="27"/>
        <v>0</v>
      </c>
      <c r="AE100" s="251"/>
      <c r="AG100" s="231"/>
      <c r="AH100" s="232"/>
      <c r="AI100" s="232"/>
      <c r="AJ100" s="232"/>
      <c r="AK100" s="232"/>
      <c r="AL100" s="232"/>
      <c r="AM100" s="232"/>
      <c r="AN100" s="232"/>
      <c r="AO100" s="232"/>
      <c r="AP100" s="232"/>
      <c r="AQ100" s="232"/>
      <c r="AR100" s="232"/>
      <c r="AS100" s="232"/>
      <c r="AT100" s="232"/>
      <c r="AU100" s="232"/>
      <c r="AV100" s="232"/>
      <c r="AW100" s="232"/>
      <c r="AX100" s="232"/>
      <c r="AY100" s="232"/>
      <c r="AZ100" s="232"/>
      <c r="BA100" s="232"/>
      <c r="BB100" s="232"/>
      <c r="BC100" s="232"/>
      <c r="BD100" s="232"/>
      <c r="BE100" s="232"/>
      <c r="BF100" s="232"/>
      <c r="BG100" s="232"/>
      <c r="BH100" s="232"/>
      <c r="BI100" s="233"/>
      <c r="BL100" s="347">
        <v>10</v>
      </c>
      <c r="BM100" s="347"/>
      <c r="BN100" s="259">
        <v>34</v>
      </c>
      <c r="BO100" s="259"/>
      <c r="BP100" s="259">
        <v>67</v>
      </c>
      <c r="BQ100" s="259"/>
      <c r="BR100" s="259">
        <v>100</v>
      </c>
      <c r="BS100" s="259"/>
      <c r="BT100" s="347">
        <v>25</v>
      </c>
      <c r="BU100" s="347"/>
      <c r="BV100" s="259">
        <v>267</v>
      </c>
      <c r="BW100" s="259"/>
      <c r="BX100" s="259">
        <v>534</v>
      </c>
      <c r="BY100" s="259"/>
      <c r="BZ100" s="259">
        <v>800</v>
      </c>
      <c r="CA100" s="259"/>
      <c r="CC100" s="353" t="s">
        <v>296</v>
      </c>
      <c r="CD100" s="354"/>
      <c r="CE100" s="351">
        <v>16</v>
      </c>
      <c r="CF100" s="352"/>
      <c r="CG100" s="351">
        <v>24</v>
      </c>
      <c r="CH100" s="352"/>
    </row>
    <row r="101" spans="2:86" ht="16.5" customHeight="1">
      <c r="B101" s="265"/>
      <c r="C101" s="138"/>
      <c r="D101" s="138"/>
      <c r="E101" s="138"/>
      <c r="F101" s="138"/>
      <c r="G101" s="138"/>
      <c r="H101" s="139"/>
      <c r="I101" s="265"/>
      <c r="J101" s="138"/>
      <c r="K101" s="138"/>
      <c r="L101" s="138"/>
      <c r="M101" s="138"/>
      <c r="N101" s="138"/>
      <c r="O101" s="138"/>
      <c r="P101" s="138"/>
      <c r="Q101" s="138"/>
      <c r="R101" s="138"/>
      <c r="S101" s="138"/>
      <c r="T101" s="138"/>
      <c r="U101" s="139"/>
      <c r="V101" s="265"/>
      <c r="W101" s="139"/>
      <c r="X101" s="265"/>
      <c r="Y101" s="139"/>
      <c r="Z101" s="265"/>
      <c r="AA101" s="139"/>
      <c r="AB101" s="250">
        <f t="shared" si="26"/>
        <v>0</v>
      </c>
      <c r="AC101" s="251"/>
      <c r="AD101" s="250">
        <f t="shared" si="27"/>
        <v>0</v>
      </c>
      <c r="AE101" s="251"/>
      <c r="AG101" s="234"/>
      <c r="AH101" s="235"/>
      <c r="AI101" s="235"/>
      <c r="AJ101" s="235"/>
      <c r="AK101" s="235"/>
      <c r="AL101" s="235"/>
      <c r="AM101" s="235"/>
      <c r="AN101" s="235"/>
      <c r="AO101" s="235"/>
      <c r="AP101" s="235"/>
      <c r="AQ101" s="235"/>
      <c r="AR101" s="235"/>
      <c r="AS101" s="235"/>
      <c r="AT101" s="235"/>
      <c r="AU101" s="235"/>
      <c r="AV101" s="235"/>
      <c r="AW101" s="235"/>
      <c r="AX101" s="235"/>
      <c r="AY101" s="235"/>
      <c r="AZ101" s="235"/>
      <c r="BA101" s="235"/>
      <c r="BB101" s="235"/>
      <c r="BC101" s="235"/>
      <c r="BD101" s="235"/>
      <c r="BE101" s="235"/>
      <c r="BF101" s="235"/>
      <c r="BG101" s="235"/>
      <c r="BH101" s="235"/>
      <c r="BI101" s="236"/>
      <c r="BL101" s="347">
        <v>11</v>
      </c>
      <c r="BM101" s="347"/>
      <c r="BN101" s="259">
        <v>39</v>
      </c>
      <c r="BO101" s="259"/>
      <c r="BP101" s="259">
        <v>77</v>
      </c>
      <c r="BQ101" s="259"/>
      <c r="BR101" s="259">
        <v>115</v>
      </c>
      <c r="BS101" s="259"/>
      <c r="BT101" s="347">
        <v>26</v>
      </c>
      <c r="BU101" s="347"/>
      <c r="BV101" s="259">
        <v>307</v>
      </c>
      <c r="BW101" s="259"/>
      <c r="BX101" s="259">
        <v>614</v>
      </c>
      <c r="BY101" s="259"/>
      <c r="BZ101" s="259">
        <v>920</v>
      </c>
      <c r="CA101" s="259"/>
    </row>
    <row r="102" spans="2:86" ht="16.5" customHeight="1">
      <c r="B102" s="265"/>
      <c r="C102" s="138"/>
      <c r="D102" s="138"/>
      <c r="E102" s="138"/>
      <c r="F102" s="138"/>
      <c r="G102" s="138"/>
      <c r="H102" s="139"/>
      <c r="I102" s="265"/>
      <c r="J102" s="138"/>
      <c r="K102" s="138"/>
      <c r="L102" s="138"/>
      <c r="M102" s="138"/>
      <c r="N102" s="138"/>
      <c r="O102" s="138"/>
      <c r="P102" s="138"/>
      <c r="Q102" s="138"/>
      <c r="R102" s="138"/>
      <c r="S102" s="138"/>
      <c r="T102" s="138"/>
      <c r="U102" s="139"/>
      <c r="V102" s="265"/>
      <c r="W102" s="139"/>
      <c r="X102" s="265"/>
      <c r="Y102" s="139"/>
      <c r="Z102" s="265"/>
      <c r="AA102" s="139"/>
      <c r="AB102" s="250">
        <f t="shared" si="26"/>
        <v>0</v>
      </c>
      <c r="AC102" s="251"/>
      <c r="AD102" s="250">
        <f t="shared" si="27"/>
        <v>0</v>
      </c>
      <c r="AE102" s="251"/>
      <c r="AG102" s="234"/>
      <c r="AH102" s="235"/>
      <c r="AI102" s="235"/>
      <c r="AJ102" s="235"/>
      <c r="AK102" s="235"/>
      <c r="AL102" s="235"/>
      <c r="AM102" s="235"/>
      <c r="AN102" s="235"/>
      <c r="AO102" s="235"/>
      <c r="AP102" s="235"/>
      <c r="AQ102" s="235"/>
      <c r="AR102" s="235"/>
      <c r="AS102" s="235"/>
      <c r="AT102" s="235"/>
      <c r="AU102" s="235"/>
      <c r="AV102" s="235"/>
      <c r="AW102" s="235"/>
      <c r="AX102" s="235"/>
      <c r="AY102" s="235"/>
      <c r="AZ102" s="235"/>
      <c r="BA102" s="235"/>
      <c r="BB102" s="235"/>
      <c r="BC102" s="235"/>
      <c r="BD102" s="235"/>
      <c r="BE102" s="235"/>
      <c r="BF102" s="235"/>
      <c r="BG102" s="235"/>
      <c r="BH102" s="235"/>
      <c r="BI102" s="236"/>
      <c r="BL102" s="347">
        <v>12</v>
      </c>
      <c r="BM102" s="347"/>
      <c r="BN102" s="259">
        <v>44</v>
      </c>
      <c r="BO102" s="259"/>
      <c r="BP102" s="259">
        <v>87</v>
      </c>
      <c r="BQ102" s="259"/>
      <c r="BR102" s="259">
        <v>130</v>
      </c>
      <c r="BS102" s="259"/>
      <c r="BT102" s="347">
        <v>27</v>
      </c>
      <c r="BU102" s="347"/>
      <c r="BV102" s="259">
        <v>347</v>
      </c>
      <c r="BW102" s="259"/>
      <c r="BX102" s="259">
        <v>694</v>
      </c>
      <c r="BY102" s="259"/>
      <c r="BZ102" s="259">
        <v>1040</v>
      </c>
      <c r="CA102" s="259"/>
    </row>
    <row r="103" spans="2:86" ht="16.5" customHeight="1">
      <c r="B103" s="265"/>
      <c r="C103" s="138"/>
      <c r="D103" s="138"/>
      <c r="E103" s="138"/>
      <c r="F103" s="138"/>
      <c r="G103" s="138"/>
      <c r="H103" s="139"/>
      <c r="I103" s="265"/>
      <c r="J103" s="138"/>
      <c r="K103" s="138"/>
      <c r="L103" s="138"/>
      <c r="M103" s="138"/>
      <c r="N103" s="138"/>
      <c r="O103" s="138"/>
      <c r="P103" s="138"/>
      <c r="Q103" s="138"/>
      <c r="R103" s="138"/>
      <c r="S103" s="138"/>
      <c r="T103" s="138"/>
      <c r="U103" s="139"/>
      <c r="V103" s="265"/>
      <c r="W103" s="139"/>
      <c r="X103" s="265"/>
      <c r="Y103" s="139"/>
      <c r="Z103" s="265"/>
      <c r="AA103" s="139"/>
      <c r="AB103" s="250">
        <f t="shared" si="26"/>
        <v>0</v>
      </c>
      <c r="AC103" s="251"/>
      <c r="AD103" s="250">
        <f t="shared" si="27"/>
        <v>0</v>
      </c>
      <c r="AE103" s="251"/>
      <c r="AG103" s="234"/>
      <c r="AH103" s="235"/>
      <c r="AI103" s="235"/>
      <c r="AJ103" s="235"/>
      <c r="AK103" s="235"/>
      <c r="AL103" s="235"/>
      <c r="AM103" s="235"/>
      <c r="AN103" s="235"/>
      <c r="AO103" s="235"/>
      <c r="AP103" s="235"/>
      <c r="AQ103" s="235"/>
      <c r="AR103" s="235"/>
      <c r="AS103" s="235"/>
      <c r="AT103" s="235"/>
      <c r="AU103" s="235"/>
      <c r="AV103" s="235"/>
      <c r="AW103" s="235"/>
      <c r="AX103" s="235"/>
      <c r="AY103" s="235"/>
      <c r="AZ103" s="235"/>
      <c r="BA103" s="235"/>
      <c r="BB103" s="235"/>
      <c r="BC103" s="235"/>
      <c r="BD103" s="235"/>
      <c r="BE103" s="235"/>
      <c r="BF103" s="235"/>
      <c r="BG103" s="235"/>
      <c r="BH103" s="235"/>
      <c r="BI103" s="236"/>
      <c r="BL103" s="347">
        <v>13</v>
      </c>
      <c r="BM103" s="347"/>
      <c r="BN103" s="259">
        <v>51</v>
      </c>
      <c r="BO103" s="259"/>
      <c r="BP103" s="259">
        <v>101</v>
      </c>
      <c r="BQ103" s="259"/>
      <c r="BR103" s="259">
        <v>150</v>
      </c>
      <c r="BS103" s="259"/>
      <c r="BT103" s="347">
        <v>28</v>
      </c>
      <c r="BU103" s="347"/>
      <c r="BV103" s="259">
        <v>401</v>
      </c>
      <c r="BW103" s="259"/>
      <c r="BX103" s="259">
        <v>801</v>
      </c>
      <c r="BY103" s="259"/>
      <c r="BZ103" s="259">
        <v>1200</v>
      </c>
      <c r="CA103" s="259"/>
    </row>
    <row r="104" spans="2:86" ht="16.5" customHeight="1">
      <c r="B104" s="265"/>
      <c r="C104" s="138"/>
      <c r="D104" s="138"/>
      <c r="E104" s="138"/>
      <c r="F104" s="138"/>
      <c r="G104" s="138"/>
      <c r="H104" s="139"/>
      <c r="I104" s="265"/>
      <c r="J104" s="138"/>
      <c r="K104" s="138"/>
      <c r="L104" s="138"/>
      <c r="M104" s="138"/>
      <c r="N104" s="138"/>
      <c r="O104" s="138"/>
      <c r="P104" s="138"/>
      <c r="Q104" s="138"/>
      <c r="R104" s="138"/>
      <c r="S104" s="138"/>
      <c r="T104" s="138"/>
      <c r="U104" s="139"/>
      <c r="V104" s="265"/>
      <c r="W104" s="139"/>
      <c r="X104" s="265"/>
      <c r="Y104" s="139"/>
      <c r="Z104" s="265"/>
      <c r="AA104" s="139"/>
      <c r="AB104" s="250">
        <f t="shared" si="26"/>
        <v>0</v>
      </c>
      <c r="AC104" s="251"/>
      <c r="AD104" s="250">
        <f t="shared" si="27"/>
        <v>0</v>
      </c>
      <c r="AE104" s="251"/>
      <c r="AG104" s="234"/>
      <c r="AH104" s="235"/>
      <c r="AI104" s="235"/>
      <c r="AJ104" s="235"/>
      <c r="AK104" s="235"/>
      <c r="AL104" s="235"/>
      <c r="AM104" s="235"/>
      <c r="AN104" s="235"/>
      <c r="AO104" s="235"/>
      <c r="AP104" s="235"/>
      <c r="AQ104" s="235"/>
      <c r="AR104" s="235"/>
      <c r="AS104" s="235"/>
      <c r="AT104" s="235"/>
      <c r="AU104" s="235"/>
      <c r="AV104" s="235"/>
      <c r="AW104" s="235"/>
      <c r="AX104" s="235"/>
      <c r="AY104" s="235"/>
      <c r="AZ104" s="235"/>
      <c r="BA104" s="235"/>
      <c r="BB104" s="235"/>
      <c r="BC104" s="235"/>
      <c r="BD104" s="235"/>
      <c r="BE104" s="235"/>
      <c r="BF104" s="235"/>
      <c r="BG104" s="235"/>
      <c r="BH104" s="235"/>
      <c r="BI104" s="236"/>
      <c r="BL104" s="347">
        <v>14</v>
      </c>
      <c r="BM104" s="347"/>
      <c r="BN104" s="259">
        <v>59</v>
      </c>
      <c r="BO104" s="259"/>
      <c r="BP104" s="259">
        <v>117</v>
      </c>
      <c r="BQ104" s="259"/>
      <c r="BR104" s="259">
        <v>175</v>
      </c>
      <c r="BS104" s="259"/>
      <c r="BT104" s="347">
        <v>29</v>
      </c>
      <c r="BU104" s="347"/>
      <c r="BV104" s="259">
        <v>467</v>
      </c>
      <c r="BW104" s="259"/>
      <c r="BX104" s="259">
        <v>934</v>
      </c>
      <c r="BY104" s="259"/>
      <c r="BZ104" s="259">
        <v>1400</v>
      </c>
      <c r="CA104" s="259"/>
    </row>
    <row r="105" spans="2:86" ht="16.5" customHeight="1">
      <c r="B105" s="265"/>
      <c r="C105" s="138"/>
      <c r="D105" s="138"/>
      <c r="E105" s="138"/>
      <c r="F105" s="138"/>
      <c r="G105" s="138"/>
      <c r="H105" s="139"/>
      <c r="I105" s="265"/>
      <c r="J105" s="138"/>
      <c r="K105" s="138"/>
      <c r="L105" s="138"/>
      <c r="M105" s="138"/>
      <c r="N105" s="138"/>
      <c r="O105" s="138"/>
      <c r="P105" s="138"/>
      <c r="Q105" s="138"/>
      <c r="R105" s="138"/>
      <c r="S105" s="138"/>
      <c r="T105" s="138"/>
      <c r="U105" s="139"/>
      <c r="V105" s="265"/>
      <c r="W105" s="139"/>
      <c r="X105" s="265"/>
      <c r="Y105" s="139"/>
      <c r="Z105" s="265"/>
      <c r="AA105" s="139"/>
      <c r="AB105" s="250">
        <f t="shared" si="26"/>
        <v>0</v>
      </c>
      <c r="AC105" s="251"/>
      <c r="AD105" s="250">
        <f t="shared" si="27"/>
        <v>0</v>
      </c>
      <c r="AE105" s="251"/>
      <c r="AG105" s="237"/>
      <c r="AH105" s="238"/>
      <c r="AI105" s="238"/>
      <c r="AJ105" s="238"/>
      <c r="AK105" s="238"/>
      <c r="AL105" s="238"/>
      <c r="AM105" s="238"/>
      <c r="AN105" s="238"/>
      <c r="AO105" s="238"/>
      <c r="AP105" s="238"/>
      <c r="AQ105" s="238"/>
      <c r="AR105" s="238"/>
      <c r="AS105" s="238"/>
      <c r="AT105" s="238"/>
      <c r="AU105" s="238"/>
      <c r="AV105" s="238"/>
      <c r="AW105" s="238"/>
      <c r="AX105" s="238"/>
      <c r="AY105" s="238"/>
      <c r="AZ105" s="238"/>
      <c r="BA105" s="238"/>
      <c r="BB105" s="238"/>
      <c r="BC105" s="238"/>
      <c r="BD105" s="238"/>
      <c r="BE105" s="238"/>
      <c r="BF105" s="238"/>
      <c r="BG105" s="238"/>
      <c r="BH105" s="238"/>
      <c r="BI105" s="239"/>
      <c r="BL105" s="347">
        <v>15</v>
      </c>
      <c r="BM105" s="347"/>
      <c r="BN105" s="259">
        <v>67</v>
      </c>
      <c r="BO105" s="259"/>
      <c r="BP105" s="259">
        <v>134</v>
      </c>
      <c r="BQ105" s="259"/>
      <c r="BR105" s="259">
        <v>200</v>
      </c>
      <c r="BS105" s="259"/>
      <c r="BT105" s="348" t="s">
        <v>297</v>
      </c>
      <c r="BU105" s="347"/>
      <c r="BV105" s="349" t="s">
        <v>298</v>
      </c>
      <c r="BW105" s="259"/>
      <c r="BX105" s="349" t="s">
        <v>298</v>
      </c>
      <c r="BY105" s="259"/>
      <c r="BZ105" s="349" t="s">
        <v>298</v>
      </c>
      <c r="CA105" s="259"/>
    </row>
  </sheetData>
  <sheetProtection formatCells="0" formatColumns="0" formatRows="0" insertColumns="0" insertRows="0" insertHyperlinks="0" deleteColumns="0" deleteRows="0" sort="0" autoFilter="0" pivotTables="0"/>
  <mergeCells count="1808">
    <mergeCell ref="N6:P6"/>
    <mergeCell ref="Q6:S6"/>
    <mergeCell ref="AY6:BP6"/>
    <mergeCell ref="BQ6:CH6"/>
    <mergeCell ref="AF5:AW6"/>
    <mergeCell ref="A1:CK1"/>
    <mergeCell ref="B3:I3"/>
    <mergeCell ref="J3:K3"/>
    <mergeCell ref="L3:N3"/>
    <mergeCell ref="O3:P3"/>
    <mergeCell ref="Q3:S3"/>
    <mergeCell ref="AF3:AM3"/>
    <mergeCell ref="AN3:AO3"/>
    <mergeCell ref="AP3:AR3"/>
    <mergeCell ref="AS3:AT3"/>
    <mergeCell ref="AU3:AW3"/>
    <mergeCell ref="AY3:BX3"/>
    <mergeCell ref="BY3:BZ3"/>
    <mergeCell ref="CA3:CC3"/>
    <mergeCell ref="CD3:CE3"/>
    <mergeCell ref="CF3:CH3"/>
    <mergeCell ref="N4:P4"/>
    <mergeCell ref="AF4:AK4"/>
    <mergeCell ref="AL4:AN4"/>
    <mergeCell ref="AO4:AQ4"/>
    <mergeCell ref="AR4:AT4"/>
    <mergeCell ref="AU4:AW4"/>
    <mergeCell ref="AY4:BF4"/>
    <mergeCell ref="BG4:BH4"/>
    <mergeCell ref="BI4:BJ4"/>
    <mergeCell ref="BK4:BM4"/>
    <mergeCell ref="BN4:BP4"/>
    <mergeCell ref="BQ4:BX4"/>
    <mergeCell ref="BY4:BZ4"/>
    <mergeCell ref="CA4:CB4"/>
    <mergeCell ref="CC4:CE4"/>
    <mergeCell ref="CF4:CH4"/>
    <mergeCell ref="BQ7:BX7"/>
    <mergeCell ref="B5:D5"/>
    <mergeCell ref="E5:M5"/>
    <mergeCell ref="N5:P5"/>
    <mergeCell ref="Q5:S5"/>
    <mergeCell ref="AY5:BC5"/>
    <mergeCell ref="BD5:BF5"/>
    <mergeCell ref="BG5:BH5"/>
    <mergeCell ref="BI5:BJ5"/>
    <mergeCell ref="BK5:BM5"/>
    <mergeCell ref="BN5:BP5"/>
    <mergeCell ref="BQ5:BU5"/>
    <mergeCell ref="BV5:BX5"/>
    <mergeCell ref="BY5:BZ5"/>
    <mergeCell ref="CA5:CB5"/>
    <mergeCell ref="BY7:BZ7"/>
    <mergeCell ref="CA7:CB7"/>
    <mergeCell ref="CC7:CE7"/>
    <mergeCell ref="CF7:CH7"/>
    <mergeCell ref="CC5:CE5"/>
    <mergeCell ref="CF5:CH5"/>
    <mergeCell ref="B6:D6"/>
    <mergeCell ref="E6:G6"/>
    <mergeCell ref="H6:J6"/>
    <mergeCell ref="K6:M6"/>
    <mergeCell ref="BG8:BH8"/>
    <mergeCell ref="BI8:BJ8"/>
    <mergeCell ref="BK8:BM8"/>
    <mergeCell ref="BN8:BP8"/>
    <mergeCell ref="BQ8:BU8"/>
    <mergeCell ref="BV8:BX8"/>
    <mergeCell ref="BY8:BZ8"/>
    <mergeCell ref="CA8:CB8"/>
    <mergeCell ref="CC8:CE8"/>
    <mergeCell ref="CF8:CH8"/>
    <mergeCell ref="B7:D7"/>
    <mergeCell ref="E7:G7"/>
    <mergeCell ref="H7:J7"/>
    <mergeCell ref="K7:M7"/>
    <mergeCell ref="N7:P7"/>
    <mergeCell ref="Q7:S7"/>
    <mergeCell ref="AF7:AK7"/>
    <mergeCell ref="AL7:AN7"/>
    <mergeCell ref="AO7:AQ7"/>
    <mergeCell ref="AR7:AT7"/>
    <mergeCell ref="AU7:AW7"/>
    <mergeCell ref="AY7:BF7"/>
    <mergeCell ref="BG7:BH7"/>
    <mergeCell ref="BI7:BJ7"/>
    <mergeCell ref="BK7:BM7"/>
    <mergeCell ref="BN7:BP7"/>
    <mergeCell ref="B9:D9"/>
    <mergeCell ref="E9:M9"/>
    <mergeCell ref="N9:P9"/>
    <mergeCell ref="Q9:S9"/>
    <mergeCell ref="AY9:BP9"/>
    <mergeCell ref="BQ9:CH9"/>
    <mergeCell ref="B10:D10"/>
    <mergeCell ref="E10:G10"/>
    <mergeCell ref="H10:J10"/>
    <mergeCell ref="K10:M10"/>
    <mergeCell ref="N10:P10"/>
    <mergeCell ref="Q10:S10"/>
    <mergeCell ref="AF10:AK10"/>
    <mergeCell ref="AL10:AN10"/>
    <mergeCell ref="AO10:AQ10"/>
    <mergeCell ref="AR10:AT10"/>
    <mergeCell ref="AU10:AW10"/>
    <mergeCell ref="AY10:BF10"/>
    <mergeCell ref="BG10:BH10"/>
    <mergeCell ref="BI10:BJ10"/>
    <mergeCell ref="BK10:BM10"/>
    <mergeCell ref="BN10:BP10"/>
    <mergeCell ref="BQ10:BX10"/>
    <mergeCell ref="BY10:BZ10"/>
    <mergeCell ref="CA10:CB10"/>
    <mergeCell ref="CC10:CE10"/>
    <mergeCell ref="CF10:CH10"/>
    <mergeCell ref="AF8:AW9"/>
    <mergeCell ref="B8:D8"/>
    <mergeCell ref="E8:S8"/>
    <mergeCell ref="AY8:BC8"/>
    <mergeCell ref="BD8:BF8"/>
    <mergeCell ref="B11:D11"/>
    <mergeCell ref="E11:G11"/>
    <mergeCell ref="H11:J11"/>
    <mergeCell ref="K11:M11"/>
    <mergeCell ref="N11:P11"/>
    <mergeCell ref="Q11:S11"/>
    <mergeCell ref="AY11:BC11"/>
    <mergeCell ref="BD11:BF11"/>
    <mergeCell ref="BG11:BH11"/>
    <mergeCell ref="BI11:BJ11"/>
    <mergeCell ref="BK11:BM11"/>
    <mergeCell ref="BN11:BP11"/>
    <mergeCell ref="BQ11:BU11"/>
    <mergeCell ref="BV11:BX11"/>
    <mergeCell ref="BY11:BZ11"/>
    <mergeCell ref="CA11:CB11"/>
    <mergeCell ref="CC11:CE11"/>
    <mergeCell ref="CC14:CE14"/>
    <mergeCell ref="CF14:CH14"/>
    <mergeCell ref="B15:D15"/>
    <mergeCell ref="E15:G15"/>
    <mergeCell ref="H15:J15"/>
    <mergeCell ref="K15:M15"/>
    <mergeCell ref="N15:P15"/>
    <mergeCell ref="Q15:S15"/>
    <mergeCell ref="AY15:BP15"/>
    <mergeCell ref="BQ15:CH15"/>
    <mergeCell ref="AF14:AW15"/>
    <mergeCell ref="CF11:CH11"/>
    <mergeCell ref="B12:D12"/>
    <mergeCell ref="E12:S12"/>
    <mergeCell ref="AY12:BP12"/>
    <mergeCell ref="BQ12:CH12"/>
    <mergeCell ref="AF13:AK13"/>
    <mergeCell ref="AL13:AN13"/>
    <mergeCell ref="AO13:AQ13"/>
    <mergeCell ref="AR13:AT13"/>
    <mergeCell ref="AU13:AW13"/>
    <mergeCell ref="AY13:BF13"/>
    <mergeCell ref="BG13:BH13"/>
    <mergeCell ref="BI13:BJ13"/>
    <mergeCell ref="BK13:BM13"/>
    <mergeCell ref="BN13:BP13"/>
    <mergeCell ref="BQ13:BX13"/>
    <mergeCell ref="BY13:BZ13"/>
    <mergeCell ref="CA13:CB13"/>
    <mergeCell ref="CC13:CE13"/>
    <mergeCell ref="CF13:CH13"/>
    <mergeCell ref="AF11:AW12"/>
    <mergeCell ref="BQ16:BX16"/>
    <mergeCell ref="B14:D14"/>
    <mergeCell ref="E14:M14"/>
    <mergeCell ref="N14:P14"/>
    <mergeCell ref="Q14:S14"/>
    <mergeCell ref="AY14:BC14"/>
    <mergeCell ref="BD14:BF14"/>
    <mergeCell ref="BG14:BH14"/>
    <mergeCell ref="BI14:BJ14"/>
    <mergeCell ref="BK14:BM14"/>
    <mergeCell ref="BN14:BP14"/>
    <mergeCell ref="BQ14:BU14"/>
    <mergeCell ref="BV14:BX14"/>
    <mergeCell ref="BY14:BZ14"/>
    <mergeCell ref="CA14:CB14"/>
    <mergeCell ref="BY16:BZ16"/>
    <mergeCell ref="CA16:CB16"/>
    <mergeCell ref="CC16:CE16"/>
    <mergeCell ref="CF16:CH16"/>
    <mergeCell ref="B17:D17"/>
    <mergeCell ref="E17:S17"/>
    <mergeCell ref="AY17:BC17"/>
    <mergeCell ref="BD17:BF17"/>
    <mergeCell ref="BG17:BH17"/>
    <mergeCell ref="BI17:BJ17"/>
    <mergeCell ref="BK17:BM17"/>
    <mergeCell ref="BN17:BP17"/>
    <mergeCell ref="BQ17:BU17"/>
    <mergeCell ref="BV17:BX17"/>
    <mergeCell ref="BY17:BZ17"/>
    <mergeCell ref="CA17:CB17"/>
    <mergeCell ref="CC17:CE17"/>
    <mergeCell ref="CF17:CH17"/>
    <mergeCell ref="B16:D16"/>
    <mergeCell ref="E16:G16"/>
    <mergeCell ref="H16:J16"/>
    <mergeCell ref="K16:M16"/>
    <mergeCell ref="N16:P16"/>
    <mergeCell ref="Q16:S16"/>
    <mergeCell ref="AF16:AK16"/>
    <mergeCell ref="AL16:AN16"/>
    <mergeCell ref="AO16:AQ16"/>
    <mergeCell ref="AR16:AT16"/>
    <mergeCell ref="AU16:AW16"/>
    <mergeCell ref="AY16:BF16"/>
    <mergeCell ref="BG16:BH16"/>
    <mergeCell ref="BI16:BJ16"/>
    <mergeCell ref="BK16:BM16"/>
    <mergeCell ref="BN16:BP16"/>
    <mergeCell ref="B18:D18"/>
    <mergeCell ref="E18:M18"/>
    <mergeCell ref="N18:P18"/>
    <mergeCell ref="Q18:S18"/>
    <mergeCell ref="AY18:BP18"/>
    <mergeCell ref="BQ18:CH18"/>
    <mergeCell ref="B19:D19"/>
    <mergeCell ref="E19:G19"/>
    <mergeCell ref="H19:J19"/>
    <mergeCell ref="K19:M19"/>
    <mergeCell ref="N19:P19"/>
    <mergeCell ref="Q19:S19"/>
    <mergeCell ref="AF19:AK19"/>
    <mergeCell ref="AL19:AN19"/>
    <mergeCell ref="AO19:AQ19"/>
    <mergeCell ref="AR19:AT19"/>
    <mergeCell ref="AU19:AW19"/>
    <mergeCell ref="AY19:BF19"/>
    <mergeCell ref="BG19:BH19"/>
    <mergeCell ref="BI19:BJ19"/>
    <mergeCell ref="BK19:BM19"/>
    <mergeCell ref="BN19:BP19"/>
    <mergeCell ref="BQ19:BX19"/>
    <mergeCell ref="BY19:BZ19"/>
    <mergeCell ref="CA19:CB19"/>
    <mergeCell ref="CC19:CE19"/>
    <mergeCell ref="CF19:CH19"/>
    <mergeCell ref="AF17:AW18"/>
    <mergeCell ref="BK22:BM22"/>
    <mergeCell ref="BN22:BP22"/>
    <mergeCell ref="BQ22:BX22"/>
    <mergeCell ref="BY22:BZ22"/>
    <mergeCell ref="CA22:CB22"/>
    <mergeCell ref="CC22:CE22"/>
    <mergeCell ref="CF22:CH22"/>
    <mergeCell ref="AF20:AW21"/>
    <mergeCell ref="B20:D20"/>
    <mergeCell ref="E20:G20"/>
    <mergeCell ref="H20:J20"/>
    <mergeCell ref="K20:M20"/>
    <mergeCell ref="N20:P20"/>
    <mergeCell ref="Q20:S20"/>
    <mergeCell ref="AY20:BC20"/>
    <mergeCell ref="BD20:BF20"/>
    <mergeCell ref="BG20:BH20"/>
    <mergeCell ref="BI20:BJ20"/>
    <mergeCell ref="BK20:BM20"/>
    <mergeCell ref="BN20:BP20"/>
    <mergeCell ref="BQ20:BU20"/>
    <mergeCell ref="BV20:BX20"/>
    <mergeCell ref="BY20:BZ20"/>
    <mergeCell ref="CA20:CB20"/>
    <mergeCell ref="CC20:CE20"/>
    <mergeCell ref="H23:J23"/>
    <mergeCell ref="K23:M23"/>
    <mergeCell ref="N23:P23"/>
    <mergeCell ref="Q23:S23"/>
    <mergeCell ref="AY23:BC23"/>
    <mergeCell ref="BD23:BF23"/>
    <mergeCell ref="BG23:BH23"/>
    <mergeCell ref="BI23:BJ23"/>
    <mergeCell ref="BK23:BM23"/>
    <mergeCell ref="BN23:BP23"/>
    <mergeCell ref="BQ23:BU23"/>
    <mergeCell ref="BV23:BX23"/>
    <mergeCell ref="BY23:BZ23"/>
    <mergeCell ref="CA23:CB23"/>
    <mergeCell ref="CC23:CE23"/>
    <mergeCell ref="CF20:CH20"/>
    <mergeCell ref="B21:D21"/>
    <mergeCell ref="E21:S21"/>
    <mergeCell ref="AY21:BP21"/>
    <mergeCell ref="BQ21:CH21"/>
    <mergeCell ref="B22:D22"/>
    <mergeCell ref="E22:M22"/>
    <mergeCell ref="N22:P22"/>
    <mergeCell ref="Q22:S22"/>
    <mergeCell ref="AF22:AK22"/>
    <mergeCell ref="AL22:AN22"/>
    <mergeCell ref="AO22:AQ22"/>
    <mergeCell ref="AR22:AT22"/>
    <mergeCell ref="AU22:AW22"/>
    <mergeCell ref="AY22:BF22"/>
    <mergeCell ref="BG22:BH22"/>
    <mergeCell ref="BI22:BJ22"/>
    <mergeCell ref="AY27:BP27"/>
    <mergeCell ref="BQ27:CH27"/>
    <mergeCell ref="AF26:AW27"/>
    <mergeCell ref="CF23:CH23"/>
    <mergeCell ref="B24:D24"/>
    <mergeCell ref="E24:G24"/>
    <mergeCell ref="H24:J24"/>
    <mergeCell ref="K24:M24"/>
    <mergeCell ref="N24:P24"/>
    <mergeCell ref="Q24:S24"/>
    <mergeCell ref="AY24:BP24"/>
    <mergeCell ref="BQ24:CH24"/>
    <mergeCell ref="B25:D25"/>
    <mergeCell ref="E25:S25"/>
    <mergeCell ref="AF25:AK25"/>
    <mergeCell ref="AL25:AN25"/>
    <mergeCell ref="AO25:AQ25"/>
    <mergeCell ref="AR25:AT25"/>
    <mergeCell ref="AU25:AW25"/>
    <mergeCell ref="AY25:BF25"/>
    <mergeCell ref="BG25:BH25"/>
    <mergeCell ref="BI25:BJ25"/>
    <mergeCell ref="BK25:BM25"/>
    <mergeCell ref="BN25:BP25"/>
    <mergeCell ref="BQ25:BX25"/>
    <mergeCell ref="BY25:BZ25"/>
    <mergeCell ref="CA25:CB25"/>
    <mergeCell ref="CC25:CE25"/>
    <mergeCell ref="CF25:CH25"/>
    <mergeCell ref="AF23:AW24"/>
    <mergeCell ref="B23:D23"/>
    <mergeCell ref="E23:G23"/>
    <mergeCell ref="B29:D29"/>
    <mergeCell ref="E29:P29"/>
    <mergeCell ref="Q29:S29"/>
    <mergeCell ref="AY29:BC29"/>
    <mergeCell ref="BD29:BF29"/>
    <mergeCell ref="BG29:BH29"/>
    <mergeCell ref="BI29:BJ29"/>
    <mergeCell ref="BK29:BM29"/>
    <mergeCell ref="BN29:BP29"/>
    <mergeCell ref="BQ29:BU29"/>
    <mergeCell ref="BV29:BX29"/>
    <mergeCell ref="BY29:BZ29"/>
    <mergeCell ref="CA29:CB29"/>
    <mergeCell ref="CC29:CE29"/>
    <mergeCell ref="CF29:CH29"/>
    <mergeCell ref="AY26:BC26"/>
    <mergeCell ref="BD26:BF26"/>
    <mergeCell ref="BG26:BH26"/>
    <mergeCell ref="BI26:BJ26"/>
    <mergeCell ref="BK26:BM26"/>
    <mergeCell ref="BN26:BP26"/>
    <mergeCell ref="BQ26:BU26"/>
    <mergeCell ref="BV26:BX26"/>
    <mergeCell ref="BY26:BZ26"/>
    <mergeCell ref="CA26:CB26"/>
    <mergeCell ref="CC26:CE26"/>
    <mergeCell ref="CF26:CH26"/>
    <mergeCell ref="B27:I27"/>
    <mergeCell ref="J27:K27"/>
    <mergeCell ref="L27:N27"/>
    <mergeCell ref="O27:P27"/>
    <mergeCell ref="Q27:S27"/>
    <mergeCell ref="BY31:BZ31"/>
    <mergeCell ref="CA31:CB31"/>
    <mergeCell ref="CC31:CE31"/>
    <mergeCell ref="CF31:CH31"/>
    <mergeCell ref="AF29:AW30"/>
    <mergeCell ref="Q28:S28"/>
    <mergeCell ref="AF28:AK28"/>
    <mergeCell ref="AL28:AN28"/>
    <mergeCell ref="AO28:AQ28"/>
    <mergeCell ref="AR28:AT28"/>
    <mergeCell ref="AU28:AW28"/>
    <mergeCell ref="AY28:BF28"/>
    <mergeCell ref="BG28:BH28"/>
    <mergeCell ref="BI28:BJ28"/>
    <mergeCell ref="BK28:BM28"/>
    <mergeCell ref="BN28:BP28"/>
    <mergeCell ref="BQ28:BX28"/>
    <mergeCell ref="BY28:BZ28"/>
    <mergeCell ref="CA28:CB28"/>
    <mergeCell ref="CC28:CE28"/>
    <mergeCell ref="CF28:CH28"/>
    <mergeCell ref="CC32:CE32"/>
    <mergeCell ref="CF32:CH32"/>
    <mergeCell ref="B33:D33"/>
    <mergeCell ref="E33:S33"/>
    <mergeCell ref="AY33:BP33"/>
    <mergeCell ref="BQ33:CH33"/>
    <mergeCell ref="AF32:AW33"/>
    <mergeCell ref="B30:D30"/>
    <mergeCell ref="E30:G30"/>
    <mergeCell ref="H30:J30"/>
    <mergeCell ref="K30:M30"/>
    <mergeCell ref="N30:P30"/>
    <mergeCell ref="Q30:S30"/>
    <mergeCell ref="AY30:BP30"/>
    <mergeCell ref="BQ30:CH30"/>
    <mergeCell ref="B31:D31"/>
    <mergeCell ref="E31:G31"/>
    <mergeCell ref="H31:J31"/>
    <mergeCell ref="K31:M31"/>
    <mergeCell ref="N31:O31"/>
    <mergeCell ref="Q31:S31"/>
    <mergeCell ref="AF31:AK31"/>
    <mergeCell ref="AL31:AN31"/>
    <mergeCell ref="AO31:AQ31"/>
    <mergeCell ref="AR31:AT31"/>
    <mergeCell ref="AU31:AW31"/>
    <mergeCell ref="AY31:BF31"/>
    <mergeCell ref="BG31:BH31"/>
    <mergeCell ref="BI31:BJ31"/>
    <mergeCell ref="BK31:BM31"/>
    <mergeCell ref="BN31:BP31"/>
    <mergeCell ref="BQ31:BX31"/>
    <mergeCell ref="BK34:BM34"/>
    <mergeCell ref="BN34:BP34"/>
    <mergeCell ref="BQ34:BX34"/>
    <mergeCell ref="BY34:BZ34"/>
    <mergeCell ref="B32:D32"/>
    <mergeCell ref="E32:S32"/>
    <mergeCell ref="AY32:BC32"/>
    <mergeCell ref="BD32:BF32"/>
    <mergeCell ref="BG32:BH32"/>
    <mergeCell ref="BI32:BJ32"/>
    <mergeCell ref="BK32:BM32"/>
    <mergeCell ref="BN32:BP32"/>
    <mergeCell ref="BQ32:BU32"/>
    <mergeCell ref="BV32:BX32"/>
    <mergeCell ref="BY32:BZ32"/>
    <mergeCell ref="CA32:CB32"/>
    <mergeCell ref="CA34:CB34"/>
    <mergeCell ref="CC34:CE34"/>
    <mergeCell ref="CF34:CH34"/>
    <mergeCell ref="B35:D35"/>
    <mergeCell ref="E35:G35"/>
    <mergeCell ref="H35:K35"/>
    <mergeCell ref="L35:N35"/>
    <mergeCell ref="P35:S35"/>
    <mergeCell ref="AY35:BC35"/>
    <mergeCell ref="BD35:BF35"/>
    <mergeCell ref="BG35:BH35"/>
    <mergeCell ref="BI35:BJ35"/>
    <mergeCell ref="BK35:BM35"/>
    <mergeCell ref="BN35:BP35"/>
    <mergeCell ref="BQ35:BU35"/>
    <mergeCell ref="BV35:BX35"/>
    <mergeCell ref="BY35:BZ35"/>
    <mergeCell ref="CA35:CB35"/>
    <mergeCell ref="CC35:CE35"/>
    <mergeCell ref="CF35:CH35"/>
    <mergeCell ref="B34:D34"/>
    <mergeCell ref="E34:G34"/>
    <mergeCell ref="H34:K34"/>
    <mergeCell ref="L34:O34"/>
    <mergeCell ref="P34:S34"/>
    <mergeCell ref="AF34:AK34"/>
    <mergeCell ref="AL34:AN34"/>
    <mergeCell ref="AO34:AQ34"/>
    <mergeCell ref="AR34:AT34"/>
    <mergeCell ref="AU34:AW34"/>
    <mergeCell ref="AY34:BF34"/>
    <mergeCell ref="BG34:BH34"/>
    <mergeCell ref="BI34:BJ34"/>
    <mergeCell ref="B36:D36"/>
    <mergeCell ref="E36:S36"/>
    <mergeCell ref="AY36:BP36"/>
    <mergeCell ref="BQ36:CH36"/>
    <mergeCell ref="B38:P38"/>
    <mergeCell ref="R38:AH38"/>
    <mergeCell ref="AJ38:AZ38"/>
    <mergeCell ref="BB38:BR38"/>
    <mergeCell ref="BT38:CH38"/>
    <mergeCell ref="O39:Q39"/>
    <mergeCell ref="R39:V39"/>
    <mergeCell ref="AA39:AE39"/>
    <mergeCell ref="AJ39:AN39"/>
    <mergeCell ref="AS39:AW39"/>
    <mergeCell ref="BB39:BF39"/>
    <mergeCell ref="BK39:BO39"/>
    <mergeCell ref="BT39:BW39"/>
    <mergeCell ref="BX39:CH39"/>
    <mergeCell ref="AF35:AW36"/>
    <mergeCell ref="B40:D40"/>
    <mergeCell ref="E40:G40"/>
    <mergeCell ref="I40:K40"/>
    <mergeCell ref="L40:N40"/>
    <mergeCell ref="R40:V40"/>
    <mergeCell ref="AA40:AE40"/>
    <mergeCell ref="AJ40:AN40"/>
    <mergeCell ref="AS40:AW40"/>
    <mergeCell ref="BB40:BF40"/>
    <mergeCell ref="BK40:BO40"/>
    <mergeCell ref="BT40:BW40"/>
    <mergeCell ref="BX40:CH40"/>
    <mergeCell ref="B41:D41"/>
    <mergeCell ref="E41:G41"/>
    <mergeCell ref="I41:K41"/>
    <mergeCell ref="L41:N41"/>
    <mergeCell ref="R41:V41"/>
    <mergeCell ref="AA41:AE41"/>
    <mergeCell ref="AJ41:AN41"/>
    <mergeCell ref="AS41:AW41"/>
    <mergeCell ref="BB41:BF41"/>
    <mergeCell ref="BK41:BO41"/>
    <mergeCell ref="BT41:BW41"/>
    <mergeCell ref="BX41:CH41"/>
    <mergeCell ref="B42:D42"/>
    <mergeCell ref="E42:G42"/>
    <mergeCell ref="I42:K42"/>
    <mergeCell ref="L42:N42"/>
    <mergeCell ref="R42:V42"/>
    <mergeCell ref="AA42:AE42"/>
    <mergeCell ref="AJ42:AN42"/>
    <mergeCell ref="AS42:AW42"/>
    <mergeCell ref="BB42:BF42"/>
    <mergeCell ref="BK42:BO42"/>
    <mergeCell ref="BT42:BW42"/>
    <mergeCell ref="BX42:CH42"/>
    <mergeCell ref="B43:D43"/>
    <mergeCell ref="E43:G43"/>
    <mergeCell ref="I43:K43"/>
    <mergeCell ref="L43:N43"/>
    <mergeCell ref="R43:V43"/>
    <mergeCell ref="AA43:AE43"/>
    <mergeCell ref="AJ43:AN43"/>
    <mergeCell ref="AS43:AW43"/>
    <mergeCell ref="BB43:BF43"/>
    <mergeCell ref="BK43:BO43"/>
    <mergeCell ref="BT43:BW43"/>
    <mergeCell ref="BX43:CH43"/>
    <mergeCell ref="B44:D44"/>
    <mergeCell ref="E44:G44"/>
    <mergeCell ref="I44:K44"/>
    <mergeCell ref="L44:N44"/>
    <mergeCell ref="R44:V44"/>
    <mergeCell ref="AA44:AE44"/>
    <mergeCell ref="AJ44:AN44"/>
    <mergeCell ref="AS44:AW44"/>
    <mergeCell ref="BB44:BF44"/>
    <mergeCell ref="BK44:BO44"/>
    <mergeCell ref="BT44:BW44"/>
    <mergeCell ref="BX44:CH44"/>
    <mergeCell ref="B45:D45"/>
    <mergeCell ref="E45:G45"/>
    <mergeCell ref="I45:K45"/>
    <mergeCell ref="L45:N45"/>
    <mergeCell ref="R45:V45"/>
    <mergeCell ref="AA45:AE45"/>
    <mergeCell ref="AJ45:AN45"/>
    <mergeCell ref="AS45:AW45"/>
    <mergeCell ref="BB45:BF45"/>
    <mergeCell ref="BK45:BO45"/>
    <mergeCell ref="BT45:BW45"/>
    <mergeCell ref="BX45:CH45"/>
    <mergeCell ref="B46:D46"/>
    <mergeCell ref="E46:G46"/>
    <mergeCell ref="I46:K46"/>
    <mergeCell ref="L46:N46"/>
    <mergeCell ref="R46:V46"/>
    <mergeCell ref="AA46:AE46"/>
    <mergeCell ref="AJ46:AN46"/>
    <mergeCell ref="AS46:AW46"/>
    <mergeCell ref="BB46:BF46"/>
    <mergeCell ref="BK46:BO46"/>
    <mergeCell ref="BT46:BW46"/>
    <mergeCell ref="BX46:CH46"/>
    <mergeCell ref="B47:D47"/>
    <mergeCell ref="E47:G47"/>
    <mergeCell ref="R47:V47"/>
    <mergeCell ref="AA47:AE47"/>
    <mergeCell ref="AJ47:AN47"/>
    <mergeCell ref="AS47:AW47"/>
    <mergeCell ref="BB47:BF47"/>
    <mergeCell ref="BK47:BO47"/>
    <mergeCell ref="BT47:BW47"/>
    <mergeCell ref="BX47:CH47"/>
    <mergeCell ref="B48:D48"/>
    <mergeCell ref="E48:G48"/>
    <mergeCell ref="I48:O48"/>
    <mergeCell ref="R48:V48"/>
    <mergeCell ref="AA48:AE48"/>
    <mergeCell ref="AJ48:AN48"/>
    <mergeCell ref="AS48:AW48"/>
    <mergeCell ref="BB48:BF48"/>
    <mergeCell ref="BK48:BO48"/>
    <mergeCell ref="BT48:BW48"/>
    <mergeCell ref="BX48:CH48"/>
    <mergeCell ref="B49:D49"/>
    <mergeCell ref="E49:G49"/>
    <mergeCell ref="R49:V49"/>
    <mergeCell ref="AA49:AE49"/>
    <mergeCell ref="AJ49:AN49"/>
    <mergeCell ref="AS49:AW49"/>
    <mergeCell ref="BB49:BF49"/>
    <mergeCell ref="BK49:BO49"/>
    <mergeCell ref="BT49:BW49"/>
    <mergeCell ref="BX49:CH49"/>
    <mergeCell ref="B50:D50"/>
    <mergeCell ref="E50:G50"/>
    <mergeCell ref="BT50:BW50"/>
    <mergeCell ref="BX50:CH50"/>
    <mergeCell ref="B51:D51"/>
    <mergeCell ref="E51:G51"/>
    <mergeCell ref="T51:U51"/>
    <mergeCell ref="V51:Y51"/>
    <mergeCell ref="AA51:AB51"/>
    <mergeCell ref="AC51:AF51"/>
    <mergeCell ref="AL51:AM51"/>
    <mergeCell ref="AN51:AQ51"/>
    <mergeCell ref="AS51:AT51"/>
    <mergeCell ref="AU51:AX51"/>
    <mergeCell ref="BD51:BE51"/>
    <mergeCell ref="BF51:BI51"/>
    <mergeCell ref="BK51:BL51"/>
    <mergeCell ref="BM51:BP51"/>
    <mergeCell ref="BT51:BW51"/>
    <mergeCell ref="BX51:CH51"/>
    <mergeCell ref="I49:O51"/>
    <mergeCell ref="B52:AE52"/>
    <mergeCell ref="B53:AE53"/>
    <mergeCell ref="AG53:BI53"/>
    <mergeCell ref="BK53:CH53"/>
    <mergeCell ref="B54:F54"/>
    <mergeCell ref="G54:H54"/>
    <mergeCell ref="I54:J54"/>
    <mergeCell ref="K54:L54"/>
    <mergeCell ref="M54:N54"/>
    <mergeCell ref="O54:P54"/>
    <mergeCell ref="Q54:U54"/>
    <mergeCell ref="V54:W54"/>
    <mergeCell ref="X54:Y54"/>
    <mergeCell ref="Z54:AA54"/>
    <mergeCell ref="AB54:AC54"/>
    <mergeCell ref="AD54:AE54"/>
    <mergeCell ref="AG54:AM54"/>
    <mergeCell ref="AN54:AY54"/>
    <mergeCell ref="AZ54:BA54"/>
    <mergeCell ref="BB54:BC54"/>
    <mergeCell ref="BD54:BE54"/>
    <mergeCell ref="BF54:BG54"/>
    <mergeCell ref="BH54:BI54"/>
    <mergeCell ref="BT54:BX54"/>
    <mergeCell ref="BY54:BZ54"/>
    <mergeCell ref="CA54:CB54"/>
    <mergeCell ref="CC54:CD54"/>
    <mergeCell ref="CE54:CF54"/>
    <mergeCell ref="CG54:CH54"/>
    <mergeCell ref="B55:F55"/>
    <mergeCell ref="G55:H55"/>
    <mergeCell ref="I55:J55"/>
    <mergeCell ref="K55:L55"/>
    <mergeCell ref="M55:N55"/>
    <mergeCell ref="O55:P55"/>
    <mergeCell ref="Q55:U55"/>
    <mergeCell ref="V55:W55"/>
    <mergeCell ref="X55:Y55"/>
    <mergeCell ref="Z55:AA55"/>
    <mergeCell ref="AB55:AC55"/>
    <mergeCell ref="AD55:AE55"/>
    <mergeCell ref="AG55:AM55"/>
    <mergeCell ref="AN55:AY55"/>
    <mergeCell ref="AZ55:BA55"/>
    <mergeCell ref="BB55:BC55"/>
    <mergeCell ref="BD55:BE55"/>
    <mergeCell ref="BF55:BG55"/>
    <mergeCell ref="BH55:BI55"/>
    <mergeCell ref="BK55:BN55"/>
    <mergeCell ref="BO55:BR55"/>
    <mergeCell ref="BT55:BX55"/>
    <mergeCell ref="BY55:BZ55"/>
    <mergeCell ref="CA55:CB55"/>
    <mergeCell ref="CC55:CD55"/>
    <mergeCell ref="CE55:CF55"/>
    <mergeCell ref="CG55:CH55"/>
    <mergeCell ref="B56:F56"/>
    <mergeCell ref="G56:H56"/>
    <mergeCell ref="I56:J56"/>
    <mergeCell ref="K56:L56"/>
    <mergeCell ref="M56:N56"/>
    <mergeCell ref="O56:P56"/>
    <mergeCell ref="Q56:U56"/>
    <mergeCell ref="V56:W56"/>
    <mergeCell ref="X56:Y56"/>
    <mergeCell ref="Z56:AA56"/>
    <mergeCell ref="AB56:AC56"/>
    <mergeCell ref="AD56:AE56"/>
    <mergeCell ref="AG56:AM56"/>
    <mergeCell ref="AN56:AY56"/>
    <mergeCell ref="AZ56:BA56"/>
    <mergeCell ref="BB56:BC56"/>
    <mergeCell ref="BD56:BE56"/>
    <mergeCell ref="BF56:BG56"/>
    <mergeCell ref="BH56:BI56"/>
    <mergeCell ref="BK56:BN56"/>
    <mergeCell ref="BO56:BR56"/>
    <mergeCell ref="BT56:BX56"/>
    <mergeCell ref="BY56:BZ56"/>
    <mergeCell ref="CA56:CB56"/>
    <mergeCell ref="CC56:CD56"/>
    <mergeCell ref="CE56:CF56"/>
    <mergeCell ref="CG56:CH56"/>
    <mergeCell ref="B57:F57"/>
    <mergeCell ref="G57:H57"/>
    <mergeCell ref="I57:J57"/>
    <mergeCell ref="K57:L57"/>
    <mergeCell ref="M57:N57"/>
    <mergeCell ref="O57:P57"/>
    <mergeCell ref="Q57:U57"/>
    <mergeCell ref="V57:W57"/>
    <mergeCell ref="X57:Y57"/>
    <mergeCell ref="Z57:AA57"/>
    <mergeCell ref="AB57:AC57"/>
    <mergeCell ref="AD57:AE57"/>
    <mergeCell ref="AG57:AM57"/>
    <mergeCell ref="AN57:AY57"/>
    <mergeCell ref="AZ57:BA57"/>
    <mergeCell ref="BB57:BC57"/>
    <mergeCell ref="BD57:BE57"/>
    <mergeCell ref="BF57:BG57"/>
    <mergeCell ref="BH57:BI57"/>
    <mergeCell ref="BK57:BN57"/>
    <mergeCell ref="BO57:BR57"/>
    <mergeCell ref="BT57:BX57"/>
    <mergeCell ref="BY57:BZ57"/>
    <mergeCell ref="CA57:CB57"/>
    <mergeCell ref="CC57:CD57"/>
    <mergeCell ref="CE57:CF57"/>
    <mergeCell ref="CG57:CH57"/>
    <mergeCell ref="B58:F58"/>
    <mergeCell ref="G58:H58"/>
    <mergeCell ref="I58:J58"/>
    <mergeCell ref="K58:L58"/>
    <mergeCell ref="M58:N58"/>
    <mergeCell ref="O58:P58"/>
    <mergeCell ref="Q58:U58"/>
    <mergeCell ref="V58:W58"/>
    <mergeCell ref="X58:Y58"/>
    <mergeCell ref="Z58:AA58"/>
    <mergeCell ref="AB58:AC58"/>
    <mergeCell ref="AD58:AE58"/>
    <mergeCell ref="AG58:AM58"/>
    <mergeCell ref="AN58:AY58"/>
    <mergeCell ref="AZ58:BA58"/>
    <mergeCell ref="BB58:BC58"/>
    <mergeCell ref="BD58:BE58"/>
    <mergeCell ref="BF58:BG58"/>
    <mergeCell ref="BH58:BI58"/>
    <mergeCell ref="BK58:BN58"/>
    <mergeCell ref="BO58:BR58"/>
    <mergeCell ref="BT58:BX58"/>
    <mergeCell ref="BY58:BZ58"/>
    <mergeCell ref="CA58:CB58"/>
    <mergeCell ref="CC58:CD58"/>
    <mergeCell ref="CE58:CF58"/>
    <mergeCell ref="CG58:CH58"/>
    <mergeCell ref="B59:F59"/>
    <mergeCell ref="G59:H59"/>
    <mergeCell ref="I59:J59"/>
    <mergeCell ref="K59:L59"/>
    <mergeCell ref="M59:N59"/>
    <mergeCell ref="O59:P59"/>
    <mergeCell ref="Q59:U59"/>
    <mergeCell ref="V59:W59"/>
    <mergeCell ref="X59:Y59"/>
    <mergeCell ref="Z59:AA59"/>
    <mergeCell ref="AB59:AC59"/>
    <mergeCell ref="AD59:AE59"/>
    <mergeCell ref="AG59:AM59"/>
    <mergeCell ref="AN59:AY59"/>
    <mergeCell ref="AZ59:BA59"/>
    <mergeCell ref="BB59:BC59"/>
    <mergeCell ref="BD59:BE59"/>
    <mergeCell ref="BF59:BG59"/>
    <mergeCell ref="BH59:BI59"/>
    <mergeCell ref="BK59:BN59"/>
    <mergeCell ref="BO59:BR59"/>
    <mergeCell ref="BT59:BX59"/>
    <mergeCell ref="BY59:BZ59"/>
    <mergeCell ref="CA59:CB59"/>
    <mergeCell ref="CC59:CD59"/>
    <mergeCell ref="CE59:CF59"/>
    <mergeCell ref="CG59:CH59"/>
    <mergeCell ref="B60:F60"/>
    <mergeCell ref="G60:H60"/>
    <mergeCell ref="I60:J60"/>
    <mergeCell ref="K60:L60"/>
    <mergeCell ref="M60:N60"/>
    <mergeCell ref="O60:P60"/>
    <mergeCell ref="Q60:U60"/>
    <mergeCell ref="V60:W60"/>
    <mergeCell ref="X60:Y60"/>
    <mergeCell ref="Z60:AA60"/>
    <mergeCell ref="AB60:AC60"/>
    <mergeCell ref="AD60:AE60"/>
    <mergeCell ref="AG60:AM60"/>
    <mergeCell ref="AN60:AY60"/>
    <mergeCell ref="AZ60:BA60"/>
    <mergeCell ref="BB60:BC60"/>
    <mergeCell ref="BD60:BE60"/>
    <mergeCell ref="BF60:BG60"/>
    <mergeCell ref="BH60:BI60"/>
    <mergeCell ref="BT60:BX60"/>
    <mergeCell ref="BY60:BZ60"/>
    <mergeCell ref="CA60:CB60"/>
    <mergeCell ref="CC60:CD60"/>
    <mergeCell ref="CE60:CF60"/>
    <mergeCell ref="CG60:CH60"/>
    <mergeCell ref="B61:F61"/>
    <mergeCell ref="G61:H61"/>
    <mergeCell ref="I61:J61"/>
    <mergeCell ref="K61:L61"/>
    <mergeCell ref="M61:N61"/>
    <mergeCell ref="O61:P61"/>
    <mergeCell ref="Q61:U61"/>
    <mergeCell ref="V61:W61"/>
    <mergeCell ref="X61:Y61"/>
    <mergeCell ref="Z61:AA61"/>
    <mergeCell ref="AB61:AC61"/>
    <mergeCell ref="AD61:AE61"/>
    <mergeCell ref="AG61:AM61"/>
    <mergeCell ref="AN61:AY61"/>
    <mergeCell ref="AZ61:BA61"/>
    <mergeCell ref="BB61:BC61"/>
    <mergeCell ref="BD61:BE61"/>
    <mergeCell ref="BF61:BG61"/>
    <mergeCell ref="BH61:BI61"/>
    <mergeCell ref="BK61:BN61"/>
    <mergeCell ref="BO61:BR61"/>
    <mergeCell ref="BT61:BX61"/>
    <mergeCell ref="BY61:BZ61"/>
    <mergeCell ref="CA61:CB61"/>
    <mergeCell ref="CC61:CD61"/>
    <mergeCell ref="CE61:CF61"/>
    <mergeCell ref="CG61:CH61"/>
    <mergeCell ref="B62:F62"/>
    <mergeCell ref="G62:H62"/>
    <mergeCell ref="I62:J62"/>
    <mergeCell ref="K62:L62"/>
    <mergeCell ref="M62:N62"/>
    <mergeCell ref="O62:P62"/>
    <mergeCell ref="Q62:U62"/>
    <mergeCell ref="V62:W62"/>
    <mergeCell ref="X62:Y62"/>
    <mergeCell ref="Z62:AA62"/>
    <mergeCell ref="AB62:AC62"/>
    <mergeCell ref="AD62:AE62"/>
    <mergeCell ref="AG62:AM62"/>
    <mergeCell ref="AN62:AY62"/>
    <mergeCell ref="AZ62:BA62"/>
    <mergeCell ref="BB62:BC62"/>
    <mergeCell ref="BD62:BE62"/>
    <mergeCell ref="BF62:BG62"/>
    <mergeCell ref="BH62:BI62"/>
    <mergeCell ref="BK62:BN62"/>
    <mergeCell ref="BO62:BR62"/>
    <mergeCell ref="BT62:BX62"/>
    <mergeCell ref="BY62:BZ62"/>
    <mergeCell ref="CA62:CB62"/>
    <mergeCell ref="CC62:CD62"/>
    <mergeCell ref="CE62:CF62"/>
    <mergeCell ref="CG62:CH62"/>
    <mergeCell ref="B63:F63"/>
    <mergeCell ref="G63:H63"/>
    <mergeCell ref="I63:J63"/>
    <mergeCell ref="K63:L63"/>
    <mergeCell ref="M63:N63"/>
    <mergeCell ref="O63:P63"/>
    <mergeCell ref="Q63:U63"/>
    <mergeCell ref="V63:W63"/>
    <mergeCell ref="X63:Y63"/>
    <mergeCell ref="Z63:AA63"/>
    <mergeCell ref="AB63:AC63"/>
    <mergeCell ref="AD63:AE63"/>
    <mergeCell ref="AG63:AM63"/>
    <mergeCell ref="AN63:AY63"/>
    <mergeCell ref="AZ63:BA63"/>
    <mergeCell ref="BB63:BC63"/>
    <mergeCell ref="BD63:BE63"/>
    <mergeCell ref="BF63:BG63"/>
    <mergeCell ref="BH63:BI63"/>
    <mergeCell ref="BK63:BN63"/>
    <mergeCell ref="BO63:BR63"/>
    <mergeCell ref="BT63:BX63"/>
    <mergeCell ref="BY63:BZ63"/>
    <mergeCell ref="CA63:CB63"/>
    <mergeCell ref="CC63:CD63"/>
    <mergeCell ref="CE63:CF63"/>
    <mergeCell ref="CG63:CH63"/>
    <mergeCell ref="B64:F64"/>
    <mergeCell ref="G64:H64"/>
    <mergeCell ref="I64:J64"/>
    <mergeCell ref="K64:L64"/>
    <mergeCell ref="M64:N64"/>
    <mergeCell ref="O64:P64"/>
    <mergeCell ref="Q64:U64"/>
    <mergeCell ref="V64:W64"/>
    <mergeCell ref="X64:Y64"/>
    <mergeCell ref="Z64:AA64"/>
    <mergeCell ref="AB64:AC64"/>
    <mergeCell ref="AD64:AE64"/>
    <mergeCell ref="AG64:AM64"/>
    <mergeCell ref="AN64:AY64"/>
    <mergeCell ref="AZ64:BA64"/>
    <mergeCell ref="BB64:BC64"/>
    <mergeCell ref="BD64:BE64"/>
    <mergeCell ref="BF64:BG64"/>
    <mergeCell ref="BH64:BI64"/>
    <mergeCell ref="BK64:BN64"/>
    <mergeCell ref="BO64:BR64"/>
    <mergeCell ref="BT64:BX64"/>
    <mergeCell ref="BY64:BZ64"/>
    <mergeCell ref="CA64:CB64"/>
    <mergeCell ref="CC64:CD64"/>
    <mergeCell ref="CE64:CF64"/>
    <mergeCell ref="CG64:CH64"/>
    <mergeCell ref="B65:F65"/>
    <mergeCell ref="G65:H65"/>
    <mergeCell ref="I65:J65"/>
    <mergeCell ref="K65:L65"/>
    <mergeCell ref="M65:N65"/>
    <mergeCell ref="O65:P65"/>
    <mergeCell ref="Q65:U65"/>
    <mergeCell ref="V65:W65"/>
    <mergeCell ref="X65:Y65"/>
    <mergeCell ref="Z65:AA65"/>
    <mergeCell ref="AB65:AC65"/>
    <mergeCell ref="AD65:AE65"/>
    <mergeCell ref="AG65:AM65"/>
    <mergeCell ref="AN65:AY65"/>
    <mergeCell ref="AZ65:BA65"/>
    <mergeCell ref="BB65:BC65"/>
    <mergeCell ref="BD65:BE65"/>
    <mergeCell ref="BF65:BG65"/>
    <mergeCell ref="BH65:BI65"/>
    <mergeCell ref="BK65:BN65"/>
    <mergeCell ref="BO65:BR65"/>
    <mergeCell ref="BT65:BX65"/>
    <mergeCell ref="BY65:BZ65"/>
    <mergeCell ref="CA65:CB65"/>
    <mergeCell ref="CC65:CD65"/>
    <mergeCell ref="CE65:CF65"/>
    <mergeCell ref="CG65:CH65"/>
    <mergeCell ref="B66:F66"/>
    <mergeCell ref="G66:H66"/>
    <mergeCell ref="I66:J66"/>
    <mergeCell ref="K66:L66"/>
    <mergeCell ref="M66:N66"/>
    <mergeCell ref="O66:P66"/>
    <mergeCell ref="Q66:U66"/>
    <mergeCell ref="V66:W66"/>
    <mergeCell ref="X66:Y66"/>
    <mergeCell ref="Z66:AA66"/>
    <mergeCell ref="AB66:AC66"/>
    <mergeCell ref="AD66:AE66"/>
    <mergeCell ref="AG66:AM66"/>
    <mergeCell ref="AN66:AY66"/>
    <mergeCell ref="AZ66:BA66"/>
    <mergeCell ref="BB66:BC66"/>
    <mergeCell ref="BD66:BE66"/>
    <mergeCell ref="BF66:BG66"/>
    <mergeCell ref="BH66:BI66"/>
    <mergeCell ref="BK66:BN66"/>
    <mergeCell ref="BO66:BR66"/>
    <mergeCell ref="BT66:BX66"/>
    <mergeCell ref="BY66:BZ66"/>
    <mergeCell ref="CA66:CB66"/>
    <mergeCell ref="CC66:CD66"/>
    <mergeCell ref="CE66:CF66"/>
    <mergeCell ref="CG66:CH66"/>
    <mergeCell ref="B67:F67"/>
    <mergeCell ref="G67:H67"/>
    <mergeCell ref="I67:J67"/>
    <mergeCell ref="K67:L67"/>
    <mergeCell ref="M67:N67"/>
    <mergeCell ref="O67:P67"/>
    <mergeCell ref="Q67:U67"/>
    <mergeCell ref="V67:W67"/>
    <mergeCell ref="X67:Y67"/>
    <mergeCell ref="Z67:AA67"/>
    <mergeCell ref="AB67:AC67"/>
    <mergeCell ref="AD67:AE67"/>
    <mergeCell ref="AG67:AM67"/>
    <mergeCell ref="AN67:AY67"/>
    <mergeCell ref="AZ67:BA67"/>
    <mergeCell ref="BB67:BC67"/>
    <mergeCell ref="BD67:BE67"/>
    <mergeCell ref="BF67:BG67"/>
    <mergeCell ref="BH67:BI67"/>
    <mergeCell ref="BK67:BN67"/>
    <mergeCell ref="BO67:BR67"/>
    <mergeCell ref="BT67:BX67"/>
    <mergeCell ref="BY67:BZ67"/>
    <mergeCell ref="CA67:CB67"/>
    <mergeCell ref="CC67:CD67"/>
    <mergeCell ref="CE67:CF67"/>
    <mergeCell ref="CG67:CH67"/>
    <mergeCell ref="B68:F68"/>
    <mergeCell ref="G68:H68"/>
    <mergeCell ref="I68:J68"/>
    <mergeCell ref="K68:L68"/>
    <mergeCell ref="M68:N68"/>
    <mergeCell ref="O68:P68"/>
    <mergeCell ref="Q68:U68"/>
    <mergeCell ref="V68:W68"/>
    <mergeCell ref="X68:Y68"/>
    <mergeCell ref="Z68:AA68"/>
    <mergeCell ref="AB68:AC68"/>
    <mergeCell ref="AD68:AE68"/>
    <mergeCell ref="AG68:AM68"/>
    <mergeCell ref="AN68:AY68"/>
    <mergeCell ref="AZ68:BA68"/>
    <mergeCell ref="BB68:BC68"/>
    <mergeCell ref="BD68:BE68"/>
    <mergeCell ref="BF68:BG68"/>
    <mergeCell ref="BH68:BI68"/>
    <mergeCell ref="BK68:BN68"/>
    <mergeCell ref="BO68:BR68"/>
    <mergeCell ref="BT68:BX68"/>
    <mergeCell ref="BY68:BZ68"/>
    <mergeCell ref="CA68:CB68"/>
    <mergeCell ref="CC68:CD68"/>
    <mergeCell ref="CE68:CF68"/>
    <mergeCell ref="CG68:CH68"/>
    <mergeCell ref="B69:F69"/>
    <mergeCell ref="G69:H69"/>
    <mergeCell ref="I69:J69"/>
    <mergeCell ref="K69:L69"/>
    <mergeCell ref="M69:N69"/>
    <mergeCell ref="O69:P69"/>
    <mergeCell ref="Q69:U69"/>
    <mergeCell ref="V69:W69"/>
    <mergeCell ref="X69:Y69"/>
    <mergeCell ref="Z69:AA69"/>
    <mergeCell ref="AB69:AC69"/>
    <mergeCell ref="AD69:AE69"/>
    <mergeCell ref="AG69:AM69"/>
    <mergeCell ref="AN69:AY69"/>
    <mergeCell ref="AZ69:BA69"/>
    <mergeCell ref="BB69:BC69"/>
    <mergeCell ref="BD69:BE69"/>
    <mergeCell ref="BF69:BG69"/>
    <mergeCell ref="BH69:BI69"/>
    <mergeCell ref="BK69:BN69"/>
    <mergeCell ref="BO69:BR69"/>
    <mergeCell ref="BT69:BX69"/>
    <mergeCell ref="BY69:BZ69"/>
    <mergeCell ref="CA69:CB69"/>
    <mergeCell ref="CC69:CD69"/>
    <mergeCell ref="CE69:CF69"/>
    <mergeCell ref="CG69:CH69"/>
    <mergeCell ref="B70:F70"/>
    <mergeCell ref="G70:H70"/>
    <mergeCell ref="I70:J70"/>
    <mergeCell ref="K70:L70"/>
    <mergeCell ref="M70:N70"/>
    <mergeCell ref="O70:P70"/>
    <mergeCell ref="Q70:U70"/>
    <mergeCell ref="V70:W70"/>
    <mergeCell ref="X70:Y70"/>
    <mergeCell ref="Z70:AA70"/>
    <mergeCell ref="AB70:AC70"/>
    <mergeCell ref="AD70:AE70"/>
    <mergeCell ref="AG70:AM70"/>
    <mergeCell ref="AN70:AY70"/>
    <mergeCell ref="AZ70:BA70"/>
    <mergeCell ref="BB70:BC70"/>
    <mergeCell ref="BD70:BE70"/>
    <mergeCell ref="BF70:BG70"/>
    <mergeCell ref="BH70:BI70"/>
    <mergeCell ref="BK70:BN70"/>
    <mergeCell ref="BO70:BR70"/>
    <mergeCell ref="BT70:BX70"/>
    <mergeCell ref="BY70:BZ70"/>
    <mergeCell ref="CA70:CB70"/>
    <mergeCell ref="CC70:CD70"/>
    <mergeCell ref="CE70:CF70"/>
    <mergeCell ref="CG70:CH70"/>
    <mergeCell ref="B71:F71"/>
    <mergeCell ref="G71:H71"/>
    <mergeCell ref="I71:J71"/>
    <mergeCell ref="K71:L71"/>
    <mergeCell ref="M71:N71"/>
    <mergeCell ref="O71:P71"/>
    <mergeCell ref="Q71:U71"/>
    <mergeCell ref="V71:W71"/>
    <mergeCell ref="X71:Y71"/>
    <mergeCell ref="Z71:AA71"/>
    <mergeCell ref="AB71:AC71"/>
    <mergeCell ref="AD71:AE71"/>
    <mergeCell ref="AG71:AM71"/>
    <mergeCell ref="AN71:AY71"/>
    <mergeCell ref="AZ71:BA71"/>
    <mergeCell ref="BB71:BC71"/>
    <mergeCell ref="BD71:BE71"/>
    <mergeCell ref="BF71:BG71"/>
    <mergeCell ref="BH71:BI71"/>
    <mergeCell ref="BK71:BN71"/>
    <mergeCell ref="BO71:BR71"/>
    <mergeCell ref="BT71:BX71"/>
    <mergeCell ref="BY71:BZ71"/>
    <mergeCell ref="CA71:CB71"/>
    <mergeCell ref="CC71:CD71"/>
    <mergeCell ref="CE71:CF71"/>
    <mergeCell ref="CG71:CH71"/>
    <mergeCell ref="B72:F72"/>
    <mergeCell ref="G72:H72"/>
    <mergeCell ref="I72:J72"/>
    <mergeCell ref="K72:L72"/>
    <mergeCell ref="M72:N72"/>
    <mergeCell ref="O72:P72"/>
    <mergeCell ref="Q72:U72"/>
    <mergeCell ref="V72:W72"/>
    <mergeCell ref="X72:Y72"/>
    <mergeCell ref="Z72:AA72"/>
    <mergeCell ref="AB72:AC72"/>
    <mergeCell ref="AD72:AE72"/>
    <mergeCell ref="AG72:AM72"/>
    <mergeCell ref="AN72:AY72"/>
    <mergeCell ref="AZ72:BA72"/>
    <mergeCell ref="BB72:BC72"/>
    <mergeCell ref="BD72:BE72"/>
    <mergeCell ref="BF72:BG72"/>
    <mergeCell ref="BH72:BI72"/>
    <mergeCell ref="BK72:BN72"/>
    <mergeCell ref="BO72:BR72"/>
    <mergeCell ref="BT72:BX72"/>
    <mergeCell ref="BY72:BZ72"/>
    <mergeCell ref="CA72:CB72"/>
    <mergeCell ref="CC72:CD72"/>
    <mergeCell ref="CE72:CF72"/>
    <mergeCell ref="CG72:CH72"/>
    <mergeCell ref="B73:F73"/>
    <mergeCell ref="G73:H73"/>
    <mergeCell ref="I73:J73"/>
    <mergeCell ref="K73:L73"/>
    <mergeCell ref="M73:N73"/>
    <mergeCell ref="O73:P73"/>
    <mergeCell ref="Q73:U73"/>
    <mergeCell ref="V73:W73"/>
    <mergeCell ref="X73:Y73"/>
    <mergeCell ref="Z73:AA73"/>
    <mergeCell ref="AB73:AC73"/>
    <mergeCell ref="AD73:AE73"/>
    <mergeCell ref="AG73:AM73"/>
    <mergeCell ref="AN73:AY73"/>
    <mergeCell ref="AZ73:BA73"/>
    <mergeCell ref="BB73:BC73"/>
    <mergeCell ref="BD73:BE73"/>
    <mergeCell ref="BF73:BG73"/>
    <mergeCell ref="BH73:BI73"/>
    <mergeCell ref="BK73:BN73"/>
    <mergeCell ref="BO73:BR73"/>
    <mergeCell ref="BT73:BX73"/>
    <mergeCell ref="BY73:BZ73"/>
    <mergeCell ref="CA73:CB73"/>
    <mergeCell ref="CC73:CD73"/>
    <mergeCell ref="CE73:CF73"/>
    <mergeCell ref="CG73:CH73"/>
    <mergeCell ref="B74:F74"/>
    <mergeCell ref="G74:H74"/>
    <mergeCell ref="I74:J74"/>
    <mergeCell ref="K74:L74"/>
    <mergeCell ref="M74:N74"/>
    <mergeCell ref="O74:P74"/>
    <mergeCell ref="Q74:U74"/>
    <mergeCell ref="V74:W74"/>
    <mergeCell ref="X74:Y74"/>
    <mergeCell ref="Z74:AA74"/>
    <mergeCell ref="AB74:AC74"/>
    <mergeCell ref="AD74:AE74"/>
    <mergeCell ref="AG74:AM74"/>
    <mergeCell ref="AN74:AY74"/>
    <mergeCell ref="AZ74:BA74"/>
    <mergeCell ref="BB74:BC74"/>
    <mergeCell ref="BD74:BE74"/>
    <mergeCell ref="BF74:BG74"/>
    <mergeCell ref="BH74:BI74"/>
    <mergeCell ref="BT74:BX74"/>
    <mergeCell ref="BY74:BZ74"/>
    <mergeCell ref="CA74:CB74"/>
    <mergeCell ref="CC74:CD74"/>
    <mergeCell ref="CE74:CF74"/>
    <mergeCell ref="CG74:CH74"/>
    <mergeCell ref="B75:F75"/>
    <mergeCell ref="G75:H75"/>
    <mergeCell ref="I75:J75"/>
    <mergeCell ref="K75:L75"/>
    <mergeCell ref="M75:N75"/>
    <mergeCell ref="O75:P75"/>
    <mergeCell ref="Q75:U75"/>
    <mergeCell ref="V75:W75"/>
    <mergeCell ref="X75:Y75"/>
    <mergeCell ref="Z75:AA75"/>
    <mergeCell ref="AB75:AC75"/>
    <mergeCell ref="AD75:AE75"/>
    <mergeCell ref="AG75:AM75"/>
    <mergeCell ref="AN75:AY75"/>
    <mergeCell ref="AZ75:BA75"/>
    <mergeCell ref="BB75:BC75"/>
    <mergeCell ref="BD75:BE75"/>
    <mergeCell ref="BF75:BG75"/>
    <mergeCell ref="BH75:BI75"/>
    <mergeCell ref="BK75:BR75"/>
    <mergeCell ref="BT75:BX75"/>
    <mergeCell ref="BY75:BZ75"/>
    <mergeCell ref="CA75:CB75"/>
    <mergeCell ref="CC75:CD75"/>
    <mergeCell ref="CE75:CF75"/>
    <mergeCell ref="CG75:CH75"/>
    <mergeCell ref="BY77:BZ77"/>
    <mergeCell ref="CA77:CB77"/>
    <mergeCell ref="CC77:CD77"/>
    <mergeCell ref="CE77:CF77"/>
    <mergeCell ref="B76:F76"/>
    <mergeCell ref="G76:H76"/>
    <mergeCell ref="I76:J76"/>
    <mergeCell ref="K76:L76"/>
    <mergeCell ref="M76:N76"/>
    <mergeCell ref="O76:P76"/>
    <mergeCell ref="Q76:U76"/>
    <mergeCell ref="V76:W76"/>
    <mergeCell ref="X76:Y76"/>
    <mergeCell ref="Z76:AA76"/>
    <mergeCell ref="AB76:AC76"/>
    <mergeCell ref="AD76:AE76"/>
    <mergeCell ref="AG76:AM76"/>
    <mergeCell ref="AN76:AY76"/>
    <mergeCell ref="AZ76:BA76"/>
    <mergeCell ref="BB76:BC76"/>
    <mergeCell ref="BD76:BE76"/>
    <mergeCell ref="CA78:CB78"/>
    <mergeCell ref="CC78:CD78"/>
    <mergeCell ref="CE78:CF78"/>
    <mergeCell ref="CG78:CH78"/>
    <mergeCell ref="BF76:BG76"/>
    <mergeCell ref="BH76:BI76"/>
    <mergeCell ref="BT76:BX76"/>
    <mergeCell ref="BY76:BZ76"/>
    <mergeCell ref="CA76:CB76"/>
    <mergeCell ref="CC76:CD76"/>
    <mergeCell ref="CE76:CF76"/>
    <mergeCell ref="CG76:CH76"/>
    <mergeCell ref="B77:F77"/>
    <mergeCell ref="G77:H77"/>
    <mergeCell ref="I77:J77"/>
    <mergeCell ref="K77:L77"/>
    <mergeCell ref="M77:N77"/>
    <mergeCell ref="O77:P77"/>
    <mergeCell ref="Q77:U77"/>
    <mergeCell ref="V77:W77"/>
    <mergeCell ref="X77:Y77"/>
    <mergeCell ref="Z77:AA77"/>
    <mergeCell ref="AB77:AC77"/>
    <mergeCell ref="AD77:AE77"/>
    <mergeCell ref="AG77:AM77"/>
    <mergeCell ref="AN77:AY77"/>
    <mergeCell ref="AZ77:BA77"/>
    <mergeCell ref="BB77:BC77"/>
    <mergeCell ref="BD77:BE77"/>
    <mergeCell ref="BF77:BG77"/>
    <mergeCell ref="BH77:BI77"/>
    <mergeCell ref="BT77:BX77"/>
    <mergeCell ref="V79:W79"/>
    <mergeCell ref="X79:Y79"/>
    <mergeCell ref="Z79:AA79"/>
    <mergeCell ref="AB79:AC79"/>
    <mergeCell ref="AD79:AE79"/>
    <mergeCell ref="AG79:AM79"/>
    <mergeCell ref="AN79:AY79"/>
    <mergeCell ref="AZ79:BA79"/>
    <mergeCell ref="BB79:BC79"/>
    <mergeCell ref="BD79:BE79"/>
    <mergeCell ref="CG77:CH77"/>
    <mergeCell ref="B78:F78"/>
    <mergeCell ref="G78:H78"/>
    <mergeCell ref="I78:J78"/>
    <mergeCell ref="K78:L78"/>
    <mergeCell ref="M78:N78"/>
    <mergeCell ref="O78:P78"/>
    <mergeCell ref="Q78:U78"/>
    <mergeCell ref="V78:W78"/>
    <mergeCell ref="X78:Y78"/>
    <mergeCell ref="Z78:AA78"/>
    <mergeCell ref="AB78:AC78"/>
    <mergeCell ref="AD78:AE78"/>
    <mergeCell ref="AG78:AM78"/>
    <mergeCell ref="AN78:AY78"/>
    <mergeCell ref="AZ78:BA78"/>
    <mergeCell ref="BB78:BC78"/>
    <mergeCell ref="BD78:BE78"/>
    <mergeCell ref="BF78:BG78"/>
    <mergeCell ref="BH78:BI78"/>
    <mergeCell ref="BT78:BX78"/>
    <mergeCell ref="BY78:BZ78"/>
    <mergeCell ref="BY79:BZ79"/>
    <mergeCell ref="CA79:CB79"/>
    <mergeCell ref="CC79:CD79"/>
    <mergeCell ref="CE79:CF79"/>
    <mergeCell ref="CG79:CH79"/>
    <mergeCell ref="B80:H80"/>
    <mergeCell ref="I80:U80"/>
    <mergeCell ref="V80:W80"/>
    <mergeCell ref="X80:Y80"/>
    <mergeCell ref="Z80:AA80"/>
    <mergeCell ref="AB80:AC80"/>
    <mergeCell ref="AD80:AE80"/>
    <mergeCell ref="AG80:AM80"/>
    <mergeCell ref="AN80:AY80"/>
    <mergeCell ref="AZ80:BA80"/>
    <mergeCell ref="BB80:BC80"/>
    <mergeCell ref="BD80:BE80"/>
    <mergeCell ref="BF80:BG80"/>
    <mergeCell ref="BH80:BI80"/>
    <mergeCell ref="BT80:BX80"/>
    <mergeCell ref="BY80:BZ80"/>
    <mergeCell ref="CA80:CB80"/>
    <mergeCell ref="CC80:CD80"/>
    <mergeCell ref="CE80:CF80"/>
    <mergeCell ref="CG80:CH80"/>
    <mergeCell ref="B79:F79"/>
    <mergeCell ref="G79:H79"/>
    <mergeCell ref="I79:J79"/>
    <mergeCell ref="K79:L79"/>
    <mergeCell ref="M79:N79"/>
    <mergeCell ref="O79:P79"/>
    <mergeCell ref="Q79:U79"/>
    <mergeCell ref="B81:H81"/>
    <mergeCell ref="I81:U81"/>
    <mergeCell ref="V81:W81"/>
    <mergeCell ref="X81:Y81"/>
    <mergeCell ref="Z81:AA81"/>
    <mergeCell ref="AB81:AC81"/>
    <mergeCell ref="AD81:AE81"/>
    <mergeCell ref="AG81:AM81"/>
    <mergeCell ref="AN81:AY81"/>
    <mergeCell ref="AZ81:BA81"/>
    <mergeCell ref="BB81:BC81"/>
    <mergeCell ref="BD81:BE81"/>
    <mergeCell ref="BF81:BG81"/>
    <mergeCell ref="BH81:BI81"/>
    <mergeCell ref="BT81:BX81"/>
    <mergeCell ref="BY81:BZ81"/>
    <mergeCell ref="CA81:CB81"/>
    <mergeCell ref="B82:H82"/>
    <mergeCell ref="I82:U82"/>
    <mergeCell ref="V82:W82"/>
    <mergeCell ref="X82:Y82"/>
    <mergeCell ref="Z82:AA82"/>
    <mergeCell ref="AB82:AC82"/>
    <mergeCell ref="AD82:AE82"/>
    <mergeCell ref="AG82:AM82"/>
    <mergeCell ref="AN82:AY82"/>
    <mergeCell ref="AZ82:BA82"/>
    <mergeCell ref="BB82:BC82"/>
    <mergeCell ref="BD82:BE82"/>
    <mergeCell ref="BF82:BG82"/>
    <mergeCell ref="BH82:BI82"/>
    <mergeCell ref="BT82:BX82"/>
    <mergeCell ref="BY82:BZ82"/>
    <mergeCell ref="CA82:CB82"/>
    <mergeCell ref="B83:H83"/>
    <mergeCell ref="I83:U83"/>
    <mergeCell ref="V83:W83"/>
    <mergeCell ref="X83:Y83"/>
    <mergeCell ref="Z83:AA83"/>
    <mergeCell ref="AB83:AC83"/>
    <mergeCell ref="AD83:AE83"/>
    <mergeCell ref="AG83:AM83"/>
    <mergeCell ref="AN83:AY83"/>
    <mergeCell ref="AZ83:BA83"/>
    <mergeCell ref="BB83:BC83"/>
    <mergeCell ref="BD83:BE83"/>
    <mergeCell ref="BF83:BG83"/>
    <mergeCell ref="BH83:BI83"/>
    <mergeCell ref="BT83:BX83"/>
    <mergeCell ref="BY83:BZ83"/>
    <mergeCell ref="CA83:CB83"/>
    <mergeCell ref="B84:H84"/>
    <mergeCell ref="I84:U84"/>
    <mergeCell ref="V84:W84"/>
    <mergeCell ref="X84:Y84"/>
    <mergeCell ref="Z84:AA84"/>
    <mergeCell ref="AB84:AC84"/>
    <mergeCell ref="AD84:AE84"/>
    <mergeCell ref="AG84:AM84"/>
    <mergeCell ref="AN84:AY84"/>
    <mergeCell ref="AZ84:BA84"/>
    <mergeCell ref="BB84:BC84"/>
    <mergeCell ref="BD84:BE84"/>
    <mergeCell ref="BF84:BG84"/>
    <mergeCell ref="BH84:BI84"/>
    <mergeCell ref="BK84:BN84"/>
    <mergeCell ref="BO84:BR84"/>
    <mergeCell ref="BT84:BX84"/>
    <mergeCell ref="X85:Y85"/>
    <mergeCell ref="Z85:AA85"/>
    <mergeCell ref="AB85:AC85"/>
    <mergeCell ref="AD85:AE85"/>
    <mergeCell ref="AG85:AM85"/>
    <mergeCell ref="AN85:AY85"/>
    <mergeCell ref="AZ85:BA85"/>
    <mergeCell ref="BB85:BC85"/>
    <mergeCell ref="BD85:BE85"/>
    <mergeCell ref="BF85:BG85"/>
    <mergeCell ref="BH85:BI85"/>
    <mergeCell ref="BT85:BX85"/>
    <mergeCell ref="BY85:BZ85"/>
    <mergeCell ref="CA85:CB85"/>
    <mergeCell ref="CC83:CD83"/>
    <mergeCell ref="CE83:CF83"/>
    <mergeCell ref="CG83:CH83"/>
    <mergeCell ref="BY84:BZ84"/>
    <mergeCell ref="CA84:CB84"/>
    <mergeCell ref="CC84:CD84"/>
    <mergeCell ref="CE84:CF84"/>
    <mergeCell ref="CG84:CH84"/>
    <mergeCell ref="BK76:BR83"/>
    <mergeCell ref="CC81:CD81"/>
    <mergeCell ref="CE81:CF81"/>
    <mergeCell ref="CG81:CH81"/>
    <mergeCell ref="CC82:CD82"/>
    <mergeCell ref="CE82:CF82"/>
    <mergeCell ref="CG82:CH82"/>
    <mergeCell ref="BF79:BG79"/>
    <mergeCell ref="BH79:BI79"/>
    <mergeCell ref="BT79:BX79"/>
    <mergeCell ref="BH87:BI87"/>
    <mergeCell ref="BK87:BN87"/>
    <mergeCell ref="BO87:BR87"/>
    <mergeCell ref="BT87:BX87"/>
    <mergeCell ref="CC85:CD85"/>
    <mergeCell ref="CE85:CF85"/>
    <mergeCell ref="CG85:CH85"/>
    <mergeCell ref="B86:H86"/>
    <mergeCell ref="I86:U86"/>
    <mergeCell ref="V86:W86"/>
    <mergeCell ref="X86:Y86"/>
    <mergeCell ref="Z86:AA86"/>
    <mergeCell ref="AB86:AC86"/>
    <mergeCell ref="AD86:AE86"/>
    <mergeCell ref="AG86:AM86"/>
    <mergeCell ref="AN86:AY86"/>
    <mergeCell ref="AZ86:BA86"/>
    <mergeCell ref="BB86:BC86"/>
    <mergeCell ref="BD86:BE86"/>
    <mergeCell ref="BF86:BG86"/>
    <mergeCell ref="BH86:BI86"/>
    <mergeCell ref="BK86:BN86"/>
    <mergeCell ref="BO86:BR86"/>
    <mergeCell ref="BT86:BX86"/>
    <mergeCell ref="BY86:BZ86"/>
    <mergeCell ref="CA86:CB86"/>
    <mergeCell ref="CC86:CD86"/>
    <mergeCell ref="CE86:CF86"/>
    <mergeCell ref="CG86:CH86"/>
    <mergeCell ref="B85:H85"/>
    <mergeCell ref="I85:U85"/>
    <mergeCell ref="V85:W85"/>
    <mergeCell ref="BY87:BZ87"/>
    <mergeCell ref="CA87:CB87"/>
    <mergeCell ref="CC87:CD87"/>
    <mergeCell ref="CE87:CF87"/>
    <mergeCell ref="CG87:CH87"/>
    <mergeCell ref="B88:H88"/>
    <mergeCell ref="I88:U88"/>
    <mergeCell ref="V88:W88"/>
    <mergeCell ref="X88:Y88"/>
    <mergeCell ref="Z88:AA88"/>
    <mergeCell ref="AB88:AC88"/>
    <mergeCell ref="AD88:AE88"/>
    <mergeCell ref="AG88:AM88"/>
    <mergeCell ref="AN88:AY88"/>
    <mergeCell ref="AZ88:BA88"/>
    <mergeCell ref="BB88:BC88"/>
    <mergeCell ref="BD88:BE88"/>
    <mergeCell ref="BF88:BG88"/>
    <mergeCell ref="BH88:BI88"/>
    <mergeCell ref="B87:H87"/>
    <mergeCell ref="I87:U87"/>
    <mergeCell ref="V87:W87"/>
    <mergeCell ref="X87:Y87"/>
    <mergeCell ref="Z87:AA87"/>
    <mergeCell ref="AB87:AC87"/>
    <mergeCell ref="AD87:AE87"/>
    <mergeCell ref="AG87:AM87"/>
    <mergeCell ref="AN87:AY87"/>
    <mergeCell ref="AZ87:BA87"/>
    <mergeCell ref="BB87:BC87"/>
    <mergeCell ref="BD87:BE87"/>
    <mergeCell ref="BF87:BG87"/>
    <mergeCell ref="B89:H89"/>
    <mergeCell ref="I89:U89"/>
    <mergeCell ref="V89:W89"/>
    <mergeCell ref="X89:Y89"/>
    <mergeCell ref="Z89:AA89"/>
    <mergeCell ref="AB89:AC89"/>
    <mergeCell ref="AD89:AE89"/>
    <mergeCell ref="AG89:AM89"/>
    <mergeCell ref="AN89:AY89"/>
    <mergeCell ref="AZ89:BA89"/>
    <mergeCell ref="BB89:BC89"/>
    <mergeCell ref="BD89:BE89"/>
    <mergeCell ref="BF89:BG89"/>
    <mergeCell ref="BH89:BI89"/>
    <mergeCell ref="BL89:CH89"/>
    <mergeCell ref="B90:H90"/>
    <mergeCell ref="I90:U90"/>
    <mergeCell ref="V90:W90"/>
    <mergeCell ref="X90:Y90"/>
    <mergeCell ref="Z90:AA90"/>
    <mergeCell ref="AB90:AC90"/>
    <mergeCell ref="AD90:AE90"/>
    <mergeCell ref="BL90:BM90"/>
    <mergeCell ref="BN90:BO90"/>
    <mergeCell ref="BP90:BQ90"/>
    <mergeCell ref="BR90:BS90"/>
    <mergeCell ref="BT90:BU90"/>
    <mergeCell ref="BV90:BW90"/>
    <mergeCell ref="BX90:BY90"/>
    <mergeCell ref="BZ90:CA90"/>
    <mergeCell ref="CC90:CH90"/>
    <mergeCell ref="CC92:CD92"/>
    <mergeCell ref="CE92:CF92"/>
    <mergeCell ref="CG92:CH92"/>
    <mergeCell ref="B91:H91"/>
    <mergeCell ref="I91:U91"/>
    <mergeCell ref="V91:W91"/>
    <mergeCell ref="X91:Y91"/>
    <mergeCell ref="Z91:AA91"/>
    <mergeCell ref="AB91:AC91"/>
    <mergeCell ref="AD91:AE91"/>
    <mergeCell ref="AI91:AM91"/>
    <mergeCell ref="AO91:AT91"/>
    <mergeCell ref="AV91:BA91"/>
    <mergeCell ref="BL91:BM91"/>
    <mergeCell ref="BN91:BO91"/>
    <mergeCell ref="BP91:BQ91"/>
    <mergeCell ref="BR91:BS91"/>
    <mergeCell ref="BT91:BU91"/>
    <mergeCell ref="BV91:BW91"/>
    <mergeCell ref="BX91:BY91"/>
    <mergeCell ref="AI93:AM93"/>
    <mergeCell ref="AO93:AT93"/>
    <mergeCell ref="AV93:BA93"/>
    <mergeCell ref="BL93:BM93"/>
    <mergeCell ref="BN93:BO93"/>
    <mergeCell ref="BP93:BQ93"/>
    <mergeCell ref="BR93:BS93"/>
    <mergeCell ref="BT93:BU93"/>
    <mergeCell ref="BV93:BW93"/>
    <mergeCell ref="BX93:BY93"/>
    <mergeCell ref="BZ91:CA91"/>
    <mergeCell ref="CC91:CD91"/>
    <mergeCell ref="CE91:CF91"/>
    <mergeCell ref="CG91:CH91"/>
    <mergeCell ref="B92:H92"/>
    <mergeCell ref="I92:U92"/>
    <mergeCell ref="V92:W92"/>
    <mergeCell ref="X92:Y92"/>
    <mergeCell ref="Z92:AA92"/>
    <mergeCell ref="AB92:AC92"/>
    <mergeCell ref="AD92:AE92"/>
    <mergeCell ref="AI92:AM92"/>
    <mergeCell ref="AO92:AT92"/>
    <mergeCell ref="AV92:BA92"/>
    <mergeCell ref="BL92:BM92"/>
    <mergeCell ref="BN92:BO92"/>
    <mergeCell ref="BP92:BQ92"/>
    <mergeCell ref="BR92:BS92"/>
    <mergeCell ref="BT92:BU92"/>
    <mergeCell ref="BV92:BW92"/>
    <mergeCell ref="BX92:BY92"/>
    <mergeCell ref="BZ92:CA92"/>
    <mergeCell ref="BZ93:CA93"/>
    <mergeCell ref="CC93:CD93"/>
    <mergeCell ref="CE93:CF93"/>
    <mergeCell ref="CG93:CH93"/>
    <mergeCell ref="B94:H94"/>
    <mergeCell ref="I94:U94"/>
    <mergeCell ref="V94:W94"/>
    <mergeCell ref="X94:Y94"/>
    <mergeCell ref="Z94:AA94"/>
    <mergeCell ref="AB94:AC94"/>
    <mergeCell ref="AD94:AE94"/>
    <mergeCell ref="AI94:AM94"/>
    <mergeCell ref="AO94:AT94"/>
    <mergeCell ref="AV94:BA94"/>
    <mergeCell ref="BL94:BM94"/>
    <mergeCell ref="BN94:BO94"/>
    <mergeCell ref="BP94:BQ94"/>
    <mergeCell ref="BR94:BS94"/>
    <mergeCell ref="BT94:BU94"/>
    <mergeCell ref="BV94:BW94"/>
    <mergeCell ref="BX94:BY94"/>
    <mergeCell ref="BZ94:CA94"/>
    <mergeCell ref="CC94:CD94"/>
    <mergeCell ref="CE94:CF94"/>
    <mergeCell ref="CG94:CH94"/>
    <mergeCell ref="B93:H93"/>
    <mergeCell ref="I93:U93"/>
    <mergeCell ref="V93:W93"/>
    <mergeCell ref="X93:Y93"/>
    <mergeCell ref="Z93:AA93"/>
    <mergeCell ref="AB93:AC93"/>
    <mergeCell ref="AD93:AE93"/>
    <mergeCell ref="CE96:CF96"/>
    <mergeCell ref="CG96:CH96"/>
    <mergeCell ref="B95:H95"/>
    <mergeCell ref="I95:U95"/>
    <mergeCell ref="V95:W95"/>
    <mergeCell ref="X95:Y95"/>
    <mergeCell ref="Z95:AA95"/>
    <mergeCell ref="AB95:AC95"/>
    <mergeCell ref="AD95:AE95"/>
    <mergeCell ref="AI95:AM95"/>
    <mergeCell ref="AO95:AT95"/>
    <mergeCell ref="AV95:BA95"/>
    <mergeCell ref="BL95:BM95"/>
    <mergeCell ref="BN95:BO95"/>
    <mergeCell ref="BP95:BQ95"/>
    <mergeCell ref="BR95:BS95"/>
    <mergeCell ref="BT95:BU95"/>
    <mergeCell ref="BV95:BW95"/>
    <mergeCell ref="BX95:BY95"/>
    <mergeCell ref="AV97:BA97"/>
    <mergeCell ref="BC97:BG97"/>
    <mergeCell ref="BL97:BM97"/>
    <mergeCell ref="BN97:BO97"/>
    <mergeCell ref="BP97:BQ97"/>
    <mergeCell ref="BR97:BS97"/>
    <mergeCell ref="BT97:BU97"/>
    <mergeCell ref="BV97:BW97"/>
    <mergeCell ref="BZ95:CA95"/>
    <mergeCell ref="CC95:CD95"/>
    <mergeCell ref="CE95:CF95"/>
    <mergeCell ref="CG95:CH95"/>
    <mergeCell ref="B96:H96"/>
    <mergeCell ref="I96:U96"/>
    <mergeCell ref="V96:W96"/>
    <mergeCell ref="X96:Y96"/>
    <mergeCell ref="Z96:AA96"/>
    <mergeCell ref="AB96:AC96"/>
    <mergeCell ref="AD96:AE96"/>
    <mergeCell ref="AI96:AM96"/>
    <mergeCell ref="AO96:AT96"/>
    <mergeCell ref="AV96:BA96"/>
    <mergeCell ref="BC96:BG96"/>
    <mergeCell ref="BL96:BM96"/>
    <mergeCell ref="BN96:BO96"/>
    <mergeCell ref="BP96:BQ96"/>
    <mergeCell ref="BR96:BS96"/>
    <mergeCell ref="BT96:BU96"/>
    <mergeCell ref="BV96:BW96"/>
    <mergeCell ref="BX96:BY96"/>
    <mergeCell ref="BZ96:CA96"/>
    <mergeCell ref="CC96:CD96"/>
    <mergeCell ref="BX97:BY97"/>
    <mergeCell ref="BZ97:CA97"/>
    <mergeCell ref="CC97:CD97"/>
    <mergeCell ref="CE97:CF97"/>
    <mergeCell ref="CG97:CH97"/>
    <mergeCell ref="B98:H98"/>
    <mergeCell ref="I98:U98"/>
    <mergeCell ref="V98:W98"/>
    <mergeCell ref="X98:Y98"/>
    <mergeCell ref="Z98:AA98"/>
    <mergeCell ref="AB98:AC98"/>
    <mergeCell ref="AD98:AE98"/>
    <mergeCell ref="BL98:BM98"/>
    <mergeCell ref="BN98:BO98"/>
    <mergeCell ref="BP98:BQ98"/>
    <mergeCell ref="BR98:BS98"/>
    <mergeCell ref="BT98:BU98"/>
    <mergeCell ref="BV98:BW98"/>
    <mergeCell ref="BX98:BY98"/>
    <mergeCell ref="BZ98:CA98"/>
    <mergeCell ref="CC98:CD98"/>
    <mergeCell ref="CE98:CF98"/>
    <mergeCell ref="CG98:CH98"/>
    <mergeCell ref="B97:H97"/>
    <mergeCell ref="I97:U97"/>
    <mergeCell ref="V97:W97"/>
    <mergeCell ref="X97:Y97"/>
    <mergeCell ref="Z97:AA97"/>
    <mergeCell ref="AB97:AC97"/>
    <mergeCell ref="AD97:AE97"/>
    <mergeCell ref="AI97:AM97"/>
    <mergeCell ref="AO97:AT97"/>
    <mergeCell ref="CG100:CH100"/>
    <mergeCell ref="B99:H99"/>
    <mergeCell ref="I99:U99"/>
    <mergeCell ref="V99:W99"/>
    <mergeCell ref="X99:Y99"/>
    <mergeCell ref="Z99:AA99"/>
    <mergeCell ref="AB99:AC99"/>
    <mergeCell ref="AD99:AE99"/>
    <mergeCell ref="AG99:BI99"/>
    <mergeCell ref="BL99:BM99"/>
    <mergeCell ref="BN99:BO99"/>
    <mergeCell ref="BP99:BQ99"/>
    <mergeCell ref="BR99:BS99"/>
    <mergeCell ref="BT99:BU99"/>
    <mergeCell ref="BV99:BW99"/>
    <mergeCell ref="BX99:BY99"/>
    <mergeCell ref="BZ99:CA99"/>
    <mergeCell ref="CC99:CD99"/>
    <mergeCell ref="V102:W102"/>
    <mergeCell ref="X102:Y102"/>
    <mergeCell ref="Z102:AA102"/>
    <mergeCell ref="AB102:AC102"/>
    <mergeCell ref="AD102:AE102"/>
    <mergeCell ref="BL102:BM102"/>
    <mergeCell ref="BN102:BO102"/>
    <mergeCell ref="BP102:BQ102"/>
    <mergeCell ref="BR102:BS102"/>
    <mergeCell ref="BT102:BU102"/>
    <mergeCell ref="BV102:BW102"/>
    <mergeCell ref="BX102:BY102"/>
    <mergeCell ref="BZ102:CA102"/>
    <mergeCell ref="CE99:CF99"/>
    <mergeCell ref="CG99:CH99"/>
    <mergeCell ref="B100:H100"/>
    <mergeCell ref="I100:U100"/>
    <mergeCell ref="V100:W100"/>
    <mergeCell ref="X100:Y100"/>
    <mergeCell ref="Z100:AA100"/>
    <mergeCell ref="AB100:AC100"/>
    <mergeCell ref="AD100:AE100"/>
    <mergeCell ref="BL100:BM100"/>
    <mergeCell ref="BN100:BO100"/>
    <mergeCell ref="BP100:BQ100"/>
    <mergeCell ref="BR100:BS100"/>
    <mergeCell ref="BT100:BU100"/>
    <mergeCell ref="BV100:BW100"/>
    <mergeCell ref="BX100:BY100"/>
    <mergeCell ref="BZ100:CA100"/>
    <mergeCell ref="CC100:CD100"/>
    <mergeCell ref="CE100:CF100"/>
    <mergeCell ref="B104:H104"/>
    <mergeCell ref="I104:U104"/>
    <mergeCell ref="V104:W104"/>
    <mergeCell ref="X104:Y104"/>
    <mergeCell ref="Z104:AA104"/>
    <mergeCell ref="AB104:AC104"/>
    <mergeCell ref="AD104:AE104"/>
    <mergeCell ref="BL104:BM104"/>
    <mergeCell ref="BN104:BO104"/>
    <mergeCell ref="BP104:BQ104"/>
    <mergeCell ref="BR104:BS104"/>
    <mergeCell ref="BT104:BU104"/>
    <mergeCell ref="BV104:BW104"/>
    <mergeCell ref="BX104:BY104"/>
    <mergeCell ref="BZ104:CA104"/>
    <mergeCell ref="B101:H101"/>
    <mergeCell ref="I101:U101"/>
    <mergeCell ref="V101:W101"/>
    <mergeCell ref="X101:Y101"/>
    <mergeCell ref="Z101:AA101"/>
    <mergeCell ref="AB101:AC101"/>
    <mergeCell ref="AD101:AE101"/>
    <mergeCell ref="BL101:BM101"/>
    <mergeCell ref="BN101:BO101"/>
    <mergeCell ref="BP101:BQ101"/>
    <mergeCell ref="BR101:BS101"/>
    <mergeCell ref="BT101:BU101"/>
    <mergeCell ref="BV101:BW101"/>
    <mergeCell ref="BX101:BY101"/>
    <mergeCell ref="BZ101:CA101"/>
    <mergeCell ref="B102:H102"/>
    <mergeCell ref="I102:U102"/>
    <mergeCell ref="B105:H105"/>
    <mergeCell ref="I105:U105"/>
    <mergeCell ref="V105:W105"/>
    <mergeCell ref="X105:Y105"/>
    <mergeCell ref="Z105:AA105"/>
    <mergeCell ref="AB105:AC105"/>
    <mergeCell ref="AD105:AE105"/>
    <mergeCell ref="BL105:BM105"/>
    <mergeCell ref="BN105:BO105"/>
    <mergeCell ref="BP105:BQ105"/>
    <mergeCell ref="BR105:BS105"/>
    <mergeCell ref="BT105:BU105"/>
    <mergeCell ref="BV105:BW105"/>
    <mergeCell ref="BX105:BY105"/>
    <mergeCell ref="BZ105:CA105"/>
    <mergeCell ref="AG100:BI105"/>
    <mergeCell ref="BC91:BH95"/>
    <mergeCell ref="B103:H103"/>
    <mergeCell ref="I103:U103"/>
    <mergeCell ref="V103:W103"/>
    <mergeCell ref="X103:Y103"/>
    <mergeCell ref="Z103:AA103"/>
    <mergeCell ref="AB103:AC103"/>
    <mergeCell ref="AD103:AE103"/>
    <mergeCell ref="BL103:BM103"/>
    <mergeCell ref="BN103:BO103"/>
    <mergeCell ref="BP103:BQ103"/>
    <mergeCell ref="BR103:BS103"/>
    <mergeCell ref="BT103:BU103"/>
    <mergeCell ref="BV103:BW103"/>
    <mergeCell ref="BX103:BY103"/>
    <mergeCell ref="BZ103:CA103"/>
  </mergeCells>
  <phoneticPr fontId="52" type="noConversion"/>
  <dataValidations count="9">
    <dataValidation allowBlank="1" showInputMessage="1" showErrorMessage="1" sqref="A7 T7:AE7" xr:uid="{00000000-0002-0000-0400-000000000000}"/>
    <dataValidation type="list" allowBlank="1" showInputMessage="1" showErrorMessage="1" sqref="BD5:BF5 BV5:BX5 BD8:BF8 BV8:BX8 BD11:BF11 BV11:BX11 BD14:BF14 BV14:BX14 BD17:BF17 BV17:BX17 BD20:BF20 BV20:BX20 BD23:BF23 BV23:BX23 BD26:BF26 BV26:BX26 BD29:BF29 BV29:BX29 BD32:BF32 BV32:BX32 BD35:BF35 BV35:BX35" xr:uid="{00000000-0002-0000-0400-000001000000}">
      <formula1>"类型,魔法武器,魔法防具,魔法戒指,权杖,法杖,腰部奇物,躯体奇物,胸部奇物,眼部奇物,脚部奇物,手部奇物,头部奇物,头饰奇物,颈部奇物,肩部奇物,腕部奇物,无位置,刺青"</formula1>
    </dataValidation>
    <dataValidation type="list" allowBlank="1" showInputMessage="1" showErrorMessage="1" sqref="BG4:BH4 BY4:BZ4 BG7:BH7 BY7:BZ7 BG10:BH10 BY10:BZ10 BG13:BH13 BY13:BZ13 BG16:BH16 BY16:BZ16 BG19:BH19 BY19:BZ19 BG22:BH22 BY22:BZ22 BG25:BH25 BY25:BZ25 BG28:BH28 BY28:BZ28 BG31:BH31 BY31:BZ31 BG34:BH34 BY34:BZ34" xr:uid="{00000000-0002-0000-0400-000002000000}">
      <formula1>"灵光,微弱,中等,强烈,刺目"</formula1>
    </dataValidation>
    <dataValidation type="list" allowBlank="1" showInputMessage="1" showErrorMessage="1" sqref="Q5:S5 Q9:S9 Q14:S14 Q18:S18 Q22:S22" xr:uid="{00000000-0002-0000-0400-000003000000}">
      <formula1>"临时,简易近战,简易远程,军用近战,军用远程,异种近战,异种远程,早期火器,近代火器"</formula1>
    </dataValidation>
    <dataValidation type="list" allowBlank="1" showInputMessage="1" showErrorMessage="1" sqref="E42:G42 BO62" xr:uid="{00000000-0002-0000-0400-000004000000}">
      <formula1>"超小二足,超小四足,小型二足,小型四足,中型二足,中型四足,大型二足,大型四足,超大二足,超大四足,巨型二足,巨型四足"</formula1>
    </dataValidation>
    <dataValidation type="list" allowBlank="1" showInputMessage="1" showErrorMessage="1" sqref="BG5:BH5 BY5:BZ5 BG8:BH8 BY8:BZ8 BG11:BH11 BY11:BZ11 BG14:BH14 BY14:BZ14 BG17:BH17 BY17:BZ17 BG20:BH20 BY20:BZ20 BG23:BH23 BY23:BZ23 BG26:BH26 BY26:BZ26 BG29:BH29 BY29:BZ29 BG32:BH32 BY32:BZ32 BG35:BH35 BY35:BZ35" xr:uid="{00000000-0002-0000-0400-000005000000}">
      <formula1>"学派,多种,通用,防护,咒法,预言,惑控,塑能,幻术,死灵,变化"</formula1>
    </dataValidation>
    <dataValidation type="list" allowBlank="1" showInputMessage="1" showErrorMessage="1" sqref="Q29:S29" xr:uid="{00000000-0002-0000-0400-000007000000}">
      <formula1>"轻甲,中甲,重甲"</formula1>
    </dataValidation>
    <dataValidation type="list" allowBlank="1" showInputMessage="1" showErrorMessage="1" sqref="BO66:BR66" xr:uid="{00000000-0002-0000-0400-000009000000}">
      <formula1>"是,否"</formula1>
    </dataValidation>
    <dataValidation type="list" allowBlank="1" showInputMessage="1" showErrorMessage="1" sqref="AI92:AM92" xr:uid="{00000000-0002-0000-0400-00000A000000}">
      <formula1>"无,Ⅰ型,Ⅱ型,Ⅲ型,Ⅳ型"</formula1>
    </dataValidation>
  </dataValidations>
  <pageMargins left="0.75" right="0.75" top="1" bottom="1" header="0.51180555555555596" footer="0.51180555555555596"/>
  <pageSetup paperSize="9" orientation="portrait"/>
  <ignoredErrors>
    <ignoredError sqref="BT105" numberStoredAsText="1"/>
  </ignoredErrors>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6000000}">
          <x14:formula1>
            <xm:f>计算!$B$11:$B$28</xm:f>
          </x14:formula1>
          <xm:sqref>E7:G7 E11:G11 E16:G16 E20:G20 E24:G24</xm:sqref>
        </x14:dataValidation>
        <x14:dataValidation type="list" allowBlank="1" showInputMessage="1" showErrorMessage="1" xr:uid="{00000000-0002-0000-0400-000008000000}">
          <x14:formula1>
            <xm:f>计算!$B$31:$B$39</xm:f>
          </x14:formula1>
          <xm:sqref>BO55:BR55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7030A0"/>
  </sheetPr>
  <dimension ref="A1:CF100"/>
  <sheetViews>
    <sheetView showGridLines="0" showRowColHeaders="0" workbookViewId="0">
      <selection activeCell="H16" sqref="H16:U16"/>
    </sheetView>
  </sheetViews>
  <sheetFormatPr defaultColWidth="2.77734375" defaultRowHeight="15"/>
  <cols>
    <col min="1" max="16384" width="2.77734375" style="45"/>
  </cols>
  <sheetData>
    <row r="1" spans="1:84" ht="16.5" customHeight="1">
      <c r="A1" s="149" t="s">
        <v>299</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T1" s="149" t="s">
        <v>300</v>
      </c>
      <c r="AU1" s="149"/>
      <c r="AV1" s="149"/>
      <c r="AW1" s="149"/>
      <c r="AX1" s="149"/>
      <c r="AY1" s="149"/>
      <c r="AZ1" s="149"/>
      <c r="BA1" s="149"/>
      <c r="BB1" s="149"/>
      <c r="BC1" s="149"/>
      <c r="BD1" s="149"/>
      <c r="BE1" s="149"/>
      <c r="BF1" s="149"/>
      <c r="BG1" s="149"/>
      <c r="BH1" s="149"/>
      <c r="BI1" s="149"/>
      <c r="BJ1" s="149"/>
      <c r="BK1" s="149"/>
      <c r="BL1" s="149"/>
      <c r="BM1" s="149"/>
      <c r="BN1" s="149"/>
      <c r="BO1" s="149"/>
      <c r="BP1" s="149"/>
      <c r="BQ1" s="149"/>
      <c r="BR1" s="149"/>
      <c r="BS1" s="149"/>
      <c r="BT1" s="149"/>
      <c r="BU1" s="149"/>
      <c r="BV1" s="149"/>
      <c r="BW1" s="149"/>
      <c r="BX1" s="149"/>
      <c r="BY1" s="149"/>
      <c r="BZ1" s="149"/>
      <c r="CA1" s="149"/>
      <c r="CB1" s="149"/>
      <c r="CC1" s="149"/>
      <c r="CD1" s="149"/>
      <c r="CE1" s="149"/>
      <c r="CF1" s="149"/>
    </row>
    <row r="2" spans="1:84" ht="16.5" customHeight="1"/>
    <row r="3" spans="1:84" ht="16.5" customHeight="1">
      <c r="C3" s="510" t="s">
        <v>301</v>
      </c>
      <c r="D3" s="329"/>
      <c r="E3" s="329"/>
      <c r="F3" s="249">
        <v>0</v>
      </c>
      <c r="G3" s="329"/>
      <c r="H3" s="329">
        <v>1</v>
      </c>
      <c r="I3" s="329"/>
      <c r="J3" s="329">
        <v>2</v>
      </c>
      <c r="K3" s="329"/>
      <c r="L3" s="329">
        <v>3</v>
      </c>
      <c r="M3" s="329"/>
      <c r="N3" s="329">
        <v>4</v>
      </c>
      <c r="O3" s="329"/>
      <c r="P3" s="247">
        <v>5</v>
      </c>
      <c r="Q3" s="249"/>
      <c r="R3" s="329">
        <v>6</v>
      </c>
      <c r="S3" s="329"/>
      <c r="T3" s="329">
        <v>7</v>
      </c>
      <c r="U3" s="329"/>
      <c r="V3" s="329">
        <v>8</v>
      </c>
      <c r="W3" s="329"/>
      <c r="X3" s="329">
        <v>9</v>
      </c>
      <c r="Y3" s="329"/>
      <c r="AA3" s="129" t="s">
        <v>208</v>
      </c>
      <c r="AB3" s="151"/>
      <c r="AC3" s="151"/>
      <c r="AD3" s="151"/>
      <c r="AE3" s="265">
        <v>2</v>
      </c>
      <c r="AF3" s="138"/>
      <c r="AG3" s="138"/>
      <c r="AH3" s="139"/>
      <c r="AT3" s="49" t="s">
        <v>302</v>
      </c>
      <c r="AU3" s="494"/>
      <c r="AV3" s="495"/>
      <c r="AW3" s="495"/>
      <c r="AX3" s="495"/>
      <c r="AY3" s="495"/>
      <c r="AZ3" s="495"/>
      <c r="BA3" s="495"/>
      <c r="BB3" s="495"/>
      <c r="BC3" s="495"/>
      <c r="BD3" s="495"/>
      <c r="BE3" s="495"/>
      <c r="BF3" s="495"/>
      <c r="BG3" s="495"/>
      <c r="BH3" s="495"/>
      <c r="BI3" s="495"/>
      <c r="BJ3" s="495"/>
      <c r="BK3" s="495"/>
      <c r="BL3" s="496"/>
      <c r="BM3" s="47"/>
      <c r="BN3" s="49" t="s">
        <v>302</v>
      </c>
      <c r="BO3" s="489"/>
      <c r="BP3" s="489"/>
      <c r="BQ3" s="489"/>
      <c r="BR3" s="489"/>
      <c r="BS3" s="489"/>
      <c r="BT3" s="489"/>
      <c r="BU3" s="489"/>
      <c r="BV3" s="489"/>
      <c r="BW3" s="489"/>
      <c r="BX3" s="489"/>
      <c r="BY3" s="489"/>
      <c r="BZ3" s="489"/>
      <c r="CA3" s="489"/>
      <c r="CB3" s="489"/>
      <c r="CC3" s="489"/>
      <c r="CD3" s="489"/>
      <c r="CE3" s="489"/>
      <c r="CF3" s="489"/>
    </row>
    <row r="4" spans="1:84" ht="16.5" customHeight="1">
      <c r="C4" s="508" t="s">
        <v>303</v>
      </c>
      <c r="D4" s="508"/>
      <c r="E4" s="509"/>
      <c r="F4" s="136">
        <v>5</v>
      </c>
      <c r="G4" s="136"/>
      <c r="H4" s="136">
        <v>3</v>
      </c>
      <c r="I4" s="136"/>
      <c r="J4" s="136"/>
      <c r="K4" s="136"/>
      <c r="L4" s="136"/>
      <c r="M4" s="136"/>
      <c r="N4" s="136"/>
      <c r="O4" s="136"/>
      <c r="P4" s="293"/>
      <c r="Q4" s="135"/>
      <c r="R4" s="136"/>
      <c r="S4" s="136"/>
      <c r="T4" s="136"/>
      <c r="U4" s="136"/>
      <c r="V4" s="136"/>
      <c r="W4" s="136"/>
      <c r="X4" s="136"/>
      <c r="Y4" s="136"/>
      <c r="AA4" s="129" t="s">
        <v>304</v>
      </c>
      <c r="AB4" s="151"/>
      <c r="AC4" s="151"/>
      <c r="AD4" s="151"/>
      <c r="AE4" s="374" t="s">
        <v>305</v>
      </c>
      <c r="AF4" s="375"/>
      <c r="AG4" s="375"/>
      <c r="AH4" s="376"/>
      <c r="AT4" s="51" t="s">
        <v>230</v>
      </c>
      <c r="AU4" s="261" t="s">
        <v>210</v>
      </c>
      <c r="AV4" s="291"/>
      <c r="AW4" s="291"/>
      <c r="AX4" s="261" t="s">
        <v>306</v>
      </c>
      <c r="AY4" s="291"/>
      <c r="AZ4" s="291"/>
      <c r="BA4" s="261" t="s">
        <v>307</v>
      </c>
      <c r="BB4" s="291"/>
      <c r="BC4" s="291"/>
      <c r="BD4" s="261" t="s">
        <v>308</v>
      </c>
      <c r="BE4" s="291"/>
      <c r="BF4" s="291"/>
      <c r="BG4" s="261" t="s">
        <v>309</v>
      </c>
      <c r="BH4" s="291"/>
      <c r="BI4" s="291"/>
      <c r="BJ4" s="261" t="s">
        <v>142</v>
      </c>
      <c r="BK4" s="291"/>
      <c r="BL4" s="291"/>
      <c r="BM4" s="47"/>
      <c r="BN4" s="51" t="s">
        <v>230</v>
      </c>
      <c r="BO4" s="261" t="s">
        <v>210</v>
      </c>
      <c r="BP4" s="291"/>
      <c r="BQ4" s="291"/>
      <c r="BR4" s="261" t="s">
        <v>306</v>
      </c>
      <c r="BS4" s="291"/>
      <c r="BT4" s="291"/>
      <c r="BU4" s="261" t="s">
        <v>307</v>
      </c>
      <c r="BV4" s="291"/>
      <c r="BW4" s="291"/>
      <c r="BX4" s="261" t="s">
        <v>308</v>
      </c>
      <c r="BY4" s="291"/>
      <c r="BZ4" s="291"/>
      <c r="CA4" s="261" t="s">
        <v>309</v>
      </c>
      <c r="CB4" s="291"/>
      <c r="CC4" s="291"/>
      <c r="CD4" s="261" t="s">
        <v>142</v>
      </c>
      <c r="CE4" s="291"/>
      <c r="CF4" s="291"/>
    </row>
    <row r="5" spans="1:84" ht="16.5" customHeight="1">
      <c r="C5" s="259" t="s">
        <v>310</v>
      </c>
      <c r="D5" s="259"/>
      <c r="E5" s="259"/>
      <c r="F5" s="488"/>
      <c r="G5" s="488"/>
      <c r="H5" s="488">
        <v>6</v>
      </c>
      <c r="I5" s="488"/>
      <c r="J5" s="488"/>
      <c r="K5" s="488"/>
      <c r="L5" s="488"/>
      <c r="M5" s="488"/>
      <c r="N5" s="488"/>
      <c r="O5" s="488"/>
      <c r="P5" s="488"/>
      <c r="Q5" s="488"/>
      <c r="R5" s="488"/>
      <c r="S5" s="488"/>
      <c r="T5" s="488"/>
      <c r="U5" s="488"/>
      <c r="V5" s="488"/>
      <c r="W5" s="488"/>
      <c r="X5" s="488"/>
      <c r="Y5" s="488"/>
      <c r="AA5" s="129" t="s">
        <v>161</v>
      </c>
      <c r="AB5" s="151"/>
      <c r="AC5" s="151"/>
      <c r="AD5" s="151"/>
      <c r="AE5" s="374" t="s">
        <v>105</v>
      </c>
      <c r="AF5" s="376"/>
      <c r="AG5" s="295">
        <f>INDEX(主状态!C26:H28,MATCH(法术!AE5,主状态!C26:C28,0),4)</f>
        <v>20</v>
      </c>
      <c r="AH5" s="297"/>
      <c r="AT5" s="329">
        <v>0</v>
      </c>
      <c r="AU5" s="173" t="s">
        <v>311</v>
      </c>
      <c r="AV5" s="370"/>
      <c r="AW5" s="174"/>
      <c r="AX5" s="174" t="s">
        <v>312</v>
      </c>
      <c r="AY5" s="404"/>
      <c r="AZ5" s="404"/>
      <c r="BA5" s="404" t="s">
        <v>313</v>
      </c>
      <c r="BB5" s="404"/>
      <c r="BC5" s="404"/>
      <c r="BD5" s="404" t="s">
        <v>314</v>
      </c>
      <c r="BE5" s="404"/>
      <c r="BF5" s="404"/>
      <c r="BG5" s="404" t="s">
        <v>314</v>
      </c>
      <c r="BH5" s="404"/>
      <c r="BI5" s="404"/>
      <c r="BJ5" s="173" t="s">
        <v>314</v>
      </c>
      <c r="BK5" s="370"/>
      <c r="BL5" s="174"/>
      <c r="BN5" s="329">
        <v>0</v>
      </c>
      <c r="BO5" s="404" t="s">
        <v>311</v>
      </c>
      <c r="BP5" s="404"/>
      <c r="BQ5" s="404"/>
      <c r="BR5" s="174" t="s">
        <v>312</v>
      </c>
      <c r="BS5" s="404"/>
      <c r="BT5" s="404"/>
      <c r="BU5" s="404" t="s">
        <v>313</v>
      </c>
      <c r="BV5" s="404"/>
      <c r="BW5" s="404"/>
      <c r="BX5" s="404" t="s">
        <v>314</v>
      </c>
      <c r="BY5" s="404"/>
      <c r="BZ5" s="404"/>
      <c r="CA5" s="404" t="s">
        <v>314</v>
      </c>
      <c r="CB5" s="404"/>
      <c r="CC5" s="404"/>
      <c r="CD5" s="173" t="s">
        <v>314</v>
      </c>
      <c r="CE5" s="370"/>
      <c r="CF5" s="174"/>
    </row>
    <row r="6" spans="1:84" ht="16.5" customHeight="1">
      <c r="C6" s="259"/>
      <c r="D6" s="259"/>
      <c r="E6" s="259"/>
      <c r="F6" s="488"/>
      <c r="G6" s="488"/>
      <c r="H6" s="488"/>
      <c r="I6" s="488"/>
      <c r="J6" s="488"/>
      <c r="K6" s="488"/>
      <c r="L6" s="488"/>
      <c r="M6" s="488"/>
      <c r="N6" s="488"/>
      <c r="O6" s="488"/>
      <c r="P6" s="488"/>
      <c r="Q6" s="488"/>
      <c r="R6" s="488"/>
      <c r="S6" s="488"/>
      <c r="T6" s="488"/>
      <c r="U6" s="488"/>
      <c r="V6" s="488"/>
      <c r="W6" s="488"/>
      <c r="X6" s="488"/>
      <c r="Y6" s="488"/>
      <c r="AA6" s="129" t="s">
        <v>315</v>
      </c>
      <c r="AB6" s="151"/>
      <c r="AC6" s="151"/>
      <c r="AD6" s="151"/>
      <c r="AE6" s="504">
        <f>IF(AE4="奥术",SUM(物品!N31,物品!L35),0)</f>
        <v>0</v>
      </c>
      <c r="AF6" s="505"/>
      <c r="AG6" s="506" t="s">
        <v>222</v>
      </c>
      <c r="AH6" s="507"/>
      <c r="AT6" s="329"/>
      <c r="AU6" s="361"/>
      <c r="AV6" s="362"/>
      <c r="AW6" s="363"/>
      <c r="AX6" s="241"/>
      <c r="AY6" s="241"/>
      <c r="AZ6" s="241"/>
      <c r="BA6" s="278" t="str">
        <f>IF(BA5="CL轮",K3,IF(BA5="CL分钟",K3,"-"))</f>
        <v>-</v>
      </c>
      <c r="BB6" s="278"/>
      <c r="BC6" s="278"/>
      <c r="BD6" s="278" t="str">
        <f>IF(BD5="无","-",IF(BD5="近距",SUM(25+5*AE3/2),IF(BD5="中距",SUM(100+AE3*10),IF(BD5="远距",SUM(400+AE3*40),IF(BD5="接触",5,IF(BD5="自身",0,0))))))</f>
        <v>-</v>
      </c>
      <c r="BE6" s="278"/>
      <c r="BF6" s="278"/>
      <c r="BG6" s="278" t="str">
        <f>IF(BG5="无","-",SUM(AE7+AT5))</f>
        <v>-</v>
      </c>
      <c r="BH6" s="278"/>
      <c r="BI6" s="278"/>
      <c r="BJ6" s="53" t="s">
        <v>316</v>
      </c>
      <c r="BK6" s="53" t="s">
        <v>317</v>
      </c>
      <c r="BL6" s="53" t="s">
        <v>318</v>
      </c>
      <c r="BN6" s="329"/>
      <c r="BO6" s="241"/>
      <c r="BP6" s="241"/>
      <c r="BQ6" s="241"/>
      <c r="BR6" s="241"/>
      <c r="BS6" s="241"/>
      <c r="BT6" s="241"/>
      <c r="BU6" s="278" t="str">
        <f>IF(BU5="CL轮",AE3,IF(BU5="CL分钟",AE3,"-"))</f>
        <v>-</v>
      </c>
      <c r="BV6" s="278"/>
      <c r="BW6" s="278"/>
      <c r="BX6" s="278" t="str">
        <f>IF(BX5="无","-",IF(BX5="近距",SUM(25+5*AE3/2),IF(BX5="中距",SUM(100+AE3*10),IF(BX5="远距",SUM(400+AE3*40),IF(BX5="接触",5,IF(BX5="自身",0,0))))))</f>
        <v>-</v>
      </c>
      <c r="BY6" s="278"/>
      <c r="BZ6" s="278"/>
      <c r="CA6" s="278" t="str">
        <f>IF(CA5="无","-",SUM(AE7+BN5))</f>
        <v>-</v>
      </c>
      <c r="CB6" s="278"/>
      <c r="CC6" s="278"/>
      <c r="CD6" s="53"/>
      <c r="CE6" s="53"/>
      <c r="CF6" s="53"/>
    </row>
    <row r="7" spans="1:84" ht="16.5" customHeight="1">
      <c r="A7" s="46"/>
      <c r="B7" s="46"/>
      <c r="C7" s="259" t="s">
        <v>319</v>
      </c>
      <c r="D7" s="259"/>
      <c r="E7" s="259"/>
      <c r="F7" s="501"/>
      <c r="G7" s="501"/>
      <c r="H7" s="501"/>
      <c r="I7" s="501"/>
      <c r="J7" s="501"/>
      <c r="K7" s="501"/>
      <c r="L7" s="501"/>
      <c r="M7" s="501"/>
      <c r="N7" s="501"/>
      <c r="O7" s="501"/>
      <c r="P7" s="502"/>
      <c r="Q7" s="503"/>
      <c r="R7" s="501"/>
      <c r="S7" s="501"/>
      <c r="T7" s="501"/>
      <c r="U7" s="501"/>
      <c r="V7" s="501"/>
      <c r="W7" s="501"/>
      <c r="X7" s="501"/>
      <c r="Y7" s="501"/>
      <c r="AA7" s="129" t="s">
        <v>320</v>
      </c>
      <c r="AB7" s="151"/>
      <c r="AC7" s="151"/>
      <c r="AD7" s="151"/>
      <c r="AE7" s="295">
        <f>INT((AG5-10)/2)+10</f>
        <v>15</v>
      </c>
      <c r="AF7" s="296"/>
      <c r="AG7" s="296"/>
      <c r="AH7" s="297"/>
      <c r="AT7" s="329"/>
      <c r="AU7" s="231"/>
      <c r="AV7" s="232"/>
      <c r="AW7" s="232"/>
      <c r="AX7" s="232"/>
      <c r="AY7" s="232"/>
      <c r="AZ7" s="232"/>
      <c r="BA7" s="232"/>
      <c r="BB7" s="232"/>
      <c r="BC7" s="232"/>
      <c r="BD7" s="232"/>
      <c r="BE7" s="232"/>
      <c r="BF7" s="232"/>
      <c r="BG7" s="232"/>
      <c r="BH7" s="232"/>
      <c r="BI7" s="232"/>
      <c r="BJ7" s="232"/>
      <c r="BK7" s="232"/>
      <c r="BL7" s="233"/>
      <c r="BN7" s="329"/>
      <c r="BO7" s="241"/>
      <c r="BP7" s="241"/>
      <c r="BQ7" s="241"/>
      <c r="BR7" s="241"/>
      <c r="BS7" s="241"/>
      <c r="BT7" s="241"/>
      <c r="BU7" s="241"/>
      <c r="BV7" s="241"/>
      <c r="BW7" s="241"/>
      <c r="BX7" s="241"/>
      <c r="BY7" s="241"/>
      <c r="BZ7" s="241"/>
      <c r="CA7" s="241"/>
      <c r="CB7" s="241"/>
      <c r="CC7" s="241"/>
      <c r="CD7" s="241"/>
      <c r="CE7" s="241"/>
      <c r="CF7" s="241"/>
    </row>
    <row r="8" spans="1:84" ht="16.5" customHeight="1">
      <c r="AT8" s="329"/>
      <c r="AU8" s="237"/>
      <c r="AV8" s="238"/>
      <c r="AW8" s="238"/>
      <c r="AX8" s="238"/>
      <c r="AY8" s="238"/>
      <c r="AZ8" s="238"/>
      <c r="BA8" s="238"/>
      <c r="BB8" s="238"/>
      <c r="BC8" s="238"/>
      <c r="BD8" s="238"/>
      <c r="BE8" s="238"/>
      <c r="BF8" s="238"/>
      <c r="BG8" s="238"/>
      <c r="BH8" s="238"/>
      <c r="BI8" s="238"/>
      <c r="BJ8" s="238"/>
      <c r="BK8" s="238"/>
      <c r="BL8" s="239"/>
      <c r="BN8" s="329"/>
      <c r="BO8" s="241"/>
      <c r="BP8" s="241"/>
      <c r="BQ8" s="241"/>
      <c r="BR8" s="241"/>
      <c r="BS8" s="241"/>
      <c r="BT8" s="241"/>
      <c r="BU8" s="241"/>
      <c r="BV8" s="241"/>
      <c r="BW8" s="241"/>
      <c r="BX8" s="241"/>
      <c r="BY8" s="241"/>
      <c r="BZ8" s="241"/>
      <c r="CA8" s="241"/>
      <c r="CB8" s="241"/>
      <c r="CC8" s="241"/>
      <c r="CD8" s="241"/>
      <c r="CE8" s="241"/>
      <c r="CF8" s="241"/>
    </row>
    <row r="9" spans="1:84" ht="16.5" customHeight="1">
      <c r="C9" s="259" t="s">
        <v>321</v>
      </c>
      <c r="D9" s="259"/>
      <c r="E9" s="259"/>
      <c r="F9" s="498"/>
      <c r="G9" s="498"/>
      <c r="H9" s="498"/>
      <c r="I9" s="498"/>
      <c r="J9" s="498"/>
      <c r="K9" s="498"/>
      <c r="L9" s="498"/>
      <c r="M9" s="498"/>
      <c r="N9" s="498"/>
      <c r="O9" s="498"/>
      <c r="P9" s="499"/>
      <c r="Q9" s="500"/>
      <c r="R9" s="498"/>
      <c r="S9" s="498"/>
      <c r="T9" s="498"/>
      <c r="U9" s="498"/>
      <c r="V9" s="498"/>
      <c r="W9" s="498"/>
      <c r="X9" s="498"/>
      <c r="Y9" s="498"/>
      <c r="AA9" s="129" t="s">
        <v>321</v>
      </c>
      <c r="AB9" s="151"/>
      <c r="AC9" s="151"/>
      <c r="AD9" s="151"/>
      <c r="AE9" s="265"/>
      <c r="AF9" s="138"/>
      <c r="AG9" s="138"/>
      <c r="AH9" s="139"/>
      <c r="AI9" s="265"/>
      <c r="AJ9" s="138"/>
      <c r="AK9" s="138"/>
      <c r="AL9" s="139"/>
      <c r="AT9" s="47"/>
      <c r="AU9" s="47"/>
      <c r="AV9" s="47"/>
      <c r="AW9" s="47"/>
      <c r="AX9" s="47"/>
      <c r="AY9" s="47"/>
      <c r="AZ9" s="47"/>
      <c r="BA9" s="47"/>
      <c r="BB9" s="47"/>
      <c r="BC9" s="47"/>
      <c r="BD9" s="47"/>
      <c r="BE9" s="47"/>
      <c r="BF9" s="47"/>
      <c r="BG9" s="47"/>
      <c r="BH9" s="47"/>
      <c r="BI9" s="47"/>
      <c r="BJ9" s="47"/>
      <c r="BK9" s="47"/>
      <c r="BL9" s="47"/>
    </row>
    <row r="10" spans="1:84" ht="16.5" customHeight="1">
      <c r="AT10" s="49" t="s">
        <v>302</v>
      </c>
      <c r="AU10" s="494"/>
      <c r="AV10" s="495"/>
      <c r="AW10" s="495"/>
      <c r="AX10" s="495"/>
      <c r="AY10" s="495"/>
      <c r="AZ10" s="495"/>
      <c r="BA10" s="495"/>
      <c r="BB10" s="495"/>
      <c r="BC10" s="495"/>
      <c r="BD10" s="495"/>
      <c r="BE10" s="495"/>
      <c r="BF10" s="495"/>
      <c r="BG10" s="495"/>
      <c r="BH10" s="495"/>
      <c r="BI10" s="495"/>
      <c r="BJ10" s="495"/>
      <c r="BK10" s="495"/>
      <c r="BL10" s="496"/>
      <c r="BM10" s="47"/>
      <c r="BN10" s="49" t="s">
        <v>302</v>
      </c>
      <c r="BO10" s="489"/>
      <c r="BP10" s="489"/>
      <c r="BQ10" s="489"/>
      <c r="BR10" s="489"/>
      <c r="BS10" s="489"/>
      <c r="BT10" s="489"/>
      <c r="BU10" s="489"/>
      <c r="BV10" s="489"/>
      <c r="BW10" s="489"/>
      <c r="BX10" s="489"/>
      <c r="BY10" s="489"/>
      <c r="BZ10" s="489"/>
      <c r="CA10" s="489"/>
      <c r="CB10" s="489"/>
      <c r="CC10" s="489"/>
      <c r="CD10" s="489"/>
      <c r="CE10" s="489"/>
      <c r="CF10" s="489"/>
    </row>
    <row r="11" spans="1:84" ht="16.5" customHeight="1">
      <c r="C11" s="329">
        <v>0</v>
      </c>
      <c r="D11" s="329"/>
      <c r="E11" s="329"/>
      <c r="F11" s="329"/>
      <c r="G11" s="329"/>
      <c r="H11" s="47"/>
      <c r="I11" s="47"/>
      <c r="J11" s="47"/>
      <c r="K11" s="47"/>
      <c r="L11" s="47"/>
      <c r="M11" s="47"/>
      <c r="N11" s="47"/>
      <c r="O11" s="47"/>
      <c r="P11" s="47"/>
      <c r="Q11" s="329" t="s">
        <v>79</v>
      </c>
      <c r="R11" s="490"/>
      <c r="S11" s="286">
        <f>SUM(AE7)</f>
        <v>15</v>
      </c>
      <c r="T11" s="286"/>
      <c r="U11" s="286"/>
      <c r="V11" s="47"/>
      <c r="W11" s="108">
        <v>1</v>
      </c>
      <c r="X11" s="108"/>
      <c r="Y11" s="108"/>
      <c r="Z11" s="108"/>
      <c r="AA11" s="108"/>
      <c r="AB11" s="47"/>
      <c r="AC11" s="47"/>
      <c r="AD11" s="47"/>
      <c r="AE11" s="47"/>
      <c r="AF11" s="47"/>
      <c r="AG11" s="47"/>
      <c r="AH11" s="47"/>
      <c r="AI11" s="47"/>
      <c r="AJ11" s="47"/>
      <c r="AK11" s="329" t="s">
        <v>79</v>
      </c>
      <c r="AL11" s="490"/>
      <c r="AM11" s="286">
        <f>SUM(W11+AE7)</f>
        <v>16</v>
      </c>
      <c r="AN11" s="286"/>
      <c r="AO11" s="286"/>
      <c r="AT11" s="51" t="s">
        <v>230</v>
      </c>
      <c r="AU11" s="261" t="s">
        <v>210</v>
      </c>
      <c r="AV11" s="291"/>
      <c r="AW11" s="291"/>
      <c r="AX11" s="261" t="s">
        <v>306</v>
      </c>
      <c r="AY11" s="291"/>
      <c r="AZ11" s="291"/>
      <c r="BA11" s="261" t="s">
        <v>307</v>
      </c>
      <c r="BB11" s="291"/>
      <c r="BC11" s="291"/>
      <c r="BD11" s="261" t="s">
        <v>308</v>
      </c>
      <c r="BE11" s="291"/>
      <c r="BF11" s="291"/>
      <c r="BG11" s="261" t="s">
        <v>309</v>
      </c>
      <c r="BH11" s="291"/>
      <c r="BI11" s="291"/>
      <c r="BJ11" s="261" t="s">
        <v>142</v>
      </c>
      <c r="BK11" s="291"/>
      <c r="BL11" s="291"/>
      <c r="BM11" s="47"/>
      <c r="BN11" s="51" t="s">
        <v>230</v>
      </c>
      <c r="BO11" s="261" t="s">
        <v>210</v>
      </c>
      <c r="BP11" s="291"/>
      <c r="BQ11" s="291"/>
      <c r="BR11" s="261" t="s">
        <v>306</v>
      </c>
      <c r="BS11" s="291"/>
      <c r="BT11" s="291"/>
      <c r="BU11" s="261" t="s">
        <v>307</v>
      </c>
      <c r="BV11" s="291"/>
      <c r="BW11" s="291"/>
      <c r="BX11" s="261" t="s">
        <v>308</v>
      </c>
      <c r="BY11" s="291"/>
      <c r="BZ11" s="291"/>
      <c r="CA11" s="261" t="s">
        <v>309</v>
      </c>
      <c r="CB11" s="291"/>
      <c r="CC11" s="291"/>
      <c r="CD11" s="261" t="s">
        <v>142</v>
      </c>
      <c r="CE11" s="291"/>
      <c r="CF11" s="291"/>
    </row>
    <row r="12" spans="1:84" ht="16.5" customHeight="1">
      <c r="C12" s="252"/>
      <c r="D12" s="252"/>
      <c r="E12" s="252"/>
      <c r="F12" s="252"/>
      <c r="G12" s="252"/>
      <c r="H12" s="497" t="s">
        <v>562</v>
      </c>
      <c r="I12" s="252"/>
      <c r="J12" s="252"/>
      <c r="K12" s="252"/>
      <c r="L12" s="252"/>
      <c r="M12" s="252"/>
      <c r="N12" s="252"/>
      <c r="O12" s="252"/>
      <c r="P12" s="252"/>
      <c r="Q12" s="252"/>
      <c r="R12" s="252"/>
      <c r="S12" s="252"/>
      <c r="T12" s="252"/>
      <c r="U12" s="252"/>
      <c r="V12" s="47"/>
      <c r="W12" s="252"/>
      <c r="X12" s="252"/>
      <c r="Y12" s="252"/>
      <c r="Z12" s="252"/>
      <c r="AA12" s="252"/>
      <c r="AB12" s="289" t="s">
        <v>565</v>
      </c>
      <c r="AC12" s="252"/>
      <c r="AD12" s="252"/>
      <c r="AE12" s="252"/>
      <c r="AF12" s="252"/>
      <c r="AG12" s="252"/>
      <c r="AH12" s="252"/>
      <c r="AI12" s="252"/>
      <c r="AJ12" s="252"/>
      <c r="AK12" s="252"/>
      <c r="AL12" s="252"/>
      <c r="AM12" s="252"/>
      <c r="AN12" s="252"/>
      <c r="AO12" s="252"/>
      <c r="AT12" s="329">
        <v>0</v>
      </c>
      <c r="AU12" s="173" t="s">
        <v>311</v>
      </c>
      <c r="AV12" s="370"/>
      <c r="AW12" s="174"/>
      <c r="AX12" s="174" t="s">
        <v>312</v>
      </c>
      <c r="AY12" s="404"/>
      <c r="AZ12" s="404"/>
      <c r="BA12" s="404" t="s">
        <v>313</v>
      </c>
      <c r="BB12" s="404"/>
      <c r="BC12" s="404"/>
      <c r="BD12" s="404" t="s">
        <v>314</v>
      </c>
      <c r="BE12" s="404"/>
      <c r="BF12" s="404"/>
      <c r="BG12" s="404" t="s">
        <v>314</v>
      </c>
      <c r="BH12" s="404"/>
      <c r="BI12" s="404"/>
      <c r="BJ12" s="173" t="s">
        <v>314</v>
      </c>
      <c r="BK12" s="370"/>
      <c r="BL12" s="174"/>
      <c r="BN12" s="329">
        <v>0</v>
      </c>
      <c r="BO12" s="404" t="s">
        <v>311</v>
      </c>
      <c r="BP12" s="404"/>
      <c r="BQ12" s="404"/>
      <c r="BR12" s="174" t="s">
        <v>312</v>
      </c>
      <c r="BS12" s="404"/>
      <c r="BT12" s="404"/>
      <c r="BU12" s="404" t="s">
        <v>313</v>
      </c>
      <c r="BV12" s="404"/>
      <c r="BW12" s="404"/>
      <c r="BX12" s="404" t="s">
        <v>314</v>
      </c>
      <c r="BY12" s="404"/>
      <c r="BZ12" s="404"/>
      <c r="CA12" s="404" t="s">
        <v>314</v>
      </c>
      <c r="CB12" s="404"/>
      <c r="CC12" s="404"/>
      <c r="CD12" s="173" t="s">
        <v>314</v>
      </c>
      <c r="CE12" s="370"/>
      <c r="CF12" s="174"/>
    </row>
    <row r="13" spans="1:84" ht="16.5" customHeight="1">
      <c r="B13" s="47"/>
      <c r="C13" s="252"/>
      <c r="D13" s="252"/>
      <c r="E13" s="252"/>
      <c r="F13" s="252"/>
      <c r="G13" s="252"/>
      <c r="H13" s="289" t="s">
        <v>561</v>
      </c>
      <c r="I13" s="252"/>
      <c r="J13" s="252"/>
      <c r="K13" s="252"/>
      <c r="L13" s="252"/>
      <c r="M13" s="252"/>
      <c r="N13" s="252"/>
      <c r="O13" s="252"/>
      <c r="P13" s="252"/>
      <c r="Q13" s="252"/>
      <c r="R13" s="252"/>
      <c r="S13" s="252"/>
      <c r="T13" s="252"/>
      <c r="U13" s="252"/>
      <c r="V13" s="47"/>
      <c r="W13" s="252"/>
      <c r="X13" s="252"/>
      <c r="Y13" s="252"/>
      <c r="Z13" s="252"/>
      <c r="AA13" s="252"/>
      <c r="AB13" s="289" t="s">
        <v>564</v>
      </c>
      <c r="AC13" s="252"/>
      <c r="AD13" s="252"/>
      <c r="AE13" s="252"/>
      <c r="AF13" s="252"/>
      <c r="AG13" s="252"/>
      <c r="AH13" s="252"/>
      <c r="AI13" s="252"/>
      <c r="AJ13" s="252"/>
      <c r="AK13" s="252"/>
      <c r="AL13" s="252"/>
      <c r="AM13" s="252"/>
      <c r="AN13" s="252"/>
      <c r="AO13" s="252"/>
      <c r="AT13" s="329"/>
      <c r="AU13" s="361"/>
      <c r="AV13" s="362"/>
      <c r="AW13" s="363"/>
      <c r="AX13" s="241"/>
      <c r="AY13" s="241"/>
      <c r="AZ13" s="241"/>
      <c r="BA13" s="278" t="str">
        <f>IF(BA12="CL轮",AE3,IF(BA12="CL分钟",AE3,"-"))</f>
        <v>-</v>
      </c>
      <c r="BB13" s="278"/>
      <c r="BC13" s="278"/>
      <c r="BD13" s="278" t="str">
        <f>IF(BD12="无","-",IF(BD12="近距",SUM(25+5*AE3/2),IF(BD12="中距",SUM(100+AE3*10),IF(BD12="远距",SUM(400+AE3*40),IF(BD12="接触",5,IF(BD12="自身",0,0))))))</f>
        <v>-</v>
      </c>
      <c r="BE13" s="278"/>
      <c r="BF13" s="278"/>
      <c r="BG13" s="278" t="str">
        <f>IF(BG12="无","-",SUM(AE7+AT12))</f>
        <v>-</v>
      </c>
      <c r="BH13" s="278"/>
      <c r="BI13" s="278"/>
      <c r="BJ13" s="53"/>
      <c r="BK13" s="53"/>
      <c r="BL13" s="53"/>
      <c r="BN13" s="329"/>
      <c r="BO13" s="241"/>
      <c r="BP13" s="241"/>
      <c r="BQ13" s="241"/>
      <c r="BR13" s="241"/>
      <c r="BS13" s="241"/>
      <c r="BT13" s="241"/>
      <c r="BU13" s="278" t="str">
        <f>IF(BU12="CL轮",AE3,IF(BU12="CL分钟",AE3,"-"))</f>
        <v>-</v>
      </c>
      <c r="BV13" s="278"/>
      <c r="BW13" s="278"/>
      <c r="BX13" s="278" t="str">
        <f>IF(BX12="无","-",IF(BX12="近距",SUM(25+5*AE3/2),IF(BX12="中距",SUM(100+AE3*10),IF(BX12="远距",SUM(400+AE3*40),IF(BX12="接触",5,IF(BX12="自身",0,0))))))</f>
        <v>-</v>
      </c>
      <c r="BY13" s="278"/>
      <c r="BZ13" s="278"/>
      <c r="CA13" s="278" t="str">
        <f>IF(CA12="无","-",SUM(AE7+BN12))</f>
        <v>-</v>
      </c>
      <c r="CB13" s="278"/>
      <c r="CC13" s="278"/>
      <c r="CD13" s="53"/>
      <c r="CE13" s="53"/>
      <c r="CF13" s="53"/>
    </row>
    <row r="14" spans="1:84" ht="16.5" customHeight="1">
      <c r="B14" s="47"/>
      <c r="C14" s="252"/>
      <c r="D14" s="252"/>
      <c r="E14" s="252"/>
      <c r="F14" s="252"/>
      <c r="G14" s="252"/>
      <c r="H14" s="289" t="s">
        <v>563</v>
      </c>
      <c r="I14" s="252"/>
      <c r="J14" s="252"/>
      <c r="K14" s="252"/>
      <c r="L14" s="252"/>
      <c r="M14" s="252"/>
      <c r="N14" s="252"/>
      <c r="O14" s="252"/>
      <c r="P14" s="252"/>
      <c r="Q14" s="252"/>
      <c r="R14" s="252"/>
      <c r="S14" s="252"/>
      <c r="T14" s="252"/>
      <c r="U14" s="252"/>
      <c r="V14" s="47"/>
      <c r="W14" s="252"/>
      <c r="X14" s="252"/>
      <c r="Y14" s="252"/>
      <c r="Z14" s="252"/>
      <c r="AA14" s="252"/>
      <c r="AB14" s="289" t="s">
        <v>629</v>
      </c>
      <c r="AC14" s="252"/>
      <c r="AD14" s="252"/>
      <c r="AE14" s="252"/>
      <c r="AF14" s="252"/>
      <c r="AG14" s="252"/>
      <c r="AH14" s="252"/>
      <c r="AI14" s="252"/>
      <c r="AJ14" s="252"/>
      <c r="AK14" s="252"/>
      <c r="AL14" s="252"/>
      <c r="AM14" s="252"/>
      <c r="AN14" s="252"/>
      <c r="AO14" s="252"/>
      <c r="AT14" s="329"/>
      <c r="AU14" s="231"/>
      <c r="AV14" s="232"/>
      <c r="AW14" s="232"/>
      <c r="AX14" s="232"/>
      <c r="AY14" s="232"/>
      <c r="AZ14" s="232"/>
      <c r="BA14" s="232"/>
      <c r="BB14" s="232"/>
      <c r="BC14" s="232"/>
      <c r="BD14" s="232"/>
      <c r="BE14" s="232"/>
      <c r="BF14" s="232"/>
      <c r="BG14" s="232"/>
      <c r="BH14" s="232"/>
      <c r="BI14" s="232"/>
      <c r="BJ14" s="232"/>
      <c r="BK14" s="232"/>
      <c r="BL14" s="233"/>
      <c r="BN14" s="329"/>
      <c r="BO14" s="241"/>
      <c r="BP14" s="241"/>
      <c r="BQ14" s="241"/>
      <c r="BR14" s="241"/>
      <c r="BS14" s="241"/>
      <c r="BT14" s="241"/>
      <c r="BU14" s="241"/>
      <c r="BV14" s="241"/>
      <c r="BW14" s="241"/>
      <c r="BX14" s="241"/>
      <c r="BY14" s="241"/>
      <c r="BZ14" s="241"/>
      <c r="CA14" s="241"/>
      <c r="CB14" s="241"/>
      <c r="CC14" s="241"/>
      <c r="CD14" s="241"/>
      <c r="CE14" s="241"/>
      <c r="CF14" s="241"/>
    </row>
    <row r="15" spans="1:84" ht="16.5" customHeight="1">
      <c r="B15" s="47"/>
      <c r="C15" s="252"/>
      <c r="D15" s="252"/>
      <c r="E15" s="252"/>
      <c r="F15" s="252"/>
      <c r="G15" s="252"/>
      <c r="H15" s="289" t="s">
        <v>606</v>
      </c>
      <c r="I15" s="252"/>
      <c r="J15" s="252"/>
      <c r="K15" s="252"/>
      <c r="L15" s="252"/>
      <c r="M15" s="252"/>
      <c r="N15" s="252"/>
      <c r="O15" s="252"/>
      <c r="P15" s="252"/>
      <c r="Q15" s="252"/>
      <c r="R15" s="252"/>
      <c r="S15" s="252"/>
      <c r="T15" s="252"/>
      <c r="U15" s="252"/>
      <c r="V15" s="47"/>
      <c r="W15" s="252"/>
      <c r="X15" s="252"/>
      <c r="Y15" s="252"/>
      <c r="Z15" s="252"/>
      <c r="AA15" s="252"/>
      <c r="AB15" s="252"/>
      <c r="AC15" s="252"/>
      <c r="AD15" s="252"/>
      <c r="AE15" s="252"/>
      <c r="AF15" s="252"/>
      <c r="AG15" s="252"/>
      <c r="AH15" s="252"/>
      <c r="AI15" s="252"/>
      <c r="AJ15" s="252"/>
      <c r="AK15" s="252"/>
      <c r="AL15" s="252"/>
      <c r="AM15" s="252"/>
      <c r="AN15" s="252"/>
      <c r="AO15" s="252"/>
      <c r="AT15" s="329"/>
      <c r="AU15" s="237"/>
      <c r="AV15" s="238"/>
      <c r="AW15" s="238"/>
      <c r="AX15" s="238"/>
      <c r="AY15" s="238"/>
      <c r="AZ15" s="238"/>
      <c r="BA15" s="238"/>
      <c r="BB15" s="238"/>
      <c r="BC15" s="238"/>
      <c r="BD15" s="238"/>
      <c r="BE15" s="238"/>
      <c r="BF15" s="238"/>
      <c r="BG15" s="238"/>
      <c r="BH15" s="238"/>
      <c r="BI15" s="238"/>
      <c r="BJ15" s="238"/>
      <c r="BK15" s="238"/>
      <c r="BL15" s="239"/>
      <c r="BN15" s="329"/>
      <c r="BO15" s="241"/>
      <c r="BP15" s="241"/>
      <c r="BQ15" s="241"/>
      <c r="BR15" s="241"/>
      <c r="BS15" s="241"/>
      <c r="BT15" s="241"/>
      <c r="BU15" s="241"/>
      <c r="BV15" s="241"/>
      <c r="BW15" s="241"/>
      <c r="BX15" s="241"/>
      <c r="BY15" s="241"/>
      <c r="BZ15" s="241"/>
      <c r="CA15" s="241"/>
      <c r="CB15" s="241"/>
      <c r="CC15" s="241"/>
      <c r="CD15" s="241"/>
      <c r="CE15" s="241"/>
      <c r="CF15" s="241"/>
    </row>
    <row r="16" spans="1:84" ht="16.5" customHeight="1">
      <c r="B16" s="47"/>
      <c r="C16" s="252"/>
      <c r="D16" s="252"/>
      <c r="E16" s="252"/>
      <c r="F16" s="252"/>
      <c r="G16" s="252"/>
      <c r="H16" s="289" t="s">
        <v>595</v>
      </c>
      <c r="I16" s="252"/>
      <c r="J16" s="252"/>
      <c r="K16" s="252"/>
      <c r="L16" s="252"/>
      <c r="M16" s="252"/>
      <c r="N16" s="252"/>
      <c r="O16" s="252"/>
      <c r="P16" s="252"/>
      <c r="Q16" s="252"/>
      <c r="R16" s="252"/>
      <c r="S16" s="252"/>
      <c r="T16" s="252"/>
      <c r="U16" s="252"/>
      <c r="V16" s="47"/>
      <c r="W16" s="252"/>
      <c r="X16" s="252"/>
      <c r="Y16" s="252"/>
      <c r="Z16" s="252"/>
      <c r="AA16" s="252"/>
      <c r="AB16" s="252"/>
      <c r="AC16" s="252"/>
      <c r="AD16" s="252"/>
      <c r="AE16" s="252"/>
      <c r="AF16" s="252"/>
      <c r="AG16" s="252"/>
      <c r="AH16" s="252"/>
      <c r="AI16" s="252"/>
      <c r="AJ16" s="252"/>
      <c r="AK16" s="252"/>
      <c r="AL16" s="252"/>
      <c r="AM16" s="252"/>
      <c r="AN16" s="252"/>
      <c r="AO16" s="252"/>
    </row>
    <row r="17" spans="2:84" ht="16.5" customHeight="1">
      <c r="B17" s="47"/>
      <c r="C17" s="252"/>
      <c r="D17" s="252"/>
      <c r="E17" s="252"/>
      <c r="F17" s="252"/>
      <c r="G17" s="252"/>
      <c r="H17" s="289" t="s">
        <v>628</v>
      </c>
      <c r="I17" s="252"/>
      <c r="J17" s="252"/>
      <c r="K17" s="252"/>
      <c r="L17" s="252"/>
      <c r="M17" s="252"/>
      <c r="N17" s="252"/>
      <c r="O17" s="252"/>
      <c r="P17" s="252"/>
      <c r="Q17" s="252"/>
      <c r="R17" s="252"/>
      <c r="S17" s="252"/>
      <c r="T17" s="252"/>
      <c r="U17" s="252"/>
      <c r="V17" s="47"/>
      <c r="W17" s="252"/>
      <c r="X17" s="252"/>
      <c r="Y17" s="252"/>
      <c r="Z17" s="252"/>
      <c r="AA17" s="252"/>
      <c r="AB17" s="252"/>
      <c r="AC17" s="252"/>
      <c r="AD17" s="252"/>
      <c r="AE17" s="252"/>
      <c r="AF17" s="252"/>
      <c r="AG17" s="252"/>
      <c r="AH17" s="252"/>
      <c r="AI17" s="252"/>
      <c r="AJ17" s="252"/>
      <c r="AK17" s="252"/>
      <c r="AL17" s="252"/>
      <c r="AM17" s="252"/>
      <c r="AN17" s="252"/>
      <c r="AO17" s="252"/>
      <c r="AT17" s="49" t="s">
        <v>302</v>
      </c>
      <c r="AU17" s="494"/>
      <c r="AV17" s="495"/>
      <c r="AW17" s="495"/>
      <c r="AX17" s="495"/>
      <c r="AY17" s="495"/>
      <c r="AZ17" s="495"/>
      <c r="BA17" s="495"/>
      <c r="BB17" s="495"/>
      <c r="BC17" s="495"/>
      <c r="BD17" s="495"/>
      <c r="BE17" s="495"/>
      <c r="BF17" s="495"/>
      <c r="BG17" s="495"/>
      <c r="BH17" s="495"/>
      <c r="BI17" s="495"/>
      <c r="BJ17" s="495"/>
      <c r="BK17" s="495"/>
      <c r="BL17" s="496"/>
      <c r="BM17" s="47"/>
      <c r="BN17" s="49" t="s">
        <v>302</v>
      </c>
      <c r="BO17" s="489"/>
      <c r="BP17" s="489"/>
      <c r="BQ17" s="489"/>
      <c r="BR17" s="489"/>
      <c r="BS17" s="489"/>
      <c r="BT17" s="489"/>
      <c r="BU17" s="489"/>
      <c r="BV17" s="489"/>
      <c r="BW17" s="489"/>
      <c r="BX17" s="489"/>
      <c r="BY17" s="489"/>
      <c r="BZ17" s="489"/>
      <c r="CA17" s="489"/>
      <c r="CB17" s="489"/>
      <c r="CC17" s="489"/>
      <c r="CD17" s="489"/>
      <c r="CE17" s="489"/>
      <c r="CF17" s="489"/>
    </row>
    <row r="18" spans="2:84" ht="16.5" customHeight="1">
      <c r="B18" s="47"/>
      <c r="C18" s="252"/>
      <c r="D18" s="252"/>
      <c r="E18" s="252"/>
      <c r="F18" s="252"/>
      <c r="G18" s="252"/>
      <c r="H18" s="252"/>
      <c r="I18" s="252"/>
      <c r="J18" s="252"/>
      <c r="K18" s="252"/>
      <c r="L18" s="252"/>
      <c r="M18" s="252"/>
      <c r="N18" s="252"/>
      <c r="O18" s="252"/>
      <c r="P18" s="252"/>
      <c r="Q18" s="252"/>
      <c r="R18" s="252"/>
      <c r="S18" s="252"/>
      <c r="T18" s="252"/>
      <c r="U18" s="252"/>
      <c r="V18" s="47"/>
      <c r="W18" s="252"/>
      <c r="X18" s="252"/>
      <c r="Y18" s="252"/>
      <c r="Z18" s="252"/>
      <c r="AA18" s="252"/>
      <c r="AB18" s="252"/>
      <c r="AC18" s="252"/>
      <c r="AD18" s="252"/>
      <c r="AE18" s="252"/>
      <c r="AF18" s="252"/>
      <c r="AG18" s="252"/>
      <c r="AH18" s="252"/>
      <c r="AI18" s="252"/>
      <c r="AJ18" s="252"/>
      <c r="AK18" s="252"/>
      <c r="AL18" s="252"/>
      <c r="AM18" s="252"/>
      <c r="AN18" s="252"/>
      <c r="AO18" s="252"/>
      <c r="AT18" s="51" t="s">
        <v>230</v>
      </c>
      <c r="AU18" s="261" t="s">
        <v>210</v>
      </c>
      <c r="AV18" s="291"/>
      <c r="AW18" s="291"/>
      <c r="AX18" s="261" t="s">
        <v>306</v>
      </c>
      <c r="AY18" s="291"/>
      <c r="AZ18" s="291"/>
      <c r="BA18" s="261" t="s">
        <v>307</v>
      </c>
      <c r="BB18" s="291"/>
      <c r="BC18" s="291"/>
      <c r="BD18" s="261" t="s">
        <v>308</v>
      </c>
      <c r="BE18" s="291"/>
      <c r="BF18" s="291"/>
      <c r="BG18" s="261" t="s">
        <v>309</v>
      </c>
      <c r="BH18" s="291"/>
      <c r="BI18" s="291"/>
      <c r="BJ18" s="261" t="s">
        <v>142</v>
      </c>
      <c r="BK18" s="291"/>
      <c r="BL18" s="291"/>
      <c r="BM18" s="47"/>
      <c r="BN18" s="51" t="s">
        <v>230</v>
      </c>
      <c r="BO18" s="261" t="s">
        <v>210</v>
      </c>
      <c r="BP18" s="291"/>
      <c r="BQ18" s="291"/>
      <c r="BR18" s="261" t="s">
        <v>306</v>
      </c>
      <c r="BS18" s="291"/>
      <c r="BT18" s="291"/>
      <c r="BU18" s="261" t="s">
        <v>307</v>
      </c>
      <c r="BV18" s="291"/>
      <c r="BW18" s="291"/>
      <c r="BX18" s="261" t="s">
        <v>308</v>
      </c>
      <c r="BY18" s="291"/>
      <c r="BZ18" s="291"/>
      <c r="CA18" s="261" t="s">
        <v>309</v>
      </c>
      <c r="CB18" s="291"/>
      <c r="CC18" s="291"/>
      <c r="CD18" s="261" t="s">
        <v>142</v>
      </c>
      <c r="CE18" s="291"/>
      <c r="CF18" s="291"/>
    </row>
    <row r="19" spans="2:84" ht="16.5" customHeight="1">
      <c r="B19" s="47"/>
      <c r="C19" s="252"/>
      <c r="D19" s="252"/>
      <c r="E19" s="252"/>
      <c r="F19" s="252"/>
      <c r="G19" s="252"/>
      <c r="H19" s="252"/>
      <c r="I19" s="252"/>
      <c r="J19" s="252"/>
      <c r="K19" s="252"/>
      <c r="L19" s="252"/>
      <c r="M19" s="252"/>
      <c r="N19" s="252"/>
      <c r="O19" s="252"/>
      <c r="P19" s="252"/>
      <c r="Q19" s="252"/>
      <c r="R19" s="252"/>
      <c r="S19" s="252"/>
      <c r="T19" s="252"/>
      <c r="U19" s="252"/>
      <c r="V19" s="47"/>
      <c r="W19" s="252"/>
      <c r="X19" s="252"/>
      <c r="Y19" s="252"/>
      <c r="Z19" s="252"/>
      <c r="AA19" s="252"/>
      <c r="AB19" s="252"/>
      <c r="AC19" s="252"/>
      <c r="AD19" s="252"/>
      <c r="AE19" s="252"/>
      <c r="AF19" s="252"/>
      <c r="AG19" s="252"/>
      <c r="AH19" s="252"/>
      <c r="AI19" s="252"/>
      <c r="AJ19" s="252"/>
      <c r="AK19" s="252"/>
      <c r="AL19" s="252"/>
      <c r="AM19" s="252"/>
      <c r="AN19" s="252"/>
      <c r="AO19" s="252"/>
      <c r="AT19" s="329">
        <v>0</v>
      </c>
      <c r="AU19" s="404" t="s">
        <v>311</v>
      </c>
      <c r="AV19" s="404"/>
      <c r="AW19" s="404"/>
      <c r="AX19" s="174" t="s">
        <v>312</v>
      </c>
      <c r="AY19" s="404"/>
      <c r="AZ19" s="404"/>
      <c r="BA19" s="404" t="s">
        <v>313</v>
      </c>
      <c r="BB19" s="404"/>
      <c r="BC19" s="404"/>
      <c r="BD19" s="404" t="s">
        <v>314</v>
      </c>
      <c r="BE19" s="404"/>
      <c r="BF19" s="404"/>
      <c r="BG19" s="404" t="s">
        <v>314</v>
      </c>
      <c r="BH19" s="404"/>
      <c r="BI19" s="404"/>
      <c r="BJ19" s="173" t="s">
        <v>314</v>
      </c>
      <c r="BK19" s="370"/>
      <c r="BL19" s="174"/>
      <c r="BN19" s="329">
        <v>0</v>
      </c>
      <c r="BO19" s="404" t="s">
        <v>311</v>
      </c>
      <c r="BP19" s="404"/>
      <c r="BQ19" s="404"/>
      <c r="BR19" s="174" t="s">
        <v>312</v>
      </c>
      <c r="BS19" s="404"/>
      <c r="BT19" s="404"/>
      <c r="BU19" s="404" t="s">
        <v>313</v>
      </c>
      <c r="BV19" s="404"/>
      <c r="BW19" s="404"/>
      <c r="BX19" s="404" t="s">
        <v>314</v>
      </c>
      <c r="BY19" s="404"/>
      <c r="BZ19" s="404"/>
      <c r="CA19" s="404" t="s">
        <v>314</v>
      </c>
      <c r="CB19" s="404"/>
      <c r="CC19" s="404"/>
      <c r="CD19" s="173" t="s">
        <v>314</v>
      </c>
      <c r="CE19" s="370"/>
      <c r="CF19" s="174"/>
    </row>
    <row r="20" spans="2:84" ht="16.5" customHeight="1">
      <c r="B20" s="47"/>
      <c r="C20" s="252"/>
      <c r="D20" s="252"/>
      <c r="E20" s="252"/>
      <c r="F20" s="252"/>
      <c r="G20" s="252"/>
      <c r="H20" s="252"/>
      <c r="I20" s="252"/>
      <c r="J20" s="252"/>
      <c r="K20" s="252"/>
      <c r="L20" s="252"/>
      <c r="M20" s="252"/>
      <c r="N20" s="252"/>
      <c r="O20" s="252"/>
      <c r="P20" s="252"/>
      <c r="Q20" s="252"/>
      <c r="R20" s="252"/>
      <c r="S20" s="252"/>
      <c r="T20" s="252"/>
      <c r="U20" s="252"/>
      <c r="V20" s="47"/>
      <c r="W20" s="252"/>
      <c r="X20" s="252"/>
      <c r="Y20" s="252"/>
      <c r="Z20" s="252"/>
      <c r="AA20" s="252"/>
      <c r="AB20" s="252"/>
      <c r="AC20" s="252"/>
      <c r="AD20" s="252"/>
      <c r="AE20" s="252"/>
      <c r="AF20" s="252"/>
      <c r="AG20" s="252"/>
      <c r="AH20" s="252"/>
      <c r="AI20" s="252"/>
      <c r="AJ20" s="252"/>
      <c r="AK20" s="252"/>
      <c r="AL20" s="252"/>
      <c r="AM20" s="252"/>
      <c r="AN20" s="252"/>
      <c r="AO20" s="252"/>
      <c r="AT20" s="329"/>
      <c r="AU20" s="241"/>
      <c r="AV20" s="241"/>
      <c r="AW20" s="241"/>
      <c r="AX20" s="241"/>
      <c r="AY20" s="241"/>
      <c r="AZ20" s="241"/>
      <c r="BA20" s="278" t="str">
        <f>IF(BA19="CL轮",AE3,IF(BA19="CL分钟",AE3,"-"))</f>
        <v>-</v>
      </c>
      <c r="BB20" s="278"/>
      <c r="BC20" s="278"/>
      <c r="BD20" s="278" t="str">
        <f>IF(BD19="无","-",IF(BD19="近距",SUM(25+5*AE3/2),IF(BD19="中距",SUM(100+AE3*10),IF(BD19="远距",SUM(400+AE3*40),IF(BD19="接触",5,IF(BD19="自身",0,0))))))</f>
        <v>-</v>
      </c>
      <c r="BE20" s="278"/>
      <c r="BF20" s="278"/>
      <c r="BG20" s="278" t="str">
        <f>IF(BG19="无","-",SUM(AE7+AT19))</f>
        <v>-</v>
      </c>
      <c r="BH20" s="278"/>
      <c r="BI20" s="278"/>
      <c r="BJ20" s="53"/>
      <c r="BK20" s="53"/>
      <c r="BL20" s="53"/>
      <c r="BN20" s="329"/>
      <c r="BO20" s="241"/>
      <c r="BP20" s="241"/>
      <c r="BQ20" s="241"/>
      <c r="BR20" s="241"/>
      <c r="BS20" s="241"/>
      <c r="BT20" s="241"/>
      <c r="BU20" s="278" t="str">
        <f>IF(BU19="CL轮",AE3,IF(BU19="CL分钟",AE3,"-"))</f>
        <v>-</v>
      </c>
      <c r="BV20" s="278"/>
      <c r="BW20" s="278"/>
      <c r="BX20" s="278" t="str">
        <f>IF(BX19="无","-",IF(BX19="近距",SUM(25+5*AE3/2),IF(BX19="中距",SUM(100+AE3*10),IF(BX19="远距",SUM(400+AE3*40),IF(BX19="接触",5,IF(BX19="自身",0,0))))))</f>
        <v>-</v>
      </c>
      <c r="BY20" s="278"/>
      <c r="BZ20" s="278"/>
      <c r="CA20" s="278" t="str">
        <f>IF(CA19="无","-",SUM(AE7+BN19))</f>
        <v>-</v>
      </c>
      <c r="CB20" s="278"/>
      <c r="CC20" s="278"/>
      <c r="CD20" s="53"/>
      <c r="CE20" s="53"/>
      <c r="CF20" s="53"/>
    </row>
    <row r="21" spans="2:84" ht="16.5" customHeight="1">
      <c r="C21" s="252"/>
      <c r="D21" s="252"/>
      <c r="E21" s="252"/>
      <c r="F21" s="252"/>
      <c r="G21" s="252"/>
      <c r="H21" s="252"/>
      <c r="I21" s="252"/>
      <c r="J21" s="252"/>
      <c r="K21" s="252"/>
      <c r="L21" s="252"/>
      <c r="M21" s="252"/>
      <c r="N21" s="252"/>
      <c r="O21" s="252"/>
      <c r="P21" s="252"/>
      <c r="Q21" s="252"/>
      <c r="R21" s="252"/>
      <c r="S21" s="252"/>
      <c r="T21" s="252"/>
      <c r="U21" s="252"/>
      <c r="V21" s="47"/>
      <c r="W21" s="252"/>
      <c r="X21" s="252"/>
      <c r="Y21" s="252"/>
      <c r="Z21" s="252"/>
      <c r="AA21" s="252"/>
      <c r="AB21" s="252"/>
      <c r="AC21" s="252"/>
      <c r="AD21" s="252"/>
      <c r="AE21" s="252"/>
      <c r="AF21" s="252"/>
      <c r="AG21" s="252"/>
      <c r="AH21" s="252"/>
      <c r="AI21" s="252"/>
      <c r="AJ21" s="252"/>
      <c r="AK21" s="252"/>
      <c r="AL21" s="252"/>
      <c r="AM21" s="252"/>
      <c r="AN21" s="252"/>
      <c r="AO21" s="252"/>
      <c r="AT21" s="329"/>
      <c r="AU21" s="234"/>
      <c r="AV21" s="235"/>
      <c r="AW21" s="235"/>
      <c r="AX21" s="232"/>
      <c r="AY21" s="232"/>
      <c r="AZ21" s="232"/>
      <c r="BA21" s="232"/>
      <c r="BB21" s="232"/>
      <c r="BC21" s="232"/>
      <c r="BD21" s="232"/>
      <c r="BE21" s="232"/>
      <c r="BF21" s="232"/>
      <c r="BG21" s="232"/>
      <c r="BH21" s="232"/>
      <c r="BI21" s="232"/>
      <c r="BJ21" s="232"/>
      <c r="BK21" s="232"/>
      <c r="BL21" s="233"/>
      <c r="BN21" s="329"/>
      <c r="BO21" s="241"/>
      <c r="BP21" s="241"/>
      <c r="BQ21" s="241"/>
      <c r="BR21" s="241"/>
      <c r="BS21" s="241"/>
      <c r="BT21" s="241"/>
      <c r="BU21" s="241"/>
      <c r="BV21" s="241"/>
      <c r="BW21" s="241"/>
      <c r="BX21" s="241"/>
      <c r="BY21" s="241"/>
      <c r="BZ21" s="241"/>
      <c r="CA21" s="241"/>
      <c r="CB21" s="241"/>
      <c r="CC21" s="241"/>
      <c r="CD21" s="241"/>
      <c r="CE21" s="241"/>
      <c r="CF21" s="241"/>
    </row>
    <row r="22" spans="2:84" ht="16.5" customHeight="1">
      <c r="C22" s="252"/>
      <c r="D22" s="252"/>
      <c r="E22" s="252"/>
      <c r="F22" s="252"/>
      <c r="G22" s="252"/>
      <c r="H22" s="252"/>
      <c r="I22" s="252"/>
      <c r="J22" s="252"/>
      <c r="K22" s="252"/>
      <c r="L22" s="252"/>
      <c r="M22" s="252"/>
      <c r="N22" s="252"/>
      <c r="O22" s="252"/>
      <c r="P22" s="252"/>
      <c r="Q22" s="252"/>
      <c r="R22" s="252"/>
      <c r="S22" s="252"/>
      <c r="T22" s="252"/>
      <c r="U22" s="252"/>
      <c r="V22" s="47"/>
      <c r="W22" s="252"/>
      <c r="X22" s="252"/>
      <c r="Y22" s="252"/>
      <c r="Z22" s="252"/>
      <c r="AA22" s="252"/>
      <c r="AB22" s="252"/>
      <c r="AC22" s="252"/>
      <c r="AD22" s="252"/>
      <c r="AE22" s="252"/>
      <c r="AF22" s="252"/>
      <c r="AG22" s="252"/>
      <c r="AH22" s="252"/>
      <c r="AI22" s="252"/>
      <c r="AJ22" s="252"/>
      <c r="AK22" s="252"/>
      <c r="AL22" s="252"/>
      <c r="AM22" s="252"/>
      <c r="AN22" s="252"/>
      <c r="AO22" s="252"/>
      <c r="AT22" s="329"/>
      <c r="AU22" s="237"/>
      <c r="AV22" s="238"/>
      <c r="AW22" s="238"/>
      <c r="AX22" s="238"/>
      <c r="AY22" s="238"/>
      <c r="AZ22" s="238"/>
      <c r="BA22" s="238"/>
      <c r="BB22" s="238"/>
      <c r="BC22" s="238"/>
      <c r="BD22" s="238"/>
      <c r="BE22" s="238"/>
      <c r="BF22" s="238"/>
      <c r="BG22" s="238"/>
      <c r="BH22" s="238"/>
      <c r="BI22" s="238"/>
      <c r="BJ22" s="238"/>
      <c r="BK22" s="238"/>
      <c r="BL22" s="239"/>
      <c r="BN22" s="329"/>
      <c r="BO22" s="241"/>
      <c r="BP22" s="241"/>
      <c r="BQ22" s="241"/>
      <c r="BR22" s="241"/>
      <c r="BS22" s="241"/>
      <c r="BT22" s="241"/>
      <c r="BU22" s="241"/>
      <c r="BV22" s="241"/>
      <c r="BW22" s="241"/>
      <c r="BX22" s="241"/>
      <c r="BY22" s="241"/>
      <c r="BZ22" s="241"/>
      <c r="CA22" s="241"/>
      <c r="CB22" s="241"/>
      <c r="CC22" s="241"/>
      <c r="CD22" s="241"/>
      <c r="CE22" s="241"/>
      <c r="CF22" s="241"/>
    </row>
    <row r="23" spans="2:84" ht="16.5" customHeight="1">
      <c r="C23" s="252"/>
      <c r="D23" s="252"/>
      <c r="E23" s="252"/>
      <c r="F23" s="252"/>
      <c r="G23" s="252"/>
      <c r="H23" s="252"/>
      <c r="I23" s="252"/>
      <c r="J23" s="252"/>
      <c r="K23" s="252"/>
      <c r="L23" s="252"/>
      <c r="M23" s="252"/>
      <c r="N23" s="252"/>
      <c r="O23" s="252"/>
      <c r="P23" s="252"/>
      <c r="Q23" s="252"/>
      <c r="R23" s="252"/>
      <c r="S23" s="252"/>
      <c r="T23" s="252"/>
      <c r="U23" s="252"/>
      <c r="V23" s="47"/>
      <c r="W23" s="252"/>
      <c r="X23" s="252"/>
      <c r="Y23" s="252"/>
      <c r="Z23" s="252"/>
      <c r="AA23" s="252"/>
      <c r="AB23" s="252"/>
      <c r="AC23" s="252"/>
      <c r="AD23" s="252"/>
      <c r="AE23" s="252"/>
      <c r="AF23" s="252"/>
      <c r="AG23" s="252"/>
      <c r="AH23" s="252"/>
      <c r="AI23" s="252"/>
      <c r="AJ23" s="252"/>
      <c r="AK23" s="252"/>
      <c r="AL23" s="252"/>
      <c r="AM23" s="252"/>
      <c r="AN23" s="252"/>
      <c r="AO23" s="252"/>
      <c r="AT23" s="47"/>
      <c r="AU23" s="47"/>
      <c r="AV23" s="47"/>
      <c r="AW23" s="47"/>
      <c r="AX23" s="47"/>
      <c r="AY23" s="47"/>
      <c r="AZ23" s="47"/>
      <c r="BA23" s="47"/>
      <c r="BB23" s="47"/>
      <c r="BC23" s="47"/>
      <c r="BD23" s="47"/>
      <c r="BE23" s="47"/>
      <c r="BF23" s="47"/>
      <c r="BG23" s="47"/>
      <c r="BH23" s="47"/>
      <c r="BI23" s="47"/>
      <c r="BJ23" s="47"/>
      <c r="BK23" s="47"/>
      <c r="BL23" s="47"/>
    </row>
    <row r="24" spans="2:84" ht="16.5" customHeight="1">
      <c r="C24" s="252"/>
      <c r="D24" s="252"/>
      <c r="E24" s="252"/>
      <c r="F24" s="252"/>
      <c r="G24" s="252"/>
      <c r="H24" s="252"/>
      <c r="I24" s="252"/>
      <c r="J24" s="252"/>
      <c r="K24" s="252"/>
      <c r="L24" s="252"/>
      <c r="M24" s="252"/>
      <c r="N24" s="252"/>
      <c r="O24" s="252"/>
      <c r="P24" s="252"/>
      <c r="Q24" s="252"/>
      <c r="R24" s="252"/>
      <c r="S24" s="252"/>
      <c r="T24" s="252"/>
      <c r="U24" s="252"/>
      <c r="V24" s="47"/>
      <c r="W24" s="252"/>
      <c r="X24" s="252"/>
      <c r="Y24" s="252"/>
      <c r="Z24" s="252"/>
      <c r="AA24" s="252"/>
      <c r="AB24" s="252"/>
      <c r="AC24" s="252"/>
      <c r="AD24" s="252"/>
      <c r="AE24" s="252"/>
      <c r="AF24" s="252"/>
      <c r="AG24" s="252"/>
      <c r="AH24" s="252"/>
      <c r="AI24" s="252"/>
      <c r="AJ24" s="252"/>
      <c r="AK24" s="252"/>
      <c r="AL24" s="252"/>
      <c r="AM24" s="252"/>
      <c r="AN24" s="252"/>
      <c r="AO24" s="252"/>
      <c r="AT24" s="49" t="s">
        <v>302</v>
      </c>
      <c r="AU24" s="494"/>
      <c r="AV24" s="495"/>
      <c r="AW24" s="495"/>
      <c r="AX24" s="495"/>
      <c r="AY24" s="495"/>
      <c r="AZ24" s="495"/>
      <c r="BA24" s="495"/>
      <c r="BB24" s="495"/>
      <c r="BC24" s="495"/>
      <c r="BD24" s="495"/>
      <c r="BE24" s="495"/>
      <c r="BF24" s="495"/>
      <c r="BG24" s="495"/>
      <c r="BH24" s="495"/>
      <c r="BI24" s="495"/>
      <c r="BJ24" s="495"/>
      <c r="BK24" s="495"/>
      <c r="BL24" s="496"/>
      <c r="BM24" s="47"/>
      <c r="BN24" s="49" t="s">
        <v>302</v>
      </c>
      <c r="BO24" s="489"/>
      <c r="BP24" s="489"/>
      <c r="BQ24" s="489"/>
      <c r="BR24" s="489"/>
      <c r="BS24" s="489"/>
      <c r="BT24" s="489"/>
      <c r="BU24" s="489"/>
      <c r="BV24" s="489"/>
      <c r="BW24" s="489"/>
      <c r="BX24" s="489"/>
      <c r="BY24" s="489"/>
      <c r="BZ24" s="489"/>
      <c r="CA24" s="489"/>
      <c r="CB24" s="489"/>
      <c r="CC24" s="489"/>
      <c r="CD24" s="489"/>
      <c r="CE24" s="489"/>
      <c r="CF24" s="489"/>
    </row>
    <row r="25" spans="2:84" ht="16.5" customHeight="1">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T25" s="51" t="s">
        <v>230</v>
      </c>
      <c r="AU25" s="261" t="s">
        <v>210</v>
      </c>
      <c r="AV25" s="291"/>
      <c r="AW25" s="291"/>
      <c r="AX25" s="261" t="s">
        <v>306</v>
      </c>
      <c r="AY25" s="291"/>
      <c r="AZ25" s="291"/>
      <c r="BA25" s="261" t="s">
        <v>307</v>
      </c>
      <c r="BB25" s="291"/>
      <c r="BC25" s="291"/>
      <c r="BD25" s="261" t="s">
        <v>308</v>
      </c>
      <c r="BE25" s="291"/>
      <c r="BF25" s="291"/>
      <c r="BG25" s="261" t="s">
        <v>309</v>
      </c>
      <c r="BH25" s="291"/>
      <c r="BI25" s="291"/>
      <c r="BJ25" s="261" t="s">
        <v>142</v>
      </c>
      <c r="BK25" s="291"/>
      <c r="BL25" s="291"/>
      <c r="BM25" s="47"/>
      <c r="BN25" s="51" t="s">
        <v>230</v>
      </c>
      <c r="BO25" s="261" t="s">
        <v>210</v>
      </c>
      <c r="BP25" s="291"/>
      <c r="BQ25" s="291"/>
      <c r="BR25" s="261" t="s">
        <v>306</v>
      </c>
      <c r="BS25" s="291"/>
      <c r="BT25" s="291"/>
      <c r="BU25" s="261" t="s">
        <v>307</v>
      </c>
      <c r="BV25" s="291"/>
      <c r="BW25" s="291"/>
      <c r="BX25" s="261" t="s">
        <v>308</v>
      </c>
      <c r="BY25" s="291"/>
      <c r="BZ25" s="291"/>
      <c r="CA25" s="261" t="s">
        <v>309</v>
      </c>
      <c r="CB25" s="291"/>
      <c r="CC25" s="291"/>
      <c r="CD25" s="261" t="s">
        <v>142</v>
      </c>
      <c r="CE25" s="291"/>
      <c r="CF25" s="291"/>
    </row>
    <row r="26" spans="2:84" ht="16.5" customHeight="1">
      <c r="C26" s="108">
        <v>2</v>
      </c>
      <c r="D26" s="108"/>
      <c r="E26" s="108"/>
      <c r="F26" s="108"/>
      <c r="G26" s="108"/>
      <c r="H26" s="47"/>
      <c r="I26" s="47"/>
      <c r="J26" s="47"/>
      <c r="K26" s="47"/>
      <c r="L26" s="47"/>
      <c r="M26" s="47"/>
      <c r="N26" s="47"/>
      <c r="O26" s="47"/>
      <c r="P26" s="47"/>
      <c r="Q26" s="329" t="s">
        <v>79</v>
      </c>
      <c r="R26" s="490"/>
      <c r="S26" s="286">
        <f>SUM(C26+AE7)</f>
        <v>17</v>
      </c>
      <c r="T26" s="286"/>
      <c r="U26" s="286"/>
      <c r="V26" s="47"/>
      <c r="W26" s="108">
        <v>3</v>
      </c>
      <c r="X26" s="108"/>
      <c r="Y26" s="108"/>
      <c r="Z26" s="108"/>
      <c r="AA26" s="108"/>
      <c r="AB26" s="47"/>
      <c r="AC26" s="47"/>
      <c r="AD26" s="47"/>
      <c r="AE26" s="47"/>
      <c r="AF26" s="47"/>
      <c r="AG26" s="47"/>
      <c r="AH26" s="47"/>
      <c r="AI26" s="47"/>
      <c r="AJ26" s="47"/>
      <c r="AK26" s="329" t="s">
        <v>79</v>
      </c>
      <c r="AL26" s="490"/>
      <c r="AM26" s="286">
        <f>SUM(W26+AE7)</f>
        <v>18</v>
      </c>
      <c r="AN26" s="286"/>
      <c r="AO26" s="286"/>
      <c r="AT26" s="329">
        <v>0</v>
      </c>
      <c r="AU26" s="173" t="s">
        <v>311</v>
      </c>
      <c r="AV26" s="370"/>
      <c r="AW26" s="174"/>
      <c r="AX26" s="174" t="s">
        <v>312</v>
      </c>
      <c r="AY26" s="404"/>
      <c r="AZ26" s="404"/>
      <c r="BA26" s="404" t="s">
        <v>313</v>
      </c>
      <c r="BB26" s="404"/>
      <c r="BC26" s="404"/>
      <c r="BD26" s="404" t="s">
        <v>314</v>
      </c>
      <c r="BE26" s="404"/>
      <c r="BF26" s="404"/>
      <c r="BG26" s="404" t="s">
        <v>314</v>
      </c>
      <c r="BH26" s="404"/>
      <c r="BI26" s="404"/>
      <c r="BJ26" s="173" t="s">
        <v>314</v>
      </c>
      <c r="BK26" s="370"/>
      <c r="BL26" s="174"/>
      <c r="BN26" s="491">
        <v>0</v>
      </c>
      <c r="BO26" s="404" t="s">
        <v>311</v>
      </c>
      <c r="BP26" s="404"/>
      <c r="BQ26" s="404"/>
      <c r="BR26" s="174" t="s">
        <v>312</v>
      </c>
      <c r="BS26" s="404"/>
      <c r="BT26" s="404"/>
      <c r="BU26" s="404" t="s">
        <v>313</v>
      </c>
      <c r="BV26" s="404"/>
      <c r="BW26" s="404"/>
      <c r="BX26" s="404" t="s">
        <v>314</v>
      </c>
      <c r="BY26" s="404"/>
      <c r="BZ26" s="404"/>
      <c r="CA26" s="404" t="s">
        <v>314</v>
      </c>
      <c r="CB26" s="404"/>
      <c r="CC26" s="404"/>
      <c r="CD26" s="173" t="s">
        <v>314</v>
      </c>
      <c r="CE26" s="370"/>
      <c r="CF26" s="174"/>
    </row>
    <row r="27" spans="2:84" ht="16.5" customHeight="1">
      <c r="C27" s="252"/>
      <c r="D27" s="252"/>
      <c r="E27" s="252"/>
      <c r="F27" s="252"/>
      <c r="G27" s="252"/>
      <c r="H27" s="252"/>
      <c r="I27" s="252"/>
      <c r="J27" s="252"/>
      <c r="K27" s="252"/>
      <c r="L27" s="252"/>
      <c r="M27" s="252"/>
      <c r="N27" s="252"/>
      <c r="O27" s="252"/>
      <c r="P27" s="252"/>
      <c r="Q27" s="252"/>
      <c r="R27" s="252"/>
      <c r="S27" s="252"/>
      <c r="T27" s="252"/>
      <c r="U27" s="252"/>
      <c r="V27" s="47"/>
      <c r="W27" s="252"/>
      <c r="X27" s="252"/>
      <c r="Y27" s="252"/>
      <c r="Z27" s="252"/>
      <c r="AA27" s="252"/>
      <c r="AB27" s="252"/>
      <c r="AC27" s="252"/>
      <c r="AD27" s="252"/>
      <c r="AE27" s="252"/>
      <c r="AF27" s="252"/>
      <c r="AG27" s="252"/>
      <c r="AH27" s="252"/>
      <c r="AI27" s="252"/>
      <c r="AJ27" s="252"/>
      <c r="AK27" s="252"/>
      <c r="AL27" s="252"/>
      <c r="AM27" s="252"/>
      <c r="AN27" s="252"/>
      <c r="AO27" s="252"/>
      <c r="AT27" s="329"/>
      <c r="AU27" s="361"/>
      <c r="AV27" s="362"/>
      <c r="AW27" s="363"/>
      <c r="AX27" s="241"/>
      <c r="AY27" s="241"/>
      <c r="AZ27" s="241"/>
      <c r="BA27" s="278" t="str">
        <f>IF(BA26="CL轮",AE17,IF(BA26="CL分钟",AE3,"-"))</f>
        <v>-</v>
      </c>
      <c r="BB27" s="278"/>
      <c r="BC27" s="278"/>
      <c r="BD27" s="278" t="str">
        <f>IF(BD26="无","-",IF(BD26="近距",SUM(25+5*AE17/2),IF(BD26="中距",SUM(100+AE17*10),IF(BD26="远距",SUM(400+AE17*40),IF(BD26="接触",5,IF(BD26="自身",0,0))))))</f>
        <v>-</v>
      </c>
      <c r="BE27" s="278"/>
      <c r="BF27" s="278"/>
      <c r="BG27" s="278" t="str">
        <f>IF(BG26="无","-",SUM(AE20+AT26))</f>
        <v>-</v>
      </c>
      <c r="BH27" s="278"/>
      <c r="BI27" s="278"/>
      <c r="BJ27" s="53"/>
      <c r="BK27" s="53"/>
      <c r="BL27" s="53"/>
      <c r="BN27" s="492"/>
      <c r="BO27" s="241"/>
      <c r="BP27" s="241"/>
      <c r="BQ27" s="241"/>
      <c r="BR27" s="241"/>
      <c r="BS27" s="241"/>
      <c r="BT27" s="241"/>
      <c r="BU27" s="278" t="str">
        <f>IF(BU26="CL轮",AE3,IF(BU26="CL分钟",AE3,"-"))</f>
        <v>-</v>
      </c>
      <c r="BV27" s="278"/>
      <c r="BW27" s="278"/>
      <c r="BX27" s="278" t="str">
        <f>IF(BX26="无","-",IF(BX26="近距",SUM(25+5*AE3/2),IF(BX26="中距",SUM(100+AE3*10),IF(BX26="远距",SUM(400+AE3*40),IF(BX26="接触",5,IF(BX26="自身",0,0))))))</f>
        <v>-</v>
      </c>
      <c r="BY27" s="278"/>
      <c r="BZ27" s="278"/>
      <c r="CA27" s="278" t="str">
        <f>IF(CA26="无","-",SUM(AE7+BN26))</f>
        <v>-</v>
      </c>
      <c r="CB27" s="278"/>
      <c r="CC27" s="278"/>
      <c r="CD27" s="53"/>
      <c r="CE27" s="53"/>
      <c r="CF27" s="53"/>
    </row>
    <row r="28" spans="2:84" ht="16.5" customHeight="1">
      <c r="C28" s="252"/>
      <c r="D28" s="252"/>
      <c r="E28" s="252"/>
      <c r="F28" s="252"/>
      <c r="G28" s="252"/>
      <c r="H28" s="252"/>
      <c r="I28" s="252"/>
      <c r="J28" s="252"/>
      <c r="K28" s="252"/>
      <c r="L28" s="252"/>
      <c r="M28" s="252"/>
      <c r="N28" s="252"/>
      <c r="O28" s="252"/>
      <c r="P28" s="252"/>
      <c r="Q28" s="252"/>
      <c r="R28" s="252"/>
      <c r="S28" s="252"/>
      <c r="T28" s="252"/>
      <c r="U28" s="252"/>
      <c r="V28" s="47"/>
      <c r="W28" s="252"/>
      <c r="X28" s="252"/>
      <c r="Y28" s="252"/>
      <c r="Z28" s="252"/>
      <c r="AA28" s="252"/>
      <c r="AB28" s="252"/>
      <c r="AC28" s="252"/>
      <c r="AD28" s="252"/>
      <c r="AE28" s="252"/>
      <c r="AF28" s="252"/>
      <c r="AG28" s="252"/>
      <c r="AH28" s="252"/>
      <c r="AI28" s="252"/>
      <c r="AJ28" s="252"/>
      <c r="AK28" s="252"/>
      <c r="AL28" s="252"/>
      <c r="AM28" s="252"/>
      <c r="AN28" s="252"/>
      <c r="AO28" s="252"/>
      <c r="AT28" s="329"/>
      <c r="AU28" s="241"/>
      <c r="AV28" s="241"/>
      <c r="AW28" s="241"/>
      <c r="AX28" s="241"/>
      <c r="AY28" s="241"/>
      <c r="AZ28" s="241"/>
      <c r="BA28" s="241"/>
      <c r="BB28" s="241"/>
      <c r="BC28" s="241"/>
      <c r="BD28" s="241"/>
      <c r="BE28" s="241"/>
      <c r="BF28" s="241"/>
      <c r="BG28" s="241"/>
      <c r="BH28" s="241"/>
      <c r="BI28" s="241"/>
      <c r="BJ28" s="241"/>
      <c r="BK28" s="241"/>
      <c r="BL28" s="241"/>
      <c r="BN28" s="492"/>
      <c r="BO28" s="241"/>
      <c r="BP28" s="241"/>
      <c r="BQ28" s="241"/>
      <c r="BR28" s="241"/>
      <c r="BS28" s="241"/>
      <c r="BT28" s="241"/>
      <c r="BU28" s="241"/>
      <c r="BV28" s="241"/>
      <c r="BW28" s="241"/>
      <c r="BX28" s="241"/>
      <c r="BY28" s="241"/>
      <c r="BZ28" s="241"/>
      <c r="CA28" s="241"/>
      <c r="CB28" s="241"/>
      <c r="CC28" s="241"/>
      <c r="CD28" s="241"/>
      <c r="CE28" s="241"/>
      <c r="CF28" s="241"/>
    </row>
    <row r="29" spans="2:84" ht="16.5" customHeight="1">
      <c r="C29" s="252"/>
      <c r="D29" s="252"/>
      <c r="E29" s="252"/>
      <c r="F29" s="252"/>
      <c r="G29" s="252"/>
      <c r="H29" s="252"/>
      <c r="I29" s="252"/>
      <c r="J29" s="252"/>
      <c r="K29" s="252"/>
      <c r="L29" s="252"/>
      <c r="M29" s="252"/>
      <c r="N29" s="252"/>
      <c r="O29" s="252"/>
      <c r="P29" s="252"/>
      <c r="Q29" s="252"/>
      <c r="R29" s="252"/>
      <c r="S29" s="252"/>
      <c r="T29" s="252"/>
      <c r="U29" s="252"/>
      <c r="V29" s="47"/>
      <c r="W29" s="252"/>
      <c r="X29" s="252"/>
      <c r="Y29" s="252"/>
      <c r="Z29" s="252"/>
      <c r="AA29" s="252"/>
      <c r="AB29" s="252"/>
      <c r="AC29" s="252"/>
      <c r="AD29" s="252"/>
      <c r="AE29" s="252"/>
      <c r="AF29" s="252"/>
      <c r="AG29" s="252"/>
      <c r="AH29" s="252"/>
      <c r="AI29" s="252"/>
      <c r="AJ29" s="252"/>
      <c r="AK29" s="252"/>
      <c r="AL29" s="252"/>
      <c r="AM29" s="252"/>
      <c r="AN29" s="252"/>
      <c r="AO29" s="252"/>
      <c r="AT29" s="329"/>
      <c r="AU29" s="241"/>
      <c r="AV29" s="241"/>
      <c r="AW29" s="241"/>
      <c r="AX29" s="241"/>
      <c r="AY29" s="241"/>
      <c r="AZ29" s="241"/>
      <c r="BA29" s="241"/>
      <c r="BB29" s="241"/>
      <c r="BC29" s="241"/>
      <c r="BD29" s="241"/>
      <c r="BE29" s="241"/>
      <c r="BF29" s="241"/>
      <c r="BG29" s="241"/>
      <c r="BH29" s="241"/>
      <c r="BI29" s="241"/>
      <c r="BJ29" s="241"/>
      <c r="BK29" s="241"/>
      <c r="BL29" s="241"/>
      <c r="BN29" s="493"/>
      <c r="BO29" s="241"/>
      <c r="BP29" s="241"/>
      <c r="BQ29" s="241"/>
      <c r="BR29" s="241"/>
      <c r="BS29" s="241"/>
      <c r="BT29" s="241"/>
      <c r="BU29" s="241"/>
      <c r="BV29" s="241"/>
      <c r="BW29" s="241"/>
      <c r="BX29" s="241"/>
      <c r="BY29" s="241"/>
      <c r="BZ29" s="241"/>
      <c r="CA29" s="241"/>
      <c r="CB29" s="241"/>
      <c r="CC29" s="241"/>
      <c r="CD29" s="241"/>
      <c r="CE29" s="241"/>
      <c r="CF29" s="241"/>
    </row>
    <row r="30" spans="2:84" ht="16.5" customHeight="1">
      <c r="C30" s="252"/>
      <c r="D30" s="252"/>
      <c r="E30" s="252"/>
      <c r="F30" s="252"/>
      <c r="G30" s="252"/>
      <c r="H30" s="252"/>
      <c r="I30" s="252"/>
      <c r="J30" s="252"/>
      <c r="K30" s="252"/>
      <c r="L30" s="252"/>
      <c r="M30" s="252"/>
      <c r="N30" s="252"/>
      <c r="O30" s="252"/>
      <c r="P30" s="252"/>
      <c r="Q30" s="252"/>
      <c r="R30" s="252"/>
      <c r="S30" s="252"/>
      <c r="T30" s="252"/>
      <c r="U30" s="252"/>
      <c r="V30" s="47"/>
      <c r="W30" s="252"/>
      <c r="X30" s="252"/>
      <c r="Y30" s="252"/>
      <c r="Z30" s="252"/>
      <c r="AA30" s="252"/>
      <c r="AB30" s="252"/>
      <c r="AC30" s="252"/>
      <c r="AD30" s="252"/>
      <c r="AE30" s="252"/>
      <c r="AF30" s="252"/>
      <c r="AG30" s="252"/>
      <c r="AH30" s="252"/>
      <c r="AI30" s="252"/>
      <c r="AJ30" s="252"/>
      <c r="AK30" s="252"/>
      <c r="AL30" s="252"/>
      <c r="AM30" s="252"/>
      <c r="AN30" s="252"/>
      <c r="AO30" s="252"/>
    </row>
    <row r="31" spans="2:84" ht="16.5" customHeight="1">
      <c r="C31" s="252"/>
      <c r="D31" s="252"/>
      <c r="E31" s="252"/>
      <c r="F31" s="252"/>
      <c r="G31" s="252"/>
      <c r="H31" s="252"/>
      <c r="I31" s="252"/>
      <c r="J31" s="252"/>
      <c r="K31" s="252"/>
      <c r="L31" s="252"/>
      <c r="M31" s="252"/>
      <c r="N31" s="252"/>
      <c r="O31" s="252"/>
      <c r="P31" s="252"/>
      <c r="Q31" s="252"/>
      <c r="R31" s="252"/>
      <c r="S31" s="252"/>
      <c r="T31" s="252"/>
      <c r="U31" s="252"/>
      <c r="V31" s="47"/>
      <c r="W31" s="252"/>
      <c r="X31" s="252"/>
      <c r="Y31" s="252"/>
      <c r="Z31" s="252"/>
      <c r="AA31" s="252"/>
      <c r="AB31" s="252"/>
      <c r="AC31" s="252"/>
      <c r="AD31" s="252"/>
      <c r="AE31" s="252"/>
      <c r="AF31" s="252"/>
      <c r="AG31" s="252"/>
      <c r="AH31" s="252"/>
      <c r="AI31" s="252"/>
      <c r="AJ31" s="252"/>
      <c r="AK31" s="252"/>
      <c r="AL31" s="252"/>
      <c r="AM31" s="252"/>
      <c r="AN31" s="252"/>
      <c r="AO31" s="252"/>
      <c r="AT31" s="49" t="s">
        <v>302</v>
      </c>
      <c r="AU31" s="489"/>
      <c r="AV31" s="489"/>
      <c r="AW31" s="489"/>
      <c r="AX31" s="489"/>
      <c r="AY31" s="489"/>
      <c r="AZ31" s="489"/>
      <c r="BA31" s="489"/>
      <c r="BB31" s="489"/>
      <c r="BC31" s="489"/>
      <c r="BD31" s="489"/>
      <c r="BE31" s="489"/>
      <c r="BF31" s="489"/>
      <c r="BG31" s="489"/>
      <c r="BH31" s="489"/>
      <c r="BI31" s="489"/>
      <c r="BJ31" s="489"/>
      <c r="BK31" s="489"/>
      <c r="BL31" s="489"/>
      <c r="BM31" s="47"/>
      <c r="BN31" s="49" t="s">
        <v>302</v>
      </c>
      <c r="BO31" s="489"/>
      <c r="BP31" s="489"/>
      <c r="BQ31" s="489"/>
      <c r="BR31" s="489"/>
      <c r="BS31" s="489"/>
      <c r="BT31" s="489"/>
      <c r="BU31" s="489"/>
      <c r="BV31" s="489"/>
      <c r="BW31" s="489"/>
      <c r="BX31" s="489"/>
      <c r="BY31" s="489"/>
      <c r="BZ31" s="489"/>
      <c r="CA31" s="489"/>
      <c r="CB31" s="489"/>
      <c r="CC31" s="489"/>
      <c r="CD31" s="489"/>
      <c r="CE31" s="489"/>
      <c r="CF31" s="489"/>
    </row>
    <row r="32" spans="2:84" ht="16.5" customHeight="1">
      <c r="C32" s="252"/>
      <c r="D32" s="252"/>
      <c r="E32" s="252"/>
      <c r="F32" s="252"/>
      <c r="G32" s="252"/>
      <c r="H32" s="252"/>
      <c r="I32" s="252"/>
      <c r="J32" s="252"/>
      <c r="K32" s="252"/>
      <c r="L32" s="252"/>
      <c r="M32" s="252"/>
      <c r="N32" s="252"/>
      <c r="O32" s="252"/>
      <c r="P32" s="252"/>
      <c r="Q32" s="252"/>
      <c r="R32" s="252"/>
      <c r="S32" s="252"/>
      <c r="T32" s="252"/>
      <c r="U32" s="252"/>
      <c r="V32" s="47"/>
      <c r="W32" s="252"/>
      <c r="X32" s="252"/>
      <c r="Y32" s="252"/>
      <c r="Z32" s="252"/>
      <c r="AA32" s="252"/>
      <c r="AB32" s="252"/>
      <c r="AC32" s="252"/>
      <c r="AD32" s="252"/>
      <c r="AE32" s="252"/>
      <c r="AF32" s="252"/>
      <c r="AG32" s="252"/>
      <c r="AH32" s="252"/>
      <c r="AI32" s="252"/>
      <c r="AJ32" s="252"/>
      <c r="AK32" s="252"/>
      <c r="AL32" s="252"/>
      <c r="AM32" s="252"/>
      <c r="AN32" s="252"/>
      <c r="AO32" s="252"/>
      <c r="AT32" s="51" t="s">
        <v>230</v>
      </c>
      <c r="AU32" s="261" t="s">
        <v>210</v>
      </c>
      <c r="AV32" s="291"/>
      <c r="AW32" s="291"/>
      <c r="AX32" s="261" t="s">
        <v>306</v>
      </c>
      <c r="AY32" s="291"/>
      <c r="AZ32" s="291"/>
      <c r="BA32" s="261" t="s">
        <v>307</v>
      </c>
      <c r="BB32" s="291"/>
      <c r="BC32" s="291"/>
      <c r="BD32" s="261" t="s">
        <v>308</v>
      </c>
      <c r="BE32" s="291"/>
      <c r="BF32" s="291"/>
      <c r="BG32" s="261" t="s">
        <v>309</v>
      </c>
      <c r="BH32" s="291"/>
      <c r="BI32" s="291"/>
      <c r="BJ32" s="261" t="s">
        <v>142</v>
      </c>
      <c r="BK32" s="291"/>
      <c r="BL32" s="291"/>
      <c r="BM32" s="47"/>
      <c r="BN32" s="51" t="s">
        <v>230</v>
      </c>
      <c r="BO32" s="261" t="s">
        <v>210</v>
      </c>
      <c r="BP32" s="291"/>
      <c r="BQ32" s="291"/>
      <c r="BR32" s="261" t="s">
        <v>306</v>
      </c>
      <c r="BS32" s="291"/>
      <c r="BT32" s="291"/>
      <c r="BU32" s="261" t="s">
        <v>307</v>
      </c>
      <c r="BV32" s="291"/>
      <c r="BW32" s="291"/>
      <c r="BX32" s="261" t="s">
        <v>308</v>
      </c>
      <c r="BY32" s="291"/>
      <c r="BZ32" s="291"/>
      <c r="CA32" s="261" t="s">
        <v>309</v>
      </c>
      <c r="CB32" s="291"/>
      <c r="CC32" s="291"/>
      <c r="CD32" s="261" t="s">
        <v>142</v>
      </c>
      <c r="CE32" s="291"/>
      <c r="CF32" s="291"/>
    </row>
    <row r="33" spans="3:84" ht="16.5" customHeight="1">
      <c r="C33" s="252"/>
      <c r="D33" s="252"/>
      <c r="E33" s="252"/>
      <c r="F33" s="252"/>
      <c r="G33" s="252"/>
      <c r="H33" s="252"/>
      <c r="I33" s="252"/>
      <c r="J33" s="252"/>
      <c r="K33" s="252"/>
      <c r="L33" s="252"/>
      <c r="M33" s="252"/>
      <c r="N33" s="252"/>
      <c r="O33" s="252"/>
      <c r="P33" s="252"/>
      <c r="Q33" s="252"/>
      <c r="R33" s="252"/>
      <c r="S33" s="252"/>
      <c r="T33" s="252"/>
      <c r="U33" s="252"/>
      <c r="V33" s="47"/>
      <c r="W33" s="252"/>
      <c r="X33" s="252"/>
      <c r="Y33" s="252"/>
      <c r="Z33" s="252"/>
      <c r="AA33" s="252"/>
      <c r="AB33" s="252"/>
      <c r="AC33" s="252"/>
      <c r="AD33" s="252"/>
      <c r="AE33" s="252"/>
      <c r="AF33" s="252"/>
      <c r="AG33" s="252"/>
      <c r="AH33" s="252"/>
      <c r="AI33" s="252"/>
      <c r="AJ33" s="252"/>
      <c r="AK33" s="252"/>
      <c r="AL33" s="252"/>
      <c r="AM33" s="252"/>
      <c r="AN33" s="252"/>
      <c r="AO33" s="252"/>
      <c r="AT33" s="329">
        <v>0</v>
      </c>
      <c r="AU33" s="404" t="s">
        <v>311</v>
      </c>
      <c r="AV33" s="404"/>
      <c r="AW33" s="404"/>
      <c r="AX33" s="174" t="s">
        <v>312</v>
      </c>
      <c r="AY33" s="404"/>
      <c r="AZ33" s="404"/>
      <c r="BA33" s="404" t="s">
        <v>313</v>
      </c>
      <c r="BB33" s="404"/>
      <c r="BC33" s="404"/>
      <c r="BD33" s="404" t="s">
        <v>314</v>
      </c>
      <c r="BE33" s="404"/>
      <c r="BF33" s="404"/>
      <c r="BG33" s="404" t="s">
        <v>314</v>
      </c>
      <c r="BH33" s="404"/>
      <c r="BI33" s="404"/>
      <c r="BJ33" s="173" t="s">
        <v>314</v>
      </c>
      <c r="BK33" s="370"/>
      <c r="BL33" s="174"/>
      <c r="BN33" s="329">
        <v>0</v>
      </c>
      <c r="BO33" s="404" t="s">
        <v>311</v>
      </c>
      <c r="BP33" s="404"/>
      <c r="BQ33" s="404"/>
      <c r="BR33" s="174" t="s">
        <v>312</v>
      </c>
      <c r="BS33" s="404"/>
      <c r="BT33" s="404"/>
      <c r="BU33" s="404" t="s">
        <v>313</v>
      </c>
      <c r="BV33" s="404"/>
      <c r="BW33" s="404"/>
      <c r="BX33" s="404" t="s">
        <v>314</v>
      </c>
      <c r="BY33" s="404"/>
      <c r="BZ33" s="404"/>
      <c r="CA33" s="404" t="s">
        <v>314</v>
      </c>
      <c r="CB33" s="404"/>
      <c r="CC33" s="404"/>
      <c r="CD33" s="173" t="s">
        <v>314</v>
      </c>
      <c r="CE33" s="370"/>
      <c r="CF33" s="174"/>
    </row>
    <row r="34" spans="3:84" ht="16.5" customHeight="1">
      <c r="C34" s="252"/>
      <c r="D34" s="252"/>
      <c r="E34" s="252"/>
      <c r="F34" s="252"/>
      <c r="G34" s="252"/>
      <c r="H34" s="252"/>
      <c r="I34" s="252"/>
      <c r="J34" s="252"/>
      <c r="K34" s="252"/>
      <c r="L34" s="252"/>
      <c r="M34" s="252"/>
      <c r="N34" s="252"/>
      <c r="O34" s="252"/>
      <c r="P34" s="252"/>
      <c r="Q34" s="252"/>
      <c r="R34" s="252"/>
      <c r="S34" s="252"/>
      <c r="T34" s="252"/>
      <c r="U34" s="252"/>
      <c r="V34" s="47"/>
      <c r="W34" s="252"/>
      <c r="X34" s="252"/>
      <c r="Y34" s="252"/>
      <c r="Z34" s="252"/>
      <c r="AA34" s="252"/>
      <c r="AB34" s="252"/>
      <c r="AC34" s="252"/>
      <c r="AD34" s="252"/>
      <c r="AE34" s="252"/>
      <c r="AF34" s="252"/>
      <c r="AG34" s="252"/>
      <c r="AH34" s="252"/>
      <c r="AI34" s="252"/>
      <c r="AJ34" s="252"/>
      <c r="AK34" s="252"/>
      <c r="AL34" s="252"/>
      <c r="AM34" s="252"/>
      <c r="AN34" s="252"/>
      <c r="AO34" s="252"/>
      <c r="AT34" s="329"/>
      <c r="AU34" s="241"/>
      <c r="AV34" s="241"/>
      <c r="AW34" s="241"/>
      <c r="AX34" s="241"/>
      <c r="AY34" s="241"/>
      <c r="AZ34" s="241"/>
      <c r="BA34" s="278" t="str">
        <f>IF(BA33="CL轮",AE3,IF(BA33="CL分钟",AE3,"-"))</f>
        <v>-</v>
      </c>
      <c r="BB34" s="278"/>
      <c r="BC34" s="278"/>
      <c r="BD34" s="278" t="str">
        <f>IF(BD33="无","-",IF(BD33="近距",SUM(25+5*AE3/2),IF(BD33="中距",SUM(100+AE3*10),IF(BD33="远距",SUM(400+AE3*40),IF(BD33="接触",5,IF(BD33="自身",0,0))))))</f>
        <v>-</v>
      </c>
      <c r="BE34" s="278"/>
      <c r="BF34" s="278"/>
      <c r="BG34" s="278" t="str">
        <f>IF(BG33="无","-",SUM(AE7+AT33))</f>
        <v>-</v>
      </c>
      <c r="BH34" s="278"/>
      <c r="BI34" s="278"/>
      <c r="BJ34" s="53"/>
      <c r="BK34" s="53"/>
      <c r="BL34" s="53"/>
      <c r="BN34" s="329"/>
      <c r="BO34" s="241"/>
      <c r="BP34" s="241"/>
      <c r="BQ34" s="241"/>
      <c r="BR34" s="241"/>
      <c r="BS34" s="241"/>
      <c r="BT34" s="241"/>
      <c r="BU34" s="278" t="str">
        <f>IF(BU33="CL轮",AE3,IF(BU33="CL分钟",AE3,"-"))</f>
        <v>-</v>
      </c>
      <c r="BV34" s="278"/>
      <c r="BW34" s="278"/>
      <c r="BX34" s="278" t="str">
        <f>IF(BX33="无","-",IF(BX33="近距",SUM(25+5*AE3/2),IF(BX33="中距",SUM(100+AE3*10),IF(BX33="远距",SUM(400+AE3*40),IF(BX33="接触",5,IF(BX33="自身",0,0))))))</f>
        <v>-</v>
      </c>
      <c r="BY34" s="278"/>
      <c r="BZ34" s="278"/>
      <c r="CA34" s="278" t="str">
        <f>IF(CA33="无","-",SUM(AE7+BN33))</f>
        <v>-</v>
      </c>
      <c r="CB34" s="278"/>
      <c r="CC34" s="278"/>
      <c r="CD34" s="53"/>
      <c r="CE34" s="53"/>
      <c r="CF34" s="53"/>
    </row>
    <row r="35" spans="3:84" ht="16.5" customHeight="1">
      <c r="C35" s="252"/>
      <c r="D35" s="252"/>
      <c r="E35" s="252"/>
      <c r="F35" s="252"/>
      <c r="G35" s="252"/>
      <c r="H35" s="252"/>
      <c r="I35" s="252"/>
      <c r="J35" s="252"/>
      <c r="K35" s="252"/>
      <c r="L35" s="252"/>
      <c r="M35" s="252"/>
      <c r="N35" s="252"/>
      <c r="O35" s="252"/>
      <c r="P35" s="252"/>
      <c r="Q35" s="252"/>
      <c r="R35" s="252"/>
      <c r="S35" s="252"/>
      <c r="T35" s="252"/>
      <c r="U35" s="252"/>
      <c r="V35" s="47"/>
      <c r="W35" s="252"/>
      <c r="X35" s="252"/>
      <c r="Y35" s="252"/>
      <c r="Z35" s="252"/>
      <c r="AA35" s="252"/>
      <c r="AB35" s="252"/>
      <c r="AC35" s="252"/>
      <c r="AD35" s="252"/>
      <c r="AE35" s="252"/>
      <c r="AF35" s="252"/>
      <c r="AG35" s="252"/>
      <c r="AH35" s="252"/>
      <c r="AI35" s="252"/>
      <c r="AJ35" s="252"/>
      <c r="AK35" s="252"/>
      <c r="AL35" s="252"/>
      <c r="AM35" s="252"/>
      <c r="AN35" s="252"/>
      <c r="AO35" s="252"/>
      <c r="AT35" s="329"/>
      <c r="AU35" s="241"/>
      <c r="AV35" s="241"/>
      <c r="AW35" s="241"/>
      <c r="AX35" s="241"/>
      <c r="AY35" s="241"/>
      <c r="AZ35" s="241"/>
      <c r="BA35" s="241"/>
      <c r="BB35" s="241"/>
      <c r="BC35" s="241"/>
      <c r="BD35" s="241"/>
      <c r="BE35" s="241"/>
      <c r="BF35" s="241"/>
      <c r="BG35" s="241"/>
      <c r="BH35" s="241"/>
      <c r="BI35" s="241"/>
      <c r="BJ35" s="241"/>
      <c r="BK35" s="241"/>
      <c r="BL35" s="241"/>
      <c r="BN35" s="329"/>
      <c r="BO35" s="241"/>
      <c r="BP35" s="241"/>
      <c r="BQ35" s="241"/>
      <c r="BR35" s="241"/>
      <c r="BS35" s="241"/>
      <c r="BT35" s="241"/>
      <c r="BU35" s="241"/>
      <c r="BV35" s="241"/>
      <c r="BW35" s="241"/>
      <c r="BX35" s="241"/>
      <c r="BY35" s="241"/>
      <c r="BZ35" s="241"/>
      <c r="CA35" s="241"/>
      <c r="CB35" s="241"/>
      <c r="CC35" s="241"/>
      <c r="CD35" s="241"/>
      <c r="CE35" s="241"/>
      <c r="CF35" s="241"/>
    </row>
    <row r="36" spans="3:84" ht="16.5" customHeight="1">
      <c r="C36" s="252"/>
      <c r="D36" s="252"/>
      <c r="E36" s="252"/>
      <c r="F36" s="252"/>
      <c r="G36" s="252"/>
      <c r="H36" s="252"/>
      <c r="I36" s="252"/>
      <c r="J36" s="252"/>
      <c r="K36" s="252"/>
      <c r="L36" s="252"/>
      <c r="M36" s="252"/>
      <c r="N36" s="252"/>
      <c r="O36" s="252"/>
      <c r="P36" s="252"/>
      <c r="Q36" s="252"/>
      <c r="R36" s="252"/>
      <c r="S36" s="252"/>
      <c r="T36" s="252"/>
      <c r="U36" s="252"/>
      <c r="V36" s="47"/>
      <c r="W36" s="252"/>
      <c r="X36" s="252"/>
      <c r="Y36" s="252"/>
      <c r="Z36" s="252"/>
      <c r="AA36" s="252"/>
      <c r="AB36" s="252"/>
      <c r="AC36" s="252"/>
      <c r="AD36" s="252"/>
      <c r="AE36" s="252"/>
      <c r="AF36" s="252"/>
      <c r="AG36" s="252"/>
      <c r="AH36" s="252"/>
      <c r="AI36" s="252"/>
      <c r="AJ36" s="252"/>
      <c r="AK36" s="252"/>
      <c r="AL36" s="252"/>
      <c r="AM36" s="252"/>
      <c r="AN36" s="252"/>
      <c r="AO36" s="252"/>
      <c r="AT36" s="329"/>
      <c r="AU36" s="241"/>
      <c r="AV36" s="241"/>
      <c r="AW36" s="241"/>
      <c r="AX36" s="241"/>
      <c r="AY36" s="241"/>
      <c r="AZ36" s="241"/>
      <c r="BA36" s="241"/>
      <c r="BB36" s="241"/>
      <c r="BC36" s="241"/>
      <c r="BD36" s="241"/>
      <c r="BE36" s="241"/>
      <c r="BF36" s="241"/>
      <c r="BG36" s="241"/>
      <c r="BH36" s="241"/>
      <c r="BI36" s="241"/>
      <c r="BJ36" s="241"/>
      <c r="BK36" s="241"/>
      <c r="BL36" s="241"/>
      <c r="BN36" s="329"/>
      <c r="BO36" s="241"/>
      <c r="BP36" s="241"/>
      <c r="BQ36" s="241"/>
      <c r="BR36" s="241"/>
      <c r="BS36" s="241"/>
      <c r="BT36" s="241"/>
      <c r="BU36" s="241"/>
      <c r="BV36" s="241"/>
      <c r="BW36" s="241"/>
      <c r="BX36" s="241"/>
      <c r="BY36" s="241"/>
      <c r="BZ36" s="241"/>
      <c r="CA36" s="241"/>
      <c r="CB36" s="241"/>
      <c r="CC36" s="241"/>
      <c r="CD36" s="241"/>
      <c r="CE36" s="241"/>
      <c r="CF36" s="241"/>
    </row>
    <row r="37" spans="3:84" ht="16.5" customHeight="1">
      <c r="C37" s="252"/>
      <c r="D37" s="252"/>
      <c r="E37" s="252"/>
      <c r="F37" s="252"/>
      <c r="G37" s="252"/>
      <c r="H37" s="252"/>
      <c r="I37" s="252"/>
      <c r="J37" s="252"/>
      <c r="K37" s="252"/>
      <c r="L37" s="252"/>
      <c r="M37" s="252"/>
      <c r="N37" s="252"/>
      <c r="O37" s="252"/>
      <c r="P37" s="252"/>
      <c r="Q37" s="252"/>
      <c r="R37" s="252"/>
      <c r="S37" s="252"/>
      <c r="T37" s="252"/>
      <c r="U37" s="252"/>
      <c r="V37" s="47"/>
      <c r="W37" s="252"/>
      <c r="X37" s="252"/>
      <c r="Y37" s="252"/>
      <c r="Z37" s="252"/>
      <c r="AA37" s="252"/>
      <c r="AB37" s="252"/>
      <c r="AC37" s="252"/>
      <c r="AD37" s="252"/>
      <c r="AE37" s="252"/>
      <c r="AF37" s="252"/>
      <c r="AG37" s="252"/>
      <c r="AH37" s="252"/>
      <c r="AI37" s="252"/>
      <c r="AJ37" s="252"/>
      <c r="AK37" s="252"/>
      <c r="AL37" s="252"/>
      <c r="AM37" s="252"/>
      <c r="AN37" s="252"/>
      <c r="AO37" s="252"/>
    </row>
    <row r="38" spans="3:84" ht="16.5" customHeight="1">
      <c r="C38" s="252"/>
      <c r="D38" s="252"/>
      <c r="E38" s="252"/>
      <c r="F38" s="252"/>
      <c r="G38" s="252"/>
      <c r="H38" s="252"/>
      <c r="I38" s="252"/>
      <c r="J38" s="252"/>
      <c r="K38" s="252"/>
      <c r="L38" s="252"/>
      <c r="M38" s="252"/>
      <c r="N38" s="252"/>
      <c r="O38" s="252"/>
      <c r="P38" s="252"/>
      <c r="Q38" s="252"/>
      <c r="R38" s="252"/>
      <c r="S38" s="252"/>
      <c r="T38" s="252"/>
      <c r="U38" s="252"/>
      <c r="V38" s="47"/>
      <c r="W38" s="252"/>
      <c r="X38" s="252"/>
      <c r="Y38" s="252"/>
      <c r="Z38" s="252"/>
      <c r="AA38" s="252"/>
      <c r="AB38" s="252"/>
      <c r="AC38" s="252"/>
      <c r="AD38" s="252"/>
      <c r="AE38" s="252"/>
      <c r="AF38" s="252"/>
      <c r="AG38" s="252"/>
      <c r="AH38" s="252"/>
      <c r="AI38" s="252"/>
      <c r="AJ38" s="252"/>
      <c r="AK38" s="252"/>
      <c r="AL38" s="252"/>
      <c r="AM38" s="252"/>
      <c r="AN38" s="252"/>
      <c r="AO38" s="252"/>
      <c r="AT38" s="49" t="s">
        <v>302</v>
      </c>
      <c r="AU38" s="489"/>
      <c r="AV38" s="489"/>
      <c r="AW38" s="489"/>
      <c r="AX38" s="489"/>
      <c r="AY38" s="489"/>
      <c r="AZ38" s="489"/>
      <c r="BA38" s="489"/>
      <c r="BB38" s="489"/>
      <c r="BC38" s="489"/>
      <c r="BD38" s="489"/>
      <c r="BE38" s="489"/>
      <c r="BF38" s="489"/>
      <c r="BG38" s="489"/>
      <c r="BH38" s="489"/>
      <c r="BI38" s="489"/>
      <c r="BJ38" s="489"/>
      <c r="BK38" s="489"/>
      <c r="BL38" s="489"/>
      <c r="BM38" s="47"/>
      <c r="BN38" s="49" t="s">
        <v>302</v>
      </c>
      <c r="BO38" s="489"/>
      <c r="BP38" s="489"/>
      <c r="BQ38" s="489"/>
      <c r="BR38" s="489"/>
      <c r="BS38" s="489"/>
      <c r="BT38" s="489"/>
      <c r="BU38" s="489"/>
      <c r="BV38" s="489"/>
      <c r="BW38" s="489"/>
      <c r="BX38" s="489"/>
      <c r="BY38" s="489"/>
      <c r="BZ38" s="489"/>
      <c r="CA38" s="489"/>
      <c r="CB38" s="489"/>
      <c r="CC38" s="489"/>
      <c r="CD38" s="489"/>
      <c r="CE38" s="489"/>
      <c r="CF38" s="489"/>
    </row>
    <row r="39" spans="3:84" ht="16.5" customHeight="1">
      <c r="C39" s="252"/>
      <c r="D39" s="252"/>
      <c r="E39" s="252"/>
      <c r="F39" s="252"/>
      <c r="G39" s="252"/>
      <c r="H39" s="252"/>
      <c r="I39" s="252"/>
      <c r="J39" s="252"/>
      <c r="K39" s="252"/>
      <c r="L39" s="252"/>
      <c r="M39" s="252"/>
      <c r="N39" s="252"/>
      <c r="O39" s="252"/>
      <c r="P39" s="252"/>
      <c r="Q39" s="252"/>
      <c r="R39" s="252"/>
      <c r="S39" s="252"/>
      <c r="T39" s="252"/>
      <c r="U39" s="252"/>
      <c r="V39" s="47"/>
      <c r="W39" s="252"/>
      <c r="X39" s="252"/>
      <c r="Y39" s="252"/>
      <c r="Z39" s="252"/>
      <c r="AA39" s="252"/>
      <c r="AB39" s="252"/>
      <c r="AC39" s="252"/>
      <c r="AD39" s="252"/>
      <c r="AE39" s="252"/>
      <c r="AF39" s="252"/>
      <c r="AG39" s="252"/>
      <c r="AH39" s="252"/>
      <c r="AI39" s="252"/>
      <c r="AJ39" s="252"/>
      <c r="AK39" s="252"/>
      <c r="AL39" s="252"/>
      <c r="AM39" s="252"/>
      <c r="AN39" s="252"/>
      <c r="AO39" s="252"/>
      <c r="AT39" s="51" t="s">
        <v>230</v>
      </c>
      <c r="AU39" s="261" t="s">
        <v>210</v>
      </c>
      <c r="AV39" s="291"/>
      <c r="AW39" s="291"/>
      <c r="AX39" s="261" t="s">
        <v>306</v>
      </c>
      <c r="AY39" s="291"/>
      <c r="AZ39" s="291"/>
      <c r="BA39" s="261" t="s">
        <v>307</v>
      </c>
      <c r="BB39" s="291"/>
      <c r="BC39" s="291"/>
      <c r="BD39" s="261" t="s">
        <v>308</v>
      </c>
      <c r="BE39" s="291"/>
      <c r="BF39" s="291"/>
      <c r="BG39" s="261" t="s">
        <v>309</v>
      </c>
      <c r="BH39" s="291"/>
      <c r="BI39" s="291"/>
      <c r="BJ39" s="261" t="s">
        <v>142</v>
      </c>
      <c r="BK39" s="291"/>
      <c r="BL39" s="291"/>
      <c r="BM39" s="47"/>
      <c r="BN39" s="51" t="s">
        <v>230</v>
      </c>
      <c r="BO39" s="261" t="s">
        <v>210</v>
      </c>
      <c r="BP39" s="291"/>
      <c r="BQ39" s="291"/>
      <c r="BR39" s="261" t="s">
        <v>306</v>
      </c>
      <c r="BS39" s="291"/>
      <c r="BT39" s="291"/>
      <c r="BU39" s="261" t="s">
        <v>307</v>
      </c>
      <c r="BV39" s="291"/>
      <c r="BW39" s="291"/>
      <c r="BX39" s="261" t="s">
        <v>308</v>
      </c>
      <c r="BY39" s="291"/>
      <c r="BZ39" s="291"/>
      <c r="CA39" s="261" t="s">
        <v>309</v>
      </c>
      <c r="CB39" s="291"/>
      <c r="CC39" s="291"/>
      <c r="CD39" s="261" t="s">
        <v>142</v>
      </c>
      <c r="CE39" s="291"/>
      <c r="CF39" s="291"/>
    </row>
    <row r="40" spans="3:84" ht="16.5" customHeight="1">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T40" s="329">
        <v>0</v>
      </c>
      <c r="AU40" s="404" t="s">
        <v>311</v>
      </c>
      <c r="AV40" s="404"/>
      <c r="AW40" s="404"/>
      <c r="AX40" s="174" t="s">
        <v>312</v>
      </c>
      <c r="AY40" s="404"/>
      <c r="AZ40" s="404"/>
      <c r="BA40" s="404" t="s">
        <v>313</v>
      </c>
      <c r="BB40" s="404"/>
      <c r="BC40" s="404"/>
      <c r="BD40" s="404" t="s">
        <v>314</v>
      </c>
      <c r="BE40" s="404"/>
      <c r="BF40" s="404"/>
      <c r="BG40" s="404" t="s">
        <v>314</v>
      </c>
      <c r="BH40" s="404"/>
      <c r="BI40" s="404"/>
      <c r="BJ40" s="173" t="s">
        <v>314</v>
      </c>
      <c r="BK40" s="370"/>
      <c r="BL40" s="174"/>
      <c r="BN40" s="329">
        <v>0</v>
      </c>
      <c r="BO40" s="404" t="s">
        <v>311</v>
      </c>
      <c r="BP40" s="404"/>
      <c r="BQ40" s="404"/>
      <c r="BR40" s="174" t="s">
        <v>312</v>
      </c>
      <c r="BS40" s="404"/>
      <c r="BT40" s="404"/>
      <c r="BU40" s="404" t="s">
        <v>313</v>
      </c>
      <c r="BV40" s="404"/>
      <c r="BW40" s="404"/>
      <c r="BX40" s="404" t="s">
        <v>314</v>
      </c>
      <c r="BY40" s="404"/>
      <c r="BZ40" s="404"/>
      <c r="CA40" s="404" t="s">
        <v>314</v>
      </c>
      <c r="CB40" s="404"/>
      <c r="CC40" s="404"/>
      <c r="CD40" s="173" t="s">
        <v>314</v>
      </c>
      <c r="CE40" s="370"/>
      <c r="CF40" s="174"/>
    </row>
    <row r="41" spans="3:84" ht="16.5" customHeight="1">
      <c r="C41" s="108">
        <v>4</v>
      </c>
      <c r="D41" s="108"/>
      <c r="E41" s="108"/>
      <c r="F41" s="108"/>
      <c r="G41" s="108"/>
      <c r="H41" s="47"/>
      <c r="I41" s="47"/>
      <c r="J41" s="47"/>
      <c r="K41" s="47"/>
      <c r="L41" s="47"/>
      <c r="M41" s="47"/>
      <c r="N41" s="47"/>
      <c r="O41" s="47"/>
      <c r="P41" s="47"/>
      <c r="Q41" s="329" t="s">
        <v>79</v>
      </c>
      <c r="R41" s="490"/>
      <c r="S41" s="286">
        <f>SUM(C41+AE7)</f>
        <v>19</v>
      </c>
      <c r="T41" s="286"/>
      <c r="U41" s="286"/>
      <c r="V41" s="47"/>
      <c r="W41" s="108">
        <v>5</v>
      </c>
      <c r="X41" s="108"/>
      <c r="Y41" s="108"/>
      <c r="Z41" s="108"/>
      <c r="AA41" s="108"/>
      <c r="AB41" s="372"/>
      <c r="AC41" s="372"/>
      <c r="AD41" s="372"/>
      <c r="AE41" s="372"/>
      <c r="AF41" s="372"/>
      <c r="AG41" s="372"/>
      <c r="AH41" s="372"/>
      <c r="AI41" s="372"/>
      <c r="AJ41" s="372"/>
      <c r="AK41" s="329" t="s">
        <v>79</v>
      </c>
      <c r="AL41" s="490"/>
      <c r="AM41" s="286">
        <f>SUM(W41+AE7)</f>
        <v>20</v>
      </c>
      <c r="AN41" s="286"/>
      <c r="AO41" s="286"/>
      <c r="AT41" s="329"/>
      <c r="AU41" s="241"/>
      <c r="AV41" s="241"/>
      <c r="AW41" s="241"/>
      <c r="AX41" s="241"/>
      <c r="AY41" s="241"/>
      <c r="AZ41" s="241"/>
      <c r="BA41" s="278" t="str">
        <f>IF(BA40="CL轮",AE3,IF(BA40="CL分钟",AE3,"-"))</f>
        <v>-</v>
      </c>
      <c r="BB41" s="278"/>
      <c r="BC41" s="278"/>
      <c r="BD41" s="278" t="str">
        <f>IF(BD40="无","-",IF(BD40="近距",SUM(25+5*AE3/2),IF(BD40="中距",SUM(100+AE3*10),IF(BD40="远距",SUM(400+AE3*40),IF(BD40="接触",5,IF(BD40="自身",0,0))))))</f>
        <v>-</v>
      </c>
      <c r="BE41" s="278"/>
      <c r="BF41" s="278"/>
      <c r="BG41" s="278" t="str">
        <f>IF(BG40="无","-",SUM(AE7+AT40))</f>
        <v>-</v>
      </c>
      <c r="BH41" s="278"/>
      <c r="BI41" s="278"/>
      <c r="BJ41" s="53"/>
      <c r="BK41" s="53"/>
      <c r="BL41" s="53"/>
      <c r="BN41" s="329"/>
      <c r="BO41" s="241"/>
      <c r="BP41" s="241"/>
      <c r="BQ41" s="241"/>
      <c r="BR41" s="241"/>
      <c r="BS41" s="241"/>
      <c r="BT41" s="241"/>
      <c r="BU41" s="278" t="str">
        <f>IF(BU40="CL轮",AE3,IF(BU40="CL分钟",AE3,"-"))</f>
        <v>-</v>
      </c>
      <c r="BV41" s="278"/>
      <c r="BW41" s="278"/>
      <c r="BX41" s="278" t="str">
        <f>IF(BX40="无","-",IF(BX40="近距",SUM(25+5*AE3/2),IF(BX40="中距",SUM(100+AE3*10),IF(BX40="远距",SUM(400+AE3*40),IF(BX40="接触",5,IF(BX40="自身",0,0))))))</f>
        <v>-</v>
      </c>
      <c r="BY41" s="278"/>
      <c r="BZ41" s="278"/>
      <c r="CA41" s="278" t="str">
        <f>IF(CA40="无","-",SUM(AE7+BN40))</f>
        <v>-</v>
      </c>
      <c r="CB41" s="278"/>
      <c r="CC41" s="278"/>
      <c r="CD41" s="53"/>
      <c r="CE41" s="53"/>
      <c r="CF41" s="53"/>
    </row>
    <row r="42" spans="3:84" ht="16.5" customHeight="1">
      <c r="C42" s="252"/>
      <c r="D42" s="252"/>
      <c r="E42" s="252"/>
      <c r="F42" s="252"/>
      <c r="G42" s="252"/>
      <c r="H42" s="252"/>
      <c r="I42" s="252"/>
      <c r="J42" s="252"/>
      <c r="K42" s="252"/>
      <c r="L42" s="252"/>
      <c r="M42" s="252"/>
      <c r="N42" s="252"/>
      <c r="O42" s="252"/>
      <c r="P42" s="252"/>
      <c r="Q42" s="252"/>
      <c r="R42" s="252"/>
      <c r="S42" s="252"/>
      <c r="T42" s="252"/>
      <c r="U42" s="252"/>
      <c r="V42" s="47"/>
      <c r="W42" s="252"/>
      <c r="X42" s="252"/>
      <c r="Y42" s="252"/>
      <c r="Z42" s="252"/>
      <c r="AA42" s="252"/>
      <c r="AB42" s="252"/>
      <c r="AC42" s="252"/>
      <c r="AD42" s="252"/>
      <c r="AE42" s="252"/>
      <c r="AF42" s="252"/>
      <c r="AG42" s="252"/>
      <c r="AH42" s="252"/>
      <c r="AI42" s="252"/>
      <c r="AJ42" s="252"/>
      <c r="AK42" s="252"/>
      <c r="AL42" s="252"/>
      <c r="AM42" s="252"/>
      <c r="AN42" s="252"/>
      <c r="AO42" s="252"/>
      <c r="AT42" s="329"/>
      <c r="AU42" s="241"/>
      <c r="AV42" s="241"/>
      <c r="AW42" s="241"/>
      <c r="AX42" s="241"/>
      <c r="AY42" s="241"/>
      <c r="AZ42" s="241"/>
      <c r="BA42" s="241"/>
      <c r="BB42" s="241"/>
      <c r="BC42" s="241"/>
      <c r="BD42" s="241"/>
      <c r="BE42" s="241"/>
      <c r="BF42" s="241"/>
      <c r="BG42" s="241"/>
      <c r="BH42" s="241"/>
      <c r="BI42" s="241"/>
      <c r="BJ42" s="241"/>
      <c r="BK42" s="241"/>
      <c r="BL42" s="241"/>
      <c r="BN42" s="329"/>
      <c r="BO42" s="241"/>
      <c r="BP42" s="241"/>
      <c r="BQ42" s="241"/>
      <c r="BR42" s="241"/>
      <c r="BS42" s="241"/>
      <c r="BT42" s="241"/>
      <c r="BU42" s="241"/>
      <c r="BV42" s="241"/>
      <c r="BW42" s="241"/>
      <c r="BX42" s="241"/>
      <c r="BY42" s="241"/>
      <c r="BZ42" s="241"/>
      <c r="CA42" s="241"/>
      <c r="CB42" s="241"/>
      <c r="CC42" s="241"/>
      <c r="CD42" s="241"/>
      <c r="CE42" s="241"/>
      <c r="CF42" s="241"/>
    </row>
    <row r="43" spans="3:84" ht="16.5" customHeight="1">
      <c r="C43" s="252"/>
      <c r="D43" s="252"/>
      <c r="E43" s="252"/>
      <c r="F43" s="252"/>
      <c r="G43" s="252"/>
      <c r="H43" s="252"/>
      <c r="I43" s="252"/>
      <c r="J43" s="252"/>
      <c r="K43" s="252"/>
      <c r="L43" s="252"/>
      <c r="M43" s="252"/>
      <c r="N43" s="252"/>
      <c r="O43" s="252"/>
      <c r="P43" s="252"/>
      <c r="Q43" s="252"/>
      <c r="R43" s="252"/>
      <c r="S43" s="252"/>
      <c r="T43" s="252"/>
      <c r="U43" s="252"/>
      <c r="V43" s="47"/>
      <c r="W43" s="252"/>
      <c r="X43" s="252"/>
      <c r="Y43" s="252"/>
      <c r="Z43" s="252"/>
      <c r="AA43" s="252"/>
      <c r="AB43" s="252"/>
      <c r="AC43" s="252"/>
      <c r="AD43" s="252"/>
      <c r="AE43" s="252"/>
      <c r="AF43" s="252"/>
      <c r="AG43" s="252"/>
      <c r="AH43" s="252"/>
      <c r="AI43" s="252"/>
      <c r="AJ43" s="252"/>
      <c r="AK43" s="252"/>
      <c r="AL43" s="252"/>
      <c r="AM43" s="252"/>
      <c r="AN43" s="252"/>
      <c r="AO43" s="252"/>
      <c r="AT43" s="329"/>
      <c r="AU43" s="241"/>
      <c r="AV43" s="241"/>
      <c r="AW43" s="241"/>
      <c r="AX43" s="241"/>
      <c r="AY43" s="241"/>
      <c r="AZ43" s="241"/>
      <c r="BA43" s="241"/>
      <c r="BB43" s="241"/>
      <c r="BC43" s="241"/>
      <c r="BD43" s="241"/>
      <c r="BE43" s="241"/>
      <c r="BF43" s="241"/>
      <c r="BG43" s="241"/>
      <c r="BH43" s="241"/>
      <c r="BI43" s="241"/>
      <c r="BJ43" s="241"/>
      <c r="BK43" s="241"/>
      <c r="BL43" s="241"/>
      <c r="BN43" s="329"/>
      <c r="BO43" s="241"/>
      <c r="BP43" s="241"/>
      <c r="BQ43" s="241"/>
      <c r="BR43" s="241"/>
      <c r="BS43" s="241"/>
      <c r="BT43" s="241"/>
      <c r="BU43" s="241"/>
      <c r="BV43" s="241"/>
      <c r="BW43" s="241"/>
      <c r="BX43" s="241"/>
      <c r="BY43" s="241"/>
      <c r="BZ43" s="241"/>
      <c r="CA43" s="241"/>
      <c r="CB43" s="241"/>
      <c r="CC43" s="241"/>
      <c r="CD43" s="241"/>
      <c r="CE43" s="241"/>
      <c r="CF43" s="241"/>
    </row>
    <row r="44" spans="3:84" ht="16.5" customHeight="1">
      <c r="C44" s="252"/>
      <c r="D44" s="252"/>
      <c r="E44" s="252"/>
      <c r="F44" s="252"/>
      <c r="G44" s="252"/>
      <c r="H44" s="252"/>
      <c r="I44" s="252"/>
      <c r="J44" s="252"/>
      <c r="K44" s="252"/>
      <c r="L44" s="252"/>
      <c r="M44" s="252"/>
      <c r="N44" s="252"/>
      <c r="O44" s="252"/>
      <c r="P44" s="252"/>
      <c r="Q44" s="252"/>
      <c r="R44" s="252"/>
      <c r="S44" s="252"/>
      <c r="T44" s="252"/>
      <c r="U44" s="252"/>
      <c r="V44" s="47"/>
      <c r="W44" s="252"/>
      <c r="X44" s="252"/>
      <c r="Y44" s="252"/>
      <c r="Z44" s="252"/>
      <c r="AA44" s="252"/>
      <c r="AB44" s="252"/>
      <c r="AC44" s="252"/>
      <c r="AD44" s="252"/>
      <c r="AE44" s="252"/>
      <c r="AF44" s="252"/>
      <c r="AG44" s="252"/>
      <c r="AH44" s="252"/>
      <c r="AI44" s="252"/>
      <c r="AJ44" s="252"/>
      <c r="AK44" s="252"/>
      <c r="AL44" s="252"/>
      <c r="AM44" s="252"/>
      <c r="AN44" s="252"/>
      <c r="AO44" s="252"/>
    </row>
    <row r="45" spans="3:84" ht="16.5" customHeight="1">
      <c r="C45" s="252"/>
      <c r="D45" s="252"/>
      <c r="E45" s="252"/>
      <c r="F45" s="252"/>
      <c r="G45" s="252"/>
      <c r="H45" s="252"/>
      <c r="I45" s="252"/>
      <c r="J45" s="252"/>
      <c r="K45" s="252"/>
      <c r="L45" s="252"/>
      <c r="M45" s="252"/>
      <c r="N45" s="252"/>
      <c r="O45" s="252"/>
      <c r="P45" s="252"/>
      <c r="Q45" s="252"/>
      <c r="R45" s="252"/>
      <c r="S45" s="252"/>
      <c r="T45" s="252"/>
      <c r="U45" s="252"/>
      <c r="V45" s="47"/>
      <c r="W45" s="252"/>
      <c r="X45" s="252"/>
      <c r="Y45" s="252"/>
      <c r="Z45" s="252"/>
      <c r="AA45" s="252"/>
      <c r="AB45" s="252"/>
      <c r="AC45" s="252"/>
      <c r="AD45" s="252"/>
      <c r="AE45" s="252"/>
      <c r="AF45" s="252"/>
      <c r="AG45" s="252"/>
      <c r="AH45" s="252"/>
      <c r="AI45" s="252"/>
      <c r="AJ45" s="252"/>
      <c r="AK45" s="252"/>
      <c r="AL45" s="252"/>
      <c r="AM45" s="252"/>
      <c r="AN45" s="252"/>
      <c r="AO45" s="252"/>
      <c r="AT45" s="49" t="s">
        <v>302</v>
      </c>
      <c r="AU45" s="489"/>
      <c r="AV45" s="489"/>
      <c r="AW45" s="489"/>
      <c r="AX45" s="489"/>
      <c r="AY45" s="489"/>
      <c r="AZ45" s="489"/>
      <c r="BA45" s="489"/>
      <c r="BB45" s="489"/>
      <c r="BC45" s="489"/>
      <c r="BD45" s="489"/>
      <c r="BE45" s="489"/>
      <c r="BF45" s="489"/>
      <c r="BG45" s="489"/>
      <c r="BH45" s="489"/>
      <c r="BI45" s="489"/>
      <c r="BJ45" s="489"/>
      <c r="BK45" s="489"/>
      <c r="BL45" s="489"/>
      <c r="BM45" s="47"/>
      <c r="BN45" s="49" t="s">
        <v>302</v>
      </c>
      <c r="BO45" s="489"/>
      <c r="BP45" s="489"/>
      <c r="BQ45" s="489"/>
      <c r="BR45" s="489"/>
      <c r="BS45" s="489"/>
      <c r="BT45" s="489"/>
      <c r="BU45" s="489"/>
      <c r="BV45" s="489"/>
      <c r="BW45" s="489"/>
      <c r="BX45" s="489"/>
      <c r="BY45" s="489"/>
      <c r="BZ45" s="489"/>
      <c r="CA45" s="489"/>
      <c r="CB45" s="489"/>
      <c r="CC45" s="489"/>
      <c r="CD45" s="489"/>
      <c r="CE45" s="489"/>
      <c r="CF45" s="489"/>
    </row>
    <row r="46" spans="3:84" ht="16.5" customHeight="1">
      <c r="C46" s="252"/>
      <c r="D46" s="252"/>
      <c r="E46" s="252"/>
      <c r="F46" s="252"/>
      <c r="G46" s="252"/>
      <c r="H46" s="252"/>
      <c r="I46" s="252"/>
      <c r="J46" s="252"/>
      <c r="K46" s="252"/>
      <c r="L46" s="252"/>
      <c r="M46" s="252"/>
      <c r="N46" s="252"/>
      <c r="O46" s="252"/>
      <c r="P46" s="252"/>
      <c r="Q46" s="252"/>
      <c r="R46" s="252"/>
      <c r="S46" s="252"/>
      <c r="T46" s="252"/>
      <c r="U46" s="252"/>
      <c r="V46" s="47"/>
      <c r="W46" s="252"/>
      <c r="X46" s="252"/>
      <c r="Y46" s="252"/>
      <c r="Z46" s="252"/>
      <c r="AA46" s="252"/>
      <c r="AB46" s="252"/>
      <c r="AC46" s="252"/>
      <c r="AD46" s="252"/>
      <c r="AE46" s="252"/>
      <c r="AF46" s="252"/>
      <c r="AG46" s="252"/>
      <c r="AH46" s="252"/>
      <c r="AI46" s="252"/>
      <c r="AJ46" s="252"/>
      <c r="AK46" s="252"/>
      <c r="AL46" s="252"/>
      <c r="AM46" s="252"/>
      <c r="AN46" s="252"/>
      <c r="AO46" s="252"/>
      <c r="AT46" s="51" t="s">
        <v>230</v>
      </c>
      <c r="AU46" s="261" t="s">
        <v>210</v>
      </c>
      <c r="AV46" s="291"/>
      <c r="AW46" s="291"/>
      <c r="AX46" s="261" t="s">
        <v>306</v>
      </c>
      <c r="AY46" s="291"/>
      <c r="AZ46" s="291"/>
      <c r="BA46" s="261" t="s">
        <v>307</v>
      </c>
      <c r="BB46" s="291"/>
      <c r="BC46" s="291"/>
      <c r="BD46" s="261" t="s">
        <v>308</v>
      </c>
      <c r="BE46" s="291"/>
      <c r="BF46" s="291"/>
      <c r="BG46" s="261" t="s">
        <v>309</v>
      </c>
      <c r="BH46" s="291"/>
      <c r="BI46" s="291"/>
      <c r="BJ46" s="261" t="s">
        <v>142</v>
      </c>
      <c r="BK46" s="291"/>
      <c r="BL46" s="291"/>
      <c r="BM46" s="47"/>
      <c r="BN46" s="51" t="s">
        <v>230</v>
      </c>
      <c r="BO46" s="261" t="s">
        <v>210</v>
      </c>
      <c r="BP46" s="291"/>
      <c r="BQ46" s="291"/>
      <c r="BR46" s="261" t="s">
        <v>306</v>
      </c>
      <c r="BS46" s="291"/>
      <c r="BT46" s="291"/>
      <c r="BU46" s="261" t="s">
        <v>307</v>
      </c>
      <c r="BV46" s="291"/>
      <c r="BW46" s="291"/>
      <c r="BX46" s="261" t="s">
        <v>308</v>
      </c>
      <c r="BY46" s="291"/>
      <c r="BZ46" s="291"/>
      <c r="CA46" s="261" t="s">
        <v>309</v>
      </c>
      <c r="CB46" s="291"/>
      <c r="CC46" s="291"/>
      <c r="CD46" s="261" t="s">
        <v>142</v>
      </c>
      <c r="CE46" s="291"/>
      <c r="CF46" s="291"/>
    </row>
    <row r="47" spans="3:84" ht="16.5" customHeight="1">
      <c r="C47" s="252"/>
      <c r="D47" s="252"/>
      <c r="E47" s="252"/>
      <c r="F47" s="252"/>
      <c r="G47" s="252"/>
      <c r="H47" s="252"/>
      <c r="I47" s="252"/>
      <c r="J47" s="252"/>
      <c r="K47" s="252"/>
      <c r="L47" s="252"/>
      <c r="M47" s="252"/>
      <c r="N47" s="252"/>
      <c r="O47" s="252"/>
      <c r="P47" s="252"/>
      <c r="Q47" s="252"/>
      <c r="R47" s="252"/>
      <c r="S47" s="252"/>
      <c r="T47" s="252"/>
      <c r="U47" s="252"/>
      <c r="V47" s="47"/>
      <c r="W47" s="252"/>
      <c r="X47" s="252"/>
      <c r="Y47" s="252"/>
      <c r="Z47" s="252"/>
      <c r="AA47" s="252"/>
      <c r="AB47" s="252"/>
      <c r="AC47" s="252"/>
      <c r="AD47" s="252"/>
      <c r="AE47" s="252"/>
      <c r="AF47" s="252"/>
      <c r="AG47" s="252"/>
      <c r="AH47" s="252"/>
      <c r="AI47" s="252"/>
      <c r="AJ47" s="252"/>
      <c r="AK47" s="252"/>
      <c r="AL47" s="252"/>
      <c r="AM47" s="252"/>
      <c r="AN47" s="252"/>
      <c r="AO47" s="252"/>
      <c r="AT47" s="329">
        <v>0</v>
      </c>
      <c r="AU47" s="404" t="s">
        <v>311</v>
      </c>
      <c r="AV47" s="404"/>
      <c r="AW47" s="404"/>
      <c r="AX47" s="174" t="s">
        <v>312</v>
      </c>
      <c r="AY47" s="404"/>
      <c r="AZ47" s="404"/>
      <c r="BA47" s="404" t="s">
        <v>313</v>
      </c>
      <c r="BB47" s="404"/>
      <c r="BC47" s="404"/>
      <c r="BD47" s="404" t="s">
        <v>314</v>
      </c>
      <c r="BE47" s="404"/>
      <c r="BF47" s="404"/>
      <c r="BG47" s="404" t="s">
        <v>314</v>
      </c>
      <c r="BH47" s="404"/>
      <c r="BI47" s="404"/>
      <c r="BJ47" s="173" t="s">
        <v>314</v>
      </c>
      <c r="BK47" s="370"/>
      <c r="BL47" s="174"/>
      <c r="BN47" s="329">
        <v>0</v>
      </c>
      <c r="BO47" s="404" t="s">
        <v>311</v>
      </c>
      <c r="BP47" s="404"/>
      <c r="BQ47" s="404"/>
      <c r="BR47" s="174" t="s">
        <v>312</v>
      </c>
      <c r="BS47" s="404"/>
      <c r="BT47" s="404"/>
      <c r="BU47" s="404" t="s">
        <v>313</v>
      </c>
      <c r="BV47" s="404"/>
      <c r="BW47" s="404"/>
      <c r="BX47" s="404" t="s">
        <v>314</v>
      </c>
      <c r="BY47" s="404"/>
      <c r="BZ47" s="404"/>
      <c r="CA47" s="404" t="s">
        <v>314</v>
      </c>
      <c r="CB47" s="404"/>
      <c r="CC47" s="404"/>
      <c r="CD47" s="173" t="s">
        <v>314</v>
      </c>
      <c r="CE47" s="370"/>
      <c r="CF47" s="174"/>
    </row>
    <row r="48" spans="3:84" ht="16.5" customHeight="1">
      <c r="C48" s="252"/>
      <c r="D48" s="252"/>
      <c r="E48" s="252"/>
      <c r="F48" s="252"/>
      <c r="G48" s="252"/>
      <c r="H48" s="252"/>
      <c r="I48" s="252"/>
      <c r="J48" s="252"/>
      <c r="K48" s="252"/>
      <c r="L48" s="252"/>
      <c r="M48" s="252"/>
      <c r="N48" s="252"/>
      <c r="O48" s="252"/>
      <c r="P48" s="252"/>
      <c r="Q48" s="252"/>
      <c r="R48" s="252"/>
      <c r="S48" s="252"/>
      <c r="T48" s="252"/>
      <c r="U48" s="252"/>
      <c r="V48" s="47"/>
      <c r="W48" s="252"/>
      <c r="X48" s="252"/>
      <c r="Y48" s="252"/>
      <c r="Z48" s="252"/>
      <c r="AA48" s="252"/>
      <c r="AB48" s="252"/>
      <c r="AC48" s="252"/>
      <c r="AD48" s="252"/>
      <c r="AE48" s="252"/>
      <c r="AF48" s="252"/>
      <c r="AG48" s="252"/>
      <c r="AH48" s="252"/>
      <c r="AI48" s="252"/>
      <c r="AJ48" s="252"/>
      <c r="AK48" s="252"/>
      <c r="AL48" s="252"/>
      <c r="AM48" s="252"/>
      <c r="AN48" s="252"/>
      <c r="AO48" s="252"/>
      <c r="AT48" s="329"/>
      <c r="AU48" s="241"/>
      <c r="AV48" s="241"/>
      <c r="AW48" s="241"/>
      <c r="AX48" s="241"/>
      <c r="AY48" s="241"/>
      <c r="AZ48" s="241"/>
      <c r="BA48" s="278" t="str">
        <f>IF(BA47="CL轮",AE3,IF(BA47="CL分钟",AE3,"-"))</f>
        <v>-</v>
      </c>
      <c r="BB48" s="278"/>
      <c r="BC48" s="278"/>
      <c r="BD48" s="278" t="str">
        <f>IF(BD47="无","-",IF(BD47="近距",SUM(25+5*AE3/2),IF(BD47="中距",SUM(100+AE3*10),IF(BD47="远距",SUM(400+AE17*40),IF(BD47="接触",5,IF(BD47="自身",0,0))))))</f>
        <v>-</v>
      </c>
      <c r="BE48" s="278"/>
      <c r="BF48" s="278"/>
      <c r="BG48" s="278" t="str">
        <f>IF(BG47="无","-",SUM(AE7+AT47))</f>
        <v>-</v>
      </c>
      <c r="BH48" s="278"/>
      <c r="BI48" s="278"/>
      <c r="BJ48" s="53"/>
      <c r="BK48" s="53"/>
      <c r="BL48" s="53"/>
      <c r="BN48" s="329"/>
      <c r="BO48" s="241"/>
      <c r="BP48" s="241"/>
      <c r="BQ48" s="241"/>
      <c r="BR48" s="241"/>
      <c r="BS48" s="241"/>
      <c r="BT48" s="241"/>
      <c r="BU48" s="278" t="str">
        <f>IF(BU47="CL轮",AE3,IF(BU47="CL分钟",AE3,"-"))</f>
        <v>-</v>
      </c>
      <c r="BV48" s="278"/>
      <c r="BW48" s="278"/>
      <c r="BX48" s="278" t="str">
        <f>IF(BX47="无","-",IF(BX47="近距",SUM(25+5*AE3/2),IF(BX47="中距",SUM(100+AE3*10),IF(BX47="远距",SUM(400+AE3*40),IF(BX47="接触",5,IF(BX47="自身",0,0))))))</f>
        <v>-</v>
      </c>
      <c r="BY48" s="278"/>
      <c r="BZ48" s="278"/>
      <c r="CA48" s="278" t="str">
        <f>IF(CA47="无","-",SUM(AE7+BN47))</f>
        <v>-</v>
      </c>
      <c r="CB48" s="278"/>
      <c r="CC48" s="278"/>
      <c r="CD48" s="53"/>
      <c r="CE48" s="53"/>
      <c r="CF48" s="53"/>
    </row>
    <row r="49" spans="3:84" ht="16.5" customHeight="1">
      <c r="C49" s="252"/>
      <c r="D49" s="252"/>
      <c r="E49" s="252"/>
      <c r="F49" s="252"/>
      <c r="G49" s="252"/>
      <c r="H49" s="252"/>
      <c r="I49" s="252"/>
      <c r="J49" s="252"/>
      <c r="K49" s="252"/>
      <c r="L49" s="252"/>
      <c r="M49" s="252"/>
      <c r="N49" s="252"/>
      <c r="O49" s="252"/>
      <c r="P49" s="252"/>
      <c r="Q49" s="252"/>
      <c r="R49" s="252"/>
      <c r="S49" s="252"/>
      <c r="T49" s="252"/>
      <c r="U49" s="252"/>
      <c r="V49" s="47"/>
      <c r="W49" s="252"/>
      <c r="X49" s="252"/>
      <c r="Y49" s="252"/>
      <c r="Z49" s="252"/>
      <c r="AA49" s="252"/>
      <c r="AB49" s="252"/>
      <c r="AC49" s="252"/>
      <c r="AD49" s="252"/>
      <c r="AE49" s="252"/>
      <c r="AF49" s="252"/>
      <c r="AG49" s="252"/>
      <c r="AH49" s="252"/>
      <c r="AI49" s="252"/>
      <c r="AJ49" s="252"/>
      <c r="AK49" s="252"/>
      <c r="AL49" s="252"/>
      <c r="AM49" s="252"/>
      <c r="AN49" s="252"/>
      <c r="AO49" s="252"/>
      <c r="AT49" s="329"/>
      <c r="AU49" s="241"/>
      <c r="AV49" s="241"/>
      <c r="AW49" s="241"/>
      <c r="AX49" s="241"/>
      <c r="AY49" s="241"/>
      <c r="AZ49" s="241"/>
      <c r="BA49" s="241"/>
      <c r="BB49" s="241"/>
      <c r="BC49" s="241"/>
      <c r="BD49" s="241"/>
      <c r="BE49" s="241"/>
      <c r="BF49" s="241"/>
      <c r="BG49" s="241"/>
      <c r="BH49" s="241"/>
      <c r="BI49" s="241"/>
      <c r="BJ49" s="241"/>
      <c r="BK49" s="241"/>
      <c r="BL49" s="241"/>
      <c r="BN49" s="329"/>
      <c r="BO49" s="241"/>
      <c r="BP49" s="241"/>
      <c r="BQ49" s="241"/>
      <c r="BR49" s="241"/>
      <c r="BS49" s="241"/>
      <c r="BT49" s="241"/>
      <c r="BU49" s="241"/>
      <c r="BV49" s="241"/>
      <c r="BW49" s="241"/>
      <c r="BX49" s="241"/>
      <c r="BY49" s="241"/>
      <c r="BZ49" s="241"/>
      <c r="CA49" s="241"/>
      <c r="CB49" s="241"/>
      <c r="CC49" s="241"/>
      <c r="CD49" s="241"/>
      <c r="CE49" s="241"/>
      <c r="CF49" s="241"/>
    </row>
    <row r="50" spans="3:84" ht="16.5" customHeight="1">
      <c r="C50" s="252"/>
      <c r="D50" s="252"/>
      <c r="E50" s="252"/>
      <c r="F50" s="252"/>
      <c r="G50" s="252"/>
      <c r="H50" s="252"/>
      <c r="I50" s="252"/>
      <c r="J50" s="252"/>
      <c r="K50" s="252"/>
      <c r="L50" s="252"/>
      <c r="M50" s="252"/>
      <c r="N50" s="252"/>
      <c r="O50" s="252"/>
      <c r="P50" s="252"/>
      <c r="Q50" s="252"/>
      <c r="R50" s="252"/>
      <c r="S50" s="252"/>
      <c r="T50" s="252"/>
      <c r="U50" s="252"/>
      <c r="V50" s="47"/>
      <c r="W50" s="252"/>
      <c r="X50" s="252"/>
      <c r="Y50" s="252"/>
      <c r="Z50" s="252"/>
      <c r="AA50" s="252"/>
      <c r="AB50" s="252"/>
      <c r="AC50" s="252"/>
      <c r="AD50" s="252"/>
      <c r="AE50" s="252"/>
      <c r="AF50" s="252"/>
      <c r="AG50" s="252"/>
      <c r="AH50" s="252"/>
      <c r="AI50" s="252"/>
      <c r="AJ50" s="252"/>
      <c r="AK50" s="252"/>
      <c r="AL50" s="252"/>
      <c r="AM50" s="252"/>
      <c r="AN50" s="252"/>
      <c r="AO50" s="252"/>
      <c r="AT50" s="329"/>
      <c r="AU50" s="241"/>
      <c r="AV50" s="241"/>
      <c r="AW50" s="241"/>
      <c r="AX50" s="241"/>
      <c r="AY50" s="241"/>
      <c r="AZ50" s="241"/>
      <c r="BA50" s="241"/>
      <c r="BB50" s="241"/>
      <c r="BC50" s="241"/>
      <c r="BD50" s="241"/>
      <c r="BE50" s="241"/>
      <c r="BF50" s="241"/>
      <c r="BG50" s="241"/>
      <c r="BH50" s="241"/>
      <c r="BI50" s="241"/>
      <c r="BJ50" s="241"/>
      <c r="BK50" s="241"/>
      <c r="BL50" s="241"/>
      <c r="BN50" s="329"/>
      <c r="BO50" s="241"/>
      <c r="BP50" s="241"/>
      <c r="BQ50" s="241"/>
      <c r="BR50" s="241"/>
      <c r="BS50" s="241"/>
      <c r="BT50" s="241"/>
      <c r="BU50" s="241"/>
      <c r="BV50" s="241"/>
      <c r="BW50" s="241"/>
      <c r="BX50" s="241"/>
      <c r="BY50" s="241"/>
      <c r="BZ50" s="241"/>
      <c r="CA50" s="241"/>
      <c r="CB50" s="241"/>
      <c r="CC50" s="241"/>
      <c r="CD50" s="241"/>
      <c r="CE50" s="241"/>
      <c r="CF50" s="241"/>
    </row>
    <row r="51" spans="3:84" ht="16.5" customHeight="1">
      <c r="C51" s="252"/>
      <c r="D51" s="252"/>
      <c r="E51" s="252"/>
      <c r="F51" s="252"/>
      <c r="G51" s="252"/>
      <c r="H51" s="252"/>
      <c r="I51" s="252"/>
      <c r="J51" s="252"/>
      <c r="K51" s="252"/>
      <c r="L51" s="252"/>
      <c r="M51" s="252"/>
      <c r="N51" s="252"/>
      <c r="O51" s="252"/>
      <c r="P51" s="252"/>
      <c r="Q51" s="252"/>
      <c r="R51" s="252"/>
      <c r="S51" s="252"/>
      <c r="T51" s="252"/>
      <c r="U51" s="252"/>
      <c r="V51" s="47"/>
      <c r="W51" s="252"/>
      <c r="X51" s="252"/>
      <c r="Y51" s="252"/>
      <c r="Z51" s="252"/>
      <c r="AA51" s="252"/>
      <c r="AB51" s="252"/>
      <c r="AC51" s="252"/>
      <c r="AD51" s="252"/>
      <c r="AE51" s="252"/>
      <c r="AF51" s="252"/>
      <c r="AG51" s="252"/>
      <c r="AH51" s="252"/>
      <c r="AI51" s="252"/>
      <c r="AJ51" s="252"/>
      <c r="AK51" s="252"/>
      <c r="AL51" s="252"/>
      <c r="AM51" s="252"/>
      <c r="AN51" s="252"/>
      <c r="AO51" s="252"/>
    </row>
    <row r="52" spans="3:84" ht="16.5" customHeight="1">
      <c r="C52" s="252"/>
      <c r="D52" s="252"/>
      <c r="E52" s="252"/>
      <c r="F52" s="252"/>
      <c r="G52" s="252"/>
      <c r="H52" s="252"/>
      <c r="I52" s="252"/>
      <c r="J52" s="252"/>
      <c r="K52" s="252"/>
      <c r="L52" s="252"/>
      <c r="M52" s="252"/>
      <c r="N52" s="252"/>
      <c r="O52" s="252"/>
      <c r="P52" s="252"/>
      <c r="Q52" s="252"/>
      <c r="R52" s="252"/>
      <c r="S52" s="252"/>
      <c r="T52" s="252"/>
      <c r="U52" s="252"/>
      <c r="V52" s="47"/>
      <c r="W52" s="252"/>
      <c r="X52" s="252"/>
      <c r="Y52" s="252"/>
      <c r="Z52" s="252"/>
      <c r="AA52" s="252"/>
      <c r="AB52" s="252"/>
      <c r="AC52" s="252"/>
      <c r="AD52" s="252"/>
      <c r="AE52" s="252"/>
      <c r="AF52" s="252"/>
      <c r="AG52" s="252"/>
      <c r="AH52" s="252"/>
      <c r="AI52" s="252"/>
      <c r="AJ52" s="252"/>
      <c r="AK52" s="252"/>
      <c r="AL52" s="252"/>
      <c r="AM52" s="252"/>
      <c r="AN52" s="252"/>
      <c r="AO52" s="252"/>
      <c r="AT52" s="49" t="s">
        <v>302</v>
      </c>
      <c r="AU52" s="489"/>
      <c r="AV52" s="489"/>
      <c r="AW52" s="489"/>
      <c r="AX52" s="489"/>
      <c r="AY52" s="489"/>
      <c r="AZ52" s="489"/>
      <c r="BA52" s="489"/>
      <c r="BB52" s="489"/>
      <c r="BC52" s="489"/>
      <c r="BD52" s="489"/>
      <c r="BE52" s="489"/>
      <c r="BF52" s="489"/>
      <c r="BG52" s="489"/>
      <c r="BH52" s="489"/>
      <c r="BI52" s="489"/>
      <c r="BJ52" s="489"/>
      <c r="BK52" s="489"/>
      <c r="BL52" s="489"/>
      <c r="BM52" s="47"/>
      <c r="BN52" s="49" t="s">
        <v>302</v>
      </c>
      <c r="BO52" s="489"/>
      <c r="BP52" s="489"/>
      <c r="BQ52" s="489"/>
      <c r="BR52" s="489"/>
      <c r="BS52" s="489"/>
      <c r="BT52" s="489"/>
      <c r="BU52" s="489"/>
      <c r="BV52" s="489"/>
      <c r="BW52" s="489"/>
      <c r="BX52" s="489"/>
      <c r="BY52" s="489"/>
      <c r="BZ52" s="489"/>
      <c r="CA52" s="489"/>
      <c r="CB52" s="489"/>
      <c r="CC52" s="489"/>
      <c r="CD52" s="489"/>
      <c r="CE52" s="489"/>
      <c r="CF52" s="489"/>
    </row>
    <row r="53" spans="3:84" ht="16.5" customHeight="1">
      <c r="C53" s="252"/>
      <c r="D53" s="252"/>
      <c r="E53" s="252"/>
      <c r="F53" s="252"/>
      <c r="G53" s="252"/>
      <c r="H53" s="252"/>
      <c r="I53" s="252"/>
      <c r="J53" s="252"/>
      <c r="K53" s="252"/>
      <c r="L53" s="252"/>
      <c r="M53" s="252"/>
      <c r="N53" s="252"/>
      <c r="O53" s="252"/>
      <c r="P53" s="252"/>
      <c r="Q53" s="252"/>
      <c r="R53" s="252"/>
      <c r="S53" s="252"/>
      <c r="T53" s="252"/>
      <c r="U53" s="252"/>
      <c r="V53" s="47"/>
      <c r="W53" s="252"/>
      <c r="X53" s="252"/>
      <c r="Y53" s="252"/>
      <c r="Z53" s="252"/>
      <c r="AA53" s="252"/>
      <c r="AB53" s="252"/>
      <c r="AC53" s="252"/>
      <c r="AD53" s="252"/>
      <c r="AE53" s="252"/>
      <c r="AF53" s="252"/>
      <c r="AG53" s="252"/>
      <c r="AH53" s="252"/>
      <c r="AI53" s="252"/>
      <c r="AJ53" s="252"/>
      <c r="AK53" s="252"/>
      <c r="AL53" s="252"/>
      <c r="AM53" s="252"/>
      <c r="AN53" s="252"/>
      <c r="AO53" s="252"/>
      <c r="AT53" s="51" t="s">
        <v>230</v>
      </c>
      <c r="AU53" s="261" t="s">
        <v>210</v>
      </c>
      <c r="AV53" s="291"/>
      <c r="AW53" s="291"/>
      <c r="AX53" s="261" t="s">
        <v>306</v>
      </c>
      <c r="AY53" s="291"/>
      <c r="AZ53" s="291"/>
      <c r="BA53" s="261" t="s">
        <v>307</v>
      </c>
      <c r="BB53" s="291"/>
      <c r="BC53" s="291"/>
      <c r="BD53" s="261" t="s">
        <v>308</v>
      </c>
      <c r="BE53" s="291"/>
      <c r="BF53" s="291"/>
      <c r="BG53" s="261" t="s">
        <v>309</v>
      </c>
      <c r="BH53" s="291"/>
      <c r="BI53" s="291"/>
      <c r="BJ53" s="261" t="s">
        <v>142</v>
      </c>
      <c r="BK53" s="291"/>
      <c r="BL53" s="291"/>
      <c r="BM53" s="47"/>
      <c r="BN53" s="51" t="s">
        <v>230</v>
      </c>
      <c r="BO53" s="261" t="s">
        <v>210</v>
      </c>
      <c r="BP53" s="291"/>
      <c r="BQ53" s="291"/>
      <c r="BR53" s="261" t="s">
        <v>306</v>
      </c>
      <c r="BS53" s="291"/>
      <c r="BT53" s="291"/>
      <c r="BU53" s="261" t="s">
        <v>307</v>
      </c>
      <c r="BV53" s="291"/>
      <c r="BW53" s="291"/>
      <c r="BX53" s="261" t="s">
        <v>308</v>
      </c>
      <c r="BY53" s="291"/>
      <c r="BZ53" s="291"/>
      <c r="CA53" s="261" t="s">
        <v>309</v>
      </c>
      <c r="CB53" s="291"/>
      <c r="CC53" s="291"/>
      <c r="CD53" s="261" t="s">
        <v>142</v>
      </c>
      <c r="CE53" s="291"/>
      <c r="CF53" s="291"/>
    </row>
    <row r="54" spans="3:84" ht="16.5" customHeight="1">
      <c r="C54" s="252"/>
      <c r="D54" s="252"/>
      <c r="E54" s="252"/>
      <c r="F54" s="252"/>
      <c r="G54" s="252"/>
      <c r="H54" s="252"/>
      <c r="I54" s="252"/>
      <c r="J54" s="252"/>
      <c r="K54" s="252"/>
      <c r="L54" s="252"/>
      <c r="M54" s="252"/>
      <c r="N54" s="252"/>
      <c r="O54" s="252"/>
      <c r="P54" s="252"/>
      <c r="Q54" s="252"/>
      <c r="R54" s="252"/>
      <c r="S54" s="252"/>
      <c r="T54" s="252"/>
      <c r="U54" s="252"/>
      <c r="V54" s="47"/>
      <c r="W54" s="252"/>
      <c r="X54" s="252"/>
      <c r="Y54" s="252"/>
      <c r="Z54" s="252"/>
      <c r="AA54" s="252"/>
      <c r="AB54" s="252"/>
      <c r="AC54" s="252"/>
      <c r="AD54" s="252"/>
      <c r="AE54" s="252"/>
      <c r="AF54" s="252"/>
      <c r="AG54" s="252"/>
      <c r="AH54" s="252"/>
      <c r="AI54" s="252"/>
      <c r="AJ54" s="252"/>
      <c r="AK54" s="252"/>
      <c r="AL54" s="252"/>
      <c r="AM54" s="252"/>
      <c r="AN54" s="252"/>
      <c r="AO54" s="252"/>
      <c r="AT54" s="329">
        <v>0</v>
      </c>
      <c r="AU54" s="404" t="s">
        <v>311</v>
      </c>
      <c r="AV54" s="404"/>
      <c r="AW54" s="404"/>
      <c r="AX54" s="174" t="s">
        <v>312</v>
      </c>
      <c r="AY54" s="404"/>
      <c r="AZ54" s="404"/>
      <c r="BA54" s="404" t="s">
        <v>313</v>
      </c>
      <c r="BB54" s="404"/>
      <c r="BC54" s="404"/>
      <c r="BD54" s="404" t="s">
        <v>314</v>
      </c>
      <c r="BE54" s="404"/>
      <c r="BF54" s="404"/>
      <c r="BG54" s="404" t="s">
        <v>314</v>
      </c>
      <c r="BH54" s="404"/>
      <c r="BI54" s="404"/>
      <c r="BJ54" s="173" t="s">
        <v>314</v>
      </c>
      <c r="BK54" s="370"/>
      <c r="BL54" s="174"/>
      <c r="BN54" s="329">
        <v>0</v>
      </c>
      <c r="BO54" s="404" t="s">
        <v>311</v>
      </c>
      <c r="BP54" s="404"/>
      <c r="BQ54" s="404"/>
      <c r="BR54" s="174" t="s">
        <v>312</v>
      </c>
      <c r="BS54" s="404"/>
      <c r="BT54" s="404"/>
      <c r="BU54" s="404" t="s">
        <v>313</v>
      </c>
      <c r="BV54" s="404"/>
      <c r="BW54" s="404"/>
      <c r="BX54" s="404" t="s">
        <v>314</v>
      </c>
      <c r="BY54" s="404"/>
      <c r="BZ54" s="404"/>
      <c r="CA54" s="404" t="s">
        <v>314</v>
      </c>
      <c r="CB54" s="404"/>
      <c r="CC54" s="404"/>
      <c r="CD54" s="173" t="s">
        <v>314</v>
      </c>
      <c r="CE54" s="370"/>
      <c r="CF54" s="174"/>
    </row>
    <row r="55" spans="3:84" ht="16.5" customHeight="1">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T55" s="329"/>
      <c r="AU55" s="241"/>
      <c r="AV55" s="241"/>
      <c r="AW55" s="241"/>
      <c r="AX55" s="241"/>
      <c r="AY55" s="241"/>
      <c r="AZ55" s="241"/>
      <c r="BA55" s="278" t="str">
        <f>IF(BA54="CL轮",AE3,IF(BA54="CL分钟",AE3,"-"))</f>
        <v>-</v>
      </c>
      <c r="BB55" s="278"/>
      <c r="BC55" s="278"/>
      <c r="BD55" s="278" t="str">
        <f>IF(BD54="无","-",IF(BD54="近距",SUM(25+5*AE3/2),IF(BD54="中距",SUM(100+AE3*10),IF(BD54="远距",SUM(400+AE3*40),IF(BD54="接触",5,IF(BD54="自身",0,0))))))</f>
        <v>-</v>
      </c>
      <c r="BE55" s="278"/>
      <c r="BF55" s="278"/>
      <c r="BG55" s="278" t="str">
        <f>IF(BG54="无","-",SUM(AE7+AT54))</f>
        <v>-</v>
      </c>
      <c r="BH55" s="278"/>
      <c r="BI55" s="278"/>
      <c r="BJ55" s="53"/>
      <c r="BK55" s="53"/>
      <c r="BL55" s="53"/>
      <c r="BN55" s="329"/>
      <c r="BO55" s="241"/>
      <c r="BP55" s="241"/>
      <c r="BQ55" s="241"/>
      <c r="BR55" s="241"/>
      <c r="BS55" s="241"/>
      <c r="BT55" s="241"/>
      <c r="BU55" s="278" t="str">
        <f>IF(BU54="CL轮",AE3,IF(BU54="CL分钟",AE3,"-"))</f>
        <v>-</v>
      </c>
      <c r="BV55" s="278"/>
      <c r="BW55" s="278"/>
      <c r="BX55" s="278" t="str">
        <f>IF(BX54="无","-",IF(BX54="近距",SUM(25+5*AE3/2),IF(BX54="中距",SUM(100+AE3*10),IF(BX54="远距",SUM(400+AE3*40),IF(BX54="接触",5,IF(BX54="自身",0,0))))))</f>
        <v>-</v>
      </c>
      <c r="BY55" s="278"/>
      <c r="BZ55" s="278"/>
      <c r="CA55" s="278" t="str">
        <f>IF(CA54="无","-",SUM(AE7+BN54))</f>
        <v>-</v>
      </c>
      <c r="CB55" s="278"/>
      <c r="CC55" s="278"/>
      <c r="CD55" s="53"/>
      <c r="CE55" s="53"/>
      <c r="CF55" s="53"/>
    </row>
    <row r="56" spans="3:84" ht="16.5" customHeight="1">
      <c r="C56" s="108">
        <v>6</v>
      </c>
      <c r="D56" s="108"/>
      <c r="E56" s="108"/>
      <c r="F56" s="108"/>
      <c r="G56" s="108"/>
      <c r="H56" s="47"/>
      <c r="I56" s="47"/>
      <c r="J56" s="47"/>
      <c r="K56" s="47"/>
      <c r="L56" s="47"/>
      <c r="M56" s="47"/>
      <c r="N56" s="47"/>
      <c r="O56" s="47"/>
      <c r="P56" s="47"/>
      <c r="Q56" s="329" t="s">
        <v>79</v>
      </c>
      <c r="R56" s="490"/>
      <c r="S56" s="286">
        <f>SUM(C56+AE7)</f>
        <v>21</v>
      </c>
      <c r="T56" s="286"/>
      <c r="U56" s="286"/>
      <c r="V56" s="47"/>
      <c r="W56" s="108">
        <v>7</v>
      </c>
      <c r="X56" s="108"/>
      <c r="Y56" s="108"/>
      <c r="Z56" s="108"/>
      <c r="AA56" s="108"/>
      <c r="AB56" s="47"/>
      <c r="AC56" s="47"/>
      <c r="AD56" s="47"/>
      <c r="AE56" s="47"/>
      <c r="AF56" s="47"/>
      <c r="AG56" s="47"/>
      <c r="AH56" s="47"/>
      <c r="AI56" s="47"/>
      <c r="AJ56" s="47"/>
      <c r="AK56" s="329" t="s">
        <v>79</v>
      </c>
      <c r="AL56" s="490"/>
      <c r="AM56" s="286">
        <f>SUM(W56+AE7)</f>
        <v>22</v>
      </c>
      <c r="AN56" s="286"/>
      <c r="AO56" s="286"/>
      <c r="AT56" s="329"/>
      <c r="AU56" s="241"/>
      <c r="AV56" s="241"/>
      <c r="AW56" s="241"/>
      <c r="AX56" s="241"/>
      <c r="AY56" s="241"/>
      <c r="AZ56" s="241"/>
      <c r="BA56" s="241"/>
      <c r="BB56" s="241"/>
      <c r="BC56" s="241"/>
      <c r="BD56" s="241"/>
      <c r="BE56" s="241"/>
      <c r="BF56" s="241"/>
      <c r="BG56" s="241"/>
      <c r="BH56" s="241"/>
      <c r="BI56" s="241"/>
      <c r="BJ56" s="241"/>
      <c r="BK56" s="241"/>
      <c r="BL56" s="241"/>
      <c r="BN56" s="329"/>
      <c r="BO56" s="241"/>
      <c r="BP56" s="241"/>
      <c r="BQ56" s="241"/>
      <c r="BR56" s="241"/>
      <c r="BS56" s="241"/>
      <c r="BT56" s="241"/>
      <c r="BU56" s="241"/>
      <c r="BV56" s="241"/>
      <c r="BW56" s="241"/>
      <c r="BX56" s="241"/>
      <c r="BY56" s="241"/>
      <c r="BZ56" s="241"/>
      <c r="CA56" s="241"/>
      <c r="CB56" s="241"/>
      <c r="CC56" s="241"/>
      <c r="CD56" s="241"/>
      <c r="CE56" s="241"/>
      <c r="CF56" s="241"/>
    </row>
    <row r="57" spans="3:84" ht="16.5" customHeight="1">
      <c r="C57" s="252"/>
      <c r="D57" s="252"/>
      <c r="E57" s="252"/>
      <c r="F57" s="252"/>
      <c r="G57" s="252"/>
      <c r="H57" s="252"/>
      <c r="I57" s="252"/>
      <c r="J57" s="252"/>
      <c r="K57" s="252"/>
      <c r="L57" s="252"/>
      <c r="M57" s="252"/>
      <c r="N57" s="252"/>
      <c r="O57" s="252"/>
      <c r="P57" s="252"/>
      <c r="Q57" s="252"/>
      <c r="R57" s="252"/>
      <c r="S57" s="252"/>
      <c r="T57" s="252"/>
      <c r="U57" s="252"/>
      <c r="V57" s="47"/>
      <c r="W57" s="252"/>
      <c r="X57" s="252"/>
      <c r="Y57" s="252"/>
      <c r="Z57" s="252"/>
      <c r="AA57" s="252"/>
      <c r="AB57" s="252"/>
      <c r="AC57" s="252"/>
      <c r="AD57" s="252"/>
      <c r="AE57" s="252"/>
      <c r="AF57" s="252"/>
      <c r="AG57" s="252"/>
      <c r="AH57" s="252"/>
      <c r="AI57" s="252"/>
      <c r="AJ57" s="252"/>
      <c r="AK57" s="252"/>
      <c r="AL57" s="252"/>
      <c r="AM57" s="252"/>
      <c r="AN57" s="252"/>
      <c r="AO57" s="252"/>
      <c r="AT57" s="329"/>
      <c r="AU57" s="241"/>
      <c r="AV57" s="241"/>
      <c r="AW57" s="241"/>
      <c r="AX57" s="241"/>
      <c r="AY57" s="241"/>
      <c r="AZ57" s="241"/>
      <c r="BA57" s="241"/>
      <c r="BB57" s="241"/>
      <c r="BC57" s="241"/>
      <c r="BD57" s="241"/>
      <c r="BE57" s="241"/>
      <c r="BF57" s="241"/>
      <c r="BG57" s="241"/>
      <c r="BH57" s="241"/>
      <c r="BI57" s="241"/>
      <c r="BJ57" s="241"/>
      <c r="BK57" s="241"/>
      <c r="BL57" s="241"/>
      <c r="BN57" s="329"/>
      <c r="BO57" s="241"/>
      <c r="BP57" s="241"/>
      <c r="BQ57" s="241"/>
      <c r="BR57" s="241"/>
      <c r="BS57" s="241"/>
      <c r="BT57" s="241"/>
      <c r="BU57" s="241"/>
      <c r="BV57" s="241"/>
      <c r="BW57" s="241"/>
      <c r="BX57" s="241"/>
      <c r="BY57" s="241"/>
      <c r="BZ57" s="241"/>
      <c r="CA57" s="241"/>
      <c r="CB57" s="241"/>
      <c r="CC57" s="241"/>
      <c r="CD57" s="241"/>
      <c r="CE57" s="241"/>
      <c r="CF57" s="241"/>
    </row>
    <row r="58" spans="3:84" ht="16.5" customHeight="1">
      <c r="C58" s="252"/>
      <c r="D58" s="252"/>
      <c r="E58" s="252"/>
      <c r="F58" s="252"/>
      <c r="G58" s="252"/>
      <c r="H58" s="252"/>
      <c r="I58" s="252"/>
      <c r="J58" s="252"/>
      <c r="K58" s="252"/>
      <c r="L58" s="252"/>
      <c r="M58" s="252"/>
      <c r="N58" s="252"/>
      <c r="O58" s="252"/>
      <c r="P58" s="252"/>
      <c r="Q58" s="252"/>
      <c r="R58" s="252"/>
      <c r="S58" s="252"/>
      <c r="T58" s="252"/>
      <c r="U58" s="252"/>
      <c r="V58" s="47"/>
      <c r="W58" s="252"/>
      <c r="X58" s="252"/>
      <c r="Y58" s="252"/>
      <c r="Z58" s="252"/>
      <c r="AA58" s="252"/>
      <c r="AB58" s="252"/>
      <c r="AC58" s="252"/>
      <c r="AD58" s="252"/>
      <c r="AE58" s="252"/>
      <c r="AF58" s="252"/>
      <c r="AG58" s="252"/>
      <c r="AH58" s="252"/>
      <c r="AI58" s="252"/>
      <c r="AJ58" s="252"/>
      <c r="AK58" s="252"/>
      <c r="AL58" s="252"/>
      <c r="AM58" s="252"/>
      <c r="AN58" s="252"/>
      <c r="AO58" s="252"/>
    </row>
    <row r="59" spans="3:84" ht="16.5" customHeight="1">
      <c r="C59" s="252"/>
      <c r="D59" s="252"/>
      <c r="E59" s="252"/>
      <c r="F59" s="252"/>
      <c r="G59" s="252"/>
      <c r="H59" s="252"/>
      <c r="I59" s="252"/>
      <c r="J59" s="252"/>
      <c r="K59" s="252"/>
      <c r="L59" s="252"/>
      <c r="M59" s="252"/>
      <c r="N59" s="252"/>
      <c r="O59" s="252"/>
      <c r="P59" s="252"/>
      <c r="Q59" s="252"/>
      <c r="R59" s="252"/>
      <c r="S59" s="252"/>
      <c r="T59" s="252"/>
      <c r="U59" s="252"/>
      <c r="V59" s="47"/>
      <c r="W59" s="252"/>
      <c r="X59" s="252"/>
      <c r="Y59" s="252"/>
      <c r="Z59" s="252"/>
      <c r="AA59" s="252"/>
      <c r="AB59" s="252"/>
      <c r="AC59" s="252"/>
      <c r="AD59" s="252"/>
      <c r="AE59" s="252"/>
      <c r="AF59" s="252"/>
      <c r="AG59" s="252"/>
      <c r="AH59" s="252"/>
      <c r="AI59" s="252"/>
      <c r="AJ59" s="252"/>
      <c r="AK59" s="252"/>
      <c r="AL59" s="252"/>
      <c r="AM59" s="252"/>
      <c r="AN59" s="252"/>
      <c r="AO59" s="252"/>
      <c r="AT59" s="49" t="s">
        <v>302</v>
      </c>
      <c r="AU59" s="489"/>
      <c r="AV59" s="489"/>
      <c r="AW59" s="489"/>
      <c r="AX59" s="489"/>
      <c r="AY59" s="489"/>
      <c r="AZ59" s="489"/>
      <c r="BA59" s="489"/>
      <c r="BB59" s="489"/>
      <c r="BC59" s="489"/>
      <c r="BD59" s="489"/>
      <c r="BE59" s="489"/>
      <c r="BF59" s="489"/>
      <c r="BG59" s="489"/>
      <c r="BH59" s="489"/>
      <c r="BI59" s="489"/>
      <c r="BJ59" s="489"/>
      <c r="BK59" s="489"/>
      <c r="BL59" s="489"/>
      <c r="BM59" s="47"/>
      <c r="BN59" s="49" t="s">
        <v>302</v>
      </c>
      <c r="BO59" s="489"/>
      <c r="BP59" s="489"/>
      <c r="BQ59" s="489"/>
      <c r="BR59" s="489"/>
      <c r="BS59" s="489"/>
      <c r="BT59" s="489"/>
      <c r="BU59" s="489"/>
      <c r="BV59" s="489"/>
      <c r="BW59" s="489"/>
      <c r="BX59" s="489"/>
      <c r="BY59" s="489"/>
      <c r="BZ59" s="489"/>
      <c r="CA59" s="489"/>
      <c r="CB59" s="489"/>
      <c r="CC59" s="489"/>
      <c r="CD59" s="489"/>
      <c r="CE59" s="489"/>
      <c r="CF59" s="489"/>
    </row>
    <row r="60" spans="3:84" ht="16.5" customHeight="1">
      <c r="C60" s="252"/>
      <c r="D60" s="252"/>
      <c r="E60" s="252"/>
      <c r="F60" s="252"/>
      <c r="G60" s="252"/>
      <c r="H60" s="252"/>
      <c r="I60" s="252"/>
      <c r="J60" s="252"/>
      <c r="K60" s="252"/>
      <c r="L60" s="252"/>
      <c r="M60" s="252"/>
      <c r="N60" s="252"/>
      <c r="O60" s="252"/>
      <c r="P60" s="252"/>
      <c r="Q60" s="252"/>
      <c r="R60" s="252"/>
      <c r="S60" s="252"/>
      <c r="T60" s="252"/>
      <c r="U60" s="252"/>
      <c r="V60" s="47"/>
      <c r="W60" s="252"/>
      <c r="X60" s="252"/>
      <c r="Y60" s="252"/>
      <c r="Z60" s="252"/>
      <c r="AA60" s="252"/>
      <c r="AB60" s="252"/>
      <c r="AC60" s="252"/>
      <c r="AD60" s="252"/>
      <c r="AE60" s="252"/>
      <c r="AF60" s="252"/>
      <c r="AG60" s="252"/>
      <c r="AH60" s="252"/>
      <c r="AI60" s="252"/>
      <c r="AJ60" s="252"/>
      <c r="AK60" s="252"/>
      <c r="AL60" s="252"/>
      <c r="AM60" s="252"/>
      <c r="AN60" s="252"/>
      <c r="AO60" s="252"/>
      <c r="AT60" s="51" t="s">
        <v>230</v>
      </c>
      <c r="AU60" s="261" t="s">
        <v>210</v>
      </c>
      <c r="AV60" s="291"/>
      <c r="AW60" s="291"/>
      <c r="AX60" s="261" t="s">
        <v>306</v>
      </c>
      <c r="AY60" s="291"/>
      <c r="AZ60" s="291"/>
      <c r="BA60" s="261" t="s">
        <v>307</v>
      </c>
      <c r="BB60" s="291"/>
      <c r="BC60" s="291"/>
      <c r="BD60" s="261" t="s">
        <v>308</v>
      </c>
      <c r="BE60" s="291"/>
      <c r="BF60" s="291"/>
      <c r="BG60" s="261" t="s">
        <v>309</v>
      </c>
      <c r="BH60" s="291"/>
      <c r="BI60" s="291"/>
      <c r="BJ60" s="261" t="s">
        <v>142</v>
      </c>
      <c r="BK60" s="291"/>
      <c r="BL60" s="291"/>
      <c r="BM60" s="47"/>
      <c r="BN60" s="51" t="s">
        <v>230</v>
      </c>
      <c r="BO60" s="261" t="s">
        <v>210</v>
      </c>
      <c r="BP60" s="291"/>
      <c r="BQ60" s="291"/>
      <c r="BR60" s="261" t="s">
        <v>306</v>
      </c>
      <c r="BS60" s="291"/>
      <c r="BT60" s="291"/>
      <c r="BU60" s="261" t="s">
        <v>307</v>
      </c>
      <c r="BV60" s="291"/>
      <c r="BW60" s="291"/>
      <c r="BX60" s="261" t="s">
        <v>308</v>
      </c>
      <c r="BY60" s="291"/>
      <c r="BZ60" s="291"/>
      <c r="CA60" s="261" t="s">
        <v>309</v>
      </c>
      <c r="CB60" s="291"/>
      <c r="CC60" s="291"/>
      <c r="CD60" s="261" t="s">
        <v>142</v>
      </c>
      <c r="CE60" s="291"/>
      <c r="CF60" s="291"/>
    </row>
    <row r="61" spans="3:84" ht="16.5" customHeight="1">
      <c r="C61" s="252"/>
      <c r="D61" s="252"/>
      <c r="E61" s="252"/>
      <c r="F61" s="252"/>
      <c r="G61" s="252"/>
      <c r="H61" s="252"/>
      <c r="I61" s="252"/>
      <c r="J61" s="252"/>
      <c r="K61" s="252"/>
      <c r="L61" s="252"/>
      <c r="M61" s="252"/>
      <c r="N61" s="252"/>
      <c r="O61" s="252"/>
      <c r="P61" s="252"/>
      <c r="Q61" s="252"/>
      <c r="R61" s="252"/>
      <c r="S61" s="252"/>
      <c r="T61" s="252"/>
      <c r="U61" s="252"/>
      <c r="V61" s="47"/>
      <c r="W61" s="252"/>
      <c r="X61" s="252"/>
      <c r="Y61" s="252"/>
      <c r="Z61" s="252"/>
      <c r="AA61" s="252"/>
      <c r="AB61" s="252"/>
      <c r="AC61" s="252"/>
      <c r="AD61" s="252"/>
      <c r="AE61" s="252"/>
      <c r="AF61" s="252"/>
      <c r="AG61" s="252"/>
      <c r="AH61" s="252"/>
      <c r="AI61" s="252"/>
      <c r="AJ61" s="252"/>
      <c r="AK61" s="252"/>
      <c r="AL61" s="252"/>
      <c r="AM61" s="252"/>
      <c r="AN61" s="252"/>
      <c r="AO61" s="252"/>
      <c r="AT61" s="329">
        <v>0</v>
      </c>
      <c r="AU61" s="404" t="s">
        <v>311</v>
      </c>
      <c r="AV61" s="404"/>
      <c r="AW61" s="404"/>
      <c r="AX61" s="174" t="s">
        <v>312</v>
      </c>
      <c r="AY61" s="404"/>
      <c r="AZ61" s="404"/>
      <c r="BA61" s="404" t="s">
        <v>313</v>
      </c>
      <c r="BB61" s="404"/>
      <c r="BC61" s="404"/>
      <c r="BD61" s="404" t="s">
        <v>314</v>
      </c>
      <c r="BE61" s="404"/>
      <c r="BF61" s="404"/>
      <c r="BG61" s="404" t="s">
        <v>314</v>
      </c>
      <c r="BH61" s="404"/>
      <c r="BI61" s="404"/>
      <c r="BJ61" s="173" t="s">
        <v>314</v>
      </c>
      <c r="BK61" s="370"/>
      <c r="BL61" s="174"/>
      <c r="BN61" s="329">
        <v>0</v>
      </c>
      <c r="BO61" s="404" t="s">
        <v>311</v>
      </c>
      <c r="BP61" s="404"/>
      <c r="BQ61" s="404"/>
      <c r="BR61" s="174" t="s">
        <v>312</v>
      </c>
      <c r="BS61" s="404"/>
      <c r="BT61" s="404"/>
      <c r="BU61" s="404" t="s">
        <v>313</v>
      </c>
      <c r="BV61" s="404"/>
      <c r="BW61" s="404"/>
      <c r="BX61" s="404" t="s">
        <v>314</v>
      </c>
      <c r="BY61" s="404"/>
      <c r="BZ61" s="404"/>
      <c r="CA61" s="404" t="s">
        <v>314</v>
      </c>
      <c r="CB61" s="404"/>
      <c r="CC61" s="404"/>
      <c r="CD61" s="173" t="s">
        <v>314</v>
      </c>
      <c r="CE61" s="370"/>
      <c r="CF61" s="174"/>
    </row>
    <row r="62" spans="3:84" ht="16.5" customHeight="1">
      <c r="C62" s="252"/>
      <c r="D62" s="252"/>
      <c r="E62" s="252"/>
      <c r="F62" s="252"/>
      <c r="G62" s="252"/>
      <c r="H62" s="252"/>
      <c r="I62" s="252"/>
      <c r="J62" s="252"/>
      <c r="K62" s="252"/>
      <c r="L62" s="252"/>
      <c r="M62" s="252"/>
      <c r="N62" s="252"/>
      <c r="O62" s="252"/>
      <c r="P62" s="252"/>
      <c r="Q62" s="252"/>
      <c r="R62" s="252"/>
      <c r="S62" s="252"/>
      <c r="T62" s="252"/>
      <c r="U62" s="252"/>
      <c r="V62" s="47"/>
      <c r="W62" s="252"/>
      <c r="X62" s="252"/>
      <c r="Y62" s="252"/>
      <c r="Z62" s="252"/>
      <c r="AA62" s="252"/>
      <c r="AB62" s="252"/>
      <c r="AC62" s="252"/>
      <c r="AD62" s="252"/>
      <c r="AE62" s="252"/>
      <c r="AF62" s="252"/>
      <c r="AG62" s="252"/>
      <c r="AH62" s="252"/>
      <c r="AI62" s="252"/>
      <c r="AJ62" s="252"/>
      <c r="AK62" s="252"/>
      <c r="AL62" s="252"/>
      <c r="AM62" s="252"/>
      <c r="AN62" s="252"/>
      <c r="AO62" s="252"/>
      <c r="AT62" s="329"/>
      <c r="AU62" s="241"/>
      <c r="AV62" s="241"/>
      <c r="AW62" s="241"/>
      <c r="AX62" s="241"/>
      <c r="AY62" s="241"/>
      <c r="AZ62" s="241"/>
      <c r="BA62" s="278" t="str">
        <f>IF(BA61="CL轮",AE3,IF(BA61="CL分钟",AE3,"-"))</f>
        <v>-</v>
      </c>
      <c r="BB62" s="278"/>
      <c r="BC62" s="278"/>
      <c r="BD62" s="278" t="str">
        <f>IF(BD61="无","-",IF(BD61="近距",SUM(25+5*AE3/2),IF(BD61="中距",SUM(100+AE3*10),IF(BD61="远距",SUM(400+AE3*40),IF(BD61="接触",5,IF(BD61="自身",0,0))))))</f>
        <v>-</v>
      </c>
      <c r="BE62" s="278"/>
      <c r="BF62" s="278"/>
      <c r="BG62" s="278" t="str">
        <f>IF(BG61="无","-",SUM(AE7+AT61))</f>
        <v>-</v>
      </c>
      <c r="BH62" s="278"/>
      <c r="BI62" s="278"/>
      <c r="BJ62" s="53"/>
      <c r="BK62" s="53"/>
      <c r="BL62" s="53"/>
      <c r="BN62" s="329"/>
      <c r="BO62" s="241"/>
      <c r="BP62" s="241"/>
      <c r="BQ62" s="241"/>
      <c r="BR62" s="241"/>
      <c r="BS62" s="241"/>
      <c r="BT62" s="241"/>
      <c r="BU62" s="278" t="str">
        <f>IF(BU61="CL轮",AE3,IF(BU61="CL分钟",AE3,"-"))</f>
        <v>-</v>
      </c>
      <c r="BV62" s="278"/>
      <c r="BW62" s="278"/>
      <c r="BX62" s="278" t="str">
        <f>IF(BX61="无","-",IF(BX61="近距",SUM(25+5*AE3/2),IF(BX61="中距",SUM(100+AE3*10),IF(BX61="远距",SUM(400+AE3*40),IF(BX61="接触",5,IF(BX61="自身",0,0))))))</f>
        <v>-</v>
      </c>
      <c r="BY62" s="278"/>
      <c r="BZ62" s="278"/>
      <c r="CA62" s="278" t="str">
        <f>IF(CA61="无","-",SUM(AE7+BN61))</f>
        <v>-</v>
      </c>
      <c r="CB62" s="278"/>
      <c r="CC62" s="278"/>
      <c r="CD62" s="53"/>
      <c r="CE62" s="53"/>
      <c r="CF62" s="53"/>
    </row>
    <row r="63" spans="3:84" ht="16.5" customHeight="1">
      <c r="C63" s="252"/>
      <c r="D63" s="252"/>
      <c r="E63" s="252"/>
      <c r="F63" s="252"/>
      <c r="G63" s="252"/>
      <c r="H63" s="252"/>
      <c r="I63" s="252"/>
      <c r="J63" s="252"/>
      <c r="K63" s="252"/>
      <c r="L63" s="252"/>
      <c r="M63" s="252"/>
      <c r="N63" s="252"/>
      <c r="O63" s="252"/>
      <c r="P63" s="252"/>
      <c r="Q63" s="252"/>
      <c r="R63" s="252"/>
      <c r="S63" s="252"/>
      <c r="T63" s="252"/>
      <c r="U63" s="252"/>
      <c r="V63" s="47"/>
      <c r="W63" s="252"/>
      <c r="X63" s="252"/>
      <c r="Y63" s="252"/>
      <c r="Z63" s="252"/>
      <c r="AA63" s="252"/>
      <c r="AB63" s="252"/>
      <c r="AC63" s="252"/>
      <c r="AD63" s="252"/>
      <c r="AE63" s="252"/>
      <c r="AF63" s="252"/>
      <c r="AG63" s="252"/>
      <c r="AH63" s="252"/>
      <c r="AI63" s="252"/>
      <c r="AJ63" s="252"/>
      <c r="AK63" s="252"/>
      <c r="AL63" s="252"/>
      <c r="AM63" s="252"/>
      <c r="AN63" s="252"/>
      <c r="AO63" s="252"/>
      <c r="AT63" s="329"/>
      <c r="AU63" s="241"/>
      <c r="AV63" s="241"/>
      <c r="AW63" s="241"/>
      <c r="AX63" s="241"/>
      <c r="AY63" s="241"/>
      <c r="AZ63" s="241"/>
      <c r="BA63" s="241"/>
      <c r="BB63" s="241"/>
      <c r="BC63" s="241"/>
      <c r="BD63" s="241"/>
      <c r="BE63" s="241"/>
      <c r="BF63" s="241"/>
      <c r="BG63" s="241"/>
      <c r="BH63" s="241"/>
      <c r="BI63" s="241"/>
      <c r="BJ63" s="241"/>
      <c r="BK63" s="241"/>
      <c r="BL63" s="241"/>
      <c r="BN63" s="329"/>
      <c r="BO63" s="241"/>
      <c r="BP63" s="241"/>
      <c r="BQ63" s="241"/>
      <c r="BR63" s="241"/>
      <c r="BS63" s="241"/>
      <c r="BT63" s="241"/>
      <c r="BU63" s="241"/>
      <c r="BV63" s="241"/>
      <c r="BW63" s="241"/>
      <c r="BX63" s="241"/>
      <c r="BY63" s="241"/>
      <c r="BZ63" s="241"/>
      <c r="CA63" s="241"/>
      <c r="CB63" s="241"/>
      <c r="CC63" s="241"/>
      <c r="CD63" s="241"/>
      <c r="CE63" s="241"/>
      <c r="CF63" s="241"/>
    </row>
    <row r="64" spans="3:84" ht="16.5" customHeight="1">
      <c r="C64" s="252"/>
      <c r="D64" s="252"/>
      <c r="E64" s="252"/>
      <c r="F64" s="252"/>
      <c r="G64" s="252"/>
      <c r="H64" s="252"/>
      <c r="I64" s="252"/>
      <c r="J64" s="252"/>
      <c r="K64" s="252"/>
      <c r="L64" s="252"/>
      <c r="M64" s="252"/>
      <c r="N64" s="252"/>
      <c r="O64" s="252"/>
      <c r="P64" s="252"/>
      <c r="Q64" s="252"/>
      <c r="R64" s="252"/>
      <c r="S64" s="252"/>
      <c r="T64" s="252"/>
      <c r="U64" s="252"/>
      <c r="V64" s="47"/>
      <c r="W64" s="252"/>
      <c r="X64" s="252"/>
      <c r="Y64" s="252"/>
      <c r="Z64" s="252"/>
      <c r="AA64" s="252"/>
      <c r="AB64" s="252"/>
      <c r="AC64" s="252"/>
      <c r="AD64" s="252"/>
      <c r="AE64" s="252"/>
      <c r="AF64" s="252"/>
      <c r="AG64" s="252"/>
      <c r="AH64" s="252"/>
      <c r="AI64" s="252"/>
      <c r="AJ64" s="252"/>
      <c r="AK64" s="252"/>
      <c r="AL64" s="252"/>
      <c r="AM64" s="252"/>
      <c r="AN64" s="252"/>
      <c r="AO64" s="252"/>
      <c r="AT64" s="329"/>
      <c r="AU64" s="241"/>
      <c r="AV64" s="241"/>
      <c r="AW64" s="241"/>
      <c r="AX64" s="241"/>
      <c r="AY64" s="241"/>
      <c r="AZ64" s="241"/>
      <c r="BA64" s="241"/>
      <c r="BB64" s="241"/>
      <c r="BC64" s="241"/>
      <c r="BD64" s="241"/>
      <c r="BE64" s="241"/>
      <c r="BF64" s="241"/>
      <c r="BG64" s="241"/>
      <c r="BH64" s="241"/>
      <c r="BI64" s="241"/>
      <c r="BJ64" s="241"/>
      <c r="BK64" s="241"/>
      <c r="BL64" s="241"/>
      <c r="BN64" s="329"/>
      <c r="BO64" s="241"/>
      <c r="BP64" s="241"/>
      <c r="BQ64" s="241"/>
      <c r="BR64" s="241"/>
      <c r="BS64" s="241"/>
      <c r="BT64" s="241"/>
      <c r="BU64" s="241"/>
      <c r="BV64" s="241"/>
      <c r="BW64" s="241"/>
      <c r="BX64" s="241"/>
      <c r="BY64" s="241"/>
      <c r="BZ64" s="241"/>
      <c r="CA64" s="241"/>
      <c r="CB64" s="241"/>
      <c r="CC64" s="241"/>
      <c r="CD64" s="241"/>
      <c r="CE64" s="241"/>
      <c r="CF64" s="241"/>
    </row>
    <row r="65" spans="3:84" ht="16.5" customHeight="1">
      <c r="C65" s="252"/>
      <c r="D65" s="252"/>
      <c r="E65" s="252"/>
      <c r="F65" s="252"/>
      <c r="G65" s="252"/>
      <c r="H65" s="252"/>
      <c r="I65" s="252"/>
      <c r="J65" s="252"/>
      <c r="K65" s="252"/>
      <c r="L65" s="252"/>
      <c r="M65" s="252"/>
      <c r="N65" s="252"/>
      <c r="O65" s="252"/>
      <c r="P65" s="252"/>
      <c r="Q65" s="252"/>
      <c r="R65" s="252"/>
      <c r="S65" s="252"/>
      <c r="T65" s="252"/>
      <c r="U65" s="252"/>
      <c r="V65" s="47"/>
      <c r="W65" s="252"/>
      <c r="X65" s="252"/>
      <c r="Y65" s="252"/>
      <c r="Z65" s="252"/>
      <c r="AA65" s="252"/>
      <c r="AB65" s="252"/>
      <c r="AC65" s="252"/>
      <c r="AD65" s="252"/>
      <c r="AE65" s="252"/>
      <c r="AF65" s="252"/>
      <c r="AG65" s="252"/>
      <c r="AH65" s="252"/>
      <c r="AI65" s="252"/>
      <c r="AJ65" s="252"/>
      <c r="AK65" s="252"/>
      <c r="AL65" s="252"/>
      <c r="AM65" s="252"/>
      <c r="AN65" s="252"/>
      <c r="AO65" s="252"/>
    </row>
    <row r="66" spans="3:84" ht="16.5" customHeight="1">
      <c r="C66" s="252"/>
      <c r="D66" s="252"/>
      <c r="E66" s="252"/>
      <c r="F66" s="252"/>
      <c r="G66" s="252"/>
      <c r="H66" s="252"/>
      <c r="I66" s="252"/>
      <c r="J66" s="252"/>
      <c r="K66" s="252"/>
      <c r="L66" s="252"/>
      <c r="M66" s="252"/>
      <c r="N66" s="252"/>
      <c r="O66" s="252"/>
      <c r="P66" s="252"/>
      <c r="Q66" s="252"/>
      <c r="R66" s="252"/>
      <c r="S66" s="252"/>
      <c r="T66" s="252"/>
      <c r="U66" s="252"/>
      <c r="V66" s="47"/>
      <c r="W66" s="252"/>
      <c r="X66" s="252"/>
      <c r="Y66" s="252"/>
      <c r="Z66" s="252"/>
      <c r="AA66" s="252"/>
      <c r="AB66" s="252"/>
      <c r="AC66" s="252"/>
      <c r="AD66" s="252"/>
      <c r="AE66" s="252"/>
      <c r="AF66" s="252"/>
      <c r="AG66" s="252"/>
      <c r="AH66" s="252"/>
      <c r="AI66" s="252"/>
      <c r="AJ66" s="252"/>
      <c r="AK66" s="252"/>
      <c r="AL66" s="252"/>
      <c r="AM66" s="252"/>
      <c r="AN66" s="252"/>
      <c r="AO66" s="252"/>
      <c r="AT66" s="49" t="s">
        <v>302</v>
      </c>
      <c r="AU66" s="489"/>
      <c r="AV66" s="489"/>
      <c r="AW66" s="489"/>
      <c r="AX66" s="489"/>
      <c r="AY66" s="489"/>
      <c r="AZ66" s="489"/>
      <c r="BA66" s="489"/>
      <c r="BB66" s="489"/>
      <c r="BC66" s="489"/>
      <c r="BD66" s="489"/>
      <c r="BE66" s="489"/>
      <c r="BF66" s="489"/>
      <c r="BG66" s="489"/>
      <c r="BH66" s="489"/>
      <c r="BI66" s="489"/>
      <c r="BJ66" s="489"/>
      <c r="BK66" s="489"/>
      <c r="BL66" s="489"/>
      <c r="BM66" s="47"/>
      <c r="BN66" s="49" t="s">
        <v>302</v>
      </c>
      <c r="BO66" s="489"/>
      <c r="BP66" s="489"/>
      <c r="BQ66" s="489"/>
      <c r="BR66" s="489"/>
      <c r="BS66" s="489"/>
      <c r="BT66" s="489"/>
      <c r="BU66" s="489"/>
      <c r="BV66" s="489"/>
      <c r="BW66" s="489"/>
      <c r="BX66" s="489"/>
      <c r="BY66" s="489"/>
      <c r="BZ66" s="489"/>
      <c r="CA66" s="489"/>
      <c r="CB66" s="489"/>
      <c r="CC66" s="489"/>
      <c r="CD66" s="489"/>
      <c r="CE66" s="489"/>
      <c r="CF66" s="489"/>
    </row>
    <row r="67" spans="3:84" ht="16.5" customHeight="1">
      <c r="C67" s="252"/>
      <c r="D67" s="252"/>
      <c r="E67" s="252"/>
      <c r="F67" s="252"/>
      <c r="G67" s="252"/>
      <c r="H67" s="252"/>
      <c r="I67" s="252"/>
      <c r="J67" s="252"/>
      <c r="K67" s="252"/>
      <c r="L67" s="252"/>
      <c r="M67" s="252"/>
      <c r="N67" s="252"/>
      <c r="O67" s="252"/>
      <c r="P67" s="252"/>
      <c r="Q67" s="252"/>
      <c r="R67" s="252"/>
      <c r="S67" s="252"/>
      <c r="T67" s="252"/>
      <c r="U67" s="252"/>
      <c r="V67" s="47"/>
      <c r="W67" s="252"/>
      <c r="X67" s="252"/>
      <c r="Y67" s="252"/>
      <c r="Z67" s="252"/>
      <c r="AA67" s="252"/>
      <c r="AB67" s="252"/>
      <c r="AC67" s="252"/>
      <c r="AD67" s="252"/>
      <c r="AE67" s="252"/>
      <c r="AF67" s="252"/>
      <c r="AG67" s="252"/>
      <c r="AH67" s="252"/>
      <c r="AI67" s="252"/>
      <c r="AJ67" s="252"/>
      <c r="AK67" s="252"/>
      <c r="AL67" s="252"/>
      <c r="AM67" s="252"/>
      <c r="AN67" s="252"/>
      <c r="AO67" s="252"/>
      <c r="AT67" s="51" t="s">
        <v>230</v>
      </c>
      <c r="AU67" s="261" t="s">
        <v>210</v>
      </c>
      <c r="AV67" s="291"/>
      <c r="AW67" s="291"/>
      <c r="AX67" s="261" t="s">
        <v>306</v>
      </c>
      <c r="AY67" s="291"/>
      <c r="AZ67" s="291"/>
      <c r="BA67" s="261" t="s">
        <v>307</v>
      </c>
      <c r="BB67" s="291"/>
      <c r="BC67" s="291"/>
      <c r="BD67" s="261" t="s">
        <v>308</v>
      </c>
      <c r="BE67" s="291"/>
      <c r="BF67" s="291"/>
      <c r="BG67" s="261" t="s">
        <v>309</v>
      </c>
      <c r="BH67" s="291"/>
      <c r="BI67" s="291"/>
      <c r="BJ67" s="261" t="s">
        <v>142</v>
      </c>
      <c r="BK67" s="291"/>
      <c r="BL67" s="291"/>
      <c r="BM67" s="47"/>
      <c r="BN67" s="51" t="s">
        <v>230</v>
      </c>
      <c r="BO67" s="261" t="s">
        <v>210</v>
      </c>
      <c r="BP67" s="291"/>
      <c r="BQ67" s="291"/>
      <c r="BR67" s="261" t="s">
        <v>306</v>
      </c>
      <c r="BS67" s="291"/>
      <c r="BT67" s="291"/>
      <c r="BU67" s="261" t="s">
        <v>307</v>
      </c>
      <c r="BV67" s="291"/>
      <c r="BW67" s="291"/>
      <c r="BX67" s="261" t="s">
        <v>308</v>
      </c>
      <c r="BY67" s="291"/>
      <c r="BZ67" s="291"/>
      <c r="CA67" s="261" t="s">
        <v>309</v>
      </c>
      <c r="CB67" s="291"/>
      <c r="CC67" s="291"/>
      <c r="CD67" s="261" t="s">
        <v>142</v>
      </c>
      <c r="CE67" s="291"/>
      <c r="CF67" s="291"/>
    </row>
    <row r="68" spans="3:84" ht="16.5" customHeight="1">
      <c r="C68" s="252"/>
      <c r="D68" s="252"/>
      <c r="E68" s="252"/>
      <c r="F68" s="252"/>
      <c r="G68" s="252"/>
      <c r="H68" s="252"/>
      <c r="I68" s="252"/>
      <c r="J68" s="252"/>
      <c r="K68" s="252"/>
      <c r="L68" s="252"/>
      <c r="M68" s="252"/>
      <c r="N68" s="252"/>
      <c r="O68" s="252"/>
      <c r="P68" s="252"/>
      <c r="Q68" s="252"/>
      <c r="R68" s="252"/>
      <c r="S68" s="252"/>
      <c r="T68" s="252"/>
      <c r="U68" s="252"/>
      <c r="V68" s="47"/>
      <c r="W68" s="252"/>
      <c r="X68" s="252"/>
      <c r="Y68" s="252"/>
      <c r="Z68" s="252"/>
      <c r="AA68" s="252"/>
      <c r="AB68" s="252"/>
      <c r="AC68" s="252"/>
      <c r="AD68" s="252"/>
      <c r="AE68" s="252"/>
      <c r="AF68" s="252"/>
      <c r="AG68" s="252"/>
      <c r="AH68" s="252"/>
      <c r="AI68" s="252"/>
      <c r="AJ68" s="252"/>
      <c r="AK68" s="252"/>
      <c r="AL68" s="252"/>
      <c r="AM68" s="252"/>
      <c r="AN68" s="252"/>
      <c r="AO68" s="252"/>
      <c r="AT68" s="329">
        <v>0</v>
      </c>
      <c r="AU68" s="404" t="s">
        <v>311</v>
      </c>
      <c r="AV68" s="404"/>
      <c r="AW68" s="404"/>
      <c r="AX68" s="174" t="s">
        <v>312</v>
      </c>
      <c r="AY68" s="404"/>
      <c r="AZ68" s="404"/>
      <c r="BA68" s="404" t="s">
        <v>313</v>
      </c>
      <c r="BB68" s="404"/>
      <c r="BC68" s="404"/>
      <c r="BD68" s="404" t="s">
        <v>314</v>
      </c>
      <c r="BE68" s="404"/>
      <c r="BF68" s="404"/>
      <c r="BG68" s="404" t="s">
        <v>314</v>
      </c>
      <c r="BH68" s="404"/>
      <c r="BI68" s="404"/>
      <c r="BJ68" s="173" t="s">
        <v>314</v>
      </c>
      <c r="BK68" s="370"/>
      <c r="BL68" s="174"/>
      <c r="BN68" s="329">
        <v>0</v>
      </c>
      <c r="BO68" s="404" t="s">
        <v>311</v>
      </c>
      <c r="BP68" s="404"/>
      <c r="BQ68" s="404"/>
      <c r="BR68" s="174" t="s">
        <v>312</v>
      </c>
      <c r="BS68" s="404"/>
      <c r="BT68" s="404"/>
      <c r="BU68" s="404" t="s">
        <v>313</v>
      </c>
      <c r="BV68" s="404"/>
      <c r="BW68" s="404"/>
      <c r="BX68" s="404" t="s">
        <v>314</v>
      </c>
      <c r="BY68" s="404"/>
      <c r="BZ68" s="404"/>
      <c r="CA68" s="404" t="s">
        <v>314</v>
      </c>
      <c r="CB68" s="404"/>
      <c r="CC68" s="404"/>
      <c r="CD68" s="173" t="s">
        <v>314</v>
      </c>
      <c r="CE68" s="370"/>
      <c r="CF68" s="174"/>
    </row>
    <row r="69" spans="3:84" ht="16.5" customHeight="1">
      <c r="C69" s="252"/>
      <c r="D69" s="252"/>
      <c r="E69" s="252"/>
      <c r="F69" s="252"/>
      <c r="G69" s="252"/>
      <c r="H69" s="252"/>
      <c r="I69" s="252"/>
      <c r="J69" s="252"/>
      <c r="K69" s="252"/>
      <c r="L69" s="252"/>
      <c r="M69" s="252"/>
      <c r="N69" s="252"/>
      <c r="O69" s="252"/>
      <c r="P69" s="252"/>
      <c r="Q69" s="252"/>
      <c r="R69" s="252"/>
      <c r="S69" s="252"/>
      <c r="T69" s="252"/>
      <c r="U69" s="252"/>
      <c r="V69" s="47"/>
      <c r="W69" s="252"/>
      <c r="X69" s="252"/>
      <c r="Y69" s="252"/>
      <c r="Z69" s="252"/>
      <c r="AA69" s="252"/>
      <c r="AB69" s="252"/>
      <c r="AC69" s="252"/>
      <c r="AD69" s="252"/>
      <c r="AE69" s="252"/>
      <c r="AF69" s="252"/>
      <c r="AG69" s="252"/>
      <c r="AH69" s="252"/>
      <c r="AI69" s="252"/>
      <c r="AJ69" s="252"/>
      <c r="AK69" s="252"/>
      <c r="AL69" s="252"/>
      <c r="AM69" s="252"/>
      <c r="AN69" s="252"/>
      <c r="AO69" s="252"/>
      <c r="AT69" s="329"/>
      <c r="AU69" s="241"/>
      <c r="AV69" s="241"/>
      <c r="AW69" s="241"/>
      <c r="AX69" s="241"/>
      <c r="AY69" s="241"/>
      <c r="AZ69" s="241"/>
      <c r="BA69" s="278" t="str">
        <f>IF(BA68="CL轮",AE3,IF(BA68="CL分钟",AE3,"-"))</f>
        <v>-</v>
      </c>
      <c r="BB69" s="278"/>
      <c r="BC69" s="278"/>
      <c r="BD69" s="278" t="str">
        <f>IF(BD68="无","-",IF(BD68="近距",SUM(25+5*AE3/2),IF(BD68="中距",SUM(100+AE3*10),IF(BD68="远距",SUM(400+AE3*40),IF(BD68="接触",5,IF(BD68="自身",0,0))))))</f>
        <v>-</v>
      </c>
      <c r="BE69" s="278"/>
      <c r="BF69" s="278"/>
      <c r="BG69" s="278" t="str">
        <f>IF(BG68="无","-",SUM(AE7+AT68))</f>
        <v>-</v>
      </c>
      <c r="BH69" s="278"/>
      <c r="BI69" s="278"/>
      <c r="BJ69" s="53"/>
      <c r="BK69" s="53"/>
      <c r="BL69" s="53"/>
      <c r="BN69" s="329"/>
      <c r="BO69" s="241"/>
      <c r="BP69" s="241"/>
      <c r="BQ69" s="241"/>
      <c r="BR69" s="241"/>
      <c r="BS69" s="241"/>
      <c r="BT69" s="241"/>
      <c r="BU69" s="278" t="str">
        <f>IF(BU68="CL轮",AE3,IF(BU68="CL分钟",AE3,"-"))</f>
        <v>-</v>
      </c>
      <c r="BV69" s="278"/>
      <c r="BW69" s="278"/>
      <c r="BX69" s="278" t="str">
        <f>IF(BX68="无","-",IF(BX68="近距",SUM(25+5*AE3/2),IF(BX68="中距",SUM(100+AE3*10),IF(BX68="远距",SUM(400+AE3*40),IF(BX68="接触",5,IF(BX68="自身",0,0))))))</f>
        <v>-</v>
      </c>
      <c r="BY69" s="278"/>
      <c r="BZ69" s="278"/>
      <c r="CA69" s="278" t="str">
        <f>IF(CA68="无","-",SUM(AE7+BN68))</f>
        <v>-</v>
      </c>
      <c r="CB69" s="278"/>
      <c r="CC69" s="278"/>
      <c r="CD69" s="53"/>
      <c r="CE69" s="53"/>
      <c r="CF69" s="53"/>
    </row>
    <row r="70" spans="3:84" ht="16.5" customHeight="1">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T70" s="329"/>
      <c r="AU70" s="241"/>
      <c r="AV70" s="241"/>
      <c r="AW70" s="241"/>
      <c r="AX70" s="241"/>
      <c r="AY70" s="241"/>
      <c r="AZ70" s="241"/>
      <c r="BA70" s="241"/>
      <c r="BB70" s="241"/>
      <c r="BC70" s="241"/>
      <c r="BD70" s="241"/>
      <c r="BE70" s="241"/>
      <c r="BF70" s="241"/>
      <c r="BG70" s="241"/>
      <c r="BH70" s="241"/>
      <c r="BI70" s="241"/>
      <c r="BJ70" s="241"/>
      <c r="BK70" s="241"/>
      <c r="BL70" s="241"/>
      <c r="BN70" s="329"/>
      <c r="BO70" s="241"/>
      <c r="BP70" s="241"/>
      <c r="BQ70" s="241"/>
      <c r="BR70" s="241"/>
      <c r="BS70" s="241"/>
      <c r="BT70" s="241"/>
      <c r="BU70" s="241"/>
      <c r="BV70" s="241"/>
      <c r="BW70" s="241"/>
      <c r="BX70" s="241"/>
      <c r="BY70" s="241"/>
      <c r="BZ70" s="241"/>
      <c r="CA70" s="241"/>
      <c r="CB70" s="241"/>
      <c r="CC70" s="241"/>
      <c r="CD70" s="241"/>
      <c r="CE70" s="241"/>
      <c r="CF70" s="241"/>
    </row>
    <row r="71" spans="3:84" ht="16.5" customHeight="1">
      <c r="C71" s="108">
        <v>8</v>
      </c>
      <c r="D71" s="108"/>
      <c r="E71" s="108"/>
      <c r="F71" s="108"/>
      <c r="G71" s="108"/>
      <c r="H71" s="47"/>
      <c r="I71" s="47"/>
      <c r="J71" s="47"/>
      <c r="K71" s="47"/>
      <c r="L71" s="47"/>
      <c r="M71" s="47"/>
      <c r="N71" s="47"/>
      <c r="O71" s="47"/>
      <c r="P71" s="47"/>
      <c r="Q71" s="329" t="s">
        <v>79</v>
      </c>
      <c r="R71" s="490"/>
      <c r="S71" s="286">
        <f>SUM(C71+AE7)</f>
        <v>23</v>
      </c>
      <c r="T71" s="286"/>
      <c r="U71" s="286"/>
      <c r="V71" s="47"/>
      <c r="W71" s="108">
        <v>9</v>
      </c>
      <c r="X71" s="108"/>
      <c r="Y71" s="108"/>
      <c r="Z71" s="108"/>
      <c r="AA71" s="108"/>
      <c r="AB71" s="47"/>
      <c r="AC71" s="47"/>
      <c r="AD71" s="47"/>
      <c r="AE71" s="47"/>
      <c r="AF71" s="47"/>
      <c r="AG71" s="47"/>
      <c r="AH71" s="47"/>
      <c r="AI71" s="47"/>
      <c r="AJ71" s="47"/>
      <c r="AK71" s="329" t="s">
        <v>79</v>
      </c>
      <c r="AL71" s="490"/>
      <c r="AM71" s="286">
        <f>SUM(W71+AE7)</f>
        <v>24</v>
      </c>
      <c r="AN71" s="286"/>
      <c r="AO71" s="286"/>
      <c r="AT71" s="329"/>
      <c r="AU71" s="241"/>
      <c r="AV71" s="241"/>
      <c r="AW71" s="241"/>
      <c r="AX71" s="241"/>
      <c r="AY71" s="241"/>
      <c r="AZ71" s="241"/>
      <c r="BA71" s="241"/>
      <c r="BB71" s="241"/>
      <c r="BC71" s="241"/>
      <c r="BD71" s="241"/>
      <c r="BE71" s="241"/>
      <c r="BF71" s="241"/>
      <c r="BG71" s="241"/>
      <c r="BH71" s="241"/>
      <c r="BI71" s="241"/>
      <c r="BJ71" s="241"/>
      <c r="BK71" s="241"/>
      <c r="BL71" s="241"/>
      <c r="BN71" s="329"/>
      <c r="BO71" s="241"/>
      <c r="BP71" s="241"/>
      <c r="BQ71" s="241"/>
      <c r="BR71" s="241"/>
      <c r="BS71" s="241"/>
      <c r="BT71" s="241"/>
      <c r="BU71" s="241"/>
      <c r="BV71" s="241"/>
      <c r="BW71" s="241"/>
      <c r="BX71" s="241"/>
      <c r="BY71" s="241"/>
      <c r="BZ71" s="241"/>
      <c r="CA71" s="241"/>
      <c r="CB71" s="241"/>
      <c r="CC71" s="241"/>
      <c r="CD71" s="241"/>
      <c r="CE71" s="241"/>
      <c r="CF71" s="241"/>
    </row>
    <row r="72" spans="3:84" ht="16.5" customHeight="1">
      <c r="C72" s="252"/>
      <c r="D72" s="252"/>
      <c r="E72" s="252"/>
      <c r="F72" s="252"/>
      <c r="G72" s="252"/>
      <c r="H72" s="252"/>
      <c r="I72" s="252"/>
      <c r="J72" s="252"/>
      <c r="K72" s="252"/>
      <c r="L72" s="252"/>
      <c r="M72" s="252"/>
      <c r="N72" s="252"/>
      <c r="O72" s="252"/>
      <c r="P72" s="252"/>
      <c r="Q72" s="252"/>
      <c r="R72" s="252"/>
      <c r="S72" s="252"/>
      <c r="T72" s="252"/>
      <c r="U72" s="252"/>
      <c r="V72" s="47"/>
      <c r="W72" s="252"/>
      <c r="X72" s="252"/>
      <c r="Y72" s="252"/>
      <c r="Z72" s="252"/>
      <c r="AA72" s="252"/>
      <c r="AB72" s="252"/>
      <c r="AC72" s="252"/>
      <c r="AD72" s="252"/>
      <c r="AE72" s="252"/>
      <c r="AF72" s="252"/>
      <c r="AG72" s="252"/>
      <c r="AH72" s="252"/>
      <c r="AI72" s="252"/>
      <c r="AJ72" s="252"/>
      <c r="AK72" s="252"/>
      <c r="AL72" s="252"/>
      <c r="AM72" s="252"/>
      <c r="AN72" s="252"/>
      <c r="AO72" s="252"/>
    </row>
    <row r="73" spans="3:84" ht="16.5" customHeight="1">
      <c r="C73" s="252"/>
      <c r="D73" s="252"/>
      <c r="E73" s="252"/>
      <c r="F73" s="252"/>
      <c r="G73" s="252"/>
      <c r="H73" s="252"/>
      <c r="I73" s="252"/>
      <c r="J73" s="252"/>
      <c r="K73" s="252"/>
      <c r="L73" s="252"/>
      <c r="M73" s="252"/>
      <c r="N73" s="252"/>
      <c r="O73" s="252"/>
      <c r="P73" s="252"/>
      <c r="Q73" s="252"/>
      <c r="R73" s="252"/>
      <c r="S73" s="252"/>
      <c r="T73" s="252"/>
      <c r="U73" s="252"/>
      <c r="V73" s="47"/>
      <c r="W73" s="252"/>
      <c r="X73" s="252"/>
      <c r="Y73" s="252"/>
      <c r="Z73" s="252"/>
      <c r="AA73" s="252"/>
      <c r="AB73" s="252"/>
      <c r="AC73" s="252"/>
      <c r="AD73" s="252"/>
      <c r="AE73" s="252"/>
      <c r="AF73" s="252"/>
      <c r="AG73" s="252"/>
      <c r="AH73" s="252"/>
      <c r="AI73" s="252"/>
      <c r="AJ73" s="252"/>
      <c r="AK73" s="252"/>
      <c r="AL73" s="252"/>
      <c r="AM73" s="252"/>
      <c r="AN73" s="252"/>
      <c r="AO73" s="252"/>
      <c r="AT73" s="49" t="s">
        <v>302</v>
      </c>
      <c r="AU73" s="489"/>
      <c r="AV73" s="489"/>
      <c r="AW73" s="489"/>
      <c r="AX73" s="489"/>
      <c r="AY73" s="489"/>
      <c r="AZ73" s="489"/>
      <c r="BA73" s="489"/>
      <c r="BB73" s="489"/>
      <c r="BC73" s="489"/>
      <c r="BD73" s="489"/>
      <c r="BE73" s="489"/>
      <c r="BF73" s="489"/>
      <c r="BG73" s="489"/>
      <c r="BH73" s="489"/>
      <c r="BI73" s="489"/>
      <c r="BJ73" s="489"/>
      <c r="BK73" s="489"/>
      <c r="BL73" s="489"/>
      <c r="BM73" s="47"/>
      <c r="BN73" s="49" t="s">
        <v>302</v>
      </c>
      <c r="BO73" s="489"/>
      <c r="BP73" s="489"/>
      <c r="BQ73" s="489"/>
      <c r="BR73" s="489"/>
      <c r="BS73" s="489"/>
      <c r="BT73" s="489"/>
      <c r="BU73" s="489"/>
      <c r="BV73" s="489"/>
      <c r="BW73" s="489"/>
      <c r="BX73" s="489"/>
      <c r="BY73" s="489"/>
      <c r="BZ73" s="489"/>
      <c r="CA73" s="489"/>
      <c r="CB73" s="489"/>
      <c r="CC73" s="489"/>
      <c r="CD73" s="489"/>
      <c r="CE73" s="489"/>
      <c r="CF73" s="489"/>
    </row>
    <row r="74" spans="3:84" ht="16.5" customHeight="1">
      <c r="C74" s="252"/>
      <c r="D74" s="252"/>
      <c r="E74" s="252"/>
      <c r="F74" s="252"/>
      <c r="G74" s="252"/>
      <c r="H74" s="252"/>
      <c r="I74" s="252"/>
      <c r="J74" s="252"/>
      <c r="K74" s="252"/>
      <c r="L74" s="252"/>
      <c r="M74" s="252"/>
      <c r="N74" s="252"/>
      <c r="O74" s="252"/>
      <c r="P74" s="252"/>
      <c r="Q74" s="252"/>
      <c r="R74" s="252"/>
      <c r="S74" s="252"/>
      <c r="T74" s="252"/>
      <c r="U74" s="252"/>
      <c r="V74" s="47"/>
      <c r="W74" s="252"/>
      <c r="X74" s="252"/>
      <c r="Y74" s="252"/>
      <c r="Z74" s="252"/>
      <c r="AA74" s="252"/>
      <c r="AB74" s="252"/>
      <c r="AC74" s="252"/>
      <c r="AD74" s="252"/>
      <c r="AE74" s="252"/>
      <c r="AF74" s="252"/>
      <c r="AG74" s="252"/>
      <c r="AH74" s="252"/>
      <c r="AI74" s="252"/>
      <c r="AJ74" s="252"/>
      <c r="AK74" s="252"/>
      <c r="AL74" s="252"/>
      <c r="AM74" s="252"/>
      <c r="AN74" s="252"/>
      <c r="AO74" s="252"/>
      <c r="AT74" s="51" t="s">
        <v>230</v>
      </c>
      <c r="AU74" s="261" t="s">
        <v>210</v>
      </c>
      <c r="AV74" s="291"/>
      <c r="AW74" s="291"/>
      <c r="AX74" s="261" t="s">
        <v>306</v>
      </c>
      <c r="AY74" s="291"/>
      <c r="AZ74" s="291"/>
      <c r="BA74" s="261" t="s">
        <v>307</v>
      </c>
      <c r="BB74" s="291"/>
      <c r="BC74" s="291"/>
      <c r="BD74" s="261" t="s">
        <v>308</v>
      </c>
      <c r="BE74" s="291"/>
      <c r="BF74" s="291"/>
      <c r="BG74" s="261" t="s">
        <v>309</v>
      </c>
      <c r="BH74" s="291"/>
      <c r="BI74" s="291"/>
      <c r="BJ74" s="261" t="s">
        <v>142</v>
      </c>
      <c r="BK74" s="291"/>
      <c r="BL74" s="291"/>
      <c r="BM74" s="47"/>
      <c r="BN74" s="51" t="s">
        <v>230</v>
      </c>
      <c r="BO74" s="261" t="s">
        <v>210</v>
      </c>
      <c r="BP74" s="291"/>
      <c r="BQ74" s="291"/>
      <c r="BR74" s="261" t="s">
        <v>306</v>
      </c>
      <c r="BS74" s="291"/>
      <c r="BT74" s="291"/>
      <c r="BU74" s="261" t="s">
        <v>307</v>
      </c>
      <c r="BV74" s="291"/>
      <c r="BW74" s="291"/>
      <c r="BX74" s="261" t="s">
        <v>308</v>
      </c>
      <c r="BY74" s="291"/>
      <c r="BZ74" s="291"/>
      <c r="CA74" s="261" t="s">
        <v>309</v>
      </c>
      <c r="CB74" s="291"/>
      <c r="CC74" s="291"/>
      <c r="CD74" s="261" t="s">
        <v>142</v>
      </c>
      <c r="CE74" s="291"/>
      <c r="CF74" s="291"/>
    </row>
    <row r="75" spans="3:84" ht="16.5" customHeight="1">
      <c r="C75" s="252"/>
      <c r="D75" s="252"/>
      <c r="E75" s="252"/>
      <c r="F75" s="252"/>
      <c r="G75" s="252"/>
      <c r="H75" s="252"/>
      <c r="I75" s="252"/>
      <c r="J75" s="252"/>
      <c r="K75" s="252"/>
      <c r="L75" s="252"/>
      <c r="M75" s="252"/>
      <c r="N75" s="252"/>
      <c r="O75" s="252"/>
      <c r="P75" s="252"/>
      <c r="Q75" s="252"/>
      <c r="R75" s="252"/>
      <c r="S75" s="252"/>
      <c r="T75" s="252"/>
      <c r="U75" s="252"/>
      <c r="V75" s="47"/>
      <c r="W75" s="252"/>
      <c r="X75" s="252"/>
      <c r="Y75" s="252"/>
      <c r="Z75" s="252"/>
      <c r="AA75" s="252"/>
      <c r="AB75" s="252"/>
      <c r="AC75" s="252"/>
      <c r="AD75" s="252"/>
      <c r="AE75" s="252"/>
      <c r="AF75" s="252"/>
      <c r="AG75" s="252"/>
      <c r="AH75" s="252"/>
      <c r="AI75" s="252"/>
      <c r="AJ75" s="252"/>
      <c r="AK75" s="252"/>
      <c r="AL75" s="252"/>
      <c r="AM75" s="252"/>
      <c r="AN75" s="252"/>
      <c r="AO75" s="252"/>
      <c r="AT75" s="329">
        <v>0</v>
      </c>
      <c r="AU75" s="404" t="s">
        <v>311</v>
      </c>
      <c r="AV75" s="404"/>
      <c r="AW75" s="404"/>
      <c r="AX75" s="174" t="s">
        <v>312</v>
      </c>
      <c r="AY75" s="404"/>
      <c r="AZ75" s="404"/>
      <c r="BA75" s="404" t="s">
        <v>313</v>
      </c>
      <c r="BB75" s="404"/>
      <c r="BC75" s="404"/>
      <c r="BD75" s="404" t="s">
        <v>314</v>
      </c>
      <c r="BE75" s="404"/>
      <c r="BF75" s="404"/>
      <c r="BG75" s="404" t="s">
        <v>314</v>
      </c>
      <c r="BH75" s="404"/>
      <c r="BI75" s="404"/>
      <c r="BJ75" s="173" t="s">
        <v>314</v>
      </c>
      <c r="BK75" s="370"/>
      <c r="BL75" s="174"/>
      <c r="BN75" s="329">
        <v>0</v>
      </c>
      <c r="BO75" s="404" t="s">
        <v>311</v>
      </c>
      <c r="BP75" s="404"/>
      <c r="BQ75" s="404"/>
      <c r="BR75" s="174" t="s">
        <v>312</v>
      </c>
      <c r="BS75" s="404"/>
      <c r="BT75" s="404"/>
      <c r="BU75" s="404" t="s">
        <v>313</v>
      </c>
      <c r="BV75" s="404"/>
      <c r="BW75" s="404"/>
      <c r="BX75" s="404" t="s">
        <v>314</v>
      </c>
      <c r="BY75" s="404"/>
      <c r="BZ75" s="404"/>
      <c r="CA75" s="404" t="s">
        <v>314</v>
      </c>
      <c r="CB75" s="404"/>
      <c r="CC75" s="404"/>
      <c r="CD75" s="173" t="s">
        <v>314</v>
      </c>
      <c r="CE75" s="370"/>
      <c r="CF75" s="174"/>
    </row>
    <row r="76" spans="3:84" ht="16.5" customHeight="1">
      <c r="C76" s="252"/>
      <c r="D76" s="252"/>
      <c r="E76" s="252"/>
      <c r="F76" s="252"/>
      <c r="G76" s="252"/>
      <c r="H76" s="252"/>
      <c r="I76" s="252"/>
      <c r="J76" s="252"/>
      <c r="K76" s="252"/>
      <c r="L76" s="252"/>
      <c r="M76" s="252"/>
      <c r="N76" s="252"/>
      <c r="O76" s="252"/>
      <c r="P76" s="252"/>
      <c r="Q76" s="252"/>
      <c r="R76" s="252"/>
      <c r="S76" s="252"/>
      <c r="T76" s="252"/>
      <c r="U76" s="252"/>
      <c r="V76" s="47"/>
      <c r="W76" s="252"/>
      <c r="X76" s="252"/>
      <c r="Y76" s="252"/>
      <c r="Z76" s="252"/>
      <c r="AA76" s="252"/>
      <c r="AB76" s="252"/>
      <c r="AC76" s="252"/>
      <c r="AD76" s="252"/>
      <c r="AE76" s="252"/>
      <c r="AF76" s="252"/>
      <c r="AG76" s="252"/>
      <c r="AH76" s="252"/>
      <c r="AI76" s="252"/>
      <c r="AJ76" s="252"/>
      <c r="AK76" s="252"/>
      <c r="AL76" s="252"/>
      <c r="AM76" s="252"/>
      <c r="AN76" s="252"/>
      <c r="AO76" s="252"/>
      <c r="AT76" s="329"/>
      <c r="AU76" s="241"/>
      <c r="AV76" s="241"/>
      <c r="AW76" s="241"/>
      <c r="AX76" s="241"/>
      <c r="AY76" s="241"/>
      <c r="AZ76" s="241"/>
      <c r="BA76" s="278" t="str">
        <f>IF(BA75="CL轮",AE3,IF(BA75="CL分钟",AE3,"-"))</f>
        <v>-</v>
      </c>
      <c r="BB76" s="278"/>
      <c r="BC76" s="278"/>
      <c r="BD76" s="278" t="str">
        <f>IF(BD75="无","-",IF(BD75="近距",SUM(25+5*AE3/2),IF(BD75="中距",SUM(100+AE3*10),IF(BD75="远距",SUM(400+AE3*40),IF(BD75="接触",5,IF(BD75="自身",0,0))))))</f>
        <v>-</v>
      </c>
      <c r="BE76" s="278"/>
      <c r="BF76" s="278"/>
      <c r="BG76" s="278" t="str">
        <f>IF(BG75="无","-",SUM(AE7+AT75))</f>
        <v>-</v>
      </c>
      <c r="BH76" s="278"/>
      <c r="BI76" s="278"/>
      <c r="BJ76" s="53"/>
      <c r="BK76" s="53"/>
      <c r="BL76" s="53"/>
      <c r="BN76" s="329"/>
      <c r="BO76" s="241"/>
      <c r="BP76" s="241"/>
      <c r="BQ76" s="241"/>
      <c r="BR76" s="241"/>
      <c r="BS76" s="241"/>
      <c r="BT76" s="241"/>
      <c r="BU76" s="278" t="str">
        <f>IF(BU75="CL轮",AE3,IF(BU75="CL分钟",AE3,"-"))</f>
        <v>-</v>
      </c>
      <c r="BV76" s="278"/>
      <c r="BW76" s="278"/>
      <c r="BX76" s="278" t="str">
        <f>IF(BX75="无","-",IF(BX75="近距",SUM(25+5*AE3/2),IF(BX75="中距",SUM(100+AE3*10),IF(BX75="远距",SUM(400+AE3*40),IF(BX75="接触",5,IF(BX75="自身",0,0))))))</f>
        <v>-</v>
      </c>
      <c r="BY76" s="278"/>
      <c r="BZ76" s="278"/>
      <c r="CA76" s="278" t="str">
        <f>IF(CA75="无","-",SUM(AE7+BN75))</f>
        <v>-</v>
      </c>
      <c r="CB76" s="278"/>
      <c r="CC76" s="278"/>
      <c r="CD76" s="53"/>
      <c r="CE76" s="53"/>
      <c r="CF76" s="53"/>
    </row>
    <row r="77" spans="3:84" ht="16.5" customHeight="1">
      <c r="C77" s="252"/>
      <c r="D77" s="252"/>
      <c r="E77" s="252"/>
      <c r="F77" s="252"/>
      <c r="G77" s="252"/>
      <c r="H77" s="252"/>
      <c r="I77" s="252"/>
      <c r="J77" s="252"/>
      <c r="K77" s="252"/>
      <c r="L77" s="252"/>
      <c r="M77" s="252"/>
      <c r="N77" s="252"/>
      <c r="O77" s="252"/>
      <c r="P77" s="252"/>
      <c r="Q77" s="252"/>
      <c r="R77" s="252"/>
      <c r="S77" s="252"/>
      <c r="T77" s="252"/>
      <c r="U77" s="252"/>
      <c r="V77" s="47"/>
      <c r="W77" s="252"/>
      <c r="X77" s="252"/>
      <c r="Y77" s="252"/>
      <c r="Z77" s="252"/>
      <c r="AA77" s="252"/>
      <c r="AB77" s="252"/>
      <c r="AC77" s="252"/>
      <c r="AD77" s="252"/>
      <c r="AE77" s="252"/>
      <c r="AF77" s="252"/>
      <c r="AG77" s="252"/>
      <c r="AH77" s="252"/>
      <c r="AI77" s="252"/>
      <c r="AJ77" s="252"/>
      <c r="AK77" s="252"/>
      <c r="AL77" s="252"/>
      <c r="AM77" s="252"/>
      <c r="AN77" s="252"/>
      <c r="AO77" s="252"/>
      <c r="AT77" s="329"/>
      <c r="AU77" s="241"/>
      <c r="AV77" s="241"/>
      <c r="AW77" s="241"/>
      <c r="AX77" s="241"/>
      <c r="AY77" s="241"/>
      <c r="AZ77" s="241"/>
      <c r="BA77" s="241"/>
      <c r="BB77" s="241"/>
      <c r="BC77" s="241"/>
      <c r="BD77" s="241"/>
      <c r="BE77" s="241"/>
      <c r="BF77" s="241"/>
      <c r="BG77" s="241"/>
      <c r="BH77" s="241"/>
      <c r="BI77" s="241"/>
      <c r="BJ77" s="241"/>
      <c r="BK77" s="241"/>
      <c r="BL77" s="241"/>
      <c r="BN77" s="329"/>
      <c r="BO77" s="241"/>
      <c r="BP77" s="241"/>
      <c r="BQ77" s="241"/>
      <c r="BR77" s="241"/>
      <c r="BS77" s="241"/>
      <c r="BT77" s="241"/>
      <c r="BU77" s="241"/>
      <c r="BV77" s="241"/>
      <c r="BW77" s="241"/>
      <c r="BX77" s="241"/>
      <c r="BY77" s="241"/>
      <c r="BZ77" s="241"/>
      <c r="CA77" s="241"/>
      <c r="CB77" s="241"/>
      <c r="CC77" s="241"/>
      <c r="CD77" s="241"/>
      <c r="CE77" s="241"/>
      <c r="CF77" s="241"/>
    </row>
    <row r="78" spans="3:84" ht="16.5" customHeight="1">
      <c r="C78" s="252"/>
      <c r="D78" s="252"/>
      <c r="E78" s="252"/>
      <c r="F78" s="252"/>
      <c r="G78" s="252"/>
      <c r="H78" s="252"/>
      <c r="I78" s="252"/>
      <c r="J78" s="252"/>
      <c r="K78" s="252"/>
      <c r="L78" s="252"/>
      <c r="M78" s="252"/>
      <c r="N78" s="252"/>
      <c r="O78" s="252"/>
      <c r="P78" s="252"/>
      <c r="Q78" s="252"/>
      <c r="R78" s="252"/>
      <c r="S78" s="252"/>
      <c r="T78" s="252"/>
      <c r="U78" s="252"/>
      <c r="V78" s="47"/>
      <c r="W78" s="252"/>
      <c r="X78" s="252"/>
      <c r="Y78" s="252"/>
      <c r="Z78" s="252"/>
      <c r="AA78" s="252"/>
      <c r="AB78" s="252"/>
      <c r="AC78" s="252"/>
      <c r="AD78" s="252"/>
      <c r="AE78" s="252"/>
      <c r="AF78" s="252"/>
      <c r="AG78" s="252"/>
      <c r="AH78" s="252"/>
      <c r="AI78" s="252"/>
      <c r="AJ78" s="252"/>
      <c r="AK78" s="252"/>
      <c r="AL78" s="252"/>
      <c r="AM78" s="252"/>
      <c r="AN78" s="252"/>
      <c r="AO78" s="252"/>
      <c r="AT78" s="329"/>
      <c r="AU78" s="241"/>
      <c r="AV78" s="241"/>
      <c r="AW78" s="241"/>
      <c r="AX78" s="241"/>
      <c r="AY78" s="241"/>
      <c r="AZ78" s="241"/>
      <c r="BA78" s="241"/>
      <c r="BB78" s="241"/>
      <c r="BC78" s="241"/>
      <c r="BD78" s="241"/>
      <c r="BE78" s="241"/>
      <c r="BF78" s="241"/>
      <c r="BG78" s="241"/>
      <c r="BH78" s="241"/>
      <c r="BI78" s="241"/>
      <c r="BJ78" s="241"/>
      <c r="BK78" s="241"/>
      <c r="BL78" s="241"/>
      <c r="BN78" s="329"/>
      <c r="BO78" s="241"/>
      <c r="BP78" s="241"/>
      <c r="BQ78" s="241"/>
      <c r="BR78" s="241"/>
      <c r="BS78" s="241"/>
      <c r="BT78" s="241"/>
      <c r="BU78" s="241"/>
      <c r="BV78" s="241"/>
      <c r="BW78" s="241"/>
      <c r="BX78" s="241"/>
      <c r="BY78" s="241"/>
      <c r="BZ78" s="241"/>
      <c r="CA78" s="241"/>
      <c r="CB78" s="241"/>
      <c r="CC78" s="241"/>
      <c r="CD78" s="241"/>
      <c r="CE78" s="241"/>
      <c r="CF78" s="241"/>
    </row>
    <row r="79" spans="3:84" ht="16.5" customHeight="1">
      <c r="C79" s="252"/>
      <c r="D79" s="252"/>
      <c r="E79" s="252"/>
      <c r="F79" s="252"/>
      <c r="G79" s="252"/>
      <c r="H79" s="252"/>
      <c r="I79" s="252"/>
      <c r="J79" s="252"/>
      <c r="K79" s="252"/>
      <c r="L79" s="252"/>
      <c r="M79" s="252"/>
      <c r="N79" s="252"/>
      <c r="O79" s="252"/>
      <c r="P79" s="252"/>
      <c r="Q79" s="252"/>
      <c r="R79" s="252"/>
      <c r="S79" s="252"/>
      <c r="T79" s="252"/>
      <c r="U79" s="252"/>
      <c r="V79" s="47"/>
      <c r="W79" s="252"/>
      <c r="X79" s="252"/>
      <c r="Y79" s="252"/>
      <c r="Z79" s="252"/>
      <c r="AA79" s="252"/>
      <c r="AB79" s="252"/>
      <c r="AC79" s="252"/>
      <c r="AD79" s="252"/>
      <c r="AE79" s="252"/>
      <c r="AF79" s="252"/>
      <c r="AG79" s="252"/>
      <c r="AH79" s="252"/>
      <c r="AI79" s="252"/>
      <c r="AJ79" s="252"/>
      <c r="AK79" s="252"/>
      <c r="AL79" s="252"/>
      <c r="AM79" s="252"/>
      <c r="AN79" s="252"/>
      <c r="AO79" s="252"/>
    </row>
    <row r="80" spans="3:84" ht="16.5" customHeight="1">
      <c r="C80" s="252"/>
      <c r="D80" s="252"/>
      <c r="E80" s="252"/>
      <c r="F80" s="252"/>
      <c r="G80" s="252"/>
      <c r="H80" s="252"/>
      <c r="I80" s="252"/>
      <c r="J80" s="252"/>
      <c r="K80" s="252"/>
      <c r="L80" s="252"/>
      <c r="M80" s="252"/>
      <c r="N80" s="252"/>
      <c r="O80" s="252"/>
      <c r="P80" s="252"/>
      <c r="Q80" s="252"/>
      <c r="R80" s="252"/>
      <c r="S80" s="252"/>
      <c r="T80" s="252"/>
      <c r="U80" s="252"/>
      <c r="V80" s="47"/>
      <c r="W80" s="252"/>
      <c r="X80" s="252"/>
      <c r="Y80" s="252"/>
      <c r="Z80" s="252"/>
      <c r="AA80" s="252"/>
      <c r="AB80" s="252"/>
      <c r="AC80" s="252"/>
      <c r="AD80" s="252"/>
      <c r="AE80" s="252"/>
      <c r="AF80" s="252"/>
      <c r="AG80" s="252"/>
      <c r="AH80" s="252"/>
      <c r="AI80" s="252"/>
      <c r="AJ80" s="252"/>
      <c r="AK80" s="252"/>
      <c r="AL80" s="252"/>
      <c r="AM80" s="252"/>
      <c r="AN80" s="252"/>
      <c r="AO80" s="252"/>
      <c r="AT80" s="49" t="s">
        <v>302</v>
      </c>
      <c r="AU80" s="489"/>
      <c r="AV80" s="489"/>
      <c r="AW80" s="489"/>
      <c r="AX80" s="489"/>
      <c r="AY80" s="489"/>
      <c r="AZ80" s="489"/>
      <c r="BA80" s="489"/>
      <c r="BB80" s="489"/>
      <c r="BC80" s="489"/>
      <c r="BD80" s="489"/>
      <c r="BE80" s="489"/>
      <c r="BF80" s="489"/>
      <c r="BG80" s="489"/>
      <c r="BH80" s="489"/>
      <c r="BI80" s="489"/>
      <c r="BJ80" s="489"/>
      <c r="BK80" s="489"/>
      <c r="BL80" s="489"/>
      <c r="BM80" s="47"/>
      <c r="BN80" s="49" t="s">
        <v>302</v>
      </c>
      <c r="BO80" s="489"/>
      <c r="BP80" s="489"/>
      <c r="BQ80" s="489"/>
      <c r="BR80" s="489"/>
      <c r="BS80" s="489"/>
      <c r="BT80" s="489"/>
      <c r="BU80" s="489"/>
      <c r="BV80" s="489"/>
      <c r="BW80" s="489"/>
      <c r="BX80" s="489"/>
      <c r="BY80" s="489"/>
      <c r="BZ80" s="489"/>
      <c r="CA80" s="489"/>
      <c r="CB80" s="489"/>
      <c r="CC80" s="489"/>
      <c r="CD80" s="489"/>
      <c r="CE80" s="489"/>
      <c r="CF80" s="489"/>
    </row>
    <row r="81" spans="3:84" ht="16.5" customHeight="1">
      <c r="C81" s="252"/>
      <c r="D81" s="252"/>
      <c r="E81" s="252"/>
      <c r="F81" s="252"/>
      <c r="G81" s="252"/>
      <c r="H81" s="252"/>
      <c r="I81" s="252"/>
      <c r="J81" s="252"/>
      <c r="K81" s="252"/>
      <c r="L81" s="252"/>
      <c r="M81" s="252"/>
      <c r="N81" s="252"/>
      <c r="O81" s="252"/>
      <c r="P81" s="252"/>
      <c r="Q81" s="252"/>
      <c r="R81" s="252"/>
      <c r="S81" s="252"/>
      <c r="T81" s="252"/>
      <c r="U81" s="252"/>
      <c r="V81" s="47"/>
      <c r="W81" s="252"/>
      <c r="X81" s="252"/>
      <c r="Y81" s="252"/>
      <c r="Z81" s="252"/>
      <c r="AA81" s="252"/>
      <c r="AB81" s="252"/>
      <c r="AC81" s="252"/>
      <c r="AD81" s="252"/>
      <c r="AE81" s="252"/>
      <c r="AF81" s="252"/>
      <c r="AG81" s="252"/>
      <c r="AH81" s="252"/>
      <c r="AI81" s="252"/>
      <c r="AJ81" s="252"/>
      <c r="AK81" s="252"/>
      <c r="AL81" s="252"/>
      <c r="AM81" s="252"/>
      <c r="AN81" s="252"/>
      <c r="AO81" s="252"/>
      <c r="AT81" s="51" t="s">
        <v>230</v>
      </c>
      <c r="AU81" s="261" t="s">
        <v>210</v>
      </c>
      <c r="AV81" s="291"/>
      <c r="AW81" s="291"/>
      <c r="AX81" s="261" t="s">
        <v>306</v>
      </c>
      <c r="AY81" s="291"/>
      <c r="AZ81" s="291"/>
      <c r="BA81" s="261" t="s">
        <v>307</v>
      </c>
      <c r="BB81" s="291"/>
      <c r="BC81" s="291"/>
      <c r="BD81" s="261" t="s">
        <v>308</v>
      </c>
      <c r="BE81" s="291"/>
      <c r="BF81" s="291"/>
      <c r="BG81" s="261" t="s">
        <v>309</v>
      </c>
      <c r="BH81" s="291"/>
      <c r="BI81" s="291"/>
      <c r="BJ81" s="261" t="s">
        <v>142</v>
      </c>
      <c r="BK81" s="291"/>
      <c r="BL81" s="291"/>
      <c r="BM81" s="47"/>
      <c r="BN81" s="51" t="s">
        <v>230</v>
      </c>
      <c r="BO81" s="261" t="s">
        <v>210</v>
      </c>
      <c r="BP81" s="291"/>
      <c r="BQ81" s="291"/>
      <c r="BR81" s="261" t="s">
        <v>306</v>
      </c>
      <c r="BS81" s="291"/>
      <c r="BT81" s="291"/>
      <c r="BU81" s="261" t="s">
        <v>307</v>
      </c>
      <c r="BV81" s="291"/>
      <c r="BW81" s="291"/>
      <c r="BX81" s="261" t="s">
        <v>308</v>
      </c>
      <c r="BY81" s="291"/>
      <c r="BZ81" s="291"/>
      <c r="CA81" s="261" t="s">
        <v>309</v>
      </c>
      <c r="CB81" s="291"/>
      <c r="CC81" s="291"/>
      <c r="CD81" s="261" t="s">
        <v>142</v>
      </c>
      <c r="CE81" s="291"/>
      <c r="CF81" s="291"/>
    </row>
    <row r="82" spans="3:84" ht="16.5" customHeight="1">
      <c r="C82" s="252"/>
      <c r="D82" s="252"/>
      <c r="E82" s="252"/>
      <c r="F82" s="252"/>
      <c r="G82" s="252"/>
      <c r="H82" s="252"/>
      <c r="I82" s="252"/>
      <c r="J82" s="252"/>
      <c r="K82" s="252"/>
      <c r="L82" s="252"/>
      <c r="M82" s="252"/>
      <c r="N82" s="252"/>
      <c r="O82" s="252"/>
      <c r="P82" s="252"/>
      <c r="Q82" s="252"/>
      <c r="R82" s="252"/>
      <c r="S82" s="252"/>
      <c r="T82" s="252"/>
      <c r="U82" s="252"/>
      <c r="V82" s="47"/>
      <c r="W82" s="252"/>
      <c r="X82" s="252"/>
      <c r="Y82" s="252"/>
      <c r="Z82" s="252"/>
      <c r="AA82" s="252"/>
      <c r="AB82" s="252"/>
      <c r="AC82" s="252"/>
      <c r="AD82" s="252"/>
      <c r="AE82" s="252"/>
      <c r="AF82" s="252"/>
      <c r="AG82" s="252"/>
      <c r="AH82" s="252"/>
      <c r="AI82" s="252"/>
      <c r="AJ82" s="252"/>
      <c r="AK82" s="252"/>
      <c r="AL82" s="252"/>
      <c r="AM82" s="252"/>
      <c r="AN82" s="252"/>
      <c r="AO82" s="252"/>
      <c r="AT82" s="329">
        <v>0</v>
      </c>
      <c r="AU82" s="404" t="s">
        <v>311</v>
      </c>
      <c r="AV82" s="404"/>
      <c r="AW82" s="404"/>
      <c r="AX82" s="174" t="s">
        <v>312</v>
      </c>
      <c r="AY82" s="404"/>
      <c r="AZ82" s="404"/>
      <c r="BA82" s="404" t="s">
        <v>313</v>
      </c>
      <c r="BB82" s="404"/>
      <c r="BC82" s="404"/>
      <c r="BD82" s="404" t="s">
        <v>314</v>
      </c>
      <c r="BE82" s="404"/>
      <c r="BF82" s="404"/>
      <c r="BG82" s="404" t="s">
        <v>314</v>
      </c>
      <c r="BH82" s="404"/>
      <c r="BI82" s="404"/>
      <c r="BJ82" s="173" t="s">
        <v>314</v>
      </c>
      <c r="BK82" s="370"/>
      <c r="BL82" s="174"/>
      <c r="BN82" s="329">
        <v>0</v>
      </c>
      <c r="BO82" s="404" t="s">
        <v>311</v>
      </c>
      <c r="BP82" s="404"/>
      <c r="BQ82" s="404"/>
      <c r="BR82" s="174" t="s">
        <v>312</v>
      </c>
      <c r="BS82" s="404"/>
      <c r="BT82" s="404"/>
      <c r="BU82" s="404" t="s">
        <v>313</v>
      </c>
      <c r="BV82" s="404"/>
      <c r="BW82" s="404"/>
      <c r="BX82" s="404" t="s">
        <v>314</v>
      </c>
      <c r="BY82" s="404"/>
      <c r="BZ82" s="404"/>
      <c r="CA82" s="404" t="s">
        <v>314</v>
      </c>
      <c r="CB82" s="404"/>
      <c r="CC82" s="404"/>
      <c r="CD82" s="173" t="s">
        <v>314</v>
      </c>
      <c r="CE82" s="370"/>
      <c r="CF82" s="174"/>
    </row>
    <row r="83" spans="3:84" ht="16.5" customHeight="1">
      <c r="C83" s="252"/>
      <c r="D83" s="252"/>
      <c r="E83" s="252"/>
      <c r="F83" s="252"/>
      <c r="G83" s="252"/>
      <c r="H83" s="252"/>
      <c r="I83" s="252"/>
      <c r="J83" s="252"/>
      <c r="K83" s="252"/>
      <c r="L83" s="252"/>
      <c r="M83" s="252"/>
      <c r="N83" s="252"/>
      <c r="O83" s="252"/>
      <c r="P83" s="252"/>
      <c r="Q83" s="252"/>
      <c r="R83" s="252"/>
      <c r="S83" s="252"/>
      <c r="T83" s="252"/>
      <c r="U83" s="252"/>
      <c r="V83" s="47"/>
      <c r="W83" s="252"/>
      <c r="X83" s="252"/>
      <c r="Y83" s="252"/>
      <c r="Z83" s="252"/>
      <c r="AA83" s="252"/>
      <c r="AB83" s="252"/>
      <c r="AC83" s="252"/>
      <c r="AD83" s="252"/>
      <c r="AE83" s="252"/>
      <c r="AF83" s="252"/>
      <c r="AG83" s="252"/>
      <c r="AH83" s="252"/>
      <c r="AI83" s="252"/>
      <c r="AJ83" s="252"/>
      <c r="AK83" s="252"/>
      <c r="AL83" s="252"/>
      <c r="AM83" s="252"/>
      <c r="AN83" s="252"/>
      <c r="AO83" s="252"/>
      <c r="AT83" s="329"/>
      <c r="AU83" s="241"/>
      <c r="AV83" s="241"/>
      <c r="AW83" s="241"/>
      <c r="AX83" s="241"/>
      <c r="AY83" s="241"/>
      <c r="AZ83" s="241"/>
      <c r="BA83" s="278" t="str">
        <f>IF(BA82="CL轮",AE3,IF(BA82="CL分钟",AE3,"-"))</f>
        <v>-</v>
      </c>
      <c r="BB83" s="278"/>
      <c r="BC83" s="278"/>
      <c r="BD83" s="278" t="str">
        <f>IF(BD82="无","-",IF(BD82="近距",SUM(25+5*AE3/2),IF(BD82="中距",SUM(100+AE3*10),IF(BD82="远距",SUM(400+AE3*40),IF(BD82="接触",5,IF(BD82="自身",0,0))))))</f>
        <v>-</v>
      </c>
      <c r="BE83" s="278"/>
      <c r="BF83" s="278"/>
      <c r="BG83" s="278" t="str">
        <f>IF(BG82="无","-",SUM(AE7+AT82))</f>
        <v>-</v>
      </c>
      <c r="BH83" s="278"/>
      <c r="BI83" s="278"/>
      <c r="BJ83" s="53"/>
      <c r="BK83" s="53"/>
      <c r="BL83" s="53"/>
      <c r="BN83" s="329"/>
      <c r="BO83" s="241"/>
      <c r="BP83" s="241"/>
      <c r="BQ83" s="241"/>
      <c r="BR83" s="241"/>
      <c r="BS83" s="241"/>
      <c r="BT83" s="241"/>
      <c r="BU83" s="278" t="str">
        <f>IF(BU82="CL轮",AE3,IF(BU82="CL分钟",AE3,"-"))</f>
        <v>-</v>
      </c>
      <c r="BV83" s="278"/>
      <c r="BW83" s="278"/>
      <c r="BX83" s="278" t="str">
        <f>IF(BX82="无","-",IF(BX82="近距",SUM(25+5*AE3/2),IF(BX82="中距",SUM(100+AE3*10),IF(BX82="远距",SUM(400+AE3*40),IF(BX82="接触",5,IF(BX82="自身",0,0))))))</f>
        <v>-</v>
      </c>
      <c r="BY83" s="278"/>
      <c r="BZ83" s="278"/>
      <c r="CA83" s="278" t="str">
        <f>IF(CA82="无","-",SUM(AE7+BN82))</f>
        <v>-</v>
      </c>
      <c r="CB83" s="278"/>
      <c r="CC83" s="278"/>
      <c r="CD83" s="53"/>
      <c r="CE83" s="53"/>
      <c r="CF83" s="53"/>
    </row>
    <row r="84" spans="3:84" ht="16.5" customHeight="1">
      <c r="C84" s="252"/>
      <c r="D84" s="252"/>
      <c r="E84" s="252"/>
      <c r="F84" s="252"/>
      <c r="G84" s="252"/>
      <c r="H84" s="252"/>
      <c r="I84" s="252"/>
      <c r="J84" s="252"/>
      <c r="K84" s="252"/>
      <c r="L84" s="252"/>
      <c r="M84" s="252"/>
      <c r="N84" s="252"/>
      <c r="O84" s="252"/>
      <c r="P84" s="252"/>
      <c r="Q84" s="252"/>
      <c r="R84" s="252"/>
      <c r="S84" s="252"/>
      <c r="T84" s="252"/>
      <c r="U84" s="252"/>
      <c r="V84" s="47"/>
      <c r="W84" s="252"/>
      <c r="X84" s="252"/>
      <c r="Y84" s="252"/>
      <c r="Z84" s="252"/>
      <c r="AA84" s="252"/>
      <c r="AB84" s="252"/>
      <c r="AC84" s="252"/>
      <c r="AD84" s="252"/>
      <c r="AE84" s="252"/>
      <c r="AF84" s="252"/>
      <c r="AG84" s="252"/>
      <c r="AH84" s="252"/>
      <c r="AI84" s="252"/>
      <c r="AJ84" s="252"/>
      <c r="AK84" s="252"/>
      <c r="AL84" s="252"/>
      <c r="AM84" s="252"/>
      <c r="AN84" s="252"/>
      <c r="AO84" s="252"/>
      <c r="AT84" s="329"/>
      <c r="AU84" s="241"/>
      <c r="AV84" s="241"/>
      <c r="AW84" s="241"/>
      <c r="AX84" s="241"/>
      <c r="AY84" s="241"/>
      <c r="AZ84" s="241"/>
      <c r="BA84" s="241"/>
      <c r="BB84" s="241"/>
      <c r="BC84" s="241"/>
      <c r="BD84" s="241"/>
      <c r="BE84" s="241"/>
      <c r="BF84" s="241"/>
      <c r="BG84" s="241"/>
      <c r="BH84" s="241"/>
      <c r="BI84" s="241"/>
      <c r="BJ84" s="241"/>
      <c r="BK84" s="241"/>
      <c r="BL84" s="241"/>
      <c r="BN84" s="329"/>
      <c r="BO84" s="241"/>
      <c r="BP84" s="241"/>
      <c r="BQ84" s="241"/>
      <c r="BR84" s="241"/>
      <c r="BS84" s="241"/>
      <c r="BT84" s="241"/>
      <c r="BU84" s="241"/>
      <c r="BV84" s="241"/>
      <c r="BW84" s="241"/>
      <c r="BX84" s="241"/>
      <c r="BY84" s="241"/>
      <c r="BZ84" s="241"/>
      <c r="CA84" s="241"/>
      <c r="CB84" s="241"/>
      <c r="CC84" s="241"/>
      <c r="CD84" s="241"/>
      <c r="CE84" s="241"/>
      <c r="CF84" s="241"/>
    </row>
    <row r="85" spans="3:84" ht="16.5" customHeight="1">
      <c r="AT85" s="329"/>
      <c r="AU85" s="241"/>
      <c r="AV85" s="241"/>
      <c r="AW85" s="241"/>
      <c r="AX85" s="241"/>
      <c r="AY85" s="241"/>
      <c r="AZ85" s="241"/>
      <c r="BA85" s="241"/>
      <c r="BB85" s="241"/>
      <c r="BC85" s="241"/>
      <c r="BD85" s="241"/>
      <c r="BE85" s="241"/>
      <c r="BF85" s="241"/>
      <c r="BG85" s="241"/>
      <c r="BH85" s="241"/>
      <c r="BI85" s="241"/>
      <c r="BJ85" s="241"/>
      <c r="BK85" s="241"/>
      <c r="BL85" s="241"/>
      <c r="BN85" s="329"/>
      <c r="BO85" s="241"/>
      <c r="BP85" s="241"/>
      <c r="BQ85" s="241"/>
      <c r="BR85" s="241"/>
      <c r="BS85" s="241"/>
      <c r="BT85" s="241"/>
      <c r="BU85" s="241"/>
      <c r="BV85" s="241"/>
      <c r="BW85" s="241"/>
      <c r="BX85" s="241"/>
      <c r="BY85" s="241"/>
      <c r="BZ85" s="241"/>
      <c r="CA85" s="241"/>
      <c r="CB85" s="241"/>
      <c r="CC85" s="241"/>
      <c r="CD85" s="241"/>
      <c r="CE85" s="241"/>
      <c r="CF85" s="241"/>
    </row>
    <row r="86" spans="3:84" ht="16.5" customHeight="1"/>
    <row r="87" spans="3:84" ht="16.5" customHeight="1"/>
    <row r="88" spans="3:84" ht="16.5" customHeight="1"/>
    <row r="89" spans="3:84" ht="16.5" customHeight="1"/>
    <row r="90" spans="3:84" ht="16.5" customHeight="1"/>
    <row r="91" spans="3:84" ht="16.5" customHeight="1"/>
    <row r="92" spans="3:84" ht="16.5" customHeight="1"/>
    <row r="93" spans="3:84" ht="16.5" customHeight="1"/>
    <row r="94" spans="3:84" ht="16.5" customHeight="1"/>
    <row r="95" spans="3:84" ht="16.5" customHeight="1"/>
    <row r="96" spans="3:84" ht="16.5" customHeight="1"/>
    <row r="97" ht="16.5" customHeight="1"/>
    <row r="98" ht="16.5" customHeight="1"/>
    <row r="99" ht="16.5" customHeight="1"/>
    <row r="100" ht="16.5" customHeight="1"/>
  </sheetData>
  <mergeCells count="843">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 ref="C4:E4"/>
    <mergeCell ref="F4:G4"/>
    <mergeCell ref="H4:I4"/>
    <mergeCell ref="J4:K4"/>
    <mergeCell ref="L4:M4"/>
    <mergeCell ref="N4:O4"/>
    <mergeCell ref="P4:Q4"/>
    <mergeCell ref="R4:S4"/>
    <mergeCell ref="T4:U4"/>
    <mergeCell ref="V4:W4"/>
    <mergeCell ref="X4:Y4"/>
    <mergeCell ref="AA4:AD4"/>
    <mergeCell ref="AE4:AH4"/>
    <mergeCell ref="AU4:AW4"/>
    <mergeCell ref="AX4:AZ4"/>
    <mergeCell ref="BA4:BC4"/>
    <mergeCell ref="BD4:BF4"/>
    <mergeCell ref="BG4:BI4"/>
    <mergeCell ref="BR4:BT4"/>
    <mergeCell ref="BU4:BW4"/>
    <mergeCell ref="BX4:BZ4"/>
    <mergeCell ref="CA4:CC4"/>
    <mergeCell ref="CD4:CF4"/>
    <mergeCell ref="AA5:AD5"/>
    <mergeCell ref="AE5:AF5"/>
    <mergeCell ref="AG5:AH5"/>
    <mergeCell ref="AU5:AW5"/>
    <mergeCell ref="AX5:AZ5"/>
    <mergeCell ref="BA5:BC5"/>
    <mergeCell ref="BD5:BF5"/>
    <mergeCell ref="BG5:BI5"/>
    <mergeCell ref="BJ5:BL5"/>
    <mergeCell ref="BO5:BQ5"/>
    <mergeCell ref="BR5:BT5"/>
    <mergeCell ref="BU5:BW5"/>
    <mergeCell ref="BX5:BZ5"/>
    <mergeCell ref="CA5:CC5"/>
    <mergeCell ref="CD5:CF5"/>
    <mergeCell ref="AE6:AF6"/>
    <mergeCell ref="AG6:AH6"/>
    <mergeCell ref="AU6:AW6"/>
    <mergeCell ref="AX6:AZ6"/>
    <mergeCell ref="BA6:BC6"/>
    <mergeCell ref="BD6:BF6"/>
    <mergeCell ref="BG6:BI6"/>
    <mergeCell ref="BO6:BQ6"/>
    <mergeCell ref="BJ4:BL4"/>
    <mergeCell ref="BO4:BQ4"/>
    <mergeCell ref="BR6:BT6"/>
    <mergeCell ref="BU6:BW6"/>
    <mergeCell ref="BX6:BZ6"/>
    <mergeCell ref="CA6:CC6"/>
    <mergeCell ref="C7:E7"/>
    <mergeCell ref="F7:G7"/>
    <mergeCell ref="H7:I7"/>
    <mergeCell ref="J7:K7"/>
    <mergeCell ref="L7:M7"/>
    <mergeCell ref="N7:O7"/>
    <mergeCell ref="P7:Q7"/>
    <mergeCell ref="R7:S7"/>
    <mergeCell ref="T7:U7"/>
    <mergeCell ref="V7:W7"/>
    <mergeCell ref="X7:Y7"/>
    <mergeCell ref="AA7:AD7"/>
    <mergeCell ref="AE7:AH7"/>
    <mergeCell ref="BN5:BN8"/>
    <mergeCell ref="V5:W6"/>
    <mergeCell ref="X5:Y6"/>
    <mergeCell ref="BO7:CF8"/>
    <mergeCell ref="AU7:BL8"/>
    <mergeCell ref="C5:E6"/>
    <mergeCell ref="AA6:AD6"/>
    <mergeCell ref="C9:E9"/>
    <mergeCell ref="F9:G9"/>
    <mergeCell ref="H9:I9"/>
    <mergeCell ref="J9:K9"/>
    <mergeCell ref="L9:M9"/>
    <mergeCell ref="N9:O9"/>
    <mergeCell ref="P9:Q9"/>
    <mergeCell ref="R9:S9"/>
    <mergeCell ref="T9:U9"/>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BO13:BQ13"/>
    <mergeCell ref="BR13:BT13"/>
    <mergeCell ref="BU13:BW13"/>
    <mergeCell ref="BX13:BZ13"/>
    <mergeCell ref="CA13:CC13"/>
    <mergeCell ref="C14:G14"/>
    <mergeCell ref="H14:U14"/>
    <mergeCell ref="W14:AA14"/>
    <mergeCell ref="AB14:AO14"/>
    <mergeCell ref="BN12:BN15"/>
    <mergeCell ref="BO14:CF15"/>
    <mergeCell ref="AU14:BL15"/>
    <mergeCell ref="C13:G13"/>
    <mergeCell ref="H13:U13"/>
    <mergeCell ref="W13:AA13"/>
    <mergeCell ref="AB13:AO13"/>
    <mergeCell ref="AU13:AW13"/>
    <mergeCell ref="AX13:AZ13"/>
    <mergeCell ref="BA13:BC13"/>
    <mergeCell ref="BD13:BF13"/>
    <mergeCell ref="BG13:BI13"/>
    <mergeCell ref="C15:G15"/>
    <mergeCell ref="H15:U15"/>
    <mergeCell ref="W15:AA15"/>
    <mergeCell ref="AB15:AO15"/>
    <mergeCell ref="C16:G16"/>
    <mergeCell ref="H16:U16"/>
    <mergeCell ref="W16:AA16"/>
    <mergeCell ref="AB16:AO16"/>
    <mergeCell ref="C17:G17"/>
    <mergeCell ref="H17:U17"/>
    <mergeCell ref="W17:AA17"/>
    <mergeCell ref="AB17:AO17"/>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C19:G19"/>
    <mergeCell ref="H19:U19"/>
    <mergeCell ref="W19:AA19"/>
    <mergeCell ref="AB19:AO19"/>
    <mergeCell ref="AU19:AW19"/>
    <mergeCell ref="AX19:AZ19"/>
    <mergeCell ref="BA19:BC19"/>
    <mergeCell ref="BD19:BF19"/>
    <mergeCell ref="BG19:BI19"/>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BN19:BN22"/>
    <mergeCell ref="BO21:CF22"/>
    <mergeCell ref="AU21:BL22"/>
    <mergeCell ref="C21:G21"/>
    <mergeCell ref="H21:U21"/>
    <mergeCell ref="W21:AA21"/>
    <mergeCell ref="AB21:AO21"/>
    <mergeCell ref="C22:G22"/>
    <mergeCell ref="H22:U22"/>
    <mergeCell ref="W22:AA22"/>
    <mergeCell ref="AB22:AO22"/>
    <mergeCell ref="C23:G23"/>
    <mergeCell ref="H23:U23"/>
    <mergeCell ref="W23:AA23"/>
    <mergeCell ref="AB23:AO23"/>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BO26:BQ26"/>
    <mergeCell ref="BR26:BT26"/>
    <mergeCell ref="BU26:BW26"/>
    <mergeCell ref="BX26:BZ26"/>
    <mergeCell ref="CA26:CC26"/>
    <mergeCell ref="CD26:CF26"/>
    <mergeCell ref="C26:G26"/>
    <mergeCell ref="Q26:R26"/>
    <mergeCell ref="S26:U26"/>
    <mergeCell ref="W26:AA26"/>
    <mergeCell ref="AK26:AL26"/>
    <mergeCell ref="AM26:AO26"/>
    <mergeCell ref="AU26:AW26"/>
    <mergeCell ref="AX26:AZ26"/>
    <mergeCell ref="BA26:BC26"/>
    <mergeCell ref="BO27:BQ27"/>
    <mergeCell ref="BR27:BT27"/>
    <mergeCell ref="BU27:BW27"/>
    <mergeCell ref="BX27:BZ27"/>
    <mergeCell ref="CA27:CC27"/>
    <mergeCell ref="C28:G28"/>
    <mergeCell ref="H28:U28"/>
    <mergeCell ref="W28:AA28"/>
    <mergeCell ref="AB28:AO28"/>
    <mergeCell ref="BN26:BN29"/>
    <mergeCell ref="AU28:BL29"/>
    <mergeCell ref="BO28:CF29"/>
    <mergeCell ref="C27:G27"/>
    <mergeCell ref="H27:U27"/>
    <mergeCell ref="W27:AA27"/>
    <mergeCell ref="AB27:AO27"/>
    <mergeCell ref="AU27:AW27"/>
    <mergeCell ref="AX27:AZ27"/>
    <mergeCell ref="BA27:BC27"/>
    <mergeCell ref="BD27:BF27"/>
    <mergeCell ref="BG27:BI27"/>
    <mergeCell ref="BD26:BF26"/>
    <mergeCell ref="BG26:BI26"/>
    <mergeCell ref="BJ26:BL26"/>
    <mergeCell ref="C29:G29"/>
    <mergeCell ref="H29:U29"/>
    <mergeCell ref="W29:AA29"/>
    <mergeCell ref="AB29:AO29"/>
    <mergeCell ref="C30:G30"/>
    <mergeCell ref="H30:U30"/>
    <mergeCell ref="W30:AA30"/>
    <mergeCell ref="AB30:AO30"/>
    <mergeCell ref="C31:G31"/>
    <mergeCell ref="H31:U31"/>
    <mergeCell ref="W31:AA31"/>
    <mergeCell ref="AB31:AO31"/>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33:G33"/>
    <mergeCell ref="H33:U33"/>
    <mergeCell ref="W33:AA33"/>
    <mergeCell ref="AB33:AO33"/>
    <mergeCell ref="AU33:AW33"/>
    <mergeCell ref="AX33:AZ33"/>
    <mergeCell ref="BA33:BC33"/>
    <mergeCell ref="BD33:BF33"/>
    <mergeCell ref="BG33:BI33"/>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BN33:BN36"/>
    <mergeCell ref="AU35:BL36"/>
    <mergeCell ref="BO35:CF36"/>
    <mergeCell ref="BO39:BQ39"/>
    <mergeCell ref="BR39:BT39"/>
    <mergeCell ref="BU39:BW39"/>
    <mergeCell ref="BX39:BZ39"/>
    <mergeCell ref="CA39:CC39"/>
    <mergeCell ref="CD39:CF39"/>
    <mergeCell ref="C35:G35"/>
    <mergeCell ref="H35:U35"/>
    <mergeCell ref="W35:AA35"/>
    <mergeCell ref="AB35:AO35"/>
    <mergeCell ref="C36:G36"/>
    <mergeCell ref="H36:U36"/>
    <mergeCell ref="W36:AA36"/>
    <mergeCell ref="AB36:AO36"/>
    <mergeCell ref="C37:G37"/>
    <mergeCell ref="H37:U37"/>
    <mergeCell ref="W37:AA37"/>
    <mergeCell ref="AB37:AO37"/>
    <mergeCell ref="AX40:AZ40"/>
    <mergeCell ref="BA40:BC40"/>
    <mergeCell ref="BD40:BF40"/>
    <mergeCell ref="BG40:BI40"/>
    <mergeCell ref="BJ40:BL40"/>
    <mergeCell ref="BO40:BQ40"/>
    <mergeCell ref="BR40:BT40"/>
    <mergeCell ref="BU40:BW40"/>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BN40:BN43"/>
    <mergeCell ref="AU42:BL43"/>
    <mergeCell ref="BO42:CF43"/>
    <mergeCell ref="AU40:AW40"/>
    <mergeCell ref="C42:G42"/>
    <mergeCell ref="H42:U42"/>
    <mergeCell ref="W42:AA42"/>
    <mergeCell ref="AB42:AO42"/>
    <mergeCell ref="C43:G43"/>
    <mergeCell ref="H43:U43"/>
    <mergeCell ref="W43:AA43"/>
    <mergeCell ref="AB43:AO43"/>
    <mergeCell ref="C44:G44"/>
    <mergeCell ref="H44:U44"/>
    <mergeCell ref="W44:AA44"/>
    <mergeCell ref="AB44:AO44"/>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7:G47"/>
    <mergeCell ref="H47:U47"/>
    <mergeCell ref="W47:AA47"/>
    <mergeCell ref="AB47:AO47"/>
    <mergeCell ref="AU47:AW47"/>
    <mergeCell ref="AX47:AZ47"/>
    <mergeCell ref="BA47:BC47"/>
    <mergeCell ref="BD47:BF47"/>
    <mergeCell ref="BG47:BI47"/>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BN47:BN50"/>
    <mergeCell ref="AU49:BL50"/>
    <mergeCell ref="BO49:CF50"/>
    <mergeCell ref="C49:G49"/>
    <mergeCell ref="H49:U49"/>
    <mergeCell ref="W49:AA49"/>
    <mergeCell ref="AB49:AO49"/>
    <mergeCell ref="C50:G50"/>
    <mergeCell ref="H50:U50"/>
    <mergeCell ref="W50:AA50"/>
    <mergeCell ref="AB50:AO50"/>
    <mergeCell ref="C51:G51"/>
    <mergeCell ref="H51:U51"/>
    <mergeCell ref="W51:AA51"/>
    <mergeCell ref="AB51:AO51"/>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54:G54"/>
    <mergeCell ref="H54:U54"/>
    <mergeCell ref="W54:AA54"/>
    <mergeCell ref="AB54:AO54"/>
    <mergeCell ref="AU54:AW54"/>
    <mergeCell ref="AX54:AZ54"/>
    <mergeCell ref="BA54:BC54"/>
    <mergeCell ref="BD54:BF54"/>
    <mergeCell ref="BG54:BI54"/>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BN54:BN57"/>
    <mergeCell ref="AU56:BL57"/>
    <mergeCell ref="BO56:CF57"/>
    <mergeCell ref="C56:G56"/>
    <mergeCell ref="Q56:R56"/>
    <mergeCell ref="S56:U56"/>
    <mergeCell ref="W56:AA56"/>
    <mergeCell ref="AK56:AL56"/>
    <mergeCell ref="AM56:AO56"/>
    <mergeCell ref="C57:G57"/>
    <mergeCell ref="H57:U57"/>
    <mergeCell ref="W57:AA57"/>
    <mergeCell ref="AB57:AO57"/>
    <mergeCell ref="C58:G58"/>
    <mergeCell ref="H58:U58"/>
    <mergeCell ref="W58:AA58"/>
    <mergeCell ref="AB58:AO58"/>
    <mergeCell ref="C59:G59"/>
    <mergeCell ref="H59:U59"/>
    <mergeCell ref="W59:AA59"/>
    <mergeCell ref="AB59:AO59"/>
    <mergeCell ref="AU59:BL59"/>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61:G61"/>
    <mergeCell ref="H61:U61"/>
    <mergeCell ref="W61:AA61"/>
    <mergeCell ref="AB61:AO61"/>
    <mergeCell ref="AU61:AW61"/>
    <mergeCell ref="AX61:AZ61"/>
    <mergeCell ref="BA61:BC61"/>
    <mergeCell ref="BD61:BF61"/>
    <mergeCell ref="BG61:BI61"/>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BN61:BN64"/>
    <mergeCell ref="AU63:BL64"/>
    <mergeCell ref="BO63:CF64"/>
    <mergeCell ref="C63:G63"/>
    <mergeCell ref="H63:U63"/>
    <mergeCell ref="W63:AA63"/>
    <mergeCell ref="AB63:AO63"/>
    <mergeCell ref="C64:G64"/>
    <mergeCell ref="H64:U64"/>
    <mergeCell ref="W64:AA64"/>
    <mergeCell ref="AB64:AO64"/>
    <mergeCell ref="C65:G65"/>
    <mergeCell ref="H65:U65"/>
    <mergeCell ref="W65:AA65"/>
    <mergeCell ref="AB65:AO65"/>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8:G68"/>
    <mergeCell ref="H68:U68"/>
    <mergeCell ref="W68:AA68"/>
    <mergeCell ref="AB68:AO68"/>
    <mergeCell ref="AU68:AW68"/>
    <mergeCell ref="AX68:AZ68"/>
    <mergeCell ref="BA68:BC68"/>
    <mergeCell ref="BD68:BF68"/>
    <mergeCell ref="BG68:BI68"/>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BN68:BN71"/>
    <mergeCell ref="AU70:BL71"/>
    <mergeCell ref="BO70:CF71"/>
    <mergeCell ref="C71:G71"/>
    <mergeCell ref="Q71:R71"/>
    <mergeCell ref="S71:U71"/>
    <mergeCell ref="W71:AA71"/>
    <mergeCell ref="AK71:AL71"/>
    <mergeCell ref="AM71:AO71"/>
    <mergeCell ref="C72:G72"/>
    <mergeCell ref="H72:U72"/>
    <mergeCell ref="W72:AA72"/>
    <mergeCell ref="AB72:AO72"/>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5:G75"/>
    <mergeCell ref="H75:U75"/>
    <mergeCell ref="W75:AA75"/>
    <mergeCell ref="AB75:AO75"/>
    <mergeCell ref="AU75:AW75"/>
    <mergeCell ref="AX75:AZ75"/>
    <mergeCell ref="BA75:BC75"/>
    <mergeCell ref="BD75:BF75"/>
    <mergeCell ref="BG75:BI75"/>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BN75:BN78"/>
    <mergeCell ref="AU77:BL78"/>
    <mergeCell ref="BO77:CF78"/>
    <mergeCell ref="C77:G77"/>
    <mergeCell ref="H77:U77"/>
    <mergeCell ref="W77:AA77"/>
    <mergeCell ref="AB77:AO77"/>
    <mergeCell ref="C78:G78"/>
    <mergeCell ref="H78:U78"/>
    <mergeCell ref="W78:AA78"/>
    <mergeCell ref="AB78:AO78"/>
    <mergeCell ref="C79:G79"/>
    <mergeCell ref="H79:U79"/>
    <mergeCell ref="W79:AA79"/>
    <mergeCell ref="AB79:AO79"/>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82:G82"/>
    <mergeCell ref="H82:U82"/>
    <mergeCell ref="W82:AA82"/>
    <mergeCell ref="AB82:AO82"/>
    <mergeCell ref="AU82:AW82"/>
    <mergeCell ref="AX82:AZ82"/>
    <mergeCell ref="BA82:BC82"/>
    <mergeCell ref="BD82:BF82"/>
    <mergeCell ref="BG82:BI82"/>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BN82:BN85"/>
    <mergeCell ref="AU84:BL85"/>
    <mergeCell ref="BO84:CF85"/>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F5:G6"/>
    <mergeCell ref="H5:I6"/>
    <mergeCell ref="J5:K6"/>
    <mergeCell ref="L5:M6"/>
    <mergeCell ref="N5:O6"/>
    <mergeCell ref="P5:Q6"/>
    <mergeCell ref="R5:S6"/>
    <mergeCell ref="T5:U6"/>
  </mergeCells>
  <phoneticPr fontId="52" type="noConversion"/>
  <dataValidations count="10">
    <dataValidation allowBlank="1" showInputMessage="1" showErrorMessage="1" sqref="AE3:AH3 AG6 A7:B7 AF7:AH7 AE9:AL9 B13 AB41:AJ41 V26:V84 AE6:AE7 C57:U70 W57:AO70 C72:U84 C12:AO25 C27:U40 W27:AO40 C42:U55 W42:AO55 W72:AO84" xr:uid="{00000000-0002-0000-0500-000000000000}"/>
    <dataValidation type="list" allowBlank="1" showInputMessage="1" showErrorMessage="1" sqref="AE5" xr:uid="{00000000-0002-0000-0500-000001000000}">
      <formula1>"智力,感知,魅力"</formula1>
    </dataValidation>
    <dataValidation type="list" allowBlank="1" showInputMessage="1" showErrorMessage="1" sqref="AT3 BN3 AT10 BN10 AT17 BN17 AT24 BN24 AT31 BN31 AT38 BN38 AT45 BN45 AT52 BN52 AT59 BN59 AT66 BN66 AT73 BN73 AT80 BN80" xr:uid="{00000000-0002-0000-0500-000002000000}">
      <formula1>"O,X"</formula1>
    </dataValidation>
    <dataValidation type="list" allowBlank="1" showInputMessage="1" showErrorMessage="1" sqref="BD5:BE5 BX5:BY5 BD12:BE12 BX12:BY12 BD19:BE19 BX19:BY19 BD26:BE26 BX26:BY26 BD33:BE33 BX33:BY33 BD40:BE40 BX40:BY40 BD47:BE47 BX47:BY47 BD54:BE54 BX54:BY54 BD61:BE61 BX61:BY61 BD68:BE68 BX68:BY68 BD75:BE75 BX75:BY75 BD82:BE82 BX82:BY82" xr:uid="{00000000-0002-0000-0500-000003000000}">
      <formula1>"无,近距,中距,远距,接触,自身"</formula1>
    </dataValidation>
    <dataValidation type="list" allowBlank="1" showInputMessage="1" showErrorMessage="1" sqref="AE4:AH4" xr:uid="{00000000-0002-0000-0500-000004000000}">
      <formula1>"奥术,神术,炼金术,异能法术"</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xr:uid="{00000000-0002-0000-0500-000005000000}">
      <formula1>"通用,防护系,咒法系,预言系,惑控系,塑能系,幻术系,死灵系,变化系"</formula1>
    </dataValidation>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xr:uid="{00000000-0002-0000-0500-000006000000}">
      <formula1>"标准,直觉,迅捷,时间"</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xr:uid="{00000000-0002-0000-0500-000007000000}">
      <formula1>"立即,CL轮,CL分钟,固定"</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xr:uid="{00000000-0002-0000-0500-000008000000}">
      <formula1>"无,强韧,反射,意志"</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xr:uid="{00000000-0002-0000-0500-000009000000}">
      <formula1>"无,可,可*无害"</formula1>
    </dataValidation>
  </dataValidations>
  <hyperlinks>
    <hyperlink ref="C3" r:id="rId1" xr:uid="{00000000-0004-0000-0500-000000000000}"/>
  </hyperlinks>
  <pageMargins left="0.75" right="0.75" top="1" bottom="1" header="0.51180555555555596" footer="0.51180555555555596"/>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59999389629810485"/>
  </sheetPr>
  <dimension ref="B1:DD36"/>
  <sheetViews>
    <sheetView showRowColHeaders="0" workbookViewId="0">
      <selection activeCell="V18" sqref="V18:AC19"/>
    </sheetView>
  </sheetViews>
  <sheetFormatPr defaultColWidth="2.77734375" defaultRowHeight="16.5" customHeight="1"/>
  <cols>
    <col min="1" max="16384" width="2.77734375" style="31"/>
  </cols>
  <sheetData>
    <row r="1" spans="2:108" ht="16.5" customHeight="1">
      <c r="B1" s="545" t="s">
        <v>322</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E1" s="545" t="s">
        <v>323</v>
      </c>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c r="BW1" s="545"/>
      <c r="BX1" s="545"/>
      <c r="BY1" s="545"/>
      <c r="BZ1" s="545"/>
      <c r="CA1" s="545"/>
      <c r="CB1" s="545"/>
      <c r="CC1" s="545"/>
      <c r="CD1" s="545"/>
      <c r="CE1" s="545"/>
      <c r="CF1" s="545"/>
      <c r="CG1" s="545"/>
      <c r="CH1" s="545"/>
      <c r="CI1" s="545"/>
      <c r="CK1" s="545" t="s">
        <v>324</v>
      </c>
      <c r="CL1" s="545"/>
      <c r="CM1" s="545"/>
      <c r="CN1" s="545"/>
      <c r="CO1" s="545"/>
      <c r="CP1" s="545"/>
      <c r="CQ1" s="545"/>
      <c r="CR1" s="545"/>
      <c r="CS1" s="545"/>
      <c r="CT1" s="545"/>
      <c r="CU1" s="545"/>
      <c r="CV1" s="545"/>
      <c r="CW1" s="545"/>
      <c r="CX1" s="545"/>
      <c r="CY1" s="545"/>
      <c r="CZ1" s="545"/>
      <c r="DA1" s="545"/>
      <c r="DB1" s="545"/>
      <c r="DC1" s="545"/>
      <c r="DD1" s="545"/>
    </row>
    <row r="2" spans="2:108" ht="16.5" customHeight="1">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K2" s="43"/>
      <c r="CL2" s="43"/>
      <c r="CM2" s="43"/>
      <c r="CN2" s="43"/>
      <c r="CO2" s="43"/>
      <c r="CP2" s="43"/>
      <c r="CQ2" s="43"/>
      <c r="CR2" s="43"/>
      <c r="CS2" s="43"/>
      <c r="CT2" s="43"/>
      <c r="CU2" s="43"/>
      <c r="CV2" s="43"/>
      <c r="CW2" s="43"/>
      <c r="CX2" s="43"/>
      <c r="CY2" s="43"/>
      <c r="CZ2" s="43"/>
      <c r="DA2" s="43"/>
      <c r="DB2" s="43"/>
      <c r="DC2" s="43"/>
      <c r="DD2" s="43"/>
    </row>
    <row r="3" spans="2:108" ht="16.5" customHeight="1">
      <c r="B3" s="531" t="s">
        <v>325</v>
      </c>
      <c r="C3" s="531"/>
      <c r="D3" s="531"/>
      <c r="E3" s="531"/>
      <c r="F3" s="531"/>
      <c r="G3" s="531"/>
      <c r="H3" s="531"/>
      <c r="I3" s="531"/>
      <c r="J3" s="531"/>
      <c r="K3" s="531"/>
      <c r="L3" s="531"/>
      <c r="M3" s="531"/>
      <c r="N3" s="531"/>
      <c r="O3" s="531"/>
      <c r="P3" s="531"/>
      <c r="R3" s="531" t="s">
        <v>326</v>
      </c>
      <c r="S3" s="531"/>
      <c r="T3" s="531"/>
      <c r="U3" s="531"/>
      <c r="V3" s="531"/>
      <c r="W3" s="531"/>
      <c r="X3" s="531"/>
      <c r="Y3" s="531"/>
      <c r="Z3" s="531"/>
      <c r="AA3" s="531"/>
      <c r="AB3" s="531"/>
      <c r="AC3" s="531"/>
      <c r="AE3" s="512" t="s">
        <v>327</v>
      </c>
      <c r="AF3" s="525"/>
      <c r="AG3" s="525"/>
      <c r="AH3" s="513"/>
      <c r="AI3" s="546">
        <v>23</v>
      </c>
      <c r="AJ3" s="547"/>
      <c r="AK3" s="547"/>
      <c r="AL3" s="547"/>
      <c r="AM3" s="548" t="s">
        <v>328</v>
      </c>
      <c r="AN3" s="549"/>
      <c r="AO3" s="512" t="s">
        <v>329</v>
      </c>
      <c r="AP3" s="525"/>
      <c r="AQ3" s="525"/>
      <c r="AR3" s="513"/>
      <c r="AS3" s="512">
        <f>SUM(AI5:AL36)</f>
        <v>350</v>
      </c>
      <c r="AT3" s="525"/>
      <c r="AU3" s="525"/>
      <c r="AV3" s="513"/>
      <c r="AW3" s="548" t="s">
        <v>328</v>
      </c>
      <c r="AX3" s="549"/>
      <c r="AY3" s="525" t="s">
        <v>330</v>
      </c>
      <c r="AZ3" s="525"/>
      <c r="BA3" s="525"/>
      <c r="BB3" s="513"/>
      <c r="BC3" s="512">
        <f>SUM(BL5:BN36)</f>
        <v>277</v>
      </c>
      <c r="BD3" s="525"/>
      <c r="BE3" s="525"/>
      <c r="BF3" s="513"/>
      <c r="BG3" s="548" t="s">
        <v>328</v>
      </c>
      <c r="BH3" s="549"/>
      <c r="BI3" s="43"/>
      <c r="BJ3" s="43"/>
      <c r="BK3" s="43"/>
      <c r="BL3" s="43"/>
      <c r="BM3" s="43"/>
      <c r="BN3" s="43"/>
      <c r="BO3" s="43"/>
      <c r="BP3" s="43"/>
      <c r="BQ3" s="43"/>
      <c r="BR3" s="43"/>
      <c r="BS3" s="43"/>
      <c r="BT3" s="43"/>
      <c r="BU3" s="43"/>
      <c r="BV3" s="43"/>
      <c r="BW3" s="43"/>
      <c r="BX3" s="43"/>
      <c r="BY3" s="43"/>
      <c r="BZ3" s="43"/>
      <c r="CA3" s="43"/>
      <c r="CB3" s="43"/>
      <c r="CC3" s="43"/>
    </row>
    <row r="4" spans="2:108" ht="16.5" customHeight="1">
      <c r="E4" s="332" t="s">
        <v>115</v>
      </c>
      <c r="F4" s="530"/>
      <c r="G4" s="530"/>
      <c r="H4" s="332" t="s">
        <v>331</v>
      </c>
      <c r="I4" s="530"/>
      <c r="J4" s="530"/>
      <c r="K4" s="332" t="s">
        <v>332</v>
      </c>
      <c r="L4" s="530"/>
      <c r="M4" s="530"/>
      <c r="N4" s="332" t="s">
        <v>333</v>
      </c>
      <c r="O4" s="530"/>
      <c r="P4" s="530"/>
      <c r="R4" s="514" t="s">
        <v>334</v>
      </c>
      <c r="S4" s="515"/>
      <c r="T4" s="515"/>
      <c r="U4" s="515"/>
      <c r="V4" s="515"/>
      <c r="W4" s="515"/>
      <c r="X4" s="515"/>
      <c r="Y4" s="515"/>
      <c r="Z4" s="515"/>
      <c r="AA4" s="515"/>
      <c r="AB4" s="515"/>
      <c r="AC4" s="516"/>
      <c r="AE4" s="541" t="s">
        <v>335</v>
      </c>
      <c r="AF4" s="542"/>
      <c r="AG4" s="541" t="s">
        <v>336</v>
      </c>
      <c r="AH4" s="542"/>
      <c r="AI4" s="543" t="s">
        <v>337</v>
      </c>
      <c r="AJ4" s="544"/>
      <c r="AK4" s="544"/>
      <c r="AL4" s="544"/>
      <c r="AM4" s="544"/>
      <c r="AN4" s="544"/>
      <c r="AO4" s="543" t="s">
        <v>234</v>
      </c>
      <c r="AP4" s="544"/>
      <c r="AQ4" s="544"/>
      <c r="AR4" s="544"/>
      <c r="AS4" s="544"/>
      <c r="AT4" s="544"/>
      <c r="AU4" s="544"/>
      <c r="AV4" s="544"/>
      <c r="AW4" s="544"/>
      <c r="AX4" s="544"/>
      <c r="AY4" s="544"/>
      <c r="AZ4" s="544"/>
      <c r="BA4" s="544"/>
      <c r="BB4" s="544"/>
      <c r="BC4" s="544"/>
      <c r="BD4" s="544"/>
      <c r="BE4" s="544"/>
      <c r="BF4" s="544"/>
      <c r="BG4" s="44"/>
      <c r="BH4" s="541" t="s">
        <v>335</v>
      </c>
      <c r="BI4" s="542"/>
      <c r="BJ4" s="541" t="s">
        <v>336</v>
      </c>
      <c r="BK4" s="542"/>
      <c r="BL4" s="543" t="s">
        <v>338</v>
      </c>
      <c r="BM4" s="544"/>
      <c r="BN4" s="544"/>
      <c r="BO4" s="544"/>
      <c r="BP4" s="544"/>
      <c r="BQ4" s="544"/>
      <c r="BR4" s="543" t="s">
        <v>234</v>
      </c>
      <c r="BS4" s="544"/>
      <c r="BT4" s="544"/>
      <c r="BU4" s="544"/>
      <c r="BV4" s="544"/>
      <c r="BW4" s="544"/>
      <c r="BX4" s="544"/>
      <c r="BY4" s="544"/>
      <c r="BZ4" s="544"/>
      <c r="CA4" s="544"/>
      <c r="CB4" s="544"/>
      <c r="CC4" s="544"/>
      <c r="CD4" s="544"/>
      <c r="CE4" s="544"/>
      <c r="CF4" s="544"/>
      <c r="CG4" s="544"/>
      <c r="CH4" s="544"/>
      <c r="CI4" s="544"/>
      <c r="CK4" s="541" t="s">
        <v>336</v>
      </c>
      <c r="CL4" s="542"/>
      <c r="CM4" s="543" t="s">
        <v>339</v>
      </c>
      <c r="CN4" s="544"/>
      <c r="CO4" s="544"/>
      <c r="CP4" s="544"/>
      <c r="CQ4" s="544"/>
      <c r="CR4" s="544"/>
      <c r="CS4" s="544"/>
      <c r="CT4" s="544"/>
      <c r="CU4" s="544"/>
      <c r="CV4" s="544"/>
      <c r="CW4" s="544"/>
      <c r="CX4" s="544"/>
      <c r="CY4" s="544"/>
      <c r="CZ4" s="544"/>
      <c r="DA4" s="544"/>
      <c r="DB4" s="544"/>
      <c r="DC4" s="544"/>
      <c r="DD4" s="544"/>
    </row>
    <row r="5" spans="2:108" ht="16.5" customHeight="1">
      <c r="B5" s="532" t="s">
        <v>76</v>
      </c>
      <c r="C5" s="533"/>
      <c r="D5" s="534"/>
      <c r="E5" s="512">
        <v>7</v>
      </c>
      <c r="F5" s="525"/>
      <c r="G5" s="513"/>
      <c r="H5" s="512"/>
      <c r="I5" s="525"/>
      <c r="J5" s="513"/>
      <c r="K5" s="535">
        <f>E5+H5+IF(D18=B5,1,0)+IF(D22=B5,1,0)+IF(D26=B5,1,0)+IF(D30=B5,1,0)+IF(D34=B5,1,0)</f>
        <v>7</v>
      </c>
      <c r="L5" s="536"/>
      <c r="M5" s="537"/>
      <c r="N5" s="535">
        <f>IFERROR(IF($E$11="否","",INDEX(计算!I3:I14,MATCH(E5,计算!H3:H14,0),0)),0)</f>
        <v>-4</v>
      </c>
      <c r="O5" s="536"/>
      <c r="P5" s="537"/>
      <c r="R5" s="517"/>
      <c r="S5" s="518"/>
      <c r="T5" s="518"/>
      <c r="U5" s="518"/>
      <c r="V5" s="518"/>
      <c r="W5" s="518"/>
      <c r="X5" s="518"/>
      <c r="Y5" s="518"/>
      <c r="Z5" s="518"/>
      <c r="AA5" s="518"/>
      <c r="AB5" s="518"/>
      <c r="AC5" s="519"/>
      <c r="AE5" s="511">
        <v>1</v>
      </c>
      <c r="AF5" s="511"/>
      <c r="AG5" s="511">
        <v>0</v>
      </c>
      <c r="AH5" s="511"/>
      <c r="AI5" s="511">
        <v>350</v>
      </c>
      <c r="AJ5" s="511"/>
      <c r="AK5" s="511"/>
      <c r="AL5" s="511"/>
      <c r="AM5" s="511"/>
      <c r="AN5" s="511"/>
      <c r="AO5" s="512" t="s">
        <v>340</v>
      </c>
      <c r="AP5" s="525"/>
      <c r="AQ5" s="525"/>
      <c r="AR5" s="525"/>
      <c r="AS5" s="525"/>
      <c r="AT5" s="525"/>
      <c r="AU5" s="525"/>
      <c r="AV5" s="525"/>
      <c r="AW5" s="525"/>
      <c r="AX5" s="525"/>
      <c r="AY5" s="525"/>
      <c r="AZ5" s="525"/>
      <c r="BA5" s="525"/>
      <c r="BB5" s="525"/>
      <c r="BC5" s="525"/>
      <c r="BD5" s="525"/>
      <c r="BE5" s="525"/>
      <c r="BF5" s="513"/>
      <c r="BG5" s="43"/>
      <c r="BH5" s="512">
        <v>1</v>
      </c>
      <c r="BI5" s="513"/>
      <c r="BJ5" s="512">
        <v>0</v>
      </c>
      <c r="BK5" s="513"/>
      <c r="BL5" s="511">
        <v>277</v>
      </c>
      <c r="BM5" s="511"/>
      <c r="BN5" s="511"/>
      <c r="BO5" s="511"/>
      <c r="BP5" s="511"/>
      <c r="BQ5" s="511"/>
      <c r="BR5" s="526" t="s">
        <v>619</v>
      </c>
      <c r="BS5" s="511"/>
      <c r="BT5" s="511"/>
      <c r="BU5" s="511"/>
      <c r="BV5" s="511"/>
      <c r="BW5" s="511"/>
      <c r="BX5" s="511"/>
      <c r="BY5" s="511"/>
      <c r="BZ5" s="511"/>
      <c r="CA5" s="511"/>
      <c r="CB5" s="511"/>
      <c r="CC5" s="511"/>
      <c r="CD5" s="511"/>
      <c r="CE5" s="511"/>
      <c r="CF5" s="511"/>
      <c r="CG5" s="511"/>
      <c r="CH5" s="511"/>
      <c r="CI5" s="511"/>
      <c r="CK5" s="511">
        <v>0</v>
      </c>
      <c r="CL5" s="511"/>
      <c r="CM5" s="511"/>
      <c r="CN5" s="511"/>
      <c r="CO5" s="511"/>
      <c r="CP5" s="511"/>
      <c r="CQ5" s="511"/>
      <c r="CR5" s="511"/>
      <c r="CS5" s="511"/>
      <c r="CT5" s="511"/>
      <c r="CU5" s="511"/>
      <c r="CV5" s="511"/>
      <c r="CW5" s="511"/>
      <c r="CX5" s="511"/>
      <c r="CY5" s="511"/>
      <c r="CZ5" s="511"/>
      <c r="DA5" s="511"/>
      <c r="DB5" s="511"/>
      <c r="DC5" s="511"/>
      <c r="DD5" s="511"/>
    </row>
    <row r="6" spans="2:108" ht="16.5" customHeight="1">
      <c r="B6" s="532" t="s">
        <v>84</v>
      </c>
      <c r="C6" s="533"/>
      <c r="D6" s="534"/>
      <c r="E6" s="512">
        <v>14</v>
      </c>
      <c r="F6" s="525"/>
      <c r="G6" s="513"/>
      <c r="H6" s="512"/>
      <c r="I6" s="525"/>
      <c r="J6" s="513"/>
      <c r="K6" s="535">
        <f>E6+H6+IF(D18=B6,1,0)+IF(D22=B6,1,0)+IF(D26=B6,1,0)+IF(D30=B6,1,0)+IF(D34=B6,1,0)</f>
        <v>14</v>
      </c>
      <c r="L6" s="536"/>
      <c r="M6" s="537"/>
      <c r="N6" s="535">
        <f>IFERROR(IF($E$11="否","",INDEX(计算!I3:I14,MATCH(E6,计算!H3:H14,0),0)),0)</f>
        <v>5</v>
      </c>
      <c r="O6" s="536"/>
      <c r="P6" s="537"/>
      <c r="R6" s="517"/>
      <c r="S6" s="518"/>
      <c r="T6" s="518"/>
      <c r="U6" s="518"/>
      <c r="V6" s="518"/>
      <c r="W6" s="518"/>
      <c r="X6" s="518"/>
      <c r="Y6" s="518"/>
      <c r="Z6" s="518"/>
      <c r="AA6" s="518"/>
      <c r="AB6" s="518"/>
      <c r="AC6" s="519"/>
      <c r="AE6" s="511">
        <v>2</v>
      </c>
      <c r="AF6" s="511"/>
      <c r="AG6" s="511"/>
      <c r="AH6" s="511"/>
      <c r="AI6" s="511"/>
      <c r="AJ6" s="511"/>
      <c r="AK6" s="511"/>
      <c r="AL6" s="511"/>
      <c r="AM6" s="511"/>
      <c r="AN6" s="511"/>
      <c r="AO6" s="511"/>
      <c r="AP6" s="511"/>
      <c r="AQ6" s="511"/>
      <c r="AR6" s="511"/>
      <c r="AS6" s="511"/>
      <c r="AT6" s="511"/>
      <c r="AU6" s="511"/>
      <c r="AV6" s="511"/>
      <c r="AW6" s="511"/>
      <c r="AX6" s="511"/>
      <c r="AY6" s="511"/>
      <c r="AZ6" s="511"/>
      <c r="BA6" s="511"/>
      <c r="BB6" s="511"/>
      <c r="BC6" s="511"/>
      <c r="BD6" s="511"/>
      <c r="BE6" s="511"/>
      <c r="BF6" s="511"/>
      <c r="BG6" s="43"/>
      <c r="BH6" s="511">
        <v>2</v>
      </c>
      <c r="BI6" s="511"/>
      <c r="BJ6" s="511"/>
      <c r="BK6" s="511"/>
      <c r="BL6" s="511"/>
      <c r="BM6" s="511"/>
      <c r="BN6" s="511"/>
      <c r="BO6" s="511"/>
      <c r="BP6" s="511"/>
      <c r="BQ6" s="511"/>
      <c r="BR6" s="511"/>
      <c r="BS6" s="511"/>
      <c r="BT6" s="511"/>
      <c r="BU6" s="511"/>
      <c r="BV6" s="511"/>
      <c r="BW6" s="511"/>
      <c r="BX6" s="511"/>
      <c r="BY6" s="511"/>
      <c r="BZ6" s="511"/>
      <c r="CA6" s="511"/>
      <c r="CB6" s="511"/>
      <c r="CC6" s="511"/>
      <c r="CD6" s="511"/>
      <c r="CE6" s="511"/>
      <c r="CF6" s="511"/>
      <c r="CG6" s="511"/>
      <c r="CH6" s="511"/>
      <c r="CI6" s="511"/>
      <c r="CK6" s="511">
        <v>1</v>
      </c>
      <c r="CL6" s="511"/>
      <c r="CM6" s="514"/>
      <c r="CN6" s="515"/>
      <c r="CO6" s="515"/>
      <c r="CP6" s="515"/>
      <c r="CQ6" s="515"/>
      <c r="CR6" s="515"/>
      <c r="CS6" s="515"/>
      <c r="CT6" s="515"/>
      <c r="CU6" s="515"/>
      <c r="CV6" s="515"/>
      <c r="CW6" s="515"/>
      <c r="CX6" s="515"/>
      <c r="CY6" s="515"/>
      <c r="CZ6" s="515"/>
      <c r="DA6" s="515"/>
      <c r="DB6" s="515"/>
      <c r="DC6" s="515"/>
      <c r="DD6" s="516"/>
    </row>
    <row r="7" spans="2:108" ht="16.5" customHeight="1">
      <c r="B7" s="532" t="s">
        <v>110</v>
      </c>
      <c r="C7" s="533"/>
      <c r="D7" s="534"/>
      <c r="E7" s="512">
        <v>14</v>
      </c>
      <c r="F7" s="525"/>
      <c r="G7" s="513"/>
      <c r="H7" s="512"/>
      <c r="I7" s="525"/>
      <c r="J7" s="513"/>
      <c r="K7" s="535">
        <f>E7+H7+IF(D18=B7,1,0)+IF(D22=B7,1,0)+IF(D26=B7,1,0)+IF(D30=B7,1,0)+IF(D34=B7,1,0)</f>
        <v>14</v>
      </c>
      <c r="L7" s="536"/>
      <c r="M7" s="537"/>
      <c r="N7" s="535">
        <f>IFERROR(IF($E$11="否","",INDEX(计算!I3:I14,MATCH(E7,计算!H3:H14,0),0)),0)</f>
        <v>5</v>
      </c>
      <c r="O7" s="536"/>
      <c r="P7" s="537"/>
      <c r="R7" s="517"/>
      <c r="S7" s="518"/>
      <c r="T7" s="518"/>
      <c r="U7" s="518"/>
      <c r="V7" s="518"/>
      <c r="W7" s="518"/>
      <c r="X7" s="518"/>
      <c r="Y7" s="518"/>
      <c r="Z7" s="518"/>
      <c r="AA7" s="518"/>
      <c r="AB7" s="518"/>
      <c r="AC7" s="519"/>
      <c r="AE7" s="511">
        <v>3</v>
      </c>
      <c r="AF7" s="511"/>
      <c r="AG7" s="511"/>
      <c r="AH7" s="511"/>
      <c r="AI7" s="511"/>
      <c r="AJ7" s="511"/>
      <c r="AK7" s="511"/>
      <c r="AL7" s="511"/>
      <c r="AM7" s="511"/>
      <c r="AN7" s="511"/>
      <c r="AO7" s="511"/>
      <c r="AP7" s="511"/>
      <c r="AQ7" s="511"/>
      <c r="AR7" s="511"/>
      <c r="AS7" s="511"/>
      <c r="AT7" s="511"/>
      <c r="AU7" s="511"/>
      <c r="AV7" s="511"/>
      <c r="AW7" s="511"/>
      <c r="AX7" s="511"/>
      <c r="AY7" s="511"/>
      <c r="AZ7" s="511"/>
      <c r="BA7" s="511"/>
      <c r="BB7" s="511"/>
      <c r="BC7" s="511"/>
      <c r="BD7" s="511"/>
      <c r="BE7" s="511"/>
      <c r="BF7" s="511"/>
      <c r="BG7" s="43"/>
      <c r="BH7" s="512">
        <v>3</v>
      </c>
      <c r="BI7" s="513"/>
      <c r="BJ7" s="511">
        <v>1</v>
      </c>
      <c r="BK7" s="511"/>
      <c r="BL7" s="511"/>
      <c r="BM7" s="511"/>
      <c r="BN7" s="511"/>
      <c r="BO7" s="511"/>
      <c r="BP7" s="511"/>
      <c r="BQ7" s="511"/>
      <c r="BR7" s="511"/>
      <c r="BS7" s="511"/>
      <c r="BT7" s="511"/>
      <c r="BU7" s="511"/>
      <c r="BV7" s="511"/>
      <c r="BW7" s="511"/>
      <c r="BX7" s="511"/>
      <c r="BY7" s="511"/>
      <c r="BZ7" s="511"/>
      <c r="CA7" s="511"/>
      <c r="CB7" s="511"/>
      <c r="CC7" s="511"/>
      <c r="CD7" s="511"/>
      <c r="CE7" s="511"/>
      <c r="CF7" s="511"/>
      <c r="CG7" s="511"/>
      <c r="CH7" s="511"/>
      <c r="CI7" s="511"/>
      <c r="CK7" s="511">
        <v>1</v>
      </c>
      <c r="CL7" s="511"/>
      <c r="CM7" s="517"/>
      <c r="CN7" s="518"/>
      <c r="CO7" s="518"/>
      <c r="CP7" s="518"/>
      <c r="CQ7" s="518"/>
      <c r="CR7" s="518"/>
      <c r="CS7" s="518"/>
      <c r="CT7" s="518"/>
      <c r="CU7" s="518"/>
      <c r="CV7" s="518"/>
      <c r="CW7" s="518"/>
      <c r="CX7" s="518"/>
      <c r="CY7" s="518"/>
      <c r="CZ7" s="518"/>
      <c r="DA7" s="518"/>
      <c r="DB7" s="518"/>
      <c r="DC7" s="518"/>
      <c r="DD7" s="519"/>
    </row>
    <row r="8" spans="2:108" ht="16.5" customHeight="1">
      <c r="B8" s="532" t="s">
        <v>96</v>
      </c>
      <c r="C8" s="533"/>
      <c r="D8" s="534"/>
      <c r="E8" s="512">
        <v>12</v>
      </c>
      <c r="F8" s="525"/>
      <c r="G8" s="513"/>
      <c r="H8" s="512"/>
      <c r="I8" s="525"/>
      <c r="J8" s="513"/>
      <c r="K8" s="535">
        <f>E8+H8+IF(D18=B8,1,0)+IF(D22=B8,1,0)+IF(D26=B8,1,0)+IF(D30=B8,1,0)+IF(D34=B8,1,0)</f>
        <v>12</v>
      </c>
      <c r="L8" s="536"/>
      <c r="M8" s="537"/>
      <c r="N8" s="535">
        <f>IFERROR(IF($E$11="否","",INDEX(计算!I3:I14,MATCH(E8,计算!H3:H14,0),0)),0)</f>
        <v>2</v>
      </c>
      <c r="O8" s="536"/>
      <c r="P8" s="537"/>
      <c r="R8" s="517"/>
      <c r="S8" s="518"/>
      <c r="T8" s="518"/>
      <c r="U8" s="518"/>
      <c r="V8" s="518"/>
      <c r="W8" s="518"/>
      <c r="X8" s="518"/>
      <c r="Y8" s="518"/>
      <c r="Z8" s="518"/>
      <c r="AA8" s="518"/>
      <c r="AB8" s="518"/>
      <c r="AC8" s="519"/>
      <c r="AE8" s="511">
        <v>4</v>
      </c>
      <c r="AF8" s="511"/>
      <c r="AG8" s="511"/>
      <c r="AH8" s="511"/>
      <c r="AI8" s="511"/>
      <c r="AJ8" s="511"/>
      <c r="AK8" s="511"/>
      <c r="AL8" s="511"/>
      <c r="AM8" s="511"/>
      <c r="AN8" s="511"/>
      <c r="AO8" s="511"/>
      <c r="AP8" s="511"/>
      <c r="AQ8" s="511"/>
      <c r="AR8" s="511"/>
      <c r="AS8" s="511"/>
      <c r="AT8" s="511"/>
      <c r="AU8" s="511"/>
      <c r="AV8" s="511"/>
      <c r="AW8" s="511"/>
      <c r="AX8" s="511"/>
      <c r="AY8" s="511"/>
      <c r="AZ8" s="511"/>
      <c r="BA8" s="511"/>
      <c r="BB8" s="511"/>
      <c r="BC8" s="511"/>
      <c r="BD8" s="511"/>
      <c r="BE8" s="511"/>
      <c r="BF8" s="511"/>
      <c r="BG8" s="43"/>
      <c r="BH8" s="511">
        <v>4</v>
      </c>
      <c r="BI8" s="511"/>
      <c r="BJ8" s="511"/>
      <c r="BK8" s="511"/>
      <c r="BL8" s="511"/>
      <c r="BM8" s="511"/>
      <c r="BN8" s="511"/>
      <c r="BO8" s="511"/>
      <c r="BP8" s="511"/>
      <c r="BQ8" s="511"/>
      <c r="BR8" s="511"/>
      <c r="BS8" s="511"/>
      <c r="BT8" s="511"/>
      <c r="BU8" s="511"/>
      <c r="BV8" s="511"/>
      <c r="BW8" s="511"/>
      <c r="BX8" s="511"/>
      <c r="BY8" s="511"/>
      <c r="BZ8" s="511"/>
      <c r="CA8" s="511"/>
      <c r="CB8" s="511"/>
      <c r="CC8" s="511"/>
      <c r="CD8" s="511"/>
      <c r="CE8" s="511"/>
      <c r="CF8" s="511"/>
      <c r="CG8" s="511"/>
      <c r="CH8" s="511"/>
      <c r="CI8" s="511"/>
      <c r="CK8" s="511">
        <v>2</v>
      </c>
      <c r="CL8" s="511"/>
      <c r="CM8" s="511"/>
      <c r="CN8" s="511"/>
      <c r="CO8" s="511"/>
      <c r="CP8" s="511"/>
      <c r="CQ8" s="511"/>
      <c r="CR8" s="511"/>
      <c r="CS8" s="511"/>
      <c r="CT8" s="511"/>
      <c r="CU8" s="511"/>
      <c r="CV8" s="511"/>
      <c r="CW8" s="511"/>
      <c r="CX8" s="511"/>
      <c r="CY8" s="511"/>
      <c r="CZ8" s="511"/>
      <c r="DA8" s="511"/>
      <c r="DB8" s="511"/>
      <c r="DC8" s="511"/>
      <c r="DD8" s="511"/>
    </row>
    <row r="9" spans="2:108" ht="16.5" customHeight="1">
      <c r="B9" s="532" t="s">
        <v>100</v>
      </c>
      <c r="C9" s="533"/>
      <c r="D9" s="534"/>
      <c r="E9" s="512">
        <v>10</v>
      </c>
      <c r="F9" s="525"/>
      <c r="G9" s="513"/>
      <c r="H9" s="512"/>
      <c r="I9" s="525"/>
      <c r="J9" s="513"/>
      <c r="K9" s="535">
        <f>E9+H9+IF(D18=B9,1,0)+IF(D22=B9,1,0)+IF(D26=B9,1,0)+IF(D30=B9,1,0)+IF(D34=B9,1,0)</f>
        <v>10</v>
      </c>
      <c r="L9" s="536"/>
      <c r="M9" s="537"/>
      <c r="N9" s="535">
        <f>IFERROR(IF($E$11="否","",INDEX(计算!I3:I14,MATCH(E9,计算!H3:H14,0),0)),0)</f>
        <v>0</v>
      </c>
      <c r="O9" s="536"/>
      <c r="P9" s="537"/>
      <c r="R9" s="517"/>
      <c r="S9" s="518"/>
      <c r="T9" s="518"/>
      <c r="U9" s="518"/>
      <c r="V9" s="518"/>
      <c r="W9" s="518"/>
      <c r="X9" s="518"/>
      <c r="Y9" s="518"/>
      <c r="Z9" s="518"/>
      <c r="AA9" s="518"/>
      <c r="AB9" s="518"/>
      <c r="AC9" s="519"/>
      <c r="AE9" s="511">
        <v>5</v>
      </c>
      <c r="AF9" s="511"/>
      <c r="AG9" s="511"/>
      <c r="AH9" s="511"/>
      <c r="AI9" s="511"/>
      <c r="AJ9" s="511"/>
      <c r="AK9" s="511"/>
      <c r="AL9" s="511"/>
      <c r="AM9" s="511"/>
      <c r="AN9" s="511"/>
      <c r="AO9" s="511"/>
      <c r="AP9" s="511"/>
      <c r="AQ9" s="511"/>
      <c r="AR9" s="511"/>
      <c r="AS9" s="511"/>
      <c r="AT9" s="511"/>
      <c r="AU9" s="511"/>
      <c r="AV9" s="511"/>
      <c r="AW9" s="511"/>
      <c r="AX9" s="511"/>
      <c r="AY9" s="511"/>
      <c r="AZ9" s="511"/>
      <c r="BA9" s="511"/>
      <c r="BB9" s="511"/>
      <c r="BC9" s="511"/>
      <c r="BD9" s="511"/>
      <c r="BE9" s="511"/>
      <c r="BF9" s="511"/>
      <c r="BG9" s="43"/>
      <c r="BH9" s="512">
        <v>5</v>
      </c>
      <c r="BI9" s="513"/>
      <c r="BJ9" s="511"/>
      <c r="BK9" s="511"/>
      <c r="BL9" s="511"/>
      <c r="BM9" s="511"/>
      <c r="BN9" s="511"/>
      <c r="BO9" s="511"/>
      <c r="BP9" s="511"/>
      <c r="BQ9" s="511"/>
      <c r="BR9" s="511"/>
      <c r="BS9" s="511"/>
      <c r="BT9" s="511"/>
      <c r="BU9" s="511"/>
      <c r="BV9" s="511"/>
      <c r="BW9" s="511"/>
      <c r="BX9" s="511"/>
      <c r="BY9" s="511"/>
      <c r="BZ9" s="511"/>
      <c r="CA9" s="511"/>
      <c r="CB9" s="511"/>
      <c r="CC9" s="511"/>
      <c r="CD9" s="511"/>
      <c r="CE9" s="511"/>
      <c r="CF9" s="511"/>
      <c r="CG9" s="511"/>
      <c r="CH9" s="511"/>
      <c r="CI9" s="511"/>
      <c r="CK9" s="511"/>
      <c r="CL9" s="511"/>
      <c r="CM9" s="511"/>
      <c r="CN9" s="511"/>
      <c r="CO9" s="511"/>
      <c r="CP9" s="511"/>
      <c r="CQ9" s="511"/>
      <c r="CR9" s="511"/>
      <c r="CS9" s="511"/>
      <c r="CT9" s="511"/>
      <c r="CU9" s="511"/>
      <c r="CV9" s="511"/>
      <c r="CW9" s="511"/>
      <c r="CX9" s="511"/>
      <c r="CY9" s="511"/>
      <c r="CZ9" s="511"/>
      <c r="DA9" s="511"/>
      <c r="DB9" s="511"/>
      <c r="DC9" s="511"/>
      <c r="DD9" s="511"/>
    </row>
    <row r="10" spans="2:108" ht="16.5" customHeight="1">
      <c r="B10" s="532" t="s">
        <v>105</v>
      </c>
      <c r="C10" s="533"/>
      <c r="D10" s="534"/>
      <c r="E10" s="512">
        <v>18</v>
      </c>
      <c r="F10" s="525"/>
      <c r="G10" s="513"/>
      <c r="H10" s="512">
        <v>2</v>
      </c>
      <c r="I10" s="525"/>
      <c r="J10" s="513"/>
      <c r="K10" s="535">
        <f>E10+H10+IF(D18=B10,1,0)+IF(D22=B10,1,0)+IF(D26=B10,1,0)+IF(D30=B10,1,0)+IF(D34=B10,1,0)</f>
        <v>20</v>
      </c>
      <c r="L10" s="536"/>
      <c r="M10" s="537"/>
      <c r="N10" s="535">
        <f>IFERROR(IF($E$11="否","",INDEX(计算!I3:I14,MATCH(E10,计算!H3:H14,0),0)),0)</f>
        <v>17</v>
      </c>
      <c r="O10" s="536"/>
      <c r="P10" s="537"/>
      <c r="R10" s="517"/>
      <c r="S10" s="518"/>
      <c r="T10" s="518"/>
      <c r="U10" s="518"/>
      <c r="V10" s="518"/>
      <c r="W10" s="518"/>
      <c r="X10" s="518"/>
      <c r="Y10" s="518"/>
      <c r="Z10" s="518"/>
      <c r="AA10" s="518"/>
      <c r="AB10" s="518"/>
      <c r="AC10" s="519"/>
      <c r="AE10" s="511">
        <v>6</v>
      </c>
      <c r="AF10" s="511"/>
      <c r="AG10" s="511"/>
      <c r="AH10" s="511"/>
      <c r="AI10" s="511"/>
      <c r="AJ10" s="511"/>
      <c r="AK10" s="511"/>
      <c r="AL10" s="511"/>
      <c r="AM10" s="511"/>
      <c r="AN10" s="511"/>
      <c r="AO10" s="511"/>
      <c r="AP10" s="511"/>
      <c r="AQ10" s="511"/>
      <c r="AR10" s="511"/>
      <c r="AS10" s="511"/>
      <c r="AT10" s="511"/>
      <c r="AU10" s="511"/>
      <c r="AV10" s="511"/>
      <c r="AW10" s="511"/>
      <c r="AX10" s="511"/>
      <c r="AY10" s="511"/>
      <c r="AZ10" s="511"/>
      <c r="BA10" s="511"/>
      <c r="BB10" s="511"/>
      <c r="BC10" s="511"/>
      <c r="BD10" s="511"/>
      <c r="BE10" s="511"/>
      <c r="BF10" s="511"/>
      <c r="BG10" s="43"/>
      <c r="BH10" s="511">
        <v>6</v>
      </c>
      <c r="BI10" s="511"/>
      <c r="BJ10" s="511"/>
      <c r="BK10" s="511"/>
      <c r="BL10" s="511"/>
      <c r="BM10" s="511"/>
      <c r="BN10" s="511"/>
      <c r="BO10" s="511"/>
      <c r="BP10" s="511"/>
      <c r="BQ10" s="511"/>
      <c r="BR10" s="511"/>
      <c r="BS10" s="511"/>
      <c r="BT10" s="511"/>
      <c r="BU10" s="511"/>
      <c r="BV10" s="511"/>
      <c r="BW10" s="511"/>
      <c r="BX10" s="511"/>
      <c r="BY10" s="511"/>
      <c r="BZ10" s="511"/>
      <c r="CA10" s="511"/>
      <c r="CB10" s="511"/>
      <c r="CC10" s="511"/>
      <c r="CD10" s="511"/>
      <c r="CE10" s="511"/>
      <c r="CF10" s="511"/>
      <c r="CG10" s="511"/>
      <c r="CH10" s="511"/>
      <c r="CI10" s="511"/>
      <c r="CK10" s="511"/>
      <c r="CL10" s="511"/>
      <c r="CM10" s="511"/>
      <c r="CN10" s="511"/>
      <c r="CO10" s="511"/>
      <c r="CP10" s="511"/>
      <c r="CQ10" s="511"/>
      <c r="CR10" s="511"/>
      <c r="CS10" s="511"/>
      <c r="CT10" s="511"/>
      <c r="CU10" s="511"/>
      <c r="CV10" s="511"/>
      <c r="CW10" s="511"/>
      <c r="CX10" s="511"/>
      <c r="CY10" s="511"/>
      <c r="CZ10" s="511"/>
      <c r="DA10" s="511"/>
      <c r="DB10" s="511"/>
      <c r="DC10" s="511"/>
      <c r="DD10" s="511"/>
    </row>
    <row r="11" spans="2:108" ht="16.5" customHeight="1">
      <c r="B11" s="532" t="s">
        <v>341</v>
      </c>
      <c r="C11" s="533"/>
      <c r="D11" s="534"/>
      <c r="E11" s="521" t="s">
        <v>342</v>
      </c>
      <c r="F11" s="522"/>
      <c r="G11" s="523"/>
      <c r="K11" s="337" t="s">
        <v>291</v>
      </c>
      <c r="L11" s="337"/>
      <c r="M11" s="532"/>
      <c r="N11" s="535">
        <f>IFERROR(N5+N6+N7+N8+N9+N10,0)</f>
        <v>25</v>
      </c>
      <c r="O11" s="536"/>
      <c r="P11" s="537"/>
      <c r="R11" s="538"/>
      <c r="S11" s="539"/>
      <c r="T11" s="539"/>
      <c r="U11" s="539"/>
      <c r="V11" s="539"/>
      <c r="W11" s="539"/>
      <c r="X11" s="539"/>
      <c r="Y11" s="539"/>
      <c r="Z11" s="539"/>
      <c r="AA11" s="539"/>
      <c r="AB11" s="539"/>
      <c r="AC11" s="540"/>
      <c r="AE11" s="511">
        <v>7</v>
      </c>
      <c r="AF11" s="511"/>
      <c r="AG11" s="511"/>
      <c r="AH11" s="511"/>
      <c r="AI11" s="511"/>
      <c r="AJ11" s="511"/>
      <c r="AK11" s="511"/>
      <c r="AL11" s="511"/>
      <c r="AM11" s="511"/>
      <c r="AN11" s="511"/>
      <c r="AO11" s="511"/>
      <c r="AP11" s="511"/>
      <c r="AQ11" s="511"/>
      <c r="AR11" s="511"/>
      <c r="AS11" s="511"/>
      <c r="AT11" s="511"/>
      <c r="AU11" s="511"/>
      <c r="AV11" s="511"/>
      <c r="AW11" s="511"/>
      <c r="AX11" s="511"/>
      <c r="AY11" s="511"/>
      <c r="AZ11" s="511"/>
      <c r="BA11" s="511"/>
      <c r="BB11" s="511"/>
      <c r="BC11" s="511"/>
      <c r="BD11" s="511"/>
      <c r="BE11" s="511"/>
      <c r="BF11" s="511"/>
      <c r="BG11" s="43"/>
      <c r="BH11" s="512">
        <v>7</v>
      </c>
      <c r="BI11" s="513"/>
      <c r="BJ11" s="511"/>
      <c r="BK11" s="511"/>
      <c r="BL11" s="511"/>
      <c r="BM11" s="511"/>
      <c r="BN11" s="511"/>
      <c r="BO11" s="511"/>
      <c r="BP11" s="511"/>
      <c r="BQ11" s="511"/>
      <c r="BR11" s="511"/>
      <c r="BS11" s="511"/>
      <c r="BT11" s="511"/>
      <c r="BU11" s="511"/>
      <c r="BV11" s="511"/>
      <c r="BW11" s="511"/>
      <c r="BX11" s="511"/>
      <c r="BY11" s="511"/>
      <c r="BZ11" s="511"/>
      <c r="CA11" s="511"/>
      <c r="CB11" s="511"/>
      <c r="CC11" s="511"/>
      <c r="CD11" s="511"/>
      <c r="CE11" s="511"/>
      <c r="CF11" s="511"/>
      <c r="CG11" s="511"/>
      <c r="CH11" s="511"/>
      <c r="CI11" s="511"/>
      <c r="CK11" s="511"/>
      <c r="CL11" s="511"/>
      <c r="CM11" s="511"/>
      <c r="CN11" s="511"/>
      <c r="CO11" s="511"/>
      <c r="CP11" s="511"/>
      <c r="CQ11" s="511"/>
      <c r="CR11" s="511"/>
      <c r="CS11" s="511"/>
      <c r="CT11" s="511"/>
      <c r="CU11" s="511"/>
      <c r="CV11" s="511"/>
      <c r="CW11" s="511"/>
      <c r="CX11" s="511"/>
      <c r="CY11" s="511"/>
      <c r="CZ11" s="511"/>
      <c r="DA11" s="511"/>
      <c r="DB11" s="511"/>
      <c r="DC11" s="511"/>
      <c r="DD11" s="511"/>
    </row>
    <row r="12" spans="2:108" ht="16.5" customHeight="1">
      <c r="AE12" s="511">
        <v>8</v>
      </c>
      <c r="AF12" s="511"/>
      <c r="AG12" s="511"/>
      <c r="AH12" s="511"/>
      <c r="AI12" s="511"/>
      <c r="AJ12" s="511"/>
      <c r="AK12" s="511"/>
      <c r="AL12" s="511"/>
      <c r="AM12" s="511"/>
      <c r="AN12" s="511"/>
      <c r="AO12" s="511"/>
      <c r="AP12" s="511"/>
      <c r="AQ12" s="511"/>
      <c r="AR12" s="511"/>
      <c r="AS12" s="511"/>
      <c r="AT12" s="511"/>
      <c r="AU12" s="511"/>
      <c r="AV12" s="511"/>
      <c r="AW12" s="511"/>
      <c r="AX12" s="511"/>
      <c r="AY12" s="511"/>
      <c r="AZ12" s="511"/>
      <c r="BA12" s="511"/>
      <c r="BB12" s="511"/>
      <c r="BC12" s="511"/>
      <c r="BD12" s="511"/>
      <c r="BE12" s="511"/>
      <c r="BF12" s="511"/>
      <c r="BG12" s="43"/>
      <c r="BH12" s="511">
        <v>8</v>
      </c>
      <c r="BI12" s="511"/>
      <c r="BJ12" s="511"/>
      <c r="BK12" s="511"/>
      <c r="BL12" s="511"/>
      <c r="BM12" s="511"/>
      <c r="BN12" s="511"/>
      <c r="BO12" s="511"/>
      <c r="BP12" s="511"/>
      <c r="BQ12" s="511"/>
      <c r="BR12" s="511"/>
      <c r="BS12" s="511"/>
      <c r="BT12" s="511"/>
      <c r="BU12" s="511"/>
      <c r="BV12" s="511"/>
      <c r="BW12" s="511"/>
      <c r="BX12" s="511"/>
      <c r="BY12" s="511"/>
      <c r="BZ12" s="511"/>
      <c r="CA12" s="511"/>
      <c r="CB12" s="511"/>
      <c r="CC12" s="511"/>
      <c r="CD12" s="511"/>
      <c r="CE12" s="511"/>
      <c r="CF12" s="511"/>
      <c r="CG12" s="511"/>
      <c r="CH12" s="511"/>
      <c r="CI12" s="511"/>
      <c r="CK12" s="511"/>
      <c r="CL12" s="511"/>
      <c r="CM12" s="511"/>
      <c r="CN12" s="511"/>
      <c r="CO12" s="511"/>
      <c r="CP12" s="511"/>
      <c r="CQ12" s="511"/>
      <c r="CR12" s="511"/>
      <c r="CS12" s="511"/>
      <c r="CT12" s="511"/>
      <c r="CU12" s="511"/>
      <c r="CV12" s="511"/>
      <c r="CW12" s="511"/>
      <c r="CX12" s="511"/>
      <c r="CY12" s="511"/>
      <c r="CZ12" s="511"/>
      <c r="DA12" s="511"/>
      <c r="DB12" s="511"/>
      <c r="DC12" s="511"/>
      <c r="DD12" s="511"/>
    </row>
    <row r="13" spans="2:108" ht="16.5" customHeight="1">
      <c r="B13" s="531" t="s">
        <v>343</v>
      </c>
      <c r="C13" s="531"/>
      <c r="D13" s="531"/>
      <c r="E13" s="531"/>
      <c r="F13" s="531"/>
      <c r="G13" s="531"/>
      <c r="H13" s="531"/>
      <c r="I13" s="531"/>
      <c r="J13" s="531"/>
      <c r="K13" s="531"/>
      <c r="L13" s="531"/>
      <c r="M13" s="531"/>
      <c r="N13" s="531"/>
      <c r="O13" s="531"/>
      <c r="P13" s="531"/>
      <c r="Q13" s="531"/>
      <c r="R13" s="531"/>
      <c r="S13" s="531"/>
      <c r="T13" s="531"/>
      <c r="U13" s="531"/>
      <c r="V13" s="531"/>
      <c r="W13" s="531"/>
      <c r="X13" s="531"/>
      <c r="Y13" s="531"/>
      <c r="Z13" s="531"/>
      <c r="AA13" s="531"/>
      <c r="AB13" s="531"/>
      <c r="AC13" s="531"/>
      <c r="AE13" s="511">
        <v>9</v>
      </c>
      <c r="AF13" s="511"/>
      <c r="AG13" s="511"/>
      <c r="AH13" s="511"/>
      <c r="AI13" s="511"/>
      <c r="AJ13" s="511"/>
      <c r="AK13" s="511"/>
      <c r="AL13" s="511"/>
      <c r="AM13" s="511"/>
      <c r="AN13" s="511"/>
      <c r="AO13" s="511"/>
      <c r="AP13" s="511"/>
      <c r="AQ13" s="511"/>
      <c r="AR13" s="511"/>
      <c r="AS13" s="511"/>
      <c r="AT13" s="511"/>
      <c r="AU13" s="511"/>
      <c r="AV13" s="511"/>
      <c r="AW13" s="511"/>
      <c r="AX13" s="511"/>
      <c r="AY13" s="511"/>
      <c r="AZ13" s="511"/>
      <c r="BA13" s="511"/>
      <c r="BB13" s="511"/>
      <c r="BC13" s="511"/>
      <c r="BD13" s="511"/>
      <c r="BE13" s="511"/>
      <c r="BF13" s="511"/>
      <c r="BG13" s="43"/>
      <c r="BH13" s="512">
        <v>9</v>
      </c>
      <c r="BI13" s="513"/>
      <c r="BJ13" s="511"/>
      <c r="BK13" s="511"/>
      <c r="BL13" s="511"/>
      <c r="BM13" s="511"/>
      <c r="BN13" s="511"/>
      <c r="BO13" s="511"/>
      <c r="BP13" s="511"/>
      <c r="BQ13" s="511"/>
      <c r="BR13" s="511"/>
      <c r="BS13" s="511"/>
      <c r="BT13" s="511"/>
      <c r="BU13" s="511"/>
      <c r="BV13" s="511"/>
      <c r="BW13" s="511"/>
      <c r="BX13" s="511"/>
      <c r="BY13" s="511"/>
      <c r="BZ13" s="511"/>
      <c r="CA13" s="511"/>
      <c r="CB13" s="511"/>
      <c r="CC13" s="511"/>
      <c r="CD13" s="511"/>
      <c r="CE13" s="511"/>
      <c r="CF13" s="511"/>
      <c r="CG13" s="511"/>
      <c r="CH13" s="511"/>
      <c r="CI13" s="511"/>
      <c r="CK13" s="511"/>
      <c r="CL13" s="511"/>
      <c r="CM13" s="511"/>
      <c r="CN13" s="511"/>
      <c r="CO13" s="511"/>
      <c r="CP13" s="511"/>
      <c r="CQ13" s="511"/>
      <c r="CR13" s="511"/>
      <c r="CS13" s="511"/>
      <c r="CT13" s="511"/>
      <c r="CU13" s="511"/>
      <c r="CV13" s="511"/>
      <c r="CW13" s="511"/>
      <c r="CX13" s="511"/>
      <c r="CY13" s="511"/>
      <c r="CZ13" s="511"/>
      <c r="DA13" s="511"/>
      <c r="DB13" s="511"/>
      <c r="DC13" s="511"/>
      <c r="DD13" s="511"/>
    </row>
    <row r="14" spans="2:108" ht="16.5" customHeight="1">
      <c r="B14" s="332" t="s">
        <v>135</v>
      </c>
      <c r="C14" s="530"/>
      <c r="D14" s="528" t="s">
        <v>344</v>
      </c>
      <c r="E14" s="529"/>
      <c r="F14" s="529"/>
      <c r="G14" s="528" t="s">
        <v>86</v>
      </c>
      <c r="H14" s="529"/>
      <c r="I14" s="529"/>
      <c r="J14" s="529"/>
      <c r="K14" s="529"/>
      <c r="L14" s="528" t="s">
        <v>46</v>
      </c>
      <c r="M14" s="529"/>
      <c r="N14" s="529"/>
      <c r="O14" s="529"/>
      <c r="P14" s="529"/>
      <c r="Q14" s="528" t="s">
        <v>133</v>
      </c>
      <c r="R14" s="529"/>
      <c r="S14" s="529"/>
      <c r="T14" s="529"/>
      <c r="U14" s="529"/>
      <c r="V14" s="332" t="s">
        <v>345</v>
      </c>
      <c r="W14" s="332"/>
      <c r="X14" s="332"/>
      <c r="Y14" s="332"/>
      <c r="Z14" s="332"/>
      <c r="AA14" s="332"/>
      <c r="AB14" s="332"/>
      <c r="AC14" s="332"/>
      <c r="AE14" s="511">
        <v>10</v>
      </c>
      <c r="AF14" s="511"/>
      <c r="AG14" s="511"/>
      <c r="AH14" s="511"/>
      <c r="AI14" s="511"/>
      <c r="AJ14" s="511"/>
      <c r="AK14" s="511"/>
      <c r="AL14" s="511"/>
      <c r="AM14" s="511"/>
      <c r="AN14" s="511"/>
      <c r="AO14" s="511"/>
      <c r="AP14" s="511"/>
      <c r="AQ14" s="511"/>
      <c r="AR14" s="511"/>
      <c r="AS14" s="511"/>
      <c r="AT14" s="511"/>
      <c r="AU14" s="511"/>
      <c r="AV14" s="511"/>
      <c r="AW14" s="511"/>
      <c r="AX14" s="511"/>
      <c r="AY14" s="511"/>
      <c r="AZ14" s="511"/>
      <c r="BA14" s="511"/>
      <c r="BB14" s="511"/>
      <c r="BC14" s="511"/>
      <c r="BD14" s="511"/>
      <c r="BE14" s="511"/>
      <c r="BF14" s="511"/>
      <c r="BG14" s="43"/>
      <c r="BH14" s="511">
        <v>10</v>
      </c>
      <c r="BI14" s="511"/>
      <c r="BJ14" s="511"/>
      <c r="BK14" s="511"/>
      <c r="BL14" s="511"/>
      <c r="BM14" s="511"/>
      <c r="BN14" s="511"/>
      <c r="BO14" s="511"/>
      <c r="BP14" s="511"/>
      <c r="BQ14" s="511"/>
      <c r="BR14" s="511"/>
      <c r="BS14" s="511"/>
      <c r="BT14" s="511"/>
      <c r="BU14" s="511"/>
      <c r="BV14" s="511"/>
      <c r="BW14" s="511"/>
      <c r="BX14" s="511"/>
      <c r="BY14" s="511"/>
      <c r="BZ14" s="511"/>
      <c r="CA14" s="511"/>
      <c r="CB14" s="511"/>
      <c r="CC14" s="511"/>
      <c r="CD14" s="511"/>
      <c r="CE14" s="511"/>
      <c r="CF14" s="511"/>
      <c r="CG14" s="511"/>
      <c r="CH14" s="511"/>
      <c r="CI14" s="511"/>
      <c r="CK14" s="511"/>
      <c r="CL14" s="511"/>
      <c r="CM14" s="511"/>
      <c r="CN14" s="511"/>
      <c r="CO14" s="511"/>
      <c r="CP14" s="511"/>
      <c r="CQ14" s="511"/>
      <c r="CR14" s="511"/>
      <c r="CS14" s="511"/>
      <c r="CT14" s="511"/>
      <c r="CU14" s="511"/>
      <c r="CV14" s="511"/>
      <c r="CW14" s="511"/>
      <c r="CX14" s="511"/>
      <c r="CY14" s="511"/>
      <c r="CZ14" s="511"/>
      <c r="DA14" s="511"/>
      <c r="DB14" s="511"/>
      <c r="DC14" s="511"/>
      <c r="DD14" s="511"/>
    </row>
    <row r="15" spans="2:108" ht="16.5" customHeight="1">
      <c r="B15" s="520">
        <v>1</v>
      </c>
      <c r="C15" s="520"/>
      <c r="D15" s="524"/>
      <c r="E15" s="524"/>
      <c r="F15" s="524"/>
      <c r="G15" s="526" t="s">
        <v>515</v>
      </c>
      <c r="H15" s="511"/>
      <c r="I15" s="511"/>
      <c r="J15" s="511"/>
      <c r="K15" s="511"/>
      <c r="L15" s="526" t="s">
        <v>531</v>
      </c>
      <c r="M15" s="511"/>
      <c r="N15" s="511"/>
      <c r="O15" s="511"/>
      <c r="P15" s="511"/>
      <c r="Q15" s="526" t="s">
        <v>588</v>
      </c>
      <c r="R15" s="511"/>
      <c r="S15" s="511"/>
      <c r="T15" s="511"/>
      <c r="U15" s="511"/>
      <c r="V15" s="527" t="s">
        <v>532</v>
      </c>
      <c r="W15" s="525"/>
      <c r="X15" s="525"/>
      <c r="Y15" s="525"/>
      <c r="Z15" s="525"/>
      <c r="AA15" s="525"/>
      <c r="AB15" s="525"/>
      <c r="AC15" s="513"/>
      <c r="AE15" s="511">
        <v>11</v>
      </c>
      <c r="AF15" s="511"/>
      <c r="AG15" s="511"/>
      <c r="AH15" s="511"/>
      <c r="AI15" s="511"/>
      <c r="AJ15" s="511"/>
      <c r="AK15" s="511"/>
      <c r="AL15" s="511"/>
      <c r="AM15" s="511"/>
      <c r="AN15" s="511"/>
      <c r="AO15" s="511"/>
      <c r="AP15" s="511"/>
      <c r="AQ15" s="511"/>
      <c r="AR15" s="511"/>
      <c r="AS15" s="511"/>
      <c r="AT15" s="511"/>
      <c r="AU15" s="511"/>
      <c r="AV15" s="511"/>
      <c r="AW15" s="511"/>
      <c r="AX15" s="511"/>
      <c r="AY15" s="511"/>
      <c r="AZ15" s="511"/>
      <c r="BA15" s="511"/>
      <c r="BB15" s="511"/>
      <c r="BC15" s="511"/>
      <c r="BD15" s="511"/>
      <c r="BE15" s="511"/>
      <c r="BF15" s="511"/>
      <c r="BG15" s="43"/>
      <c r="BH15" s="512">
        <v>11</v>
      </c>
      <c r="BI15" s="513"/>
      <c r="BJ15" s="511"/>
      <c r="BK15" s="511"/>
      <c r="BL15" s="511"/>
      <c r="BM15" s="511"/>
      <c r="BN15" s="511"/>
      <c r="BO15" s="511"/>
      <c r="BP15" s="511"/>
      <c r="BQ15" s="511"/>
      <c r="BR15" s="511"/>
      <c r="BS15" s="511"/>
      <c r="BT15" s="511"/>
      <c r="BU15" s="511"/>
      <c r="BV15" s="511"/>
      <c r="BW15" s="511"/>
      <c r="BX15" s="511"/>
      <c r="BY15" s="511"/>
      <c r="BZ15" s="511"/>
      <c r="CA15" s="511"/>
      <c r="CB15" s="511"/>
      <c r="CC15" s="511"/>
      <c r="CD15" s="511"/>
      <c r="CE15" s="511"/>
      <c r="CF15" s="511"/>
      <c r="CG15" s="511"/>
      <c r="CH15" s="511"/>
      <c r="CI15" s="511"/>
      <c r="CK15" s="511"/>
      <c r="CL15" s="511"/>
      <c r="CM15" s="511"/>
      <c r="CN15" s="511"/>
      <c r="CO15" s="511"/>
      <c r="CP15" s="511"/>
      <c r="CQ15" s="511"/>
      <c r="CR15" s="511"/>
      <c r="CS15" s="511"/>
      <c r="CT15" s="511"/>
      <c r="CU15" s="511"/>
      <c r="CV15" s="511"/>
      <c r="CW15" s="511"/>
      <c r="CX15" s="511"/>
      <c r="CY15" s="511"/>
      <c r="CZ15" s="511"/>
      <c r="DA15" s="511"/>
      <c r="DB15" s="511"/>
      <c r="DC15" s="511"/>
      <c r="DD15" s="511"/>
    </row>
    <row r="16" spans="2:108" ht="16.5" customHeight="1">
      <c r="B16" s="520">
        <v>2</v>
      </c>
      <c r="C16" s="520"/>
      <c r="D16" s="524"/>
      <c r="E16" s="524"/>
      <c r="F16" s="524"/>
      <c r="G16" s="526" t="s">
        <v>623</v>
      </c>
      <c r="H16" s="511"/>
      <c r="I16" s="511"/>
      <c r="J16" s="511"/>
      <c r="K16" s="511"/>
      <c r="L16" s="526" t="s">
        <v>624</v>
      </c>
      <c r="M16" s="511"/>
      <c r="N16" s="511"/>
      <c r="O16" s="511"/>
      <c r="P16" s="511"/>
      <c r="Q16" s="524"/>
      <c r="R16" s="524"/>
      <c r="S16" s="524"/>
      <c r="T16" s="524"/>
      <c r="U16" s="524"/>
      <c r="V16" s="527" t="s">
        <v>625</v>
      </c>
      <c r="W16" s="525"/>
      <c r="X16" s="525"/>
      <c r="Y16" s="525"/>
      <c r="Z16" s="525"/>
      <c r="AA16" s="525"/>
      <c r="AB16" s="525"/>
      <c r="AC16" s="513"/>
      <c r="AE16" s="511">
        <v>12</v>
      </c>
      <c r="AF16" s="511"/>
      <c r="AG16" s="511"/>
      <c r="AH16" s="511"/>
      <c r="AI16" s="511"/>
      <c r="AJ16" s="511"/>
      <c r="AK16" s="511"/>
      <c r="AL16" s="511"/>
      <c r="AM16" s="511"/>
      <c r="AN16" s="511"/>
      <c r="AO16" s="512"/>
      <c r="AP16" s="525"/>
      <c r="AQ16" s="525"/>
      <c r="AR16" s="525"/>
      <c r="AS16" s="525"/>
      <c r="AT16" s="525"/>
      <c r="AU16" s="525"/>
      <c r="AV16" s="525"/>
      <c r="AW16" s="525"/>
      <c r="AX16" s="525"/>
      <c r="AY16" s="525"/>
      <c r="AZ16" s="525"/>
      <c r="BA16" s="525"/>
      <c r="BB16" s="525"/>
      <c r="BC16" s="525"/>
      <c r="BD16" s="525"/>
      <c r="BE16" s="525"/>
      <c r="BF16" s="513"/>
      <c r="BG16" s="43"/>
      <c r="BH16" s="511">
        <v>12</v>
      </c>
      <c r="BI16" s="511"/>
      <c r="BJ16" s="511"/>
      <c r="BK16" s="511"/>
      <c r="BL16" s="511"/>
      <c r="BM16" s="511"/>
      <c r="BN16" s="511"/>
      <c r="BO16" s="511"/>
      <c r="BP16" s="511"/>
      <c r="BQ16" s="511"/>
      <c r="BR16" s="511"/>
      <c r="BS16" s="511"/>
      <c r="BT16" s="511"/>
      <c r="BU16" s="511"/>
      <c r="BV16" s="511"/>
      <c r="BW16" s="511"/>
      <c r="BX16" s="511"/>
      <c r="BY16" s="511"/>
      <c r="BZ16" s="511"/>
      <c r="CA16" s="511"/>
      <c r="CB16" s="511"/>
      <c r="CC16" s="511"/>
      <c r="CD16" s="511"/>
      <c r="CE16" s="511"/>
      <c r="CF16" s="511"/>
      <c r="CG16" s="511"/>
      <c r="CH16" s="511"/>
      <c r="CI16" s="511"/>
      <c r="CK16" s="511"/>
      <c r="CL16" s="511"/>
      <c r="CM16" s="511"/>
      <c r="CN16" s="511"/>
      <c r="CO16" s="511"/>
      <c r="CP16" s="511"/>
      <c r="CQ16" s="511"/>
      <c r="CR16" s="511"/>
      <c r="CS16" s="511"/>
      <c r="CT16" s="511"/>
      <c r="CU16" s="511"/>
      <c r="CV16" s="511"/>
      <c r="CW16" s="511"/>
      <c r="CX16" s="511"/>
      <c r="CY16" s="511"/>
      <c r="CZ16" s="511"/>
      <c r="DA16" s="511"/>
      <c r="DB16" s="511"/>
      <c r="DC16" s="511"/>
      <c r="DD16" s="511"/>
    </row>
    <row r="17" spans="2:108" ht="16.5" customHeight="1">
      <c r="B17" s="520">
        <v>3</v>
      </c>
      <c r="C17" s="520"/>
      <c r="D17" s="524"/>
      <c r="E17" s="524"/>
      <c r="F17" s="524"/>
      <c r="G17" s="511"/>
      <c r="H17" s="511"/>
      <c r="I17" s="511"/>
      <c r="J17" s="511"/>
      <c r="K17" s="511"/>
      <c r="L17" s="511"/>
      <c r="M17" s="511"/>
      <c r="N17" s="511"/>
      <c r="O17" s="511"/>
      <c r="P17" s="511"/>
      <c r="Q17" s="511"/>
      <c r="R17" s="511"/>
      <c r="S17" s="511"/>
      <c r="T17" s="511"/>
      <c r="U17" s="511"/>
      <c r="V17" s="512"/>
      <c r="W17" s="525"/>
      <c r="X17" s="525"/>
      <c r="Y17" s="525"/>
      <c r="Z17" s="525"/>
      <c r="AA17" s="525"/>
      <c r="AB17" s="525"/>
      <c r="AC17" s="513"/>
      <c r="AE17" s="511">
        <v>13</v>
      </c>
      <c r="AF17" s="511"/>
      <c r="AG17" s="511"/>
      <c r="AH17" s="511"/>
      <c r="AI17" s="511"/>
      <c r="AJ17" s="511"/>
      <c r="AK17" s="511"/>
      <c r="AL17" s="511"/>
      <c r="AM17" s="511"/>
      <c r="AN17" s="511"/>
      <c r="AO17" s="512"/>
      <c r="AP17" s="525"/>
      <c r="AQ17" s="525"/>
      <c r="AR17" s="525"/>
      <c r="AS17" s="525"/>
      <c r="AT17" s="525"/>
      <c r="AU17" s="525"/>
      <c r="AV17" s="525"/>
      <c r="AW17" s="525"/>
      <c r="AX17" s="525"/>
      <c r="AY17" s="525"/>
      <c r="AZ17" s="525"/>
      <c r="BA17" s="525"/>
      <c r="BB17" s="525"/>
      <c r="BC17" s="525"/>
      <c r="BD17" s="525"/>
      <c r="BE17" s="525"/>
      <c r="BF17" s="513"/>
      <c r="BG17" s="43"/>
      <c r="BH17" s="512">
        <v>13</v>
      </c>
      <c r="BI17" s="513"/>
      <c r="BJ17" s="511"/>
      <c r="BK17" s="511"/>
      <c r="BL17" s="511"/>
      <c r="BM17" s="511"/>
      <c r="BN17" s="511"/>
      <c r="BO17" s="511"/>
      <c r="BP17" s="511"/>
      <c r="BQ17" s="511"/>
      <c r="BR17" s="511"/>
      <c r="BS17" s="511"/>
      <c r="BT17" s="511"/>
      <c r="BU17" s="511"/>
      <c r="BV17" s="511"/>
      <c r="BW17" s="511"/>
      <c r="BX17" s="511"/>
      <c r="BY17" s="511"/>
      <c r="BZ17" s="511"/>
      <c r="CA17" s="511"/>
      <c r="CB17" s="511"/>
      <c r="CC17" s="511"/>
      <c r="CD17" s="511"/>
      <c r="CE17" s="511"/>
      <c r="CF17" s="511"/>
      <c r="CG17" s="511"/>
      <c r="CH17" s="511"/>
      <c r="CI17" s="511"/>
      <c r="CK17" s="511"/>
      <c r="CL17" s="511"/>
      <c r="CM17" s="511"/>
      <c r="CN17" s="511"/>
      <c r="CO17" s="511"/>
      <c r="CP17" s="511"/>
      <c r="CQ17" s="511"/>
      <c r="CR17" s="511"/>
      <c r="CS17" s="511"/>
      <c r="CT17" s="511"/>
      <c r="CU17" s="511"/>
      <c r="CV17" s="511"/>
      <c r="CW17" s="511"/>
      <c r="CX17" s="511"/>
      <c r="CY17" s="511"/>
      <c r="CZ17" s="511"/>
      <c r="DA17" s="511"/>
      <c r="DB17" s="511"/>
      <c r="DC17" s="511"/>
      <c r="DD17" s="511"/>
    </row>
    <row r="18" spans="2:108" ht="16.5" customHeight="1">
      <c r="B18" s="520">
        <v>4</v>
      </c>
      <c r="C18" s="520"/>
      <c r="D18" s="521"/>
      <c r="E18" s="522"/>
      <c r="F18" s="523"/>
      <c r="G18" s="511"/>
      <c r="H18" s="511"/>
      <c r="I18" s="511"/>
      <c r="J18" s="511"/>
      <c r="K18" s="511"/>
      <c r="L18" s="511"/>
      <c r="M18" s="511"/>
      <c r="N18" s="511"/>
      <c r="O18" s="511"/>
      <c r="P18" s="511"/>
      <c r="Q18" s="524"/>
      <c r="R18" s="524"/>
      <c r="S18" s="524"/>
      <c r="T18" s="524"/>
      <c r="U18" s="524"/>
      <c r="V18" s="512"/>
      <c r="W18" s="525"/>
      <c r="X18" s="525"/>
      <c r="Y18" s="525"/>
      <c r="Z18" s="525"/>
      <c r="AA18" s="525"/>
      <c r="AB18" s="525"/>
      <c r="AC18" s="513"/>
      <c r="AE18" s="511">
        <v>14</v>
      </c>
      <c r="AF18" s="511"/>
      <c r="AG18" s="511"/>
      <c r="AH18" s="511"/>
      <c r="AI18" s="511"/>
      <c r="AJ18" s="511"/>
      <c r="AK18" s="511"/>
      <c r="AL18" s="511"/>
      <c r="AM18" s="511"/>
      <c r="AN18" s="511"/>
      <c r="AO18" s="512"/>
      <c r="AP18" s="525"/>
      <c r="AQ18" s="525"/>
      <c r="AR18" s="525"/>
      <c r="AS18" s="525"/>
      <c r="AT18" s="525"/>
      <c r="AU18" s="525"/>
      <c r="AV18" s="525"/>
      <c r="AW18" s="525"/>
      <c r="AX18" s="525"/>
      <c r="AY18" s="525"/>
      <c r="AZ18" s="525"/>
      <c r="BA18" s="525"/>
      <c r="BB18" s="525"/>
      <c r="BC18" s="525"/>
      <c r="BD18" s="525"/>
      <c r="BE18" s="525"/>
      <c r="BF18" s="513"/>
      <c r="BG18" s="43"/>
      <c r="BH18" s="511">
        <v>14</v>
      </c>
      <c r="BI18" s="511"/>
      <c r="BJ18" s="511"/>
      <c r="BK18" s="511"/>
      <c r="BL18" s="511"/>
      <c r="BM18" s="511"/>
      <c r="BN18" s="511"/>
      <c r="BO18" s="511"/>
      <c r="BP18" s="511"/>
      <c r="BQ18" s="511"/>
      <c r="BR18" s="511"/>
      <c r="BS18" s="511"/>
      <c r="BT18" s="511"/>
      <c r="BU18" s="511"/>
      <c r="BV18" s="511"/>
      <c r="BW18" s="511"/>
      <c r="BX18" s="511"/>
      <c r="BY18" s="511"/>
      <c r="BZ18" s="511"/>
      <c r="CA18" s="511"/>
      <c r="CB18" s="511"/>
      <c r="CC18" s="511"/>
      <c r="CD18" s="511"/>
      <c r="CE18" s="511"/>
      <c r="CF18" s="511"/>
      <c r="CG18" s="511"/>
      <c r="CH18" s="511"/>
      <c r="CI18" s="511"/>
      <c r="CK18" s="511"/>
      <c r="CL18" s="511"/>
      <c r="CM18" s="511"/>
      <c r="CN18" s="511"/>
      <c r="CO18" s="511"/>
      <c r="CP18" s="511"/>
      <c r="CQ18" s="511"/>
      <c r="CR18" s="511"/>
      <c r="CS18" s="511"/>
      <c r="CT18" s="511"/>
      <c r="CU18" s="511"/>
      <c r="CV18" s="511"/>
      <c r="CW18" s="511"/>
      <c r="CX18" s="511"/>
      <c r="CY18" s="511"/>
      <c r="CZ18" s="511"/>
      <c r="DA18" s="511"/>
      <c r="DB18" s="511"/>
      <c r="DC18" s="511"/>
      <c r="DD18" s="511"/>
    </row>
    <row r="19" spans="2:108" ht="16.5" customHeight="1">
      <c r="B19" s="520">
        <v>5</v>
      </c>
      <c r="C19" s="520"/>
      <c r="D19" s="524"/>
      <c r="E19" s="524"/>
      <c r="F19" s="524"/>
      <c r="G19" s="511"/>
      <c r="H19" s="511"/>
      <c r="I19" s="511"/>
      <c r="J19" s="511"/>
      <c r="K19" s="511"/>
      <c r="L19" s="511"/>
      <c r="M19" s="511"/>
      <c r="N19" s="511"/>
      <c r="O19" s="511"/>
      <c r="P19" s="511"/>
      <c r="Q19" s="511"/>
      <c r="R19" s="511"/>
      <c r="S19" s="511"/>
      <c r="T19" s="511"/>
      <c r="U19" s="511"/>
      <c r="V19" s="512"/>
      <c r="W19" s="525"/>
      <c r="X19" s="525"/>
      <c r="Y19" s="525"/>
      <c r="Z19" s="525"/>
      <c r="AA19" s="525"/>
      <c r="AB19" s="525"/>
      <c r="AC19" s="513"/>
      <c r="AE19" s="511">
        <v>15</v>
      </c>
      <c r="AF19" s="511"/>
      <c r="AG19" s="511"/>
      <c r="AH19" s="511"/>
      <c r="AI19" s="511"/>
      <c r="AJ19" s="511"/>
      <c r="AK19" s="511"/>
      <c r="AL19" s="511"/>
      <c r="AM19" s="511"/>
      <c r="AN19" s="511"/>
      <c r="AO19" s="512"/>
      <c r="AP19" s="525"/>
      <c r="AQ19" s="525"/>
      <c r="AR19" s="525"/>
      <c r="AS19" s="525"/>
      <c r="AT19" s="525"/>
      <c r="AU19" s="525"/>
      <c r="AV19" s="525"/>
      <c r="AW19" s="525"/>
      <c r="AX19" s="525"/>
      <c r="AY19" s="525"/>
      <c r="AZ19" s="525"/>
      <c r="BA19" s="525"/>
      <c r="BB19" s="525"/>
      <c r="BC19" s="525"/>
      <c r="BD19" s="525"/>
      <c r="BE19" s="525"/>
      <c r="BF19" s="513"/>
      <c r="BG19" s="43"/>
      <c r="BH19" s="512">
        <v>15</v>
      </c>
      <c r="BI19" s="513"/>
      <c r="BJ19" s="511"/>
      <c r="BK19" s="511"/>
      <c r="BL19" s="511"/>
      <c r="BM19" s="511"/>
      <c r="BN19" s="511"/>
      <c r="BO19" s="511"/>
      <c r="BP19" s="511"/>
      <c r="BQ19" s="511"/>
      <c r="BR19" s="511"/>
      <c r="BS19" s="511"/>
      <c r="BT19" s="511"/>
      <c r="BU19" s="511"/>
      <c r="BV19" s="511"/>
      <c r="BW19" s="511"/>
      <c r="BX19" s="511"/>
      <c r="BY19" s="511"/>
      <c r="BZ19" s="511"/>
      <c r="CA19" s="511"/>
      <c r="CB19" s="511"/>
      <c r="CC19" s="511"/>
      <c r="CD19" s="511"/>
      <c r="CE19" s="511"/>
      <c r="CF19" s="511"/>
      <c r="CG19" s="511"/>
      <c r="CH19" s="511"/>
      <c r="CI19" s="511"/>
      <c r="CK19" s="511"/>
      <c r="CL19" s="511"/>
      <c r="CM19" s="511"/>
      <c r="CN19" s="511"/>
      <c r="CO19" s="511"/>
      <c r="CP19" s="511"/>
      <c r="CQ19" s="511"/>
      <c r="CR19" s="511"/>
      <c r="CS19" s="511"/>
      <c r="CT19" s="511"/>
      <c r="CU19" s="511"/>
      <c r="CV19" s="511"/>
      <c r="CW19" s="511"/>
      <c r="CX19" s="511"/>
      <c r="CY19" s="511"/>
      <c r="CZ19" s="511"/>
      <c r="DA19" s="511"/>
      <c r="DB19" s="511"/>
      <c r="DC19" s="511"/>
      <c r="DD19" s="511"/>
    </row>
    <row r="20" spans="2:108" ht="16.5" customHeight="1">
      <c r="B20" s="520">
        <v>6</v>
      </c>
      <c r="C20" s="520"/>
      <c r="D20" s="524"/>
      <c r="E20" s="524"/>
      <c r="F20" s="524"/>
      <c r="G20" s="511"/>
      <c r="H20" s="511"/>
      <c r="I20" s="511"/>
      <c r="J20" s="511"/>
      <c r="K20" s="511"/>
      <c r="L20" s="511"/>
      <c r="M20" s="511"/>
      <c r="N20" s="511"/>
      <c r="O20" s="511"/>
      <c r="P20" s="511"/>
      <c r="Q20" s="524"/>
      <c r="R20" s="524"/>
      <c r="S20" s="524"/>
      <c r="T20" s="524"/>
      <c r="U20" s="524"/>
      <c r="V20" s="512"/>
      <c r="W20" s="525"/>
      <c r="X20" s="525"/>
      <c r="Y20" s="525"/>
      <c r="Z20" s="525"/>
      <c r="AA20" s="525"/>
      <c r="AB20" s="525"/>
      <c r="AC20" s="513"/>
      <c r="AE20" s="511">
        <v>16</v>
      </c>
      <c r="AF20" s="511"/>
      <c r="AG20" s="511"/>
      <c r="AH20" s="511"/>
      <c r="AI20" s="511"/>
      <c r="AJ20" s="511"/>
      <c r="AK20" s="511"/>
      <c r="AL20" s="511"/>
      <c r="AM20" s="511"/>
      <c r="AN20" s="511"/>
      <c r="AO20" s="511"/>
      <c r="AP20" s="511"/>
      <c r="AQ20" s="511"/>
      <c r="AR20" s="511"/>
      <c r="AS20" s="511"/>
      <c r="AT20" s="511"/>
      <c r="AU20" s="511"/>
      <c r="AV20" s="511"/>
      <c r="AW20" s="511"/>
      <c r="AX20" s="511"/>
      <c r="AY20" s="511"/>
      <c r="AZ20" s="511"/>
      <c r="BA20" s="511"/>
      <c r="BB20" s="511"/>
      <c r="BC20" s="511"/>
      <c r="BD20" s="511"/>
      <c r="BE20" s="511"/>
      <c r="BF20" s="511"/>
      <c r="BG20" s="43"/>
      <c r="BH20" s="511">
        <v>16</v>
      </c>
      <c r="BI20" s="511"/>
      <c r="BJ20" s="511"/>
      <c r="BK20" s="511"/>
      <c r="BL20" s="511"/>
      <c r="BM20" s="511"/>
      <c r="BN20" s="511"/>
      <c r="BO20" s="511"/>
      <c r="BP20" s="511"/>
      <c r="BQ20" s="511"/>
      <c r="BR20" s="511"/>
      <c r="BS20" s="511"/>
      <c r="BT20" s="511"/>
      <c r="BU20" s="511"/>
      <c r="BV20" s="511"/>
      <c r="BW20" s="511"/>
      <c r="BX20" s="511"/>
      <c r="BY20" s="511"/>
      <c r="BZ20" s="511"/>
      <c r="CA20" s="511"/>
      <c r="CB20" s="511"/>
      <c r="CC20" s="511"/>
      <c r="CD20" s="511"/>
      <c r="CE20" s="511"/>
      <c r="CF20" s="511"/>
      <c r="CG20" s="511"/>
      <c r="CH20" s="511"/>
      <c r="CI20" s="511"/>
      <c r="CK20" s="511"/>
      <c r="CL20" s="511"/>
      <c r="CM20" s="511"/>
      <c r="CN20" s="511"/>
      <c r="CO20" s="511"/>
      <c r="CP20" s="511"/>
      <c r="CQ20" s="511"/>
      <c r="CR20" s="511"/>
      <c r="CS20" s="511"/>
      <c r="CT20" s="511"/>
      <c r="CU20" s="511"/>
      <c r="CV20" s="511"/>
      <c r="CW20" s="511"/>
      <c r="CX20" s="511"/>
      <c r="CY20" s="511"/>
      <c r="CZ20" s="511"/>
      <c r="DA20" s="511"/>
      <c r="DB20" s="511"/>
      <c r="DC20" s="511"/>
      <c r="DD20" s="511"/>
    </row>
    <row r="21" spans="2:108" ht="16.5" customHeight="1">
      <c r="B21" s="520">
        <v>7</v>
      </c>
      <c r="C21" s="520"/>
      <c r="D21" s="524"/>
      <c r="E21" s="524"/>
      <c r="F21" s="524"/>
      <c r="G21" s="511"/>
      <c r="H21" s="511"/>
      <c r="I21" s="511"/>
      <c r="J21" s="511"/>
      <c r="K21" s="511"/>
      <c r="L21" s="511"/>
      <c r="M21" s="511"/>
      <c r="N21" s="511"/>
      <c r="O21" s="511"/>
      <c r="P21" s="511"/>
      <c r="Q21" s="511"/>
      <c r="R21" s="511"/>
      <c r="S21" s="511"/>
      <c r="T21" s="511"/>
      <c r="U21" s="511"/>
      <c r="V21" s="512"/>
      <c r="W21" s="525"/>
      <c r="X21" s="525"/>
      <c r="Y21" s="525"/>
      <c r="Z21" s="525"/>
      <c r="AA21" s="525"/>
      <c r="AB21" s="525"/>
      <c r="AC21" s="513"/>
      <c r="AE21" s="511">
        <v>17</v>
      </c>
      <c r="AF21" s="511"/>
      <c r="AG21" s="511"/>
      <c r="AH21" s="511"/>
      <c r="AI21" s="511"/>
      <c r="AJ21" s="511"/>
      <c r="AK21" s="511"/>
      <c r="AL21" s="511"/>
      <c r="AM21" s="511"/>
      <c r="AN21" s="511"/>
      <c r="AO21" s="511"/>
      <c r="AP21" s="511"/>
      <c r="AQ21" s="511"/>
      <c r="AR21" s="511"/>
      <c r="AS21" s="511"/>
      <c r="AT21" s="511"/>
      <c r="AU21" s="511"/>
      <c r="AV21" s="511"/>
      <c r="AW21" s="511"/>
      <c r="AX21" s="511"/>
      <c r="AY21" s="511"/>
      <c r="AZ21" s="511"/>
      <c r="BA21" s="511"/>
      <c r="BB21" s="511"/>
      <c r="BC21" s="511"/>
      <c r="BD21" s="511"/>
      <c r="BE21" s="511"/>
      <c r="BF21" s="511"/>
      <c r="BG21" s="43"/>
      <c r="BH21" s="512">
        <v>17</v>
      </c>
      <c r="BI21" s="513"/>
      <c r="BJ21" s="511"/>
      <c r="BK21" s="511"/>
      <c r="BL21" s="511"/>
      <c r="BM21" s="511"/>
      <c r="BN21" s="511"/>
      <c r="BO21" s="511"/>
      <c r="BP21" s="511"/>
      <c r="BQ21" s="511"/>
      <c r="BR21" s="511"/>
      <c r="BS21" s="511"/>
      <c r="BT21" s="511"/>
      <c r="BU21" s="511"/>
      <c r="BV21" s="511"/>
      <c r="BW21" s="511"/>
      <c r="BX21" s="511"/>
      <c r="BY21" s="511"/>
      <c r="BZ21" s="511"/>
      <c r="CA21" s="511"/>
      <c r="CB21" s="511"/>
      <c r="CC21" s="511"/>
      <c r="CD21" s="511"/>
      <c r="CE21" s="511"/>
      <c r="CF21" s="511"/>
      <c r="CG21" s="511"/>
      <c r="CH21" s="511"/>
      <c r="CI21" s="511"/>
      <c r="CK21" s="511"/>
      <c r="CL21" s="511"/>
      <c r="CM21" s="511"/>
      <c r="CN21" s="511"/>
      <c r="CO21" s="511"/>
      <c r="CP21" s="511"/>
      <c r="CQ21" s="511"/>
      <c r="CR21" s="511"/>
      <c r="CS21" s="511"/>
      <c r="CT21" s="511"/>
      <c r="CU21" s="511"/>
      <c r="CV21" s="511"/>
      <c r="CW21" s="511"/>
      <c r="CX21" s="511"/>
      <c r="CY21" s="511"/>
      <c r="CZ21" s="511"/>
      <c r="DA21" s="511"/>
      <c r="DB21" s="511"/>
      <c r="DC21" s="511"/>
      <c r="DD21" s="511"/>
    </row>
    <row r="22" spans="2:108" ht="16.5" customHeight="1">
      <c r="B22" s="520">
        <v>8</v>
      </c>
      <c r="C22" s="520"/>
      <c r="D22" s="521"/>
      <c r="E22" s="522"/>
      <c r="F22" s="523"/>
      <c r="G22" s="511"/>
      <c r="H22" s="511"/>
      <c r="I22" s="511"/>
      <c r="J22" s="511"/>
      <c r="K22" s="511"/>
      <c r="L22" s="511"/>
      <c r="M22" s="511"/>
      <c r="N22" s="511"/>
      <c r="O22" s="511"/>
      <c r="P22" s="511"/>
      <c r="Q22" s="524"/>
      <c r="R22" s="524"/>
      <c r="S22" s="524"/>
      <c r="T22" s="524"/>
      <c r="U22" s="524"/>
      <c r="V22" s="512"/>
      <c r="W22" s="525"/>
      <c r="X22" s="525"/>
      <c r="Y22" s="525"/>
      <c r="Z22" s="525"/>
      <c r="AA22" s="525"/>
      <c r="AB22" s="525"/>
      <c r="AC22" s="513"/>
      <c r="AE22" s="511">
        <v>18</v>
      </c>
      <c r="AF22" s="511"/>
      <c r="AG22" s="511"/>
      <c r="AH22" s="511"/>
      <c r="AI22" s="511"/>
      <c r="AJ22" s="511"/>
      <c r="AK22" s="511"/>
      <c r="AL22" s="511"/>
      <c r="AM22" s="511"/>
      <c r="AN22" s="511"/>
      <c r="AO22" s="511"/>
      <c r="AP22" s="511"/>
      <c r="AQ22" s="511"/>
      <c r="AR22" s="511"/>
      <c r="AS22" s="511"/>
      <c r="AT22" s="511"/>
      <c r="AU22" s="511"/>
      <c r="AV22" s="511"/>
      <c r="AW22" s="511"/>
      <c r="AX22" s="511"/>
      <c r="AY22" s="511"/>
      <c r="AZ22" s="511"/>
      <c r="BA22" s="511"/>
      <c r="BB22" s="511"/>
      <c r="BC22" s="511"/>
      <c r="BD22" s="511"/>
      <c r="BE22" s="511"/>
      <c r="BF22" s="511"/>
      <c r="BG22" s="43"/>
      <c r="BH22" s="511">
        <v>18</v>
      </c>
      <c r="BI22" s="511"/>
      <c r="BJ22" s="511"/>
      <c r="BK22" s="511"/>
      <c r="BL22" s="511"/>
      <c r="BM22" s="511"/>
      <c r="BN22" s="511"/>
      <c r="BO22" s="511"/>
      <c r="BP22" s="511"/>
      <c r="BQ22" s="511"/>
      <c r="BR22" s="511"/>
      <c r="BS22" s="511"/>
      <c r="BT22" s="511"/>
      <c r="BU22" s="511"/>
      <c r="BV22" s="511"/>
      <c r="BW22" s="511"/>
      <c r="BX22" s="511"/>
      <c r="BY22" s="511"/>
      <c r="BZ22" s="511"/>
      <c r="CA22" s="511"/>
      <c r="CB22" s="511"/>
      <c r="CC22" s="511"/>
      <c r="CD22" s="511"/>
      <c r="CE22" s="511"/>
      <c r="CF22" s="511"/>
      <c r="CG22" s="511"/>
      <c r="CH22" s="511"/>
      <c r="CI22" s="511"/>
      <c r="CK22" s="511"/>
      <c r="CL22" s="511"/>
      <c r="CM22" s="511"/>
      <c r="CN22" s="511"/>
      <c r="CO22" s="511"/>
      <c r="CP22" s="511"/>
      <c r="CQ22" s="511"/>
      <c r="CR22" s="511"/>
      <c r="CS22" s="511"/>
      <c r="CT22" s="511"/>
      <c r="CU22" s="511"/>
      <c r="CV22" s="511"/>
      <c r="CW22" s="511"/>
      <c r="CX22" s="511"/>
      <c r="CY22" s="511"/>
      <c r="CZ22" s="511"/>
      <c r="DA22" s="511"/>
      <c r="DB22" s="511"/>
      <c r="DC22" s="511"/>
      <c r="DD22" s="511"/>
    </row>
    <row r="23" spans="2:108" ht="16.5" customHeight="1">
      <c r="B23" s="520">
        <v>9</v>
      </c>
      <c r="C23" s="520"/>
      <c r="D23" s="524"/>
      <c r="E23" s="524"/>
      <c r="F23" s="524"/>
      <c r="G23" s="511"/>
      <c r="H23" s="511"/>
      <c r="I23" s="511"/>
      <c r="J23" s="511"/>
      <c r="K23" s="511"/>
      <c r="L23" s="511"/>
      <c r="M23" s="511"/>
      <c r="N23" s="511"/>
      <c r="O23" s="511"/>
      <c r="P23" s="511"/>
      <c r="Q23" s="511"/>
      <c r="R23" s="511"/>
      <c r="S23" s="511"/>
      <c r="T23" s="511"/>
      <c r="U23" s="511"/>
      <c r="V23" s="512"/>
      <c r="W23" s="525"/>
      <c r="X23" s="525"/>
      <c r="Y23" s="525"/>
      <c r="Z23" s="525"/>
      <c r="AA23" s="525"/>
      <c r="AB23" s="525"/>
      <c r="AC23" s="513"/>
      <c r="AE23" s="511">
        <v>19</v>
      </c>
      <c r="AF23" s="511"/>
      <c r="AG23" s="511"/>
      <c r="AH23" s="511"/>
      <c r="AI23" s="511"/>
      <c r="AJ23" s="511"/>
      <c r="AK23" s="511"/>
      <c r="AL23" s="511"/>
      <c r="AM23" s="511"/>
      <c r="AN23" s="511"/>
      <c r="AO23" s="511"/>
      <c r="AP23" s="511"/>
      <c r="AQ23" s="511"/>
      <c r="AR23" s="511"/>
      <c r="AS23" s="511"/>
      <c r="AT23" s="511"/>
      <c r="AU23" s="511"/>
      <c r="AV23" s="511"/>
      <c r="AW23" s="511"/>
      <c r="AX23" s="511"/>
      <c r="AY23" s="511"/>
      <c r="AZ23" s="511"/>
      <c r="BA23" s="511"/>
      <c r="BB23" s="511"/>
      <c r="BC23" s="511"/>
      <c r="BD23" s="511"/>
      <c r="BE23" s="511"/>
      <c r="BF23" s="511"/>
      <c r="BG23" s="43"/>
      <c r="BH23" s="512">
        <v>19</v>
      </c>
      <c r="BI23" s="513"/>
      <c r="BJ23" s="511"/>
      <c r="BK23" s="511"/>
      <c r="BL23" s="511"/>
      <c r="BM23" s="511"/>
      <c r="BN23" s="511"/>
      <c r="BO23" s="511"/>
      <c r="BP23" s="511"/>
      <c r="BQ23" s="511"/>
      <c r="BR23" s="511"/>
      <c r="BS23" s="511"/>
      <c r="BT23" s="511"/>
      <c r="BU23" s="511"/>
      <c r="BV23" s="511"/>
      <c r="BW23" s="511"/>
      <c r="BX23" s="511"/>
      <c r="BY23" s="511"/>
      <c r="BZ23" s="511"/>
      <c r="CA23" s="511"/>
      <c r="CB23" s="511"/>
      <c r="CC23" s="511"/>
      <c r="CD23" s="511"/>
      <c r="CE23" s="511"/>
      <c r="CF23" s="511"/>
      <c r="CG23" s="511"/>
      <c r="CH23" s="511"/>
      <c r="CI23" s="511"/>
      <c r="CK23" s="511"/>
      <c r="CL23" s="511"/>
      <c r="CM23" s="511"/>
      <c r="CN23" s="511"/>
      <c r="CO23" s="511"/>
      <c r="CP23" s="511"/>
      <c r="CQ23" s="511"/>
      <c r="CR23" s="511"/>
      <c r="CS23" s="511"/>
      <c r="CT23" s="511"/>
      <c r="CU23" s="511"/>
      <c r="CV23" s="511"/>
      <c r="CW23" s="511"/>
      <c r="CX23" s="511"/>
      <c r="CY23" s="511"/>
      <c r="CZ23" s="511"/>
      <c r="DA23" s="511"/>
      <c r="DB23" s="511"/>
      <c r="DC23" s="511"/>
      <c r="DD23" s="511"/>
    </row>
    <row r="24" spans="2:108" ht="16.5" customHeight="1">
      <c r="B24" s="520">
        <v>10</v>
      </c>
      <c r="C24" s="520"/>
      <c r="D24" s="524"/>
      <c r="E24" s="524"/>
      <c r="F24" s="524"/>
      <c r="G24" s="511"/>
      <c r="H24" s="511"/>
      <c r="I24" s="511"/>
      <c r="J24" s="511"/>
      <c r="K24" s="511"/>
      <c r="L24" s="511"/>
      <c r="M24" s="511"/>
      <c r="N24" s="511"/>
      <c r="O24" s="511"/>
      <c r="P24" s="511"/>
      <c r="Q24" s="524"/>
      <c r="R24" s="524"/>
      <c r="S24" s="524"/>
      <c r="T24" s="524"/>
      <c r="U24" s="524"/>
      <c r="V24" s="512"/>
      <c r="W24" s="525"/>
      <c r="X24" s="525"/>
      <c r="Y24" s="525"/>
      <c r="Z24" s="525"/>
      <c r="AA24" s="525"/>
      <c r="AB24" s="525"/>
      <c r="AC24" s="513"/>
      <c r="AE24" s="511">
        <v>20</v>
      </c>
      <c r="AF24" s="511"/>
      <c r="AG24" s="511"/>
      <c r="AH24" s="511"/>
      <c r="AI24" s="511"/>
      <c r="AJ24" s="511"/>
      <c r="AK24" s="511"/>
      <c r="AL24" s="511"/>
      <c r="AM24" s="511"/>
      <c r="AN24" s="511"/>
      <c r="AO24" s="511"/>
      <c r="AP24" s="511"/>
      <c r="AQ24" s="511"/>
      <c r="AR24" s="511"/>
      <c r="AS24" s="511"/>
      <c r="AT24" s="511"/>
      <c r="AU24" s="511"/>
      <c r="AV24" s="511"/>
      <c r="AW24" s="511"/>
      <c r="AX24" s="511"/>
      <c r="AY24" s="511"/>
      <c r="AZ24" s="511"/>
      <c r="BA24" s="511"/>
      <c r="BB24" s="511"/>
      <c r="BC24" s="511"/>
      <c r="BD24" s="511"/>
      <c r="BE24" s="511"/>
      <c r="BF24" s="511"/>
      <c r="BG24" s="43"/>
      <c r="BH24" s="511">
        <v>20</v>
      </c>
      <c r="BI24" s="511"/>
      <c r="BJ24" s="511"/>
      <c r="BK24" s="511"/>
      <c r="BL24" s="511"/>
      <c r="BM24" s="511"/>
      <c r="BN24" s="511"/>
      <c r="BO24" s="511"/>
      <c r="BP24" s="511"/>
      <c r="BQ24" s="511"/>
      <c r="BR24" s="511"/>
      <c r="BS24" s="511"/>
      <c r="BT24" s="511"/>
      <c r="BU24" s="511"/>
      <c r="BV24" s="511"/>
      <c r="BW24" s="511"/>
      <c r="BX24" s="511"/>
      <c r="BY24" s="511"/>
      <c r="BZ24" s="511"/>
      <c r="CA24" s="511"/>
      <c r="CB24" s="511"/>
      <c r="CC24" s="511"/>
      <c r="CD24" s="511"/>
      <c r="CE24" s="511"/>
      <c r="CF24" s="511"/>
      <c r="CG24" s="511"/>
      <c r="CH24" s="511"/>
      <c r="CI24" s="511"/>
      <c r="CK24" s="511"/>
      <c r="CL24" s="511"/>
      <c r="CM24" s="511"/>
      <c r="CN24" s="511"/>
      <c r="CO24" s="511"/>
      <c r="CP24" s="511"/>
      <c r="CQ24" s="511"/>
      <c r="CR24" s="511"/>
      <c r="CS24" s="511"/>
      <c r="CT24" s="511"/>
      <c r="CU24" s="511"/>
      <c r="CV24" s="511"/>
      <c r="CW24" s="511"/>
      <c r="CX24" s="511"/>
      <c r="CY24" s="511"/>
      <c r="CZ24" s="511"/>
      <c r="DA24" s="511"/>
      <c r="DB24" s="511"/>
      <c r="DC24" s="511"/>
      <c r="DD24" s="511"/>
    </row>
    <row r="25" spans="2:108" ht="16.5" customHeight="1">
      <c r="B25" s="520">
        <v>11</v>
      </c>
      <c r="C25" s="520"/>
      <c r="D25" s="524"/>
      <c r="E25" s="524"/>
      <c r="F25" s="524"/>
      <c r="G25" s="511"/>
      <c r="H25" s="511"/>
      <c r="I25" s="511"/>
      <c r="J25" s="511"/>
      <c r="K25" s="511"/>
      <c r="L25" s="511"/>
      <c r="M25" s="511"/>
      <c r="N25" s="511"/>
      <c r="O25" s="511"/>
      <c r="P25" s="511"/>
      <c r="Q25" s="511"/>
      <c r="R25" s="511"/>
      <c r="S25" s="511"/>
      <c r="T25" s="511"/>
      <c r="U25" s="511"/>
      <c r="V25" s="512"/>
      <c r="W25" s="525"/>
      <c r="X25" s="525"/>
      <c r="Y25" s="525"/>
      <c r="Z25" s="525"/>
      <c r="AA25" s="525"/>
      <c r="AB25" s="525"/>
      <c r="AC25" s="513"/>
      <c r="AE25" s="511">
        <v>21</v>
      </c>
      <c r="AF25" s="511"/>
      <c r="AG25" s="511"/>
      <c r="AH25" s="511"/>
      <c r="AI25" s="511"/>
      <c r="AJ25" s="511"/>
      <c r="AK25" s="511"/>
      <c r="AL25" s="511"/>
      <c r="AM25" s="511"/>
      <c r="AN25" s="511"/>
      <c r="AO25" s="511"/>
      <c r="AP25" s="511"/>
      <c r="AQ25" s="511"/>
      <c r="AR25" s="511"/>
      <c r="AS25" s="511"/>
      <c r="AT25" s="511"/>
      <c r="AU25" s="511"/>
      <c r="AV25" s="511"/>
      <c r="AW25" s="511"/>
      <c r="AX25" s="511"/>
      <c r="AY25" s="511"/>
      <c r="AZ25" s="511"/>
      <c r="BA25" s="511"/>
      <c r="BB25" s="511"/>
      <c r="BC25" s="511"/>
      <c r="BD25" s="511"/>
      <c r="BE25" s="511"/>
      <c r="BF25" s="511"/>
      <c r="BG25" s="43"/>
      <c r="BH25" s="512">
        <v>21</v>
      </c>
      <c r="BI25" s="513"/>
      <c r="BJ25" s="511"/>
      <c r="BK25" s="511"/>
      <c r="BL25" s="511"/>
      <c r="BM25" s="511"/>
      <c r="BN25" s="511"/>
      <c r="BO25" s="511"/>
      <c r="BP25" s="511"/>
      <c r="BQ25" s="511"/>
      <c r="BR25" s="511"/>
      <c r="BS25" s="511"/>
      <c r="BT25" s="511"/>
      <c r="BU25" s="511"/>
      <c r="BV25" s="511"/>
      <c r="BW25" s="511"/>
      <c r="BX25" s="511"/>
      <c r="BY25" s="511"/>
      <c r="BZ25" s="511"/>
      <c r="CA25" s="511"/>
      <c r="CB25" s="511"/>
      <c r="CC25" s="511"/>
      <c r="CD25" s="511"/>
      <c r="CE25" s="511"/>
      <c r="CF25" s="511"/>
      <c r="CG25" s="511"/>
      <c r="CH25" s="511"/>
      <c r="CI25" s="511"/>
      <c r="CK25" s="511"/>
      <c r="CL25" s="511"/>
      <c r="CM25" s="511"/>
      <c r="CN25" s="511"/>
      <c r="CO25" s="511"/>
      <c r="CP25" s="511"/>
      <c r="CQ25" s="511"/>
      <c r="CR25" s="511"/>
      <c r="CS25" s="511"/>
      <c r="CT25" s="511"/>
      <c r="CU25" s="511"/>
      <c r="CV25" s="511"/>
      <c r="CW25" s="511"/>
      <c r="CX25" s="511"/>
      <c r="CY25" s="511"/>
      <c r="CZ25" s="511"/>
      <c r="DA25" s="511"/>
      <c r="DB25" s="511"/>
      <c r="DC25" s="511"/>
      <c r="DD25" s="511"/>
    </row>
    <row r="26" spans="2:108" ht="16.5" customHeight="1">
      <c r="B26" s="520">
        <v>12</v>
      </c>
      <c r="C26" s="520"/>
      <c r="D26" s="521"/>
      <c r="E26" s="522"/>
      <c r="F26" s="523"/>
      <c r="G26" s="511"/>
      <c r="H26" s="511"/>
      <c r="I26" s="511"/>
      <c r="J26" s="511"/>
      <c r="K26" s="511"/>
      <c r="L26" s="511"/>
      <c r="M26" s="511"/>
      <c r="N26" s="511"/>
      <c r="O26" s="511"/>
      <c r="P26" s="511"/>
      <c r="Q26" s="524"/>
      <c r="R26" s="524"/>
      <c r="S26" s="524"/>
      <c r="T26" s="524"/>
      <c r="U26" s="524"/>
      <c r="V26" s="512"/>
      <c r="W26" s="525"/>
      <c r="X26" s="525"/>
      <c r="Y26" s="525"/>
      <c r="Z26" s="525"/>
      <c r="AA26" s="525"/>
      <c r="AB26" s="525"/>
      <c r="AC26" s="513"/>
      <c r="AE26" s="511">
        <v>22</v>
      </c>
      <c r="AF26" s="511"/>
      <c r="AG26" s="511"/>
      <c r="AH26" s="511"/>
      <c r="AI26" s="511"/>
      <c r="AJ26" s="511"/>
      <c r="AK26" s="511"/>
      <c r="AL26" s="511"/>
      <c r="AM26" s="511"/>
      <c r="AN26" s="511"/>
      <c r="AO26" s="511"/>
      <c r="AP26" s="511"/>
      <c r="AQ26" s="511"/>
      <c r="AR26" s="511"/>
      <c r="AS26" s="511"/>
      <c r="AT26" s="511"/>
      <c r="AU26" s="511"/>
      <c r="AV26" s="511"/>
      <c r="AW26" s="511"/>
      <c r="AX26" s="511"/>
      <c r="AY26" s="511"/>
      <c r="AZ26" s="511"/>
      <c r="BA26" s="511"/>
      <c r="BB26" s="511"/>
      <c r="BC26" s="511"/>
      <c r="BD26" s="511"/>
      <c r="BE26" s="511"/>
      <c r="BF26" s="511"/>
      <c r="BG26" s="43"/>
      <c r="BH26" s="511">
        <v>22</v>
      </c>
      <c r="BI26" s="511"/>
      <c r="BJ26" s="511"/>
      <c r="BK26" s="511"/>
      <c r="BL26" s="511"/>
      <c r="BM26" s="511"/>
      <c r="BN26" s="511"/>
      <c r="BO26" s="511"/>
      <c r="BP26" s="511"/>
      <c r="BQ26" s="511"/>
      <c r="BR26" s="511"/>
      <c r="BS26" s="511"/>
      <c r="BT26" s="511"/>
      <c r="BU26" s="511"/>
      <c r="BV26" s="511"/>
      <c r="BW26" s="511"/>
      <c r="BX26" s="511"/>
      <c r="BY26" s="511"/>
      <c r="BZ26" s="511"/>
      <c r="CA26" s="511"/>
      <c r="CB26" s="511"/>
      <c r="CC26" s="511"/>
      <c r="CD26" s="511"/>
      <c r="CE26" s="511"/>
      <c r="CF26" s="511"/>
      <c r="CG26" s="511"/>
      <c r="CH26" s="511"/>
      <c r="CI26" s="511"/>
      <c r="CK26" s="511"/>
      <c r="CL26" s="511"/>
      <c r="CM26" s="511"/>
      <c r="CN26" s="511"/>
      <c r="CO26" s="511"/>
      <c r="CP26" s="511"/>
      <c r="CQ26" s="511"/>
      <c r="CR26" s="511"/>
      <c r="CS26" s="511"/>
      <c r="CT26" s="511"/>
      <c r="CU26" s="511"/>
      <c r="CV26" s="511"/>
      <c r="CW26" s="511"/>
      <c r="CX26" s="511"/>
      <c r="CY26" s="511"/>
      <c r="CZ26" s="511"/>
      <c r="DA26" s="511"/>
      <c r="DB26" s="511"/>
      <c r="DC26" s="511"/>
      <c r="DD26" s="511"/>
    </row>
    <row r="27" spans="2:108" ht="16.5" customHeight="1">
      <c r="B27" s="520">
        <v>13</v>
      </c>
      <c r="C27" s="520"/>
      <c r="D27" s="524"/>
      <c r="E27" s="524"/>
      <c r="F27" s="524"/>
      <c r="G27" s="511"/>
      <c r="H27" s="511"/>
      <c r="I27" s="511"/>
      <c r="J27" s="511"/>
      <c r="K27" s="511"/>
      <c r="L27" s="511"/>
      <c r="M27" s="511"/>
      <c r="N27" s="511"/>
      <c r="O27" s="511"/>
      <c r="P27" s="511"/>
      <c r="Q27" s="511"/>
      <c r="R27" s="511"/>
      <c r="S27" s="511"/>
      <c r="T27" s="511"/>
      <c r="U27" s="511"/>
      <c r="V27" s="512"/>
      <c r="W27" s="525"/>
      <c r="X27" s="525"/>
      <c r="Y27" s="525"/>
      <c r="Z27" s="525"/>
      <c r="AA27" s="525"/>
      <c r="AB27" s="525"/>
      <c r="AC27" s="513"/>
      <c r="AE27" s="511">
        <v>23</v>
      </c>
      <c r="AF27" s="511"/>
      <c r="AG27" s="511"/>
      <c r="AH27" s="511"/>
      <c r="AI27" s="511"/>
      <c r="AJ27" s="511"/>
      <c r="AK27" s="511"/>
      <c r="AL27" s="511"/>
      <c r="AM27" s="511"/>
      <c r="AN27" s="511"/>
      <c r="AO27" s="511"/>
      <c r="AP27" s="511"/>
      <c r="AQ27" s="511"/>
      <c r="AR27" s="511"/>
      <c r="AS27" s="511"/>
      <c r="AT27" s="511"/>
      <c r="AU27" s="511"/>
      <c r="AV27" s="511"/>
      <c r="AW27" s="511"/>
      <c r="AX27" s="511"/>
      <c r="AY27" s="511"/>
      <c r="AZ27" s="511"/>
      <c r="BA27" s="511"/>
      <c r="BB27" s="511"/>
      <c r="BC27" s="511"/>
      <c r="BD27" s="511"/>
      <c r="BE27" s="511"/>
      <c r="BF27" s="511"/>
      <c r="BG27" s="43"/>
      <c r="BH27" s="512">
        <v>23</v>
      </c>
      <c r="BI27" s="513"/>
      <c r="BJ27" s="511"/>
      <c r="BK27" s="511"/>
      <c r="BL27" s="511"/>
      <c r="BM27" s="511"/>
      <c r="BN27" s="511"/>
      <c r="BO27" s="511"/>
      <c r="BP27" s="511"/>
      <c r="BQ27" s="511"/>
      <c r="BR27" s="511"/>
      <c r="BS27" s="511"/>
      <c r="BT27" s="511"/>
      <c r="BU27" s="511"/>
      <c r="BV27" s="511"/>
      <c r="BW27" s="511"/>
      <c r="BX27" s="511"/>
      <c r="BY27" s="511"/>
      <c r="BZ27" s="511"/>
      <c r="CA27" s="511"/>
      <c r="CB27" s="511"/>
      <c r="CC27" s="511"/>
      <c r="CD27" s="511"/>
      <c r="CE27" s="511"/>
      <c r="CF27" s="511"/>
      <c r="CG27" s="511"/>
      <c r="CH27" s="511"/>
      <c r="CI27" s="511"/>
      <c r="CK27" s="511"/>
      <c r="CL27" s="511"/>
      <c r="CM27" s="511"/>
      <c r="CN27" s="511"/>
      <c r="CO27" s="511"/>
      <c r="CP27" s="511"/>
      <c r="CQ27" s="511"/>
      <c r="CR27" s="511"/>
      <c r="CS27" s="511"/>
      <c r="CT27" s="511"/>
      <c r="CU27" s="511"/>
      <c r="CV27" s="511"/>
      <c r="CW27" s="511"/>
      <c r="CX27" s="511"/>
      <c r="CY27" s="511"/>
      <c r="CZ27" s="511"/>
      <c r="DA27" s="511"/>
      <c r="DB27" s="511"/>
      <c r="DC27" s="511"/>
      <c r="DD27" s="511"/>
    </row>
    <row r="28" spans="2:108" ht="16.5" customHeight="1">
      <c r="B28" s="520">
        <v>14</v>
      </c>
      <c r="C28" s="520"/>
      <c r="D28" s="524"/>
      <c r="E28" s="524"/>
      <c r="F28" s="524"/>
      <c r="G28" s="511"/>
      <c r="H28" s="511"/>
      <c r="I28" s="511"/>
      <c r="J28" s="511"/>
      <c r="K28" s="511"/>
      <c r="L28" s="511"/>
      <c r="M28" s="511"/>
      <c r="N28" s="511"/>
      <c r="O28" s="511"/>
      <c r="P28" s="511"/>
      <c r="Q28" s="524"/>
      <c r="R28" s="524"/>
      <c r="S28" s="524"/>
      <c r="T28" s="524"/>
      <c r="U28" s="524"/>
      <c r="V28" s="512"/>
      <c r="W28" s="525"/>
      <c r="X28" s="525"/>
      <c r="Y28" s="525"/>
      <c r="Z28" s="525"/>
      <c r="AA28" s="525"/>
      <c r="AB28" s="525"/>
      <c r="AC28" s="513"/>
      <c r="AE28" s="511">
        <v>24</v>
      </c>
      <c r="AF28" s="511"/>
      <c r="AG28" s="511"/>
      <c r="AH28" s="511"/>
      <c r="AI28" s="511"/>
      <c r="AJ28" s="511"/>
      <c r="AK28" s="511"/>
      <c r="AL28" s="511"/>
      <c r="AM28" s="511"/>
      <c r="AN28" s="511"/>
      <c r="AO28" s="511"/>
      <c r="AP28" s="511"/>
      <c r="AQ28" s="511"/>
      <c r="AR28" s="511"/>
      <c r="AS28" s="511"/>
      <c r="AT28" s="511"/>
      <c r="AU28" s="511"/>
      <c r="AV28" s="511"/>
      <c r="AW28" s="511"/>
      <c r="AX28" s="511"/>
      <c r="AY28" s="511"/>
      <c r="AZ28" s="511"/>
      <c r="BA28" s="511"/>
      <c r="BB28" s="511"/>
      <c r="BC28" s="511"/>
      <c r="BD28" s="511"/>
      <c r="BE28" s="511"/>
      <c r="BF28" s="511"/>
      <c r="BG28" s="43"/>
      <c r="BH28" s="511">
        <v>24</v>
      </c>
      <c r="BI28" s="511"/>
      <c r="BJ28" s="511"/>
      <c r="BK28" s="511"/>
      <c r="BL28" s="511"/>
      <c r="BM28" s="511"/>
      <c r="BN28" s="511"/>
      <c r="BO28" s="511"/>
      <c r="BP28" s="511"/>
      <c r="BQ28" s="511"/>
      <c r="BR28" s="511"/>
      <c r="BS28" s="511"/>
      <c r="BT28" s="511"/>
      <c r="BU28" s="511"/>
      <c r="BV28" s="511"/>
      <c r="BW28" s="511"/>
      <c r="BX28" s="511"/>
      <c r="BY28" s="511"/>
      <c r="BZ28" s="511"/>
      <c r="CA28" s="511"/>
      <c r="CB28" s="511"/>
      <c r="CC28" s="511"/>
      <c r="CD28" s="511"/>
      <c r="CE28" s="511"/>
      <c r="CF28" s="511"/>
      <c r="CG28" s="511"/>
      <c r="CH28" s="511"/>
      <c r="CI28" s="511"/>
      <c r="CK28" s="511"/>
      <c r="CL28" s="511"/>
      <c r="CM28" s="511"/>
      <c r="CN28" s="511"/>
      <c r="CO28" s="511"/>
      <c r="CP28" s="511"/>
      <c r="CQ28" s="511"/>
      <c r="CR28" s="511"/>
      <c r="CS28" s="511"/>
      <c r="CT28" s="511"/>
      <c r="CU28" s="511"/>
      <c r="CV28" s="511"/>
      <c r="CW28" s="511"/>
      <c r="CX28" s="511"/>
      <c r="CY28" s="511"/>
      <c r="CZ28" s="511"/>
      <c r="DA28" s="511"/>
      <c r="DB28" s="511"/>
      <c r="DC28" s="511"/>
      <c r="DD28" s="511"/>
    </row>
    <row r="29" spans="2:108" ht="16.5" customHeight="1">
      <c r="B29" s="520">
        <v>15</v>
      </c>
      <c r="C29" s="520"/>
      <c r="D29" s="524"/>
      <c r="E29" s="524"/>
      <c r="F29" s="524"/>
      <c r="G29" s="511"/>
      <c r="H29" s="511"/>
      <c r="I29" s="511"/>
      <c r="J29" s="511"/>
      <c r="K29" s="511"/>
      <c r="L29" s="511"/>
      <c r="M29" s="511"/>
      <c r="N29" s="511"/>
      <c r="O29" s="511"/>
      <c r="P29" s="511"/>
      <c r="Q29" s="511"/>
      <c r="R29" s="511"/>
      <c r="S29" s="511"/>
      <c r="T29" s="511"/>
      <c r="U29" s="511"/>
      <c r="V29" s="512"/>
      <c r="W29" s="525"/>
      <c r="X29" s="525"/>
      <c r="Y29" s="525"/>
      <c r="Z29" s="525"/>
      <c r="AA29" s="525"/>
      <c r="AB29" s="525"/>
      <c r="AC29" s="513"/>
      <c r="AE29" s="511">
        <v>25</v>
      </c>
      <c r="AF29" s="511"/>
      <c r="AG29" s="511"/>
      <c r="AH29" s="511"/>
      <c r="AI29" s="511"/>
      <c r="AJ29" s="511"/>
      <c r="AK29" s="511"/>
      <c r="AL29" s="511"/>
      <c r="AM29" s="511"/>
      <c r="AN29" s="511"/>
      <c r="AO29" s="511"/>
      <c r="AP29" s="511"/>
      <c r="AQ29" s="511"/>
      <c r="AR29" s="511"/>
      <c r="AS29" s="511"/>
      <c r="AT29" s="511"/>
      <c r="AU29" s="511"/>
      <c r="AV29" s="511"/>
      <c r="AW29" s="511"/>
      <c r="AX29" s="511"/>
      <c r="AY29" s="511"/>
      <c r="AZ29" s="511"/>
      <c r="BA29" s="511"/>
      <c r="BB29" s="511"/>
      <c r="BC29" s="511"/>
      <c r="BD29" s="511"/>
      <c r="BE29" s="511"/>
      <c r="BF29" s="511"/>
      <c r="BG29" s="43"/>
      <c r="BH29" s="512">
        <v>25</v>
      </c>
      <c r="BI29" s="513"/>
      <c r="BJ29" s="511"/>
      <c r="BK29" s="511"/>
      <c r="BL29" s="511"/>
      <c r="BM29" s="511"/>
      <c r="BN29" s="511"/>
      <c r="BO29" s="511"/>
      <c r="BP29" s="511"/>
      <c r="BQ29" s="511"/>
      <c r="BR29" s="511"/>
      <c r="BS29" s="511"/>
      <c r="BT29" s="511"/>
      <c r="BU29" s="511"/>
      <c r="BV29" s="511"/>
      <c r="BW29" s="511"/>
      <c r="BX29" s="511"/>
      <c r="BY29" s="511"/>
      <c r="BZ29" s="511"/>
      <c r="CA29" s="511"/>
      <c r="CB29" s="511"/>
      <c r="CC29" s="511"/>
      <c r="CD29" s="511"/>
      <c r="CE29" s="511"/>
      <c r="CF29" s="511"/>
      <c r="CG29" s="511"/>
      <c r="CH29" s="511"/>
      <c r="CI29" s="511"/>
      <c r="CK29" s="511"/>
      <c r="CL29" s="511"/>
      <c r="CM29" s="511"/>
      <c r="CN29" s="511"/>
      <c r="CO29" s="511"/>
      <c r="CP29" s="511"/>
      <c r="CQ29" s="511"/>
      <c r="CR29" s="511"/>
      <c r="CS29" s="511"/>
      <c r="CT29" s="511"/>
      <c r="CU29" s="511"/>
      <c r="CV29" s="511"/>
      <c r="CW29" s="511"/>
      <c r="CX29" s="511"/>
      <c r="CY29" s="511"/>
      <c r="CZ29" s="511"/>
      <c r="DA29" s="511"/>
      <c r="DB29" s="511"/>
      <c r="DC29" s="511"/>
      <c r="DD29" s="511"/>
    </row>
    <row r="30" spans="2:108" ht="16.5" customHeight="1">
      <c r="B30" s="520">
        <v>16</v>
      </c>
      <c r="C30" s="520"/>
      <c r="D30" s="521"/>
      <c r="E30" s="522"/>
      <c r="F30" s="523"/>
      <c r="G30" s="511"/>
      <c r="H30" s="511"/>
      <c r="I30" s="511"/>
      <c r="J30" s="511"/>
      <c r="K30" s="511"/>
      <c r="L30" s="511"/>
      <c r="M30" s="511"/>
      <c r="N30" s="511"/>
      <c r="O30" s="511"/>
      <c r="P30" s="511"/>
      <c r="Q30" s="524"/>
      <c r="R30" s="524"/>
      <c r="S30" s="524"/>
      <c r="T30" s="524"/>
      <c r="U30" s="524"/>
      <c r="V30" s="512"/>
      <c r="W30" s="525"/>
      <c r="X30" s="525"/>
      <c r="Y30" s="525"/>
      <c r="Z30" s="525"/>
      <c r="AA30" s="525"/>
      <c r="AB30" s="525"/>
      <c r="AC30" s="513"/>
      <c r="AE30" s="511">
        <v>26</v>
      </c>
      <c r="AF30" s="511"/>
      <c r="AG30" s="511"/>
      <c r="AH30" s="511"/>
      <c r="AI30" s="511"/>
      <c r="AJ30" s="511"/>
      <c r="AK30" s="511"/>
      <c r="AL30" s="511"/>
      <c r="AM30" s="511"/>
      <c r="AN30" s="511"/>
      <c r="AO30" s="511"/>
      <c r="AP30" s="511"/>
      <c r="AQ30" s="511"/>
      <c r="AR30" s="511"/>
      <c r="AS30" s="511"/>
      <c r="AT30" s="511"/>
      <c r="AU30" s="511"/>
      <c r="AV30" s="511"/>
      <c r="AW30" s="511"/>
      <c r="AX30" s="511"/>
      <c r="AY30" s="511"/>
      <c r="AZ30" s="511"/>
      <c r="BA30" s="511"/>
      <c r="BB30" s="511"/>
      <c r="BC30" s="511"/>
      <c r="BD30" s="511"/>
      <c r="BE30" s="511"/>
      <c r="BF30" s="511"/>
      <c r="BG30" s="43"/>
      <c r="BH30" s="511">
        <v>26</v>
      </c>
      <c r="BI30" s="511"/>
      <c r="BJ30" s="511"/>
      <c r="BK30" s="511"/>
      <c r="BL30" s="511"/>
      <c r="BM30" s="511"/>
      <c r="BN30" s="511"/>
      <c r="BO30" s="511"/>
      <c r="BP30" s="511"/>
      <c r="BQ30" s="511"/>
      <c r="BR30" s="511"/>
      <c r="BS30" s="511"/>
      <c r="BT30" s="511"/>
      <c r="BU30" s="511"/>
      <c r="BV30" s="511"/>
      <c r="BW30" s="511"/>
      <c r="BX30" s="511"/>
      <c r="BY30" s="511"/>
      <c r="BZ30" s="511"/>
      <c r="CA30" s="511"/>
      <c r="CB30" s="511"/>
      <c r="CC30" s="511"/>
      <c r="CD30" s="511"/>
      <c r="CE30" s="511"/>
      <c r="CF30" s="511"/>
      <c r="CG30" s="511"/>
      <c r="CH30" s="511"/>
      <c r="CI30" s="511"/>
      <c r="CK30" s="511"/>
      <c r="CL30" s="511"/>
      <c r="CM30" s="511"/>
      <c r="CN30" s="511"/>
      <c r="CO30" s="511"/>
      <c r="CP30" s="511"/>
      <c r="CQ30" s="511"/>
      <c r="CR30" s="511"/>
      <c r="CS30" s="511"/>
      <c r="CT30" s="511"/>
      <c r="CU30" s="511"/>
      <c r="CV30" s="511"/>
      <c r="CW30" s="511"/>
      <c r="CX30" s="511"/>
      <c r="CY30" s="511"/>
      <c r="CZ30" s="511"/>
      <c r="DA30" s="511"/>
      <c r="DB30" s="511"/>
      <c r="DC30" s="511"/>
      <c r="DD30" s="511"/>
    </row>
    <row r="31" spans="2:108" ht="16.5" customHeight="1">
      <c r="B31" s="520">
        <v>17</v>
      </c>
      <c r="C31" s="520"/>
      <c r="D31" s="524"/>
      <c r="E31" s="524"/>
      <c r="F31" s="524"/>
      <c r="G31" s="511"/>
      <c r="H31" s="511"/>
      <c r="I31" s="511"/>
      <c r="J31" s="511"/>
      <c r="K31" s="511"/>
      <c r="L31" s="511"/>
      <c r="M31" s="511"/>
      <c r="N31" s="511"/>
      <c r="O31" s="511"/>
      <c r="P31" s="511"/>
      <c r="Q31" s="511"/>
      <c r="R31" s="511"/>
      <c r="S31" s="511"/>
      <c r="T31" s="511"/>
      <c r="U31" s="511"/>
      <c r="V31" s="512"/>
      <c r="W31" s="525"/>
      <c r="X31" s="525"/>
      <c r="Y31" s="525"/>
      <c r="Z31" s="525"/>
      <c r="AA31" s="525"/>
      <c r="AB31" s="525"/>
      <c r="AC31" s="513"/>
      <c r="AE31" s="511">
        <v>27</v>
      </c>
      <c r="AF31" s="511"/>
      <c r="AG31" s="511"/>
      <c r="AH31" s="511"/>
      <c r="AI31" s="511"/>
      <c r="AJ31" s="511"/>
      <c r="AK31" s="511"/>
      <c r="AL31" s="511"/>
      <c r="AM31" s="511"/>
      <c r="AN31" s="511"/>
      <c r="AO31" s="511"/>
      <c r="AP31" s="511"/>
      <c r="AQ31" s="511"/>
      <c r="AR31" s="511"/>
      <c r="AS31" s="511"/>
      <c r="AT31" s="511"/>
      <c r="AU31" s="511"/>
      <c r="AV31" s="511"/>
      <c r="AW31" s="511"/>
      <c r="AX31" s="511"/>
      <c r="AY31" s="511"/>
      <c r="AZ31" s="511"/>
      <c r="BA31" s="511"/>
      <c r="BB31" s="511"/>
      <c r="BC31" s="511"/>
      <c r="BD31" s="511"/>
      <c r="BE31" s="511"/>
      <c r="BF31" s="511"/>
      <c r="BG31" s="43"/>
      <c r="BH31" s="512">
        <v>27</v>
      </c>
      <c r="BI31" s="513"/>
      <c r="BJ31" s="511"/>
      <c r="BK31" s="511"/>
      <c r="BL31" s="511"/>
      <c r="BM31" s="511"/>
      <c r="BN31" s="511"/>
      <c r="BO31" s="511"/>
      <c r="BP31" s="511"/>
      <c r="BQ31" s="511"/>
      <c r="BR31" s="511"/>
      <c r="BS31" s="511"/>
      <c r="BT31" s="511"/>
      <c r="BU31" s="511"/>
      <c r="BV31" s="511"/>
      <c r="BW31" s="511"/>
      <c r="BX31" s="511"/>
      <c r="BY31" s="511"/>
      <c r="BZ31" s="511"/>
      <c r="CA31" s="511"/>
      <c r="CB31" s="511"/>
      <c r="CC31" s="511"/>
      <c r="CD31" s="511"/>
      <c r="CE31" s="511"/>
      <c r="CF31" s="511"/>
      <c r="CG31" s="511"/>
      <c r="CH31" s="511"/>
      <c r="CI31" s="511"/>
      <c r="CK31" s="511"/>
      <c r="CL31" s="511"/>
      <c r="CM31" s="511"/>
      <c r="CN31" s="511"/>
      <c r="CO31" s="511"/>
      <c r="CP31" s="511"/>
      <c r="CQ31" s="511"/>
      <c r="CR31" s="511"/>
      <c r="CS31" s="511"/>
      <c r="CT31" s="511"/>
      <c r="CU31" s="511"/>
      <c r="CV31" s="511"/>
      <c r="CW31" s="511"/>
      <c r="CX31" s="511"/>
      <c r="CY31" s="511"/>
      <c r="CZ31" s="511"/>
      <c r="DA31" s="511"/>
      <c r="DB31" s="511"/>
      <c r="DC31" s="511"/>
      <c r="DD31" s="511"/>
    </row>
    <row r="32" spans="2:108" ht="16.5" customHeight="1">
      <c r="B32" s="520">
        <v>18</v>
      </c>
      <c r="C32" s="520"/>
      <c r="D32" s="524"/>
      <c r="E32" s="524"/>
      <c r="F32" s="524"/>
      <c r="G32" s="511"/>
      <c r="H32" s="511"/>
      <c r="I32" s="511"/>
      <c r="J32" s="511"/>
      <c r="K32" s="511"/>
      <c r="L32" s="511"/>
      <c r="M32" s="511"/>
      <c r="N32" s="511"/>
      <c r="O32" s="511"/>
      <c r="P32" s="511"/>
      <c r="Q32" s="524"/>
      <c r="R32" s="524"/>
      <c r="S32" s="524"/>
      <c r="T32" s="524"/>
      <c r="U32" s="524"/>
      <c r="V32" s="512"/>
      <c r="W32" s="525"/>
      <c r="X32" s="525"/>
      <c r="Y32" s="525"/>
      <c r="Z32" s="525"/>
      <c r="AA32" s="525"/>
      <c r="AB32" s="525"/>
      <c r="AC32" s="513"/>
      <c r="AE32" s="511">
        <v>28</v>
      </c>
      <c r="AF32" s="511"/>
      <c r="AG32" s="511"/>
      <c r="AH32" s="511"/>
      <c r="AI32" s="511"/>
      <c r="AJ32" s="511"/>
      <c r="AK32" s="511"/>
      <c r="AL32" s="511"/>
      <c r="AM32" s="511"/>
      <c r="AN32" s="511"/>
      <c r="AO32" s="511"/>
      <c r="AP32" s="511"/>
      <c r="AQ32" s="511"/>
      <c r="AR32" s="511"/>
      <c r="AS32" s="511"/>
      <c r="AT32" s="511"/>
      <c r="AU32" s="511"/>
      <c r="AV32" s="511"/>
      <c r="AW32" s="511"/>
      <c r="AX32" s="511"/>
      <c r="AY32" s="511"/>
      <c r="AZ32" s="511"/>
      <c r="BA32" s="511"/>
      <c r="BB32" s="511"/>
      <c r="BC32" s="511"/>
      <c r="BD32" s="511"/>
      <c r="BE32" s="511"/>
      <c r="BF32" s="511"/>
      <c r="BG32" s="43"/>
      <c r="BH32" s="511">
        <v>28</v>
      </c>
      <c r="BI32" s="511"/>
      <c r="BJ32" s="511"/>
      <c r="BK32" s="511"/>
      <c r="BL32" s="511"/>
      <c r="BM32" s="511"/>
      <c r="BN32" s="511"/>
      <c r="BO32" s="511"/>
      <c r="BP32" s="511"/>
      <c r="BQ32" s="511"/>
      <c r="BR32" s="511"/>
      <c r="BS32" s="511"/>
      <c r="BT32" s="511"/>
      <c r="BU32" s="511"/>
      <c r="BV32" s="511"/>
      <c r="BW32" s="511"/>
      <c r="BX32" s="511"/>
      <c r="BY32" s="511"/>
      <c r="BZ32" s="511"/>
      <c r="CA32" s="511"/>
      <c r="CB32" s="511"/>
      <c r="CC32" s="511"/>
      <c r="CD32" s="511"/>
      <c r="CE32" s="511"/>
      <c r="CF32" s="511"/>
      <c r="CG32" s="511"/>
      <c r="CH32" s="511"/>
      <c r="CI32" s="511"/>
      <c r="CK32" s="511"/>
      <c r="CL32" s="511"/>
      <c r="CM32" s="511"/>
      <c r="CN32" s="511"/>
      <c r="CO32" s="511"/>
      <c r="CP32" s="511"/>
      <c r="CQ32" s="511"/>
      <c r="CR32" s="511"/>
      <c r="CS32" s="511"/>
      <c r="CT32" s="511"/>
      <c r="CU32" s="511"/>
      <c r="CV32" s="511"/>
      <c r="CW32" s="511"/>
      <c r="CX32" s="511"/>
      <c r="CY32" s="511"/>
      <c r="CZ32" s="511"/>
      <c r="DA32" s="511"/>
      <c r="DB32" s="511"/>
      <c r="DC32" s="511"/>
      <c r="DD32" s="511"/>
    </row>
    <row r="33" spans="2:108" ht="16.5" customHeight="1">
      <c r="B33" s="520">
        <v>19</v>
      </c>
      <c r="C33" s="520"/>
      <c r="D33" s="524"/>
      <c r="E33" s="524"/>
      <c r="F33" s="524"/>
      <c r="G33" s="511"/>
      <c r="H33" s="511"/>
      <c r="I33" s="511"/>
      <c r="J33" s="511"/>
      <c r="K33" s="511"/>
      <c r="L33" s="511"/>
      <c r="M33" s="511"/>
      <c r="N33" s="511"/>
      <c r="O33" s="511"/>
      <c r="P33" s="511"/>
      <c r="Q33" s="511"/>
      <c r="R33" s="511"/>
      <c r="S33" s="511"/>
      <c r="T33" s="511"/>
      <c r="U33" s="511"/>
      <c r="V33" s="512"/>
      <c r="W33" s="525"/>
      <c r="X33" s="525"/>
      <c r="Y33" s="525"/>
      <c r="Z33" s="525"/>
      <c r="AA33" s="525"/>
      <c r="AB33" s="525"/>
      <c r="AC33" s="513"/>
      <c r="AE33" s="511">
        <v>29</v>
      </c>
      <c r="AF33" s="511"/>
      <c r="AG33" s="511"/>
      <c r="AH33" s="511"/>
      <c r="AI33" s="511"/>
      <c r="AJ33" s="511"/>
      <c r="AK33" s="511"/>
      <c r="AL33" s="511"/>
      <c r="AM33" s="511"/>
      <c r="AN33" s="511"/>
      <c r="AO33" s="511"/>
      <c r="AP33" s="511"/>
      <c r="AQ33" s="511"/>
      <c r="AR33" s="511"/>
      <c r="AS33" s="511"/>
      <c r="AT33" s="511"/>
      <c r="AU33" s="511"/>
      <c r="AV33" s="511"/>
      <c r="AW33" s="511"/>
      <c r="AX33" s="511"/>
      <c r="AY33" s="511"/>
      <c r="AZ33" s="511"/>
      <c r="BA33" s="511"/>
      <c r="BB33" s="511"/>
      <c r="BC33" s="511"/>
      <c r="BD33" s="511"/>
      <c r="BE33" s="511"/>
      <c r="BF33" s="511"/>
      <c r="BG33" s="43"/>
      <c r="BH33" s="512">
        <v>29</v>
      </c>
      <c r="BI33" s="513"/>
      <c r="BJ33" s="511"/>
      <c r="BK33" s="511"/>
      <c r="BL33" s="511"/>
      <c r="BM33" s="511"/>
      <c r="BN33" s="511"/>
      <c r="BO33" s="511"/>
      <c r="BP33" s="511"/>
      <c r="BQ33" s="511"/>
      <c r="BR33" s="511"/>
      <c r="BS33" s="511"/>
      <c r="BT33" s="511"/>
      <c r="BU33" s="511"/>
      <c r="BV33" s="511"/>
      <c r="BW33" s="511"/>
      <c r="BX33" s="511"/>
      <c r="BY33" s="511"/>
      <c r="BZ33" s="511"/>
      <c r="CA33" s="511"/>
      <c r="CB33" s="511"/>
      <c r="CC33" s="511"/>
      <c r="CD33" s="511"/>
      <c r="CE33" s="511"/>
      <c r="CF33" s="511"/>
      <c r="CG33" s="511"/>
      <c r="CH33" s="511"/>
      <c r="CI33" s="511"/>
      <c r="CK33" s="511"/>
      <c r="CL33" s="511"/>
      <c r="CM33" s="511"/>
      <c r="CN33" s="511"/>
      <c r="CO33" s="511"/>
      <c r="CP33" s="511"/>
      <c r="CQ33" s="511"/>
      <c r="CR33" s="511"/>
      <c r="CS33" s="511"/>
      <c r="CT33" s="511"/>
      <c r="CU33" s="511"/>
      <c r="CV33" s="511"/>
      <c r="CW33" s="511"/>
      <c r="CX33" s="511"/>
      <c r="CY33" s="511"/>
      <c r="CZ33" s="511"/>
      <c r="DA33" s="511"/>
      <c r="DB33" s="511"/>
      <c r="DC33" s="511"/>
      <c r="DD33" s="511"/>
    </row>
    <row r="34" spans="2:108" ht="16.5" customHeight="1">
      <c r="B34" s="520">
        <v>20</v>
      </c>
      <c r="C34" s="520"/>
      <c r="D34" s="521"/>
      <c r="E34" s="522"/>
      <c r="F34" s="523"/>
      <c r="G34" s="511"/>
      <c r="H34" s="511"/>
      <c r="I34" s="511"/>
      <c r="J34" s="511"/>
      <c r="K34" s="511"/>
      <c r="L34" s="511"/>
      <c r="M34" s="511"/>
      <c r="N34" s="511"/>
      <c r="O34" s="511"/>
      <c r="P34" s="511"/>
      <c r="Q34" s="524"/>
      <c r="R34" s="524"/>
      <c r="S34" s="524"/>
      <c r="T34" s="524"/>
      <c r="U34" s="524"/>
      <c r="V34" s="512"/>
      <c r="W34" s="525"/>
      <c r="X34" s="525"/>
      <c r="Y34" s="525"/>
      <c r="Z34" s="525"/>
      <c r="AA34" s="525"/>
      <c r="AB34" s="525"/>
      <c r="AC34" s="513"/>
      <c r="AE34" s="511">
        <v>30</v>
      </c>
      <c r="AF34" s="511"/>
      <c r="AG34" s="511"/>
      <c r="AH34" s="511"/>
      <c r="AI34" s="511"/>
      <c r="AJ34" s="511"/>
      <c r="AK34" s="511"/>
      <c r="AL34" s="511"/>
      <c r="AM34" s="511"/>
      <c r="AN34" s="511"/>
      <c r="AO34" s="511"/>
      <c r="AP34" s="511"/>
      <c r="AQ34" s="511"/>
      <c r="AR34" s="511"/>
      <c r="AS34" s="511"/>
      <c r="AT34" s="511"/>
      <c r="AU34" s="511"/>
      <c r="AV34" s="511"/>
      <c r="AW34" s="511"/>
      <c r="AX34" s="511"/>
      <c r="AY34" s="511"/>
      <c r="AZ34" s="511"/>
      <c r="BA34" s="511"/>
      <c r="BB34" s="511"/>
      <c r="BC34" s="511"/>
      <c r="BD34" s="511"/>
      <c r="BE34" s="511"/>
      <c r="BF34" s="511"/>
      <c r="BG34" s="43"/>
      <c r="BH34" s="511">
        <v>30</v>
      </c>
      <c r="BI34" s="511"/>
      <c r="BJ34" s="511"/>
      <c r="BK34" s="511"/>
      <c r="BL34" s="511"/>
      <c r="BM34" s="511"/>
      <c r="BN34" s="511"/>
      <c r="BO34" s="511"/>
      <c r="BP34" s="511"/>
      <c r="BQ34" s="511"/>
      <c r="BR34" s="511"/>
      <c r="BS34" s="511"/>
      <c r="BT34" s="511"/>
      <c r="BU34" s="511"/>
      <c r="BV34" s="511"/>
      <c r="BW34" s="511"/>
      <c r="BX34" s="511"/>
      <c r="BY34" s="511"/>
      <c r="BZ34" s="511"/>
      <c r="CA34" s="511"/>
      <c r="CB34" s="511"/>
      <c r="CC34" s="511"/>
      <c r="CD34" s="511"/>
      <c r="CE34" s="511"/>
      <c r="CF34" s="511"/>
      <c r="CG34" s="511"/>
      <c r="CH34" s="511"/>
      <c r="CI34" s="511"/>
      <c r="CK34" s="511"/>
      <c r="CL34" s="511"/>
      <c r="CM34" s="511"/>
      <c r="CN34" s="511"/>
      <c r="CO34" s="511"/>
      <c r="CP34" s="511"/>
      <c r="CQ34" s="511"/>
      <c r="CR34" s="511"/>
      <c r="CS34" s="511"/>
      <c r="CT34" s="511"/>
      <c r="CU34" s="511"/>
      <c r="CV34" s="511"/>
      <c r="CW34" s="511"/>
      <c r="CX34" s="511"/>
      <c r="CY34" s="511"/>
      <c r="CZ34" s="511"/>
      <c r="DA34" s="511"/>
      <c r="DB34" s="511"/>
      <c r="DC34" s="511"/>
      <c r="DD34" s="511"/>
    </row>
    <row r="35" spans="2:108" ht="16.5" customHeight="1">
      <c r="AE35" s="511">
        <v>31</v>
      </c>
      <c r="AF35" s="511"/>
      <c r="AG35" s="511"/>
      <c r="AH35" s="511"/>
      <c r="AI35" s="511"/>
      <c r="AJ35" s="511"/>
      <c r="AK35" s="511"/>
      <c r="AL35" s="511"/>
      <c r="AM35" s="511"/>
      <c r="AN35" s="511"/>
      <c r="AO35" s="511"/>
      <c r="AP35" s="511"/>
      <c r="AQ35" s="511"/>
      <c r="AR35" s="511"/>
      <c r="AS35" s="511"/>
      <c r="AT35" s="511"/>
      <c r="AU35" s="511"/>
      <c r="AV35" s="511"/>
      <c r="AW35" s="511"/>
      <c r="AX35" s="511"/>
      <c r="AY35" s="511"/>
      <c r="AZ35" s="511"/>
      <c r="BA35" s="511"/>
      <c r="BB35" s="511"/>
      <c r="BC35" s="511"/>
      <c r="BD35" s="511"/>
      <c r="BE35" s="511"/>
      <c r="BF35" s="511"/>
      <c r="BG35" s="43"/>
      <c r="BH35" s="512">
        <v>31</v>
      </c>
      <c r="BI35" s="513"/>
      <c r="BJ35" s="511"/>
      <c r="BK35" s="511"/>
      <c r="BL35" s="511"/>
      <c r="BM35" s="511"/>
      <c r="BN35" s="511"/>
      <c r="BO35" s="511"/>
      <c r="BP35" s="511"/>
      <c r="BQ35" s="511"/>
      <c r="BR35" s="511"/>
      <c r="BS35" s="511"/>
      <c r="BT35" s="511"/>
      <c r="BU35" s="511"/>
      <c r="BV35" s="511"/>
      <c r="BW35" s="511"/>
      <c r="BX35" s="511"/>
      <c r="BY35" s="511"/>
      <c r="BZ35" s="511"/>
      <c r="CA35" s="511"/>
      <c r="CB35" s="511"/>
      <c r="CC35" s="511"/>
      <c r="CD35" s="511"/>
      <c r="CE35" s="511"/>
      <c r="CF35" s="511"/>
      <c r="CG35" s="511"/>
      <c r="CH35" s="511"/>
      <c r="CI35" s="511"/>
      <c r="CK35" s="511"/>
      <c r="CL35" s="511"/>
      <c r="CM35" s="511"/>
      <c r="CN35" s="511"/>
      <c r="CO35" s="511"/>
      <c r="CP35" s="511"/>
      <c r="CQ35" s="511"/>
      <c r="CR35" s="511"/>
      <c r="CS35" s="511"/>
      <c r="CT35" s="511"/>
      <c r="CU35" s="511"/>
      <c r="CV35" s="511"/>
      <c r="CW35" s="511"/>
      <c r="CX35" s="511"/>
      <c r="CY35" s="511"/>
      <c r="CZ35" s="511"/>
      <c r="DA35" s="511"/>
      <c r="DB35" s="511"/>
      <c r="DC35" s="511"/>
      <c r="DD35" s="511"/>
    </row>
    <row r="36" spans="2:108" ht="16.5" customHeight="1">
      <c r="AE36" s="511">
        <v>32</v>
      </c>
      <c r="AF36" s="511"/>
      <c r="AG36" s="511"/>
      <c r="AH36" s="511"/>
      <c r="AI36" s="511"/>
      <c r="AJ36" s="511"/>
      <c r="AK36" s="511"/>
      <c r="AL36" s="511"/>
      <c r="AM36" s="511"/>
      <c r="AN36" s="511"/>
      <c r="AO36" s="511"/>
      <c r="AP36" s="511"/>
      <c r="AQ36" s="511"/>
      <c r="AR36" s="511"/>
      <c r="AS36" s="511"/>
      <c r="AT36" s="511"/>
      <c r="AU36" s="511"/>
      <c r="AV36" s="511"/>
      <c r="AW36" s="511"/>
      <c r="AX36" s="511"/>
      <c r="AY36" s="511"/>
      <c r="AZ36" s="511"/>
      <c r="BA36" s="511"/>
      <c r="BB36" s="511"/>
      <c r="BC36" s="511"/>
      <c r="BD36" s="511"/>
      <c r="BE36" s="511"/>
      <c r="BF36" s="511"/>
      <c r="BG36" s="43"/>
      <c r="BH36" s="511">
        <v>32</v>
      </c>
      <c r="BI36" s="511"/>
      <c r="BJ36" s="511"/>
      <c r="BK36" s="511"/>
      <c r="BL36" s="511"/>
      <c r="BM36" s="511"/>
      <c r="BN36" s="511"/>
      <c r="BO36" s="511"/>
      <c r="BP36" s="511"/>
      <c r="BQ36" s="511"/>
      <c r="BR36" s="511"/>
      <c r="BS36" s="511"/>
      <c r="BT36" s="511"/>
      <c r="BU36" s="511"/>
      <c r="BV36" s="511"/>
      <c r="BW36" s="511"/>
      <c r="BX36" s="511"/>
      <c r="BY36" s="511"/>
      <c r="BZ36" s="511"/>
      <c r="CA36" s="511"/>
      <c r="CB36" s="511"/>
      <c r="CC36" s="511"/>
      <c r="CD36" s="511"/>
      <c r="CE36" s="511"/>
      <c r="CF36" s="511"/>
      <c r="CG36" s="511"/>
      <c r="CH36" s="511"/>
      <c r="CI36" s="511"/>
    </row>
  </sheetData>
  <mergeCells count="507">
    <mergeCell ref="B1:AC1"/>
    <mergeCell ref="AE1:CI1"/>
    <mergeCell ref="CK1:DD1"/>
    <mergeCell ref="B3:P3"/>
    <mergeCell ref="R3:AC3"/>
    <mergeCell ref="AE3:AH3"/>
    <mergeCell ref="AI3:AL3"/>
    <mergeCell ref="AM3:AN3"/>
    <mergeCell ref="AO3:AR3"/>
    <mergeCell ref="AS3:AV3"/>
    <mergeCell ref="AW3:AX3"/>
    <mergeCell ref="AY3:BB3"/>
    <mergeCell ref="BC3:BF3"/>
    <mergeCell ref="BG3:BH3"/>
    <mergeCell ref="E4:G4"/>
    <mergeCell ref="H4:J4"/>
    <mergeCell ref="K4:M4"/>
    <mergeCell ref="N4:P4"/>
    <mergeCell ref="AE4:AF4"/>
    <mergeCell ref="AG4:AH4"/>
    <mergeCell ref="AI4:AN4"/>
    <mergeCell ref="AO4:BF4"/>
    <mergeCell ref="BH4:BI4"/>
    <mergeCell ref="BJ6:BK6"/>
    <mergeCell ref="BL6:BQ6"/>
    <mergeCell ref="BR6:CI6"/>
    <mergeCell ref="CK6:CL6"/>
    <mergeCell ref="B5:D5"/>
    <mergeCell ref="E5:G5"/>
    <mergeCell ref="H5:J5"/>
    <mergeCell ref="K5:M5"/>
    <mergeCell ref="N5:P5"/>
    <mergeCell ref="AE5:AF5"/>
    <mergeCell ref="AG5:AH5"/>
    <mergeCell ref="AI5:AN5"/>
    <mergeCell ref="AO5:BF5"/>
    <mergeCell ref="BJ4:BK4"/>
    <mergeCell ref="BL4:BQ4"/>
    <mergeCell ref="BR4:CI4"/>
    <mergeCell ref="CK4:CL4"/>
    <mergeCell ref="CM4:DD4"/>
    <mergeCell ref="BH5:BI5"/>
    <mergeCell ref="BJ5:BK5"/>
    <mergeCell ref="BL5:BQ5"/>
    <mergeCell ref="BR5:CI5"/>
    <mergeCell ref="CK5:CL5"/>
    <mergeCell ref="CM5:DD5"/>
    <mergeCell ref="BH7:BI7"/>
    <mergeCell ref="BJ7:BK7"/>
    <mergeCell ref="BL7:BQ7"/>
    <mergeCell ref="BR7:CI7"/>
    <mergeCell ref="CK7:CL7"/>
    <mergeCell ref="B6:D6"/>
    <mergeCell ref="E6:G6"/>
    <mergeCell ref="H6:J6"/>
    <mergeCell ref="K6:M6"/>
    <mergeCell ref="N6:P6"/>
    <mergeCell ref="B7:D7"/>
    <mergeCell ref="E7:G7"/>
    <mergeCell ref="H7:J7"/>
    <mergeCell ref="K7:M7"/>
    <mergeCell ref="N7:P7"/>
    <mergeCell ref="AE7:AF7"/>
    <mergeCell ref="AG7:AH7"/>
    <mergeCell ref="AI7:AN7"/>
    <mergeCell ref="AO7:BF7"/>
    <mergeCell ref="AE6:AF6"/>
    <mergeCell ref="AG6:AH6"/>
    <mergeCell ref="AI6:AN6"/>
    <mergeCell ref="AO6:BF6"/>
    <mergeCell ref="BH6:BI6"/>
    <mergeCell ref="CK8:CL8"/>
    <mergeCell ref="CM8:DD8"/>
    <mergeCell ref="B9:D9"/>
    <mergeCell ref="E9:G9"/>
    <mergeCell ref="H9:J9"/>
    <mergeCell ref="K9:M9"/>
    <mergeCell ref="N9:P9"/>
    <mergeCell ref="AE9:AF9"/>
    <mergeCell ref="AG9:AH9"/>
    <mergeCell ref="AI9:AN9"/>
    <mergeCell ref="AO9:BF9"/>
    <mergeCell ref="BH9:BI9"/>
    <mergeCell ref="BJ9:BK9"/>
    <mergeCell ref="BL9:BQ9"/>
    <mergeCell ref="BR9:CI9"/>
    <mergeCell ref="CK9:CL9"/>
    <mergeCell ref="CM9:DD9"/>
    <mergeCell ref="B8:D8"/>
    <mergeCell ref="E8:G8"/>
    <mergeCell ref="H8:J8"/>
    <mergeCell ref="K8:M8"/>
    <mergeCell ref="N8:P8"/>
    <mergeCell ref="AE8:AF8"/>
    <mergeCell ref="AG8:AH8"/>
    <mergeCell ref="AI10:AN10"/>
    <mergeCell ref="AO10:BF10"/>
    <mergeCell ref="BH8:BI8"/>
    <mergeCell ref="BJ8:BK8"/>
    <mergeCell ref="BL8:BQ8"/>
    <mergeCell ref="BR8:CI8"/>
    <mergeCell ref="AI8:AN8"/>
    <mergeCell ref="AO8:BF8"/>
    <mergeCell ref="BH10:BI10"/>
    <mergeCell ref="BJ10:BK10"/>
    <mergeCell ref="BL10:BQ10"/>
    <mergeCell ref="BR10:CI10"/>
    <mergeCell ref="CK10:CL10"/>
    <mergeCell ref="CM10:DD10"/>
    <mergeCell ref="B11:D11"/>
    <mergeCell ref="E11:G11"/>
    <mergeCell ref="K11:M11"/>
    <mergeCell ref="N11:P11"/>
    <mergeCell ref="AE11:AF11"/>
    <mergeCell ref="AG11:AH11"/>
    <mergeCell ref="AI11:AN11"/>
    <mergeCell ref="AO11:BF11"/>
    <mergeCell ref="BH11:BI11"/>
    <mergeCell ref="BJ11:BK11"/>
    <mergeCell ref="BL11:BQ11"/>
    <mergeCell ref="BR11:CI11"/>
    <mergeCell ref="CK11:CL11"/>
    <mergeCell ref="CM11:DD11"/>
    <mergeCell ref="B10:D10"/>
    <mergeCell ref="E10:G10"/>
    <mergeCell ref="H10:J10"/>
    <mergeCell ref="K10:M10"/>
    <mergeCell ref="R4:AC11"/>
    <mergeCell ref="N10:P10"/>
    <mergeCell ref="AE10:AF10"/>
    <mergeCell ref="AG10:AH10"/>
    <mergeCell ref="CM12:DD12"/>
    <mergeCell ref="B13:AC13"/>
    <mergeCell ref="AE13:AF13"/>
    <mergeCell ref="AG13:AH13"/>
    <mergeCell ref="AI13:AN13"/>
    <mergeCell ref="AO13:BF13"/>
    <mergeCell ref="BH13:BI13"/>
    <mergeCell ref="BJ13:BK13"/>
    <mergeCell ref="BL13:BQ13"/>
    <mergeCell ref="BR13:CI13"/>
    <mergeCell ref="CK13:CL13"/>
    <mergeCell ref="CM13:DD13"/>
    <mergeCell ref="AE12:AF12"/>
    <mergeCell ref="AG12:AH12"/>
    <mergeCell ref="AI12:AN12"/>
    <mergeCell ref="AO12:BF12"/>
    <mergeCell ref="BH12:BI12"/>
    <mergeCell ref="BJ12:BK12"/>
    <mergeCell ref="BL12:BQ12"/>
    <mergeCell ref="BR12:CI12"/>
    <mergeCell ref="CK12:CL12"/>
    <mergeCell ref="BH14:BI14"/>
    <mergeCell ref="BJ14:BK14"/>
    <mergeCell ref="BL14:BQ14"/>
    <mergeCell ref="BR14:CI14"/>
    <mergeCell ref="CK14:CL14"/>
    <mergeCell ref="CM14:DD14"/>
    <mergeCell ref="B15:C15"/>
    <mergeCell ref="D15:F15"/>
    <mergeCell ref="G15:K15"/>
    <mergeCell ref="L15:P15"/>
    <mergeCell ref="Q15:U15"/>
    <mergeCell ref="V15:AC15"/>
    <mergeCell ref="AE15:AF15"/>
    <mergeCell ref="AG15:AH15"/>
    <mergeCell ref="AI15:AN15"/>
    <mergeCell ref="AO15:BF15"/>
    <mergeCell ref="BH15:BI15"/>
    <mergeCell ref="BJ15:BK15"/>
    <mergeCell ref="BL15:BQ15"/>
    <mergeCell ref="BR15:CI15"/>
    <mergeCell ref="CK15:CL15"/>
    <mergeCell ref="CM15:DD15"/>
    <mergeCell ref="B14:C14"/>
    <mergeCell ref="D14:F14"/>
    <mergeCell ref="G16:K16"/>
    <mergeCell ref="L16:P16"/>
    <mergeCell ref="Q16:U16"/>
    <mergeCell ref="V16:AC16"/>
    <mergeCell ref="AE16:AF16"/>
    <mergeCell ref="AG16:AH16"/>
    <mergeCell ref="AI16:AN16"/>
    <mergeCell ref="AO14:BF14"/>
    <mergeCell ref="G14:K14"/>
    <mergeCell ref="L14:P14"/>
    <mergeCell ref="Q14:U14"/>
    <mergeCell ref="V14:AC14"/>
    <mergeCell ref="AE14:AF14"/>
    <mergeCell ref="AG14:AH14"/>
    <mergeCell ref="AI14:AN14"/>
    <mergeCell ref="AO16:BF16"/>
    <mergeCell ref="BH16:BI16"/>
    <mergeCell ref="BJ16:BK16"/>
    <mergeCell ref="BL16:BQ16"/>
    <mergeCell ref="BR16:CI16"/>
    <mergeCell ref="CK16:CL16"/>
    <mergeCell ref="CM16:DD16"/>
    <mergeCell ref="B17:C17"/>
    <mergeCell ref="D17:F17"/>
    <mergeCell ref="G17:K17"/>
    <mergeCell ref="L17:P17"/>
    <mergeCell ref="Q17:U17"/>
    <mergeCell ref="V17:AC17"/>
    <mergeCell ref="AE17:AF17"/>
    <mergeCell ref="AG17:AH17"/>
    <mergeCell ref="AI17:AN17"/>
    <mergeCell ref="AO17:BF17"/>
    <mergeCell ref="BH17:BI17"/>
    <mergeCell ref="BJ17:BK17"/>
    <mergeCell ref="BL17:BQ17"/>
    <mergeCell ref="BR17:CI17"/>
    <mergeCell ref="CK17:CL17"/>
    <mergeCell ref="CM17:DD17"/>
    <mergeCell ref="B16:C16"/>
    <mergeCell ref="D16:F16"/>
    <mergeCell ref="BH18:BI18"/>
    <mergeCell ref="BJ18:BK18"/>
    <mergeCell ref="BL18:BQ18"/>
    <mergeCell ref="BR18:CI18"/>
    <mergeCell ref="CK18:CL18"/>
    <mergeCell ref="CM18:DD18"/>
    <mergeCell ref="B19:C19"/>
    <mergeCell ref="D19:F19"/>
    <mergeCell ref="G19:K19"/>
    <mergeCell ref="L19:P19"/>
    <mergeCell ref="Q19:U19"/>
    <mergeCell ref="V19:AC19"/>
    <mergeCell ref="AE19:AF19"/>
    <mergeCell ref="AG19:AH19"/>
    <mergeCell ref="AI19:AN19"/>
    <mergeCell ref="AO19:BF19"/>
    <mergeCell ref="BH19:BI19"/>
    <mergeCell ref="BJ19:BK19"/>
    <mergeCell ref="BL19:BQ19"/>
    <mergeCell ref="BR19:CI19"/>
    <mergeCell ref="CK19:CL19"/>
    <mergeCell ref="CM19:DD19"/>
    <mergeCell ref="B18:C18"/>
    <mergeCell ref="D18:F18"/>
    <mergeCell ref="G20:K20"/>
    <mergeCell ref="L20:P20"/>
    <mergeCell ref="Q20:U20"/>
    <mergeCell ref="V20:AC20"/>
    <mergeCell ref="AE20:AF20"/>
    <mergeCell ref="AG20:AH20"/>
    <mergeCell ref="AI20:AN20"/>
    <mergeCell ref="AO18:BF18"/>
    <mergeCell ref="G18:K18"/>
    <mergeCell ref="L18:P18"/>
    <mergeCell ref="Q18:U18"/>
    <mergeCell ref="V18:AC18"/>
    <mergeCell ref="AE18:AF18"/>
    <mergeCell ref="AG18:AH18"/>
    <mergeCell ref="AI18:AN18"/>
    <mergeCell ref="AO20:BF20"/>
    <mergeCell ref="BH20:BI20"/>
    <mergeCell ref="BJ20:BK20"/>
    <mergeCell ref="BL20:BQ20"/>
    <mergeCell ref="BR20:CI20"/>
    <mergeCell ref="CK20:CL20"/>
    <mergeCell ref="CM20:DD20"/>
    <mergeCell ref="B21:C21"/>
    <mergeCell ref="D21:F21"/>
    <mergeCell ref="G21:K21"/>
    <mergeCell ref="L21:P21"/>
    <mergeCell ref="Q21:U21"/>
    <mergeCell ref="V21:AC21"/>
    <mergeCell ref="AE21:AF21"/>
    <mergeCell ref="AG21:AH21"/>
    <mergeCell ref="AI21:AN21"/>
    <mergeCell ref="AO21:BF21"/>
    <mergeCell ref="BH21:BI21"/>
    <mergeCell ref="BJ21:BK21"/>
    <mergeCell ref="BL21:BQ21"/>
    <mergeCell ref="BR21:CI21"/>
    <mergeCell ref="CK21:CL21"/>
    <mergeCell ref="CM21:DD21"/>
    <mergeCell ref="B20:C20"/>
    <mergeCell ref="D20:F20"/>
    <mergeCell ref="BH22:BI22"/>
    <mergeCell ref="BJ22:BK22"/>
    <mergeCell ref="BL22:BQ22"/>
    <mergeCell ref="BR22:CI22"/>
    <mergeCell ref="CK22:CL22"/>
    <mergeCell ref="CM22:DD22"/>
    <mergeCell ref="B23:C23"/>
    <mergeCell ref="D23:F23"/>
    <mergeCell ref="G23:K23"/>
    <mergeCell ref="L23:P23"/>
    <mergeCell ref="Q23:U23"/>
    <mergeCell ref="V23:AC23"/>
    <mergeCell ref="AE23:AF23"/>
    <mergeCell ref="AG23:AH23"/>
    <mergeCell ref="AI23:AN23"/>
    <mergeCell ref="AO23:BF23"/>
    <mergeCell ref="BH23:BI23"/>
    <mergeCell ref="BJ23:BK23"/>
    <mergeCell ref="BL23:BQ23"/>
    <mergeCell ref="BR23:CI23"/>
    <mergeCell ref="CK23:CL23"/>
    <mergeCell ref="CM23:DD23"/>
    <mergeCell ref="B22:C22"/>
    <mergeCell ref="D22:F22"/>
    <mergeCell ref="G24:K24"/>
    <mergeCell ref="L24:P24"/>
    <mergeCell ref="Q24:U24"/>
    <mergeCell ref="V24:AC24"/>
    <mergeCell ref="AE24:AF24"/>
    <mergeCell ref="AG24:AH24"/>
    <mergeCell ref="AI24:AN24"/>
    <mergeCell ref="AO22:BF22"/>
    <mergeCell ref="G22:K22"/>
    <mergeCell ref="L22:P22"/>
    <mergeCell ref="Q22:U22"/>
    <mergeCell ref="V22:AC22"/>
    <mergeCell ref="AE22:AF22"/>
    <mergeCell ref="AG22:AH22"/>
    <mergeCell ref="AI22:AN22"/>
    <mergeCell ref="AO24:BF24"/>
    <mergeCell ref="BH24:BI24"/>
    <mergeCell ref="BJ24:BK24"/>
    <mergeCell ref="BL24:BQ24"/>
    <mergeCell ref="BR24:CI24"/>
    <mergeCell ref="CK24:CL24"/>
    <mergeCell ref="CM24:DD24"/>
    <mergeCell ref="B25:C25"/>
    <mergeCell ref="D25:F25"/>
    <mergeCell ref="G25:K25"/>
    <mergeCell ref="L25:P25"/>
    <mergeCell ref="Q25:U25"/>
    <mergeCell ref="V25:AC25"/>
    <mergeCell ref="AE25:AF25"/>
    <mergeCell ref="AG25:AH25"/>
    <mergeCell ref="AI25:AN25"/>
    <mergeCell ref="AO25:BF25"/>
    <mergeCell ref="BH25:BI25"/>
    <mergeCell ref="BJ25:BK25"/>
    <mergeCell ref="BL25:BQ25"/>
    <mergeCell ref="BR25:CI25"/>
    <mergeCell ref="CK25:CL25"/>
    <mergeCell ref="CM25:DD25"/>
    <mergeCell ref="B24:C24"/>
    <mergeCell ref="D24:F24"/>
    <mergeCell ref="BH26:BI26"/>
    <mergeCell ref="BJ26:BK26"/>
    <mergeCell ref="BL26:BQ26"/>
    <mergeCell ref="BR26:CI26"/>
    <mergeCell ref="CK26:CL26"/>
    <mergeCell ref="CM26:DD26"/>
    <mergeCell ref="B27:C27"/>
    <mergeCell ref="D27:F27"/>
    <mergeCell ref="G27:K27"/>
    <mergeCell ref="L27:P27"/>
    <mergeCell ref="Q27:U27"/>
    <mergeCell ref="V27:AC27"/>
    <mergeCell ref="AE27:AF27"/>
    <mergeCell ref="AG27:AH27"/>
    <mergeCell ref="AI27:AN27"/>
    <mergeCell ref="AO27:BF27"/>
    <mergeCell ref="BH27:BI27"/>
    <mergeCell ref="BJ27:BK27"/>
    <mergeCell ref="BL27:BQ27"/>
    <mergeCell ref="BR27:CI27"/>
    <mergeCell ref="CK27:CL27"/>
    <mergeCell ref="CM27:DD27"/>
    <mergeCell ref="B26:C26"/>
    <mergeCell ref="D26:F26"/>
    <mergeCell ref="G28:K28"/>
    <mergeCell ref="L28:P28"/>
    <mergeCell ref="Q28:U28"/>
    <mergeCell ref="V28:AC28"/>
    <mergeCell ref="AE28:AF28"/>
    <mergeCell ref="AG28:AH28"/>
    <mergeCell ref="AI28:AN28"/>
    <mergeCell ref="AO26:BF26"/>
    <mergeCell ref="G26:K26"/>
    <mergeCell ref="L26:P26"/>
    <mergeCell ref="Q26:U26"/>
    <mergeCell ref="V26:AC26"/>
    <mergeCell ref="AE26:AF26"/>
    <mergeCell ref="AG26:AH26"/>
    <mergeCell ref="AI26:AN26"/>
    <mergeCell ref="AO28:BF28"/>
    <mergeCell ref="BH28:BI28"/>
    <mergeCell ref="BJ28:BK28"/>
    <mergeCell ref="BL28:BQ28"/>
    <mergeCell ref="BR28:CI28"/>
    <mergeCell ref="CK28:CL28"/>
    <mergeCell ref="CM28:DD28"/>
    <mergeCell ref="B29:C29"/>
    <mergeCell ref="D29:F29"/>
    <mergeCell ref="G29:K29"/>
    <mergeCell ref="L29:P29"/>
    <mergeCell ref="Q29:U29"/>
    <mergeCell ref="V29:AC29"/>
    <mergeCell ref="AE29:AF29"/>
    <mergeCell ref="AG29:AH29"/>
    <mergeCell ref="AI29:AN29"/>
    <mergeCell ref="AO29:BF29"/>
    <mergeCell ref="BH29:BI29"/>
    <mergeCell ref="BJ29:BK29"/>
    <mergeCell ref="BL29:BQ29"/>
    <mergeCell ref="BR29:CI29"/>
    <mergeCell ref="CK29:CL29"/>
    <mergeCell ref="CM29:DD29"/>
    <mergeCell ref="B28:C28"/>
    <mergeCell ref="D28:F28"/>
    <mergeCell ref="B30:C30"/>
    <mergeCell ref="D30:F30"/>
    <mergeCell ref="G30:K30"/>
    <mergeCell ref="L30:P30"/>
    <mergeCell ref="Q30:U30"/>
    <mergeCell ref="V30:AC30"/>
    <mergeCell ref="AE30:AF30"/>
    <mergeCell ref="AG30:AH30"/>
    <mergeCell ref="AI30:AN30"/>
    <mergeCell ref="AI31:AN31"/>
    <mergeCell ref="B32:C32"/>
    <mergeCell ref="D32:F32"/>
    <mergeCell ref="G32:K32"/>
    <mergeCell ref="L32:P32"/>
    <mergeCell ref="Q32:U32"/>
    <mergeCell ref="V32:AC32"/>
    <mergeCell ref="AE32:AF32"/>
    <mergeCell ref="AG32:AH32"/>
    <mergeCell ref="AI32:AN32"/>
    <mergeCell ref="B31:C31"/>
    <mergeCell ref="D31:F31"/>
    <mergeCell ref="G31:K31"/>
    <mergeCell ref="L31:P31"/>
    <mergeCell ref="Q31:U31"/>
    <mergeCell ref="V31:AC31"/>
    <mergeCell ref="AE31:AF31"/>
    <mergeCell ref="AG31:AH31"/>
    <mergeCell ref="B33:C33"/>
    <mergeCell ref="D33:F33"/>
    <mergeCell ref="G33:K33"/>
    <mergeCell ref="L33:P33"/>
    <mergeCell ref="Q33:U33"/>
    <mergeCell ref="V33:AC33"/>
    <mergeCell ref="AE33:AF33"/>
    <mergeCell ref="AG33:AH33"/>
    <mergeCell ref="AI33:AN33"/>
    <mergeCell ref="B34:C34"/>
    <mergeCell ref="D34:F34"/>
    <mergeCell ref="G34:K34"/>
    <mergeCell ref="L34:P34"/>
    <mergeCell ref="Q34:U34"/>
    <mergeCell ref="V34:AC34"/>
    <mergeCell ref="AE34:AF34"/>
    <mergeCell ref="AG34:AH34"/>
    <mergeCell ref="AI34:AN34"/>
    <mergeCell ref="CM34:DD34"/>
    <mergeCell ref="AE35:AF35"/>
    <mergeCell ref="AG35:AH35"/>
    <mergeCell ref="AI35:AN35"/>
    <mergeCell ref="AO35:BF35"/>
    <mergeCell ref="BH35:BI35"/>
    <mergeCell ref="BJ35:BK35"/>
    <mergeCell ref="BL35:BQ35"/>
    <mergeCell ref="BR35:CI35"/>
    <mergeCell ref="CK35:CL35"/>
    <mergeCell ref="CM35:DD35"/>
    <mergeCell ref="CM6:DD7"/>
    <mergeCell ref="AE36:AF36"/>
    <mergeCell ref="AG36:AH36"/>
    <mergeCell ref="AI36:AN36"/>
    <mergeCell ref="AO36:BF36"/>
    <mergeCell ref="BH36:BI36"/>
    <mergeCell ref="BJ36:BK36"/>
    <mergeCell ref="BL36:BQ36"/>
    <mergeCell ref="BR36:CI36"/>
    <mergeCell ref="CM32:DD32"/>
    <mergeCell ref="AO33:BF33"/>
    <mergeCell ref="BH33:BI33"/>
    <mergeCell ref="BJ33:BK33"/>
    <mergeCell ref="BL33:BQ33"/>
    <mergeCell ref="BR33:CI33"/>
    <mergeCell ref="CK33:CL33"/>
    <mergeCell ref="CM33:DD33"/>
    <mergeCell ref="AO30:BF30"/>
    <mergeCell ref="AO34:BF34"/>
    <mergeCell ref="BH34:BI34"/>
    <mergeCell ref="BJ34:BK34"/>
    <mergeCell ref="BL34:BQ34"/>
    <mergeCell ref="BR34:CI34"/>
    <mergeCell ref="CK34:CL34"/>
    <mergeCell ref="BH30:BI30"/>
    <mergeCell ref="BJ30:BK30"/>
    <mergeCell ref="BL30:BQ30"/>
    <mergeCell ref="BR30:CI30"/>
    <mergeCell ref="CK30:CL30"/>
    <mergeCell ref="CM30:DD30"/>
    <mergeCell ref="AO32:BF32"/>
    <mergeCell ref="BH32:BI32"/>
    <mergeCell ref="BJ32:BK32"/>
    <mergeCell ref="BL32:BQ32"/>
    <mergeCell ref="BR32:CI32"/>
    <mergeCell ref="CK32:CL32"/>
    <mergeCell ref="AO31:BF31"/>
    <mergeCell ref="BH31:BI31"/>
    <mergeCell ref="BJ31:BK31"/>
    <mergeCell ref="BL31:BQ31"/>
    <mergeCell ref="BR31:CI31"/>
    <mergeCell ref="CK31:CL31"/>
    <mergeCell ref="CM31:DD31"/>
  </mergeCells>
  <phoneticPr fontId="52" type="noConversion"/>
  <dataValidations count="3">
    <dataValidation type="list" allowBlank="1" showInputMessage="1" showErrorMessage="1" sqref="E11:G11 H12:J12" xr:uid="{00000000-0002-0000-0600-000000000000}">
      <formula1>"是,否"</formula1>
    </dataValidation>
    <dataValidation type="list" allowBlank="1" showInputMessage="1" showErrorMessage="1" sqref="D18:F18 D22:F22 D26:F26 D30:F30 D34:F34 BX48:BZ48 BX60:BZ60 BX72:BZ72" xr:uid="{00000000-0002-0000-0600-000001000000}">
      <formula1>"力量,敏捷,体质,智力,感知,魅力"</formula1>
    </dataValidation>
    <dataValidation type="whole" allowBlank="1" showInputMessage="1" showErrorMessage="1" sqref="E5:G10" xr:uid="{00000000-0002-0000-0600-000002000000}">
      <formula1>7</formula1>
      <formula2>18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26"/>
  <sheetViews>
    <sheetView workbookViewId="0">
      <selection activeCell="U12" sqref="U12:W13"/>
    </sheetView>
  </sheetViews>
  <sheetFormatPr defaultColWidth="8.77734375" defaultRowHeight="14.4"/>
  <cols>
    <col min="1" max="5" width="4.21875" customWidth="1"/>
    <col min="6" max="9" width="3.21875" customWidth="1"/>
    <col min="10" max="10" width="4.77734375" customWidth="1"/>
    <col min="11" max="12" width="4.5546875" customWidth="1"/>
    <col min="20" max="20" width="28.88671875" customWidth="1"/>
  </cols>
  <sheetData>
    <row r="1" spans="1:23">
      <c r="A1" s="557" t="s">
        <v>346</v>
      </c>
      <c r="B1" s="558"/>
      <c r="C1" s="558"/>
      <c r="D1" s="558"/>
      <c r="E1" s="558"/>
      <c r="F1" s="558"/>
      <c r="G1" s="558"/>
      <c r="H1" s="558"/>
      <c r="I1" s="558"/>
      <c r="J1" s="558"/>
      <c r="K1" s="558"/>
      <c r="L1" s="558"/>
      <c r="M1" s="558"/>
      <c r="N1" s="558"/>
      <c r="O1" s="558"/>
      <c r="P1" s="558"/>
      <c r="Q1" s="558"/>
      <c r="R1" s="558"/>
      <c r="S1" s="558"/>
      <c r="T1" s="559"/>
    </row>
    <row r="2" spans="1:23">
      <c r="A2" s="560"/>
      <c r="B2" s="561"/>
      <c r="C2" s="561"/>
      <c r="D2" s="561"/>
      <c r="E2" s="561"/>
      <c r="F2" s="561"/>
      <c r="G2" s="561"/>
      <c r="H2" s="561"/>
      <c r="I2" s="561"/>
      <c r="J2" s="561"/>
      <c r="K2" s="561"/>
      <c r="L2" s="561"/>
      <c r="M2" s="561"/>
      <c r="N2" s="561"/>
      <c r="O2" s="561"/>
      <c r="P2" s="561"/>
      <c r="Q2" s="561"/>
      <c r="R2" s="561"/>
      <c r="S2" s="561"/>
      <c r="T2" s="562"/>
    </row>
    <row r="3" spans="1:23">
      <c r="A3" s="587"/>
      <c r="B3" s="588"/>
      <c r="C3" s="588"/>
      <c r="D3" s="588"/>
      <c r="E3" s="583" t="s">
        <v>347</v>
      </c>
      <c r="F3" s="583"/>
      <c r="G3" s="583"/>
      <c r="H3" s="583"/>
      <c r="I3" s="583"/>
      <c r="J3" s="41"/>
      <c r="K3" s="41"/>
      <c r="L3" s="41"/>
      <c r="M3" s="550"/>
      <c r="N3" s="551"/>
      <c r="O3" s="551"/>
      <c r="P3" s="551"/>
      <c r="Q3" s="551"/>
      <c r="R3" s="551"/>
      <c r="S3" s="551"/>
      <c r="T3" s="577"/>
    </row>
    <row r="4" spans="1:23">
      <c r="A4" s="563"/>
      <c r="B4" s="564"/>
      <c r="C4" s="564"/>
      <c r="D4" s="564"/>
      <c r="E4" s="564"/>
      <c r="F4" s="564"/>
      <c r="G4" s="564"/>
      <c r="H4" s="564"/>
      <c r="I4" s="564"/>
      <c r="J4" s="564"/>
      <c r="K4" s="564"/>
      <c r="L4" s="564"/>
      <c r="M4" s="564"/>
      <c r="N4" s="564"/>
      <c r="O4" s="564"/>
      <c r="P4" s="564"/>
      <c r="Q4" s="564"/>
      <c r="R4" s="564"/>
      <c r="S4" s="564"/>
      <c r="T4" s="565"/>
    </row>
    <row r="5" spans="1:23">
      <c r="A5" s="566"/>
      <c r="B5" s="567"/>
      <c r="C5" s="567"/>
      <c r="D5" s="567"/>
      <c r="E5" s="567"/>
      <c r="F5" s="567"/>
      <c r="G5" s="567"/>
      <c r="H5" s="567"/>
      <c r="I5" s="567"/>
      <c r="J5" s="567"/>
      <c r="K5" s="567"/>
      <c r="L5" s="567"/>
      <c r="M5" s="567"/>
      <c r="N5" s="567"/>
      <c r="O5" s="567"/>
      <c r="P5" s="567"/>
      <c r="Q5" s="567"/>
      <c r="R5" s="567"/>
      <c r="S5" s="567"/>
      <c r="T5" s="568"/>
    </row>
    <row r="6" spans="1:23">
      <c r="A6" s="589"/>
      <c r="B6" s="590"/>
      <c r="C6" s="590"/>
      <c r="D6" s="590"/>
      <c r="E6" s="591" t="s">
        <v>348</v>
      </c>
      <c r="F6" s="591"/>
      <c r="G6" s="591"/>
      <c r="H6" s="591"/>
      <c r="I6" s="591"/>
      <c r="J6" s="550"/>
      <c r="K6" s="551"/>
      <c r="L6" s="551"/>
      <c r="M6" s="551"/>
      <c r="N6" s="551"/>
      <c r="O6" s="551"/>
      <c r="P6" s="551"/>
      <c r="Q6" s="577"/>
      <c r="R6" s="550"/>
      <c r="S6" s="551"/>
      <c r="T6" s="551"/>
    </row>
    <row r="7" spans="1:23">
      <c r="A7" s="563"/>
      <c r="B7" s="564"/>
      <c r="C7" s="564"/>
      <c r="D7" s="564"/>
      <c r="E7" s="564"/>
      <c r="F7" s="564"/>
      <c r="G7" s="564"/>
      <c r="H7" s="564"/>
      <c r="I7" s="564"/>
      <c r="J7" s="564"/>
      <c r="K7" s="564"/>
      <c r="L7" s="564"/>
      <c r="M7" s="564"/>
      <c r="N7" s="564"/>
      <c r="O7" s="564"/>
      <c r="P7" s="564"/>
      <c r="Q7" s="564"/>
      <c r="R7" s="564"/>
      <c r="S7" s="564"/>
      <c r="T7" s="565"/>
    </row>
    <row r="8" spans="1:23">
      <c r="A8" s="569"/>
      <c r="B8" s="570"/>
      <c r="C8" s="570"/>
      <c r="D8" s="570"/>
      <c r="E8" s="570"/>
      <c r="F8" s="570"/>
      <c r="G8" s="570"/>
      <c r="H8" s="570"/>
      <c r="I8" s="570"/>
      <c r="J8" s="570"/>
      <c r="K8" s="570"/>
      <c r="L8" s="570"/>
      <c r="M8" s="570"/>
      <c r="N8" s="570"/>
      <c r="O8" s="570"/>
      <c r="P8" s="570"/>
      <c r="Q8" s="570"/>
      <c r="R8" s="570"/>
      <c r="S8" s="570"/>
      <c r="T8" s="571"/>
    </row>
    <row r="9" spans="1:23">
      <c r="A9" s="581"/>
      <c r="B9" s="582"/>
      <c r="C9" s="582"/>
      <c r="D9" s="582"/>
      <c r="E9" s="583" t="s">
        <v>349</v>
      </c>
      <c r="F9" s="583"/>
      <c r="G9" s="583"/>
      <c r="H9" s="583"/>
      <c r="I9" s="583"/>
      <c r="J9" s="550"/>
      <c r="K9" s="551"/>
      <c r="L9" s="551"/>
      <c r="M9" s="551"/>
      <c r="N9" s="551"/>
      <c r="O9" s="551"/>
      <c r="P9" s="551"/>
      <c r="Q9" s="577"/>
      <c r="R9" s="550"/>
      <c r="S9" s="551"/>
      <c r="T9" s="551"/>
    </row>
    <row r="10" spans="1:23">
      <c r="A10" s="563"/>
      <c r="B10" s="564"/>
      <c r="C10" s="564"/>
      <c r="D10" s="564"/>
      <c r="E10" s="564"/>
      <c r="F10" s="564"/>
      <c r="G10" s="564"/>
      <c r="H10" s="564"/>
      <c r="I10" s="564"/>
      <c r="J10" s="564"/>
      <c r="K10" s="564"/>
      <c r="L10" s="564"/>
      <c r="M10" s="564"/>
      <c r="N10" s="564"/>
      <c r="O10" s="564"/>
      <c r="P10" s="564"/>
      <c r="Q10" s="564"/>
      <c r="R10" s="564"/>
      <c r="S10" s="564"/>
      <c r="T10" s="565"/>
    </row>
    <row r="11" spans="1:23">
      <c r="A11" s="566"/>
      <c r="B11" s="567"/>
      <c r="C11" s="567"/>
      <c r="D11" s="567"/>
      <c r="E11" s="567"/>
      <c r="F11" s="567"/>
      <c r="G11" s="567"/>
      <c r="H11" s="567"/>
      <c r="I11" s="567"/>
      <c r="J11" s="567"/>
      <c r="K11" s="567"/>
      <c r="L11" s="567"/>
      <c r="M11" s="567"/>
      <c r="N11" s="567"/>
      <c r="O11" s="567"/>
      <c r="P11" s="567"/>
      <c r="Q11" s="567"/>
      <c r="R11" s="567"/>
      <c r="S11" s="567"/>
      <c r="T11" s="568"/>
    </row>
    <row r="12" spans="1:23">
      <c r="A12" s="557" t="s">
        <v>350</v>
      </c>
      <c r="B12" s="558"/>
      <c r="C12" s="558"/>
      <c r="D12" s="558"/>
      <c r="E12" s="558"/>
      <c r="F12" s="558"/>
      <c r="G12" s="558"/>
      <c r="H12" s="558"/>
      <c r="I12" s="558"/>
      <c r="J12" s="558"/>
      <c r="K12" s="558"/>
      <c r="L12" s="558"/>
      <c r="M12" s="558"/>
      <c r="N12" s="558"/>
      <c r="O12" s="558"/>
      <c r="P12" s="558"/>
      <c r="Q12" s="558"/>
      <c r="R12" s="558"/>
      <c r="S12" s="558"/>
      <c r="T12" s="559"/>
      <c r="U12" s="575" t="s">
        <v>351</v>
      </c>
      <c r="V12" s="576"/>
      <c r="W12" s="576"/>
    </row>
    <row r="13" spans="1:23">
      <c r="A13" s="560"/>
      <c r="B13" s="561"/>
      <c r="C13" s="561"/>
      <c r="D13" s="561"/>
      <c r="E13" s="561"/>
      <c r="F13" s="561"/>
      <c r="G13" s="561"/>
      <c r="H13" s="561"/>
      <c r="I13" s="561"/>
      <c r="J13" s="561"/>
      <c r="K13" s="561"/>
      <c r="L13" s="561"/>
      <c r="M13" s="561"/>
      <c r="N13" s="561"/>
      <c r="O13" s="561"/>
      <c r="P13" s="561"/>
      <c r="Q13" s="561"/>
      <c r="R13" s="561"/>
      <c r="S13" s="561"/>
      <c r="T13" s="562"/>
      <c r="U13" s="576"/>
      <c r="V13" s="576"/>
      <c r="W13" s="576"/>
    </row>
    <row r="14" spans="1:23">
      <c r="A14" s="572" t="s">
        <v>352</v>
      </c>
      <c r="B14" s="573"/>
      <c r="C14" s="573"/>
      <c r="D14" s="573"/>
      <c r="E14" s="573"/>
      <c r="F14" s="573"/>
      <c r="G14" s="573"/>
      <c r="H14" s="573"/>
      <c r="I14" s="573"/>
      <c r="J14" s="573"/>
      <c r="K14" s="573"/>
      <c r="L14" s="573"/>
      <c r="M14" s="573"/>
      <c r="N14" s="573"/>
      <c r="O14" s="573"/>
      <c r="P14" s="573"/>
      <c r="Q14" s="573"/>
      <c r="R14" s="573"/>
      <c r="S14" s="573"/>
      <c r="T14" s="574"/>
      <c r="U14" s="42"/>
    </row>
    <row r="15" spans="1:23">
      <c r="A15" s="566"/>
      <c r="B15" s="567"/>
      <c r="C15" s="567"/>
      <c r="D15" s="567"/>
      <c r="E15" s="567"/>
      <c r="F15" s="567"/>
      <c r="G15" s="567"/>
      <c r="H15" s="567"/>
      <c r="I15" s="567"/>
      <c r="J15" s="567"/>
      <c r="K15" s="567"/>
      <c r="L15" s="567"/>
      <c r="M15" s="567"/>
      <c r="N15" s="567"/>
      <c r="O15" s="567"/>
      <c r="P15" s="567"/>
      <c r="Q15" s="567"/>
      <c r="R15" s="567"/>
      <c r="S15" s="567"/>
      <c r="T15" s="568"/>
      <c r="U15" s="42"/>
    </row>
    <row r="16" spans="1:23">
      <c r="A16" s="35"/>
      <c r="B16" s="550"/>
      <c r="C16" s="551"/>
      <c r="D16" s="551"/>
      <c r="E16" s="551"/>
      <c r="F16" s="551"/>
      <c r="G16" s="551"/>
      <c r="H16" s="551"/>
      <c r="I16" s="577"/>
      <c r="J16" s="584"/>
      <c r="K16" s="585"/>
      <c r="L16" s="585"/>
      <c r="M16" s="585"/>
      <c r="N16" s="585"/>
      <c r="O16" s="585"/>
      <c r="P16" s="585"/>
      <c r="Q16" s="585"/>
      <c r="R16" s="585"/>
      <c r="S16" s="585"/>
      <c r="T16" s="586"/>
      <c r="U16" s="555"/>
      <c r="V16" s="555"/>
      <c r="W16" s="555"/>
    </row>
    <row r="17" spans="1:24">
      <c r="A17" s="36"/>
      <c r="B17" s="550"/>
      <c r="C17" s="551"/>
      <c r="D17" s="551"/>
      <c r="E17" s="551"/>
      <c r="F17" s="551"/>
      <c r="G17" s="551"/>
      <c r="H17" s="551"/>
      <c r="I17" s="577"/>
      <c r="J17" s="578"/>
      <c r="K17" s="579"/>
      <c r="L17" s="579"/>
      <c r="M17" s="579"/>
      <c r="N17" s="579"/>
      <c r="O17" s="579"/>
      <c r="P17" s="579"/>
      <c r="Q17" s="579"/>
      <c r="R17" s="579"/>
      <c r="S17" s="579"/>
      <c r="T17" s="580"/>
      <c r="U17" s="555"/>
      <c r="V17" s="555"/>
      <c r="W17" s="555"/>
    </row>
    <row r="18" spans="1:24">
      <c r="A18" s="37"/>
      <c r="B18" s="38"/>
      <c r="C18" s="550"/>
      <c r="D18" s="551"/>
      <c r="E18" s="551"/>
      <c r="F18" s="551"/>
      <c r="G18" s="551"/>
      <c r="H18" s="551"/>
      <c r="I18" s="551"/>
      <c r="J18" s="578"/>
      <c r="K18" s="579"/>
      <c r="L18" s="579"/>
      <c r="M18" s="579"/>
      <c r="N18" s="579"/>
      <c r="O18" s="579"/>
      <c r="P18" s="579"/>
      <c r="Q18" s="579"/>
      <c r="R18" s="579"/>
      <c r="S18" s="579"/>
      <c r="T18" s="580"/>
      <c r="U18" s="555"/>
      <c r="V18" s="555"/>
      <c r="W18" s="555"/>
    </row>
    <row r="19" spans="1:24">
      <c r="A19" s="37"/>
      <c r="B19" s="37"/>
      <c r="C19" s="550"/>
      <c r="D19" s="551"/>
      <c r="E19" s="551"/>
      <c r="F19" s="551"/>
      <c r="G19" s="551"/>
      <c r="H19" s="551"/>
      <c r="I19" s="551"/>
      <c r="J19" s="578"/>
      <c r="K19" s="579"/>
      <c r="L19" s="579"/>
      <c r="M19" s="579"/>
      <c r="N19" s="579"/>
      <c r="O19" s="579"/>
      <c r="P19" s="579"/>
      <c r="Q19" s="579"/>
      <c r="R19" s="579"/>
      <c r="S19" s="579"/>
      <c r="T19" s="580"/>
      <c r="U19" s="555"/>
      <c r="V19" s="555"/>
      <c r="W19" s="555"/>
    </row>
    <row r="20" spans="1:24">
      <c r="A20" s="37"/>
      <c r="B20" s="37"/>
      <c r="C20" s="550"/>
      <c r="D20" s="551"/>
      <c r="E20" s="551"/>
      <c r="F20" s="551"/>
      <c r="G20" s="551"/>
      <c r="H20" s="551"/>
      <c r="I20" s="551"/>
      <c r="J20" s="578"/>
      <c r="K20" s="579"/>
      <c r="L20" s="579"/>
      <c r="M20" s="579"/>
      <c r="N20" s="579"/>
      <c r="O20" s="579"/>
      <c r="P20" s="579"/>
      <c r="Q20" s="579"/>
      <c r="R20" s="579"/>
      <c r="S20" s="579"/>
      <c r="T20" s="580"/>
      <c r="U20" s="555"/>
      <c r="V20" s="555"/>
      <c r="W20" s="555"/>
    </row>
    <row r="21" spans="1:24">
      <c r="A21" s="36"/>
      <c r="B21" s="550"/>
      <c r="C21" s="551"/>
      <c r="D21" s="551"/>
      <c r="E21" s="551"/>
      <c r="F21" s="551"/>
      <c r="G21" s="551"/>
      <c r="H21" s="551"/>
      <c r="I21" s="577"/>
      <c r="J21" s="578"/>
      <c r="K21" s="579"/>
      <c r="L21" s="579"/>
      <c r="M21" s="579"/>
      <c r="N21" s="579"/>
      <c r="O21" s="579"/>
      <c r="P21" s="579"/>
      <c r="Q21" s="579"/>
      <c r="R21" s="579"/>
      <c r="S21" s="579"/>
      <c r="T21" s="580"/>
      <c r="U21" s="555"/>
      <c r="V21" s="555"/>
      <c r="W21" s="555"/>
    </row>
    <row r="22" spans="1:24">
      <c r="A22" s="37"/>
      <c r="B22" s="37"/>
      <c r="C22" s="550"/>
      <c r="D22" s="551"/>
      <c r="E22" s="551"/>
      <c r="F22" s="551"/>
      <c r="G22" s="551"/>
      <c r="H22" s="551"/>
      <c r="I22" s="551"/>
      <c r="J22" s="578"/>
      <c r="K22" s="579"/>
      <c r="L22" s="579"/>
      <c r="M22" s="579"/>
      <c r="N22" s="579"/>
      <c r="O22" s="579"/>
      <c r="P22" s="579"/>
      <c r="Q22" s="579"/>
      <c r="R22" s="579"/>
      <c r="S22" s="579"/>
      <c r="T22" s="580"/>
      <c r="U22" s="555"/>
      <c r="V22" s="555"/>
      <c r="W22" s="555"/>
    </row>
    <row r="23" spans="1:24">
      <c r="A23" s="37"/>
      <c r="B23" s="39"/>
      <c r="C23" s="40"/>
      <c r="D23" s="40"/>
      <c r="E23" s="40"/>
      <c r="F23" s="550"/>
      <c r="G23" s="551"/>
      <c r="H23" s="551"/>
      <c r="I23" s="551"/>
      <c r="J23" s="552"/>
      <c r="K23" s="553"/>
      <c r="L23" s="553"/>
      <c r="M23" s="553"/>
      <c r="N23" s="553"/>
      <c r="O23" s="553"/>
      <c r="P23" s="553"/>
      <c r="Q23" s="553"/>
      <c r="R23" s="553"/>
      <c r="S23" s="553"/>
      <c r="T23" s="554"/>
      <c r="U23" s="555"/>
      <c r="V23" s="555"/>
      <c r="W23" s="555"/>
      <c r="X23" s="42"/>
    </row>
    <row r="24" spans="1:24">
      <c r="U24" s="42"/>
    </row>
    <row r="26" spans="1:24">
      <c r="A26" s="556" t="s">
        <v>353</v>
      </c>
      <c r="B26" s="556"/>
      <c r="C26" s="556"/>
      <c r="D26" s="556"/>
      <c r="E26" s="556"/>
      <c r="F26" s="556"/>
      <c r="G26" s="556"/>
      <c r="H26" s="556"/>
      <c r="I26" s="556"/>
      <c r="J26" s="556"/>
      <c r="K26" s="556"/>
      <c r="L26" s="556"/>
      <c r="M26" s="556"/>
      <c r="N26" s="556"/>
      <c r="O26" s="556"/>
      <c r="P26" s="556"/>
      <c r="Q26" s="556"/>
      <c r="R26" s="556"/>
      <c r="S26" s="556"/>
      <c r="T26" s="556"/>
    </row>
  </sheetData>
  <mergeCells count="43">
    <mergeCell ref="A3:D3"/>
    <mergeCell ref="E3:I3"/>
    <mergeCell ref="M3:T3"/>
    <mergeCell ref="A6:D6"/>
    <mergeCell ref="E6:I6"/>
    <mergeCell ref="J6:Q6"/>
    <mergeCell ref="R6:T6"/>
    <mergeCell ref="A9:D9"/>
    <mergeCell ref="E9:I9"/>
    <mergeCell ref="J9:Q9"/>
    <mergeCell ref="R9:T9"/>
    <mergeCell ref="B16:I16"/>
    <mergeCell ref="J16:T16"/>
    <mergeCell ref="U16:W16"/>
    <mergeCell ref="B17:I17"/>
    <mergeCell ref="J17:T17"/>
    <mergeCell ref="U17:W17"/>
    <mergeCell ref="C18:I18"/>
    <mergeCell ref="J18:T18"/>
    <mergeCell ref="U18:W18"/>
    <mergeCell ref="U22:W22"/>
    <mergeCell ref="C19:I19"/>
    <mergeCell ref="J19:T19"/>
    <mergeCell ref="U19:W19"/>
    <mergeCell ref="C20:I20"/>
    <mergeCell ref="J20:T20"/>
    <mergeCell ref="U20:W20"/>
    <mergeCell ref="F23:I23"/>
    <mergeCell ref="J23:T23"/>
    <mergeCell ref="U23:W23"/>
    <mergeCell ref="A26:T26"/>
    <mergeCell ref="A1:T2"/>
    <mergeCell ref="A4:T5"/>
    <mergeCell ref="A7:T8"/>
    <mergeCell ref="A10:T11"/>
    <mergeCell ref="A12:T13"/>
    <mergeCell ref="A14:T15"/>
    <mergeCell ref="U12:W13"/>
    <mergeCell ref="B21:I21"/>
    <mergeCell ref="J21:T21"/>
    <mergeCell ref="U21:W21"/>
    <mergeCell ref="C22:I22"/>
    <mergeCell ref="J22:T22"/>
  </mergeCells>
  <phoneticPr fontId="5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ColWidth="8.77734375" defaultRowHeight="14.4"/>
  <sheetData/>
  <phoneticPr fontId="5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41</vt:i4>
      </vt:variant>
    </vt:vector>
  </HeadingPairs>
  <TitlesOfParts>
    <vt:vector size="53" baseType="lpstr">
      <vt:lpstr>人物</vt:lpstr>
      <vt:lpstr>特性</vt:lpstr>
      <vt:lpstr>主状态</vt:lpstr>
      <vt:lpstr>伙伴</vt:lpstr>
      <vt:lpstr>物品</vt:lpstr>
      <vt:lpstr>法术</vt:lpstr>
      <vt:lpstr>资源记录</vt:lpstr>
      <vt:lpstr>（请以你的势力重命名）</vt:lpstr>
      <vt:lpstr>Sheet1</vt:lpstr>
      <vt:lpstr>工具和备注</vt:lpstr>
      <vt:lpstr>贴图页</vt:lpstr>
      <vt:lpstr>计算</vt:lpstr>
      <vt:lpstr>奥能师</vt:lpstr>
      <vt:lpstr>变形者</vt:lpstr>
      <vt:lpstr>操念使</vt:lpstr>
      <vt:lpstr>铳士</vt:lpstr>
      <vt:lpstr>催眠师</vt:lpstr>
      <vt:lpstr>盗贼</vt:lpstr>
      <vt:lpstr>德鲁伊</vt:lpstr>
      <vt:lpstr>调查员</vt:lpstr>
      <vt:lpstr>法师</vt:lpstr>
      <vt:lpstr>反圣骑士</vt:lpstr>
      <vt:lpstr>歌者</vt:lpstr>
      <vt:lpstr>唤魂师</vt:lpstr>
      <vt:lpstr>炼金术师</vt:lpstr>
      <vt:lpstr>猎人</vt:lpstr>
      <vt:lpstr>秘学士</vt:lpstr>
      <vt:lpstr>魔战士</vt:lpstr>
      <vt:lpstr>牧师</vt:lpstr>
      <vt:lpstr>女巫</vt:lpstr>
      <vt:lpstr>骑将</vt:lpstr>
      <vt:lpstr>拳师</vt:lpstr>
      <vt:lpstr>忍者</vt:lpstr>
      <vt:lpstr>萨满</vt:lpstr>
      <vt:lpstr>杀手</vt:lpstr>
      <vt:lpstr>审判者</vt:lpstr>
      <vt:lpstr>圣骑士</vt:lpstr>
      <vt:lpstr>术士</vt:lpstr>
      <vt:lpstr>通灵者</vt:lpstr>
      <vt:lpstr>武僧</vt:lpstr>
      <vt:lpstr>武士</vt:lpstr>
      <vt:lpstr>吸血鬼猎人</vt:lpstr>
      <vt:lpstr>侠客</vt:lpstr>
      <vt:lpstr>先知</vt:lpstr>
      <vt:lpstr>血脉狂怒者</vt:lpstr>
      <vt:lpstr>野蛮人</vt:lpstr>
      <vt:lpstr>异能者</vt:lpstr>
      <vt:lpstr>吟游诗人</vt:lpstr>
      <vt:lpstr>游荡剑客</vt:lpstr>
      <vt:lpstr>游侠</vt:lpstr>
      <vt:lpstr>战斗祭司</vt:lpstr>
      <vt:lpstr>战士</vt:lpstr>
      <vt:lpstr>召唤师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涛 董</cp:lastModifiedBy>
  <dcterms:created xsi:type="dcterms:W3CDTF">2016-07-25T13:25:00Z</dcterms:created>
  <dcterms:modified xsi:type="dcterms:W3CDTF">2024-07-10T01:33:39Z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CB5652222D6D44D0B6C790DC4EF62F0D</vt:lpwstr>
  </property>
</Properties>
</file>