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C:\Users\Piotr Chmiel\Pycharm Projects\decision_templates\"/>
    </mc:Choice>
  </mc:AlternateContent>
  <bookViews>
    <workbookView xWindow="0" yWindow="465" windowWidth="28800" windowHeight="16245"/>
  </bookViews>
  <sheets>
    <sheet name="Zbiory danych" sheetId="16" r:id="rId1"/>
    <sheet name="Algorytmy" sheetId="3" r:id="rId2"/>
    <sheet name="Dokładność" sheetId="10" r:id="rId3"/>
    <sheet name="Blad wzgledem alg55" sheetId="12" r:id="rId4"/>
    <sheet name="Testy parowe z alg55" sheetId="15" r:id="rId5"/>
    <sheet name="Funkcja podobieństwa" sheetId="5" r:id="rId6"/>
    <sheet name="Metoda tworzenia szablonu" sheetId="6" r:id="rId7"/>
    <sheet name="Strategia tworzenia szablonu" sheetId="7" r:id="rId8"/>
    <sheet name="Liczba szablonów" sheetId="8" r:id="rId9"/>
    <sheet name="Strategia podejmowania decyzji" sheetId="9" r:id="rId10"/>
    <sheet name="Grupy" sheetId="13" r:id="rId11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8" i="15" l="1"/>
  <c r="E68" i="15"/>
  <c r="D68" i="15"/>
  <c r="F67" i="15"/>
  <c r="E67" i="15"/>
  <c r="D67" i="15"/>
  <c r="F66" i="15"/>
  <c r="E66" i="15"/>
  <c r="D66" i="15"/>
  <c r="F65" i="15"/>
  <c r="E65" i="15"/>
  <c r="D65" i="15"/>
  <c r="F64" i="15"/>
  <c r="E64" i="15"/>
  <c r="D64" i="15"/>
  <c r="F63" i="15"/>
  <c r="E63" i="15"/>
  <c r="D63" i="15"/>
  <c r="F62" i="15"/>
  <c r="E62" i="15"/>
  <c r="D62" i="15"/>
  <c r="F61" i="15"/>
  <c r="E61" i="15"/>
  <c r="D61" i="15"/>
  <c r="F60" i="15"/>
  <c r="E60" i="15"/>
  <c r="D60" i="15"/>
  <c r="F59" i="15"/>
  <c r="E59" i="15"/>
  <c r="D59" i="15"/>
  <c r="F58" i="15"/>
  <c r="E58" i="15"/>
  <c r="D58" i="15"/>
  <c r="F57" i="15"/>
  <c r="E57" i="15"/>
  <c r="D57" i="15"/>
  <c r="F56" i="15"/>
  <c r="E56" i="15"/>
  <c r="D56" i="15"/>
  <c r="F55" i="15"/>
  <c r="E55" i="15"/>
  <c r="D55" i="15"/>
  <c r="F54" i="15"/>
  <c r="E54" i="15"/>
  <c r="D54" i="15"/>
  <c r="F53" i="15"/>
  <c r="E53" i="15"/>
  <c r="D53" i="15"/>
  <c r="F52" i="15"/>
  <c r="E52" i="15"/>
  <c r="D52" i="15"/>
  <c r="F51" i="15"/>
  <c r="E51" i="15"/>
  <c r="D51" i="15"/>
  <c r="F50" i="15"/>
  <c r="E50" i="15"/>
  <c r="D50" i="15"/>
  <c r="K68" i="15"/>
  <c r="J68" i="15"/>
  <c r="I68" i="15"/>
  <c r="K67" i="15"/>
  <c r="J67" i="15"/>
  <c r="I67" i="15"/>
  <c r="K66" i="15"/>
  <c r="J66" i="15"/>
  <c r="I66" i="15"/>
  <c r="K65" i="15"/>
  <c r="J65" i="15"/>
  <c r="I65" i="15"/>
  <c r="K64" i="15"/>
  <c r="J64" i="15"/>
  <c r="I64" i="15"/>
  <c r="K63" i="15"/>
  <c r="J63" i="15"/>
  <c r="I63" i="15"/>
  <c r="K62" i="15"/>
  <c r="J62" i="15"/>
  <c r="I62" i="15"/>
  <c r="K61" i="15"/>
  <c r="J61" i="15"/>
  <c r="I61" i="15"/>
  <c r="K60" i="15"/>
  <c r="J60" i="15"/>
  <c r="I60" i="15"/>
  <c r="K59" i="15"/>
  <c r="J59" i="15"/>
  <c r="I59" i="15"/>
  <c r="K58" i="15"/>
  <c r="J58" i="15"/>
  <c r="I58" i="15"/>
  <c r="K57" i="15"/>
  <c r="J57" i="15"/>
  <c r="I57" i="15"/>
  <c r="K56" i="15"/>
  <c r="J56" i="15"/>
  <c r="I56" i="15"/>
  <c r="K55" i="15"/>
  <c r="J55" i="15"/>
  <c r="I55" i="15"/>
  <c r="K54" i="15"/>
  <c r="J54" i="15"/>
  <c r="I54" i="15"/>
  <c r="K53" i="15"/>
  <c r="J53" i="15"/>
  <c r="I53" i="15"/>
  <c r="K52" i="15"/>
  <c r="J52" i="15"/>
  <c r="I52" i="15"/>
  <c r="K51" i="15"/>
  <c r="J51" i="15"/>
  <c r="I51" i="15"/>
  <c r="K50" i="15"/>
  <c r="J50" i="15"/>
  <c r="I50" i="15"/>
  <c r="P68" i="15"/>
  <c r="O68" i="15"/>
  <c r="N68" i="15"/>
  <c r="P67" i="15"/>
  <c r="O67" i="15"/>
  <c r="N67" i="15"/>
  <c r="P66" i="15"/>
  <c r="O66" i="15"/>
  <c r="N66" i="15"/>
  <c r="P65" i="15"/>
  <c r="O65" i="15"/>
  <c r="N65" i="15"/>
  <c r="P64" i="15"/>
  <c r="O64" i="15"/>
  <c r="N64" i="15"/>
  <c r="P63" i="15"/>
  <c r="O63" i="15"/>
  <c r="N63" i="15"/>
  <c r="P62" i="15"/>
  <c r="O62" i="15"/>
  <c r="N62" i="15"/>
  <c r="P61" i="15"/>
  <c r="O61" i="15"/>
  <c r="N61" i="15"/>
  <c r="P60" i="15"/>
  <c r="O60" i="15"/>
  <c r="N60" i="15"/>
  <c r="P59" i="15"/>
  <c r="O59" i="15"/>
  <c r="N59" i="15"/>
  <c r="P58" i="15"/>
  <c r="O58" i="15"/>
  <c r="N58" i="15"/>
  <c r="P57" i="15"/>
  <c r="O57" i="15"/>
  <c r="N57" i="15"/>
  <c r="P56" i="15"/>
  <c r="O56" i="15"/>
  <c r="N56" i="15"/>
  <c r="P55" i="15"/>
  <c r="O55" i="15"/>
  <c r="N55" i="15"/>
  <c r="P54" i="15"/>
  <c r="O54" i="15"/>
  <c r="N54" i="15"/>
  <c r="P53" i="15"/>
  <c r="O53" i="15"/>
  <c r="N53" i="15"/>
  <c r="P52" i="15"/>
  <c r="O52" i="15"/>
  <c r="N52" i="15"/>
  <c r="P51" i="15"/>
  <c r="O51" i="15"/>
  <c r="N51" i="15"/>
  <c r="P50" i="15"/>
  <c r="O50" i="15"/>
  <c r="N50" i="15"/>
  <c r="U68" i="15"/>
  <c r="T68" i="15"/>
  <c r="S68" i="15"/>
  <c r="U67" i="15"/>
  <c r="T67" i="15"/>
  <c r="S67" i="15"/>
  <c r="U66" i="15"/>
  <c r="T66" i="15"/>
  <c r="S66" i="15"/>
  <c r="U65" i="15"/>
  <c r="T65" i="15"/>
  <c r="S65" i="15"/>
  <c r="U64" i="15"/>
  <c r="T64" i="15"/>
  <c r="S64" i="15"/>
  <c r="U63" i="15"/>
  <c r="T63" i="15"/>
  <c r="S63" i="15"/>
  <c r="U62" i="15"/>
  <c r="T62" i="15"/>
  <c r="S62" i="15"/>
  <c r="U61" i="15"/>
  <c r="T61" i="15"/>
  <c r="S61" i="15"/>
  <c r="U60" i="15"/>
  <c r="T60" i="15"/>
  <c r="S60" i="15"/>
  <c r="U59" i="15"/>
  <c r="T59" i="15"/>
  <c r="S59" i="15"/>
  <c r="U58" i="15"/>
  <c r="T58" i="15"/>
  <c r="S58" i="15"/>
  <c r="U57" i="15"/>
  <c r="T57" i="15"/>
  <c r="S57" i="15"/>
  <c r="U56" i="15"/>
  <c r="T56" i="15"/>
  <c r="S56" i="15"/>
  <c r="U55" i="15"/>
  <c r="T55" i="15"/>
  <c r="S55" i="15"/>
  <c r="U54" i="15"/>
  <c r="T54" i="15"/>
  <c r="S54" i="15"/>
  <c r="U53" i="15"/>
  <c r="T53" i="15"/>
  <c r="S53" i="15"/>
  <c r="U52" i="15"/>
  <c r="T52" i="15"/>
  <c r="S52" i="15"/>
  <c r="U51" i="15"/>
  <c r="T51" i="15"/>
  <c r="S51" i="15"/>
  <c r="U50" i="15"/>
  <c r="T50" i="15"/>
  <c r="S50" i="15"/>
  <c r="Z68" i="15"/>
  <c r="Y68" i="15"/>
  <c r="X68" i="15"/>
  <c r="Z67" i="15"/>
  <c r="Y67" i="15"/>
  <c r="X67" i="15"/>
  <c r="Z66" i="15"/>
  <c r="Y66" i="15"/>
  <c r="X66" i="15"/>
  <c r="Z65" i="15"/>
  <c r="Y65" i="15"/>
  <c r="X65" i="15"/>
  <c r="Z64" i="15"/>
  <c r="Y64" i="15"/>
  <c r="X64" i="15"/>
  <c r="Z63" i="15"/>
  <c r="Y63" i="15"/>
  <c r="X63" i="15"/>
  <c r="Z62" i="15"/>
  <c r="Y62" i="15"/>
  <c r="X62" i="15"/>
  <c r="Z61" i="15"/>
  <c r="Y61" i="15"/>
  <c r="X61" i="15"/>
  <c r="Z60" i="15"/>
  <c r="Y60" i="15"/>
  <c r="X60" i="15"/>
  <c r="Z59" i="15"/>
  <c r="Y59" i="15"/>
  <c r="X59" i="15"/>
  <c r="Z58" i="15"/>
  <c r="Y58" i="15"/>
  <c r="X58" i="15"/>
  <c r="Z57" i="15"/>
  <c r="Y57" i="15"/>
  <c r="X57" i="15"/>
  <c r="Z56" i="15"/>
  <c r="Y56" i="15"/>
  <c r="X56" i="15"/>
  <c r="Z55" i="15"/>
  <c r="Y55" i="15"/>
  <c r="X55" i="15"/>
  <c r="Z54" i="15"/>
  <c r="Y54" i="15"/>
  <c r="X54" i="15"/>
  <c r="Z53" i="15"/>
  <c r="Y53" i="15"/>
  <c r="X53" i="15"/>
  <c r="Z52" i="15"/>
  <c r="Y52" i="15"/>
  <c r="X52" i="15"/>
  <c r="Z51" i="15"/>
  <c r="Y51" i="15"/>
  <c r="X51" i="15"/>
  <c r="Z50" i="15"/>
  <c r="Y50" i="15"/>
  <c r="X50" i="15"/>
  <c r="Z45" i="15"/>
  <c r="Y45" i="15"/>
  <c r="X45" i="15"/>
  <c r="Z44" i="15"/>
  <c r="Y44" i="15"/>
  <c r="X44" i="15"/>
  <c r="Z43" i="15"/>
  <c r="Y43" i="15"/>
  <c r="X43" i="15"/>
  <c r="Z42" i="15"/>
  <c r="Y42" i="15"/>
  <c r="X42" i="15"/>
  <c r="Z41" i="15"/>
  <c r="Y41" i="15"/>
  <c r="X41" i="15"/>
  <c r="Z40" i="15"/>
  <c r="Y40" i="15"/>
  <c r="X40" i="15"/>
  <c r="Z39" i="15"/>
  <c r="Y39" i="15"/>
  <c r="X39" i="15"/>
  <c r="Z38" i="15"/>
  <c r="Y38" i="15"/>
  <c r="X38" i="15"/>
  <c r="Z37" i="15"/>
  <c r="Y37" i="15"/>
  <c r="X37" i="15"/>
  <c r="Z36" i="15"/>
  <c r="Y36" i="15"/>
  <c r="X36" i="15"/>
  <c r="Z35" i="15"/>
  <c r="Y35" i="15"/>
  <c r="X35" i="15"/>
  <c r="Z34" i="15"/>
  <c r="Y34" i="15"/>
  <c r="X34" i="15"/>
  <c r="Z33" i="15"/>
  <c r="Y33" i="15"/>
  <c r="X33" i="15"/>
  <c r="Z32" i="15"/>
  <c r="Y32" i="15"/>
  <c r="X32" i="15"/>
  <c r="Z31" i="15"/>
  <c r="Y31" i="15"/>
  <c r="X31" i="15"/>
  <c r="Z30" i="15"/>
  <c r="Y30" i="15"/>
  <c r="X30" i="15"/>
  <c r="Z29" i="15"/>
  <c r="Y29" i="15"/>
  <c r="X29" i="15"/>
  <c r="Z28" i="15"/>
  <c r="Y28" i="15"/>
  <c r="X28" i="15"/>
  <c r="Z27" i="15"/>
  <c r="Y27" i="15"/>
  <c r="X27" i="15"/>
  <c r="U45" i="15"/>
  <c r="T45" i="15"/>
  <c r="S45" i="15"/>
  <c r="U44" i="15"/>
  <c r="T44" i="15"/>
  <c r="S44" i="15"/>
  <c r="U43" i="15"/>
  <c r="T43" i="15"/>
  <c r="S43" i="15"/>
  <c r="U42" i="15"/>
  <c r="T42" i="15"/>
  <c r="S42" i="15"/>
  <c r="U41" i="15"/>
  <c r="T41" i="15"/>
  <c r="S41" i="15"/>
  <c r="U40" i="15"/>
  <c r="T40" i="15"/>
  <c r="S40" i="15"/>
  <c r="U39" i="15"/>
  <c r="T39" i="15"/>
  <c r="S39" i="15"/>
  <c r="U38" i="15"/>
  <c r="T38" i="15"/>
  <c r="S38" i="15"/>
  <c r="U37" i="15"/>
  <c r="T37" i="15"/>
  <c r="S37" i="15"/>
  <c r="U36" i="15"/>
  <c r="T36" i="15"/>
  <c r="S36" i="15"/>
  <c r="U35" i="15"/>
  <c r="T35" i="15"/>
  <c r="S35" i="15"/>
  <c r="U34" i="15"/>
  <c r="T34" i="15"/>
  <c r="S34" i="15"/>
  <c r="U33" i="15"/>
  <c r="T33" i="15"/>
  <c r="S33" i="15"/>
  <c r="U32" i="15"/>
  <c r="T32" i="15"/>
  <c r="S32" i="15"/>
  <c r="U31" i="15"/>
  <c r="T31" i="15"/>
  <c r="S31" i="15"/>
  <c r="U30" i="15"/>
  <c r="T30" i="15"/>
  <c r="S30" i="15"/>
  <c r="U29" i="15"/>
  <c r="T29" i="15"/>
  <c r="S29" i="15"/>
  <c r="U28" i="15"/>
  <c r="T28" i="15"/>
  <c r="S28" i="15"/>
  <c r="U27" i="15"/>
  <c r="T27" i="15"/>
  <c r="S27" i="15"/>
  <c r="P45" i="15"/>
  <c r="O45" i="15"/>
  <c r="N45" i="15"/>
  <c r="P44" i="15"/>
  <c r="O44" i="15"/>
  <c r="N44" i="15"/>
  <c r="P43" i="15"/>
  <c r="O43" i="15"/>
  <c r="N43" i="15"/>
  <c r="P42" i="15"/>
  <c r="O42" i="15"/>
  <c r="N42" i="15"/>
  <c r="P41" i="15"/>
  <c r="O41" i="15"/>
  <c r="N41" i="15"/>
  <c r="P40" i="15"/>
  <c r="O40" i="15"/>
  <c r="N40" i="15"/>
  <c r="P39" i="15"/>
  <c r="O39" i="15"/>
  <c r="N39" i="15"/>
  <c r="P38" i="15"/>
  <c r="O38" i="15"/>
  <c r="N38" i="15"/>
  <c r="P37" i="15"/>
  <c r="O37" i="15"/>
  <c r="N37" i="15"/>
  <c r="P36" i="15"/>
  <c r="O36" i="15"/>
  <c r="N36" i="15"/>
  <c r="P35" i="15"/>
  <c r="O35" i="15"/>
  <c r="N35" i="15"/>
  <c r="P34" i="15"/>
  <c r="O34" i="15"/>
  <c r="N34" i="15"/>
  <c r="P33" i="15"/>
  <c r="O33" i="15"/>
  <c r="N33" i="15"/>
  <c r="P32" i="15"/>
  <c r="O32" i="15"/>
  <c r="N32" i="15"/>
  <c r="P31" i="15"/>
  <c r="O31" i="15"/>
  <c r="N31" i="15"/>
  <c r="P30" i="15"/>
  <c r="O30" i="15"/>
  <c r="N30" i="15"/>
  <c r="P29" i="15"/>
  <c r="O29" i="15"/>
  <c r="N29" i="15"/>
  <c r="P28" i="15"/>
  <c r="O28" i="15"/>
  <c r="N28" i="15"/>
  <c r="P27" i="15"/>
  <c r="O27" i="15"/>
  <c r="N27" i="15"/>
  <c r="K45" i="15"/>
  <c r="J45" i="15"/>
  <c r="I45" i="15"/>
  <c r="K44" i="15"/>
  <c r="J44" i="15"/>
  <c r="I44" i="15"/>
  <c r="K43" i="15"/>
  <c r="J43" i="15"/>
  <c r="I43" i="15"/>
  <c r="K42" i="15"/>
  <c r="J42" i="15"/>
  <c r="I42" i="15"/>
  <c r="K41" i="15"/>
  <c r="J41" i="15"/>
  <c r="I41" i="15"/>
  <c r="K40" i="15"/>
  <c r="J40" i="15"/>
  <c r="I40" i="15"/>
  <c r="K39" i="15"/>
  <c r="J39" i="15"/>
  <c r="I39" i="15"/>
  <c r="K38" i="15"/>
  <c r="J38" i="15"/>
  <c r="I38" i="15"/>
  <c r="K37" i="15"/>
  <c r="J37" i="15"/>
  <c r="I37" i="15"/>
  <c r="K36" i="15"/>
  <c r="J36" i="15"/>
  <c r="I36" i="15"/>
  <c r="K35" i="15"/>
  <c r="J35" i="15"/>
  <c r="I35" i="15"/>
  <c r="K34" i="15"/>
  <c r="J34" i="15"/>
  <c r="I34" i="15"/>
  <c r="K33" i="15"/>
  <c r="J33" i="15"/>
  <c r="I33" i="15"/>
  <c r="K32" i="15"/>
  <c r="J32" i="15"/>
  <c r="I32" i="15"/>
  <c r="K31" i="15"/>
  <c r="J31" i="15"/>
  <c r="I31" i="15"/>
  <c r="K30" i="15"/>
  <c r="J30" i="15"/>
  <c r="I30" i="15"/>
  <c r="K29" i="15"/>
  <c r="J29" i="15"/>
  <c r="I29" i="15"/>
  <c r="K28" i="15"/>
  <c r="J28" i="15"/>
  <c r="I28" i="15"/>
  <c r="K27" i="15"/>
  <c r="J27" i="15"/>
  <c r="I27" i="15"/>
  <c r="F45" i="15"/>
  <c r="E45" i="15"/>
  <c r="D45" i="15"/>
  <c r="F44" i="15"/>
  <c r="E44" i="15"/>
  <c r="D44" i="15"/>
  <c r="F43" i="15"/>
  <c r="E43" i="15"/>
  <c r="D43" i="15"/>
  <c r="F42" i="15"/>
  <c r="E42" i="15"/>
  <c r="D42" i="15"/>
  <c r="F41" i="15"/>
  <c r="E41" i="15"/>
  <c r="D41" i="15"/>
  <c r="F40" i="15"/>
  <c r="E40" i="15"/>
  <c r="D40" i="15"/>
  <c r="F39" i="15"/>
  <c r="E39" i="15"/>
  <c r="D39" i="15"/>
  <c r="F38" i="15"/>
  <c r="E38" i="15"/>
  <c r="D38" i="15"/>
  <c r="F37" i="15"/>
  <c r="E37" i="15"/>
  <c r="D37" i="15"/>
  <c r="F36" i="15"/>
  <c r="E36" i="15"/>
  <c r="D36" i="15"/>
  <c r="F35" i="15"/>
  <c r="E35" i="15"/>
  <c r="D35" i="15"/>
  <c r="F34" i="15"/>
  <c r="E34" i="15"/>
  <c r="D34" i="15"/>
  <c r="F33" i="15"/>
  <c r="E33" i="15"/>
  <c r="D33" i="15"/>
  <c r="F32" i="15"/>
  <c r="E32" i="15"/>
  <c r="D32" i="15"/>
  <c r="F31" i="15"/>
  <c r="E31" i="15"/>
  <c r="D31" i="15"/>
  <c r="F30" i="15"/>
  <c r="E30" i="15"/>
  <c r="D30" i="15"/>
  <c r="F29" i="15"/>
  <c r="E29" i="15"/>
  <c r="D29" i="15"/>
  <c r="F28" i="15"/>
  <c r="E28" i="15"/>
  <c r="D28" i="15"/>
  <c r="F27" i="15"/>
  <c r="E27" i="15"/>
  <c r="D27" i="15"/>
  <c r="Z22" i="15"/>
  <c r="Y22" i="15"/>
  <c r="X22" i="15"/>
  <c r="Z21" i="15"/>
  <c r="Y21" i="15"/>
  <c r="X21" i="15"/>
  <c r="Z20" i="15"/>
  <c r="Y20" i="15"/>
  <c r="X20" i="15"/>
  <c r="Z19" i="15"/>
  <c r="Y19" i="15"/>
  <c r="X19" i="15"/>
  <c r="Z18" i="15"/>
  <c r="Y18" i="15"/>
  <c r="X18" i="15"/>
  <c r="Z17" i="15"/>
  <c r="Y17" i="15"/>
  <c r="X17" i="15"/>
  <c r="Z16" i="15"/>
  <c r="Y16" i="15"/>
  <c r="X16" i="15"/>
  <c r="Z15" i="15"/>
  <c r="Y15" i="15"/>
  <c r="X15" i="15"/>
  <c r="Z14" i="15"/>
  <c r="Y14" i="15"/>
  <c r="X14" i="15"/>
  <c r="Z13" i="15"/>
  <c r="Y13" i="15"/>
  <c r="X13" i="15"/>
  <c r="Z12" i="15"/>
  <c r="Y12" i="15"/>
  <c r="X12" i="15"/>
  <c r="Z11" i="15"/>
  <c r="Y11" i="15"/>
  <c r="X11" i="15"/>
  <c r="Z10" i="15"/>
  <c r="Y10" i="15"/>
  <c r="X10" i="15"/>
  <c r="Z9" i="15"/>
  <c r="Y9" i="15"/>
  <c r="X9" i="15"/>
  <c r="Z8" i="15"/>
  <c r="Y8" i="15"/>
  <c r="X8" i="15"/>
  <c r="Z7" i="15"/>
  <c r="Y7" i="15"/>
  <c r="X7" i="15"/>
  <c r="Z6" i="15"/>
  <c r="Y6" i="15"/>
  <c r="X6" i="15"/>
  <c r="Z5" i="15"/>
  <c r="Y5" i="15"/>
  <c r="X5" i="15"/>
  <c r="Z4" i="15"/>
  <c r="Y4" i="15"/>
  <c r="X4" i="15"/>
  <c r="U22" i="15"/>
  <c r="T22" i="15"/>
  <c r="S22" i="15"/>
  <c r="U21" i="15"/>
  <c r="T21" i="15"/>
  <c r="S21" i="15"/>
  <c r="U20" i="15"/>
  <c r="T20" i="15"/>
  <c r="S20" i="15"/>
  <c r="U19" i="15"/>
  <c r="T19" i="15"/>
  <c r="S19" i="15"/>
  <c r="U18" i="15"/>
  <c r="T18" i="15"/>
  <c r="S18" i="15"/>
  <c r="U17" i="15"/>
  <c r="T17" i="15"/>
  <c r="S17" i="15"/>
  <c r="U16" i="15"/>
  <c r="T16" i="15"/>
  <c r="S16" i="15"/>
  <c r="U15" i="15"/>
  <c r="T15" i="15"/>
  <c r="S15" i="15"/>
  <c r="U14" i="15"/>
  <c r="T14" i="15"/>
  <c r="S14" i="15"/>
  <c r="U13" i="15"/>
  <c r="T13" i="15"/>
  <c r="S13" i="15"/>
  <c r="U12" i="15"/>
  <c r="T12" i="15"/>
  <c r="S12" i="15"/>
  <c r="U11" i="15"/>
  <c r="T11" i="15"/>
  <c r="S11" i="15"/>
  <c r="U10" i="15"/>
  <c r="T10" i="15"/>
  <c r="S10" i="15"/>
  <c r="U9" i="15"/>
  <c r="T9" i="15"/>
  <c r="S9" i="15"/>
  <c r="U8" i="15"/>
  <c r="T8" i="15"/>
  <c r="S8" i="15"/>
  <c r="U7" i="15"/>
  <c r="T7" i="15"/>
  <c r="S7" i="15"/>
  <c r="U6" i="15"/>
  <c r="T6" i="15"/>
  <c r="S6" i="15"/>
  <c r="U5" i="15"/>
  <c r="T5" i="15"/>
  <c r="S5" i="15"/>
  <c r="U4" i="15"/>
  <c r="T4" i="15"/>
  <c r="S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P22" i="15"/>
  <c r="O22" i="15"/>
  <c r="P21" i="15"/>
  <c r="O21" i="15"/>
  <c r="P20" i="15"/>
  <c r="O20" i="15"/>
  <c r="P19" i="15"/>
  <c r="O19" i="15"/>
  <c r="P18" i="15"/>
  <c r="O18" i="15"/>
  <c r="P17" i="15"/>
  <c r="O17" i="15"/>
  <c r="P16" i="15"/>
  <c r="O16" i="15"/>
  <c r="P15" i="15"/>
  <c r="O15" i="15"/>
  <c r="P14" i="15"/>
  <c r="O14" i="15"/>
  <c r="P13" i="15"/>
  <c r="O13" i="15"/>
  <c r="P12" i="15"/>
  <c r="O12" i="15"/>
  <c r="P11" i="15"/>
  <c r="O11" i="15"/>
  <c r="P10" i="15"/>
  <c r="O10" i="15"/>
  <c r="P9" i="15"/>
  <c r="O9" i="15"/>
  <c r="P8" i="15"/>
  <c r="O8" i="15"/>
  <c r="P7" i="15"/>
  <c r="O7" i="15"/>
  <c r="P6" i="15"/>
  <c r="O6" i="15"/>
  <c r="P5" i="15"/>
  <c r="O5" i="15"/>
  <c r="P4" i="15"/>
  <c r="O4" i="15"/>
  <c r="N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K4" i="15"/>
  <c r="J4" i="15"/>
  <c r="I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4" i="15"/>
  <c r="D15" i="15"/>
  <c r="D19" i="15"/>
  <c r="D73" i="15"/>
  <c r="C73" i="15"/>
  <c r="B73" i="15"/>
  <c r="D4" i="15" s="1"/>
  <c r="D11" i="15" l="1"/>
  <c r="D7" i="15"/>
  <c r="D22" i="15"/>
  <c r="D18" i="15"/>
  <c r="D14" i="15"/>
  <c r="D10" i="15"/>
  <c r="D6" i="15"/>
  <c r="D21" i="15"/>
  <c r="D17" i="15"/>
  <c r="D13" i="15"/>
  <c r="D9" i="15"/>
  <c r="D5" i="15"/>
  <c r="D20" i="15"/>
  <c r="D16" i="15"/>
  <c r="D12" i="15"/>
  <c r="D8" i="15"/>
  <c r="D27" i="9"/>
  <c r="C27" i="9"/>
  <c r="D25" i="9"/>
  <c r="D26" i="9"/>
  <c r="D24" i="9"/>
  <c r="C25" i="9"/>
  <c r="C26" i="9"/>
  <c r="C24" i="9"/>
  <c r="T6" i="8"/>
  <c r="U6" i="8"/>
  <c r="V6" i="8"/>
  <c r="S6" i="8"/>
  <c r="U4" i="8"/>
  <c r="U5" i="8"/>
  <c r="U3" i="8"/>
  <c r="V4" i="8"/>
  <c r="V5" i="8"/>
  <c r="V3" i="8"/>
  <c r="T4" i="8"/>
  <c r="T5" i="8"/>
  <c r="T3" i="8"/>
  <c r="S4" i="8"/>
  <c r="S5" i="8"/>
  <c r="S3" i="8"/>
  <c r="U4" i="5"/>
  <c r="V4" i="5"/>
  <c r="V5" i="5"/>
  <c r="V6" i="5"/>
  <c r="V3" i="5"/>
  <c r="W4" i="5"/>
  <c r="W5" i="5"/>
  <c r="W3" i="5"/>
  <c r="U5" i="5"/>
  <c r="U3" i="5"/>
  <c r="T4" i="5"/>
  <c r="T5" i="5"/>
  <c r="T3" i="5"/>
  <c r="U6" i="5"/>
  <c r="T6" i="5"/>
  <c r="S6" i="5"/>
  <c r="S4" i="5"/>
  <c r="S5" i="5"/>
  <c r="S3" i="5"/>
  <c r="E26" i="7"/>
  <c r="D26" i="7"/>
  <c r="C26" i="7"/>
  <c r="E24" i="7"/>
  <c r="E25" i="7"/>
  <c r="C25" i="7"/>
  <c r="E23" i="7"/>
  <c r="D24" i="7"/>
  <c r="D25" i="7"/>
  <c r="D23" i="7"/>
  <c r="C24" i="7"/>
  <c r="C23" i="7"/>
  <c r="T3" i="6"/>
  <c r="T4" i="6"/>
  <c r="T2" i="6"/>
  <c r="T5" i="6"/>
  <c r="S5" i="6"/>
  <c r="S3" i="6"/>
  <c r="S4" i="6"/>
  <c r="S2" i="6"/>
  <c r="O27" i="12"/>
  <c r="O45" i="12"/>
  <c r="P27" i="12"/>
  <c r="O28" i="12"/>
  <c r="P28" i="12"/>
  <c r="O29" i="12"/>
  <c r="P29" i="12"/>
  <c r="O30" i="12"/>
  <c r="P30" i="12"/>
  <c r="O31" i="12"/>
  <c r="P31" i="12"/>
  <c r="O32" i="12"/>
  <c r="P32" i="12"/>
  <c r="O33" i="12"/>
  <c r="P33" i="12"/>
  <c r="O34" i="12"/>
  <c r="P34" i="12"/>
  <c r="O35" i="12"/>
  <c r="P35" i="12"/>
  <c r="O36" i="12"/>
  <c r="P36" i="12"/>
  <c r="O37" i="12"/>
  <c r="P37" i="12"/>
  <c r="O38" i="12"/>
  <c r="P38" i="12"/>
  <c r="O39" i="12"/>
  <c r="P39" i="12"/>
  <c r="O40" i="12"/>
  <c r="P40" i="12"/>
  <c r="O41" i="12"/>
  <c r="P41" i="12"/>
  <c r="O42" i="12"/>
  <c r="P42" i="12"/>
  <c r="O43" i="12"/>
  <c r="P43" i="12"/>
  <c r="O44" i="12"/>
  <c r="P44" i="12"/>
  <c r="P45" i="12"/>
  <c r="O26" i="12"/>
  <c r="P26" i="12"/>
  <c r="U27" i="12"/>
  <c r="U45" i="12"/>
  <c r="V27" i="12"/>
  <c r="U28" i="12"/>
  <c r="V28" i="12"/>
  <c r="U29" i="12"/>
  <c r="V29" i="12"/>
  <c r="U30" i="12"/>
  <c r="V30" i="12"/>
  <c r="U31" i="12"/>
  <c r="V31" i="12"/>
  <c r="U32" i="12"/>
  <c r="V32" i="12"/>
  <c r="U33" i="12"/>
  <c r="V33" i="12"/>
  <c r="U34" i="12"/>
  <c r="V34" i="12"/>
  <c r="U35" i="12"/>
  <c r="V35" i="12"/>
  <c r="U36" i="12"/>
  <c r="V36" i="12"/>
  <c r="U37" i="12"/>
  <c r="V37" i="12"/>
  <c r="U38" i="12"/>
  <c r="V38" i="12"/>
  <c r="U39" i="12"/>
  <c r="V39" i="12"/>
  <c r="U40" i="12"/>
  <c r="V40" i="12"/>
  <c r="U41" i="12"/>
  <c r="V41" i="12"/>
  <c r="U42" i="12"/>
  <c r="V42" i="12"/>
  <c r="U43" i="12"/>
  <c r="V43" i="12"/>
  <c r="U44" i="12"/>
  <c r="V44" i="12"/>
  <c r="V45" i="12"/>
  <c r="U26" i="12"/>
  <c r="V26" i="12"/>
  <c r="R27" i="12"/>
  <c r="R45" i="12"/>
  <c r="S27" i="12"/>
  <c r="R28" i="12"/>
  <c r="S28" i="12"/>
  <c r="R29" i="12"/>
  <c r="S29" i="12"/>
  <c r="R30" i="12"/>
  <c r="S30" i="12"/>
  <c r="R31" i="12"/>
  <c r="S31" i="12"/>
  <c r="R32" i="12"/>
  <c r="S32" i="12"/>
  <c r="R33" i="12"/>
  <c r="S33" i="12"/>
  <c r="R34" i="12"/>
  <c r="S34" i="12"/>
  <c r="R35" i="12"/>
  <c r="S35" i="12"/>
  <c r="R36" i="12"/>
  <c r="S36" i="12"/>
  <c r="R37" i="12"/>
  <c r="S37" i="12"/>
  <c r="R38" i="12"/>
  <c r="S38" i="12"/>
  <c r="R39" i="12"/>
  <c r="S39" i="12"/>
  <c r="R40" i="12"/>
  <c r="S40" i="12"/>
  <c r="R41" i="12"/>
  <c r="S41" i="12"/>
  <c r="R42" i="12"/>
  <c r="S42" i="12"/>
  <c r="R43" i="12"/>
  <c r="S43" i="12"/>
  <c r="R44" i="12"/>
  <c r="S44" i="12"/>
  <c r="S45" i="12"/>
  <c r="R26" i="12"/>
  <c r="S26" i="12"/>
  <c r="L27" i="12"/>
  <c r="L45" i="12"/>
  <c r="M27" i="12"/>
  <c r="L28" i="12"/>
  <c r="M28" i="12"/>
  <c r="L29" i="12"/>
  <c r="M29" i="12"/>
  <c r="L30" i="12"/>
  <c r="M30" i="12"/>
  <c r="L31" i="12"/>
  <c r="M31" i="12"/>
  <c r="L32" i="12"/>
  <c r="M32" i="12"/>
  <c r="L33" i="12"/>
  <c r="M33" i="12"/>
  <c r="L34" i="12"/>
  <c r="M34" i="12"/>
  <c r="L35" i="12"/>
  <c r="M35" i="12"/>
  <c r="L36" i="12"/>
  <c r="M36" i="12"/>
  <c r="L37" i="12"/>
  <c r="M37" i="12"/>
  <c r="L38" i="12"/>
  <c r="M38" i="12"/>
  <c r="L39" i="12"/>
  <c r="M39" i="12"/>
  <c r="L40" i="12"/>
  <c r="M40" i="12"/>
  <c r="L41" i="12"/>
  <c r="M41" i="12"/>
  <c r="L42" i="12"/>
  <c r="M42" i="12"/>
  <c r="L43" i="12"/>
  <c r="M43" i="12"/>
  <c r="L44" i="12"/>
  <c r="M44" i="12"/>
  <c r="M45" i="12"/>
  <c r="L26" i="12"/>
  <c r="M26" i="12"/>
  <c r="I27" i="12"/>
  <c r="I45" i="12"/>
  <c r="J27" i="12"/>
  <c r="I28" i="12"/>
  <c r="J28" i="12"/>
  <c r="I29" i="12"/>
  <c r="J29" i="12"/>
  <c r="I30" i="12"/>
  <c r="J30" i="12"/>
  <c r="I31" i="12"/>
  <c r="J31" i="12"/>
  <c r="I32" i="12"/>
  <c r="J32" i="12"/>
  <c r="I33" i="12"/>
  <c r="J33" i="12"/>
  <c r="I34" i="12"/>
  <c r="J34" i="12"/>
  <c r="I35" i="12"/>
  <c r="J35" i="12"/>
  <c r="I36" i="12"/>
  <c r="J36" i="12"/>
  <c r="I37" i="12"/>
  <c r="J37" i="12"/>
  <c r="I38" i="12"/>
  <c r="J38" i="12"/>
  <c r="I39" i="12"/>
  <c r="J39" i="12"/>
  <c r="I40" i="12"/>
  <c r="J40" i="12"/>
  <c r="I41" i="12"/>
  <c r="J41" i="12"/>
  <c r="I42" i="12"/>
  <c r="J42" i="12"/>
  <c r="I43" i="12"/>
  <c r="J43" i="12"/>
  <c r="I44" i="12"/>
  <c r="J44" i="12"/>
  <c r="J45" i="12"/>
  <c r="I26" i="12"/>
  <c r="J26" i="12"/>
  <c r="F27" i="12"/>
  <c r="F45" i="12"/>
  <c r="G27" i="12"/>
  <c r="F28" i="12"/>
  <c r="G28" i="12"/>
  <c r="F29" i="12"/>
  <c r="G29" i="12"/>
  <c r="F30" i="12"/>
  <c r="G30" i="12"/>
  <c r="F31" i="12"/>
  <c r="G31" i="12"/>
  <c r="F32" i="12"/>
  <c r="G32" i="12"/>
  <c r="F33" i="12"/>
  <c r="G33" i="12"/>
  <c r="F34" i="12"/>
  <c r="G34" i="12"/>
  <c r="F35" i="12"/>
  <c r="G35" i="12"/>
  <c r="F36" i="12"/>
  <c r="G36" i="12"/>
  <c r="F37" i="12"/>
  <c r="G37" i="12"/>
  <c r="F38" i="12"/>
  <c r="G38" i="12"/>
  <c r="F39" i="12"/>
  <c r="G39" i="12"/>
  <c r="F40" i="12"/>
  <c r="G40" i="12"/>
  <c r="F41" i="12"/>
  <c r="G41" i="12"/>
  <c r="F42" i="12"/>
  <c r="G42" i="12"/>
  <c r="F43" i="12"/>
  <c r="G43" i="12"/>
  <c r="F44" i="12"/>
  <c r="G44" i="12"/>
  <c r="G45" i="12"/>
  <c r="F26" i="12"/>
  <c r="G26" i="12"/>
  <c r="C27" i="12"/>
  <c r="C45" i="12"/>
  <c r="D27" i="12"/>
  <c r="C28" i="12"/>
  <c r="D28" i="12"/>
  <c r="C29" i="12"/>
  <c r="D29" i="12"/>
  <c r="C30" i="12"/>
  <c r="D30" i="12"/>
  <c r="C31" i="12"/>
  <c r="D31" i="12"/>
  <c r="C32" i="12"/>
  <c r="D32" i="12"/>
  <c r="C33" i="12"/>
  <c r="D33" i="12"/>
  <c r="C34" i="12"/>
  <c r="D34" i="12"/>
  <c r="C35" i="12"/>
  <c r="D35" i="12"/>
  <c r="C36" i="12"/>
  <c r="D36" i="12"/>
  <c r="C37" i="12"/>
  <c r="D37" i="12"/>
  <c r="C38" i="12"/>
  <c r="D38" i="12"/>
  <c r="C39" i="12"/>
  <c r="D39" i="12"/>
  <c r="C40" i="12"/>
  <c r="D40" i="12"/>
  <c r="C41" i="12"/>
  <c r="D41" i="12"/>
  <c r="C42" i="12"/>
  <c r="D42" i="12"/>
  <c r="C43" i="12"/>
  <c r="D43" i="12"/>
  <c r="C44" i="12"/>
  <c r="D44" i="12"/>
  <c r="D45" i="12"/>
  <c r="C26" i="12"/>
  <c r="D26" i="12"/>
  <c r="X4" i="12"/>
  <c r="X22" i="12"/>
  <c r="Y4" i="12"/>
  <c r="X5" i="12"/>
  <c r="Y5" i="12"/>
  <c r="X6" i="12"/>
  <c r="Y6" i="12"/>
  <c r="X7" i="12"/>
  <c r="Y7" i="12"/>
  <c r="X8" i="12"/>
  <c r="Y8" i="12"/>
  <c r="X9" i="12"/>
  <c r="Y9" i="12"/>
  <c r="X10" i="12"/>
  <c r="Y10" i="12"/>
  <c r="X11" i="12"/>
  <c r="Y11" i="12"/>
  <c r="X12" i="12"/>
  <c r="Y12" i="12"/>
  <c r="X13" i="12"/>
  <c r="Y13" i="12"/>
  <c r="X14" i="12"/>
  <c r="Y14" i="12"/>
  <c r="X15" i="12"/>
  <c r="Y15" i="12"/>
  <c r="X16" i="12"/>
  <c r="Y16" i="12"/>
  <c r="X17" i="12"/>
  <c r="Y17" i="12"/>
  <c r="X18" i="12"/>
  <c r="Y18" i="12"/>
  <c r="X19" i="12"/>
  <c r="Y19" i="12"/>
  <c r="X20" i="12"/>
  <c r="Y20" i="12"/>
  <c r="X21" i="12"/>
  <c r="Y21" i="12"/>
  <c r="Y22" i="12"/>
  <c r="X3" i="12"/>
  <c r="Y3" i="12"/>
  <c r="U4" i="12"/>
  <c r="V4" i="12" s="1"/>
  <c r="U22" i="12"/>
  <c r="U5" i="12"/>
  <c r="V5" i="12"/>
  <c r="U6" i="12"/>
  <c r="V6" i="12" s="1"/>
  <c r="U7" i="12"/>
  <c r="V7" i="12"/>
  <c r="U8" i="12"/>
  <c r="V8" i="12" s="1"/>
  <c r="U9" i="12"/>
  <c r="V9" i="12" s="1"/>
  <c r="U10" i="12"/>
  <c r="V10" i="12" s="1"/>
  <c r="U11" i="12"/>
  <c r="V11" i="12"/>
  <c r="U12" i="12"/>
  <c r="V12" i="12" s="1"/>
  <c r="U13" i="12"/>
  <c r="V13" i="12"/>
  <c r="U14" i="12"/>
  <c r="V14" i="12" s="1"/>
  <c r="U15" i="12"/>
  <c r="V15" i="12"/>
  <c r="U16" i="12"/>
  <c r="V16" i="12" s="1"/>
  <c r="U17" i="12"/>
  <c r="V17" i="12" s="1"/>
  <c r="U18" i="12"/>
  <c r="V18" i="12" s="1"/>
  <c r="U19" i="12"/>
  <c r="V19" i="12"/>
  <c r="U20" i="12"/>
  <c r="V20" i="12" s="1"/>
  <c r="U21" i="12"/>
  <c r="V21" i="12" s="1"/>
  <c r="V22" i="12"/>
  <c r="U3" i="12"/>
  <c r="V3" i="12"/>
  <c r="R4" i="12"/>
  <c r="R22" i="12"/>
  <c r="S4" i="12"/>
  <c r="R5" i="12"/>
  <c r="S5" i="12"/>
  <c r="R6" i="12"/>
  <c r="S6" i="12"/>
  <c r="R7" i="12"/>
  <c r="S7" i="12"/>
  <c r="R8" i="12"/>
  <c r="S8" i="12"/>
  <c r="R9" i="12"/>
  <c r="S9" i="12"/>
  <c r="R10" i="12"/>
  <c r="S10" i="12"/>
  <c r="R11" i="12"/>
  <c r="S11" i="12"/>
  <c r="R12" i="12"/>
  <c r="S12" i="12"/>
  <c r="R13" i="12"/>
  <c r="S13" i="12"/>
  <c r="R14" i="12"/>
  <c r="S14" i="12"/>
  <c r="R15" i="12"/>
  <c r="S15" i="12"/>
  <c r="R16" i="12"/>
  <c r="S16" i="12"/>
  <c r="R17" i="12"/>
  <c r="S17" i="12"/>
  <c r="R18" i="12"/>
  <c r="S18" i="12"/>
  <c r="R19" i="12"/>
  <c r="S19" i="12"/>
  <c r="R20" i="12"/>
  <c r="S20" i="12"/>
  <c r="R21" i="12"/>
  <c r="S21" i="12"/>
  <c r="S22" i="12"/>
  <c r="R3" i="12"/>
  <c r="S3" i="12"/>
  <c r="O22" i="12"/>
  <c r="P22" i="12"/>
  <c r="O4" i="12"/>
  <c r="P4" i="12"/>
  <c r="O5" i="12"/>
  <c r="P5" i="12"/>
  <c r="O6" i="12"/>
  <c r="P6" i="12"/>
  <c r="O7" i="12"/>
  <c r="P7" i="12"/>
  <c r="O8" i="12"/>
  <c r="P8" i="12"/>
  <c r="O9" i="12"/>
  <c r="P9" i="12"/>
  <c r="O10" i="12"/>
  <c r="P10" i="12"/>
  <c r="O11" i="12"/>
  <c r="P11" i="12"/>
  <c r="O12" i="12"/>
  <c r="P12" i="12"/>
  <c r="O13" i="12"/>
  <c r="P13" i="12"/>
  <c r="O14" i="12"/>
  <c r="P14" i="12"/>
  <c r="O15" i="12"/>
  <c r="P15" i="12"/>
  <c r="O16" i="12"/>
  <c r="P16" i="12"/>
  <c r="O17" i="12"/>
  <c r="P17" i="12"/>
  <c r="O18" i="12"/>
  <c r="P18" i="12"/>
  <c r="O19" i="12"/>
  <c r="P19" i="12"/>
  <c r="O20" i="12"/>
  <c r="P20" i="12"/>
  <c r="O21" i="12"/>
  <c r="P21" i="12"/>
  <c r="O3" i="12"/>
  <c r="P3" i="12"/>
  <c r="L4" i="12"/>
  <c r="L22" i="12"/>
  <c r="M4" i="12"/>
  <c r="L5" i="12"/>
  <c r="M5" i="12"/>
  <c r="L6" i="12"/>
  <c r="M6" i="12"/>
  <c r="L7" i="12"/>
  <c r="M7" i="12"/>
  <c r="L8" i="12"/>
  <c r="M8" i="12"/>
  <c r="L9" i="12"/>
  <c r="M9" i="12"/>
  <c r="L10" i="12"/>
  <c r="M10" i="12"/>
  <c r="L11" i="12"/>
  <c r="M11" i="12"/>
  <c r="L12" i="12"/>
  <c r="M12" i="12"/>
  <c r="L13" i="12"/>
  <c r="M13" i="12"/>
  <c r="L14" i="12"/>
  <c r="M14" i="12"/>
  <c r="L15" i="12"/>
  <c r="M15" i="12"/>
  <c r="L16" i="12"/>
  <c r="M16" i="12"/>
  <c r="L17" i="12"/>
  <c r="M17" i="12"/>
  <c r="L18" i="12"/>
  <c r="M18" i="12"/>
  <c r="L19" i="12"/>
  <c r="M19" i="12"/>
  <c r="L20" i="12"/>
  <c r="M20" i="12"/>
  <c r="L21" i="12"/>
  <c r="M21" i="12"/>
  <c r="M22" i="12"/>
  <c r="L3" i="12"/>
  <c r="M3" i="12"/>
  <c r="I4" i="12"/>
  <c r="I22" i="12"/>
  <c r="J4" i="12"/>
  <c r="I5" i="12"/>
  <c r="J5" i="12"/>
  <c r="I6" i="12"/>
  <c r="J6" i="12"/>
  <c r="I7" i="12"/>
  <c r="J7" i="12"/>
  <c r="I8" i="12"/>
  <c r="J8" i="12"/>
  <c r="I9" i="12"/>
  <c r="J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I18" i="12"/>
  <c r="J18" i="12"/>
  <c r="I19" i="12"/>
  <c r="J19" i="12"/>
  <c r="I20" i="12"/>
  <c r="J20" i="12"/>
  <c r="I21" i="12"/>
  <c r="J21" i="12"/>
  <c r="J22" i="12"/>
  <c r="I3" i="12"/>
  <c r="J3" i="12"/>
  <c r="F22" i="12"/>
  <c r="G22" i="12"/>
  <c r="F4" i="12"/>
  <c r="G4" i="12" s="1"/>
  <c r="F5" i="12"/>
  <c r="G5" i="12"/>
  <c r="F6" i="12"/>
  <c r="G6" i="12" s="1"/>
  <c r="F7" i="12"/>
  <c r="G7" i="12"/>
  <c r="F8" i="12"/>
  <c r="G8" i="12"/>
  <c r="F9" i="12"/>
  <c r="G9" i="12"/>
  <c r="F10" i="12"/>
  <c r="G10" i="12" s="1"/>
  <c r="F11" i="12"/>
  <c r="G11" i="12"/>
  <c r="F12" i="12"/>
  <c r="G12" i="12"/>
  <c r="F13" i="12"/>
  <c r="G13" i="12"/>
  <c r="F14" i="12"/>
  <c r="G14" i="12"/>
  <c r="F15" i="12"/>
  <c r="G15" i="12"/>
  <c r="F16" i="12"/>
  <c r="G16" i="12"/>
  <c r="F17" i="12"/>
  <c r="G17" i="12"/>
  <c r="F18" i="12"/>
  <c r="G18" i="12"/>
  <c r="F19" i="12"/>
  <c r="G19" i="12"/>
  <c r="F20" i="12"/>
  <c r="G20" i="12"/>
  <c r="F21" i="12"/>
  <c r="G21" i="12"/>
  <c r="F3" i="12"/>
  <c r="G3" i="12"/>
  <c r="C22" i="12"/>
  <c r="D22" i="12"/>
  <c r="C4" i="12"/>
  <c r="D4" i="12"/>
  <c r="C5" i="12"/>
  <c r="D5" i="12"/>
  <c r="C6" i="12"/>
  <c r="D6" i="12"/>
  <c r="C7" i="12"/>
  <c r="D7" i="12"/>
  <c r="C8" i="12"/>
  <c r="D8" i="12"/>
  <c r="C9" i="12"/>
  <c r="D9" i="12"/>
  <c r="C10" i="12"/>
  <c r="D10" i="12"/>
  <c r="C11" i="12"/>
  <c r="D11" i="12"/>
  <c r="C12" i="12"/>
  <c r="D12" i="12"/>
  <c r="C13" i="12"/>
  <c r="D13" i="12"/>
  <c r="C14" i="12"/>
  <c r="D14" i="12"/>
  <c r="C15" i="12"/>
  <c r="D15" i="12"/>
  <c r="C16" i="12"/>
  <c r="D16" i="12"/>
  <c r="C17" i="12"/>
  <c r="D17" i="12"/>
  <c r="C18" i="12"/>
  <c r="D18" i="12"/>
  <c r="C19" i="12"/>
  <c r="D19" i="12"/>
  <c r="C20" i="12"/>
  <c r="D20" i="12"/>
  <c r="C21" i="12"/>
  <c r="D21" i="12"/>
  <c r="C3" i="12"/>
  <c r="D3" i="12"/>
</calcChain>
</file>

<file path=xl/sharedStrings.xml><?xml version="1.0" encoding="utf-8"?>
<sst xmlns="http://schemas.openxmlformats.org/spreadsheetml/2006/main" count="3521" uniqueCount="348">
  <si>
    <t>Algorytm</t>
  </si>
  <si>
    <t>Grupy</t>
  </si>
  <si>
    <t>Funkcja podobieństwa</t>
  </si>
  <si>
    <t>Metoda tworzenia szablonu</t>
  </si>
  <si>
    <t>Strategia tworzenia szablonu</t>
  </si>
  <si>
    <t>Liczba szablonów</t>
  </si>
  <si>
    <t>Strategia podejmowania decyzji</t>
  </si>
  <si>
    <t>alg1</t>
  </si>
  <si>
    <t>Tak</t>
  </si>
  <si>
    <t>DS1</t>
  </si>
  <si>
    <t>Mediana</t>
  </si>
  <si>
    <t>1 szablon = 1 klasa</t>
  </si>
  <si>
    <t>Oddzielnie</t>
  </si>
  <si>
    <t>alg2s</t>
  </si>
  <si>
    <t>DS3</t>
  </si>
  <si>
    <t>Klasteryzacja</t>
  </si>
  <si>
    <t>Suma</t>
  </si>
  <si>
    <t>alg2a</t>
  </si>
  <si>
    <t>Średnia</t>
  </si>
  <si>
    <t>alg3a</t>
  </si>
  <si>
    <t>DS4</t>
  </si>
  <si>
    <t>alg3s</t>
  </si>
  <si>
    <t>alg4s</t>
  </si>
  <si>
    <t>DS2</t>
  </si>
  <si>
    <t>alg4a</t>
  </si>
  <si>
    <t>alg5</t>
  </si>
  <si>
    <t>alg6</t>
  </si>
  <si>
    <t>Nie</t>
  </si>
  <si>
    <t>alg7</t>
  </si>
  <si>
    <t>alg8</t>
  </si>
  <si>
    <t>alg9</t>
  </si>
  <si>
    <t>Bootstrap</t>
  </si>
  <si>
    <t>alg10s</t>
  </si>
  <si>
    <t>alg10a</t>
  </si>
  <si>
    <t>alg11a</t>
  </si>
  <si>
    <t>alg11s</t>
  </si>
  <si>
    <t>alg12</t>
  </si>
  <si>
    <t>alg13</t>
  </si>
  <si>
    <t>alg14a</t>
  </si>
  <si>
    <t>alg14s</t>
  </si>
  <si>
    <t>alg15</t>
  </si>
  <si>
    <t>alg16</t>
  </si>
  <si>
    <t>alg17a</t>
  </si>
  <si>
    <t>alg17s</t>
  </si>
  <si>
    <t>alg18</t>
  </si>
  <si>
    <t>alg19a</t>
  </si>
  <si>
    <t>alg19s</t>
  </si>
  <si>
    <t>alg20a</t>
  </si>
  <si>
    <t>alg20s</t>
  </si>
  <si>
    <t>alg22s</t>
  </si>
  <si>
    <t>alg22a</t>
  </si>
  <si>
    <t>alg24</t>
  </si>
  <si>
    <t>alg26</t>
  </si>
  <si>
    <t>alg27a</t>
  </si>
  <si>
    <t>alg27s</t>
  </si>
  <si>
    <t>alg31</t>
  </si>
  <si>
    <t>alg32</t>
  </si>
  <si>
    <t>alg34a</t>
  </si>
  <si>
    <t>alg34s</t>
  </si>
  <si>
    <t>alg35</t>
  </si>
  <si>
    <t>alg38</t>
  </si>
  <si>
    <t>alg39</t>
  </si>
  <si>
    <t>alg40a</t>
  </si>
  <si>
    <t>alg40s</t>
  </si>
  <si>
    <t>alg41</t>
  </si>
  <si>
    <t>alg42</t>
  </si>
  <si>
    <t>alg44a</t>
  </si>
  <si>
    <t>alg44s</t>
  </si>
  <si>
    <t>alg45a</t>
  </si>
  <si>
    <t>alg45s</t>
  </si>
  <si>
    <t>alg49</t>
  </si>
  <si>
    <t>alg52</t>
  </si>
  <si>
    <t>alg53s</t>
  </si>
  <si>
    <t>alg53a</t>
  </si>
  <si>
    <t>alg55</t>
  </si>
  <si>
    <t>alg56</t>
  </si>
  <si>
    <t>alg57a</t>
  </si>
  <si>
    <t>alg57s</t>
  </si>
  <si>
    <t>alg64</t>
  </si>
  <si>
    <t>alg65</t>
  </si>
  <si>
    <t>alg66a</t>
  </si>
  <si>
    <t>alg66s</t>
  </si>
  <si>
    <t>alg67a</t>
  </si>
  <si>
    <t>alg67s</t>
  </si>
  <si>
    <t>alg68a</t>
  </si>
  <si>
    <t>alg68s</t>
  </si>
  <si>
    <t>alg69a</t>
  </si>
  <si>
    <t>alg69s</t>
  </si>
  <si>
    <t>alg70</t>
  </si>
  <si>
    <t>alg71</t>
  </si>
  <si>
    <t>alg73</t>
  </si>
  <si>
    <t>alg74a</t>
  </si>
  <si>
    <t>alg74s</t>
  </si>
  <si>
    <t>alg75a</t>
  </si>
  <si>
    <t>alg75s</t>
  </si>
  <si>
    <t>alg76a</t>
  </si>
  <si>
    <t>alg76s</t>
  </si>
  <si>
    <t>alg77s</t>
  </si>
  <si>
    <t>alg77a</t>
  </si>
  <si>
    <t>alg80s</t>
  </si>
  <si>
    <t>alg80a</t>
  </si>
  <si>
    <t>alg83a</t>
  </si>
  <si>
    <t>alg83s</t>
  </si>
  <si>
    <t>alg86s</t>
  </si>
  <si>
    <t>alg86a</t>
  </si>
  <si>
    <t>alg87s</t>
  </si>
  <si>
    <t>alg87a</t>
  </si>
  <si>
    <t>alg88</t>
  </si>
  <si>
    <t>alg89a</t>
  </si>
  <si>
    <t>alg89s</t>
  </si>
  <si>
    <t>alg90s</t>
  </si>
  <si>
    <t>alg90a</t>
  </si>
  <si>
    <t>alg91s</t>
  </si>
  <si>
    <t>alg91a</t>
  </si>
  <si>
    <t>alg93a</t>
  </si>
  <si>
    <t>alg93s</t>
  </si>
  <si>
    <t>alg95s</t>
  </si>
  <si>
    <t>alg95a</t>
  </si>
  <si>
    <t>alg96a</t>
  </si>
  <si>
    <t>alg96s</t>
  </si>
  <si>
    <t>alg97a</t>
  </si>
  <si>
    <t>alg97s</t>
  </si>
  <si>
    <t>alg98s</t>
  </si>
  <si>
    <t>alg98a</t>
  </si>
  <si>
    <t>alg99a</t>
  </si>
  <si>
    <t>alg99s</t>
  </si>
  <si>
    <t>alg100a</t>
  </si>
  <si>
    <t>alg100s</t>
  </si>
  <si>
    <t>alg101</t>
  </si>
  <si>
    <t>alg102</t>
  </si>
  <si>
    <t>alg104a</t>
  </si>
  <si>
    <t>alg104s</t>
  </si>
  <si>
    <t>alg107</t>
  </si>
  <si>
    <t>alg108</t>
  </si>
  <si>
    <t>alg110s</t>
  </si>
  <si>
    <t>alg110a</t>
  </si>
  <si>
    <t>alg112</t>
  </si>
  <si>
    <t>alg113s</t>
  </si>
  <si>
    <t>alg113a</t>
  </si>
  <si>
    <t>alg114s</t>
  </si>
  <si>
    <t>alg114a</t>
  </si>
  <si>
    <t>alg115a</t>
  </si>
  <si>
    <t>alg115s</t>
  </si>
  <si>
    <t>alg116a</t>
  </si>
  <si>
    <t>alg116s</t>
  </si>
  <si>
    <t>alg117a</t>
  </si>
  <si>
    <t>alg117s</t>
  </si>
  <si>
    <t>alg118a</t>
  </si>
  <si>
    <t>alg118s</t>
  </si>
  <si>
    <t>alg119</t>
  </si>
  <si>
    <t>alg120a</t>
  </si>
  <si>
    <t>alg120s</t>
  </si>
  <si>
    <t>alg123</t>
  </si>
  <si>
    <t>alg124s</t>
  </si>
  <si>
    <t>alg124a</t>
  </si>
  <si>
    <t>alg125a</t>
  </si>
  <si>
    <t>alg125s</t>
  </si>
  <si>
    <t>alg126</t>
  </si>
  <si>
    <t>alg127</t>
  </si>
  <si>
    <t>alg129</t>
  </si>
  <si>
    <t>alg131</t>
  </si>
  <si>
    <t>alg138</t>
  </si>
  <si>
    <t>alg139</t>
  </si>
  <si>
    <t>alg140</t>
  </si>
  <si>
    <t>alg141</t>
  </si>
  <si>
    <t>alg142a</t>
  </si>
  <si>
    <t>alg142s</t>
  </si>
  <si>
    <t>alg143a</t>
  </si>
  <si>
    <t>alg143s</t>
  </si>
  <si>
    <t>alg144</t>
  </si>
  <si>
    <t>alg145a</t>
  </si>
  <si>
    <t>alg145s</t>
  </si>
  <si>
    <t>alg146a</t>
  </si>
  <si>
    <t>alg146s</t>
  </si>
  <si>
    <t>alg147s</t>
  </si>
  <si>
    <t>alg147a</t>
  </si>
  <si>
    <t>alg148s</t>
  </si>
  <si>
    <t>alg148a</t>
  </si>
  <si>
    <t>alg149</t>
  </si>
  <si>
    <t>alg150</t>
  </si>
  <si>
    <t>alg152</t>
  </si>
  <si>
    <t>alg154</t>
  </si>
  <si>
    <t>alg155a</t>
  </si>
  <si>
    <t>alg155s</t>
  </si>
  <si>
    <t>alg156a</t>
  </si>
  <si>
    <t>alg156s</t>
  </si>
  <si>
    <t>alg157a</t>
  </si>
  <si>
    <t>alg157s</t>
  </si>
  <si>
    <t>alg158a</t>
  </si>
  <si>
    <t>alg158s</t>
  </si>
  <si>
    <t>alg159s</t>
  </si>
  <si>
    <t>alg159a</t>
  </si>
  <si>
    <t>alg160a</t>
  </si>
  <si>
    <t>alg160s</t>
  </si>
  <si>
    <t>Średnia, Suma</t>
  </si>
  <si>
    <t>Abalone</t>
  </si>
  <si>
    <t>Breast</t>
  </si>
  <si>
    <t>Cleveland</t>
  </si>
  <si>
    <t xml:space="preserve">Ecoli </t>
  </si>
  <si>
    <t>Flare</t>
  </si>
  <si>
    <t>Iris</t>
  </si>
  <si>
    <t>Segment</t>
  </si>
  <si>
    <t>Shuttle</t>
  </si>
  <si>
    <t>Vehicle</t>
  </si>
  <si>
    <t>Vowel</t>
  </si>
  <si>
    <t>Wine</t>
  </si>
  <si>
    <t>Yest</t>
  </si>
  <si>
    <t>Letter</t>
  </si>
  <si>
    <t>Dermatology</t>
  </si>
  <si>
    <t>Satimage</t>
  </si>
  <si>
    <t>Ecoli</t>
  </si>
  <si>
    <t>Pozycja</t>
  </si>
  <si>
    <t>Dokładność</t>
  </si>
  <si>
    <t>Yeast</t>
  </si>
  <si>
    <t>alg2a, alg2s</t>
  </si>
  <si>
    <t>alg3a, alg3s</t>
  </si>
  <si>
    <t>alg4a, alg4s</t>
  </si>
  <si>
    <t>alg10a, alg10s</t>
  </si>
  <si>
    <t>alg11a, alg11s</t>
  </si>
  <si>
    <t>alg14a, alg14s</t>
  </si>
  <si>
    <t>alg17a, alg17s</t>
  </si>
  <si>
    <t>alg19a, alg19s</t>
  </si>
  <si>
    <t>alg20a, alg20s</t>
  </si>
  <si>
    <t>alg160a, alg160s</t>
  </si>
  <si>
    <t>alg156a, alg156s</t>
  </si>
  <si>
    <t>alg157a, alg157s</t>
  </si>
  <si>
    <t>alg148a, alg148s</t>
  </si>
  <si>
    <t>alg143a, alg143s</t>
  </si>
  <si>
    <t>alg155a, alg155s</t>
  </si>
  <si>
    <t>alg158a, alg158s</t>
  </si>
  <si>
    <t>alg142a, alg142s</t>
  </si>
  <si>
    <t>alg145a, alg145s</t>
  </si>
  <si>
    <t>alg147a, alg147s</t>
  </si>
  <si>
    <t>alg146a, alg146s</t>
  </si>
  <si>
    <t>alg45a, alg45s</t>
  </si>
  <si>
    <t>alg34a, alg34s</t>
  </si>
  <si>
    <t>alg87a, alg87s</t>
  </si>
  <si>
    <t>alg93a, alg93s</t>
  </si>
  <si>
    <t>alg97a, alg97s</t>
  </si>
  <si>
    <t>alg104a, alg104s</t>
  </si>
  <si>
    <t>alg90a, alg90s</t>
  </si>
  <si>
    <t>alg74a, alg74s</t>
  </si>
  <si>
    <t>alg22a, alg22s</t>
  </si>
  <si>
    <t>alg77a, alg77s</t>
  </si>
  <si>
    <t xml:space="preserve">alg41 </t>
  </si>
  <si>
    <t>alg83a, alg83s</t>
  </si>
  <si>
    <t xml:space="preserve">alg8 </t>
  </si>
  <si>
    <t>alg89a, alg89s</t>
  </si>
  <si>
    <t>alg80a, alg80s</t>
  </si>
  <si>
    <t>alg100a, alg100s</t>
  </si>
  <si>
    <t xml:space="preserve">alg53a, alg53s </t>
  </si>
  <si>
    <t xml:space="preserve">alg24 </t>
  </si>
  <si>
    <t xml:space="preserve">alg35 </t>
  </si>
  <si>
    <t>alg53a, alg53s</t>
  </si>
  <si>
    <t>alg67a, alg67s</t>
  </si>
  <si>
    <t>alg66a, alg66s</t>
  </si>
  <si>
    <t>alg86a, alg86s</t>
  </si>
  <si>
    <t>alg159a, alg159s</t>
  </si>
  <si>
    <t>alg120a, alg120s</t>
  </si>
  <si>
    <t>alg115a, alg115s</t>
  </si>
  <si>
    <t>alg113a, alg113s</t>
  </si>
  <si>
    <t>alg118a, alg118s</t>
  </si>
  <si>
    <t>alg117a, alg117s</t>
  </si>
  <si>
    <t>alg114a, alg114s</t>
  </si>
  <si>
    <t>Algorytmy</t>
  </si>
  <si>
    <t>alg69a, alg69s</t>
  </si>
  <si>
    <t>alg76a, alg76s</t>
  </si>
  <si>
    <t>alg124a, alg124s</t>
  </si>
  <si>
    <t>alg75a, alg75s</t>
  </si>
  <si>
    <t>alg68a, alg68s</t>
  </si>
  <si>
    <t>alg57a, alg57s</t>
  </si>
  <si>
    <t>alg96a, alg96s</t>
  </si>
  <si>
    <t>alg125a, alg125s</t>
  </si>
  <si>
    <t>alg27a, alg27s</t>
  </si>
  <si>
    <t>alg99a, alg99s</t>
  </si>
  <si>
    <t>alg40a, alg40s</t>
  </si>
  <si>
    <t>alg110a, alg110s</t>
  </si>
  <si>
    <t>alg116a, alg116s</t>
  </si>
  <si>
    <t>alg98a, alg98s</t>
  </si>
  <si>
    <t xml:space="preserve">alg55 </t>
  </si>
  <si>
    <t>alg95a, alg95s</t>
  </si>
  <si>
    <t>alg91a, alg91s</t>
  </si>
  <si>
    <t>alg44a, alg44s</t>
  </si>
  <si>
    <t>Euklidesowa</t>
  </si>
  <si>
    <t>1-‖A ∇ B‖</t>
  </si>
  <si>
    <t>Błąd</t>
  </si>
  <si>
    <t>Błąd względem alg55</t>
  </si>
  <si>
    <t>-</t>
  </si>
  <si>
    <t>DS1 - 1 klasa 1 szablon</t>
  </si>
  <si>
    <t>DS2 - 1 klasa 1 szablon</t>
  </si>
  <si>
    <t>DS3- 1 klasa 1 szablon</t>
  </si>
  <si>
    <t>DS4 - 1 klasa 1 szablon</t>
  </si>
  <si>
    <t>Miejsce 1</t>
  </si>
  <si>
    <t>Miejsce 2</t>
  </si>
  <si>
    <t>Miejsce 3</t>
  </si>
  <si>
    <t>Cała tabela</t>
  </si>
  <si>
    <t>x vs. alg 55</t>
  </si>
  <si>
    <t>Statystyka T</t>
  </si>
  <si>
    <t>0.1</t>
  </si>
  <si>
    <t>0.05</t>
  </si>
  <si>
    <t>0.01</t>
  </si>
  <si>
    <r>
      <t xml:space="preserve">Wynik istotny statystycznie na poziomie istotności </t>
    </r>
    <r>
      <rPr>
        <sz val="11"/>
        <color theme="1"/>
        <rFont val="Calibri"/>
        <family val="2"/>
        <charset val="238"/>
      </rPr>
      <t>α</t>
    </r>
  </si>
  <si>
    <t>Nazwa zbioru</t>
  </si>
  <si>
    <t>Liczba instancji</t>
  </si>
  <si>
    <t>Liczba cech</t>
  </si>
  <si>
    <t>Liczba klas</t>
  </si>
  <si>
    <t>Odwołanie</t>
  </si>
  <si>
    <t>http://sci2s.ugr.es/keel/dataset.php?cod=52</t>
  </si>
  <si>
    <t>http://sci2s.ugr.es/keel/dataset.php?cod=97</t>
  </si>
  <si>
    <t>http://sci2s.ugr.es/keel/dataset.php?cod=57</t>
  </si>
  <si>
    <t>http://sci2s.ugr.es/keel/dataset.php?cod=61</t>
  </si>
  <si>
    <t>http://sci2s.ugr.es/keel/dataset.php?cod=60</t>
  </si>
  <si>
    <t>http://sci2s.ugr.es/keel/dataset.php?cod=98</t>
  </si>
  <si>
    <t>http://sci2s.ugr.es/keel/dataset.php?cod=18</t>
  </si>
  <si>
    <t>http://sci2s.ugr.es/keel/dataset.php?cod=198</t>
  </si>
  <si>
    <t>http://sci2s.ugr.es/keel/dataset.php?cod=71</t>
  </si>
  <si>
    <t>http://sci2s.ugr.es/keel/dataset_smja.php?cod=305</t>
  </si>
  <si>
    <t>http://sci2s.ugr.es/keel/dataset.php?cod=108</t>
  </si>
  <si>
    <t>http://sci2s.ugr.es/keel/dataset.php?cod=68</t>
  </si>
  <si>
    <t>http://sci2s.ugr.es/keel/dataset.php?cod=113</t>
  </si>
  <si>
    <t>http://sci2s.ugr.es/keel/dataset.php?cod=31</t>
  </si>
  <si>
    <t>http://sci2s.ugr.es/keel/dataset_smja.php?cod=420</t>
  </si>
  <si>
    <t>Klasa Mniejszościowa</t>
  </si>
  <si>
    <t xml:space="preserve"> % klasy mniejszościowej</t>
  </si>
  <si>
    <t>IR</t>
  </si>
  <si>
    <t xml:space="preserve">Safe </t>
  </si>
  <si>
    <t>Borderline</t>
  </si>
  <si>
    <t>Rare</t>
  </si>
  <si>
    <t>Outlier</t>
  </si>
  <si>
    <t>recurrence-events</t>
  </si>
  <si>
    <t>imS</t>
  </si>
  <si>
    <t>F</t>
  </si>
  <si>
    <t>Iris-setosa</t>
  </si>
  <si>
    <t>van</t>
  </si>
  <si>
    <t xml:space="preserve">ERL </t>
  </si>
  <si>
    <t>Z</t>
  </si>
  <si>
    <t>R 689 : 1</t>
  </si>
  <si>
    <t>R 2 : 1</t>
  </si>
  <si>
    <t>R 12 : 1</t>
  </si>
  <si>
    <t>R 5 : 1</t>
  </si>
  <si>
    <t>R 71 : 1</t>
  </si>
  <si>
    <t>R 7 : 1</t>
  </si>
  <si>
    <t>R 1 : 1</t>
  </si>
  <si>
    <t>R 4558 : 1</t>
  </si>
  <si>
    <t>R 92 : 1</t>
  </si>
  <si>
    <t>REAL</t>
  </si>
  <si>
    <t>INTEGER</t>
  </si>
  <si>
    <t>NOMINAL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</si>
</sst>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0%"/>
    <numFmt numFmtId="165" formatCode="\+0.00000%"/>
    <numFmt numFmtId="166" formatCode="\+0.00000%;\-0.00000%;0.00000%;"/>
    <numFmt numFmtId="167" formatCode="\+0.00000%;\-0.00000%;0.00000%"/>
    <numFmt numFmtId="168" formatCode="0.00000%;"/>
    <numFmt numFmtId="171" formatCode="h:m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Segoe UI"/>
      <family val="2"/>
      <charset val="238"/>
    </font>
    <font>
      <sz val="11"/>
      <color theme="1"/>
      <name val="Calibri"/>
      <family val="2"/>
      <charset val="238"/>
    </font>
    <font>
      <sz val="9"/>
      <color rgb="FF000000"/>
      <name val="Verdana"/>
      <family val="2"/>
      <charset val="238"/>
    </font>
  </fonts>
  <fills count="22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8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66">
    <xf numFmtId="0" fontId="0" fillId="0" borderId="0" xfId="0"/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9" borderId="0" xfId="0" applyFill="1"/>
    <xf numFmtId="0" fontId="0" fillId="6" borderId="1" xfId="0" applyFill="1" applyBorder="1"/>
    <xf numFmtId="0" fontId="0" fillId="6" borderId="1" xfId="0" applyNumberFormat="1" applyFill="1" applyBorder="1"/>
    <xf numFmtId="0" fontId="0" fillId="8" borderId="1" xfId="0" applyNumberFormat="1" applyFill="1" applyBorder="1"/>
    <xf numFmtId="0" fontId="0" fillId="8" borderId="1" xfId="0" applyFill="1" applyBorder="1"/>
    <xf numFmtId="0" fontId="0" fillId="5" borderId="1" xfId="0" applyNumberFormat="1" applyFill="1" applyBorder="1"/>
    <xf numFmtId="0" fontId="0" fillId="7" borderId="1" xfId="0" applyFill="1" applyBorder="1"/>
    <xf numFmtId="0" fontId="5" fillId="6" borderId="1" xfId="0" applyFont="1" applyFill="1" applyBorder="1"/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0" fillId="10" borderId="1" xfId="0" applyFill="1" applyBorder="1"/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/>
    <xf numFmtId="0" fontId="5" fillId="12" borderId="1" xfId="0" applyFont="1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18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164" fontId="7" fillId="0" borderId="1" xfId="0" applyNumberFormat="1" applyFont="1" applyBorder="1" applyAlignment="1">
      <alignment horizontal="center" vertical="center"/>
    </xf>
    <xf numFmtId="165" fontId="0" fillId="0" borderId="1" xfId="0" applyNumberFormat="1" applyBorder="1"/>
    <xf numFmtId="166" fontId="0" fillId="0" borderId="1" xfId="0" applyNumberFormat="1" applyBorder="1"/>
    <xf numFmtId="164" fontId="7" fillId="0" borderId="0" xfId="0" applyNumberFormat="1" applyFont="1" applyAlignment="1">
      <alignment horizontal="center" vertical="center"/>
    </xf>
    <xf numFmtId="164" fontId="7" fillId="16" borderId="5" xfId="0" applyNumberFormat="1" applyFont="1" applyFill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164" fontId="7" fillId="19" borderId="0" xfId="0" applyNumberFormat="1" applyFont="1" applyFill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164" fontId="7" fillId="19" borderId="4" xfId="0" applyNumberFormat="1" applyFont="1" applyFill="1" applyBorder="1" applyAlignment="1">
      <alignment horizontal="center" vertical="center"/>
    </xf>
    <xf numFmtId="164" fontId="7" fillId="19" borderId="2" xfId="0" applyNumberFormat="1" applyFont="1" applyFill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/>
    <xf numFmtId="0" fontId="10" fillId="0" borderId="1" xfId="0" applyFont="1" applyBorder="1"/>
    <xf numFmtId="0" fontId="0" fillId="0" borderId="1" xfId="0" applyFill="1" applyBorder="1" applyAlignment="1"/>
    <xf numFmtId="0" fontId="4" fillId="0" borderId="4" xfId="0" applyFont="1" applyFill="1" applyBorder="1" applyAlignment="1">
      <alignment horizontal="center"/>
    </xf>
    <xf numFmtId="0" fontId="0" fillId="2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5" xfId="0" applyBorder="1"/>
    <xf numFmtId="0" fontId="0" fillId="0" borderId="9" xfId="0" applyBorder="1"/>
    <xf numFmtId="0" fontId="0" fillId="0" borderId="2" xfId="0" applyBorder="1" applyAlignment="1">
      <alignment horizontal="center"/>
    </xf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0" fontId="0" fillId="0" borderId="8" xfId="0" applyBorder="1"/>
    <xf numFmtId="0" fontId="0" fillId="0" borderId="4" xfId="0" applyBorder="1"/>
    <xf numFmtId="0" fontId="0" fillId="0" borderId="2" xfId="0" applyBorder="1"/>
    <xf numFmtId="0" fontId="0" fillId="0" borderId="3" xfId="0" applyBorder="1"/>
    <xf numFmtId="0" fontId="5" fillId="12" borderId="5" xfId="0" applyFont="1" applyFill="1" applyBorder="1"/>
    <xf numFmtId="0" fontId="0" fillId="13" borderId="5" xfId="0" applyFill="1" applyBorder="1"/>
    <xf numFmtId="0" fontId="0" fillId="13" borderId="9" xfId="0" applyFill="1" applyBorder="1"/>
    <xf numFmtId="0" fontId="0" fillId="13" borderId="4" xfId="0" applyFill="1" applyBorder="1"/>
    <xf numFmtId="0" fontId="0" fillId="13" borderId="0" xfId="0" applyFill="1" applyBorder="1"/>
    <xf numFmtId="0" fontId="0" fillId="13" borderId="2" xfId="0" applyFill="1" applyBorder="1"/>
    <xf numFmtId="0" fontId="0" fillId="15" borderId="5" xfId="0" applyFill="1" applyBorder="1"/>
    <xf numFmtId="0" fontId="0" fillId="13" borderId="3" xfId="0" applyFill="1" applyBorder="1"/>
    <xf numFmtId="0" fontId="0" fillId="12" borderId="5" xfId="0" applyFill="1" applyBorder="1"/>
    <xf numFmtId="0" fontId="0" fillId="14" borderId="5" xfId="0" applyFill="1" applyBorder="1"/>
    <xf numFmtId="0" fontId="0" fillId="12" borderId="9" xfId="0" applyFill="1" applyBorder="1"/>
    <xf numFmtId="0" fontId="0" fillId="13" borderId="8" xfId="0" applyFill="1" applyBorder="1"/>
    <xf numFmtId="0" fontId="0" fillId="14" borderId="9" xfId="0" applyFill="1" applyBorder="1"/>
    <xf numFmtId="0" fontId="0" fillId="14" borderId="2" xfId="0" applyFill="1" applyBorder="1"/>
    <xf numFmtId="0" fontId="0" fillId="15" borderId="4" xfId="0" applyFill="1" applyBorder="1"/>
    <xf numFmtId="0" fontId="0" fillId="15" borderId="2" xfId="0" applyFill="1" applyBorder="1"/>
    <xf numFmtId="0" fontId="0" fillId="15" borderId="9" xfId="0" applyFill="1" applyBorder="1"/>
    <xf numFmtId="0" fontId="0" fillId="12" borderId="2" xfId="0" applyFill="1" applyBorder="1"/>
    <xf numFmtId="0" fontId="0" fillId="14" borderId="4" xfId="0" applyFill="1" applyBorder="1"/>
    <xf numFmtId="0" fontId="0" fillId="13" borderId="10" xfId="0" applyFill="1" applyBorder="1"/>
    <xf numFmtId="0" fontId="0" fillId="13" borderId="12" xfId="0" applyFill="1" applyBorder="1"/>
    <xf numFmtId="0" fontId="0" fillId="13" borderId="11" xfId="0" applyFill="1" applyBorder="1"/>
    <xf numFmtId="0" fontId="0" fillId="13" borderId="13" xfId="0" applyFill="1" applyBorder="1"/>
    <xf numFmtId="0" fontId="0" fillId="12" borderId="8" xfId="0" applyFill="1" applyBorder="1"/>
    <xf numFmtId="0" fontId="0" fillId="14" borderId="3" xfId="0" applyFill="1" applyBorder="1"/>
    <xf numFmtId="0" fontId="0" fillId="13" borderId="7" xfId="0" applyFill="1" applyBorder="1"/>
    <xf numFmtId="0" fontId="0" fillId="15" borderId="3" xfId="0" applyFill="1" applyBorder="1"/>
    <xf numFmtId="0" fontId="0" fillId="13" borderId="14" xfId="0" applyFill="1" applyBorder="1"/>
    <xf numFmtId="0" fontId="0" fillId="12" borderId="10" xfId="0" applyFill="1" applyBorder="1"/>
    <xf numFmtId="0" fontId="0" fillId="12" borderId="3" xfId="0" applyFill="1" applyBorder="1"/>
    <xf numFmtId="0" fontId="0" fillId="12" borderId="4" xfId="0" applyFill="1" applyBorder="1"/>
    <xf numFmtId="0" fontId="0" fillId="15" borderId="6" xfId="0" applyFill="1" applyBorder="1"/>
    <xf numFmtId="0" fontId="0" fillId="14" borderId="12" xfId="0" applyFill="1" applyBorder="1"/>
    <xf numFmtId="0" fontId="0" fillId="14" borderId="6" xfId="0" applyFill="1" applyBorder="1"/>
    <xf numFmtId="0" fontId="0" fillId="12" borderId="6" xfId="0" applyFill="1" applyBorder="1"/>
    <xf numFmtId="0" fontId="0" fillId="12" borderId="12" xfId="0" applyFill="1" applyBorder="1"/>
    <xf numFmtId="0" fontId="0" fillId="14" borderId="15" xfId="0" applyFill="1" applyBorder="1"/>
    <xf numFmtId="0" fontId="0" fillId="14" borderId="8" xfId="0" applyFill="1" applyBorder="1"/>
    <xf numFmtId="0" fontId="0" fillId="13" borderId="6" xfId="0" applyFill="1" applyBorder="1"/>
    <xf numFmtId="0" fontId="0" fillId="15" borderId="7" xfId="0" applyFill="1" applyBorder="1"/>
    <xf numFmtId="0" fontId="0" fillId="15" borderId="12" xfId="0" applyFill="1" applyBorder="1"/>
    <xf numFmtId="0" fontId="0" fillId="15" borderId="8" xfId="0" applyFill="1" applyBorder="1"/>
    <xf numFmtId="0" fontId="5" fillId="12" borderId="2" xfId="0" applyFont="1" applyFill="1" applyBorder="1"/>
    <xf numFmtId="0" fontId="0" fillId="14" borderId="13" xfId="0" applyFill="1" applyBorder="1"/>
    <xf numFmtId="0" fontId="0" fillId="14" borderId="7" xfId="0" applyFill="1" applyBorder="1"/>
    <xf numFmtId="0" fontId="0" fillId="14" borderId="14" xfId="0" applyFill="1" applyBorder="1"/>
    <xf numFmtId="0" fontId="0" fillId="14" borderId="10" xfId="0" applyFill="1" applyBorder="1"/>
    <xf numFmtId="0" fontId="0" fillId="15" borderId="10" xfId="0" applyFill="1" applyBorder="1"/>
    <xf numFmtId="0" fontId="0" fillId="11" borderId="5" xfId="0" applyFill="1" applyBorder="1" applyAlignment="1">
      <alignment horizontal="center" vertical="center"/>
    </xf>
    <xf numFmtId="0" fontId="0" fillId="10" borderId="9" xfId="0" applyFill="1" applyBorder="1"/>
    <xf numFmtId="0" fontId="0" fillId="11" borderId="9" xfId="0" applyFill="1" applyBorder="1"/>
    <xf numFmtId="0" fontId="0" fillId="11" borderId="2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0" borderId="2" xfId="0" applyFill="1" applyBorder="1"/>
    <xf numFmtId="0" fontId="0" fillId="11" borderId="3" xfId="0" applyFill="1" applyBorder="1"/>
    <xf numFmtId="0" fontId="0" fillId="10" borderId="4" xfId="0" applyFill="1" applyBorder="1"/>
    <xf numFmtId="0" fontId="0" fillId="10" borderId="3" xfId="0" applyFill="1" applyBorder="1"/>
    <xf numFmtId="0" fontId="0" fillId="10" borderId="10" xfId="0" applyFill="1" applyBorder="1"/>
    <xf numFmtId="0" fontId="0" fillId="10" borderId="12" xfId="0" applyFill="1" applyBorder="1"/>
    <xf numFmtId="0" fontId="0" fillId="11" borderId="11" xfId="0" applyFill="1" applyBorder="1"/>
    <xf numFmtId="0" fontId="0" fillId="10" borderId="5" xfId="0" applyFill="1" applyBorder="1"/>
    <xf numFmtId="0" fontId="0" fillId="11" borderId="10" xfId="0" applyFill="1" applyBorder="1"/>
    <xf numFmtId="0" fontId="0" fillId="10" borderId="13" xfId="0" applyFill="1" applyBorder="1"/>
    <xf numFmtId="0" fontId="0" fillId="11" borderId="8" xfId="0" applyFill="1" applyBorder="1"/>
    <xf numFmtId="0" fontId="0" fillId="11" borderId="5" xfId="0" applyFill="1" applyBorder="1"/>
    <xf numFmtId="0" fontId="0" fillId="10" borderId="7" xfId="0" applyFill="1" applyBorder="1"/>
    <xf numFmtId="0" fontId="0" fillId="11" borderId="14" xfId="0" applyFill="1" applyBorder="1"/>
    <xf numFmtId="0" fontId="0" fillId="11" borderId="12" xfId="0" applyFill="1" applyBorder="1"/>
    <xf numFmtId="0" fontId="0" fillId="11" borderId="6" xfId="0" applyFill="1" applyBorder="1"/>
    <xf numFmtId="0" fontId="0" fillId="10" borderId="6" xfId="0" applyFill="1" applyBorder="1"/>
    <xf numFmtId="0" fontId="0" fillId="10" borderId="11" xfId="0" applyFill="1" applyBorder="1"/>
    <xf numFmtId="0" fontId="0" fillId="10" borderId="15" xfId="0" applyFill="1" applyBorder="1"/>
    <xf numFmtId="0" fontId="0" fillId="11" borderId="15" xfId="0" applyFill="1" applyBorder="1"/>
    <xf numFmtId="0" fontId="0" fillId="10" borderId="8" xfId="0" applyFill="1" applyBorder="1"/>
    <xf numFmtId="0" fontId="0" fillId="10" borderId="14" xfId="0" applyFill="1" applyBorder="1"/>
    <xf numFmtId="0" fontId="0" fillId="11" borderId="7" xfId="0" applyFill="1" applyBorder="1"/>
    <xf numFmtId="0" fontId="3" fillId="11" borderId="4" xfId="0" applyFont="1" applyFill="1" applyBorder="1"/>
    <xf numFmtId="0" fontId="3" fillId="11" borderId="3" xfId="0" applyFont="1" applyFill="1" applyBorder="1"/>
    <xf numFmtId="0" fontId="3" fillId="10" borderId="3" xfId="0" applyFont="1" applyFill="1" applyBorder="1"/>
    <xf numFmtId="0" fontId="3" fillId="11" borderId="2" xfId="0" applyFont="1" applyFill="1" applyBorder="1"/>
    <xf numFmtId="0" fontId="0" fillId="2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6" borderId="5" xfId="0" applyFill="1" applyBorder="1"/>
    <xf numFmtId="0" fontId="0" fillId="6" borderId="2" xfId="0" applyFill="1" applyBorder="1"/>
    <xf numFmtId="0" fontId="0" fillId="6" borderId="8" xfId="0" applyNumberFormat="1" applyFill="1" applyBorder="1"/>
    <xf numFmtId="0" fontId="0" fillId="8" borderId="2" xfId="0" applyNumberFormat="1" applyFill="1" applyBorder="1"/>
    <xf numFmtId="0" fontId="0" fillId="8" borderId="11" xfId="0" applyFill="1" applyBorder="1"/>
    <xf numFmtId="0" fontId="0" fillId="5" borderId="2" xfId="0" applyNumberFormat="1" applyFill="1" applyBorder="1"/>
    <xf numFmtId="0" fontId="0" fillId="5" borderId="8" xfId="0" applyNumberFormat="1" applyFill="1" applyBorder="1"/>
    <xf numFmtId="0" fontId="0" fillId="8" borderId="10" xfId="0" applyFill="1" applyBorder="1"/>
    <xf numFmtId="0" fontId="0" fillId="7" borderId="9" xfId="0" applyFill="1" applyBorder="1"/>
    <xf numFmtId="0" fontId="0" fillId="8" borderId="5" xfId="0" applyFill="1" applyBorder="1"/>
    <xf numFmtId="0" fontId="0" fillId="7" borderId="2" xfId="0" applyNumberFormat="1" applyFill="1" applyBorder="1"/>
    <xf numFmtId="0" fontId="0" fillId="5" borderId="9" xfId="0" applyNumberFormat="1" applyFill="1" applyBorder="1"/>
    <xf numFmtId="0" fontId="0" fillId="8" borderId="3" xfId="0" applyFill="1" applyBorder="1"/>
    <xf numFmtId="0" fontId="0" fillId="6" borderId="14" xfId="0" applyNumberFormat="1" applyFill="1" applyBorder="1"/>
    <xf numFmtId="0" fontId="0" fillId="7" borderId="6" xfId="0" applyNumberFormat="1" applyFill="1" applyBorder="1"/>
    <xf numFmtId="0" fontId="0" fillId="5" borderId="3" xfId="0" applyNumberFormat="1" applyFill="1" applyBorder="1"/>
    <xf numFmtId="0" fontId="0" fillId="6" borderId="8" xfId="0" applyFill="1" applyBorder="1"/>
    <xf numFmtId="0" fontId="0" fillId="7" borderId="6" xfId="0" applyFill="1" applyBorder="1"/>
    <xf numFmtId="0" fontId="0" fillId="6" borderId="3" xfId="0" applyFill="1" applyBorder="1"/>
    <xf numFmtId="0" fontId="0" fillId="8" borderId="3" xfId="0" applyNumberFormat="1" applyFill="1" applyBorder="1"/>
    <xf numFmtId="0" fontId="0" fillId="5" borderId="10" xfId="0" applyNumberFormat="1" applyFill="1" applyBorder="1"/>
    <xf numFmtId="0" fontId="0" fillId="8" borderId="6" xfId="0" applyNumberFormat="1" applyFill="1" applyBorder="1"/>
    <xf numFmtId="0" fontId="0" fillId="6" borderId="14" xfId="0" applyFill="1" applyBorder="1"/>
    <xf numFmtId="0" fontId="0" fillId="7" borderId="8" xfId="0" applyFill="1" applyBorder="1"/>
    <xf numFmtId="0" fontId="0" fillId="8" borderId="6" xfId="0" applyFill="1" applyBorder="1"/>
    <xf numFmtId="0" fontId="0" fillId="8" borderId="2" xfId="0" applyFill="1" applyBorder="1"/>
    <xf numFmtId="0" fontId="0" fillId="8" borderId="8" xfId="0" applyFill="1" applyBorder="1"/>
    <xf numFmtId="0" fontId="0" fillId="6" borderId="3" xfId="0" applyNumberFormat="1" applyFill="1" applyBorder="1"/>
    <xf numFmtId="0" fontId="0" fillId="5" borderId="5" xfId="0" applyNumberFormat="1" applyFill="1" applyBorder="1"/>
    <xf numFmtId="0" fontId="0" fillId="7" borderId="12" xfId="0" applyFill="1" applyBorder="1"/>
    <xf numFmtId="0" fontId="0" fillId="6" borderId="12" xfId="0" applyFill="1" applyBorder="1"/>
    <xf numFmtId="0" fontId="0" fillId="7" borderId="14" xfId="0" applyFill="1" applyBorder="1"/>
    <xf numFmtId="0" fontId="0" fillId="6" borderId="6" xfId="0" applyFill="1" applyBorder="1"/>
    <xf numFmtId="0" fontId="0" fillId="8" borderId="4" xfId="0" applyFill="1" applyBorder="1"/>
    <xf numFmtId="0" fontId="0" fillId="7" borderId="3" xfId="0" applyNumberFormat="1" applyFill="1" applyBorder="1"/>
    <xf numFmtId="0" fontId="0" fillId="6" borderId="9" xfId="0" applyFill="1" applyBorder="1"/>
    <xf numFmtId="0" fontId="0" fillId="7" borderId="3" xfId="0" applyFill="1" applyBorder="1"/>
    <xf numFmtId="0" fontId="0" fillId="8" borderId="12" xfId="0" applyNumberFormat="1" applyFill="1" applyBorder="1"/>
    <xf numFmtId="0" fontId="0" fillId="7" borderId="2" xfId="0" applyFill="1" applyBorder="1"/>
    <xf numFmtId="0" fontId="0" fillId="8" borderId="13" xfId="0" applyFill="1" applyBorder="1"/>
    <xf numFmtId="0" fontId="0" fillId="8" borderId="9" xfId="0" applyFill="1" applyBorder="1"/>
    <xf numFmtId="0" fontId="0" fillId="8" borderId="8" xfId="0" applyNumberFormat="1" applyFill="1" applyBorder="1"/>
    <xf numFmtId="0" fontId="0" fillId="5" borderId="7" xfId="0" applyNumberFormat="1" applyFill="1" applyBorder="1"/>
    <xf numFmtId="0" fontId="0" fillId="8" borderId="12" xfId="0" applyFill="1" applyBorder="1"/>
    <xf numFmtId="0" fontId="0" fillId="7" borderId="7" xfId="0" applyFill="1" applyBorder="1"/>
    <xf numFmtId="0" fontId="0" fillId="6" borderId="5" xfId="0" applyNumberFormat="1" applyFill="1" applyBorder="1"/>
    <xf numFmtId="0" fontId="0" fillId="6" borderId="4" xfId="0" applyFill="1" applyBorder="1"/>
    <xf numFmtId="0" fontId="0" fillId="8" borderId="14" xfId="0" applyFill="1" applyBorder="1"/>
    <xf numFmtId="0" fontId="0" fillId="7" borderId="5" xfId="0" applyFill="1" applyBorder="1"/>
    <xf numFmtId="0" fontId="0" fillId="6" borderId="6" xfId="0" applyNumberFormat="1" applyFill="1" applyBorder="1"/>
    <xf numFmtId="0" fontId="0" fillId="6" borderId="10" xfId="0" applyFill="1" applyBorder="1"/>
    <xf numFmtId="0" fontId="0" fillId="7" borderId="5" xfId="0" applyNumberFormat="1" applyFill="1" applyBorder="1"/>
    <xf numFmtId="0" fontId="0" fillId="6" borderId="2" xfId="0" applyNumberFormat="1" applyFill="1" applyBorder="1"/>
    <xf numFmtId="0" fontId="0" fillId="6" borderId="0" xfId="0" applyFill="1" applyBorder="1"/>
    <xf numFmtId="0" fontId="0" fillId="8" borderId="7" xfId="0" applyFill="1" applyBorder="1"/>
    <xf numFmtId="0" fontId="0" fillId="7" borderId="10" xfId="0" applyFill="1" applyBorder="1"/>
    <xf numFmtId="0" fontId="0" fillId="5" borderId="6" xfId="0" applyNumberFormat="1" applyFill="1" applyBorder="1"/>
    <xf numFmtId="0" fontId="0" fillId="5" borderId="12" xfId="0" applyNumberFormat="1" applyFill="1" applyBorder="1"/>
    <xf numFmtId="0" fontId="0" fillId="5" borderId="8" xfId="0" applyFill="1" applyBorder="1"/>
    <xf numFmtId="0" fontId="0" fillId="6" borderId="15" xfId="0" applyFill="1" applyBorder="1"/>
    <xf numFmtId="0" fontId="0" fillId="7" borderId="12" xfId="0" applyNumberFormat="1" applyFill="1" applyBorder="1"/>
    <xf numFmtId="0" fontId="0" fillId="7" borderId="4" xfId="0" applyNumberFormat="1" applyFill="1" applyBorder="1"/>
    <xf numFmtId="0" fontId="0" fillId="6" borderId="10" xfId="0" applyNumberFormat="1" applyFill="1" applyBorder="1"/>
    <xf numFmtId="0" fontId="0" fillId="6" borderId="13" xfId="0" applyFill="1" applyBorder="1"/>
    <xf numFmtId="0" fontId="0" fillId="6" borderId="7" xfId="0" applyFill="1" applyBorder="1"/>
    <xf numFmtId="0" fontId="0" fillId="6" borderId="12" xfId="0" applyNumberFormat="1" applyFill="1" applyBorder="1"/>
    <xf numFmtId="0" fontId="0" fillId="5" borderId="11" xfId="0" applyNumberFormat="1" applyFill="1" applyBorder="1"/>
    <xf numFmtId="0" fontId="0" fillId="7" borderId="4" xfId="0" applyFill="1" applyBorder="1"/>
    <xf numFmtId="0" fontId="0" fillId="8" borderId="9" xfId="0" applyNumberFormat="1" applyFill="1" applyBorder="1"/>
    <xf numFmtId="0" fontId="0" fillId="5" borderId="4" xfId="0" applyFill="1" applyBorder="1"/>
    <xf numFmtId="0" fontId="0" fillId="5" borderId="4" xfId="0" applyNumberFormat="1" applyFill="1" applyBorder="1"/>
    <xf numFmtId="0" fontId="0" fillId="17" borderId="5" xfId="0" applyFill="1" applyBorder="1"/>
    <xf numFmtId="0" fontId="0" fillId="17" borderId="2" xfId="0" applyFill="1" applyBorder="1"/>
    <xf numFmtId="0" fontId="0" fillId="18" borderId="8" xfId="0" applyFill="1" applyBorder="1"/>
    <xf numFmtId="0" fontId="0" fillId="18" borderId="2" xfId="0" applyFill="1" applyBorder="1"/>
    <xf numFmtId="0" fontId="0" fillId="17" borderId="11" xfId="0" applyFill="1" applyBorder="1"/>
    <xf numFmtId="0" fontId="0" fillId="17" borderId="10" xfId="0" applyFill="1" applyBorder="1"/>
    <xf numFmtId="0" fontId="0" fillId="17" borderId="9" xfId="0" applyFill="1" applyBorder="1"/>
    <xf numFmtId="0" fontId="0" fillId="18" borderId="9" xfId="0" applyFill="1" applyBorder="1"/>
    <xf numFmtId="0" fontId="0" fillId="17" borderId="3" xfId="0" applyFill="1" applyBorder="1"/>
    <xf numFmtId="0" fontId="0" fillId="18" borderId="14" xfId="0" applyFill="1" applyBorder="1"/>
    <xf numFmtId="0" fontId="0" fillId="18" borderId="6" xfId="0" applyFill="1" applyBorder="1"/>
    <xf numFmtId="0" fontId="0" fillId="18" borderId="3" xfId="0" applyFill="1" applyBorder="1"/>
    <xf numFmtId="0" fontId="0" fillId="17" borderId="8" xfId="0" applyFill="1" applyBorder="1"/>
    <xf numFmtId="0" fontId="0" fillId="17" borderId="6" xfId="0" applyFill="1" applyBorder="1"/>
    <xf numFmtId="0" fontId="0" fillId="18" borderId="10" xfId="0" applyFill="1" applyBorder="1"/>
    <xf numFmtId="0" fontId="0" fillId="17" borderId="14" xfId="0" applyFill="1" applyBorder="1"/>
    <xf numFmtId="0" fontId="0" fillId="18" borderId="5" xfId="0" applyFill="1" applyBorder="1"/>
    <xf numFmtId="0" fontId="0" fillId="17" borderId="12" xfId="0" applyFill="1" applyBorder="1"/>
    <xf numFmtId="0" fontId="0" fillId="17" borderId="4" xfId="0" applyFill="1" applyBorder="1"/>
    <xf numFmtId="0" fontId="0" fillId="18" borderId="12" xfId="0" applyFill="1" applyBorder="1"/>
    <xf numFmtId="0" fontId="0" fillId="17" borderId="13" xfId="0" applyFill="1" applyBorder="1"/>
    <xf numFmtId="0" fontId="0" fillId="18" borderId="7" xfId="0" applyFill="1" applyBorder="1"/>
    <xf numFmtId="0" fontId="0" fillId="17" borderId="7" xfId="0" applyFill="1" applyBorder="1"/>
    <xf numFmtId="0" fontId="0" fillId="17" borderId="0" xfId="0" applyFill="1" applyBorder="1"/>
    <xf numFmtId="0" fontId="0" fillId="17" borderId="15" xfId="0" applyFill="1" applyBorder="1"/>
    <xf numFmtId="0" fontId="0" fillId="18" borderId="4" xfId="0" applyFill="1" applyBorder="1"/>
    <xf numFmtId="0" fontId="0" fillId="18" borderId="11" xfId="0" applyFill="1" applyBorder="1"/>
    <xf numFmtId="164" fontId="0" fillId="0" borderId="5" xfId="0" applyNumberFormat="1" applyBorder="1"/>
    <xf numFmtId="0" fontId="0" fillId="0" borderId="2" xfId="0" applyBorder="1" applyAlignment="1">
      <alignment horizontal="center" vertical="center" wrapText="1"/>
    </xf>
    <xf numFmtId="164" fontId="0" fillId="9" borderId="4" xfId="0" applyNumberFormat="1" applyFill="1" applyBorder="1"/>
    <xf numFmtId="166" fontId="0" fillId="0" borderId="2" xfId="0" applyNumberFormat="1" applyBorder="1"/>
    <xf numFmtId="166" fontId="0" fillId="0" borderId="4" xfId="0" applyNumberFormat="1" applyBorder="1"/>
    <xf numFmtId="168" fontId="0" fillId="0" borderId="4" xfId="0" applyNumberFormat="1" applyBorder="1"/>
    <xf numFmtId="167" fontId="0" fillId="0" borderId="2" xfId="0" applyNumberFormat="1" applyBorder="1"/>
    <xf numFmtId="167" fontId="0" fillId="0" borderId="4" xfId="0" applyNumberFormat="1" applyBorder="1"/>
    <xf numFmtId="167" fontId="0" fillId="0" borderId="3" xfId="0" applyNumberFormat="1" applyBorder="1"/>
    <xf numFmtId="166" fontId="4" fillId="0" borderId="1" xfId="0" applyNumberFormat="1" applyFont="1" applyBorder="1"/>
    <xf numFmtId="164" fontId="4" fillId="0" borderId="2" xfId="0" applyNumberFormat="1" applyFont="1" applyBorder="1"/>
    <xf numFmtId="164" fontId="4" fillId="0" borderId="3" xfId="0" applyNumberFormat="1" applyFont="1" applyBorder="1"/>
    <xf numFmtId="164" fontId="4" fillId="0" borderId="4" xfId="0" applyNumberFormat="1" applyFont="1" applyBorder="1"/>
    <xf numFmtId="164" fontId="4" fillId="0" borderId="1" xfId="0" applyNumberFormat="1" applyFont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164" fontId="2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21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64" fontId="7" fillId="10" borderId="1" xfId="0" applyNumberFormat="1" applyFont="1" applyFill="1" applyBorder="1" applyAlignment="1">
      <alignment horizontal="center" vertical="center"/>
    </xf>
    <xf numFmtId="164" fontId="7" fillId="11" borderId="1" xfId="0" applyNumberFormat="1" applyFont="1" applyFill="1" applyBorder="1" applyAlignment="1">
      <alignment horizontal="center" vertical="center"/>
    </xf>
    <xf numFmtId="164" fontId="7" fillId="14" borderId="2" xfId="0" applyNumberFormat="1" applyFont="1" applyFill="1" applyBorder="1" applyAlignment="1">
      <alignment horizontal="center" vertical="center"/>
    </xf>
    <xf numFmtId="164" fontId="7" fillId="14" borderId="3" xfId="0" applyNumberFormat="1" applyFont="1" applyFill="1" applyBorder="1" applyAlignment="1">
      <alignment horizontal="center" vertical="center"/>
    </xf>
    <xf numFmtId="164" fontId="7" fillId="14" borderId="4" xfId="0" applyNumberFormat="1" applyFont="1" applyFill="1" applyBorder="1" applyAlignment="1">
      <alignment horizontal="center" vertical="center"/>
    </xf>
    <xf numFmtId="164" fontId="7" fillId="6" borderId="2" xfId="0" applyNumberFormat="1" applyFont="1" applyFill="1" applyBorder="1" applyAlignment="1">
      <alignment horizontal="center" vertical="center"/>
    </xf>
    <xf numFmtId="164" fontId="7" fillId="6" borderId="3" xfId="0" applyNumberFormat="1" applyFont="1" applyFill="1" applyBorder="1" applyAlignment="1">
      <alignment horizontal="center" vertical="center"/>
    </xf>
    <xf numFmtId="164" fontId="7" fillId="6" borderId="4" xfId="0" applyNumberFormat="1" applyFont="1" applyFill="1" applyBorder="1" applyAlignment="1">
      <alignment horizontal="center" vertical="center"/>
    </xf>
    <xf numFmtId="164" fontId="7" fillId="12" borderId="2" xfId="0" applyNumberFormat="1" applyFont="1" applyFill="1" applyBorder="1" applyAlignment="1">
      <alignment horizontal="center" vertical="center"/>
    </xf>
    <xf numFmtId="164" fontId="7" fillId="12" borderId="3" xfId="0" applyNumberFormat="1" applyFont="1" applyFill="1" applyBorder="1" applyAlignment="1">
      <alignment horizontal="center" vertical="center"/>
    </xf>
    <xf numFmtId="164" fontId="7" fillId="12" borderId="4" xfId="0" applyNumberFormat="1" applyFont="1" applyFill="1" applyBorder="1" applyAlignment="1">
      <alignment horizontal="center" vertical="center"/>
    </xf>
    <xf numFmtId="164" fontId="7" fillId="13" borderId="2" xfId="0" applyNumberFormat="1" applyFont="1" applyFill="1" applyBorder="1" applyAlignment="1">
      <alignment horizontal="center" vertical="center"/>
    </xf>
    <xf numFmtId="164" fontId="7" fillId="13" borderId="3" xfId="0" applyNumberFormat="1" applyFont="1" applyFill="1" applyBorder="1" applyAlignment="1">
      <alignment horizontal="center" vertical="center"/>
    </xf>
    <xf numFmtId="164" fontId="7" fillId="13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/>
    </xf>
    <xf numFmtId="10" fontId="0" fillId="0" borderId="1" xfId="0" applyNumberFormat="1" applyFill="1" applyBorder="1" applyAlignment="1">
      <alignment horizontal="center"/>
    </xf>
    <xf numFmtId="171" fontId="0" fillId="0" borderId="1" xfId="0" applyNumberFormat="1" applyBorder="1" applyAlignment="1">
      <alignment horizontal="center" vertical="center"/>
    </xf>
    <xf numFmtId="46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8" fillId="0" borderId="1" xfId="7" applyBorder="1"/>
    <xf numFmtId="0" fontId="12" fillId="0" borderId="0" xfId="0" applyFont="1" applyAlignment="1">
      <alignment horizontal="center" vertical="center"/>
    </xf>
    <xf numFmtId="0" fontId="8" fillId="0" borderId="1" xfId="7" applyFill="1" applyBorder="1"/>
  </cellXfs>
  <cellStyles count="8">
    <cellStyle name="Hiperłącze" xfId="1" builtinId="8" hidden="1"/>
    <cellStyle name="Hiperłącze" xfId="3" builtinId="8" hidden="1"/>
    <cellStyle name="Hiperłącze" xfId="5" builtinId="8" hidden="1"/>
    <cellStyle name="Hiperłącze" xfId="7" builtinId="8"/>
    <cellStyle name="Normalny" xfId="0" builtinId="0"/>
    <cellStyle name="Odwiedzone hiperłącze" xfId="2" builtinId="9" hidden="1"/>
    <cellStyle name="Odwiedzone hiperłącze" xfId="4" builtinId="9" hidden="1"/>
    <cellStyle name="Odwiedzone hiperłącze" xfId="6" builtinId="9" hidden="1"/>
  </cellStyles>
  <dxfs count="0"/>
  <tableStyles count="0" defaultTableStyle="TableStyleMedium9" defaultPivotStyle="PivotStyleLight16"/>
  <colors>
    <mruColors>
      <color rgb="FFDDDDDD"/>
      <color rgb="FFFFFF99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Wystąpienia w </a:t>
            </a:r>
            <a:r>
              <a:rPr lang="pl-PL"/>
              <a:t>rankingu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'Funkcja podobieństwa'!$R$6</c:f>
              <c:strCache>
                <c:ptCount val="1"/>
                <c:pt idx="0">
                  <c:v>Cała tabela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97-4F6D-A1B3-64DD159C01B2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97-4F6D-A1B3-64DD159C01B2}"/>
              </c:ext>
            </c:extLst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97-4F6D-A1B3-64DD159C01B2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197-4F6D-A1B3-64DD159C01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'Funkcja podobieństwa'!$S$2:$V$2</c:f>
              <c:strCache>
                <c:ptCount val="4"/>
                <c:pt idx="0">
                  <c:v>DS1</c:v>
                </c:pt>
                <c:pt idx="1">
                  <c:v>DS2</c:v>
                </c:pt>
                <c:pt idx="2">
                  <c:v>DS3</c:v>
                </c:pt>
                <c:pt idx="3">
                  <c:v>DS4</c:v>
                </c:pt>
              </c:strCache>
            </c:strRef>
          </c:cat>
          <c:val>
            <c:numRef>
              <c:f>'Funkcja podobieństwa'!$S$6:$V$6</c:f>
              <c:numCache>
                <c:formatCode>General</c:formatCode>
                <c:ptCount val="4"/>
                <c:pt idx="0">
                  <c:v>83</c:v>
                </c:pt>
                <c:pt idx="1">
                  <c:v>34</c:v>
                </c:pt>
                <c:pt idx="2">
                  <c:v>70</c:v>
                </c:pt>
                <c:pt idx="3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97-4F6D-A1B3-64DD159C01B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wystąpień</a:t>
            </a:r>
            <a:r>
              <a:rPr lang="pl-PL" baseline="0"/>
              <a:t> na podium w rankingu</a:t>
            </a:r>
          </a:p>
        </c:rich>
      </c:tx>
      <c:layout>
        <c:manualLayout>
          <c:xMode val="edge"/>
          <c:yMode val="edge"/>
          <c:x val="0.21500010065944164"/>
          <c:y val="3.9506172839506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'Strategia podejmowania decyzji'!$C$23</c:f>
              <c:strCache>
                <c:ptCount val="1"/>
                <c:pt idx="0">
                  <c:v>Średnia, Suma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'Liczba szablonów'!$R$3:$R$5</c:f>
              <c:strCache>
                <c:ptCount val="3"/>
                <c:pt idx="0">
                  <c:v>Miejsce 1</c:v>
                </c:pt>
                <c:pt idx="1">
                  <c:v>Miejsce 2</c:v>
                </c:pt>
                <c:pt idx="2">
                  <c:v>Miejsce 3</c:v>
                </c:pt>
              </c:strCache>
            </c:strRef>
          </c:cat>
          <c:val>
            <c:numRef>
              <c:f>'Strategia podejmowania decyzji'!$C$24:$C$26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0-4A73-A43F-204BC2550B11}"/>
            </c:ext>
          </c:extLst>
        </c:ser>
        <c:ser>
          <c:idx val="3"/>
          <c:order val="1"/>
          <c:tx>
            <c:strRef>
              <c:f>'Strategia podejmowania decyzji'!$D$23</c:f>
              <c:strCache>
                <c:ptCount val="1"/>
                <c:pt idx="0">
                  <c:v>Oddzielnie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'Liczba szablonów'!$R$3:$R$5</c:f>
              <c:strCache>
                <c:ptCount val="3"/>
                <c:pt idx="0">
                  <c:v>Miejsce 1</c:v>
                </c:pt>
                <c:pt idx="1">
                  <c:v>Miejsce 2</c:v>
                </c:pt>
                <c:pt idx="2">
                  <c:v>Miejsce 3</c:v>
                </c:pt>
              </c:strCache>
            </c:strRef>
          </c:cat>
          <c:val>
            <c:numRef>
              <c:f>'Strategia podejmowania decyzji'!$D$24:$D$26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D0-4A73-A43F-204BC2550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709872"/>
        <c:axId val="131710528"/>
      </c:barChart>
      <c:catAx>
        <c:axId val="13170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710528"/>
        <c:crosses val="autoZero"/>
        <c:auto val="1"/>
        <c:lblAlgn val="ctr"/>
        <c:lblOffset val="100"/>
        <c:noMultiLvlLbl val="0"/>
      </c:catAx>
      <c:valAx>
        <c:axId val="1317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70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wystąpień</a:t>
            </a:r>
            <a:r>
              <a:rPr lang="pl-PL" baseline="0"/>
              <a:t> na podium w rankingu</a:t>
            </a:r>
          </a:p>
        </c:rich>
      </c:tx>
      <c:layout>
        <c:manualLayout>
          <c:xMode val="edge"/>
          <c:yMode val="edge"/>
          <c:x val="0.21500010065944164"/>
          <c:y val="3.9506172839506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'Funkcja podobieństwa'!$S$2</c:f>
              <c:strCache>
                <c:ptCount val="1"/>
                <c:pt idx="0">
                  <c:v>DS1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'Funkcja podobieństwa'!$R$3:$R$5</c:f>
              <c:strCache>
                <c:ptCount val="3"/>
                <c:pt idx="0">
                  <c:v>Miejsce 1</c:v>
                </c:pt>
                <c:pt idx="1">
                  <c:v>Miejsce 2</c:v>
                </c:pt>
                <c:pt idx="2">
                  <c:v>Miejsce 3</c:v>
                </c:pt>
              </c:strCache>
            </c:strRef>
          </c:cat>
          <c:val>
            <c:numRef>
              <c:f>'Funkcja podobieństwa'!$S$3:$S$5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32E-AF9B-B9FDD90D0AF8}"/>
            </c:ext>
          </c:extLst>
        </c:ser>
        <c:ser>
          <c:idx val="1"/>
          <c:order val="1"/>
          <c:tx>
            <c:strRef>
              <c:f>'Funkcja podobieństwa'!$T$2</c:f>
              <c:strCache>
                <c:ptCount val="1"/>
                <c:pt idx="0">
                  <c:v>DS2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'Funkcja podobieństwa'!$R$3:$R$5</c:f>
              <c:strCache>
                <c:ptCount val="3"/>
                <c:pt idx="0">
                  <c:v>Miejsce 1</c:v>
                </c:pt>
                <c:pt idx="1">
                  <c:v>Miejsce 2</c:v>
                </c:pt>
                <c:pt idx="2">
                  <c:v>Miejsce 3</c:v>
                </c:pt>
              </c:strCache>
            </c:strRef>
          </c:cat>
          <c:val>
            <c:numRef>
              <c:f>'Funkcja podobieństwa'!$T$3:$T$5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32E-AF9B-B9FDD90D0AF8}"/>
            </c:ext>
          </c:extLst>
        </c:ser>
        <c:ser>
          <c:idx val="2"/>
          <c:order val="2"/>
          <c:tx>
            <c:strRef>
              <c:f>'Funkcja podobieństwa'!$U$2</c:f>
              <c:strCache>
                <c:ptCount val="1"/>
                <c:pt idx="0">
                  <c:v>DS3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'Funkcja podobieństwa'!$R$3:$R$5</c:f>
              <c:strCache>
                <c:ptCount val="3"/>
                <c:pt idx="0">
                  <c:v>Miejsce 1</c:v>
                </c:pt>
                <c:pt idx="1">
                  <c:v>Miejsce 2</c:v>
                </c:pt>
                <c:pt idx="2">
                  <c:v>Miejsce 3</c:v>
                </c:pt>
              </c:strCache>
            </c:strRef>
          </c:cat>
          <c:val>
            <c:numRef>
              <c:f>'Funkcja podobieństwa'!$U$3:$U$5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32E-AF9B-B9FDD90D0AF8}"/>
            </c:ext>
          </c:extLst>
        </c:ser>
        <c:ser>
          <c:idx val="3"/>
          <c:order val="3"/>
          <c:tx>
            <c:strRef>
              <c:f>'Funkcja podobieństwa'!$V$2</c:f>
              <c:strCache>
                <c:ptCount val="1"/>
                <c:pt idx="0">
                  <c:v>DS4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'Funkcja podobieństwa'!$R$3:$R$5</c:f>
              <c:strCache>
                <c:ptCount val="3"/>
                <c:pt idx="0">
                  <c:v>Miejsce 1</c:v>
                </c:pt>
                <c:pt idx="1">
                  <c:v>Miejsce 2</c:v>
                </c:pt>
                <c:pt idx="2">
                  <c:v>Miejsce 3</c:v>
                </c:pt>
              </c:strCache>
            </c:strRef>
          </c:cat>
          <c:val>
            <c:numRef>
              <c:f>'Funkcja podobieństwa'!$V$3:$V$5</c:f>
              <c:numCache>
                <c:formatCode>General</c:formatCode>
                <c:ptCount val="3"/>
                <c:pt idx="0">
                  <c:v>6</c:v>
                </c:pt>
                <c:pt idx="1">
                  <c:v>8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32E-AF9B-B9FDD90D0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709872"/>
        <c:axId val="131710528"/>
      </c:barChart>
      <c:catAx>
        <c:axId val="13170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710528"/>
        <c:crosses val="autoZero"/>
        <c:auto val="1"/>
        <c:lblAlgn val="ctr"/>
        <c:lblOffset val="100"/>
        <c:noMultiLvlLbl val="0"/>
      </c:catAx>
      <c:valAx>
        <c:axId val="1317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70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Wystąpienia w </a:t>
            </a:r>
            <a:r>
              <a:rPr lang="pl-PL"/>
              <a:t>rankingu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v>Wystąpienia w całej tabeli</c:v>
          </c:tx>
          <c:dPt>
            <c:idx val="0"/>
            <c:bubble3D val="0"/>
            <c:spPr>
              <a:solidFill>
                <a:srgbClr val="DDDD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92-4A99-BE3C-66FCC21E9511}"/>
              </c:ext>
            </c:extLst>
          </c:dPt>
          <c:dPt>
            <c:idx val="1"/>
            <c:bubble3D val="0"/>
            <c:spPr>
              <a:solidFill>
                <a:srgbClr val="FFFF9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392-4A99-BE3C-66FCC21E95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'Metoda tworzenia szablonu'!$S$1:$T$1</c:f>
              <c:strCache>
                <c:ptCount val="2"/>
                <c:pt idx="0">
                  <c:v>Mediana</c:v>
                </c:pt>
                <c:pt idx="1">
                  <c:v>Średnia</c:v>
                </c:pt>
              </c:strCache>
            </c:strRef>
          </c:cat>
          <c:val>
            <c:numRef>
              <c:f>'Metoda tworzenia szablonu'!$S$5:$T$5</c:f>
              <c:numCache>
                <c:formatCode>General</c:formatCode>
                <c:ptCount val="2"/>
                <c:pt idx="0">
                  <c:v>138</c:v>
                </c:pt>
                <c:pt idx="1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92-4A99-BE3C-66FCC21E951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wystąpień</a:t>
            </a:r>
            <a:r>
              <a:rPr lang="pl-PL" baseline="0"/>
              <a:t> na podium w rankingu</a:t>
            </a:r>
          </a:p>
        </c:rich>
      </c:tx>
      <c:layout>
        <c:manualLayout>
          <c:xMode val="edge"/>
          <c:yMode val="edge"/>
          <c:x val="0.21500010065944164"/>
          <c:y val="3.9506172839506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'Metoda tworzenia szablonu'!$S$1</c:f>
              <c:strCache>
                <c:ptCount val="1"/>
                <c:pt idx="0">
                  <c:v>Mediana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  <a:effectLst/>
          </c:spPr>
          <c:invertIfNegative val="0"/>
          <c:cat>
            <c:strRef>
              <c:f>'Metoda tworzenia szablonu'!$R$2:$R$4</c:f>
              <c:strCache>
                <c:ptCount val="3"/>
                <c:pt idx="0">
                  <c:v>Miejsce 1</c:v>
                </c:pt>
                <c:pt idx="1">
                  <c:v>Miejsce 2</c:v>
                </c:pt>
                <c:pt idx="2">
                  <c:v>Miejsce 3</c:v>
                </c:pt>
              </c:strCache>
            </c:strRef>
          </c:cat>
          <c:val>
            <c:numRef>
              <c:f>'Metoda tworzenia szablonu'!$S$2:$S$4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ED-45D6-A2AD-B2CF452BA6EA}"/>
            </c:ext>
          </c:extLst>
        </c:ser>
        <c:ser>
          <c:idx val="1"/>
          <c:order val="1"/>
          <c:tx>
            <c:strRef>
              <c:f>'Metoda tworzenia szablonu'!$T$1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  <a:effectLst/>
          </c:spPr>
          <c:invertIfNegative val="0"/>
          <c:val>
            <c:numRef>
              <c:f>'Metoda tworzenia szablonu'!$T$2:$T$4</c:f>
              <c:numCache>
                <c:formatCode>General</c:formatCode>
                <c:ptCount val="3"/>
                <c:pt idx="0">
                  <c:v>9</c:v>
                </c:pt>
                <c:pt idx="1">
                  <c:v>6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ED-45D6-A2AD-B2CF452BA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709872"/>
        <c:axId val="131710528"/>
      </c:barChart>
      <c:catAx>
        <c:axId val="13170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710528"/>
        <c:crosses val="autoZero"/>
        <c:auto val="1"/>
        <c:lblAlgn val="ctr"/>
        <c:lblOffset val="100"/>
        <c:noMultiLvlLbl val="0"/>
      </c:catAx>
      <c:valAx>
        <c:axId val="1317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70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Wystąpienia w </a:t>
            </a:r>
            <a:r>
              <a:rPr lang="pl-PL"/>
              <a:t>rankingu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'Strategia tworzenia szablonu'!$S$1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99-4CF5-95C7-755885DE98E5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99-4CF5-95C7-755885DE98E5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99-4CF5-95C7-755885DE98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'Strategia tworzenia szablonu'!$C$22:$E$22</c:f>
              <c:strCache>
                <c:ptCount val="3"/>
                <c:pt idx="0">
                  <c:v>Klasteryzacja</c:v>
                </c:pt>
                <c:pt idx="1">
                  <c:v>Bootstrap</c:v>
                </c:pt>
                <c:pt idx="2">
                  <c:v>1 szablon = 1 klasa</c:v>
                </c:pt>
              </c:strCache>
            </c:strRef>
          </c:cat>
          <c:val>
            <c:numRef>
              <c:f>'Strategia tworzenia szablonu'!$C$26:$E$26</c:f>
              <c:numCache>
                <c:formatCode>General</c:formatCode>
                <c:ptCount val="3"/>
                <c:pt idx="0">
                  <c:v>93</c:v>
                </c:pt>
                <c:pt idx="1">
                  <c:v>148</c:v>
                </c:pt>
                <c:pt idx="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99-4CF5-95C7-755885DE98E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wystąpień</a:t>
            </a:r>
            <a:r>
              <a:rPr lang="pl-PL" baseline="0"/>
              <a:t> na podium w rankingu</a:t>
            </a:r>
          </a:p>
        </c:rich>
      </c:tx>
      <c:layout>
        <c:manualLayout>
          <c:xMode val="edge"/>
          <c:yMode val="edge"/>
          <c:x val="0.21500010065944164"/>
          <c:y val="3.9506172839506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'Strategia tworzenia szablonu'!$C$22</c:f>
              <c:strCache>
                <c:ptCount val="1"/>
                <c:pt idx="0">
                  <c:v>Klasteryzacja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'Strategia tworzenia szablonu'!$B$23:$B$25</c:f>
              <c:strCache>
                <c:ptCount val="3"/>
                <c:pt idx="0">
                  <c:v>Miejsce 1</c:v>
                </c:pt>
                <c:pt idx="1">
                  <c:v>Miejsce 2</c:v>
                </c:pt>
                <c:pt idx="2">
                  <c:v>Miejsce 3</c:v>
                </c:pt>
              </c:strCache>
            </c:strRef>
          </c:cat>
          <c:val>
            <c:numRef>
              <c:f>'Strategia tworzenia szablonu'!$C$23:$C$25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CA-4B9D-8BA5-492D8ADED702}"/>
            </c:ext>
          </c:extLst>
        </c:ser>
        <c:ser>
          <c:idx val="1"/>
          <c:order val="1"/>
          <c:tx>
            <c:strRef>
              <c:f>'Strategia tworzenia szablonu'!$D$22</c:f>
              <c:strCache>
                <c:ptCount val="1"/>
                <c:pt idx="0">
                  <c:v>Bootstrap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'Strategia tworzenia szablonu'!$B$23:$B$25</c:f>
              <c:strCache>
                <c:ptCount val="3"/>
                <c:pt idx="0">
                  <c:v>Miejsce 1</c:v>
                </c:pt>
                <c:pt idx="1">
                  <c:v>Miejsce 2</c:v>
                </c:pt>
                <c:pt idx="2">
                  <c:v>Miejsce 3</c:v>
                </c:pt>
              </c:strCache>
            </c:strRef>
          </c:cat>
          <c:val>
            <c:numRef>
              <c:f>'Strategia tworzenia szablonu'!$D$23:$D$25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CA-4B9D-8BA5-492D8ADED702}"/>
            </c:ext>
          </c:extLst>
        </c:ser>
        <c:ser>
          <c:idx val="2"/>
          <c:order val="2"/>
          <c:tx>
            <c:strRef>
              <c:f>'Strategia tworzenia szablonu'!$E$22</c:f>
              <c:strCache>
                <c:ptCount val="1"/>
                <c:pt idx="0">
                  <c:v>1 szablon = 1 klasa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'Strategia tworzenia szablonu'!$B$23:$B$25</c:f>
              <c:strCache>
                <c:ptCount val="3"/>
                <c:pt idx="0">
                  <c:v>Miejsce 1</c:v>
                </c:pt>
                <c:pt idx="1">
                  <c:v>Miejsce 2</c:v>
                </c:pt>
                <c:pt idx="2">
                  <c:v>Miejsce 3</c:v>
                </c:pt>
              </c:strCache>
            </c:strRef>
          </c:cat>
          <c:val>
            <c:numRef>
              <c:f>'Strategia tworzenia szablonu'!$E$23:$E$25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CA-4B9D-8BA5-492D8ADED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709872"/>
        <c:axId val="131710528"/>
      </c:barChart>
      <c:catAx>
        <c:axId val="13170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710528"/>
        <c:crosses val="autoZero"/>
        <c:auto val="1"/>
        <c:lblAlgn val="ctr"/>
        <c:lblOffset val="100"/>
        <c:noMultiLvlLbl val="0"/>
      </c:catAx>
      <c:valAx>
        <c:axId val="1317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70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Wystąpienia w </a:t>
            </a:r>
            <a:r>
              <a:rPr lang="pl-PL"/>
              <a:t>rankingu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'Liczba szablonów'!$R$6</c:f>
              <c:strCache>
                <c:ptCount val="1"/>
                <c:pt idx="0">
                  <c:v>Cała tabela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AA-4082-B22A-1D237B526A40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AA-4082-B22A-1D237B526A40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5AA-4082-B22A-1D237B526A40}"/>
              </c:ext>
            </c:extLst>
          </c:dPt>
          <c:dPt>
            <c:idx val="3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5AA-4082-B22A-1D237B526A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'Liczba szablonów'!$S$2:$V$2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'Liczba szablonów'!$S$6:$V$6</c:f>
              <c:numCache>
                <c:formatCode>General</c:formatCode>
                <c:ptCount val="4"/>
                <c:pt idx="0">
                  <c:v>44</c:v>
                </c:pt>
                <c:pt idx="1">
                  <c:v>82</c:v>
                </c:pt>
                <c:pt idx="2">
                  <c:v>80</c:v>
                </c:pt>
                <c:pt idx="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AA-4082-B22A-1D237B526A4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wystąpień</a:t>
            </a:r>
            <a:r>
              <a:rPr lang="pl-PL" baseline="0"/>
              <a:t> na podium w rankingu</a:t>
            </a:r>
          </a:p>
        </c:rich>
      </c:tx>
      <c:layout>
        <c:manualLayout>
          <c:xMode val="edge"/>
          <c:yMode val="edge"/>
          <c:x val="0.21500010065944164"/>
          <c:y val="3.9506172839506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'Liczba szablonów'!$S$2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'Liczba szablonów'!$R$3:$R$5</c:f>
              <c:strCache>
                <c:ptCount val="3"/>
                <c:pt idx="0">
                  <c:v>Miejsce 1</c:v>
                </c:pt>
                <c:pt idx="1">
                  <c:v>Miejsce 2</c:v>
                </c:pt>
                <c:pt idx="2">
                  <c:v>Miejsce 3</c:v>
                </c:pt>
              </c:strCache>
            </c:strRef>
          </c:cat>
          <c:val>
            <c:numRef>
              <c:f>'Liczba szablonów'!$S$3:$S$5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8-4811-95F3-A06857AA4A37}"/>
            </c:ext>
          </c:extLst>
        </c:ser>
        <c:ser>
          <c:idx val="1"/>
          <c:order val="1"/>
          <c:tx>
            <c:strRef>
              <c:f>'Liczba szablonów'!$T$2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'Liczba szablonów'!$R$3:$R$5</c:f>
              <c:strCache>
                <c:ptCount val="3"/>
                <c:pt idx="0">
                  <c:v>Miejsce 1</c:v>
                </c:pt>
                <c:pt idx="1">
                  <c:v>Miejsce 2</c:v>
                </c:pt>
                <c:pt idx="2">
                  <c:v>Miejsce 3</c:v>
                </c:pt>
              </c:strCache>
            </c:strRef>
          </c:cat>
          <c:val>
            <c:numRef>
              <c:f>'Liczba szablonów'!$T$3:$T$5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C8-4811-95F3-A06857AA4A37}"/>
            </c:ext>
          </c:extLst>
        </c:ser>
        <c:ser>
          <c:idx val="2"/>
          <c:order val="2"/>
          <c:tx>
            <c:strRef>
              <c:f>'Liczba szablonów'!$U$2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'Liczba szablonów'!$R$3:$R$5</c:f>
              <c:strCache>
                <c:ptCount val="3"/>
                <c:pt idx="0">
                  <c:v>Miejsce 1</c:v>
                </c:pt>
                <c:pt idx="1">
                  <c:v>Miejsce 2</c:v>
                </c:pt>
                <c:pt idx="2">
                  <c:v>Miejsce 3</c:v>
                </c:pt>
              </c:strCache>
            </c:strRef>
          </c:cat>
          <c:val>
            <c:numRef>
              <c:f>'Liczba szablonów'!$U$3:$U$5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C8-4811-95F3-A06857AA4A37}"/>
            </c:ext>
          </c:extLst>
        </c:ser>
        <c:ser>
          <c:idx val="3"/>
          <c:order val="3"/>
          <c:tx>
            <c:strRef>
              <c:f>'Liczba szablonów'!$V$2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'Liczba szablonów'!$R$3:$R$5</c:f>
              <c:strCache>
                <c:ptCount val="3"/>
                <c:pt idx="0">
                  <c:v>Miejsce 1</c:v>
                </c:pt>
                <c:pt idx="1">
                  <c:v>Miejsce 2</c:v>
                </c:pt>
                <c:pt idx="2">
                  <c:v>Miejsce 3</c:v>
                </c:pt>
              </c:strCache>
            </c:strRef>
          </c:cat>
          <c:val>
            <c:numRef>
              <c:f>'Liczba szablonów'!$V$3:$V$5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C8-4811-95F3-A06857AA4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709872"/>
        <c:axId val="131710528"/>
      </c:barChart>
      <c:catAx>
        <c:axId val="13170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710528"/>
        <c:crosses val="autoZero"/>
        <c:auto val="1"/>
        <c:lblAlgn val="ctr"/>
        <c:lblOffset val="100"/>
        <c:noMultiLvlLbl val="0"/>
      </c:catAx>
      <c:valAx>
        <c:axId val="1317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70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Wystąpienia w </a:t>
            </a:r>
            <a:r>
              <a:rPr lang="pl-PL"/>
              <a:t>rankingu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'Strategia podejmowania decyzji'!$B$27</c:f>
              <c:strCache>
                <c:ptCount val="1"/>
                <c:pt idx="0">
                  <c:v>Cała tabela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45-4981-8E96-4E57F116EC39}"/>
              </c:ext>
            </c:extLst>
          </c:dPt>
          <c:dPt>
            <c:idx val="1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45-4981-8E96-4E57F116EC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'Strategia podejmowania decyzji'!$C$23:$D$23</c:f>
              <c:strCache>
                <c:ptCount val="2"/>
                <c:pt idx="0">
                  <c:v>Średnia, Suma</c:v>
                </c:pt>
                <c:pt idx="1">
                  <c:v>Oddzielnie</c:v>
                </c:pt>
              </c:strCache>
            </c:strRef>
          </c:cat>
          <c:val>
            <c:numRef>
              <c:f>'Strategia podejmowania decyzji'!$C$27:$D$27</c:f>
              <c:numCache>
                <c:formatCode>General</c:formatCode>
                <c:ptCount val="2"/>
                <c:pt idx="0">
                  <c:v>192</c:v>
                </c:pt>
                <c:pt idx="1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45-4981-8E96-4E57F116EC3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47625</xdr:colOff>
      <xdr:row>3</xdr:row>
      <xdr:rowOff>76200</xdr:rowOff>
    </xdr:from>
    <xdr:ext cx="65" cy="172227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722C8389-EA55-4933-B940-9D487247C7D4}"/>
            </a:ext>
          </a:extLst>
        </xdr:cNvPr>
        <xdr:cNvSpPr txBox="1"/>
      </xdr:nvSpPr>
      <xdr:spPr>
        <a:xfrm>
          <a:off x="7305675" y="876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twoCellAnchor>
    <xdr:from>
      <xdr:col>9</xdr:col>
      <xdr:colOff>0</xdr:colOff>
      <xdr:row>5</xdr:row>
      <xdr:rowOff>0</xdr:rowOff>
    </xdr:from>
    <xdr:to>
      <xdr:col>9</xdr:col>
      <xdr:colOff>704850</xdr:colOff>
      <xdr:row>5</xdr:row>
      <xdr:rowOff>180975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CEB49177-2FED-449F-B373-3A1137C54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0" y="1257300"/>
          <a:ext cx="7048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</xdr:colOff>
      <xdr:row>3</xdr:row>
      <xdr:rowOff>0</xdr:rowOff>
    </xdr:from>
    <xdr:to>
      <xdr:col>9</xdr:col>
      <xdr:colOff>438151</xdr:colOff>
      <xdr:row>4</xdr:row>
      <xdr:rowOff>36022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527F3528-6145-4410-85DE-B6A0C6D3E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1" y="800100"/>
          <a:ext cx="438150" cy="3027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21</xdr:row>
      <xdr:rowOff>9525</xdr:rowOff>
    </xdr:from>
    <xdr:to>
      <xdr:col>5</xdr:col>
      <xdr:colOff>342899</xdr:colOff>
      <xdr:row>35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95D4DD7-5FE9-4868-AFA1-7EDB59AE3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21</xdr:row>
      <xdr:rowOff>0</xdr:rowOff>
    </xdr:from>
    <xdr:to>
      <xdr:col>15</xdr:col>
      <xdr:colOff>247651</xdr:colOff>
      <xdr:row>35</xdr:row>
      <xdr:rowOff>85725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1600A28-3735-4E08-98B8-6C9772EA0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533401</xdr:colOff>
      <xdr:row>21</xdr:row>
      <xdr:rowOff>0</xdr:rowOff>
    </xdr:from>
    <xdr:to>
      <xdr:col>5</xdr:col>
      <xdr:colOff>76200</xdr:colOff>
      <xdr:row>35</xdr:row>
      <xdr:rowOff>76200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1B2AE4B-3A7D-4098-B2F0-C869808C6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285749</xdr:colOff>
      <xdr:row>21</xdr:row>
      <xdr:rowOff>9524</xdr:rowOff>
    </xdr:from>
    <xdr:to>
      <xdr:col>13</xdr:col>
      <xdr:colOff>523875</xdr:colOff>
      <xdr:row>35</xdr:row>
      <xdr:rowOff>95249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C33D8DE4-F13A-41A4-A80B-2A607AFF2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21</xdr:row>
      <xdr:rowOff>9525</xdr:rowOff>
    </xdr:from>
    <xdr:to>
      <xdr:col>7</xdr:col>
      <xdr:colOff>952499</xdr:colOff>
      <xdr:row>35</xdr:row>
      <xdr:rowOff>9525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1DDFDFC-F96B-4B2C-A0AA-FEF7B1BA5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20</xdr:row>
      <xdr:rowOff>180975</xdr:rowOff>
    </xdr:from>
    <xdr:to>
      <xdr:col>13</xdr:col>
      <xdr:colOff>323851</xdr:colOff>
      <xdr:row>35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D8D71AA-A4FD-42CD-AE31-29DADF936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21</xdr:row>
      <xdr:rowOff>0</xdr:rowOff>
    </xdr:from>
    <xdr:to>
      <xdr:col>5</xdr:col>
      <xdr:colOff>400049</xdr:colOff>
      <xdr:row>35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DA852E1-F160-40E4-9617-C56910385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295276</xdr:colOff>
      <xdr:row>21</xdr:row>
      <xdr:rowOff>9525</xdr:rowOff>
    </xdr:from>
    <xdr:to>
      <xdr:col>16</xdr:col>
      <xdr:colOff>161926</xdr:colOff>
      <xdr:row>35</xdr:row>
      <xdr:rowOff>95250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66AC951-E813-4A6E-B4FB-3844C5512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20</xdr:row>
      <xdr:rowOff>180975</xdr:rowOff>
    </xdr:from>
    <xdr:to>
      <xdr:col>7</xdr:col>
      <xdr:colOff>581024</xdr:colOff>
      <xdr:row>34</xdr:row>
      <xdr:rowOff>180975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5F7B47-2D6A-49C0-BD18-FE6350254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13</xdr:col>
      <xdr:colOff>819150</xdr:colOff>
      <xdr:row>35</xdr:row>
      <xdr:rowOff>9525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93ACAFC-C001-4789-931E-07B62BCF4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sci2s.ugr.es/keel/dataset.php?cod=57" TargetMode="External"/><Relationship Id="rId7" Type="http://schemas.openxmlformats.org/officeDocument/2006/relationships/hyperlink" Target="http://sci2s.ugr.es/keel/dataset.php?cod=198" TargetMode="External"/><Relationship Id="rId2" Type="http://schemas.openxmlformats.org/officeDocument/2006/relationships/hyperlink" Target="http://sci2s.ugr.es/keel/dataset.php?cod=97" TargetMode="External"/><Relationship Id="rId1" Type="http://schemas.openxmlformats.org/officeDocument/2006/relationships/hyperlink" Target="http://sci2s.ugr.es/keel/dataset.php?cod=52" TargetMode="External"/><Relationship Id="rId6" Type="http://schemas.openxmlformats.org/officeDocument/2006/relationships/hyperlink" Target="http://sci2s.ugr.es/keel/dataset.php?cod=98" TargetMode="External"/><Relationship Id="rId5" Type="http://schemas.openxmlformats.org/officeDocument/2006/relationships/hyperlink" Target="http://sci2s.ugr.es/keel/dataset.php?cod=61" TargetMode="External"/><Relationship Id="rId4" Type="http://schemas.openxmlformats.org/officeDocument/2006/relationships/hyperlink" Target="http://sci2s.ugr.es/keel/dataset.php?cod=6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I35" sqref="I35"/>
    </sheetView>
  </sheetViews>
  <sheetFormatPr defaultRowHeight="15" x14ac:dyDescent="0.25"/>
  <cols>
    <col min="1" max="1" width="13.28515625" customWidth="1"/>
    <col min="2" max="2" width="10.85546875" customWidth="1"/>
    <col min="3" max="3" width="14.5703125" customWidth="1"/>
    <col min="4" max="4" width="11.140625" customWidth="1"/>
    <col min="5" max="5" width="10" customWidth="1"/>
    <col min="6" max="6" width="10.7109375" customWidth="1"/>
    <col min="7" max="7" width="11.28515625" customWidth="1"/>
    <col min="8" max="8" width="18.28515625" customWidth="1"/>
    <col min="9" max="9" width="15.7109375" customWidth="1"/>
    <col min="11" max="11" width="11.28515625" customWidth="1"/>
    <col min="12" max="12" width="12.5703125" customWidth="1"/>
    <col min="13" max="13" width="13.7109375" customWidth="1"/>
    <col min="14" max="14" width="12.28515625" customWidth="1"/>
    <col min="15" max="15" width="46.42578125" customWidth="1"/>
  </cols>
  <sheetData>
    <row r="1" spans="1:15" ht="31.5" customHeight="1" x14ac:dyDescent="0.25">
      <c r="A1" s="2" t="s">
        <v>302</v>
      </c>
      <c r="B1" s="2" t="s">
        <v>304</v>
      </c>
      <c r="C1" s="2" t="s">
        <v>303</v>
      </c>
      <c r="D1" s="2" t="s">
        <v>305</v>
      </c>
      <c r="E1" s="353" t="s">
        <v>345</v>
      </c>
      <c r="F1" s="355" t="s">
        <v>346</v>
      </c>
      <c r="G1" s="353" t="s">
        <v>347</v>
      </c>
      <c r="H1" s="353" t="s">
        <v>322</v>
      </c>
      <c r="I1" s="353" t="s">
        <v>323</v>
      </c>
      <c r="J1" s="353" t="s">
        <v>324</v>
      </c>
      <c r="K1" s="2" t="s">
        <v>325</v>
      </c>
      <c r="L1" s="354" t="s">
        <v>326</v>
      </c>
      <c r="M1" s="2" t="s">
        <v>327</v>
      </c>
      <c r="N1" s="2" t="s">
        <v>328</v>
      </c>
      <c r="O1" s="354" t="s">
        <v>306</v>
      </c>
    </row>
    <row r="2" spans="1:15" x14ac:dyDescent="0.25">
      <c r="A2" s="320" t="s">
        <v>195</v>
      </c>
      <c r="B2" s="319">
        <v>8</v>
      </c>
      <c r="C2" s="319">
        <v>4174</v>
      </c>
      <c r="D2" s="319">
        <v>28</v>
      </c>
      <c r="E2" s="319">
        <v>7</v>
      </c>
      <c r="F2" s="319">
        <v>0</v>
      </c>
      <c r="G2" s="319">
        <v>1</v>
      </c>
      <c r="H2" s="318">
        <v>1</v>
      </c>
      <c r="I2" s="358">
        <v>2.3957834211787201E-4</v>
      </c>
      <c r="J2" s="361" t="s">
        <v>336</v>
      </c>
      <c r="K2" s="356">
        <v>0</v>
      </c>
      <c r="L2" s="356">
        <v>0</v>
      </c>
      <c r="M2" s="356">
        <v>0</v>
      </c>
      <c r="N2" s="356">
        <v>1</v>
      </c>
      <c r="O2" s="363" t="s">
        <v>307</v>
      </c>
    </row>
    <row r="3" spans="1:15" x14ac:dyDescent="0.25">
      <c r="A3" s="320" t="s">
        <v>196</v>
      </c>
      <c r="B3" s="321">
        <v>9</v>
      </c>
      <c r="C3" s="321">
        <v>286</v>
      </c>
      <c r="D3" s="321">
        <v>2</v>
      </c>
      <c r="E3" s="319">
        <v>0</v>
      </c>
      <c r="F3" s="319">
        <v>0</v>
      </c>
      <c r="G3" s="319">
        <v>9</v>
      </c>
      <c r="H3" s="318" t="s">
        <v>329</v>
      </c>
      <c r="I3" s="358">
        <v>0.29720279720279702</v>
      </c>
      <c r="J3" s="319" t="s">
        <v>337</v>
      </c>
      <c r="K3" s="356">
        <v>0.17647058823529399</v>
      </c>
      <c r="L3" s="356">
        <v>0.34117647058823503</v>
      </c>
      <c r="M3" s="356">
        <v>0.23529411764705799</v>
      </c>
      <c r="N3" s="356">
        <v>0.247058823529411</v>
      </c>
      <c r="O3" s="363" t="s">
        <v>308</v>
      </c>
    </row>
    <row r="4" spans="1:15" x14ac:dyDescent="0.25">
      <c r="A4" s="320" t="s">
        <v>197</v>
      </c>
      <c r="B4" s="321">
        <v>13</v>
      </c>
      <c r="C4" s="321">
        <v>303</v>
      </c>
      <c r="D4" s="321">
        <v>5</v>
      </c>
      <c r="E4" s="364">
        <v>13</v>
      </c>
      <c r="F4" s="319">
        <v>0</v>
      </c>
      <c r="G4" s="319">
        <v>0</v>
      </c>
      <c r="H4" s="318">
        <v>4</v>
      </c>
      <c r="I4" s="358">
        <v>4.2904290429042903E-2</v>
      </c>
      <c r="J4" s="362" t="s">
        <v>338</v>
      </c>
      <c r="K4" s="356">
        <v>0</v>
      </c>
      <c r="L4" s="356">
        <v>0</v>
      </c>
      <c r="M4" s="356">
        <v>0.38461538461538403</v>
      </c>
      <c r="N4" s="356">
        <v>0.61538461538461497</v>
      </c>
      <c r="O4" s="363" t="s">
        <v>309</v>
      </c>
    </row>
    <row r="5" spans="1:15" x14ac:dyDescent="0.25">
      <c r="A5" s="320" t="s">
        <v>208</v>
      </c>
      <c r="B5" s="321">
        <v>34</v>
      </c>
      <c r="C5" s="321">
        <v>366</v>
      </c>
      <c r="D5" s="321">
        <v>6</v>
      </c>
      <c r="E5" s="319">
        <v>0</v>
      </c>
      <c r="F5" s="319">
        <v>34</v>
      </c>
      <c r="G5" s="319">
        <v>0</v>
      </c>
      <c r="H5" s="318">
        <v>6</v>
      </c>
      <c r="I5" s="358">
        <v>5.4644808743169397E-2</v>
      </c>
      <c r="J5" s="362" t="s">
        <v>339</v>
      </c>
      <c r="K5" s="356">
        <v>0.9</v>
      </c>
      <c r="L5" s="356">
        <v>0.05</v>
      </c>
      <c r="M5" s="356">
        <v>0</v>
      </c>
      <c r="N5" s="356">
        <v>0.05</v>
      </c>
      <c r="O5" s="363" t="s">
        <v>311</v>
      </c>
    </row>
    <row r="6" spans="1:15" x14ac:dyDescent="0.25">
      <c r="A6" s="320" t="s">
        <v>198</v>
      </c>
      <c r="B6" s="321">
        <v>7</v>
      </c>
      <c r="C6" s="321">
        <v>336</v>
      </c>
      <c r="D6" s="321">
        <v>8</v>
      </c>
      <c r="E6" s="68">
        <v>7</v>
      </c>
      <c r="F6" s="319">
        <v>0</v>
      </c>
      <c r="G6" s="68">
        <v>0</v>
      </c>
      <c r="H6" s="69" t="s">
        <v>330</v>
      </c>
      <c r="I6" s="359">
        <v>5.9523809523809503E-3</v>
      </c>
      <c r="J6" s="361" t="s">
        <v>340</v>
      </c>
      <c r="K6" s="356">
        <v>0</v>
      </c>
      <c r="L6" s="357">
        <v>0</v>
      </c>
      <c r="M6" s="356">
        <v>0</v>
      </c>
      <c r="N6" s="356">
        <v>1</v>
      </c>
      <c r="O6" s="365" t="s">
        <v>310</v>
      </c>
    </row>
    <row r="7" spans="1:15" x14ac:dyDescent="0.25">
      <c r="A7" s="320" t="s">
        <v>199</v>
      </c>
      <c r="B7" s="321">
        <v>11</v>
      </c>
      <c r="C7" s="321">
        <v>1066</v>
      </c>
      <c r="D7" s="321">
        <v>6</v>
      </c>
      <c r="E7" s="68">
        <v>0</v>
      </c>
      <c r="F7" s="319">
        <v>0</v>
      </c>
      <c r="G7" s="68">
        <v>11</v>
      </c>
      <c r="H7" s="69" t="s">
        <v>331</v>
      </c>
      <c r="I7" s="359">
        <v>4.0337711069418303E-2</v>
      </c>
      <c r="J7" s="362" t="s">
        <v>341</v>
      </c>
      <c r="K7" s="356">
        <v>0</v>
      </c>
      <c r="L7" s="357">
        <v>0.34883720930232498</v>
      </c>
      <c r="M7" s="356">
        <v>0.25581395348837199</v>
      </c>
      <c r="N7" s="356">
        <v>0.39534883720930197</v>
      </c>
      <c r="O7" s="365" t="s">
        <v>312</v>
      </c>
    </row>
    <row r="8" spans="1:15" x14ac:dyDescent="0.25">
      <c r="A8" s="320" t="s">
        <v>200</v>
      </c>
      <c r="B8" s="319">
        <v>4</v>
      </c>
      <c r="C8" s="319">
        <v>150</v>
      </c>
      <c r="D8" s="319">
        <v>3</v>
      </c>
      <c r="E8" s="319">
        <v>4</v>
      </c>
      <c r="F8" s="319">
        <v>0</v>
      </c>
      <c r="G8" s="319">
        <v>0</v>
      </c>
      <c r="H8" s="318" t="s">
        <v>332</v>
      </c>
      <c r="I8" s="358">
        <v>0.33333333333333298</v>
      </c>
      <c r="J8" s="362" t="s">
        <v>342</v>
      </c>
      <c r="K8" s="356">
        <v>1</v>
      </c>
      <c r="L8" s="356">
        <v>0</v>
      </c>
      <c r="M8" s="356">
        <v>0</v>
      </c>
      <c r="N8" s="356">
        <v>0</v>
      </c>
      <c r="O8" s="1" t="s">
        <v>313</v>
      </c>
    </row>
    <row r="9" spans="1:15" x14ac:dyDescent="0.25">
      <c r="A9" s="320" t="s">
        <v>207</v>
      </c>
      <c r="B9" s="319">
        <v>16</v>
      </c>
      <c r="C9" s="319">
        <v>20000</v>
      </c>
      <c r="D9" s="319">
        <v>26</v>
      </c>
      <c r="E9" s="319">
        <v>0</v>
      </c>
      <c r="F9" s="319">
        <v>16</v>
      </c>
      <c r="G9" s="319">
        <v>0</v>
      </c>
      <c r="H9" s="318" t="s">
        <v>335</v>
      </c>
      <c r="I9" s="358">
        <v>3.6700000000000003E-2</v>
      </c>
      <c r="J9" s="360" t="s">
        <v>342</v>
      </c>
      <c r="K9" s="356">
        <v>0.95912806539509499</v>
      </c>
      <c r="L9" s="356">
        <v>3.2697547683923703E-2</v>
      </c>
      <c r="M9" s="356">
        <v>5.4495912806539499E-3</v>
      </c>
      <c r="N9" s="356">
        <v>0</v>
      </c>
      <c r="O9" s="363" t="s">
        <v>314</v>
      </c>
    </row>
    <row r="10" spans="1:15" x14ac:dyDescent="0.25">
      <c r="A10" s="320" t="s">
        <v>209</v>
      </c>
      <c r="B10" s="321">
        <v>36</v>
      </c>
      <c r="C10" s="321">
        <v>6435</v>
      </c>
      <c r="D10" s="319">
        <v>7</v>
      </c>
      <c r="E10" s="319">
        <v>0</v>
      </c>
      <c r="F10" s="364">
        <v>36</v>
      </c>
      <c r="G10" s="319">
        <v>0</v>
      </c>
      <c r="H10" s="318">
        <v>4</v>
      </c>
      <c r="I10" s="358">
        <v>9.7280497280497202E-2</v>
      </c>
      <c r="J10" s="362" t="s">
        <v>337</v>
      </c>
      <c r="K10" s="356">
        <v>0.54792332268370603</v>
      </c>
      <c r="L10" s="356">
        <v>0.11182108626197999</v>
      </c>
      <c r="M10" s="356">
        <v>6.7092651757188496E-2</v>
      </c>
      <c r="N10" s="356">
        <v>0.27316293929712399</v>
      </c>
      <c r="O10" s="1" t="s">
        <v>315</v>
      </c>
    </row>
    <row r="11" spans="1:15" x14ac:dyDescent="0.25">
      <c r="A11" s="320" t="s">
        <v>201</v>
      </c>
      <c r="B11" s="321">
        <v>19</v>
      </c>
      <c r="C11" s="322">
        <v>2310</v>
      </c>
      <c r="D11" s="321">
        <v>7</v>
      </c>
      <c r="E11" s="364">
        <v>19</v>
      </c>
      <c r="F11" s="319">
        <v>0</v>
      </c>
      <c r="G11" s="319">
        <v>0</v>
      </c>
      <c r="H11" s="318">
        <v>6</v>
      </c>
      <c r="I11" s="358">
        <v>0.14285714285714199</v>
      </c>
      <c r="J11" s="362" t="s">
        <v>342</v>
      </c>
      <c r="K11" s="356">
        <v>1</v>
      </c>
      <c r="L11" s="356">
        <v>0</v>
      </c>
      <c r="M11" s="356">
        <v>0</v>
      </c>
      <c r="N11" s="356">
        <v>0</v>
      </c>
      <c r="O11" s="323" t="s">
        <v>316</v>
      </c>
    </row>
    <row r="12" spans="1:15" x14ac:dyDescent="0.25">
      <c r="A12" s="320" t="s">
        <v>202</v>
      </c>
      <c r="B12" s="321">
        <v>9</v>
      </c>
      <c r="C12" s="322">
        <v>58000</v>
      </c>
      <c r="D12" s="321">
        <v>7</v>
      </c>
      <c r="E12" s="319">
        <v>0</v>
      </c>
      <c r="F12" s="319">
        <v>9</v>
      </c>
      <c r="G12" s="319">
        <v>0</v>
      </c>
      <c r="H12" s="318">
        <v>6</v>
      </c>
      <c r="I12" s="358">
        <v>1.7241676580630701E-4</v>
      </c>
      <c r="J12" s="361" t="s">
        <v>343</v>
      </c>
      <c r="K12" s="356">
        <v>0.2</v>
      </c>
      <c r="L12" s="356">
        <v>0.7</v>
      </c>
      <c r="M12" s="356">
        <v>0.1</v>
      </c>
      <c r="N12" s="356">
        <v>0</v>
      </c>
      <c r="O12" s="1" t="s">
        <v>317</v>
      </c>
    </row>
    <row r="13" spans="1:15" x14ac:dyDescent="0.25">
      <c r="A13" s="320" t="s">
        <v>203</v>
      </c>
      <c r="B13" s="319">
        <v>18</v>
      </c>
      <c r="C13" s="319">
        <v>846</v>
      </c>
      <c r="D13" s="319">
        <v>4</v>
      </c>
      <c r="E13" s="364">
        <v>0</v>
      </c>
      <c r="F13" s="319">
        <v>18</v>
      </c>
      <c r="G13" s="319">
        <v>0</v>
      </c>
      <c r="H13" s="318" t="s">
        <v>333</v>
      </c>
      <c r="I13" s="358">
        <v>0.235224586288416</v>
      </c>
      <c r="J13" s="362" t="s">
        <v>342</v>
      </c>
      <c r="K13" s="356">
        <v>0.77386934673366803</v>
      </c>
      <c r="L13" s="356">
        <v>0.20100502512562801</v>
      </c>
      <c r="M13" s="356">
        <v>2.5125628140703501E-2</v>
      </c>
      <c r="N13" s="356">
        <v>2.7247956403269702E-3</v>
      </c>
      <c r="O13" s="1" t="s">
        <v>318</v>
      </c>
    </row>
    <row r="14" spans="1:15" x14ac:dyDescent="0.25">
      <c r="A14" s="320" t="s">
        <v>204</v>
      </c>
      <c r="B14" s="319">
        <v>13</v>
      </c>
      <c r="C14" s="321">
        <v>990</v>
      </c>
      <c r="D14" s="319">
        <v>11</v>
      </c>
      <c r="E14" s="319">
        <v>10</v>
      </c>
      <c r="F14" s="319">
        <v>3</v>
      </c>
      <c r="G14" s="319">
        <v>0</v>
      </c>
      <c r="H14" s="318">
        <v>0</v>
      </c>
      <c r="I14" s="358">
        <v>9.0909090909090898E-2</v>
      </c>
      <c r="J14" s="362" t="s">
        <v>342</v>
      </c>
      <c r="K14" s="356">
        <v>0.95555555555555505</v>
      </c>
      <c r="L14" s="356">
        <v>4.4444444444444398E-2</v>
      </c>
      <c r="M14" s="356">
        <v>0</v>
      </c>
      <c r="N14" s="356">
        <v>0</v>
      </c>
      <c r="O14" s="1" t="s">
        <v>319</v>
      </c>
    </row>
    <row r="15" spans="1:15" x14ac:dyDescent="0.25">
      <c r="A15" s="320" t="s">
        <v>205</v>
      </c>
      <c r="B15" s="321">
        <v>13</v>
      </c>
      <c r="C15" s="321">
        <v>178</v>
      </c>
      <c r="D15" s="321">
        <v>3</v>
      </c>
      <c r="E15" s="319">
        <v>13</v>
      </c>
      <c r="F15" s="319">
        <v>0</v>
      </c>
      <c r="G15" s="319">
        <v>0</v>
      </c>
      <c r="H15" s="318">
        <v>3</v>
      </c>
      <c r="I15" s="358">
        <v>0.26966292134831399</v>
      </c>
      <c r="J15" s="362" t="s">
        <v>342</v>
      </c>
      <c r="K15" s="356">
        <v>0.25</v>
      </c>
      <c r="L15" s="356">
        <v>0.58333333333333304</v>
      </c>
      <c r="M15" s="356">
        <v>0.125</v>
      </c>
      <c r="N15" s="356">
        <v>4.1666666666666602E-2</v>
      </c>
      <c r="O15" s="1" t="s">
        <v>320</v>
      </c>
    </row>
    <row r="16" spans="1:15" x14ac:dyDescent="0.25">
      <c r="A16" s="320" t="s">
        <v>206</v>
      </c>
      <c r="B16" s="321">
        <v>8</v>
      </c>
      <c r="C16" s="321">
        <v>1484</v>
      </c>
      <c r="D16" s="321">
        <v>10</v>
      </c>
      <c r="E16" s="319">
        <v>8</v>
      </c>
      <c r="F16" s="319">
        <v>0</v>
      </c>
      <c r="G16" s="318">
        <v>0</v>
      </c>
      <c r="H16" s="318" t="s">
        <v>334</v>
      </c>
      <c r="I16" s="358">
        <v>3.36927223719676E-3</v>
      </c>
      <c r="J16" s="361" t="s">
        <v>344</v>
      </c>
      <c r="K16" s="356">
        <v>1</v>
      </c>
      <c r="L16" s="356">
        <v>0</v>
      </c>
      <c r="M16" s="356">
        <v>0</v>
      </c>
      <c r="N16" s="356">
        <v>0</v>
      </c>
      <c r="O16" s="1" t="s">
        <v>321</v>
      </c>
    </row>
  </sheetData>
  <conditionalFormatting sqref="K2:N2">
    <cfRule type="colorScale" priority="15">
      <colorScale>
        <cfvo type="min"/>
        <cfvo type="max"/>
        <color rgb="FFFFEF9C"/>
        <color rgb="FF63BE7B"/>
      </colorScale>
    </cfRule>
  </conditionalFormatting>
  <conditionalFormatting sqref="K3:N3">
    <cfRule type="colorScale" priority="14">
      <colorScale>
        <cfvo type="min"/>
        <cfvo type="max"/>
        <color rgb="FFFFEF9C"/>
        <color rgb="FF63BE7B"/>
      </colorScale>
    </cfRule>
  </conditionalFormatting>
  <conditionalFormatting sqref="K4:N4">
    <cfRule type="colorScale" priority="13">
      <colorScale>
        <cfvo type="min"/>
        <cfvo type="max"/>
        <color rgb="FFFFEF9C"/>
        <color rgb="FF63BE7B"/>
      </colorScale>
    </cfRule>
  </conditionalFormatting>
  <conditionalFormatting sqref="K5:N5">
    <cfRule type="colorScale" priority="12">
      <colorScale>
        <cfvo type="min"/>
        <cfvo type="max"/>
        <color rgb="FFFFEF9C"/>
        <color rgb="FF63BE7B"/>
      </colorScale>
    </cfRule>
  </conditionalFormatting>
  <conditionalFormatting sqref="K6:N6">
    <cfRule type="colorScale" priority="11">
      <colorScale>
        <cfvo type="min"/>
        <cfvo type="max"/>
        <color rgb="FFFFEF9C"/>
        <color rgb="FF63BE7B"/>
      </colorScale>
    </cfRule>
  </conditionalFormatting>
  <conditionalFormatting sqref="K7:N7">
    <cfRule type="colorScale" priority="10">
      <colorScale>
        <cfvo type="min"/>
        <cfvo type="max"/>
        <color rgb="FFFFEF9C"/>
        <color rgb="FF63BE7B"/>
      </colorScale>
    </cfRule>
  </conditionalFormatting>
  <conditionalFormatting sqref="K8:N8">
    <cfRule type="colorScale" priority="9">
      <colorScale>
        <cfvo type="min"/>
        <cfvo type="max"/>
        <color rgb="FFFFEF9C"/>
        <color rgb="FF63BE7B"/>
      </colorScale>
    </cfRule>
  </conditionalFormatting>
  <conditionalFormatting sqref="K9:N9">
    <cfRule type="colorScale" priority="8">
      <colorScale>
        <cfvo type="min"/>
        <cfvo type="max"/>
        <color rgb="FFFFEF9C"/>
        <color rgb="FF63BE7B"/>
      </colorScale>
    </cfRule>
  </conditionalFormatting>
  <conditionalFormatting sqref="K10:N10">
    <cfRule type="colorScale" priority="7">
      <colorScale>
        <cfvo type="min"/>
        <cfvo type="max"/>
        <color rgb="FFFFEF9C"/>
        <color rgb="FF63BE7B"/>
      </colorScale>
    </cfRule>
  </conditionalFormatting>
  <conditionalFormatting sqref="K11:N11">
    <cfRule type="colorScale" priority="6">
      <colorScale>
        <cfvo type="min"/>
        <cfvo type="max"/>
        <color rgb="FFFFEF9C"/>
        <color rgb="FF63BE7B"/>
      </colorScale>
    </cfRule>
  </conditionalFormatting>
  <conditionalFormatting sqref="K12:N12">
    <cfRule type="colorScale" priority="5">
      <colorScale>
        <cfvo type="min"/>
        <cfvo type="max"/>
        <color rgb="FFFFEF9C"/>
        <color rgb="FF63BE7B"/>
      </colorScale>
    </cfRule>
  </conditionalFormatting>
  <conditionalFormatting sqref="K13:N13">
    <cfRule type="colorScale" priority="4">
      <colorScale>
        <cfvo type="min"/>
        <cfvo type="max"/>
        <color rgb="FFFFEF9C"/>
        <color rgb="FF63BE7B"/>
      </colorScale>
    </cfRule>
  </conditionalFormatting>
  <conditionalFormatting sqref="K14:N14">
    <cfRule type="colorScale" priority="3">
      <colorScale>
        <cfvo type="min"/>
        <cfvo type="max"/>
        <color rgb="FFFFEF9C"/>
        <color rgb="FF63BE7B"/>
      </colorScale>
    </cfRule>
  </conditionalFormatting>
  <conditionalFormatting sqref="K15:N15">
    <cfRule type="colorScale" priority="2">
      <colorScale>
        <cfvo type="min"/>
        <cfvo type="max"/>
        <color rgb="FFFFEF9C"/>
        <color rgb="FF63BE7B"/>
      </colorScale>
    </cfRule>
  </conditionalFormatting>
  <conditionalFormatting sqref="K16:N16">
    <cfRule type="colorScale" priority="1">
      <colorScale>
        <cfvo type="min"/>
        <cfvo type="max"/>
        <color rgb="FFFFEF9C"/>
        <color rgb="FF63BE7B"/>
      </colorScale>
    </cfRule>
  </conditionalFormatting>
  <hyperlinks>
    <hyperlink ref="O2" r:id="rId1"/>
    <hyperlink ref="O3" r:id="rId2"/>
    <hyperlink ref="O4" r:id="rId3"/>
    <hyperlink ref="O5" r:id="rId4"/>
    <hyperlink ref="O6" r:id="rId5"/>
    <hyperlink ref="O7" r:id="rId6"/>
    <hyperlink ref="O9" r:id="rId7"/>
  </hyperlinks>
  <pageMargins left="0.7" right="0.7" top="0.75" bottom="0.75" header="0.3" footer="0.3"/>
  <pageSetup paperSize="9"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I8" workbookViewId="0">
      <selection activeCell="P24" sqref="P24:AE43"/>
    </sheetView>
  </sheetViews>
  <sheetFormatPr defaultColWidth="8.85546875" defaultRowHeight="15" x14ac:dyDescent="0.25"/>
  <cols>
    <col min="2" max="3" width="14.42578125" customWidth="1"/>
    <col min="4" max="4" width="13.7109375" customWidth="1"/>
    <col min="5" max="5" width="12.7109375" customWidth="1"/>
    <col min="6" max="6" width="14.42578125" customWidth="1"/>
    <col min="7" max="7" width="13.7109375" customWidth="1"/>
    <col min="8" max="8" width="14.28515625" customWidth="1"/>
    <col min="9" max="9" width="14.85546875" customWidth="1"/>
    <col min="10" max="10" width="13.42578125" customWidth="1"/>
    <col min="11" max="11" width="14" customWidth="1"/>
    <col min="12" max="13" width="14.42578125" customWidth="1"/>
    <col min="14" max="14" width="15" customWidth="1"/>
    <col min="15" max="15" width="14.42578125" customWidth="1"/>
    <col min="16" max="16" width="14.85546875" customWidth="1"/>
  </cols>
  <sheetData>
    <row r="1" spans="1:16" x14ac:dyDescent="0.25">
      <c r="A1" s="1"/>
      <c r="B1" s="2" t="s">
        <v>195</v>
      </c>
      <c r="C1" s="53" t="s">
        <v>196</v>
      </c>
      <c r="D1" s="2" t="s">
        <v>197</v>
      </c>
      <c r="E1" s="53" t="s">
        <v>208</v>
      </c>
      <c r="F1" s="2" t="s">
        <v>198</v>
      </c>
      <c r="G1" s="2" t="s">
        <v>199</v>
      </c>
      <c r="H1" s="53" t="s">
        <v>200</v>
      </c>
      <c r="I1" s="2" t="s">
        <v>209</v>
      </c>
      <c r="J1" s="53" t="s">
        <v>201</v>
      </c>
      <c r="K1" s="53" t="s">
        <v>202</v>
      </c>
      <c r="L1" s="2" t="s">
        <v>203</v>
      </c>
      <c r="M1" s="2" t="s">
        <v>204</v>
      </c>
      <c r="N1" s="53" t="s">
        <v>205</v>
      </c>
      <c r="O1" s="2" t="s">
        <v>206</v>
      </c>
      <c r="P1" s="2" t="s">
        <v>207</v>
      </c>
    </row>
    <row r="2" spans="1:16" x14ac:dyDescent="0.25">
      <c r="A2" s="1">
        <v>1</v>
      </c>
      <c r="B2" s="273" t="s">
        <v>194</v>
      </c>
      <c r="C2" s="274" t="s">
        <v>194</v>
      </c>
      <c r="D2" s="275" t="s">
        <v>12</v>
      </c>
      <c r="E2" s="276" t="s">
        <v>12</v>
      </c>
      <c r="F2" s="277" t="s">
        <v>194</v>
      </c>
      <c r="G2" s="273" t="s">
        <v>194</v>
      </c>
      <c r="H2" s="276" t="s">
        <v>12</v>
      </c>
      <c r="I2" s="275" t="s">
        <v>12</v>
      </c>
      <c r="J2" s="278" t="s">
        <v>194</v>
      </c>
      <c r="K2" s="276" t="s">
        <v>12</v>
      </c>
      <c r="L2" s="279" t="s">
        <v>194</v>
      </c>
      <c r="M2" s="273" t="s">
        <v>194</v>
      </c>
      <c r="N2" s="276" t="s">
        <v>12</v>
      </c>
      <c r="O2" s="280" t="s">
        <v>12</v>
      </c>
      <c r="P2" s="27" t="s">
        <v>194</v>
      </c>
    </row>
    <row r="3" spans="1:16" x14ac:dyDescent="0.25">
      <c r="A3" s="1">
        <v>2</v>
      </c>
      <c r="B3" s="273" t="s">
        <v>194</v>
      </c>
      <c r="C3" s="281" t="s">
        <v>194</v>
      </c>
      <c r="D3" s="282" t="s">
        <v>12</v>
      </c>
      <c r="E3" s="283" t="s">
        <v>12</v>
      </c>
      <c r="F3" s="276" t="s">
        <v>12</v>
      </c>
      <c r="G3" s="275" t="s">
        <v>12</v>
      </c>
      <c r="H3" s="284" t="s">
        <v>12</v>
      </c>
      <c r="I3" s="285" t="s">
        <v>194</v>
      </c>
      <c r="J3" s="286" t="s">
        <v>194</v>
      </c>
      <c r="K3" s="281" t="s">
        <v>194</v>
      </c>
      <c r="L3" s="277" t="s">
        <v>194</v>
      </c>
      <c r="M3" s="273" t="s">
        <v>194</v>
      </c>
      <c r="N3" s="284" t="s">
        <v>12</v>
      </c>
      <c r="O3" s="280" t="s">
        <v>12</v>
      </c>
      <c r="P3" s="27" t="s">
        <v>194</v>
      </c>
    </row>
    <row r="4" spans="1:16" x14ac:dyDescent="0.25">
      <c r="A4" s="1">
        <v>3</v>
      </c>
      <c r="B4" s="273" t="s">
        <v>194</v>
      </c>
      <c r="C4" s="287" t="s">
        <v>12</v>
      </c>
      <c r="D4" s="287" t="s">
        <v>12</v>
      </c>
      <c r="E4" s="283" t="s">
        <v>12</v>
      </c>
      <c r="F4" s="281" t="s">
        <v>194</v>
      </c>
      <c r="G4" s="288" t="s">
        <v>194</v>
      </c>
      <c r="H4" s="281" t="s">
        <v>194</v>
      </c>
      <c r="I4" s="285" t="s">
        <v>194</v>
      </c>
      <c r="J4" s="287" t="s">
        <v>12</v>
      </c>
      <c r="K4" s="286" t="s">
        <v>194</v>
      </c>
      <c r="L4" s="274" t="s">
        <v>194</v>
      </c>
      <c r="M4" s="285" t="s">
        <v>194</v>
      </c>
      <c r="N4" s="284" t="s">
        <v>12</v>
      </c>
      <c r="O4" s="280" t="s">
        <v>12</v>
      </c>
      <c r="P4" s="27" t="s">
        <v>194</v>
      </c>
    </row>
    <row r="5" spans="1:16" x14ac:dyDescent="0.25">
      <c r="A5" s="1">
        <v>4</v>
      </c>
      <c r="B5" s="289" t="s">
        <v>12</v>
      </c>
      <c r="C5" s="290" t="s">
        <v>194</v>
      </c>
      <c r="D5" s="290" t="s">
        <v>194</v>
      </c>
      <c r="E5" s="283" t="s">
        <v>12</v>
      </c>
      <c r="F5" s="286" t="s">
        <v>194</v>
      </c>
      <c r="G5" s="287" t="s">
        <v>12</v>
      </c>
      <c r="H5" s="281" t="s">
        <v>194</v>
      </c>
      <c r="I5" s="288" t="s">
        <v>194</v>
      </c>
      <c r="J5" s="286" t="s">
        <v>194</v>
      </c>
      <c r="K5" s="286" t="s">
        <v>194</v>
      </c>
      <c r="L5" s="291" t="s">
        <v>194</v>
      </c>
      <c r="M5" s="285" t="s">
        <v>194</v>
      </c>
      <c r="N5" s="284" t="s">
        <v>12</v>
      </c>
      <c r="O5" s="279" t="s">
        <v>194</v>
      </c>
      <c r="P5" s="27" t="s">
        <v>194</v>
      </c>
    </row>
    <row r="6" spans="1:16" x14ac:dyDescent="0.25">
      <c r="A6" s="1">
        <v>5</v>
      </c>
      <c r="B6" s="28" t="s">
        <v>12</v>
      </c>
      <c r="C6" s="281" t="s">
        <v>194</v>
      </c>
      <c r="D6" s="292" t="s">
        <v>12</v>
      </c>
      <c r="E6" s="283" t="s">
        <v>12</v>
      </c>
      <c r="F6" s="286" t="s">
        <v>194</v>
      </c>
      <c r="G6" s="290" t="s">
        <v>194</v>
      </c>
      <c r="H6" s="286" t="s">
        <v>194</v>
      </c>
      <c r="I6" s="278" t="s">
        <v>194</v>
      </c>
      <c r="J6" s="286" t="s">
        <v>194</v>
      </c>
      <c r="K6" s="274" t="s">
        <v>194</v>
      </c>
      <c r="L6" s="293" t="s">
        <v>194</v>
      </c>
      <c r="M6" s="278" t="s">
        <v>194</v>
      </c>
      <c r="N6" s="284" t="s">
        <v>12</v>
      </c>
      <c r="O6" s="279" t="s">
        <v>194</v>
      </c>
      <c r="P6" s="27" t="s">
        <v>194</v>
      </c>
    </row>
    <row r="7" spans="1:16" x14ac:dyDescent="0.25">
      <c r="A7" s="1">
        <v>6</v>
      </c>
      <c r="B7" s="289" t="s">
        <v>12</v>
      </c>
      <c r="C7" s="274" t="s">
        <v>194</v>
      </c>
      <c r="D7" s="275" t="s">
        <v>12</v>
      </c>
      <c r="E7" s="283" t="s">
        <v>12</v>
      </c>
      <c r="F7" s="281" t="s">
        <v>194</v>
      </c>
      <c r="G7" s="294" t="s">
        <v>12</v>
      </c>
      <c r="H7" s="286" t="s">
        <v>194</v>
      </c>
      <c r="I7" s="290" t="s">
        <v>194</v>
      </c>
      <c r="J7" s="286" t="s">
        <v>194</v>
      </c>
      <c r="K7" s="281" t="s">
        <v>194</v>
      </c>
      <c r="L7" s="285" t="s">
        <v>194</v>
      </c>
      <c r="M7" s="278" t="s">
        <v>194</v>
      </c>
      <c r="N7" s="281" t="s">
        <v>194</v>
      </c>
      <c r="O7" s="279" t="s">
        <v>194</v>
      </c>
      <c r="P7" s="27" t="s">
        <v>194</v>
      </c>
    </row>
    <row r="8" spans="1:16" x14ac:dyDescent="0.25">
      <c r="A8" s="1">
        <v>7</v>
      </c>
      <c r="B8" s="289" t="s">
        <v>12</v>
      </c>
      <c r="C8" s="274" t="s">
        <v>194</v>
      </c>
      <c r="D8" s="285" t="s">
        <v>194</v>
      </c>
      <c r="E8" s="283" t="s">
        <v>12</v>
      </c>
      <c r="F8" s="281" t="s">
        <v>194</v>
      </c>
      <c r="G8" s="285" t="s">
        <v>194</v>
      </c>
      <c r="H8" s="281" t="s">
        <v>194</v>
      </c>
      <c r="I8" s="295" t="s">
        <v>194</v>
      </c>
      <c r="J8" s="286" t="s">
        <v>194</v>
      </c>
      <c r="K8" s="281" t="s">
        <v>194</v>
      </c>
      <c r="L8" s="285" t="s">
        <v>194</v>
      </c>
      <c r="M8" s="290" t="s">
        <v>194</v>
      </c>
      <c r="N8" s="276" t="s">
        <v>12</v>
      </c>
      <c r="O8" s="279" t="s">
        <v>194</v>
      </c>
      <c r="P8" s="27" t="s">
        <v>194</v>
      </c>
    </row>
    <row r="9" spans="1:16" x14ac:dyDescent="0.25">
      <c r="A9" s="1">
        <v>8</v>
      </c>
      <c r="B9" s="289" t="s">
        <v>12</v>
      </c>
      <c r="C9" s="291" t="s">
        <v>194</v>
      </c>
      <c r="D9" s="285" t="s">
        <v>194</v>
      </c>
      <c r="E9" s="283" t="s">
        <v>12</v>
      </c>
      <c r="F9" s="281" t="s">
        <v>194</v>
      </c>
      <c r="G9" s="288" t="s">
        <v>194</v>
      </c>
      <c r="H9" s="281" t="s">
        <v>194</v>
      </c>
      <c r="I9" s="288" t="s">
        <v>194</v>
      </c>
      <c r="J9" s="286" t="s">
        <v>194</v>
      </c>
      <c r="K9" s="274" t="s">
        <v>194</v>
      </c>
      <c r="L9" s="279" t="s">
        <v>194</v>
      </c>
      <c r="M9" s="290" t="s">
        <v>194</v>
      </c>
      <c r="N9" s="281" t="s">
        <v>194</v>
      </c>
      <c r="O9" s="279" t="s">
        <v>194</v>
      </c>
      <c r="P9" s="27" t="s">
        <v>194</v>
      </c>
    </row>
    <row r="10" spans="1:16" x14ac:dyDescent="0.25">
      <c r="A10" s="1">
        <v>9</v>
      </c>
      <c r="B10" s="27" t="s">
        <v>194</v>
      </c>
      <c r="C10" s="291" t="s">
        <v>194</v>
      </c>
      <c r="D10" s="273" t="s">
        <v>194</v>
      </c>
      <c r="E10" s="283" t="s">
        <v>12</v>
      </c>
      <c r="F10" s="286" t="s">
        <v>194</v>
      </c>
      <c r="G10" s="278" t="s">
        <v>194</v>
      </c>
      <c r="H10" s="286" t="s">
        <v>194</v>
      </c>
      <c r="I10" s="278" t="s">
        <v>194</v>
      </c>
      <c r="J10" s="278" t="s">
        <v>194</v>
      </c>
      <c r="K10" s="274" t="s">
        <v>194</v>
      </c>
      <c r="L10" s="279" t="s">
        <v>194</v>
      </c>
      <c r="M10" s="273" t="s">
        <v>194</v>
      </c>
      <c r="N10" s="284" t="s">
        <v>12</v>
      </c>
      <c r="O10" s="280" t="s">
        <v>12</v>
      </c>
      <c r="P10" s="27" t="s">
        <v>194</v>
      </c>
    </row>
    <row r="11" spans="1:16" x14ac:dyDescent="0.25">
      <c r="A11" s="1">
        <v>10</v>
      </c>
      <c r="B11" s="27" t="s">
        <v>194</v>
      </c>
      <c r="C11" s="27" t="s">
        <v>194</v>
      </c>
      <c r="D11" s="289" t="s">
        <v>12</v>
      </c>
      <c r="E11" s="283" t="s">
        <v>12</v>
      </c>
      <c r="F11" s="286" t="s">
        <v>194</v>
      </c>
      <c r="G11" s="290" t="s">
        <v>194</v>
      </c>
      <c r="H11" s="286" t="s">
        <v>194</v>
      </c>
      <c r="I11" s="290" t="s">
        <v>194</v>
      </c>
      <c r="J11" s="286" t="s">
        <v>194</v>
      </c>
      <c r="K11" s="281" t="s">
        <v>194</v>
      </c>
      <c r="L11" s="279" t="s">
        <v>194</v>
      </c>
      <c r="M11" s="273" t="s">
        <v>194</v>
      </c>
      <c r="N11" s="276" t="s">
        <v>12</v>
      </c>
      <c r="O11" s="279" t="s">
        <v>194</v>
      </c>
      <c r="P11" s="27" t="s">
        <v>194</v>
      </c>
    </row>
    <row r="12" spans="1:16" x14ac:dyDescent="0.25">
      <c r="A12" s="1">
        <v>11</v>
      </c>
      <c r="B12" s="28" t="s">
        <v>12</v>
      </c>
      <c r="C12" s="27" t="s">
        <v>194</v>
      </c>
      <c r="D12" s="273" t="s">
        <v>194</v>
      </c>
      <c r="E12" s="283" t="s">
        <v>12</v>
      </c>
      <c r="F12" s="284" t="s">
        <v>12</v>
      </c>
      <c r="G12" s="296" t="s">
        <v>194</v>
      </c>
      <c r="H12" s="281" t="s">
        <v>194</v>
      </c>
      <c r="I12" s="295" t="s">
        <v>194</v>
      </c>
      <c r="J12" s="278" t="s">
        <v>194</v>
      </c>
      <c r="K12" s="281" t="s">
        <v>194</v>
      </c>
      <c r="L12" s="279" t="s">
        <v>194</v>
      </c>
      <c r="M12" s="273" t="s">
        <v>194</v>
      </c>
      <c r="N12" s="284" t="s">
        <v>12</v>
      </c>
      <c r="O12" s="280" t="s">
        <v>12</v>
      </c>
      <c r="P12" s="27" t="s">
        <v>194</v>
      </c>
    </row>
    <row r="13" spans="1:16" x14ac:dyDescent="0.25">
      <c r="A13" s="1">
        <v>12</v>
      </c>
      <c r="B13" s="28" t="s">
        <v>12</v>
      </c>
      <c r="C13" s="28" t="s">
        <v>12</v>
      </c>
      <c r="D13" s="273" t="s">
        <v>194</v>
      </c>
      <c r="E13" s="283" t="s">
        <v>12</v>
      </c>
      <c r="F13" s="283" t="s">
        <v>12</v>
      </c>
      <c r="G13" s="287" t="s">
        <v>12</v>
      </c>
      <c r="H13" s="281" t="s">
        <v>194</v>
      </c>
      <c r="I13" s="285" t="s">
        <v>194</v>
      </c>
      <c r="J13" s="286" t="s">
        <v>194</v>
      </c>
      <c r="K13" s="274" t="s">
        <v>194</v>
      </c>
      <c r="L13" s="279" t="s">
        <v>194</v>
      </c>
      <c r="M13" s="273" t="s">
        <v>194</v>
      </c>
      <c r="N13" s="284" t="s">
        <v>12</v>
      </c>
      <c r="O13" s="280" t="s">
        <v>12</v>
      </c>
      <c r="P13" s="274" t="s">
        <v>194</v>
      </c>
    </row>
    <row r="14" spans="1:16" x14ac:dyDescent="0.25">
      <c r="A14" s="1">
        <v>13</v>
      </c>
      <c r="B14" s="27" t="s">
        <v>194</v>
      </c>
      <c r="C14" s="28" t="s">
        <v>12</v>
      </c>
      <c r="D14" s="278" t="s">
        <v>194</v>
      </c>
      <c r="E14" s="292" t="s">
        <v>12</v>
      </c>
      <c r="F14" s="292" t="s">
        <v>12</v>
      </c>
      <c r="G14" s="290" t="s">
        <v>194</v>
      </c>
      <c r="H14" s="281" t="s">
        <v>194</v>
      </c>
      <c r="I14" s="285" t="s">
        <v>194</v>
      </c>
      <c r="J14" s="290" t="s">
        <v>194</v>
      </c>
      <c r="K14" s="281" t="s">
        <v>194</v>
      </c>
      <c r="L14" s="279" t="s">
        <v>194</v>
      </c>
      <c r="M14" s="273" t="s">
        <v>194</v>
      </c>
      <c r="N14" s="284" t="s">
        <v>12</v>
      </c>
      <c r="O14" s="285" t="s">
        <v>194</v>
      </c>
      <c r="P14" s="274" t="s">
        <v>194</v>
      </c>
    </row>
    <row r="15" spans="1:16" x14ac:dyDescent="0.25">
      <c r="A15" s="1">
        <v>14</v>
      </c>
      <c r="B15" s="28" t="s">
        <v>12</v>
      </c>
      <c r="C15" s="289" t="s">
        <v>12</v>
      </c>
      <c r="D15" s="287" t="s">
        <v>12</v>
      </c>
      <c r="E15" s="284" t="s">
        <v>12</v>
      </c>
      <c r="F15" s="297" t="s">
        <v>194</v>
      </c>
      <c r="G15" s="292" t="s">
        <v>12</v>
      </c>
      <c r="H15" s="281" t="s">
        <v>194</v>
      </c>
      <c r="I15" s="279" t="s">
        <v>194</v>
      </c>
      <c r="J15" s="292" t="s">
        <v>12</v>
      </c>
      <c r="K15" s="276" t="s">
        <v>12</v>
      </c>
      <c r="L15" s="279" t="s">
        <v>194</v>
      </c>
      <c r="M15" s="278" t="s">
        <v>194</v>
      </c>
      <c r="N15" s="298" t="s">
        <v>12</v>
      </c>
      <c r="O15" s="285" t="s">
        <v>194</v>
      </c>
      <c r="P15" s="291" t="s">
        <v>194</v>
      </c>
    </row>
    <row r="16" spans="1:16" x14ac:dyDescent="0.25">
      <c r="A16" s="1">
        <v>15</v>
      </c>
      <c r="B16" s="28" t="s">
        <v>12</v>
      </c>
      <c r="C16" s="287" t="s">
        <v>12</v>
      </c>
      <c r="D16" s="290" t="s">
        <v>194</v>
      </c>
      <c r="E16" s="283" t="s">
        <v>12</v>
      </c>
      <c r="F16" s="276" t="s">
        <v>12</v>
      </c>
      <c r="G16" s="285" t="s">
        <v>194</v>
      </c>
      <c r="H16" s="281" t="s">
        <v>194</v>
      </c>
      <c r="I16" s="279" t="s">
        <v>194</v>
      </c>
      <c r="J16" s="289" t="s">
        <v>12</v>
      </c>
      <c r="K16" s="284" t="s">
        <v>12</v>
      </c>
      <c r="L16" s="285" t="s">
        <v>194</v>
      </c>
      <c r="M16" s="274" t="s">
        <v>194</v>
      </c>
      <c r="N16" s="293" t="s">
        <v>194</v>
      </c>
      <c r="O16" s="27" t="s">
        <v>194</v>
      </c>
      <c r="P16" s="291" t="s">
        <v>194</v>
      </c>
    </row>
    <row r="17" spans="1:16" x14ac:dyDescent="0.25">
      <c r="A17" s="1">
        <v>16</v>
      </c>
      <c r="B17" s="273" t="s">
        <v>194</v>
      </c>
      <c r="C17" s="276" t="s">
        <v>12</v>
      </c>
      <c r="D17" s="294" t="s">
        <v>12</v>
      </c>
      <c r="E17" s="292" t="s">
        <v>12</v>
      </c>
      <c r="F17" s="284" t="s">
        <v>12</v>
      </c>
      <c r="G17" s="275" t="s">
        <v>12</v>
      </c>
      <c r="H17" s="281" t="s">
        <v>194</v>
      </c>
      <c r="I17" s="279" t="s">
        <v>194</v>
      </c>
      <c r="J17" s="273" t="s">
        <v>194</v>
      </c>
      <c r="K17" s="281" t="s">
        <v>194</v>
      </c>
      <c r="L17" s="285" t="s">
        <v>194</v>
      </c>
      <c r="M17" s="281" t="s">
        <v>194</v>
      </c>
      <c r="N17" s="279" t="s">
        <v>194</v>
      </c>
      <c r="O17" s="27" t="s">
        <v>194</v>
      </c>
      <c r="P17" s="27" t="s">
        <v>194</v>
      </c>
    </row>
    <row r="18" spans="1:16" x14ac:dyDescent="0.25">
      <c r="A18" s="1">
        <v>17</v>
      </c>
      <c r="B18" s="289" t="s">
        <v>12</v>
      </c>
      <c r="C18" s="281" t="s">
        <v>194</v>
      </c>
      <c r="D18" s="275" t="s">
        <v>12</v>
      </c>
      <c r="E18" s="283" t="s">
        <v>12</v>
      </c>
      <c r="F18" s="281" t="s">
        <v>194</v>
      </c>
      <c r="G18" s="275" t="s">
        <v>12</v>
      </c>
      <c r="H18" s="281" t="s">
        <v>194</v>
      </c>
      <c r="I18" s="299" t="s">
        <v>12</v>
      </c>
      <c r="J18" s="273" t="s">
        <v>194</v>
      </c>
      <c r="K18" s="274" t="s">
        <v>194</v>
      </c>
      <c r="L18" s="285" t="s">
        <v>194</v>
      </c>
      <c r="M18" s="291" t="s">
        <v>194</v>
      </c>
      <c r="N18" s="280" t="s">
        <v>12</v>
      </c>
      <c r="O18" s="27" t="s">
        <v>194</v>
      </c>
      <c r="P18" s="27" t="s">
        <v>194</v>
      </c>
    </row>
    <row r="19" spans="1:16" x14ac:dyDescent="0.25">
      <c r="A19" s="1">
        <v>18</v>
      </c>
      <c r="B19" s="273" t="s">
        <v>194</v>
      </c>
      <c r="C19" s="298" t="s">
        <v>12</v>
      </c>
      <c r="D19" s="285" t="s">
        <v>194</v>
      </c>
      <c r="E19" s="283" t="s">
        <v>12</v>
      </c>
      <c r="F19" s="281" t="s">
        <v>194</v>
      </c>
      <c r="G19" s="275" t="s">
        <v>12</v>
      </c>
      <c r="H19" s="286" t="s">
        <v>194</v>
      </c>
      <c r="I19" s="276" t="s">
        <v>12</v>
      </c>
      <c r="J19" s="285" t="s">
        <v>194</v>
      </c>
      <c r="K19" s="291" t="s">
        <v>194</v>
      </c>
      <c r="L19" s="285" t="s">
        <v>194</v>
      </c>
      <c r="M19" s="281" t="s">
        <v>194</v>
      </c>
      <c r="N19" s="279" t="s">
        <v>194</v>
      </c>
      <c r="O19" s="27" t="s">
        <v>194</v>
      </c>
      <c r="P19" s="27" t="s">
        <v>194</v>
      </c>
    </row>
    <row r="20" spans="1:16" x14ac:dyDescent="0.25">
      <c r="A20" s="1">
        <v>19</v>
      </c>
      <c r="B20" s="27" t="s">
        <v>194</v>
      </c>
      <c r="C20" s="298" t="s">
        <v>12</v>
      </c>
      <c r="D20" s="289" t="s">
        <v>12</v>
      </c>
      <c r="E20" s="292" t="s">
        <v>12</v>
      </c>
      <c r="F20" s="291" t="s">
        <v>194</v>
      </c>
      <c r="G20" s="275" t="s">
        <v>12</v>
      </c>
      <c r="H20" s="290" t="s">
        <v>194</v>
      </c>
      <c r="I20" s="291" t="s">
        <v>194</v>
      </c>
      <c r="J20" s="279" t="s">
        <v>194</v>
      </c>
      <c r="K20" s="298" t="s">
        <v>12</v>
      </c>
      <c r="L20" s="273" t="s">
        <v>194</v>
      </c>
      <c r="M20" s="291" t="s">
        <v>194</v>
      </c>
      <c r="N20" s="279" t="s">
        <v>194</v>
      </c>
      <c r="O20" s="27" t="s">
        <v>194</v>
      </c>
      <c r="P20" s="27" t="s">
        <v>194</v>
      </c>
    </row>
    <row r="23" spans="1:16" x14ac:dyDescent="0.25">
      <c r="B23" s="63"/>
      <c r="C23" s="27" t="s">
        <v>194</v>
      </c>
      <c r="D23" s="28" t="s">
        <v>12</v>
      </c>
    </row>
    <row r="24" spans="1:16" ht="16.5" x14ac:dyDescent="0.3">
      <c r="B24" s="64" t="s">
        <v>292</v>
      </c>
      <c r="C24" s="64">
        <f>COUNTIF(B2:P2, "Średnia, Suma")</f>
        <v>8</v>
      </c>
      <c r="D24" s="1">
        <f>COUNTIF(B2:P2,"Oddzielnie")</f>
        <v>7</v>
      </c>
    </row>
    <row r="25" spans="1:16" ht="16.5" x14ac:dyDescent="0.3">
      <c r="B25" s="64" t="s">
        <v>293</v>
      </c>
      <c r="C25" s="64">
        <f t="shared" ref="C25:C26" si="0">COUNTIF(B3:P3, "Średnia, Suma")</f>
        <v>8</v>
      </c>
      <c r="D25" s="1">
        <f t="shared" ref="D25:D26" si="1">COUNTIF(B3:P3,"Oddzielnie")</f>
        <v>7</v>
      </c>
    </row>
    <row r="26" spans="1:16" ht="16.5" x14ac:dyDescent="0.3">
      <c r="B26" s="64" t="s">
        <v>294</v>
      </c>
      <c r="C26" s="64">
        <f t="shared" si="0"/>
        <v>9</v>
      </c>
      <c r="D26" s="1">
        <f t="shared" si="1"/>
        <v>6</v>
      </c>
    </row>
    <row r="27" spans="1:16" ht="16.5" x14ac:dyDescent="0.3">
      <c r="B27" s="64" t="s">
        <v>295</v>
      </c>
      <c r="C27" s="64">
        <f>COUNTIF(B2:P20, "Średnia, Suma")</f>
        <v>192</v>
      </c>
      <c r="D27" s="1">
        <f>COUNTIF(B2:P20,"Oddzielnie")</f>
        <v>93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activeCell="B16" sqref="B16:B17"/>
    </sheetView>
  </sheetViews>
  <sheetFormatPr defaultColWidth="11.42578125" defaultRowHeight="15" x14ac:dyDescent="0.25"/>
  <cols>
    <col min="1" max="1" width="20" customWidth="1"/>
  </cols>
  <sheetData>
    <row r="1" spans="1:18" ht="45" x14ac:dyDescent="0.25">
      <c r="A1" s="2" t="s">
        <v>0</v>
      </c>
      <c r="B1" s="17" t="s">
        <v>3</v>
      </c>
      <c r="C1" s="2" t="s">
        <v>1</v>
      </c>
      <c r="D1" s="53" t="s">
        <v>195</v>
      </c>
      <c r="E1" s="53" t="s">
        <v>196</v>
      </c>
      <c r="F1" s="53" t="s">
        <v>197</v>
      </c>
      <c r="G1" s="53" t="s">
        <v>208</v>
      </c>
      <c r="H1" s="53" t="s">
        <v>198</v>
      </c>
      <c r="I1" s="53" t="s">
        <v>199</v>
      </c>
      <c r="J1" s="53" t="s">
        <v>200</v>
      </c>
      <c r="K1" s="53" t="s">
        <v>209</v>
      </c>
      <c r="L1" s="53" t="s">
        <v>201</v>
      </c>
      <c r="M1" s="53" t="s">
        <v>202</v>
      </c>
      <c r="N1" s="53" t="s">
        <v>203</v>
      </c>
      <c r="O1" s="53" t="s">
        <v>204</v>
      </c>
      <c r="P1" s="53" t="s">
        <v>205</v>
      </c>
      <c r="Q1" s="53" t="s">
        <v>206</v>
      </c>
      <c r="R1" s="54" t="s">
        <v>207</v>
      </c>
    </row>
    <row r="2" spans="1:18" x14ac:dyDescent="0.25">
      <c r="A2" s="341" t="s">
        <v>288</v>
      </c>
      <c r="B2" s="339" t="s">
        <v>18</v>
      </c>
      <c r="C2" s="51" t="s">
        <v>27</v>
      </c>
      <c r="D2" s="57">
        <v>0.14782451550721151</v>
      </c>
      <c r="E2" s="59">
        <v>0.69850574712643676</v>
      </c>
      <c r="F2" s="57">
        <v>0.53827956989247305</v>
      </c>
      <c r="G2" s="59">
        <v>0.97830330330330317</v>
      </c>
      <c r="H2" s="59">
        <v>0.84269162210338666</v>
      </c>
      <c r="I2" s="59">
        <v>0.73735672720860523</v>
      </c>
      <c r="J2" s="59">
        <v>0.96</v>
      </c>
      <c r="K2" s="59">
        <v>0.84693611587149231</v>
      </c>
      <c r="L2" s="59">
        <v>0.96103896103896103</v>
      </c>
      <c r="M2" s="57">
        <v>0.99437928655951391</v>
      </c>
      <c r="N2" s="59">
        <v>0.66557422969187674</v>
      </c>
      <c r="O2" s="59">
        <v>0.86464646464646466</v>
      </c>
      <c r="P2" s="57">
        <v>0.96078431372549</v>
      </c>
      <c r="Q2" s="59">
        <v>0.52762561218937054</v>
      </c>
      <c r="R2" s="59">
        <v>0.841015065999418</v>
      </c>
    </row>
    <row r="3" spans="1:18" x14ac:dyDescent="0.25">
      <c r="A3" s="342"/>
      <c r="B3" s="339"/>
      <c r="C3" s="52" t="s">
        <v>8</v>
      </c>
      <c r="D3" s="58">
        <v>0.17610753502461191</v>
      </c>
      <c r="E3" s="60">
        <v>0.69256978653530388</v>
      </c>
      <c r="F3" s="58">
        <v>0.54849462365591395</v>
      </c>
      <c r="G3" s="60">
        <v>0.97560060060060061</v>
      </c>
      <c r="H3" s="60">
        <v>0.58672014260249561</v>
      </c>
      <c r="I3" s="60">
        <v>0.72887497795803213</v>
      </c>
      <c r="J3" s="58">
        <v>0.96</v>
      </c>
      <c r="K3" s="60">
        <v>0.81538417742315183</v>
      </c>
      <c r="L3" s="60">
        <v>0.92943722943722951</v>
      </c>
      <c r="M3" s="58">
        <v>0.99837928358634964</v>
      </c>
      <c r="N3" s="60">
        <v>0.5047759103641456</v>
      </c>
      <c r="O3" s="60">
        <v>0.79797979797979812</v>
      </c>
      <c r="P3" s="58">
        <v>0.97189542483660118</v>
      </c>
      <c r="Q3" s="60">
        <v>0.31398966080174129</v>
      </c>
      <c r="R3" s="60">
        <v>0.73258480955862648</v>
      </c>
    </row>
    <row r="4" spans="1:18" x14ac:dyDescent="0.25">
      <c r="A4" s="342"/>
      <c r="B4" s="340" t="s">
        <v>10</v>
      </c>
      <c r="C4" s="51" t="s">
        <v>27</v>
      </c>
      <c r="D4" s="57">
        <v>0.12889286656798971</v>
      </c>
      <c r="E4" s="59">
        <v>0.70552545155993429</v>
      </c>
      <c r="F4" s="57">
        <v>0.51537634408602151</v>
      </c>
      <c r="G4" s="57">
        <v>0.97830330330330317</v>
      </c>
      <c r="H4" s="56">
        <v>0.8367201426024955</v>
      </c>
      <c r="I4" s="57">
        <v>0.72140715923117615</v>
      </c>
      <c r="J4" s="59">
        <v>0.96</v>
      </c>
      <c r="K4" s="59">
        <v>0.84662434789951269</v>
      </c>
      <c r="L4" s="59">
        <v>0.96017316017316023</v>
      </c>
      <c r="M4" s="57">
        <v>0.98501720570133977</v>
      </c>
      <c r="N4" s="59">
        <v>0.65022408963585432</v>
      </c>
      <c r="O4" s="59">
        <v>0.86161616161616161</v>
      </c>
      <c r="P4" s="57">
        <v>0.96078431372549011</v>
      </c>
      <c r="Q4" s="56">
        <v>0.52159894794122974</v>
      </c>
      <c r="R4" s="59">
        <v>0.83971483968610605</v>
      </c>
    </row>
    <row r="5" spans="1:18" x14ac:dyDescent="0.25">
      <c r="A5" s="343"/>
      <c r="B5" s="340"/>
      <c r="C5" s="52" t="s">
        <v>8</v>
      </c>
      <c r="D5" s="58">
        <v>0.1955033102704439</v>
      </c>
      <c r="E5" s="60">
        <v>0.67101806239737283</v>
      </c>
      <c r="F5" s="58">
        <v>0.54172043010752691</v>
      </c>
      <c r="G5" s="58">
        <v>0.98100600600600596</v>
      </c>
      <c r="H5" s="55">
        <v>0.62254901960784326</v>
      </c>
      <c r="I5" s="58">
        <v>0.73261329571504141</v>
      </c>
      <c r="J5" s="58">
        <v>0.96</v>
      </c>
      <c r="K5" s="60">
        <v>0.80450783838635898</v>
      </c>
      <c r="L5" s="60">
        <v>0.91515151515151505</v>
      </c>
      <c r="M5" s="58">
        <v>0.99736203031438231</v>
      </c>
      <c r="N5" s="60">
        <v>0.52843137254901962</v>
      </c>
      <c r="O5" s="60">
        <v>0.8</v>
      </c>
      <c r="P5" s="58">
        <v>0.97189542483660118</v>
      </c>
      <c r="Q5" s="56">
        <v>0.3638264103029204</v>
      </c>
      <c r="R5" s="60">
        <v>0.72958675093025149</v>
      </c>
    </row>
    <row r="6" spans="1:18" x14ac:dyDescent="0.25">
      <c r="A6" s="344" t="s">
        <v>289</v>
      </c>
      <c r="B6" s="339" t="s">
        <v>18</v>
      </c>
      <c r="C6" s="51" t="s">
        <v>27</v>
      </c>
      <c r="D6" s="57">
        <v>0.1523757070898305</v>
      </c>
      <c r="E6" s="59">
        <v>0.68839080459770119</v>
      </c>
      <c r="F6" s="57">
        <v>0.5450537634408601</v>
      </c>
      <c r="G6" s="57">
        <v>0.97830330330330317</v>
      </c>
      <c r="H6" s="59">
        <v>0.84260249554367195</v>
      </c>
      <c r="I6" s="57">
        <v>0.73079703755951331</v>
      </c>
      <c r="J6" s="59">
        <v>0.97333333333333338</v>
      </c>
      <c r="K6" s="59">
        <v>0.83962662231996676</v>
      </c>
      <c r="L6" s="59">
        <v>0.95930735930735944</v>
      </c>
      <c r="M6" s="59">
        <v>0.99894825504991935</v>
      </c>
      <c r="N6" s="59">
        <v>0.67270308123249301</v>
      </c>
      <c r="O6" s="59">
        <v>0.8545454545454545</v>
      </c>
      <c r="P6" s="57">
        <v>0.96078431372549011</v>
      </c>
      <c r="Q6" s="59">
        <v>0.55593143479049523</v>
      </c>
      <c r="R6" s="59">
        <v>0.83781458545645027</v>
      </c>
    </row>
    <row r="7" spans="1:18" x14ac:dyDescent="0.25">
      <c r="A7" s="345"/>
      <c r="B7" s="339"/>
      <c r="C7" s="52" t="s">
        <v>8</v>
      </c>
      <c r="D7" s="58">
        <v>0.16412630661021421</v>
      </c>
      <c r="E7" s="60">
        <v>0.6818555008210182</v>
      </c>
      <c r="F7" s="58">
        <v>0.54516129032258065</v>
      </c>
      <c r="G7" s="58">
        <v>0.97560060060060061</v>
      </c>
      <c r="H7" s="60">
        <v>0.58368983957219256</v>
      </c>
      <c r="I7" s="58">
        <v>0.7345177217421972</v>
      </c>
      <c r="J7" s="60">
        <v>0.96</v>
      </c>
      <c r="K7" s="60">
        <v>0.81678386788578572</v>
      </c>
      <c r="L7" s="60">
        <v>0.93722943722943719</v>
      </c>
      <c r="M7" s="60">
        <v>0.99839652496566011</v>
      </c>
      <c r="N7" s="60">
        <v>0.48593837535014001</v>
      </c>
      <c r="O7" s="60">
        <v>0.84040404040404049</v>
      </c>
      <c r="P7" s="58">
        <v>0.96633986928104565</v>
      </c>
      <c r="Q7" s="60">
        <v>0.3011427534917468</v>
      </c>
      <c r="R7" s="60">
        <v>0.75883885715444976</v>
      </c>
    </row>
    <row r="8" spans="1:18" x14ac:dyDescent="0.25">
      <c r="A8" s="345"/>
      <c r="B8" s="340" t="s">
        <v>10</v>
      </c>
      <c r="C8" s="51" t="s">
        <v>27</v>
      </c>
      <c r="D8" s="57">
        <v>0.17849758470735369</v>
      </c>
      <c r="E8" s="59">
        <v>0.68493431855500819</v>
      </c>
      <c r="F8" s="57">
        <v>0.52182795698924722</v>
      </c>
      <c r="G8" s="57">
        <v>0.97552552552552552</v>
      </c>
      <c r="H8" s="59">
        <v>0.83966131907308372</v>
      </c>
      <c r="I8" s="57">
        <v>0.73731264327279133</v>
      </c>
      <c r="J8" s="57">
        <v>0.96666666666666656</v>
      </c>
      <c r="K8" s="59">
        <v>0.83993935626086136</v>
      </c>
      <c r="L8" s="59">
        <v>0.95930735930735922</v>
      </c>
      <c r="M8" s="59">
        <v>0.99891377229129863</v>
      </c>
      <c r="N8" s="59">
        <v>0.66557422969187674</v>
      </c>
      <c r="O8" s="59">
        <v>0.85353535353535348</v>
      </c>
      <c r="P8" s="57">
        <v>0.96078431372549011</v>
      </c>
      <c r="Q8" s="59">
        <v>0.54787774351532748</v>
      </c>
      <c r="R8" s="59">
        <v>0.83761445944376667</v>
      </c>
    </row>
    <row r="9" spans="1:18" x14ac:dyDescent="0.25">
      <c r="A9" s="346"/>
      <c r="B9" s="340"/>
      <c r="C9" s="52" t="s">
        <v>8</v>
      </c>
      <c r="D9" s="58">
        <v>0.18448590409968679</v>
      </c>
      <c r="E9" s="60">
        <v>0.66744663382594427</v>
      </c>
      <c r="F9" s="58">
        <v>0.54827956989247306</v>
      </c>
      <c r="G9" s="58">
        <v>0.98100600600600596</v>
      </c>
      <c r="H9" s="60">
        <v>0.61942959001782538</v>
      </c>
      <c r="I9" s="58">
        <v>0.74013401516487387</v>
      </c>
      <c r="J9" s="60">
        <v>0.96</v>
      </c>
      <c r="K9" s="60">
        <v>0.80357543689103894</v>
      </c>
      <c r="L9" s="60">
        <v>0.91212121212121189</v>
      </c>
      <c r="M9" s="60">
        <v>0.99741375445231328</v>
      </c>
      <c r="N9" s="60">
        <v>0.5248459383753501</v>
      </c>
      <c r="O9" s="60">
        <v>0.84646464646464636</v>
      </c>
      <c r="P9" s="58">
        <v>0.97189542483660118</v>
      </c>
      <c r="Q9" s="60">
        <v>0.35369580990386362</v>
      </c>
      <c r="R9" s="60">
        <v>0.74273382140780786</v>
      </c>
    </row>
    <row r="10" spans="1:18" x14ac:dyDescent="0.25">
      <c r="A10" s="347" t="s">
        <v>290</v>
      </c>
      <c r="B10" s="339" t="s">
        <v>18</v>
      </c>
      <c r="C10" s="51" t="s">
        <v>27</v>
      </c>
      <c r="D10" s="57">
        <v>0.1523757070898305</v>
      </c>
      <c r="E10" s="59">
        <v>0.68839080459770119</v>
      </c>
      <c r="F10" s="57">
        <v>0.5450537634408601</v>
      </c>
      <c r="G10" s="59">
        <v>0.97830330330330317</v>
      </c>
      <c r="H10" s="59">
        <v>0.84260249554367195</v>
      </c>
      <c r="I10" s="57">
        <v>0.73079703755951331</v>
      </c>
      <c r="J10" s="59">
        <v>0.97333333333333338</v>
      </c>
      <c r="K10" s="59">
        <v>0.83962662231996676</v>
      </c>
      <c r="L10" s="59">
        <v>0.95930735930735944</v>
      </c>
      <c r="M10" s="59">
        <v>0.99894825504991935</v>
      </c>
      <c r="N10" s="59">
        <v>0.67270308123249301</v>
      </c>
      <c r="O10" s="59">
        <v>0.8545454545454545</v>
      </c>
      <c r="P10" s="57">
        <v>0.96078431372549011</v>
      </c>
      <c r="Q10" s="59">
        <v>0.55593143479049523</v>
      </c>
      <c r="R10" s="59">
        <v>0.83781458545645027</v>
      </c>
    </row>
    <row r="11" spans="1:18" x14ac:dyDescent="0.25">
      <c r="A11" s="348"/>
      <c r="B11" s="339"/>
      <c r="C11" s="52" t="s">
        <v>8</v>
      </c>
      <c r="D11" s="58">
        <v>0.15382144045529131</v>
      </c>
      <c r="E11" s="60">
        <v>0.6817323481116585</v>
      </c>
      <c r="F11" s="58">
        <v>0.55505376344086022</v>
      </c>
      <c r="G11" s="58">
        <v>0.97830330330330317</v>
      </c>
      <c r="H11" s="60">
        <v>0.57477718360071306</v>
      </c>
      <c r="I11" s="58">
        <v>0.73643096455651558</v>
      </c>
      <c r="J11" s="60">
        <v>0.96</v>
      </c>
      <c r="K11" s="60">
        <v>0.82284749776284904</v>
      </c>
      <c r="L11" s="60">
        <v>0.92251082251082261</v>
      </c>
      <c r="M11" s="60">
        <v>0.99827583233732331</v>
      </c>
      <c r="N11" s="60">
        <v>0.44579831932773112</v>
      </c>
      <c r="O11" s="60">
        <v>0.78989898989898999</v>
      </c>
      <c r="P11" s="58">
        <v>0.97189542483660118</v>
      </c>
      <c r="Q11" s="60">
        <v>0.28696263377471432</v>
      </c>
      <c r="R11" s="60">
        <v>0.71507382743071279</v>
      </c>
    </row>
    <row r="12" spans="1:18" x14ac:dyDescent="0.25">
      <c r="A12" s="348"/>
      <c r="B12" s="340" t="s">
        <v>10</v>
      </c>
      <c r="C12" s="51" t="s">
        <v>27</v>
      </c>
      <c r="D12" s="59">
        <v>0.18184973552258671</v>
      </c>
      <c r="E12" s="59">
        <v>0.68493431855500819</v>
      </c>
      <c r="F12" s="57">
        <v>0.52172043010752689</v>
      </c>
      <c r="G12" s="57">
        <v>0.97552552552552552</v>
      </c>
      <c r="H12" s="56">
        <v>0.83966131907308372</v>
      </c>
      <c r="I12" s="57">
        <v>0.7326485628636924</v>
      </c>
      <c r="J12" s="59">
        <v>0.96666666666666656</v>
      </c>
      <c r="K12" s="59">
        <v>0.84025064124838322</v>
      </c>
      <c r="L12" s="59">
        <v>0.96017316017316023</v>
      </c>
      <c r="M12" s="59">
        <v>0.99887928953267802</v>
      </c>
      <c r="N12" s="59">
        <v>0.66677871148459378</v>
      </c>
      <c r="O12" s="59">
        <v>0.85151515151515134</v>
      </c>
      <c r="P12" s="57">
        <v>0.96078431372549011</v>
      </c>
      <c r="Q12" s="59">
        <v>0.5451750408126248</v>
      </c>
      <c r="R12" s="59">
        <v>0.83711453623459564</v>
      </c>
    </row>
    <row r="13" spans="1:18" x14ac:dyDescent="0.25">
      <c r="A13" s="349"/>
      <c r="B13" s="340"/>
      <c r="C13" s="52" t="s">
        <v>8</v>
      </c>
      <c r="D13" s="60">
        <v>0.16508267070554089</v>
      </c>
      <c r="E13" s="60">
        <v>0.67803776683087036</v>
      </c>
      <c r="F13" s="58">
        <v>0.55827956989247307</v>
      </c>
      <c r="G13" s="58">
        <v>0.98370870870870863</v>
      </c>
      <c r="H13" s="55">
        <v>0.61354723707664893</v>
      </c>
      <c r="I13" s="58">
        <v>0.73827367307353198</v>
      </c>
      <c r="J13" s="60">
        <v>0.96</v>
      </c>
      <c r="K13" s="60">
        <v>0.80295480186307411</v>
      </c>
      <c r="L13" s="60">
        <v>0.90735930735930737</v>
      </c>
      <c r="M13" s="60">
        <v>0.99724134065921</v>
      </c>
      <c r="N13" s="60">
        <v>0.48829131652661062</v>
      </c>
      <c r="O13" s="60">
        <v>0.78080808080808084</v>
      </c>
      <c r="P13" s="58">
        <v>0.97189542483660118</v>
      </c>
      <c r="Q13" s="58">
        <v>0.30655269363323051</v>
      </c>
      <c r="R13" s="60">
        <v>0.71022636540097561</v>
      </c>
    </row>
    <row r="14" spans="1:18" x14ac:dyDescent="0.25">
      <c r="A14" s="350" t="s">
        <v>291</v>
      </c>
      <c r="B14" s="339" t="s">
        <v>18</v>
      </c>
      <c r="C14" s="51" t="s">
        <v>27</v>
      </c>
      <c r="D14" s="59">
        <v>0.14134912165961011</v>
      </c>
      <c r="E14" s="56">
        <v>0.73434318555008216</v>
      </c>
      <c r="F14" s="59">
        <v>0.57462365591397846</v>
      </c>
      <c r="G14" s="59">
        <v>0.97830330330330317</v>
      </c>
      <c r="H14" s="59">
        <v>0.84260249554367195</v>
      </c>
      <c r="I14" s="59">
        <v>0.74205607476635516</v>
      </c>
      <c r="J14" s="59">
        <v>0.97333333333333338</v>
      </c>
      <c r="K14" s="59">
        <v>0.8470875299943128</v>
      </c>
      <c r="L14" s="59">
        <v>0.95714285714285707</v>
      </c>
      <c r="M14" s="59">
        <v>0.99905170332578153</v>
      </c>
      <c r="N14" s="59">
        <v>0.66796918767507019</v>
      </c>
      <c r="O14" s="59">
        <v>0.86363636363636365</v>
      </c>
      <c r="P14" s="57">
        <v>0.96078431372549011</v>
      </c>
      <c r="Q14" s="59">
        <v>0.52425176854707056</v>
      </c>
      <c r="R14" s="59">
        <v>0.84111506694957028</v>
      </c>
    </row>
    <row r="15" spans="1:18" x14ac:dyDescent="0.25">
      <c r="A15" s="351"/>
      <c r="B15" s="339"/>
      <c r="C15" s="52" t="s">
        <v>8</v>
      </c>
      <c r="D15" s="60">
        <v>8.5763542276226873E-2</v>
      </c>
      <c r="E15" s="55">
        <v>0.71291461412151069</v>
      </c>
      <c r="F15" s="60">
        <v>0.55795698924731185</v>
      </c>
      <c r="G15" s="60">
        <v>0.97282282282282284</v>
      </c>
      <c r="H15" s="60">
        <v>0.56871657754010696</v>
      </c>
      <c r="I15" s="60">
        <v>0.71673426203491442</v>
      </c>
      <c r="J15" s="60">
        <v>0.96666666666666679</v>
      </c>
      <c r="K15" s="60">
        <v>0.83776809812727515</v>
      </c>
      <c r="L15" s="60">
        <v>0.93116883116883109</v>
      </c>
      <c r="M15" s="60">
        <v>0.99862066884302292</v>
      </c>
      <c r="N15" s="60">
        <v>0.4599579831932773</v>
      </c>
      <c r="O15" s="60">
        <v>0.72424242424242424</v>
      </c>
      <c r="P15" s="58">
        <v>0.96633986928104565</v>
      </c>
      <c r="Q15" s="60">
        <v>0.23913023762017049</v>
      </c>
      <c r="R15" s="60">
        <v>0.78369284391313621</v>
      </c>
    </row>
    <row r="16" spans="1:18" x14ac:dyDescent="0.25">
      <c r="A16" s="351"/>
      <c r="B16" s="340" t="s">
        <v>10</v>
      </c>
      <c r="C16" s="51" t="s">
        <v>27</v>
      </c>
      <c r="D16" s="59">
        <v>0.18352667148577789</v>
      </c>
      <c r="E16" s="59">
        <v>0.72018062397372751</v>
      </c>
      <c r="F16" s="57">
        <v>0.54806451612903229</v>
      </c>
      <c r="G16" s="57">
        <v>0.97552552552552552</v>
      </c>
      <c r="H16" s="59">
        <v>0.83368983957219245</v>
      </c>
      <c r="I16" s="59">
        <v>0.74016046552636217</v>
      </c>
      <c r="J16" s="59">
        <v>0.96666666666666656</v>
      </c>
      <c r="K16" s="59">
        <v>0.84848625072647044</v>
      </c>
      <c r="L16" s="59">
        <v>0.95974025974025978</v>
      </c>
      <c r="M16" s="59">
        <v>0.99905170332578153</v>
      </c>
      <c r="N16" s="59">
        <v>0.66438375350140055</v>
      </c>
      <c r="O16" s="59">
        <v>0.85656565656565653</v>
      </c>
      <c r="P16" s="57">
        <v>0.96078431372549011</v>
      </c>
      <c r="Q16" s="59">
        <v>0.44672592055142391</v>
      </c>
      <c r="R16" s="59">
        <v>0.84036549116465231</v>
      </c>
    </row>
    <row r="17" spans="1:18" x14ac:dyDescent="0.25">
      <c r="A17" s="352"/>
      <c r="B17" s="340"/>
      <c r="C17" s="52" t="s">
        <v>8</v>
      </c>
      <c r="D17" s="60">
        <v>0.1123656099044209</v>
      </c>
      <c r="E17" s="60">
        <v>0.71648604269293936</v>
      </c>
      <c r="F17" s="58">
        <v>0.56150537634408604</v>
      </c>
      <c r="G17" s="58">
        <v>0.97822822822822819</v>
      </c>
      <c r="H17" s="60">
        <v>0.67611408199643508</v>
      </c>
      <c r="I17" s="60">
        <v>0.68675718568153776</v>
      </c>
      <c r="J17" s="58">
        <v>0.96666666666666679</v>
      </c>
      <c r="K17" s="60">
        <v>0.8396333878639336</v>
      </c>
      <c r="L17" s="60">
        <v>0.93333333333333335</v>
      </c>
      <c r="M17" s="60">
        <v>0.99848273483537597</v>
      </c>
      <c r="N17" s="60">
        <v>0.45997198879551832</v>
      </c>
      <c r="O17" s="60">
        <v>0.72626262626262628</v>
      </c>
      <c r="P17" s="58">
        <v>0.96633986928104565</v>
      </c>
      <c r="Q17" s="60">
        <v>0.22500000000000001</v>
      </c>
      <c r="R17" s="60">
        <v>0.77709097856960374</v>
      </c>
    </row>
    <row r="18" spans="1:18" x14ac:dyDescent="0.25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</row>
    <row r="21" spans="1:18" x14ac:dyDescent="0.25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</row>
    <row r="22" spans="1:18" x14ac:dyDescent="0.25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</row>
    <row r="23" spans="1:18" x14ac:dyDescent="0.25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</row>
    <row r="24" spans="1:18" x14ac:dyDescent="0.25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</row>
    <row r="25" spans="1:18" x14ac:dyDescent="0.2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</row>
    <row r="27" spans="1:18" x14ac:dyDescent="0.25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</row>
    <row r="28" spans="1:18" x14ac:dyDescent="0.25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</row>
    <row r="29" spans="1:18" x14ac:dyDescent="0.25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</row>
    <row r="30" spans="1:18" x14ac:dyDescent="0.25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</row>
    <row r="31" spans="1:18" x14ac:dyDescent="0.25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</row>
    <row r="32" spans="1:18" x14ac:dyDescent="0.25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</row>
    <row r="33" spans="1:16" x14ac:dyDescent="0.25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</row>
    <row r="34" spans="1:16" x14ac:dyDescent="0.25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</row>
  </sheetData>
  <mergeCells count="12">
    <mergeCell ref="B14:B15"/>
    <mergeCell ref="B16:B17"/>
    <mergeCell ref="A2:A5"/>
    <mergeCell ref="A6:A9"/>
    <mergeCell ref="A10:A13"/>
    <mergeCell ref="A14:A17"/>
    <mergeCell ref="B2:B3"/>
    <mergeCell ref="B4:B5"/>
    <mergeCell ref="B6:B7"/>
    <mergeCell ref="B8:B9"/>
    <mergeCell ref="B10:B11"/>
    <mergeCell ref="B12:B13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5"/>
  <sheetViews>
    <sheetView workbookViewId="0">
      <selection activeCell="D18" sqref="D18"/>
    </sheetView>
  </sheetViews>
  <sheetFormatPr defaultColWidth="8.85546875" defaultRowHeight="15" x14ac:dyDescent="0.25"/>
  <cols>
    <col min="1" max="1" width="9.140625" customWidth="1"/>
    <col min="2" max="2" width="6" customWidth="1"/>
    <col min="3" max="3" width="14.28515625" customWidth="1"/>
    <col min="4" max="4" width="19.140625" customWidth="1"/>
    <col min="5" max="5" width="18.7109375" customWidth="1"/>
    <col min="6" max="6" width="10.42578125" customWidth="1"/>
    <col min="7" max="7" width="22.140625" customWidth="1"/>
    <col min="10" max="10" width="15" customWidth="1"/>
  </cols>
  <sheetData>
    <row r="1" spans="1:10" ht="33" customHeight="1" x14ac:dyDescent="0.25">
      <c r="A1" s="15" t="s">
        <v>0</v>
      </c>
      <c r="B1" s="15" t="s">
        <v>1</v>
      </c>
      <c r="C1" s="16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spans="1:10" x14ac:dyDescent="0.25">
      <c r="A2" s="14" t="s">
        <v>7</v>
      </c>
      <c r="B2" s="14" t="s">
        <v>8</v>
      </c>
      <c r="C2" s="42" t="s">
        <v>9</v>
      </c>
      <c r="D2" s="20" t="s">
        <v>10</v>
      </c>
      <c r="E2" s="5" t="s">
        <v>11</v>
      </c>
      <c r="F2" s="34">
        <v>1</v>
      </c>
      <c r="G2" s="31" t="s">
        <v>12</v>
      </c>
    </row>
    <row r="3" spans="1:10" x14ac:dyDescent="0.25">
      <c r="A3" s="14" t="s">
        <v>13</v>
      </c>
      <c r="B3" s="14" t="s">
        <v>8</v>
      </c>
      <c r="C3" s="38" t="s">
        <v>14</v>
      </c>
      <c r="D3" s="20" t="s">
        <v>10</v>
      </c>
      <c r="E3" s="3" t="s">
        <v>15</v>
      </c>
      <c r="F3" s="35">
        <v>3</v>
      </c>
      <c r="G3" s="32" t="s">
        <v>16</v>
      </c>
      <c r="I3" s="1" t="s">
        <v>9</v>
      </c>
      <c r="J3" s="1" t="s">
        <v>283</v>
      </c>
    </row>
    <row r="4" spans="1:10" ht="21" customHeight="1" x14ac:dyDescent="0.25">
      <c r="A4" s="14" t="s">
        <v>17</v>
      </c>
      <c r="B4" s="14" t="s">
        <v>8</v>
      </c>
      <c r="C4" s="38" t="s">
        <v>14</v>
      </c>
      <c r="D4" s="20" t="s">
        <v>10</v>
      </c>
      <c r="E4" s="3" t="s">
        <v>15</v>
      </c>
      <c r="F4" s="35">
        <v>3</v>
      </c>
      <c r="G4" s="32" t="s">
        <v>18</v>
      </c>
      <c r="I4" s="1" t="s">
        <v>23</v>
      </c>
      <c r="J4" s="1"/>
    </row>
    <row r="5" spans="1:10" x14ac:dyDescent="0.25">
      <c r="A5" s="14" t="s">
        <v>19</v>
      </c>
      <c r="B5" s="14" t="s">
        <v>8</v>
      </c>
      <c r="C5" s="41" t="s">
        <v>20</v>
      </c>
      <c r="D5" s="20" t="s">
        <v>10</v>
      </c>
      <c r="E5" s="3" t="s">
        <v>15</v>
      </c>
      <c r="F5" s="35">
        <v>3</v>
      </c>
      <c r="G5" s="32" t="s">
        <v>18</v>
      </c>
      <c r="I5" s="1" t="s">
        <v>14</v>
      </c>
      <c r="J5" s="1" t="s">
        <v>284</v>
      </c>
    </row>
    <row r="6" spans="1:10" x14ac:dyDescent="0.25">
      <c r="A6" s="14" t="s">
        <v>21</v>
      </c>
      <c r="B6" s="14" t="s">
        <v>8</v>
      </c>
      <c r="C6" s="41" t="s">
        <v>20</v>
      </c>
      <c r="D6" s="20" t="s">
        <v>10</v>
      </c>
      <c r="E6" s="3" t="s">
        <v>15</v>
      </c>
      <c r="F6" s="35">
        <v>3</v>
      </c>
      <c r="G6" s="32" t="s">
        <v>16</v>
      </c>
      <c r="I6" s="1" t="s">
        <v>20</v>
      </c>
      <c r="J6" s="1"/>
    </row>
    <row r="7" spans="1:10" x14ac:dyDescent="0.25">
      <c r="A7" s="14" t="s">
        <v>22</v>
      </c>
      <c r="B7" s="14" t="s">
        <v>8</v>
      </c>
      <c r="C7" s="33" t="s">
        <v>23</v>
      </c>
      <c r="D7" s="20" t="s">
        <v>10</v>
      </c>
      <c r="E7" s="3" t="s">
        <v>15</v>
      </c>
      <c r="F7" s="35">
        <v>3</v>
      </c>
      <c r="G7" s="32" t="s">
        <v>16</v>
      </c>
    </row>
    <row r="8" spans="1:10" x14ac:dyDescent="0.25">
      <c r="A8" s="14" t="s">
        <v>24</v>
      </c>
      <c r="B8" s="14" t="s">
        <v>8</v>
      </c>
      <c r="C8" s="33" t="s">
        <v>23</v>
      </c>
      <c r="D8" s="20" t="s">
        <v>10</v>
      </c>
      <c r="E8" s="3" t="s">
        <v>15</v>
      </c>
      <c r="F8" s="35">
        <v>3</v>
      </c>
      <c r="G8" s="32" t="s">
        <v>18</v>
      </c>
    </row>
    <row r="9" spans="1:10" x14ac:dyDescent="0.25">
      <c r="A9" s="14" t="s">
        <v>25</v>
      </c>
      <c r="B9" s="14" t="s">
        <v>8</v>
      </c>
      <c r="C9" s="33" t="s">
        <v>23</v>
      </c>
      <c r="D9" s="20" t="s">
        <v>10</v>
      </c>
      <c r="E9" s="5" t="s">
        <v>11</v>
      </c>
      <c r="F9" s="34">
        <v>1</v>
      </c>
      <c r="G9" s="31" t="s">
        <v>12</v>
      </c>
    </row>
    <row r="10" spans="1:10" x14ac:dyDescent="0.25">
      <c r="A10" s="14" t="s">
        <v>26</v>
      </c>
      <c r="B10" s="39" t="s">
        <v>27</v>
      </c>
      <c r="C10" s="41" t="s">
        <v>20</v>
      </c>
      <c r="D10" s="20" t="s">
        <v>10</v>
      </c>
      <c r="E10" s="5" t="s">
        <v>11</v>
      </c>
      <c r="F10" s="34">
        <v>1</v>
      </c>
      <c r="G10" s="31" t="s">
        <v>12</v>
      </c>
    </row>
    <row r="11" spans="1:10" x14ac:dyDescent="0.25">
      <c r="A11" s="14" t="s">
        <v>28</v>
      </c>
      <c r="B11" s="39" t="s">
        <v>27</v>
      </c>
      <c r="C11" s="38" t="s">
        <v>14</v>
      </c>
      <c r="D11" s="20" t="s">
        <v>10</v>
      </c>
      <c r="E11" s="5" t="s">
        <v>11</v>
      </c>
      <c r="F11" s="34">
        <v>1</v>
      </c>
      <c r="G11" s="31" t="s">
        <v>12</v>
      </c>
    </row>
    <row r="12" spans="1:10" x14ac:dyDescent="0.25">
      <c r="A12" s="14" t="s">
        <v>29</v>
      </c>
      <c r="B12" s="39" t="s">
        <v>27</v>
      </c>
      <c r="C12" s="33" t="s">
        <v>23</v>
      </c>
      <c r="D12" s="20" t="s">
        <v>10</v>
      </c>
      <c r="E12" s="5" t="s">
        <v>11</v>
      </c>
      <c r="F12" s="34">
        <v>1</v>
      </c>
      <c r="G12" s="31" t="s">
        <v>12</v>
      </c>
    </row>
    <row r="13" spans="1:10" x14ac:dyDescent="0.25">
      <c r="A13" s="14" t="s">
        <v>30</v>
      </c>
      <c r="B13" s="14" t="s">
        <v>8</v>
      </c>
      <c r="C13" s="42" t="s">
        <v>9</v>
      </c>
      <c r="D13" s="20" t="s">
        <v>10</v>
      </c>
      <c r="E13" s="4" t="s">
        <v>31</v>
      </c>
      <c r="F13" s="35">
        <v>3</v>
      </c>
      <c r="G13" s="31" t="s">
        <v>12</v>
      </c>
    </row>
    <row r="14" spans="1:10" x14ac:dyDescent="0.25">
      <c r="A14" s="14" t="s">
        <v>32</v>
      </c>
      <c r="B14" s="14" t="s">
        <v>8</v>
      </c>
      <c r="C14" s="43" t="s">
        <v>20</v>
      </c>
      <c r="D14" s="20" t="s">
        <v>10</v>
      </c>
      <c r="E14" s="3" t="s">
        <v>15</v>
      </c>
      <c r="F14" s="36">
        <v>5</v>
      </c>
      <c r="G14" s="32" t="s">
        <v>16</v>
      </c>
    </row>
    <row r="15" spans="1:10" x14ac:dyDescent="0.25">
      <c r="A15" s="14" t="s">
        <v>33</v>
      </c>
      <c r="B15" s="14" t="s">
        <v>8</v>
      </c>
      <c r="C15" s="43" t="s">
        <v>20</v>
      </c>
      <c r="D15" s="20" t="s">
        <v>10</v>
      </c>
      <c r="E15" s="3" t="s">
        <v>15</v>
      </c>
      <c r="F15" s="36">
        <v>5</v>
      </c>
      <c r="G15" s="32" t="s">
        <v>18</v>
      </c>
    </row>
    <row r="16" spans="1:10" x14ac:dyDescent="0.25">
      <c r="A16" s="14" t="s">
        <v>34</v>
      </c>
      <c r="B16" s="14" t="s">
        <v>8</v>
      </c>
      <c r="C16" s="38" t="s">
        <v>14</v>
      </c>
      <c r="D16" s="20" t="s">
        <v>10</v>
      </c>
      <c r="E16" s="4" t="s">
        <v>31</v>
      </c>
      <c r="F16" s="35">
        <v>3</v>
      </c>
      <c r="G16" s="32" t="s">
        <v>18</v>
      </c>
    </row>
    <row r="17" spans="1:7" x14ac:dyDescent="0.25">
      <c r="A17" s="14" t="s">
        <v>35</v>
      </c>
      <c r="B17" s="14" t="s">
        <v>8</v>
      </c>
      <c r="C17" s="38" t="s">
        <v>14</v>
      </c>
      <c r="D17" s="20" t="s">
        <v>10</v>
      </c>
      <c r="E17" s="4" t="s">
        <v>31</v>
      </c>
      <c r="F17" s="35">
        <v>3</v>
      </c>
      <c r="G17" s="32" t="s">
        <v>16</v>
      </c>
    </row>
    <row r="18" spans="1:7" x14ac:dyDescent="0.25">
      <c r="A18" s="14" t="s">
        <v>36</v>
      </c>
      <c r="B18" s="14" t="s">
        <v>8</v>
      </c>
      <c r="C18" s="42" t="s">
        <v>9</v>
      </c>
      <c r="D18" s="19" t="s">
        <v>18</v>
      </c>
      <c r="E18" s="5" t="s">
        <v>11</v>
      </c>
      <c r="F18" s="34">
        <v>1</v>
      </c>
      <c r="G18" s="31" t="s">
        <v>12</v>
      </c>
    </row>
    <row r="19" spans="1:7" x14ac:dyDescent="0.25">
      <c r="A19" s="14" t="s">
        <v>37</v>
      </c>
      <c r="B19" s="14" t="s">
        <v>8</v>
      </c>
      <c r="C19" s="42" t="s">
        <v>9</v>
      </c>
      <c r="D19" s="20" t="s">
        <v>10</v>
      </c>
      <c r="E19" s="4" t="s">
        <v>31</v>
      </c>
      <c r="F19" s="35">
        <v>3</v>
      </c>
      <c r="G19" s="31" t="s">
        <v>12</v>
      </c>
    </row>
    <row r="20" spans="1:7" x14ac:dyDescent="0.25">
      <c r="A20" s="14" t="s">
        <v>38</v>
      </c>
      <c r="B20" s="14" t="s">
        <v>8</v>
      </c>
      <c r="C20" s="38" t="s">
        <v>14</v>
      </c>
      <c r="D20" s="20" t="s">
        <v>10</v>
      </c>
      <c r="E20" s="4" t="s">
        <v>31</v>
      </c>
      <c r="F20" s="35">
        <v>3</v>
      </c>
      <c r="G20" s="32" t="s">
        <v>18</v>
      </c>
    </row>
    <row r="21" spans="1:7" x14ac:dyDescent="0.25">
      <c r="A21" s="14" t="s">
        <v>39</v>
      </c>
      <c r="B21" s="14" t="s">
        <v>8</v>
      </c>
      <c r="C21" s="38" t="s">
        <v>14</v>
      </c>
      <c r="D21" s="20" t="s">
        <v>10</v>
      </c>
      <c r="E21" s="4" t="s">
        <v>31</v>
      </c>
      <c r="F21" s="35">
        <v>3</v>
      </c>
      <c r="G21" s="32" t="s">
        <v>16</v>
      </c>
    </row>
    <row r="22" spans="1:7" x14ac:dyDescent="0.25">
      <c r="A22" s="14" t="s">
        <v>40</v>
      </c>
      <c r="B22" s="14" t="s">
        <v>8</v>
      </c>
      <c r="C22" s="42" t="s">
        <v>9</v>
      </c>
      <c r="D22" s="20" t="s">
        <v>10</v>
      </c>
      <c r="E22" s="4" t="s">
        <v>31</v>
      </c>
      <c r="F22" s="36">
        <v>5</v>
      </c>
      <c r="G22" s="31" t="s">
        <v>12</v>
      </c>
    </row>
    <row r="23" spans="1:7" x14ac:dyDescent="0.25">
      <c r="A23" s="14" t="s">
        <v>41</v>
      </c>
      <c r="B23" s="14" t="s">
        <v>8</v>
      </c>
      <c r="C23" s="33" t="s">
        <v>23</v>
      </c>
      <c r="D23" s="20" t="s">
        <v>10</v>
      </c>
      <c r="E23" s="4" t="s">
        <v>31</v>
      </c>
      <c r="F23" s="35">
        <v>3</v>
      </c>
      <c r="G23" s="31" t="s">
        <v>12</v>
      </c>
    </row>
    <row r="24" spans="1:7" x14ac:dyDescent="0.25">
      <c r="A24" s="14" t="s">
        <v>42</v>
      </c>
      <c r="B24" s="14" t="s">
        <v>8</v>
      </c>
      <c r="C24" s="38" t="s">
        <v>14</v>
      </c>
      <c r="D24" s="20" t="s">
        <v>10</v>
      </c>
      <c r="E24" s="3" t="s">
        <v>15</v>
      </c>
      <c r="F24" s="36">
        <v>5</v>
      </c>
      <c r="G24" s="32" t="s">
        <v>18</v>
      </c>
    </row>
    <row r="25" spans="1:7" x14ac:dyDescent="0.25">
      <c r="A25" s="14" t="s">
        <v>43</v>
      </c>
      <c r="B25" s="14" t="s">
        <v>8</v>
      </c>
      <c r="C25" s="38" t="s">
        <v>14</v>
      </c>
      <c r="D25" s="20" t="s">
        <v>10</v>
      </c>
      <c r="E25" s="3" t="s">
        <v>15</v>
      </c>
      <c r="F25" s="36">
        <v>5</v>
      </c>
      <c r="G25" s="32" t="s">
        <v>16</v>
      </c>
    </row>
    <row r="26" spans="1:7" x14ac:dyDescent="0.25">
      <c r="A26" s="14" t="s">
        <v>44</v>
      </c>
      <c r="B26" s="14" t="s">
        <v>8</v>
      </c>
      <c r="C26" s="42" t="s">
        <v>9</v>
      </c>
      <c r="D26" s="20" t="s">
        <v>10</v>
      </c>
      <c r="E26" s="4" t="s">
        <v>31</v>
      </c>
      <c r="F26" s="36">
        <v>5</v>
      </c>
      <c r="G26" s="31" t="s">
        <v>12</v>
      </c>
    </row>
    <row r="27" spans="1:7" x14ac:dyDescent="0.25">
      <c r="A27" s="14" t="s">
        <v>45</v>
      </c>
      <c r="B27" s="14" t="s">
        <v>8</v>
      </c>
      <c r="C27" s="38" t="s">
        <v>14</v>
      </c>
      <c r="D27" s="20" t="s">
        <v>10</v>
      </c>
      <c r="E27" s="4" t="s">
        <v>31</v>
      </c>
      <c r="F27" s="36">
        <v>5</v>
      </c>
      <c r="G27" s="32" t="s">
        <v>18</v>
      </c>
    </row>
    <row r="28" spans="1:7" x14ac:dyDescent="0.25">
      <c r="A28" s="14" t="s">
        <v>46</v>
      </c>
      <c r="B28" s="14" t="s">
        <v>8</v>
      </c>
      <c r="C28" s="38" t="s">
        <v>14</v>
      </c>
      <c r="D28" s="20" t="s">
        <v>10</v>
      </c>
      <c r="E28" s="4" t="s">
        <v>31</v>
      </c>
      <c r="F28" s="36">
        <v>5</v>
      </c>
      <c r="G28" s="32" t="s">
        <v>16</v>
      </c>
    </row>
    <row r="29" spans="1:7" x14ac:dyDescent="0.25">
      <c r="A29" s="14" t="s">
        <v>47</v>
      </c>
      <c r="B29" s="14" t="s">
        <v>8</v>
      </c>
      <c r="C29" s="38" t="s">
        <v>14</v>
      </c>
      <c r="D29" s="20" t="s">
        <v>10</v>
      </c>
      <c r="E29" s="4" t="s">
        <v>31</v>
      </c>
      <c r="F29" s="36">
        <v>5</v>
      </c>
      <c r="G29" s="32" t="s">
        <v>18</v>
      </c>
    </row>
    <row r="30" spans="1:7" x14ac:dyDescent="0.25">
      <c r="A30" s="14" t="s">
        <v>48</v>
      </c>
      <c r="B30" s="14" t="s">
        <v>8</v>
      </c>
      <c r="C30" s="38" t="s">
        <v>14</v>
      </c>
      <c r="D30" s="20" t="s">
        <v>10</v>
      </c>
      <c r="E30" s="4" t="s">
        <v>31</v>
      </c>
      <c r="F30" s="36">
        <v>5</v>
      </c>
      <c r="G30" s="32" t="s">
        <v>16</v>
      </c>
    </row>
    <row r="31" spans="1:7" x14ac:dyDescent="0.25">
      <c r="A31" s="14" t="s">
        <v>49</v>
      </c>
      <c r="B31" s="14" t="s">
        <v>8</v>
      </c>
      <c r="C31" s="38" t="s">
        <v>14</v>
      </c>
      <c r="D31" s="20" t="s">
        <v>10</v>
      </c>
      <c r="E31" s="4" t="s">
        <v>31</v>
      </c>
      <c r="F31" s="37">
        <v>10</v>
      </c>
      <c r="G31" s="32" t="s">
        <v>16</v>
      </c>
    </row>
    <row r="32" spans="1:7" x14ac:dyDescent="0.25">
      <c r="A32" s="14" t="s">
        <v>50</v>
      </c>
      <c r="B32" s="14" t="s">
        <v>8</v>
      </c>
      <c r="C32" s="38" t="s">
        <v>14</v>
      </c>
      <c r="D32" s="20" t="s">
        <v>10</v>
      </c>
      <c r="E32" s="4" t="s">
        <v>31</v>
      </c>
      <c r="F32" s="37">
        <v>10</v>
      </c>
      <c r="G32" s="32" t="s">
        <v>18</v>
      </c>
    </row>
    <row r="33" spans="1:7" x14ac:dyDescent="0.25">
      <c r="A33" s="14" t="s">
        <v>51</v>
      </c>
      <c r="B33" s="14" t="s">
        <v>8</v>
      </c>
      <c r="C33" s="38" t="s">
        <v>14</v>
      </c>
      <c r="D33" s="20" t="s">
        <v>10</v>
      </c>
      <c r="E33" s="5" t="s">
        <v>11</v>
      </c>
      <c r="F33" s="34">
        <v>1</v>
      </c>
      <c r="G33" s="32" t="s">
        <v>12</v>
      </c>
    </row>
    <row r="34" spans="1:7" x14ac:dyDescent="0.25">
      <c r="A34" s="14" t="s">
        <v>52</v>
      </c>
      <c r="B34" s="14" t="s">
        <v>8</v>
      </c>
      <c r="C34" s="33" t="s">
        <v>23</v>
      </c>
      <c r="D34" s="20" t="s">
        <v>10</v>
      </c>
      <c r="E34" s="4" t="s">
        <v>31</v>
      </c>
      <c r="F34" s="36">
        <v>5</v>
      </c>
      <c r="G34" s="31" t="s">
        <v>12</v>
      </c>
    </row>
    <row r="35" spans="1:7" x14ac:dyDescent="0.25">
      <c r="A35" s="14" t="s">
        <v>53</v>
      </c>
      <c r="B35" s="14" t="s">
        <v>8</v>
      </c>
      <c r="C35" s="33" t="s">
        <v>23</v>
      </c>
      <c r="D35" s="20" t="s">
        <v>10</v>
      </c>
      <c r="E35" s="3" t="s">
        <v>15</v>
      </c>
      <c r="F35" s="36">
        <v>5</v>
      </c>
      <c r="G35" s="32" t="s">
        <v>18</v>
      </c>
    </row>
    <row r="36" spans="1:7" x14ac:dyDescent="0.25">
      <c r="A36" s="14" t="s">
        <v>54</v>
      </c>
      <c r="B36" s="14" t="s">
        <v>8</v>
      </c>
      <c r="C36" s="33" t="s">
        <v>23</v>
      </c>
      <c r="D36" s="20" t="s">
        <v>10</v>
      </c>
      <c r="E36" s="3" t="s">
        <v>15</v>
      </c>
      <c r="F36" s="36">
        <v>5</v>
      </c>
      <c r="G36" s="32" t="s">
        <v>16</v>
      </c>
    </row>
    <row r="37" spans="1:7" x14ac:dyDescent="0.25">
      <c r="A37" s="14" t="s">
        <v>55</v>
      </c>
      <c r="B37" s="14" t="s">
        <v>8</v>
      </c>
      <c r="C37" s="42" t="s">
        <v>9</v>
      </c>
      <c r="D37" s="19" t="s">
        <v>18</v>
      </c>
      <c r="E37" s="4" t="s">
        <v>31</v>
      </c>
      <c r="F37" s="35">
        <v>3</v>
      </c>
      <c r="G37" s="31" t="s">
        <v>12</v>
      </c>
    </row>
    <row r="38" spans="1:7" x14ac:dyDescent="0.25">
      <c r="A38" s="14" t="s">
        <v>56</v>
      </c>
      <c r="B38" s="14" t="s">
        <v>8</v>
      </c>
      <c r="C38" s="42" t="s">
        <v>9</v>
      </c>
      <c r="D38" s="20" t="s">
        <v>10</v>
      </c>
      <c r="E38" s="3" t="s">
        <v>15</v>
      </c>
      <c r="F38" s="35">
        <v>3</v>
      </c>
      <c r="G38" s="31" t="s">
        <v>12</v>
      </c>
    </row>
    <row r="39" spans="1:7" x14ac:dyDescent="0.25">
      <c r="A39" s="14" t="s">
        <v>57</v>
      </c>
      <c r="B39" s="14" t="s">
        <v>8</v>
      </c>
      <c r="C39" s="38" t="s">
        <v>14</v>
      </c>
      <c r="D39" s="19" t="s">
        <v>18</v>
      </c>
      <c r="E39" s="3" t="s">
        <v>15</v>
      </c>
      <c r="F39" s="36">
        <v>5</v>
      </c>
      <c r="G39" s="32" t="s">
        <v>18</v>
      </c>
    </row>
    <row r="40" spans="1:7" x14ac:dyDescent="0.25">
      <c r="A40" s="14" t="s">
        <v>58</v>
      </c>
      <c r="B40" s="14" t="s">
        <v>8</v>
      </c>
      <c r="C40" s="38" t="s">
        <v>14</v>
      </c>
      <c r="D40" s="19" t="s">
        <v>18</v>
      </c>
      <c r="E40" s="3" t="s">
        <v>15</v>
      </c>
      <c r="F40" s="36">
        <v>5</v>
      </c>
      <c r="G40" s="32" t="s">
        <v>16</v>
      </c>
    </row>
    <row r="41" spans="1:7" x14ac:dyDescent="0.25">
      <c r="A41" s="14" t="s">
        <v>59</v>
      </c>
      <c r="B41" s="14" t="s">
        <v>8</v>
      </c>
      <c r="C41" s="38" t="s">
        <v>14</v>
      </c>
      <c r="D41" s="20" t="s">
        <v>10</v>
      </c>
      <c r="E41" s="4" t="s">
        <v>31</v>
      </c>
      <c r="F41" s="35">
        <v>3</v>
      </c>
      <c r="G41" s="31" t="s">
        <v>12</v>
      </c>
    </row>
    <row r="42" spans="1:7" x14ac:dyDescent="0.25">
      <c r="A42" s="14" t="s">
        <v>60</v>
      </c>
      <c r="B42" s="14" t="s">
        <v>8</v>
      </c>
      <c r="C42" s="42" t="s">
        <v>9</v>
      </c>
      <c r="D42" s="20" t="s">
        <v>10</v>
      </c>
      <c r="E42" s="3" t="s">
        <v>15</v>
      </c>
      <c r="F42" s="36">
        <v>5</v>
      </c>
      <c r="G42" s="31" t="s">
        <v>12</v>
      </c>
    </row>
    <row r="43" spans="1:7" x14ac:dyDescent="0.25">
      <c r="A43" s="14" t="s">
        <v>61</v>
      </c>
      <c r="B43" s="14" t="s">
        <v>8</v>
      </c>
      <c r="C43" s="38" t="s">
        <v>14</v>
      </c>
      <c r="D43" s="40" t="s">
        <v>18</v>
      </c>
      <c r="E43" s="5" t="s">
        <v>11</v>
      </c>
      <c r="F43" s="34">
        <v>1</v>
      </c>
      <c r="G43" s="31" t="s">
        <v>12</v>
      </c>
    </row>
    <row r="44" spans="1:7" x14ac:dyDescent="0.25">
      <c r="A44" s="14" t="s">
        <v>62</v>
      </c>
      <c r="B44" s="14" t="s">
        <v>8</v>
      </c>
      <c r="C44" s="42" t="s">
        <v>9</v>
      </c>
      <c r="D44" s="20" t="s">
        <v>10</v>
      </c>
      <c r="E44" s="3" t="s">
        <v>15</v>
      </c>
      <c r="F44" s="35">
        <v>3</v>
      </c>
      <c r="G44" s="32" t="s">
        <v>18</v>
      </c>
    </row>
    <row r="45" spans="1:7" x14ac:dyDescent="0.25">
      <c r="A45" s="14" t="s">
        <v>63</v>
      </c>
      <c r="B45" s="14" t="s">
        <v>8</v>
      </c>
      <c r="C45" s="42" t="s">
        <v>9</v>
      </c>
      <c r="D45" s="20" t="s">
        <v>10</v>
      </c>
      <c r="E45" s="3" t="s">
        <v>15</v>
      </c>
      <c r="F45" s="35">
        <v>3</v>
      </c>
      <c r="G45" s="32" t="s">
        <v>16</v>
      </c>
    </row>
    <row r="46" spans="1:7" x14ac:dyDescent="0.25">
      <c r="A46" s="14" t="s">
        <v>64</v>
      </c>
      <c r="B46" s="39" t="s">
        <v>27</v>
      </c>
      <c r="C46" s="33" t="s">
        <v>23</v>
      </c>
      <c r="D46" s="19" t="s">
        <v>18</v>
      </c>
      <c r="E46" s="5" t="s">
        <v>11</v>
      </c>
      <c r="F46" s="34">
        <v>1</v>
      </c>
      <c r="G46" s="31" t="s">
        <v>12</v>
      </c>
    </row>
    <row r="47" spans="1:7" x14ac:dyDescent="0.25">
      <c r="A47" s="14" t="s">
        <v>65</v>
      </c>
      <c r="B47" s="39" t="s">
        <v>27</v>
      </c>
      <c r="C47" s="38" t="s">
        <v>14</v>
      </c>
      <c r="D47" s="19" t="s">
        <v>18</v>
      </c>
      <c r="E47" s="5" t="s">
        <v>11</v>
      </c>
      <c r="F47" s="34">
        <v>1</v>
      </c>
      <c r="G47" s="31" t="s">
        <v>12</v>
      </c>
    </row>
    <row r="48" spans="1:7" x14ac:dyDescent="0.25">
      <c r="A48" s="14" t="s">
        <v>66</v>
      </c>
      <c r="B48" s="14" t="s">
        <v>8</v>
      </c>
      <c r="C48" s="33" t="s">
        <v>23</v>
      </c>
      <c r="D48" s="20" t="s">
        <v>10</v>
      </c>
      <c r="E48" s="4" t="s">
        <v>31</v>
      </c>
      <c r="F48" s="35">
        <v>3</v>
      </c>
      <c r="G48" s="32" t="s">
        <v>18</v>
      </c>
    </row>
    <row r="49" spans="1:7" x14ac:dyDescent="0.25">
      <c r="A49" s="14" t="s">
        <v>67</v>
      </c>
      <c r="B49" s="14" t="s">
        <v>8</v>
      </c>
      <c r="C49" s="33" t="s">
        <v>23</v>
      </c>
      <c r="D49" s="20" t="s">
        <v>10</v>
      </c>
      <c r="E49" s="4" t="s">
        <v>31</v>
      </c>
      <c r="F49" s="35">
        <v>3</v>
      </c>
      <c r="G49" s="32" t="s">
        <v>16</v>
      </c>
    </row>
    <row r="50" spans="1:7" x14ac:dyDescent="0.25">
      <c r="A50" s="14" t="s">
        <v>68</v>
      </c>
      <c r="B50" s="14" t="s">
        <v>8</v>
      </c>
      <c r="C50" s="33" t="s">
        <v>23</v>
      </c>
      <c r="D50" s="40" t="s">
        <v>18</v>
      </c>
      <c r="E50" s="3" t="s">
        <v>15</v>
      </c>
      <c r="F50" s="36">
        <v>5</v>
      </c>
      <c r="G50" s="32" t="s">
        <v>18</v>
      </c>
    </row>
    <row r="51" spans="1:7" x14ac:dyDescent="0.25">
      <c r="A51" s="14" t="s">
        <v>69</v>
      </c>
      <c r="B51" s="14" t="s">
        <v>8</v>
      </c>
      <c r="C51" s="33" t="s">
        <v>23</v>
      </c>
      <c r="D51" s="40" t="s">
        <v>18</v>
      </c>
      <c r="E51" s="3" t="s">
        <v>15</v>
      </c>
      <c r="F51" s="36">
        <v>5</v>
      </c>
      <c r="G51" s="32" t="s">
        <v>16</v>
      </c>
    </row>
    <row r="52" spans="1:7" x14ac:dyDescent="0.25">
      <c r="A52" s="14" t="s">
        <v>70</v>
      </c>
      <c r="B52" s="14" t="s">
        <v>8</v>
      </c>
      <c r="C52" s="38" t="s">
        <v>14</v>
      </c>
      <c r="D52" s="20" t="s">
        <v>10</v>
      </c>
      <c r="E52" s="4" t="s">
        <v>31</v>
      </c>
      <c r="F52" s="36">
        <v>5</v>
      </c>
      <c r="G52" s="31" t="s">
        <v>12</v>
      </c>
    </row>
    <row r="53" spans="1:7" x14ac:dyDescent="0.25">
      <c r="A53" s="14" t="s">
        <v>71</v>
      </c>
      <c r="B53" s="14" t="s">
        <v>8</v>
      </c>
      <c r="C53" s="38" t="s">
        <v>14</v>
      </c>
      <c r="D53" s="20" t="s">
        <v>10</v>
      </c>
      <c r="E53" s="4" t="s">
        <v>31</v>
      </c>
      <c r="F53" s="36">
        <v>5</v>
      </c>
      <c r="G53" s="31" t="s">
        <v>12</v>
      </c>
    </row>
    <row r="54" spans="1:7" x14ac:dyDescent="0.25">
      <c r="A54" s="14" t="s">
        <v>72</v>
      </c>
      <c r="B54" s="14" t="s">
        <v>8</v>
      </c>
      <c r="C54" s="38" t="s">
        <v>14</v>
      </c>
      <c r="D54" s="19" t="s">
        <v>18</v>
      </c>
      <c r="E54" s="3" t="s">
        <v>15</v>
      </c>
      <c r="F54" s="35">
        <v>3</v>
      </c>
      <c r="G54" s="32" t="s">
        <v>16</v>
      </c>
    </row>
    <row r="55" spans="1:7" x14ac:dyDescent="0.25">
      <c r="A55" s="14" t="s">
        <v>73</v>
      </c>
      <c r="B55" s="14" t="s">
        <v>8</v>
      </c>
      <c r="C55" s="38" t="s">
        <v>14</v>
      </c>
      <c r="D55" s="19" t="s">
        <v>18</v>
      </c>
      <c r="E55" s="3" t="s">
        <v>15</v>
      </c>
      <c r="F55" s="35">
        <v>3</v>
      </c>
      <c r="G55" s="32" t="s">
        <v>18</v>
      </c>
    </row>
    <row r="56" spans="1:7" x14ac:dyDescent="0.25">
      <c r="A56" s="14" t="s">
        <v>74</v>
      </c>
      <c r="B56" s="39" t="s">
        <v>27</v>
      </c>
      <c r="C56" s="42" t="s">
        <v>9</v>
      </c>
      <c r="D56" s="19" t="s">
        <v>18</v>
      </c>
      <c r="E56" s="5" t="s">
        <v>11</v>
      </c>
      <c r="F56" s="34">
        <v>1</v>
      </c>
      <c r="G56" s="31" t="s">
        <v>12</v>
      </c>
    </row>
    <row r="57" spans="1:7" x14ac:dyDescent="0.25">
      <c r="A57" s="14" t="s">
        <v>75</v>
      </c>
      <c r="B57" s="14" t="s">
        <v>8</v>
      </c>
      <c r="C57" s="42" t="s">
        <v>9</v>
      </c>
      <c r="D57" s="19" t="s">
        <v>18</v>
      </c>
      <c r="E57" s="4" t="s">
        <v>31</v>
      </c>
      <c r="F57" s="37">
        <v>10</v>
      </c>
      <c r="G57" s="31" t="s">
        <v>12</v>
      </c>
    </row>
    <row r="58" spans="1:7" x14ac:dyDescent="0.25">
      <c r="A58" s="14" t="s">
        <v>76</v>
      </c>
      <c r="B58" s="14" t="s">
        <v>8</v>
      </c>
      <c r="C58" s="38" t="s">
        <v>14</v>
      </c>
      <c r="D58" s="20" t="s">
        <v>10</v>
      </c>
      <c r="E58" s="3" t="s">
        <v>15</v>
      </c>
      <c r="F58" s="37">
        <v>10</v>
      </c>
      <c r="G58" s="32" t="s">
        <v>18</v>
      </c>
    </row>
    <row r="59" spans="1:7" x14ac:dyDescent="0.25">
      <c r="A59" s="14" t="s">
        <v>77</v>
      </c>
      <c r="B59" s="14" t="s">
        <v>8</v>
      </c>
      <c r="C59" s="38" t="s">
        <v>14</v>
      </c>
      <c r="D59" s="20" t="s">
        <v>10</v>
      </c>
      <c r="E59" s="3" t="s">
        <v>15</v>
      </c>
      <c r="F59" s="37">
        <v>10</v>
      </c>
      <c r="G59" s="32" t="s">
        <v>16</v>
      </c>
    </row>
    <row r="60" spans="1:7" x14ac:dyDescent="0.25">
      <c r="A60" s="14" t="s">
        <v>78</v>
      </c>
      <c r="B60" s="14" t="s">
        <v>8</v>
      </c>
      <c r="C60" s="33" t="s">
        <v>23</v>
      </c>
      <c r="D60" s="20" t="s">
        <v>10</v>
      </c>
      <c r="E60" s="3" t="s">
        <v>15</v>
      </c>
      <c r="F60" s="36">
        <v>5</v>
      </c>
      <c r="G60" s="31" t="s">
        <v>12</v>
      </c>
    </row>
    <row r="61" spans="1:7" x14ac:dyDescent="0.25">
      <c r="A61" s="14" t="s">
        <v>79</v>
      </c>
      <c r="B61" s="14" t="s">
        <v>8</v>
      </c>
      <c r="C61" s="38" t="s">
        <v>14</v>
      </c>
      <c r="D61" s="20" t="s">
        <v>10</v>
      </c>
      <c r="E61" s="4" t="s">
        <v>31</v>
      </c>
      <c r="F61" s="37">
        <v>10</v>
      </c>
      <c r="G61" s="31" t="s">
        <v>12</v>
      </c>
    </row>
    <row r="62" spans="1:7" x14ac:dyDescent="0.25">
      <c r="A62" s="14" t="s">
        <v>80</v>
      </c>
      <c r="B62" s="14" t="s">
        <v>8</v>
      </c>
      <c r="C62" s="38" t="s">
        <v>14</v>
      </c>
      <c r="D62" s="19" t="s">
        <v>18</v>
      </c>
      <c r="E62" s="4" t="s">
        <v>31</v>
      </c>
      <c r="F62" s="36">
        <v>5</v>
      </c>
      <c r="G62" s="32" t="s">
        <v>18</v>
      </c>
    </row>
    <row r="63" spans="1:7" x14ac:dyDescent="0.25">
      <c r="A63" s="14" t="s">
        <v>81</v>
      </c>
      <c r="B63" s="14" t="s">
        <v>8</v>
      </c>
      <c r="C63" s="38" t="s">
        <v>14</v>
      </c>
      <c r="D63" s="19" t="s">
        <v>18</v>
      </c>
      <c r="E63" s="4" t="s">
        <v>31</v>
      </c>
      <c r="F63" s="36">
        <v>5</v>
      </c>
      <c r="G63" s="32" t="s">
        <v>16</v>
      </c>
    </row>
    <row r="64" spans="1:7" x14ac:dyDescent="0.25">
      <c r="A64" s="14" t="s">
        <v>82</v>
      </c>
      <c r="B64" s="14" t="s">
        <v>8</v>
      </c>
      <c r="C64" s="38" t="s">
        <v>14</v>
      </c>
      <c r="D64" s="19" t="s">
        <v>18</v>
      </c>
      <c r="E64" s="4" t="s">
        <v>31</v>
      </c>
      <c r="F64" s="35">
        <v>3</v>
      </c>
      <c r="G64" s="32" t="s">
        <v>18</v>
      </c>
    </row>
    <row r="65" spans="1:7" x14ac:dyDescent="0.25">
      <c r="A65" s="14" t="s">
        <v>83</v>
      </c>
      <c r="B65" s="14" t="s">
        <v>8</v>
      </c>
      <c r="C65" s="38" t="s">
        <v>14</v>
      </c>
      <c r="D65" s="19" t="s">
        <v>18</v>
      </c>
      <c r="E65" s="4" t="s">
        <v>31</v>
      </c>
      <c r="F65" s="35">
        <v>3</v>
      </c>
      <c r="G65" s="32" t="s">
        <v>16</v>
      </c>
    </row>
    <row r="66" spans="1:7" x14ac:dyDescent="0.25">
      <c r="A66" s="14" t="s">
        <v>84</v>
      </c>
      <c r="B66" s="14" t="s">
        <v>8</v>
      </c>
      <c r="C66" s="33" t="s">
        <v>23</v>
      </c>
      <c r="D66" s="20" t="s">
        <v>10</v>
      </c>
      <c r="E66" s="3" t="s">
        <v>15</v>
      </c>
      <c r="F66" s="37">
        <v>10</v>
      </c>
      <c r="G66" s="32" t="s">
        <v>18</v>
      </c>
    </row>
    <row r="67" spans="1:7" x14ac:dyDescent="0.25">
      <c r="A67" s="14" t="s">
        <v>85</v>
      </c>
      <c r="B67" s="14" t="s">
        <v>8</v>
      </c>
      <c r="C67" s="33" t="s">
        <v>23</v>
      </c>
      <c r="D67" s="20" t="s">
        <v>10</v>
      </c>
      <c r="E67" s="3" t="s">
        <v>15</v>
      </c>
      <c r="F67" s="37">
        <v>10</v>
      </c>
      <c r="G67" s="32" t="s">
        <v>16</v>
      </c>
    </row>
    <row r="68" spans="1:7" x14ac:dyDescent="0.25">
      <c r="A68" s="14" t="s">
        <v>86</v>
      </c>
      <c r="B68" s="14" t="s">
        <v>8</v>
      </c>
      <c r="C68" s="42" t="s">
        <v>9</v>
      </c>
      <c r="D68" s="20" t="s">
        <v>10</v>
      </c>
      <c r="E68" s="3" t="s">
        <v>15</v>
      </c>
      <c r="F68" s="36">
        <v>5</v>
      </c>
      <c r="G68" s="32" t="s">
        <v>18</v>
      </c>
    </row>
    <row r="69" spans="1:7" x14ac:dyDescent="0.25">
      <c r="A69" s="14" t="s">
        <v>87</v>
      </c>
      <c r="B69" s="14" t="s">
        <v>8</v>
      </c>
      <c r="C69" s="42" t="s">
        <v>9</v>
      </c>
      <c r="D69" s="20" t="s">
        <v>10</v>
      </c>
      <c r="E69" s="3" t="s">
        <v>15</v>
      </c>
      <c r="F69" s="36">
        <v>5</v>
      </c>
      <c r="G69" s="32" t="s">
        <v>16</v>
      </c>
    </row>
    <row r="70" spans="1:7" x14ac:dyDescent="0.25">
      <c r="A70" s="14" t="s">
        <v>88</v>
      </c>
      <c r="B70" s="14" t="s">
        <v>8</v>
      </c>
      <c r="C70" s="33" t="s">
        <v>23</v>
      </c>
      <c r="D70" s="20" t="s">
        <v>10</v>
      </c>
      <c r="E70" s="3" t="s">
        <v>15</v>
      </c>
      <c r="F70" s="35">
        <v>3</v>
      </c>
      <c r="G70" s="31" t="s">
        <v>12</v>
      </c>
    </row>
    <row r="71" spans="1:7" x14ac:dyDescent="0.25">
      <c r="A71" s="14" t="s">
        <v>89</v>
      </c>
      <c r="B71" s="14" t="s">
        <v>8</v>
      </c>
      <c r="C71" s="38" t="s">
        <v>14</v>
      </c>
      <c r="D71" s="20" t="s">
        <v>10</v>
      </c>
      <c r="E71" s="4" t="s">
        <v>31</v>
      </c>
      <c r="F71" s="37">
        <v>10</v>
      </c>
      <c r="G71" s="31" t="s">
        <v>12</v>
      </c>
    </row>
    <row r="72" spans="1:7" x14ac:dyDescent="0.25">
      <c r="A72" s="14" t="s">
        <v>90</v>
      </c>
      <c r="B72" s="39" t="s">
        <v>27</v>
      </c>
      <c r="C72" s="41" t="s">
        <v>20</v>
      </c>
      <c r="D72" s="19" t="s">
        <v>18</v>
      </c>
      <c r="E72" s="5" t="s">
        <v>11</v>
      </c>
      <c r="F72" s="34">
        <v>1</v>
      </c>
      <c r="G72" s="31" t="s">
        <v>12</v>
      </c>
    </row>
    <row r="73" spans="1:7" x14ac:dyDescent="0.25">
      <c r="A73" s="14" t="s">
        <v>91</v>
      </c>
      <c r="B73" s="14" t="s">
        <v>8</v>
      </c>
      <c r="C73" s="38" t="s">
        <v>14</v>
      </c>
      <c r="D73" s="19" t="s">
        <v>18</v>
      </c>
      <c r="E73" s="4" t="s">
        <v>31</v>
      </c>
      <c r="F73" s="35">
        <v>3</v>
      </c>
      <c r="G73" s="32" t="s">
        <v>18</v>
      </c>
    </row>
    <row r="74" spans="1:7" x14ac:dyDescent="0.25">
      <c r="A74" s="14" t="s">
        <v>92</v>
      </c>
      <c r="B74" s="14" t="s">
        <v>8</v>
      </c>
      <c r="C74" s="38" t="s">
        <v>14</v>
      </c>
      <c r="D74" s="19" t="s">
        <v>18</v>
      </c>
      <c r="E74" s="4" t="s">
        <v>31</v>
      </c>
      <c r="F74" s="35">
        <v>3</v>
      </c>
      <c r="G74" s="32" t="s">
        <v>16</v>
      </c>
    </row>
    <row r="75" spans="1:7" x14ac:dyDescent="0.25">
      <c r="A75" s="14" t="s">
        <v>93</v>
      </c>
      <c r="B75" s="14" t="s">
        <v>8</v>
      </c>
      <c r="C75" s="42" t="s">
        <v>9</v>
      </c>
      <c r="D75" s="20" t="s">
        <v>10</v>
      </c>
      <c r="E75" s="3" t="s">
        <v>15</v>
      </c>
      <c r="F75" s="37">
        <v>10</v>
      </c>
      <c r="G75" s="32" t="s">
        <v>18</v>
      </c>
    </row>
    <row r="76" spans="1:7" x14ac:dyDescent="0.25">
      <c r="A76" s="14" t="s">
        <v>94</v>
      </c>
      <c r="B76" s="14" t="s">
        <v>8</v>
      </c>
      <c r="C76" s="42" t="s">
        <v>9</v>
      </c>
      <c r="D76" s="20" t="s">
        <v>10</v>
      </c>
      <c r="E76" s="3" t="s">
        <v>15</v>
      </c>
      <c r="F76" s="37">
        <v>10</v>
      </c>
      <c r="G76" s="32" t="s">
        <v>16</v>
      </c>
    </row>
    <row r="77" spans="1:7" x14ac:dyDescent="0.25">
      <c r="A77" s="14" t="s">
        <v>95</v>
      </c>
      <c r="B77" s="14" t="s">
        <v>8</v>
      </c>
      <c r="C77" s="42" t="s">
        <v>9</v>
      </c>
      <c r="D77" s="19" t="s">
        <v>18</v>
      </c>
      <c r="E77" s="4" t="s">
        <v>31</v>
      </c>
      <c r="F77" s="36">
        <v>5</v>
      </c>
      <c r="G77" s="32" t="s">
        <v>18</v>
      </c>
    </row>
    <row r="78" spans="1:7" x14ac:dyDescent="0.25">
      <c r="A78" s="14" t="s">
        <v>96</v>
      </c>
      <c r="B78" s="14" t="s">
        <v>8</v>
      </c>
      <c r="C78" s="42" t="s">
        <v>9</v>
      </c>
      <c r="D78" s="19" t="s">
        <v>18</v>
      </c>
      <c r="E78" s="4" t="s">
        <v>31</v>
      </c>
      <c r="F78" s="36">
        <v>5</v>
      </c>
      <c r="G78" s="32" t="s">
        <v>16</v>
      </c>
    </row>
    <row r="79" spans="1:7" x14ac:dyDescent="0.25">
      <c r="A79" s="14" t="s">
        <v>97</v>
      </c>
      <c r="B79" s="14" t="s">
        <v>8</v>
      </c>
      <c r="C79" s="41" t="s">
        <v>20</v>
      </c>
      <c r="D79" s="19" t="s">
        <v>18</v>
      </c>
      <c r="E79" s="3" t="s">
        <v>15</v>
      </c>
      <c r="F79" s="35">
        <v>3</v>
      </c>
      <c r="G79" s="32" t="s">
        <v>16</v>
      </c>
    </row>
    <row r="80" spans="1:7" x14ac:dyDescent="0.25">
      <c r="A80" s="14" t="s">
        <v>98</v>
      </c>
      <c r="B80" s="14" t="s">
        <v>8</v>
      </c>
      <c r="C80" s="41" t="s">
        <v>20</v>
      </c>
      <c r="D80" s="19" t="s">
        <v>18</v>
      </c>
      <c r="E80" s="3" t="s">
        <v>15</v>
      </c>
      <c r="F80" s="35">
        <v>3</v>
      </c>
      <c r="G80" s="32" t="s">
        <v>18</v>
      </c>
    </row>
    <row r="81" spans="1:7" x14ac:dyDescent="0.25">
      <c r="A81" s="14" t="s">
        <v>99</v>
      </c>
      <c r="B81" s="14" t="s">
        <v>8</v>
      </c>
      <c r="C81" s="38" t="s">
        <v>14</v>
      </c>
      <c r="D81" s="19" t="s">
        <v>18</v>
      </c>
      <c r="E81" s="4" t="s">
        <v>31</v>
      </c>
      <c r="F81" s="36">
        <v>5</v>
      </c>
      <c r="G81" s="32" t="s">
        <v>16</v>
      </c>
    </row>
    <row r="82" spans="1:7" x14ac:dyDescent="0.25">
      <c r="A82" s="14" t="s">
        <v>100</v>
      </c>
      <c r="B82" s="14" t="s">
        <v>8</v>
      </c>
      <c r="C82" s="38" t="s">
        <v>14</v>
      </c>
      <c r="D82" s="19" t="s">
        <v>18</v>
      </c>
      <c r="E82" s="4" t="s">
        <v>31</v>
      </c>
      <c r="F82" s="36">
        <v>5</v>
      </c>
      <c r="G82" s="32" t="s">
        <v>18</v>
      </c>
    </row>
    <row r="83" spans="1:7" x14ac:dyDescent="0.25">
      <c r="A83" s="14" t="s">
        <v>101</v>
      </c>
      <c r="B83" s="14" t="s">
        <v>8</v>
      </c>
      <c r="C83" s="42" t="s">
        <v>9</v>
      </c>
      <c r="D83" s="19" t="s">
        <v>18</v>
      </c>
      <c r="E83" s="4" t="s">
        <v>31</v>
      </c>
      <c r="F83" s="35">
        <v>3</v>
      </c>
      <c r="G83" s="32" t="s">
        <v>18</v>
      </c>
    </row>
    <row r="84" spans="1:7" x14ac:dyDescent="0.25">
      <c r="A84" s="14" t="s">
        <v>102</v>
      </c>
      <c r="B84" s="14" t="s">
        <v>8</v>
      </c>
      <c r="C84" s="42" t="s">
        <v>9</v>
      </c>
      <c r="D84" s="19" t="s">
        <v>18</v>
      </c>
      <c r="E84" s="4" t="s">
        <v>31</v>
      </c>
      <c r="F84" s="35">
        <v>3</v>
      </c>
      <c r="G84" s="32" t="s">
        <v>16</v>
      </c>
    </row>
    <row r="85" spans="1:7" x14ac:dyDescent="0.25">
      <c r="A85" s="14" t="s">
        <v>103</v>
      </c>
      <c r="B85" s="14" t="s">
        <v>8</v>
      </c>
      <c r="C85" s="41" t="s">
        <v>20</v>
      </c>
      <c r="D85" s="19" t="s">
        <v>18</v>
      </c>
      <c r="E85" s="3" t="s">
        <v>15</v>
      </c>
      <c r="F85" s="36">
        <v>5</v>
      </c>
      <c r="G85" s="32" t="s">
        <v>16</v>
      </c>
    </row>
    <row r="86" spans="1:7" x14ac:dyDescent="0.25">
      <c r="A86" s="14" t="s">
        <v>104</v>
      </c>
      <c r="B86" s="14" t="s">
        <v>8</v>
      </c>
      <c r="C86" s="41" t="s">
        <v>20</v>
      </c>
      <c r="D86" s="19" t="s">
        <v>18</v>
      </c>
      <c r="E86" s="3" t="s">
        <v>15</v>
      </c>
      <c r="F86" s="36">
        <v>5</v>
      </c>
      <c r="G86" s="32" t="s">
        <v>18</v>
      </c>
    </row>
    <row r="87" spans="1:7" x14ac:dyDescent="0.25">
      <c r="A87" s="14" t="s">
        <v>105</v>
      </c>
      <c r="B87" s="14" t="s">
        <v>8</v>
      </c>
      <c r="C87" s="41" t="s">
        <v>20</v>
      </c>
      <c r="D87" s="20" t="s">
        <v>10</v>
      </c>
      <c r="E87" s="3" t="s">
        <v>15</v>
      </c>
      <c r="F87" s="37">
        <v>10</v>
      </c>
      <c r="G87" s="32" t="s">
        <v>16</v>
      </c>
    </row>
    <row r="88" spans="1:7" x14ac:dyDescent="0.25">
      <c r="A88" s="14" t="s">
        <v>106</v>
      </c>
      <c r="B88" s="14" t="s">
        <v>8</v>
      </c>
      <c r="C88" s="41" t="s">
        <v>20</v>
      </c>
      <c r="D88" s="20" t="s">
        <v>10</v>
      </c>
      <c r="E88" s="3" t="s">
        <v>15</v>
      </c>
      <c r="F88" s="37">
        <v>10</v>
      </c>
      <c r="G88" s="32" t="s">
        <v>18</v>
      </c>
    </row>
    <row r="89" spans="1:7" x14ac:dyDescent="0.25">
      <c r="A89" s="14" t="s">
        <v>107</v>
      </c>
      <c r="B89" s="14" t="s">
        <v>8</v>
      </c>
      <c r="C89" s="38" t="s">
        <v>14</v>
      </c>
      <c r="D89" s="20" t="s">
        <v>10</v>
      </c>
      <c r="E89" s="3" t="s">
        <v>15</v>
      </c>
      <c r="F89" s="36">
        <v>5</v>
      </c>
      <c r="G89" s="31" t="s">
        <v>12</v>
      </c>
    </row>
    <row r="90" spans="1:7" x14ac:dyDescent="0.25">
      <c r="A90" s="14" t="s">
        <v>108</v>
      </c>
      <c r="B90" s="14" t="s">
        <v>8</v>
      </c>
      <c r="C90" s="42" t="s">
        <v>9</v>
      </c>
      <c r="D90" s="19" t="s">
        <v>18</v>
      </c>
      <c r="E90" s="4" t="s">
        <v>31</v>
      </c>
      <c r="F90" s="35">
        <v>3</v>
      </c>
      <c r="G90" s="32" t="s">
        <v>18</v>
      </c>
    </row>
    <row r="91" spans="1:7" x14ac:dyDescent="0.25">
      <c r="A91" s="14" t="s">
        <v>109</v>
      </c>
      <c r="B91" s="14" t="s">
        <v>8</v>
      </c>
      <c r="C91" s="42" t="s">
        <v>9</v>
      </c>
      <c r="D91" s="19" t="s">
        <v>18</v>
      </c>
      <c r="E91" s="4" t="s">
        <v>31</v>
      </c>
      <c r="F91" s="35">
        <v>3</v>
      </c>
      <c r="G91" s="32" t="s">
        <v>16</v>
      </c>
    </row>
    <row r="92" spans="1:7" x14ac:dyDescent="0.25">
      <c r="A92" s="14" t="s">
        <v>110</v>
      </c>
      <c r="B92" s="14" t="s">
        <v>8</v>
      </c>
      <c r="C92" s="38" t="s">
        <v>14</v>
      </c>
      <c r="D92" s="19" t="s">
        <v>18</v>
      </c>
      <c r="E92" s="4" t="s">
        <v>31</v>
      </c>
      <c r="F92" s="37">
        <v>10</v>
      </c>
      <c r="G92" s="32" t="s">
        <v>16</v>
      </c>
    </row>
    <row r="93" spans="1:7" x14ac:dyDescent="0.25">
      <c r="A93" s="14" t="s">
        <v>111</v>
      </c>
      <c r="B93" s="14" t="s">
        <v>8</v>
      </c>
      <c r="C93" s="38" t="s">
        <v>14</v>
      </c>
      <c r="D93" s="19" t="s">
        <v>18</v>
      </c>
      <c r="E93" s="4" t="s">
        <v>31</v>
      </c>
      <c r="F93" s="37">
        <v>10</v>
      </c>
      <c r="G93" s="32" t="s">
        <v>18</v>
      </c>
    </row>
    <row r="94" spans="1:7" x14ac:dyDescent="0.25">
      <c r="A94" s="14" t="s">
        <v>112</v>
      </c>
      <c r="B94" s="14" t="s">
        <v>8</v>
      </c>
      <c r="C94" s="33" t="s">
        <v>23</v>
      </c>
      <c r="D94" s="19" t="s">
        <v>18</v>
      </c>
      <c r="E94" s="4" t="s">
        <v>31</v>
      </c>
      <c r="F94" s="36">
        <v>5</v>
      </c>
      <c r="G94" s="32" t="s">
        <v>16</v>
      </c>
    </row>
    <row r="95" spans="1:7" x14ac:dyDescent="0.25">
      <c r="A95" s="14" t="s">
        <v>113</v>
      </c>
      <c r="B95" s="14" t="s">
        <v>8</v>
      </c>
      <c r="C95" s="33" t="s">
        <v>23</v>
      </c>
      <c r="D95" s="19" t="s">
        <v>18</v>
      </c>
      <c r="E95" s="4" t="s">
        <v>31</v>
      </c>
      <c r="F95" s="36">
        <v>5</v>
      </c>
      <c r="G95" s="32" t="s">
        <v>18</v>
      </c>
    </row>
    <row r="96" spans="1:7" x14ac:dyDescent="0.25">
      <c r="A96" s="14" t="s">
        <v>114</v>
      </c>
      <c r="B96" s="14" t="s">
        <v>8</v>
      </c>
      <c r="C96" s="42" t="s">
        <v>9</v>
      </c>
      <c r="D96" s="19" t="s">
        <v>18</v>
      </c>
      <c r="E96" s="4" t="s">
        <v>31</v>
      </c>
      <c r="F96" s="37">
        <v>10</v>
      </c>
      <c r="G96" s="32" t="s">
        <v>18</v>
      </c>
    </row>
    <row r="97" spans="1:7" x14ac:dyDescent="0.25">
      <c r="A97" s="14" t="s">
        <v>115</v>
      </c>
      <c r="B97" s="14" t="s">
        <v>8</v>
      </c>
      <c r="C97" s="42" t="s">
        <v>9</v>
      </c>
      <c r="D97" s="19" t="s">
        <v>18</v>
      </c>
      <c r="E97" s="4" t="s">
        <v>31</v>
      </c>
      <c r="F97" s="37">
        <v>10</v>
      </c>
      <c r="G97" s="32" t="s">
        <v>16</v>
      </c>
    </row>
    <row r="98" spans="1:7" x14ac:dyDescent="0.25">
      <c r="A98" s="14" t="s">
        <v>116</v>
      </c>
      <c r="B98" s="14" t="s">
        <v>8</v>
      </c>
      <c r="C98" s="33" t="s">
        <v>23</v>
      </c>
      <c r="D98" s="19" t="s">
        <v>18</v>
      </c>
      <c r="E98" s="4" t="s">
        <v>31</v>
      </c>
      <c r="F98" s="35">
        <v>3</v>
      </c>
      <c r="G98" s="32" t="s">
        <v>16</v>
      </c>
    </row>
    <row r="99" spans="1:7" x14ac:dyDescent="0.25">
      <c r="A99" s="14" t="s">
        <v>117</v>
      </c>
      <c r="B99" s="14" t="s">
        <v>8</v>
      </c>
      <c r="C99" s="33" t="s">
        <v>23</v>
      </c>
      <c r="D99" s="19" t="s">
        <v>18</v>
      </c>
      <c r="E99" s="4" t="s">
        <v>31</v>
      </c>
      <c r="F99" s="35">
        <v>3</v>
      </c>
      <c r="G99" s="32" t="s">
        <v>18</v>
      </c>
    </row>
    <row r="100" spans="1:7" x14ac:dyDescent="0.25">
      <c r="A100" s="14" t="s">
        <v>118</v>
      </c>
      <c r="B100" s="14" t="s">
        <v>8</v>
      </c>
      <c r="C100" s="38" t="s">
        <v>14</v>
      </c>
      <c r="D100" s="19" t="s">
        <v>18</v>
      </c>
      <c r="E100" s="3" t="s">
        <v>15</v>
      </c>
      <c r="F100" s="37">
        <v>10</v>
      </c>
      <c r="G100" s="32" t="s">
        <v>18</v>
      </c>
    </row>
    <row r="101" spans="1:7" x14ac:dyDescent="0.25">
      <c r="A101" s="14" t="s">
        <v>119</v>
      </c>
      <c r="B101" s="14" t="s">
        <v>8</v>
      </c>
      <c r="C101" s="38" t="s">
        <v>14</v>
      </c>
      <c r="D101" s="19" t="s">
        <v>18</v>
      </c>
      <c r="E101" s="3" t="s">
        <v>15</v>
      </c>
      <c r="F101" s="37">
        <v>10</v>
      </c>
      <c r="G101" s="32" t="s">
        <v>16</v>
      </c>
    </row>
    <row r="102" spans="1:7" x14ac:dyDescent="0.25">
      <c r="A102" s="14" t="s">
        <v>120</v>
      </c>
      <c r="B102" s="14" t="s">
        <v>8</v>
      </c>
      <c r="C102" s="42" t="s">
        <v>9</v>
      </c>
      <c r="D102" s="19" t="s">
        <v>18</v>
      </c>
      <c r="E102" s="4" t="s">
        <v>31</v>
      </c>
      <c r="F102" s="36">
        <v>5</v>
      </c>
      <c r="G102" s="32" t="s">
        <v>18</v>
      </c>
    </row>
    <row r="103" spans="1:7" x14ac:dyDescent="0.25">
      <c r="A103" s="14" t="s">
        <v>121</v>
      </c>
      <c r="B103" s="14" t="s">
        <v>8</v>
      </c>
      <c r="C103" s="42" t="s">
        <v>9</v>
      </c>
      <c r="D103" s="19" t="s">
        <v>18</v>
      </c>
      <c r="E103" s="4" t="s">
        <v>31</v>
      </c>
      <c r="F103" s="36">
        <v>5</v>
      </c>
      <c r="G103" s="32" t="s">
        <v>16</v>
      </c>
    </row>
    <row r="104" spans="1:7" x14ac:dyDescent="0.25">
      <c r="A104" s="14" t="s">
        <v>122</v>
      </c>
      <c r="B104" s="14" t="s">
        <v>8</v>
      </c>
      <c r="C104" s="33" t="s">
        <v>23</v>
      </c>
      <c r="D104" s="19" t="s">
        <v>18</v>
      </c>
      <c r="E104" s="3" t="s">
        <v>15</v>
      </c>
      <c r="F104" s="35">
        <v>3</v>
      </c>
      <c r="G104" s="32" t="s">
        <v>16</v>
      </c>
    </row>
    <row r="105" spans="1:7" x14ac:dyDescent="0.25">
      <c r="A105" s="14" t="s">
        <v>123</v>
      </c>
      <c r="B105" s="14" t="s">
        <v>8</v>
      </c>
      <c r="C105" s="33" t="s">
        <v>23</v>
      </c>
      <c r="D105" s="19" t="s">
        <v>18</v>
      </c>
      <c r="E105" s="3" t="s">
        <v>15</v>
      </c>
      <c r="F105" s="35">
        <v>3</v>
      </c>
      <c r="G105" s="32" t="s">
        <v>18</v>
      </c>
    </row>
    <row r="106" spans="1:7" x14ac:dyDescent="0.25">
      <c r="A106" s="14" t="s">
        <v>124</v>
      </c>
      <c r="B106" s="14" t="s">
        <v>8</v>
      </c>
      <c r="C106" s="42" t="s">
        <v>9</v>
      </c>
      <c r="D106" s="19" t="s">
        <v>18</v>
      </c>
      <c r="E106" s="3" t="s">
        <v>15</v>
      </c>
      <c r="F106" s="36">
        <v>5</v>
      </c>
      <c r="G106" s="32" t="s">
        <v>18</v>
      </c>
    </row>
    <row r="107" spans="1:7" x14ac:dyDescent="0.25">
      <c r="A107" s="14" t="s">
        <v>125</v>
      </c>
      <c r="B107" s="14" t="s">
        <v>8</v>
      </c>
      <c r="C107" s="42" t="s">
        <v>9</v>
      </c>
      <c r="D107" s="19" t="s">
        <v>18</v>
      </c>
      <c r="E107" s="3" t="s">
        <v>15</v>
      </c>
      <c r="F107" s="36">
        <v>5</v>
      </c>
      <c r="G107" s="32" t="s">
        <v>16</v>
      </c>
    </row>
    <row r="108" spans="1:7" x14ac:dyDescent="0.25">
      <c r="A108" s="14" t="s">
        <v>126</v>
      </c>
      <c r="B108" s="14" t="s">
        <v>8</v>
      </c>
      <c r="C108" s="38" t="s">
        <v>14</v>
      </c>
      <c r="D108" s="19" t="s">
        <v>18</v>
      </c>
      <c r="E108" s="4" t="s">
        <v>31</v>
      </c>
      <c r="F108" s="37">
        <v>10</v>
      </c>
      <c r="G108" s="32" t="s">
        <v>18</v>
      </c>
    </row>
    <row r="109" spans="1:7" x14ac:dyDescent="0.25">
      <c r="A109" s="14" t="s">
        <v>127</v>
      </c>
      <c r="B109" s="14" t="s">
        <v>8</v>
      </c>
      <c r="C109" s="38" t="s">
        <v>14</v>
      </c>
      <c r="D109" s="19" t="s">
        <v>18</v>
      </c>
      <c r="E109" s="4" t="s">
        <v>31</v>
      </c>
      <c r="F109" s="37">
        <v>10</v>
      </c>
      <c r="G109" s="32" t="s">
        <v>16</v>
      </c>
    </row>
    <row r="110" spans="1:7" x14ac:dyDescent="0.25">
      <c r="A110" s="14" t="s">
        <v>128</v>
      </c>
      <c r="B110" s="14" t="s">
        <v>8</v>
      </c>
      <c r="C110" s="38" t="s">
        <v>14</v>
      </c>
      <c r="D110" s="20" t="s">
        <v>10</v>
      </c>
      <c r="E110" s="3" t="s">
        <v>15</v>
      </c>
      <c r="F110" s="35">
        <v>3</v>
      </c>
      <c r="G110" s="31" t="s">
        <v>12</v>
      </c>
    </row>
    <row r="111" spans="1:7" x14ac:dyDescent="0.25">
      <c r="A111" s="14" t="s">
        <v>129</v>
      </c>
      <c r="B111" s="14" t="s">
        <v>8</v>
      </c>
      <c r="C111" s="42" t="s">
        <v>9</v>
      </c>
      <c r="D111" s="20" t="s">
        <v>10</v>
      </c>
      <c r="E111" s="3" t="s">
        <v>15</v>
      </c>
      <c r="F111" s="37">
        <v>10</v>
      </c>
      <c r="G111" s="31" t="s">
        <v>12</v>
      </c>
    </row>
    <row r="112" spans="1:7" x14ac:dyDescent="0.25">
      <c r="A112" s="14" t="s">
        <v>130</v>
      </c>
      <c r="B112" s="14" t="s">
        <v>8</v>
      </c>
      <c r="C112" s="42" t="s">
        <v>9</v>
      </c>
      <c r="D112" s="19" t="s">
        <v>18</v>
      </c>
      <c r="E112" s="4" t="s">
        <v>31</v>
      </c>
      <c r="F112" s="37">
        <v>10</v>
      </c>
      <c r="G112" s="32" t="s">
        <v>18</v>
      </c>
    </row>
    <row r="113" spans="1:7" x14ac:dyDescent="0.25">
      <c r="A113" s="14" t="s">
        <v>131</v>
      </c>
      <c r="B113" s="14" t="s">
        <v>8</v>
      </c>
      <c r="C113" s="42" t="s">
        <v>9</v>
      </c>
      <c r="D113" s="19" t="s">
        <v>18</v>
      </c>
      <c r="E113" s="4" t="s">
        <v>31</v>
      </c>
      <c r="F113" s="37">
        <v>10</v>
      </c>
      <c r="G113" s="32" t="s">
        <v>16</v>
      </c>
    </row>
    <row r="114" spans="1:7" x14ac:dyDescent="0.25">
      <c r="A114" s="14" t="s">
        <v>132</v>
      </c>
      <c r="B114" s="39" t="s">
        <v>27</v>
      </c>
      <c r="C114" s="42" t="s">
        <v>9</v>
      </c>
      <c r="D114" s="20" t="s">
        <v>10</v>
      </c>
      <c r="E114" s="5" t="s">
        <v>11</v>
      </c>
      <c r="F114" s="34">
        <v>1</v>
      </c>
      <c r="G114" s="31" t="s">
        <v>12</v>
      </c>
    </row>
    <row r="115" spans="1:7" x14ac:dyDescent="0.25">
      <c r="A115" s="14" t="s">
        <v>133</v>
      </c>
      <c r="B115" s="14" t="s">
        <v>8</v>
      </c>
      <c r="C115" s="33" t="s">
        <v>23</v>
      </c>
      <c r="D115" s="19" t="s">
        <v>18</v>
      </c>
      <c r="E115" s="3" t="s">
        <v>15</v>
      </c>
      <c r="F115" s="36">
        <v>5</v>
      </c>
      <c r="G115" s="31" t="s">
        <v>12</v>
      </c>
    </row>
    <row r="116" spans="1:7" x14ac:dyDescent="0.25">
      <c r="A116" s="14" t="s">
        <v>134</v>
      </c>
      <c r="B116" s="14" t="s">
        <v>8</v>
      </c>
      <c r="C116" s="33" t="s">
        <v>23</v>
      </c>
      <c r="D116" s="19" t="s">
        <v>18</v>
      </c>
      <c r="E116" s="3" t="s">
        <v>15</v>
      </c>
      <c r="F116" s="37">
        <v>10</v>
      </c>
      <c r="G116" s="32" t="s">
        <v>16</v>
      </c>
    </row>
    <row r="117" spans="1:7" x14ac:dyDescent="0.25">
      <c r="A117" s="14" t="s">
        <v>135</v>
      </c>
      <c r="B117" s="14" t="s">
        <v>8</v>
      </c>
      <c r="C117" s="33" t="s">
        <v>23</v>
      </c>
      <c r="D117" s="19" t="s">
        <v>18</v>
      </c>
      <c r="E117" s="3" t="s">
        <v>15</v>
      </c>
      <c r="F117" s="37">
        <v>10</v>
      </c>
      <c r="G117" s="32" t="s">
        <v>18</v>
      </c>
    </row>
    <row r="118" spans="1:7" x14ac:dyDescent="0.25">
      <c r="A118" s="14" t="s">
        <v>136</v>
      </c>
      <c r="B118" s="14" t="s">
        <v>8</v>
      </c>
      <c r="C118" s="33" t="s">
        <v>23</v>
      </c>
      <c r="D118" s="20" t="s">
        <v>10</v>
      </c>
      <c r="E118" s="3" t="s">
        <v>15</v>
      </c>
      <c r="F118" s="37">
        <v>10</v>
      </c>
      <c r="G118" s="31" t="s">
        <v>12</v>
      </c>
    </row>
    <row r="119" spans="1:7" x14ac:dyDescent="0.25">
      <c r="A119" s="14" t="s">
        <v>137</v>
      </c>
      <c r="B119" s="14" t="s">
        <v>8</v>
      </c>
      <c r="C119" s="42" t="s">
        <v>9</v>
      </c>
      <c r="D119" s="20" t="s">
        <v>10</v>
      </c>
      <c r="E119" s="4" t="s">
        <v>31</v>
      </c>
      <c r="F119" s="35">
        <v>3</v>
      </c>
      <c r="G119" s="32" t="s">
        <v>16</v>
      </c>
    </row>
    <row r="120" spans="1:7" x14ac:dyDescent="0.25">
      <c r="A120" s="14" t="s">
        <v>138</v>
      </c>
      <c r="B120" s="14" t="s">
        <v>8</v>
      </c>
      <c r="C120" s="42" t="s">
        <v>9</v>
      </c>
      <c r="D120" s="20" t="s">
        <v>10</v>
      </c>
      <c r="E120" s="4" t="s">
        <v>31</v>
      </c>
      <c r="F120" s="35">
        <v>3</v>
      </c>
      <c r="G120" s="32" t="s">
        <v>18</v>
      </c>
    </row>
    <row r="121" spans="1:7" x14ac:dyDescent="0.25">
      <c r="A121" s="14" t="s">
        <v>139</v>
      </c>
      <c r="B121" s="14" t="s">
        <v>8</v>
      </c>
      <c r="C121" s="42" t="s">
        <v>9</v>
      </c>
      <c r="D121" s="20" t="s">
        <v>10</v>
      </c>
      <c r="E121" s="4" t="s">
        <v>31</v>
      </c>
      <c r="F121" s="35">
        <v>3</v>
      </c>
      <c r="G121" s="32" t="s">
        <v>16</v>
      </c>
    </row>
    <row r="122" spans="1:7" x14ac:dyDescent="0.25">
      <c r="A122" s="14" t="s">
        <v>140</v>
      </c>
      <c r="B122" s="14" t="s">
        <v>8</v>
      </c>
      <c r="C122" s="42" t="s">
        <v>9</v>
      </c>
      <c r="D122" s="20" t="s">
        <v>10</v>
      </c>
      <c r="E122" s="4" t="s">
        <v>31</v>
      </c>
      <c r="F122" s="35">
        <v>3</v>
      </c>
      <c r="G122" s="32" t="s">
        <v>18</v>
      </c>
    </row>
    <row r="123" spans="1:7" x14ac:dyDescent="0.25">
      <c r="A123" s="14" t="s">
        <v>141</v>
      </c>
      <c r="B123" s="14" t="s">
        <v>8</v>
      </c>
      <c r="C123" s="42" t="s">
        <v>9</v>
      </c>
      <c r="D123" s="20" t="s">
        <v>10</v>
      </c>
      <c r="E123" s="4" t="s">
        <v>31</v>
      </c>
      <c r="F123" s="37">
        <v>10</v>
      </c>
      <c r="G123" s="32" t="s">
        <v>18</v>
      </c>
    </row>
    <row r="124" spans="1:7" x14ac:dyDescent="0.25">
      <c r="A124" s="14" t="s">
        <v>142</v>
      </c>
      <c r="B124" s="14" t="s">
        <v>8</v>
      </c>
      <c r="C124" s="42" t="s">
        <v>9</v>
      </c>
      <c r="D124" s="20" t="s">
        <v>10</v>
      </c>
      <c r="E124" s="4" t="s">
        <v>31</v>
      </c>
      <c r="F124" s="37">
        <v>10</v>
      </c>
      <c r="G124" s="32" t="s">
        <v>16</v>
      </c>
    </row>
    <row r="125" spans="1:7" x14ac:dyDescent="0.25">
      <c r="A125" s="14" t="s">
        <v>143</v>
      </c>
      <c r="B125" s="14" t="s">
        <v>8</v>
      </c>
      <c r="C125" s="42" t="s">
        <v>9</v>
      </c>
      <c r="D125" s="19" t="s">
        <v>18</v>
      </c>
      <c r="E125" s="3" t="s">
        <v>15</v>
      </c>
      <c r="F125" s="35">
        <v>3</v>
      </c>
      <c r="G125" s="32" t="s">
        <v>18</v>
      </c>
    </row>
    <row r="126" spans="1:7" x14ac:dyDescent="0.25">
      <c r="A126" s="14" t="s">
        <v>144</v>
      </c>
      <c r="B126" s="14" t="s">
        <v>8</v>
      </c>
      <c r="C126" s="42" t="s">
        <v>9</v>
      </c>
      <c r="D126" s="19" t="s">
        <v>18</v>
      </c>
      <c r="E126" s="3" t="s">
        <v>15</v>
      </c>
      <c r="F126" s="35">
        <v>3</v>
      </c>
      <c r="G126" s="32" t="s">
        <v>16</v>
      </c>
    </row>
    <row r="127" spans="1:7" x14ac:dyDescent="0.25">
      <c r="A127" s="14" t="s">
        <v>145</v>
      </c>
      <c r="B127" s="14" t="s">
        <v>8</v>
      </c>
      <c r="C127" s="42" t="s">
        <v>9</v>
      </c>
      <c r="D127" s="20" t="s">
        <v>10</v>
      </c>
      <c r="E127" s="4" t="s">
        <v>31</v>
      </c>
      <c r="F127" s="36">
        <v>5</v>
      </c>
      <c r="G127" s="32" t="s">
        <v>18</v>
      </c>
    </row>
    <row r="128" spans="1:7" x14ac:dyDescent="0.25">
      <c r="A128" s="14" t="s">
        <v>146</v>
      </c>
      <c r="B128" s="14" t="s">
        <v>8</v>
      </c>
      <c r="C128" s="42" t="s">
        <v>9</v>
      </c>
      <c r="D128" s="20" t="s">
        <v>10</v>
      </c>
      <c r="E128" s="4" t="s">
        <v>31</v>
      </c>
      <c r="F128" s="36">
        <v>5</v>
      </c>
      <c r="G128" s="32" t="s">
        <v>16</v>
      </c>
    </row>
    <row r="129" spans="1:7" x14ac:dyDescent="0.25">
      <c r="A129" s="14" t="s">
        <v>147</v>
      </c>
      <c r="B129" s="14" t="s">
        <v>8</v>
      </c>
      <c r="C129" s="42" t="s">
        <v>9</v>
      </c>
      <c r="D129" s="20" t="s">
        <v>10</v>
      </c>
      <c r="E129" s="4" t="s">
        <v>31</v>
      </c>
      <c r="F129" s="36">
        <v>5</v>
      </c>
      <c r="G129" s="32" t="s">
        <v>18</v>
      </c>
    </row>
    <row r="130" spans="1:7" x14ac:dyDescent="0.25">
      <c r="A130" s="14" t="s">
        <v>148</v>
      </c>
      <c r="B130" s="14" t="s">
        <v>8</v>
      </c>
      <c r="C130" s="42" t="s">
        <v>9</v>
      </c>
      <c r="D130" s="20" t="s">
        <v>10</v>
      </c>
      <c r="E130" s="4" t="s">
        <v>31</v>
      </c>
      <c r="F130" s="36">
        <v>5</v>
      </c>
      <c r="G130" s="32" t="s">
        <v>16</v>
      </c>
    </row>
    <row r="131" spans="1:7" x14ac:dyDescent="0.25">
      <c r="A131" s="14" t="s">
        <v>149</v>
      </c>
      <c r="B131" s="14" t="s">
        <v>8</v>
      </c>
      <c r="C131" s="42" t="s">
        <v>9</v>
      </c>
      <c r="D131" s="19" t="s">
        <v>18</v>
      </c>
      <c r="E131" s="3" t="s">
        <v>15</v>
      </c>
      <c r="F131" s="37">
        <v>10</v>
      </c>
      <c r="G131" s="31" t="s">
        <v>12</v>
      </c>
    </row>
    <row r="132" spans="1:7" x14ac:dyDescent="0.25">
      <c r="A132" s="14" t="s">
        <v>150</v>
      </c>
      <c r="B132" s="14" t="s">
        <v>8</v>
      </c>
      <c r="C132" s="42" t="s">
        <v>9</v>
      </c>
      <c r="D132" s="20" t="s">
        <v>10</v>
      </c>
      <c r="E132" s="4" t="s">
        <v>31</v>
      </c>
      <c r="F132" s="37">
        <v>10</v>
      </c>
      <c r="G132" s="32" t="s">
        <v>18</v>
      </c>
    </row>
    <row r="133" spans="1:7" x14ac:dyDescent="0.25">
      <c r="A133" s="14" t="s">
        <v>151</v>
      </c>
      <c r="B133" s="14" t="s">
        <v>8</v>
      </c>
      <c r="C133" s="42" t="s">
        <v>9</v>
      </c>
      <c r="D133" s="20" t="s">
        <v>10</v>
      </c>
      <c r="E133" s="4" t="s">
        <v>31</v>
      </c>
      <c r="F133" s="37">
        <v>10</v>
      </c>
      <c r="G133" s="32" t="s">
        <v>16</v>
      </c>
    </row>
    <row r="134" spans="1:7" x14ac:dyDescent="0.25">
      <c r="A134" s="14" t="s">
        <v>152</v>
      </c>
      <c r="B134" s="14" t="s">
        <v>8</v>
      </c>
      <c r="C134" s="38" t="s">
        <v>14</v>
      </c>
      <c r="D134" s="20" t="s">
        <v>10</v>
      </c>
      <c r="E134" s="3" t="s">
        <v>15</v>
      </c>
      <c r="F134" s="37">
        <v>10</v>
      </c>
      <c r="G134" s="31" t="s">
        <v>12</v>
      </c>
    </row>
    <row r="135" spans="1:7" x14ac:dyDescent="0.25">
      <c r="A135" s="14" t="s">
        <v>153</v>
      </c>
      <c r="B135" s="14" t="s">
        <v>8</v>
      </c>
      <c r="C135" s="41" t="s">
        <v>20</v>
      </c>
      <c r="D135" s="19" t="s">
        <v>18</v>
      </c>
      <c r="E135" s="3" t="s">
        <v>15</v>
      </c>
      <c r="F135" s="37">
        <v>10</v>
      </c>
      <c r="G135" s="32" t="s">
        <v>16</v>
      </c>
    </row>
    <row r="136" spans="1:7" x14ac:dyDescent="0.25">
      <c r="A136" s="14" t="s">
        <v>154</v>
      </c>
      <c r="B136" s="14" t="s">
        <v>8</v>
      </c>
      <c r="C136" s="41" t="s">
        <v>20</v>
      </c>
      <c r="D136" s="19" t="s">
        <v>18</v>
      </c>
      <c r="E136" s="3" t="s">
        <v>15</v>
      </c>
      <c r="F136" s="37">
        <v>10</v>
      </c>
      <c r="G136" s="32" t="s">
        <v>18</v>
      </c>
    </row>
    <row r="137" spans="1:7" x14ac:dyDescent="0.25">
      <c r="A137" s="14" t="s">
        <v>155</v>
      </c>
      <c r="B137" s="14" t="s">
        <v>8</v>
      </c>
      <c r="C137" s="42" t="s">
        <v>9</v>
      </c>
      <c r="D137" s="19" t="s">
        <v>18</v>
      </c>
      <c r="E137" s="3" t="s">
        <v>15</v>
      </c>
      <c r="F137" s="37">
        <v>10</v>
      </c>
      <c r="G137" s="32" t="s">
        <v>18</v>
      </c>
    </row>
    <row r="138" spans="1:7" x14ac:dyDescent="0.25">
      <c r="A138" s="14" t="s">
        <v>156</v>
      </c>
      <c r="B138" s="14" t="s">
        <v>8</v>
      </c>
      <c r="C138" s="42" t="s">
        <v>9</v>
      </c>
      <c r="D138" s="19" t="s">
        <v>18</v>
      </c>
      <c r="E138" s="3" t="s">
        <v>15</v>
      </c>
      <c r="F138" s="37">
        <v>10</v>
      </c>
      <c r="G138" s="32" t="s">
        <v>16</v>
      </c>
    </row>
    <row r="139" spans="1:7" x14ac:dyDescent="0.25">
      <c r="A139" s="14" t="s">
        <v>157</v>
      </c>
      <c r="B139" s="14" t="s">
        <v>8</v>
      </c>
      <c r="C139" s="33" t="s">
        <v>23</v>
      </c>
      <c r="D139" s="19" t="s">
        <v>18</v>
      </c>
      <c r="E139" s="3" t="s">
        <v>15</v>
      </c>
      <c r="F139" s="37">
        <v>10</v>
      </c>
      <c r="G139" s="31" t="s">
        <v>12</v>
      </c>
    </row>
    <row r="140" spans="1:7" x14ac:dyDescent="0.25">
      <c r="A140" s="14" t="s">
        <v>158</v>
      </c>
      <c r="B140" s="14" t="s">
        <v>8</v>
      </c>
      <c r="C140" s="41" t="s">
        <v>20</v>
      </c>
      <c r="D140" s="20" t="s">
        <v>10</v>
      </c>
      <c r="E140" s="5" t="s">
        <v>11</v>
      </c>
      <c r="F140" s="34">
        <v>1</v>
      </c>
      <c r="G140" s="31" t="s">
        <v>12</v>
      </c>
    </row>
    <row r="141" spans="1:7" x14ac:dyDescent="0.25">
      <c r="A141" s="14" t="s">
        <v>159</v>
      </c>
      <c r="B141" s="14" t="s">
        <v>8</v>
      </c>
      <c r="C141" s="41" t="s">
        <v>20</v>
      </c>
      <c r="D141" s="20" t="s">
        <v>10</v>
      </c>
      <c r="E141" s="3" t="s">
        <v>15</v>
      </c>
      <c r="F141" s="35">
        <v>3</v>
      </c>
      <c r="G141" s="31" t="s">
        <v>12</v>
      </c>
    </row>
    <row r="142" spans="1:7" x14ac:dyDescent="0.25">
      <c r="A142" s="14" t="s">
        <v>160</v>
      </c>
      <c r="B142" s="14" t="s">
        <v>8</v>
      </c>
      <c r="C142" s="38" t="s">
        <v>14</v>
      </c>
      <c r="D142" s="19" t="s">
        <v>18</v>
      </c>
      <c r="E142" s="3" t="s">
        <v>15</v>
      </c>
      <c r="F142" s="37">
        <v>10</v>
      </c>
      <c r="G142" s="31" t="s">
        <v>12</v>
      </c>
    </row>
    <row r="143" spans="1:7" x14ac:dyDescent="0.25">
      <c r="A143" s="14" t="s">
        <v>161</v>
      </c>
      <c r="B143" s="14" t="s">
        <v>8</v>
      </c>
      <c r="C143" s="41" t="s">
        <v>20</v>
      </c>
      <c r="D143" s="20" t="s">
        <v>10</v>
      </c>
      <c r="E143" s="4" t="s">
        <v>31</v>
      </c>
      <c r="F143" s="35">
        <v>3</v>
      </c>
      <c r="G143" s="31" t="s">
        <v>12</v>
      </c>
    </row>
    <row r="144" spans="1:7" x14ac:dyDescent="0.25">
      <c r="A144" s="14" t="s">
        <v>162</v>
      </c>
      <c r="B144" s="14" t="s">
        <v>8</v>
      </c>
      <c r="C144" s="41" t="s">
        <v>20</v>
      </c>
      <c r="D144" s="20" t="s">
        <v>10</v>
      </c>
      <c r="E144" s="4" t="s">
        <v>31</v>
      </c>
      <c r="F144" s="37">
        <v>10</v>
      </c>
      <c r="G144" s="31" t="s">
        <v>12</v>
      </c>
    </row>
    <row r="145" spans="1:7" x14ac:dyDescent="0.25">
      <c r="A145" s="14" t="s">
        <v>163</v>
      </c>
      <c r="B145" s="14" t="s">
        <v>8</v>
      </c>
      <c r="C145" s="41" t="s">
        <v>20</v>
      </c>
      <c r="D145" s="20" t="s">
        <v>10</v>
      </c>
      <c r="E145" s="4" t="s">
        <v>31</v>
      </c>
      <c r="F145" s="36">
        <v>5</v>
      </c>
      <c r="G145" s="31" t="s">
        <v>12</v>
      </c>
    </row>
    <row r="146" spans="1:7" x14ac:dyDescent="0.25">
      <c r="A146" s="14" t="s">
        <v>164</v>
      </c>
      <c r="B146" s="14" t="s">
        <v>8</v>
      </c>
      <c r="C146" s="41" t="s">
        <v>20</v>
      </c>
      <c r="D146" s="20" t="s">
        <v>10</v>
      </c>
      <c r="E146" s="4" t="s">
        <v>31</v>
      </c>
      <c r="F146" s="37">
        <v>10</v>
      </c>
      <c r="G146" s="31" t="s">
        <v>12</v>
      </c>
    </row>
    <row r="147" spans="1:7" x14ac:dyDescent="0.25">
      <c r="A147" s="14" t="s">
        <v>165</v>
      </c>
      <c r="B147" s="14" t="s">
        <v>8</v>
      </c>
      <c r="C147" s="41" t="s">
        <v>20</v>
      </c>
      <c r="D147" s="20" t="s">
        <v>10</v>
      </c>
      <c r="E147" s="4" t="s">
        <v>31</v>
      </c>
      <c r="F147" s="37">
        <v>10</v>
      </c>
      <c r="G147" s="32" t="s">
        <v>18</v>
      </c>
    </row>
    <row r="148" spans="1:7" x14ac:dyDescent="0.25">
      <c r="A148" s="14" t="s">
        <v>166</v>
      </c>
      <c r="B148" s="14" t="s">
        <v>8</v>
      </c>
      <c r="C148" s="41" t="s">
        <v>20</v>
      </c>
      <c r="D148" s="20" t="s">
        <v>10</v>
      </c>
      <c r="E148" s="4" t="s">
        <v>31</v>
      </c>
      <c r="F148" s="37">
        <v>10</v>
      </c>
      <c r="G148" s="32" t="s">
        <v>16</v>
      </c>
    </row>
    <row r="149" spans="1:7" x14ac:dyDescent="0.25">
      <c r="A149" s="14" t="s">
        <v>167</v>
      </c>
      <c r="B149" s="14" t="s">
        <v>8</v>
      </c>
      <c r="C149" s="41" t="s">
        <v>20</v>
      </c>
      <c r="D149" s="20" t="s">
        <v>10</v>
      </c>
      <c r="E149" s="4" t="s">
        <v>31</v>
      </c>
      <c r="F149" s="36">
        <v>5</v>
      </c>
      <c r="G149" s="32" t="s">
        <v>18</v>
      </c>
    </row>
    <row r="150" spans="1:7" x14ac:dyDescent="0.25">
      <c r="A150" s="14" t="s">
        <v>168</v>
      </c>
      <c r="B150" s="14" t="s">
        <v>8</v>
      </c>
      <c r="C150" s="41" t="s">
        <v>20</v>
      </c>
      <c r="D150" s="20" t="s">
        <v>10</v>
      </c>
      <c r="E150" s="4" t="s">
        <v>31</v>
      </c>
      <c r="F150" s="36">
        <v>5</v>
      </c>
      <c r="G150" s="32" t="s">
        <v>16</v>
      </c>
    </row>
    <row r="151" spans="1:7" x14ac:dyDescent="0.25">
      <c r="A151" s="14" t="s">
        <v>169</v>
      </c>
      <c r="B151" s="14" t="s">
        <v>8</v>
      </c>
      <c r="C151" s="41" t="s">
        <v>20</v>
      </c>
      <c r="D151" s="20" t="s">
        <v>10</v>
      </c>
      <c r="E151" s="4" t="s">
        <v>31</v>
      </c>
      <c r="F151" s="35">
        <v>3</v>
      </c>
      <c r="G151" s="31" t="s">
        <v>12</v>
      </c>
    </row>
    <row r="152" spans="1:7" x14ac:dyDescent="0.25">
      <c r="A152" s="14" t="s">
        <v>170</v>
      </c>
      <c r="B152" s="14" t="s">
        <v>8</v>
      </c>
      <c r="C152" s="41" t="s">
        <v>20</v>
      </c>
      <c r="D152" s="20" t="s">
        <v>10</v>
      </c>
      <c r="E152" s="4" t="s">
        <v>31</v>
      </c>
      <c r="F152" s="35">
        <v>3</v>
      </c>
      <c r="G152" s="32" t="s">
        <v>18</v>
      </c>
    </row>
    <row r="153" spans="1:7" x14ac:dyDescent="0.25">
      <c r="A153" s="14" t="s">
        <v>171</v>
      </c>
      <c r="B153" s="14" t="s">
        <v>8</v>
      </c>
      <c r="C153" s="41" t="s">
        <v>20</v>
      </c>
      <c r="D153" s="20" t="s">
        <v>10</v>
      </c>
      <c r="E153" s="4" t="s">
        <v>31</v>
      </c>
      <c r="F153" s="35">
        <v>3</v>
      </c>
      <c r="G153" s="32" t="s">
        <v>16</v>
      </c>
    </row>
    <row r="154" spans="1:7" x14ac:dyDescent="0.25">
      <c r="A154" s="14" t="s">
        <v>172</v>
      </c>
      <c r="B154" s="14" t="s">
        <v>8</v>
      </c>
      <c r="C154" s="41" t="s">
        <v>20</v>
      </c>
      <c r="D154" s="20" t="s">
        <v>10</v>
      </c>
      <c r="E154" s="4" t="s">
        <v>31</v>
      </c>
      <c r="F154" s="37">
        <v>10</v>
      </c>
      <c r="G154" s="32" t="s">
        <v>18</v>
      </c>
    </row>
    <row r="155" spans="1:7" x14ac:dyDescent="0.25">
      <c r="A155" s="14" t="s">
        <v>173</v>
      </c>
      <c r="B155" s="14" t="s">
        <v>8</v>
      </c>
      <c r="C155" s="41" t="s">
        <v>20</v>
      </c>
      <c r="D155" s="20" t="s">
        <v>10</v>
      </c>
      <c r="E155" s="4" t="s">
        <v>31</v>
      </c>
      <c r="F155" s="37">
        <v>10</v>
      </c>
      <c r="G155" s="32" t="s">
        <v>16</v>
      </c>
    </row>
    <row r="156" spans="1:7" x14ac:dyDescent="0.25">
      <c r="A156" s="14" t="s">
        <v>174</v>
      </c>
      <c r="B156" s="14" t="s">
        <v>8</v>
      </c>
      <c r="C156" s="41" t="s">
        <v>20</v>
      </c>
      <c r="D156" s="20" t="s">
        <v>10</v>
      </c>
      <c r="E156" s="4" t="s">
        <v>31</v>
      </c>
      <c r="F156" s="35">
        <v>3</v>
      </c>
      <c r="G156" s="32" t="s">
        <v>16</v>
      </c>
    </row>
    <row r="157" spans="1:7" x14ac:dyDescent="0.25">
      <c r="A157" s="14" t="s">
        <v>175</v>
      </c>
      <c r="B157" s="14" t="s">
        <v>8</v>
      </c>
      <c r="C157" s="41" t="s">
        <v>20</v>
      </c>
      <c r="D157" s="20" t="s">
        <v>10</v>
      </c>
      <c r="E157" s="4" t="s">
        <v>31</v>
      </c>
      <c r="F157" s="35">
        <v>3</v>
      </c>
      <c r="G157" s="32" t="s">
        <v>18</v>
      </c>
    </row>
    <row r="158" spans="1:7" x14ac:dyDescent="0.25">
      <c r="A158" s="14" t="s">
        <v>176</v>
      </c>
      <c r="B158" s="14" t="s">
        <v>8</v>
      </c>
      <c r="C158" s="41" t="s">
        <v>20</v>
      </c>
      <c r="D158" s="20" t="s">
        <v>10</v>
      </c>
      <c r="E158" s="4" t="s">
        <v>31</v>
      </c>
      <c r="F158" s="36">
        <v>5</v>
      </c>
      <c r="G158" s="32" t="s">
        <v>16</v>
      </c>
    </row>
    <row r="159" spans="1:7" x14ac:dyDescent="0.25">
      <c r="A159" s="14" t="s">
        <v>177</v>
      </c>
      <c r="B159" s="14" t="s">
        <v>8</v>
      </c>
      <c r="C159" s="41" t="s">
        <v>20</v>
      </c>
      <c r="D159" s="20" t="s">
        <v>10</v>
      </c>
      <c r="E159" s="4" t="s">
        <v>31</v>
      </c>
      <c r="F159" s="36">
        <v>5</v>
      </c>
      <c r="G159" s="32" t="s">
        <v>18</v>
      </c>
    </row>
    <row r="160" spans="1:7" x14ac:dyDescent="0.25">
      <c r="A160" s="14" t="s">
        <v>178</v>
      </c>
      <c r="B160" s="14" t="s">
        <v>8</v>
      </c>
      <c r="C160" s="41" t="s">
        <v>20</v>
      </c>
      <c r="D160" s="19" t="s">
        <v>18</v>
      </c>
      <c r="E160" s="4" t="s">
        <v>31</v>
      </c>
      <c r="F160" s="36">
        <v>5</v>
      </c>
      <c r="G160" s="31" t="s">
        <v>12</v>
      </c>
    </row>
    <row r="161" spans="1:7" x14ac:dyDescent="0.25">
      <c r="A161" s="14" t="s">
        <v>179</v>
      </c>
      <c r="B161" s="14" t="s">
        <v>8</v>
      </c>
      <c r="C161" s="41" t="s">
        <v>20</v>
      </c>
      <c r="D161" s="19" t="s">
        <v>18</v>
      </c>
      <c r="E161" s="4" t="s">
        <v>31</v>
      </c>
      <c r="F161" s="37">
        <v>10</v>
      </c>
      <c r="G161" s="31" t="s">
        <v>12</v>
      </c>
    </row>
    <row r="162" spans="1:7" x14ac:dyDescent="0.25">
      <c r="A162" s="14" t="s">
        <v>180</v>
      </c>
      <c r="B162" s="14" t="s">
        <v>8</v>
      </c>
      <c r="C162" s="41" t="s">
        <v>20</v>
      </c>
      <c r="D162" s="19" t="s">
        <v>18</v>
      </c>
      <c r="E162" s="4" t="s">
        <v>31</v>
      </c>
      <c r="F162" s="35">
        <v>3</v>
      </c>
      <c r="G162" s="31" t="s">
        <v>12</v>
      </c>
    </row>
    <row r="163" spans="1:7" x14ac:dyDescent="0.25">
      <c r="A163" s="14" t="s">
        <v>181</v>
      </c>
      <c r="B163" s="14" t="s">
        <v>8</v>
      </c>
      <c r="C163" s="41" t="s">
        <v>20</v>
      </c>
      <c r="D163" s="19" t="s">
        <v>18</v>
      </c>
      <c r="E163" s="4" t="s">
        <v>31</v>
      </c>
      <c r="F163" s="35">
        <v>3</v>
      </c>
      <c r="G163" s="31" t="s">
        <v>12</v>
      </c>
    </row>
    <row r="164" spans="1:7" x14ac:dyDescent="0.25">
      <c r="A164" s="14" t="s">
        <v>182</v>
      </c>
      <c r="B164" s="14" t="s">
        <v>8</v>
      </c>
      <c r="C164" s="41" t="s">
        <v>20</v>
      </c>
      <c r="D164" s="19" t="s">
        <v>18</v>
      </c>
      <c r="E164" s="4" t="s">
        <v>31</v>
      </c>
      <c r="F164" s="37">
        <v>10</v>
      </c>
      <c r="G164" s="32" t="s">
        <v>18</v>
      </c>
    </row>
    <row r="165" spans="1:7" x14ac:dyDescent="0.25">
      <c r="A165" s="14" t="s">
        <v>183</v>
      </c>
      <c r="B165" s="14" t="s">
        <v>8</v>
      </c>
      <c r="C165" s="41" t="s">
        <v>20</v>
      </c>
      <c r="D165" s="19" t="s">
        <v>18</v>
      </c>
      <c r="E165" s="4" t="s">
        <v>31</v>
      </c>
      <c r="F165" s="37">
        <v>10</v>
      </c>
      <c r="G165" s="32" t="s">
        <v>16</v>
      </c>
    </row>
    <row r="166" spans="1:7" x14ac:dyDescent="0.25">
      <c r="A166" s="14" t="s">
        <v>184</v>
      </c>
      <c r="B166" s="14" t="s">
        <v>8</v>
      </c>
      <c r="C166" s="41" t="s">
        <v>20</v>
      </c>
      <c r="D166" s="19" t="s">
        <v>18</v>
      </c>
      <c r="E166" s="4" t="s">
        <v>31</v>
      </c>
      <c r="F166" s="37">
        <v>10</v>
      </c>
      <c r="G166" s="32" t="s">
        <v>18</v>
      </c>
    </row>
    <row r="167" spans="1:7" x14ac:dyDescent="0.25">
      <c r="A167" s="14" t="s">
        <v>185</v>
      </c>
      <c r="B167" s="14" t="s">
        <v>8</v>
      </c>
      <c r="C167" s="41" t="s">
        <v>20</v>
      </c>
      <c r="D167" s="19" t="s">
        <v>18</v>
      </c>
      <c r="E167" s="4" t="s">
        <v>31</v>
      </c>
      <c r="F167" s="37">
        <v>10</v>
      </c>
      <c r="G167" s="32" t="s">
        <v>16</v>
      </c>
    </row>
    <row r="168" spans="1:7" x14ac:dyDescent="0.25">
      <c r="A168" s="14" t="s">
        <v>186</v>
      </c>
      <c r="B168" s="14" t="s">
        <v>8</v>
      </c>
      <c r="C168" s="41" t="s">
        <v>20</v>
      </c>
      <c r="D168" s="19" t="s">
        <v>18</v>
      </c>
      <c r="E168" s="4" t="s">
        <v>31</v>
      </c>
      <c r="F168" s="36">
        <v>5</v>
      </c>
      <c r="G168" s="32" t="s">
        <v>18</v>
      </c>
    </row>
    <row r="169" spans="1:7" x14ac:dyDescent="0.25">
      <c r="A169" s="14" t="s">
        <v>187</v>
      </c>
      <c r="B169" s="14" t="s">
        <v>8</v>
      </c>
      <c r="C169" s="41" t="s">
        <v>20</v>
      </c>
      <c r="D169" s="19" t="s">
        <v>18</v>
      </c>
      <c r="E169" s="4" t="s">
        <v>31</v>
      </c>
      <c r="F169" s="36">
        <v>5</v>
      </c>
      <c r="G169" s="32" t="s">
        <v>16</v>
      </c>
    </row>
    <row r="170" spans="1:7" x14ac:dyDescent="0.25">
      <c r="A170" s="14" t="s">
        <v>188</v>
      </c>
      <c r="B170" s="14" t="s">
        <v>8</v>
      </c>
      <c r="C170" s="41" t="s">
        <v>20</v>
      </c>
      <c r="D170" s="19" t="s">
        <v>18</v>
      </c>
      <c r="E170" s="4" t="s">
        <v>31</v>
      </c>
      <c r="F170" s="35">
        <v>3</v>
      </c>
      <c r="G170" s="32" t="s">
        <v>18</v>
      </c>
    </row>
    <row r="171" spans="1:7" x14ac:dyDescent="0.25">
      <c r="A171" s="14" t="s">
        <v>189</v>
      </c>
      <c r="B171" s="14" t="s">
        <v>8</v>
      </c>
      <c r="C171" s="41" t="s">
        <v>20</v>
      </c>
      <c r="D171" s="19" t="s">
        <v>18</v>
      </c>
      <c r="E171" s="4" t="s">
        <v>31</v>
      </c>
      <c r="F171" s="35">
        <v>3</v>
      </c>
      <c r="G171" s="32" t="s">
        <v>16</v>
      </c>
    </row>
    <row r="172" spans="1:7" x14ac:dyDescent="0.25">
      <c r="A172" s="14" t="s">
        <v>190</v>
      </c>
      <c r="B172" s="14" t="s">
        <v>8</v>
      </c>
      <c r="C172" s="41" t="s">
        <v>20</v>
      </c>
      <c r="D172" s="19" t="s">
        <v>18</v>
      </c>
      <c r="E172" s="4" t="s">
        <v>31</v>
      </c>
      <c r="F172" s="36">
        <v>5</v>
      </c>
      <c r="G172" s="32" t="s">
        <v>16</v>
      </c>
    </row>
    <row r="173" spans="1:7" x14ac:dyDescent="0.25">
      <c r="A173" s="14" t="s">
        <v>191</v>
      </c>
      <c r="B173" s="14" t="s">
        <v>8</v>
      </c>
      <c r="C173" s="41" t="s">
        <v>20</v>
      </c>
      <c r="D173" s="19" t="s">
        <v>18</v>
      </c>
      <c r="E173" s="4" t="s">
        <v>31</v>
      </c>
      <c r="F173" s="36">
        <v>5</v>
      </c>
      <c r="G173" s="32" t="s">
        <v>18</v>
      </c>
    </row>
    <row r="174" spans="1:7" x14ac:dyDescent="0.25">
      <c r="A174" s="14" t="s">
        <v>192</v>
      </c>
      <c r="B174" s="14" t="s">
        <v>8</v>
      </c>
      <c r="C174" s="41" t="s">
        <v>20</v>
      </c>
      <c r="D174" s="19" t="s">
        <v>18</v>
      </c>
      <c r="E174" s="4" t="s">
        <v>31</v>
      </c>
      <c r="F174" s="35">
        <v>3</v>
      </c>
      <c r="G174" s="32" t="s">
        <v>18</v>
      </c>
    </row>
    <row r="175" spans="1:7" x14ac:dyDescent="0.25">
      <c r="A175" s="14" t="s">
        <v>193</v>
      </c>
      <c r="B175" s="14" t="s">
        <v>8</v>
      </c>
      <c r="C175" s="41" t="s">
        <v>20</v>
      </c>
      <c r="D175" s="19" t="s">
        <v>18</v>
      </c>
      <c r="E175" s="4" t="s">
        <v>31</v>
      </c>
      <c r="F175" s="35">
        <v>3</v>
      </c>
      <c r="G175" s="32" t="s">
        <v>16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D59" sqref="D59"/>
    </sheetView>
  </sheetViews>
  <sheetFormatPr defaultColWidth="8.85546875" defaultRowHeight="15" x14ac:dyDescent="0.25"/>
  <cols>
    <col min="2" max="2" width="15.85546875" customWidth="1"/>
    <col min="3" max="3" width="11" customWidth="1"/>
    <col min="4" max="4" width="15.140625" customWidth="1"/>
    <col min="5" max="5" width="10.85546875" customWidth="1"/>
    <col min="6" max="6" width="15" customWidth="1"/>
    <col min="7" max="7" width="10.28515625" customWidth="1"/>
    <col min="8" max="8" width="15.140625" customWidth="1"/>
    <col min="9" max="9" width="11.7109375" customWidth="1"/>
    <col min="10" max="10" width="14.7109375" customWidth="1"/>
    <col min="11" max="11" width="12.42578125" customWidth="1"/>
    <col min="12" max="12" width="14.7109375" customWidth="1"/>
    <col min="13" max="13" width="11.42578125" customWidth="1"/>
    <col min="14" max="14" width="14.42578125" customWidth="1"/>
    <col min="15" max="15" width="11" customWidth="1"/>
    <col min="16" max="16" width="15.42578125" customWidth="1"/>
    <col min="17" max="17" width="10.85546875" customWidth="1"/>
  </cols>
  <sheetData>
    <row r="1" spans="1:17" x14ac:dyDescent="0.25">
      <c r="A1" s="1"/>
      <c r="B1" s="324" t="s">
        <v>195</v>
      </c>
      <c r="C1" s="324"/>
      <c r="D1" s="324" t="s">
        <v>196</v>
      </c>
      <c r="E1" s="324"/>
      <c r="F1" s="325" t="s">
        <v>197</v>
      </c>
      <c r="G1" s="325"/>
      <c r="H1" s="326" t="s">
        <v>208</v>
      </c>
      <c r="I1" s="326"/>
      <c r="J1" s="324" t="s">
        <v>210</v>
      </c>
      <c r="K1" s="324"/>
      <c r="L1" s="324" t="s">
        <v>199</v>
      </c>
      <c r="M1" s="324"/>
      <c r="N1" s="324" t="s">
        <v>200</v>
      </c>
      <c r="O1" s="324"/>
      <c r="P1" s="324" t="s">
        <v>209</v>
      </c>
      <c r="Q1" s="324"/>
    </row>
    <row r="2" spans="1:17" x14ac:dyDescent="0.25">
      <c r="A2" s="1" t="s">
        <v>211</v>
      </c>
      <c r="B2" s="29" t="s">
        <v>264</v>
      </c>
      <c r="C2" s="29" t="s">
        <v>212</v>
      </c>
      <c r="D2" s="29" t="s">
        <v>264</v>
      </c>
      <c r="E2" s="72" t="s">
        <v>212</v>
      </c>
      <c r="F2" s="29" t="s">
        <v>264</v>
      </c>
      <c r="G2" s="29" t="s">
        <v>212</v>
      </c>
      <c r="H2" s="29" t="s">
        <v>264</v>
      </c>
      <c r="I2" s="72" t="s">
        <v>212</v>
      </c>
      <c r="J2" s="29" t="s">
        <v>264</v>
      </c>
      <c r="K2" s="29" t="s">
        <v>212</v>
      </c>
      <c r="L2" s="29" t="s">
        <v>264</v>
      </c>
      <c r="M2" s="29" t="s">
        <v>212</v>
      </c>
      <c r="N2" s="29" t="s">
        <v>264</v>
      </c>
      <c r="O2" s="72" t="s">
        <v>212</v>
      </c>
      <c r="P2" s="29" t="s">
        <v>264</v>
      </c>
      <c r="Q2" s="29" t="s">
        <v>212</v>
      </c>
    </row>
    <row r="3" spans="1:17" x14ac:dyDescent="0.25">
      <c r="A3" s="1">
        <v>1</v>
      </c>
      <c r="B3" s="1" t="s">
        <v>214</v>
      </c>
      <c r="C3" s="30">
        <v>0.19406962468302799</v>
      </c>
      <c r="D3" s="70" t="s">
        <v>223</v>
      </c>
      <c r="E3" s="73">
        <v>0.73458128078817697</v>
      </c>
      <c r="F3" s="71" t="s">
        <v>161</v>
      </c>
      <c r="G3" s="30">
        <v>0.58107526881720395</v>
      </c>
      <c r="H3" s="70" t="s">
        <v>149</v>
      </c>
      <c r="I3" s="73">
        <v>0.98370870870870797</v>
      </c>
      <c r="J3" s="71" t="s">
        <v>236</v>
      </c>
      <c r="K3" s="73">
        <v>0.84545454545454501</v>
      </c>
      <c r="L3" s="1" t="s">
        <v>250</v>
      </c>
      <c r="M3" s="30">
        <v>0.747654734614706</v>
      </c>
      <c r="N3" s="70" t="s">
        <v>65</v>
      </c>
      <c r="O3" s="73">
        <v>0.97333333333333305</v>
      </c>
      <c r="P3" s="71" t="s">
        <v>26</v>
      </c>
      <c r="Q3" s="30">
        <v>0.84848625072646999</v>
      </c>
    </row>
    <row r="4" spans="1:17" x14ac:dyDescent="0.25">
      <c r="A4" s="1">
        <v>2</v>
      </c>
      <c r="B4" s="1" t="s">
        <v>215</v>
      </c>
      <c r="C4" s="30">
        <v>0.18998944385161701</v>
      </c>
      <c r="D4" s="70" t="s">
        <v>224</v>
      </c>
      <c r="E4" s="74">
        <v>0.73458128078817697</v>
      </c>
      <c r="F4" s="71" t="s">
        <v>159</v>
      </c>
      <c r="G4" s="73">
        <v>0.57827956989247298</v>
      </c>
      <c r="H4" s="70" t="s">
        <v>60</v>
      </c>
      <c r="I4" s="74">
        <v>0.98370870870870797</v>
      </c>
      <c r="J4" s="76" t="s">
        <v>74</v>
      </c>
      <c r="K4" s="73">
        <v>0.842691622103386</v>
      </c>
      <c r="L4" s="71" t="s">
        <v>90</v>
      </c>
      <c r="M4" s="30">
        <v>0.74205607476635504</v>
      </c>
      <c r="N4" s="70" t="s">
        <v>90</v>
      </c>
      <c r="O4" s="74">
        <v>0.97333333333333305</v>
      </c>
      <c r="P4" s="71" t="s">
        <v>231</v>
      </c>
      <c r="Q4" s="30">
        <v>0.84817545022802998</v>
      </c>
    </row>
    <row r="5" spans="1:17" x14ac:dyDescent="0.25">
      <c r="A5" s="1">
        <v>3</v>
      </c>
      <c r="B5" s="1" t="s">
        <v>216</v>
      </c>
      <c r="C5" s="30">
        <v>0.18496150448062601</v>
      </c>
      <c r="D5" s="70" t="s">
        <v>90</v>
      </c>
      <c r="E5" s="73">
        <v>0.73434318555008204</v>
      </c>
      <c r="F5" s="76" t="s">
        <v>90</v>
      </c>
      <c r="G5" s="73">
        <v>0.57462365591397802</v>
      </c>
      <c r="H5" s="76" t="s">
        <v>157</v>
      </c>
      <c r="I5" s="74">
        <v>0.98370870870870797</v>
      </c>
      <c r="J5" s="76" t="s">
        <v>237</v>
      </c>
      <c r="K5" s="74">
        <v>0.842691622103386</v>
      </c>
      <c r="L5" s="71" t="s">
        <v>243</v>
      </c>
      <c r="M5" s="73">
        <v>0.74107741139128902</v>
      </c>
      <c r="N5" s="70" t="s">
        <v>253</v>
      </c>
      <c r="O5" s="74">
        <v>0.97333333333333305</v>
      </c>
      <c r="P5" s="71" t="s">
        <v>226</v>
      </c>
      <c r="Q5" s="30">
        <v>0.84801992923269598</v>
      </c>
    </row>
    <row r="6" spans="1:17" x14ac:dyDescent="0.25">
      <c r="A6" s="1">
        <v>4</v>
      </c>
      <c r="B6" s="1" t="s">
        <v>25</v>
      </c>
      <c r="C6" s="30">
        <v>0.18448590409968599</v>
      </c>
      <c r="D6" s="70" t="s">
        <v>225</v>
      </c>
      <c r="E6" s="75">
        <v>0.73434318555008204</v>
      </c>
      <c r="F6" s="76" t="s">
        <v>215</v>
      </c>
      <c r="G6" s="75">
        <v>0.57462365591397802</v>
      </c>
      <c r="H6" s="76" t="s">
        <v>78</v>
      </c>
      <c r="I6" s="74">
        <v>0.98370870870870797</v>
      </c>
      <c r="J6" s="76" t="s">
        <v>238</v>
      </c>
      <c r="K6" s="74">
        <v>0.842691622103386</v>
      </c>
      <c r="L6" s="76" t="s">
        <v>26</v>
      </c>
      <c r="M6" s="73">
        <v>0.74016046552636205</v>
      </c>
      <c r="N6" s="76" t="s">
        <v>254</v>
      </c>
      <c r="O6" s="74">
        <v>0.97333333333333305</v>
      </c>
      <c r="P6" s="71" t="s">
        <v>227</v>
      </c>
      <c r="Q6" s="73">
        <v>0.84786464972958997</v>
      </c>
    </row>
    <row r="7" spans="1:17" x14ac:dyDescent="0.25">
      <c r="A7" s="1">
        <v>5</v>
      </c>
      <c r="B7" s="1" t="s">
        <v>26</v>
      </c>
      <c r="C7" s="30">
        <v>0.183526671485777</v>
      </c>
      <c r="D7" s="1" t="s">
        <v>226</v>
      </c>
      <c r="E7" s="75">
        <v>0.73422003284072201</v>
      </c>
      <c r="F7" s="1" t="s">
        <v>179</v>
      </c>
      <c r="G7" s="75">
        <v>0.57451612903225802</v>
      </c>
      <c r="H7" s="70" t="s">
        <v>136</v>
      </c>
      <c r="I7" s="74">
        <v>0.98370870870870797</v>
      </c>
      <c r="J7" s="76" t="s">
        <v>239</v>
      </c>
      <c r="K7" s="74">
        <v>0.842691622103386</v>
      </c>
      <c r="L7" s="76" t="s">
        <v>229</v>
      </c>
      <c r="M7" s="75">
        <v>0.74016046552636205</v>
      </c>
      <c r="N7" s="76" t="s">
        <v>255</v>
      </c>
      <c r="O7" s="74">
        <v>0.97333333333333305</v>
      </c>
      <c r="P7" s="76" t="s">
        <v>233</v>
      </c>
      <c r="Q7" s="73">
        <v>0.84770937022648396</v>
      </c>
    </row>
    <row r="8" spans="1:17" x14ac:dyDescent="0.25">
      <c r="A8" s="1">
        <v>6</v>
      </c>
      <c r="B8" s="1" t="s">
        <v>28</v>
      </c>
      <c r="C8" s="30">
        <v>0.18184973552258599</v>
      </c>
      <c r="D8" s="1" t="s">
        <v>227</v>
      </c>
      <c r="E8" s="73">
        <v>0.73398193760262698</v>
      </c>
      <c r="F8" s="1" t="s">
        <v>164</v>
      </c>
      <c r="G8" s="30">
        <v>0.57139784946236505</v>
      </c>
      <c r="H8" s="70" t="s">
        <v>160</v>
      </c>
      <c r="I8" s="74">
        <v>0.98370870870870797</v>
      </c>
      <c r="J8" s="76" t="s">
        <v>240</v>
      </c>
      <c r="K8" s="74">
        <v>0.842691622103386</v>
      </c>
      <c r="L8" s="71" t="s">
        <v>25</v>
      </c>
      <c r="M8" s="75">
        <v>0.74013401516487298</v>
      </c>
      <c r="N8" s="70" t="s">
        <v>240</v>
      </c>
      <c r="O8" s="74">
        <v>0.97333333333333305</v>
      </c>
      <c r="P8" s="76" t="s">
        <v>230</v>
      </c>
      <c r="Q8" s="75">
        <v>0.84770937022648396</v>
      </c>
    </row>
    <row r="9" spans="1:17" x14ac:dyDescent="0.25">
      <c r="A9" s="1">
        <v>7</v>
      </c>
      <c r="B9" s="1" t="s">
        <v>29</v>
      </c>
      <c r="C9" s="30">
        <v>0.178497584707353</v>
      </c>
      <c r="D9" s="70" t="s">
        <v>228</v>
      </c>
      <c r="E9" s="73">
        <v>0.72743842364531996</v>
      </c>
      <c r="F9" s="71" t="s">
        <v>233</v>
      </c>
      <c r="G9" s="30">
        <v>0.57129032258064505</v>
      </c>
      <c r="H9" s="70" t="s">
        <v>107</v>
      </c>
      <c r="I9" s="74">
        <v>0.98370870870870797</v>
      </c>
      <c r="J9" s="76" t="s">
        <v>241</v>
      </c>
      <c r="K9" s="74">
        <v>0.842691622103386</v>
      </c>
      <c r="L9" s="71" t="s">
        <v>215</v>
      </c>
      <c r="M9" s="30">
        <v>0.73926115323576003</v>
      </c>
      <c r="N9" s="70" t="s">
        <v>241</v>
      </c>
      <c r="O9" s="74">
        <v>0.97333333333333305</v>
      </c>
      <c r="P9" s="71" t="s">
        <v>238</v>
      </c>
      <c r="Q9" s="75">
        <v>0.84740243736526599</v>
      </c>
    </row>
    <row r="10" spans="1:17" x14ac:dyDescent="0.25">
      <c r="A10" s="1">
        <v>8</v>
      </c>
      <c r="B10" s="1" t="s">
        <v>30</v>
      </c>
      <c r="C10" s="30">
        <v>0.177778160246922</v>
      </c>
      <c r="D10" s="70" t="s">
        <v>229</v>
      </c>
      <c r="E10" s="75">
        <v>0.72743842364531996</v>
      </c>
      <c r="F10" s="71" t="s">
        <v>226</v>
      </c>
      <c r="G10" s="30">
        <v>0.56784946236559097</v>
      </c>
      <c r="H10" s="70" t="s">
        <v>152</v>
      </c>
      <c r="I10" s="74">
        <v>0.98370870870870797</v>
      </c>
      <c r="J10" s="76" t="s">
        <v>222</v>
      </c>
      <c r="K10" s="74">
        <v>0.842691622103386</v>
      </c>
      <c r="L10" s="71" t="s">
        <v>225</v>
      </c>
      <c r="M10" s="73">
        <v>0.73923470287427195</v>
      </c>
      <c r="N10" s="70" t="s">
        <v>248</v>
      </c>
      <c r="O10" s="74">
        <v>0.97333333333333305</v>
      </c>
      <c r="P10" s="71" t="s">
        <v>237</v>
      </c>
      <c r="Q10" s="73">
        <v>0.847402195873037</v>
      </c>
    </row>
    <row r="11" spans="1:17" x14ac:dyDescent="0.25">
      <c r="A11" s="1">
        <v>9</v>
      </c>
      <c r="B11" s="1" t="s">
        <v>217</v>
      </c>
      <c r="C11" s="30">
        <v>0.17727215356900999</v>
      </c>
      <c r="D11" s="1" t="s">
        <v>230</v>
      </c>
      <c r="E11" s="75">
        <v>0.72731527093596005</v>
      </c>
      <c r="F11" s="1" t="s">
        <v>234</v>
      </c>
      <c r="G11" s="30">
        <v>0.56505376344086</v>
      </c>
      <c r="H11" s="70" t="s">
        <v>59</v>
      </c>
      <c r="I11" s="74">
        <v>0.98370870870870797</v>
      </c>
      <c r="J11" s="76" t="s">
        <v>242</v>
      </c>
      <c r="K11" s="74">
        <v>0.842691622103386</v>
      </c>
      <c r="L11" s="76" t="s">
        <v>223</v>
      </c>
      <c r="M11" s="73">
        <v>0.73922588608710904</v>
      </c>
      <c r="N11" s="76" t="s">
        <v>249</v>
      </c>
      <c r="O11" s="74">
        <v>0.97333333333333305</v>
      </c>
      <c r="P11" s="76" t="s">
        <v>258</v>
      </c>
      <c r="Q11" s="73">
        <v>0.84740122839949805</v>
      </c>
    </row>
    <row r="12" spans="1:17" x14ac:dyDescent="0.25">
      <c r="A12" s="1">
        <v>10</v>
      </c>
      <c r="B12" s="1" t="s">
        <v>218</v>
      </c>
      <c r="C12" s="30">
        <v>0.17657223503493799</v>
      </c>
      <c r="D12" s="1" t="s">
        <v>231</v>
      </c>
      <c r="E12" s="30">
        <v>0.72719211822660101</v>
      </c>
      <c r="F12" s="1" t="s">
        <v>178</v>
      </c>
      <c r="G12" s="30">
        <v>0.56473118279569801</v>
      </c>
      <c r="H12" s="70" t="s">
        <v>71</v>
      </c>
      <c r="I12" s="74">
        <v>0.98370870870870797</v>
      </c>
      <c r="J12" s="76" t="s">
        <v>243</v>
      </c>
      <c r="K12" s="74">
        <v>0.842691622103386</v>
      </c>
      <c r="L12" s="76" t="s">
        <v>238</v>
      </c>
      <c r="M12" s="75">
        <v>0.73922588608710904</v>
      </c>
      <c r="N12" s="76" t="s">
        <v>220</v>
      </c>
      <c r="O12" s="74">
        <v>0.97333333333333305</v>
      </c>
      <c r="P12" s="76" t="s">
        <v>259</v>
      </c>
      <c r="Q12" s="75">
        <v>0.84740122839949805</v>
      </c>
    </row>
    <row r="13" spans="1:17" x14ac:dyDescent="0.25">
      <c r="A13" s="1">
        <v>11</v>
      </c>
      <c r="B13" s="1" t="s">
        <v>36</v>
      </c>
      <c r="C13" s="30">
        <v>0.17610753502461099</v>
      </c>
      <c r="D13" s="1" t="s">
        <v>232</v>
      </c>
      <c r="E13" s="30">
        <v>0.72363711001641995</v>
      </c>
      <c r="F13" s="1" t="s">
        <v>229</v>
      </c>
      <c r="G13" s="30">
        <v>0.56462365591397801</v>
      </c>
      <c r="H13" s="70" t="s">
        <v>79</v>
      </c>
      <c r="I13" s="74">
        <v>0.98370870870870797</v>
      </c>
      <c r="J13" s="76" t="s">
        <v>244</v>
      </c>
      <c r="K13" s="74">
        <v>0.84260249554367195</v>
      </c>
      <c r="L13" s="71" t="s">
        <v>232</v>
      </c>
      <c r="M13" s="74">
        <v>0.73829130664785703</v>
      </c>
      <c r="N13" s="70" t="s">
        <v>243</v>
      </c>
      <c r="O13" s="74">
        <v>0.97333333333333305</v>
      </c>
      <c r="P13" s="71" t="s">
        <v>228</v>
      </c>
      <c r="Q13" s="75">
        <v>0.847397120774672</v>
      </c>
    </row>
    <row r="14" spans="1:17" x14ac:dyDescent="0.25">
      <c r="A14" s="1">
        <v>12</v>
      </c>
      <c r="B14" s="1" t="s">
        <v>37</v>
      </c>
      <c r="C14" s="30">
        <v>0.17250639679643801</v>
      </c>
      <c r="D14" s="1" t="s">
        <v>162</v>
      </c>
      <c r="E14" s="30">
        <v>0.72350574712643601</v>
      </c>
      <c r="F14" s="1" t="s">
        <v>232</v>
      </c>
      <c r="G14" s="30">
        <v>0.56430107526881701</v>
      </c>
      <c r="H14" s="70" t="s">
        <v>70</v>
      </c>
      <c r="I14" s="74">
        <v>0.98370870870870797</v>
      </c>
      <c r="J14" s="76" t="s">
        <v>65</v>
      </c>
      <c r="K14" s="74">
        <v>0.84260249554367195</v>
      </c>
      <c r="L14" s="76" t="s">
        <v>251</v>
      </c>
      <c r="M14" s="73">
        <v>0.73827367307353198</v>
      </c>
      <c r="N14" s="76" t="s">
        <v>256</v>
      </c>
      <c r="O14" s="74">
        <v>0.97333333333333305</v>
      </c>
      <c r="P14" s="71" t="s">
        <v>260</v>
      </c>
      <c r="Q14" s="30">
        <v>0.84724594889639204</v>
      </c>
    </row>
    <row r="15" spans="1:17" x14ac:dyDescent="0.25">
      <c r="A15" s="1">
        <v>13</v>
      </c>
      <c r="B15" s="1" t="s">
        <v>219</v>
      </c>
      <c r="C15" s="30">
        <v>0.17083060824068</v>
      </c>
      <c r="D15" s="1" t="s">
        <v>169</v>
      </c>
      <c r="E15" s="30">
        <v>0.72338259441707697</v>
      </c>
      <c r="F15" s="1" t="s">
        <v>235</v>
      </c>
      <c r="G15" s="73">
        <v>0.56182795698924703</v>
      </c>
      <c r="H15" s="70" t="s">
        <v>89</v>
      </c>
      <c r="I15" s="74">
        <v>0.98370870870870797</v>
      </c>
      <c r="J15" s="76" t="s">
        <v>90</v>
      </c>
      <c r="K15" s="75">
        <v>0.84260249554367195</v>
      </c>
      <c r="L15" s="76" t="s">
        <v>245</v>
      </c>
      <c r="M15" s="75">
        <v>0.73827367307353198</v>
      </c>
      <c r="N15" s="76" t="s">
        <v>223</v>
      </c>
      <c r="O15" s="74">
        <v>0.97333333333333305</v>
      </c>
      <c r="P15" s="71" t="s">
        <v>229</v>
      </c>
      <c r="Q15" s="30">
        <v>0.84724329248187502</v>
      </c>
    </row>
    <row r="16" spans="1:17" x14ac:dyDescent="0.25">
      <c r="A16" s="1">
        <v>14</v>
      </c>
      <c r="B16" s="1" t="s">
        <v>40</v>
      </c>
      <c r="C16" s="30">
        <v>0.170584489346322</v>
      </c>
      <c r="D16" s="1" t="s">
        <v>181</v>
      </c>
      <c r="E16" s="30">
        <v>0.72326765188834097</v>
      </c>
      <c r="F16" s="70" t="s">
        <v>158</v>
      </c>
      <c r="G16" s="73">
        <v>0.56150537634408604</v>
      </c>
      <c r="H16" s="76" t="s">
        <v>7</v>
      </c>
      <c r="I16" s="73">
        <v>0.98100600600600596</v>
      </c>
      <c r="J16" s="71" t="s">
        <v>245</v>
      </c>
      <c r="K16" s="74">
        <v>0.83975044563279799</v>
      </c>
      <c r="L16" s="1" t="s">
        <v>52</v>
      </c>
      <c r="M16" s="75">
        <v>0.73825603949920604</v>
      </c>
      <c r="N16" s="70" t="s">
        <v>257</v>
      </c>
      <c r="O16" s="74">
        <v>0.97333333333333305</v>
      </c>
      <c r="P16" s="71" t="s">
        <v>239</v>
      </c>
      <c r="Q16" s="30">
        <v>0.847091394622285</v>
      </c>
    </row>
    <row r="17" spans="1:17" x14ac:dyDescent="0.25">
      <c r="A17" s="1">
        <v>15</v>
      </c>
      <c r="B17" s="1" t="s">
        <v>41</v>
      </c>
      <c r="C17" s="30">
        <v>0.16987194933048699</v>
      </c>
      <c r="D17" s="1" t="s">
        <v>26</v>
      </c>
      <c r="E17" s="73">
        <v>0.72018062397372695</v>
      </c>
      <c r="F17" s="70" t="s">
        <v>225</v>
      </c>
      <c r="G17" s="75">
        <v>0.56150537634408604</v>
      </c>
      <c r="H17" s="76" t="s">
        <v>25</v>
      </c>
      <c r="I17" s="74">
        <v>0.98100600600600596</v>
      </c>
      <c r="J17" s="76" t="s">
        <v>246</v>
      </c>
      <c r="K17" s="73">
        <v>0.83966131907308295</v>
      </c>
      <c r="L17" s="71" t="s">
        <v>224</v>
      </c>
      <c r="M17" s="30">
        <v>0.73736554399576704</v>
      </c>
      <c r="N17" s="70" t="s">
        <v>228</v>
      </c>
      <c r="O17" s="74">
        <v>0.97333333333333305</v>
      </c>
      <c r="P17" s="71" t="s">
        <v>261</v>
      </c>
      <c r="Q17" s="30">
        <v>0.84709042790105804</v>
      </c>
    </row>
    <row r="18" spans="1:17" x14ac:dyDescent="0.25">
      <c r="A18" s="1">
        <v>16</v>
      </c>
      <c r="B18" s="1" t="s">
        <v>220</v>
      </c>
      <c r="C18" s="30">
        <v>0.16984785377439601</v>
      </c>
      <c r="D18" s="70" t="s">
        <v>180</v>
      </c>
      <c r="E18" s="73">
        <v>0.719934318555008</v>
      </c>
      <c r="F18" s="71" t="s">
        <v>180</v>
      </c>
      <c r="G18" s="75">
        <v>0.56139784946236504</v>
      </c>
      <c r="H18" s="70" t="s">
        <v>55</v>
      </c>
      <c r="I18" s="74">
        <v>0.98100600600600596</v>
      </c>
      <c r="J18" s="76" t="s">
        <v>28</v>
      </c>
      <c r="K18" s="74">
        <v>0.83966131907308295</v>
      </c>
      <c r="L18" s="71" t="s">
        <v>74</v>
      </c>
      <c r="M18" s="30">
        <v>0.73735672720860501</v>
      </c>
      <c r="N18" s="70" t="s">
        <v>229</v>
      </c>
      <c r="O18" s="74">
        <v>0.97333333333333305</v>
      </c>
      <c r="P18" s="71" t="s">
        <v>262</v>
      </c>
      <c r="Q18" s="30">
        <v>0.84709018640882905</v>
      </c>
    </row>
    <row r="19" spans="1:17" x14ac:dyDescent="0.25">
      <c r="A19" s="1">
        <v>17</v>
      </c>
      <c r="B19" s="1" t="s">
        <v>44</v>
      </c>
      <c r="C19" s="30">
        <v>0.16938716969008499</v>
      </c>
      <c r="D19" s="70" t="s">
        <v>233</v>
      </c>
      <c r="E19" s="74">
        <v>0.719934318555008</v>
      </c>
      <c r="F19" s="71" t="s">
        <v>51</v>
      </c>
      <c r="G19" s="30">
        <v>0.55827956989247296</v>
      </c>
      <c r="H19" s="70" t="s">
        <v>75</v>
      </c>
      <c r="I19" s="74">
        <v>0.98100600600600596</v>
      </c>
      <c r="J19" s="76" t="s">
        <v>247</v>
      </c>
      <c r="K19" s="74">
        <v>0.83966131907308295</v>
      </c>
      <c r="L19" s="71" t="s">
        <v>252</v>
      </c>
      <c r="M19" s="30">
        <v>0.73733027684711605</v>
      </c>
      <c r="N19" s="70" t="s">
        <v>225</v>
      </c>
      <c r="O19" s="74">
        <v>0.97333333333333305</v>
      </c>
      <c r="P19" s="71" t="s">
        <v>90</v>
      </c>
      <c r="Q19" s="73">
        <v>0.84708752999431203</v>
      </c>
    </row>
    <row r="20" spans="1:17" x14ac:dyDescent="0.25">
      <c r="A20" s="1">
        <v>18</v>
      </c>
      <c r="B20" s="1" t="s">
        <v>221</v>
      </c>
      <c r="C20" s="30">
        <v>0.168192144848714</v>
      </c>
      <c r="D20" s="70" t="s">
        <v>163</v>
      </c>
      <c r="E20" s="75">
        <v>0.719934318555008</v>
      </c>
      <c r="F20" s="71" t="s">
        <v>231</v>
      </c>
      <c r="G20" s="30">
        <v>0.55817204301075196</v>
      </c>
      <c r="H20" s="70" t="s">
        <v>56</v>
      </c>
      <c r="I20" s="74">
        <v>0.98100600600600596</v>
      </c>
      <c r="J20" s="76" t="s">
        <v>248</v>
      </c>
      <c r="K20" s="74">
        <v>0.83966131907308295</v>
      </c>
      <c r="L20" s="71" t="s">
        <v>29</v>
      </c>
      <c r="M20" s="30">
        <v>0.737312643272791</v>
      </c>
      <c r="N20" s="70" t="s">
        <v>224</v>
      </c>
      <c r="O20" s="74">
        <v>0.97333333333333305</v>
      </c>
      <c r="P20" s="76" t="s">
        <v>74</v>
      </c>
      <c r="Q20" s="73">
        <v>0.84693611587149198</v>
      </c>
    </row>
    <row r="21" spans="1:17" x14ac:dyDescent="0.25">
      <c r="A21" s="1">
        <v>19</v>
      </c>
      <c r="B21" s="1" t="s">
        <v>222</v>
      </c>
      <c r="C21" s="30">
        <v>0.167001135933358</v>
      </c>
      <c r="D21" s="1" t="s">
        <v>158</v>
      </c>
      <c r="E21" s="75">
        <v>0.71648604269293903</v>
      </c>
      <c r="F21" s="1" t="s">
        <v>163</v>
      </c>
      <c r="G21" s="30">
        <v>0.55817204301075196</v>
      </c>
      <c r="H21" s="70" t="s">
        <v>30</v>
      </c>
      <c r="I21" s="75">
        <v>0.98100600600600596</v>
      </c>
      <c r="J21" s="76" t="s">
        <v>249</v>
      </c>
      <c r="K21" s="75">
        <v>0.83966131907308295</v>
      </c>
      <c r="L21" s="71" t="s">
        <v>61</v>
      </c>
      <c r="M21" s="30">
        <v>0.73643096455651502</v>
      </c>
      <c r="N21" s="70" t="s">
        <v>215</v>
      </c>
      <c r="O21" s="75">
        <v>0.97333333333333305</v>
      </c>
      <c r="P21" s="76" t="s">
        <v>263</v>
      </c>
      <c r="Q21" s="75">
        <v>0.84693514839795203</v>
      </c>
    </row>
    <row r="24" spans="1:17" x14ac:dyDescent="0.25">
      <c r="A24" s="1"/>
      <c r="B24" s="324" t="s">
        <v>201</v>
      </c>
      <c r="C24" s="324"/>
      <c r="D24" s="324" t="s">
        <v>202</v>
      </c>
      <c r="E24" s="324"/>
      <c r="F24" s="324" t="s">
        <v>203</v>
      </c>
      <c r="G24" s="324"/>
      <c r="H24" s="324" t="s">
        <v>204</v>
      </c>
      <c r="I24" s="324"/>
      <c r="J24" s="324" t="s">
        <v>205</v>
      </c>
      <c r="K24" s="324"/>
      <c r="L24" s="324" t="s">
        <v>213</v>
      </c>
      <c r="M24" s="324"/>
      <c r="N24" s="324" t="s">
        <v>207</v>
      </c>
      <c r="O24" s="324"/>
    </row>
    <row r="25" spans="1:17" x14ac:dyDescent="0.25">
      <c r="A25" s="1">
        <v>1</v>
      </c>
      <c r="B25" s="29" t="s">
        <v>264</v>
      </c>
      <c r="C25" s="72" t="s">
        <v>212</v>
      </c>
      <c r="D25" s="29" t="s">
        <v>264</v>
      </c>
      <c r="E25" s="72" t="s">
        <v>212</v>
      </c>
      <c r="F25" s="29" t="s">
        <v>264</v>
      </c>
      <c r="G25" s="29" t="s">
        <v>212</v>
      </c>
      <c r="H25" s="29" t="s">
        <v>264</v>
      </c>
      <c r="I25" s="29" t="s">
        <v>212</v>
      </c>
      <c r="J25" s="29" t="s">
        <v>264</v>
      </c>
      <c r="K25" s="72" t="s">
        <v>212</v>
      </c>
      <c r="L25" s="29" t="s">
        <v>264</v>
      </c>
      <c r="M25" s="29" t="s">
        <v>212</v>
      </c>
      <c r="N25" s="29" t="s">
        <v>264</v>
      </c>
      <c r="O25" s="29" t="s">
        <v>212</v>
      </c>
    </row>
    <row r="26" spans="1:17" x14ac:dyDescent="0.25">
      <c r="A26" s="1">
        <v>2</v>
      </c>
      <c r="B26" s="70" t="s">
        <v>239</v>
      </c>
      <c r="C26" s="73">
        <v>0.96147186147186103</v>
      </c>
      <c r="D26" s="76" t="s">
        <v>26</v>
      </c>
      <c r="E26" s="73">
        <v>0.99905170332578097</v>
      </c>
      <c r="F26" s="71" t="s">
        <v>217</v>
      </c>
      <c r="G26" s="30">
        <v>0.70457983193277296</v>
      </c>
      <c r="H26" s="1" t="s">
        <v>271</v>
      </c>
      <c r="I26" s="30">
        <v>0.912121212121212</v>
      </c>
      <c r="J26" s="70" t="s">
        <v>133</v>
      </c>
      <c r="K26" s="78">
        <v>0.98333333333333295</v>
      </c>
      <c r="L26" s="71" t="s">
        <v>65</v>
      </c>
      <c r="M26" s="30">
        <v>0.555931434790495</v>
      </c>
      <c r="N26" s="1" t="s">
        <v>271</v>
      </c>
      <c r="O26" s="30">
        <v>0.84556875045220403</v>
      </c>
    </row>
    <row r="27" spans="1:17" x14ac:dyDescent="0.25">
      <c r="A27" s="1">
        <v>3</v>
      </c>
      <c r="B27" s="70" t="s">
        <v>265</v>
      </c>
      <c r="C27" s="75">
        <v>0.96147186147186103</v>
      </c>
      <c r="D27" s="76" t="s">
        <v>223</v>
      </c>
      <c r="E27" s="74">
        <v>0.99905170332578097</v>
      </c>
      <c r="F27" s="71" t="s">
        <v>236</v>
      </c>
      <c r="G27" s="73">
        <v>0.70337535014005603</v>
      </c>
      <c r="H27" s="1" t="s">
        <v>272</v>
      </c>
      <c r="I27" s="30">
        <v>0.91111111111111098</v>
      </c>
      <c r="J27" s="70" t="s">
        <v>136</v>
      </c>
      <c r="K27" s="79">
        <v>0.98333333333333295</v>
      </c>
      <c r="L27" s="71" t="s">
        <v>29</v>
      </c>
      <c r="M27" s="30">
        <v>0.54787774351532703</v>
      </c>
      <c r="N27" s="1" t="s">
        <v>270</v>
      </c>
      <c r="O27" s="30">
        <v>0.84436799662234896</v>
      </c>
    </row>
    <row r="28" spans="1:17" x14ac:dyDescent="0.25">
      <c r="A28" s="1">
        <v>4</v>
      </c>
      <c r="B28" s="70" t="s">
        <v>74</v>
      </c>
      <c r="C28" s="74">
        <v>0.96103896103896103</v>
      </c>
      <c r="D28" s="76" t="s">
        <v>228</v>
      </c>
      <c r="E28" s="74">
        <v>0.99905170332578097</v>
      </c>
      <c r="F28" s="76" t="s">
        <v>268</v>
      </c>
      <c r="G28" s="73">
        <v>0.70336134453781496</v>
      </c>
      <c r="H28" s="71" t="s">
        <v>276</v>
      </c>
      <c r="I28" s="30">
        <v>0.90808080808080704</v>
      </c>
      <c r="J28" s="70" t="s">
        <v>128</v>
      </c>
      <c r="K28" s="79">
        <v>0.98333333333333295</v>
      </c>
      <c r="L28" s="71" t="s">
        <v>28</v>
      </c>
      <c r="M28" s="30">
        <v>0.54517504081262402</v>
      </c>
      <c r="N28" s="1" t="s">
        <v>268</v>
      </c>
      <c r="O28" s="30">
        <v>0.84431747250957101</v>
      </c>
    </row>
    <row r="29" spans="1:17" x14ac:dyDescent="0.25">
      <c r="A29" s="1">
        <v>5</v>
      </c>
      <c r="B29" s="70" t="s">
        <v>247</v>
      </c>
      <c r="C29" s="74">
        <v>0.96103896103896103</v>
      </c>
      <c r="D29" s="76" t="s">
        <v>229</v>
      </c>
      <c r="E29" s="74">
        <v>0.99905170332578097</v>
      </c>
      <c r="F29" s="76" t="s">
        <v>269</v>
      </c>
      <c r="G29" s="75">
        <v>0.70336134453781496</v>
      </c>
      <c r="H29" s="71" t="s">
        <v>270</v>
      </c>
      <c r="I29" s="30">
        <v>0.90707070707070703</v>
      </c>
      <c r="J29" s="70" t="s">
        <v>107</v>
      </c>
      <c r="K29" s="79">
        <v>0.98333333333333295</v>
      </c>
      <c r="L29" s="71" t="s">
        <v>241</v>
      </c>
      <c r="M29" s="30">
        <v>0.54045438055505102</v>
      </c>
      <c r="N29" s="1" t="s">
        <v>274</v>
      </c>
      <c r="O29" s="30">
        <v>0.843966145241554</v>
      </c>
    </row>
    <row r="30" spans="1:17" x14ac:dyDescent="0.25">
      <c r="A30" s="1">
        <v>6</v>
      </c>
      <c r="B30" s="70" t="s">
        <v>266</v>
      </c>
      <c r="C30" s="74">
        <v>0.96103896103896103</v>
      </c>
      <c r="D30" s="76" t="s">
        <v>257</v>
      </c>
      <c r="E30" s="73">
        <v>0.99903446194647105</v>
      </c>
      <c r="F30" s="71" t="s">
        <v>267</v>
      </c>
      <c r="G30" s="75">
        <v>0.70219887955182003</v>
      </c>
      <c r="H30" s="1" t="s">
        <v>269</v>
      </c>
      <c r="I30" s="73">
        <v>0.90404040404040398</v>
      </c>
      <c r="J30" s="70" t="s">
        <v>152</v>
      </c>
      <c r="K30" s="79">
        <v>0.98333333333333295</v>
      </c>
      <c r="L30" s="71" t="s">
        <v>249</v>
      </c>
      <c r="M30" s="30">
        <v>0.53908942499546497</v>
      </c>
      <c r="N30" s="1" t="s">
        <v>236</v>
      </c>
      <c r="O30" s="30">
        <v>0.84371589561656801</v>
      </c>
    </row>
    <row r="31" spans="1:17" x14ac:dyDescent="0.25">
      <c r="A31" s="1">
        <v>7</v>
      </c>
      <c r="B31" s="70" t="s">
        <v>258</v>
      </c>
      <c r="C31" s="74">
        <v>0.96103896103896103</v>
      </c>
      <c r="D31" s="76" t="s">
        <v>225</v>
      </c>
      <c r="E31" s="74">
        <v>0.99903446194647105</v>
      </c>
      <c r="F31" s="71" t="s">
        <v>215</v>
      </c>
      <c r="G31" s="30">
        <v>0.70110644257703003</v>
      </c>
      <c r="H31" s="70" t="s">
        <v>267</v>
      </c>
      <c r="I31" s="73">
        <v>0.90202020202020206</v>
      </c>
      <c r="J31" s="76" t="s">
        <v>272</v>
      </c>
      <c r="K31" s="79">
        <v>0.98300653594771203</v>
      </c>
      <c r="L31" s="71" t="s">
        <v>255</v>
      </c>
      <c r="M31" s="30">
        <v>0.53840467984763196</v>
      </c>
      <c r="N31" s="1" t="s">
        <v>215</v>
      </c>
      <c r="O31" s="30">
        <v>0.84346569576621899</v>
      </c>
    </row>
    <row r="32" spans="1:17" x14ac:dyDescent="0.25">
      <c r="A32" s="1">
        <v>8</v>
      </c>
      <c r="B32" s="70" t="s">
        <v>220</v>
      </c>
      <c r="C32" s="74">
        <v>0.96103896103896103</v>
      </c>
      <c r="D32" s="76" t="s">
        <v>224</v>
      </c>
      <c r="E32" s="75">
        <v>0.99903446194647105</v>
      </c>
      <c r="F32" s="71" t="s">
        <v>256</v>
      </c>
      <c r="G32" s="30">
        <v>0.70105042016806696</v>
      </c>
      <c r="H32" s="70" t="s">
        <v>236</v>
      </c>
      <c r="I32" s="75">
        <v>0.90202020202020206</v>
      </c>
      <c r="J32" s="76" t="s">
        <v>157</v>
      </c>
      <c r="K32" s="78">
        <v>0.98300653594771203</v>
      </c>
      <c r="L32" s="71" t="s">
        <v>240</v>
      </c>
      <c r="M32" s="30">
        <v>0.53704879376020298</v>
      </c>
      <c r="N32" s="1" t="s">
        <v>275</v>
      </c>
      <c r="O32" s="30">
        <v>0.84321376819429406</v>
      </c>
    </row>
    <row r="33" spans="1:15" x14ac:dyDescent="0.25">
      <c r="A33" s="1">
        <v>9</v>
      </c>
      <c r="B33" s="70" t="s">
        <v>267</v>
      </c>
      <c r="C33" s="74">
        <v>0.96103896103896103</v>
      </c>
      <c r="D33" s="71" t="s">
        <v>231</v>
      </c>
      <c r="E33" s="74">
        <v>0.99901722056716002</v>
      </c>
      <c r="F33" s="1" t="s">
        <v>216</v>
      </c>
      <c r="G33" s="30">
        <v>0.69988795518207203</v>
      </c>
      <c r="H33" s="1" t="s">
        <v>274</v>
      </c>
      <c r="I33" s="75">
        <v>0.88181818181818095</v>
      </c>
      <c r="J33" s="70" t="s">
        <v>269</v>
      </c>
      <c r="K33" s="79">
        <v>0.98300653594771203</v>
      </c>
      <c r="L33" s="71" t="s">
        <v>254</v>
      </c>
      <c r="M33" s="30">
        <v>0.53437329947397005</v>
      </c>
      <c r="N33" s="1" t="s">
        <v>235</v>
      </c>
      <c r="O33" s="30">
        <v>0.84236711908252204</v>
      </c>
    </row>
    <row r="34" spans="1:15" x14ac:dyDescent="0.25">
      <c r="A34" s="1">
        <v>10</v>
      </c>
      <c r="B34" s="70" t="s">
        <v>237</v>
      </c>
      <c r="C34" s="73">
        <v>0.96060606060606002</v>
      </c>
      <c r="D34" s="76" t="s">
        <v>232</v>
      </c>
      <c r="E34" s="73">
        <v>0.99899997918785</v>
      </c>
      <c r="F34" s="71" t="s">
        <v>270</v>
      </c>
      <c r="G34" s="30">
        <v>0.69984593837535003</v>
      </c>
      <c r="H34" s="1" t="s">
        <v>235</v>
      </c>
      <c r="I34" s="30">
        <v>0.87878787878787801</v>
      </c>
      <c r="J34" s="70" t="s">
        <v>160</v>
      </c>
      <c r="K34" s="79">
        <v>0.98300653594771203</v>
      </c>
      <c r="L34" s="71" t="s">
        <v>279</v>
      </c>
      <c r="M34" s="30">
        <v>0.52762561218936999</v>
      </c>
      <c r="N34" s="1" t="s">
        <v>265</v>
      </c>
      <c r="O34" s="30">
        <v>0.84216521702355596</v>
      </c>
    </row>
    <row r="35" spans="1:15" x14ac:dyDescent="0.25">
      <c r="A35" s="1">
        <v>11</v>
      </c>
      <c r="B35" s="70" t="s">
        <v>238</v>
      </c>
      <c r="C35" s="74">
        <v>0.96060606060606002</v>
      </c>
      <c r="D35" s="76" t="s">
        <v>233</v>
      </c>
      <c r="E35" s="74">
        <v>0.99899997918785</v>
      </c>
      <c r="F35" s="71" t="s">
        <v>271</v>
      </c>
      <c r="G35" s="30">
        <v>0.69747899159663795</v>
      </c>
      <c r="H35" s="1" t="s">
        <v>256</v>
      </c>
      <c r="I35" s="30">
        <v>0.87777777777777699</v>
      </c>
      <c r="J35" s="70" t="s">
        <v>56</v>
      </c>
      <c r="K35" s="78">
        <v>0.97777777777777697</v>
      </c>
      <c r="L35" s="71" t="s">
        <v>248</v>
      </c>
      <c r="M35" s="30">
        <v>0.52626519136586203</v>
      </c>
      <c r="N35" s="1" t="s">
        <v>220</v>
      </c>
      <c r="O35" s="30">
        <v>0.84191546855260602</v>
      </c>
    </row>
    <row r="36" spans="1:15" x14ac:dyDescent="0.25">
      <c r="A36" s="1">
        <v>12</v>
      </c>
      <c r="B36" s="70" t="s">
        <v>261</v>
      </c>
      <c r="C36" s="73">
        <v>0.96060606060606002</v>
      </c>
      <c r="D36" s="76" t="s">
        <v>226</v>
      </c>
      <c r="E36" s="74">
        <v>0.99899997918785</v>
      </c>
      <c r="F36" s="71" t="s">
        <v>272</v>
      </c>
      <c r="G36" s="30">
        <v>0.69635854341736603</v>
      </c>
      <c r="H36" s="1" t="s">
        <v>265</v>
      </c>
      <c r="I36" s="30">
        <v>0.87676767676767597</v>
      </c>
      <c r="J36" s="70" t="s">
        <v>60</v>
      </c>
      <c r="K36" s="79">
        <v>0.97777777777777697</v>
      </c>
      <c r="L36" s="71" t="s">
        <v>90</v>
      </c>
      <c r="M36" s="30">
        <v>0.52425176854707001</v>
      </c>
      <c r="N36" s="1" t="s">
        <v>214</v>
      </c>
      <c r="O36" s="30">
        <v>0.84161406614541501</v>
      </c>
    </row>
    <row r="37" spans="1:15" x14ac:dyDescent="0.25">
      <c r="A37" s="1">
        <v>13</v>
      </c>
      <c r="B37" s="70" t="s">
        <v>245</v>
      </c>
      <c r="C37" s="74">
        <v>0.96060606060606002</v>
      </c>
      <c r="D37" s="76" t="s">
        <v>227</v>
      </c>
      <c r="E37" s="73">
        <v>0.99898273780853997</v>
      </c>
      <c r="F37" s="71" t="s">
        <v>273</v>
      </c>
      <c r="G37" s="30">
        <v>0.69519607843137199</v>
      </c>
      <c r="H37" s="1" t="s">
        <v>237</v>
      </c>
      <c r="I37" s="30">
        <v>0.87373737373737304</v>
      </c>
      <c r="J37" s="70" t="s">
        <v>129</v>
      </c>
      <c r="K37" s="79">
        <v>0.97777777777777697</v>
      </c>
      <c r="L37" s="71" t="s">
        <v>132</v>
      </c>
      <c r="M37" s="30">
        <v>0.52159894794122896</v>
      </c>
      <c r="N37" s="1" t="s">
        <v>266</v>
      </c>
      <c r="O37" s="73">
        <v>0.84136521722588498</v>
      </c>
    </row>
    <row r="38" spans="1:15" x14ac:dyDescent="0.25">
      <c r="A38" s="1">
        <v>14</v>
      </c>
      <c r="B38" s="70" t="s">
        <v>222</v>
      </c>
      <c r="C38" s="75">
        <v>0.96060606060606002</v>
      </c>
      <c r="D38" s="76" t="s">
        <v>230</v>
      </c>
      <c r="E38" s="74">
        <v>0.99898273780853997</v>
      </c>
      <c r="F38" s="71" t="s">
        <v>265</v>
      </c>
      <c r="G38" s="30">
        <v>0.69515406162464899</v>
      </c>
      <c r="H38" s="1" t="s">
        <v>238</v>
      </c>
      <c r="I38" s="30">
        <v>0.87272727272727202</v>
      </c>
      <c r="J38" s="70" t="s">
        <v>88</v>
      </c>
      <c r="K38" s="79">
        <v>0.97777777777777697</v>
      </c>
      <c r="L38" s="71" t="s">
        <v>247</v>
      </c>
      <c r="M38" s="30">
        <v>0.52158534373299403</v>
      </c>
      <c r="N38" s="70" t="s">
        <v>238</v>
      </c>
      <c r="O38" s="73">
        <v>0.84131534183834</v>
      </c>
    </row>
    <row r="39" spans="1:15" x14ac:dyDescent="0.25">
      <c r="A39" s="1">
        <v>15</v>
      </c>
      <c r="B39" s="70" t="s">
        <v>132</v>
      </c>
      <c r="C39" s="74">
        <v>0.96017316017316001</v>
      </c>
      <c r="D39" s="76" t="s">
        <v>64</v>
      </c>
      <c r="E39" s="73">
        <v>0.99894825504991902</v>
      </c>
      <c r="F39" s="71" t="s">
        <v>274</v>
      </c>
      <c r="G39" s="30">
        <v>0.69509803921568603</v>
      </c>
      <c r="H39" s="1" t="s">
        <v>277</v>
      </c>
      <c r="I39" s="73">
        <v>0.871717171717171</v>
      </c>
      <c r="J39" s="70" t="s">
        <v>78</v>
      </c>
      <c r="K39" s="79">
        <v>0.97777777777777697</v>
      </c>
      <c r="L39" s="71" t="s">
        <v>266</v>
      </c>
      <c r="M39" s="30">
        <v>0.51952203881734005</v>
      </c>
      <c r="N39" s="70" t="s">
        <v>239</v>
      </c>
      <c r="O39" s="75">
        <v>0.84131526695067205</v>
      </c>
    </row>
    <row r="40" spans="1:15" x14ac:dyDescent="0.25">
      <c r="A40" s="1">
        <v>16</v>
      </c>
      <c r="B40" s="70" t="s">
        <v>28</v>
      </c>
      <c r="C40" s="74">
        <v>0.96017316017316001</v>
      </c>
      <c r="D40" s="76" t="s">
        <v>65</v>
      </c>
      <c r="E40" s="74">
        <v>0.99894825504991902</v>
      </c>
      <c r="F40" s="71" t="s">
        <v>275</v>
      </c>
      <c r="G40" s="30">
        <v>0.69278711484593802</v>
      </c>
      <c r="H40" s="70" t="s">
        <v>245</v>
      </c>
      <c r="I40" s="73">
        <v>0.87070707070706999</v>
      </c>
      <c r="J40" s="76" t="s">
        <v>277</v>
      </c>
      <c r="K40" s="78">
        <v>0.97745098039215605</v>
      </c>
      <c r="L40" s="71" t="s">
        <v>280</v>
      </c>
      <c r="M40" s="30">
        <v>0.51819789588245901</v>
      </c>
      <c r="N40" s="1" t="s">
        <v>245</v>
      </c>
      <c r="O40" s="75">
        <v>0.84131519206300298</v>
      </c>
    </row>
    <row r="41" spans="1:15" x14ac:dyDescent="0.25">
      <c r="A41" s="1">
        <v>17</v>
      </c>
      <c r="B41" s="70" t="s">
        <v>263</v>
      </c>
      <c r="C41" s="74">
        <v>0.96017316017316001</v>
      </c>
      <c r="D41" s="76" t="s">
        <v>248</v>
      </c>
      <c r="E41" s="74">
        <v>0.99894825504991902</v>
      </c>
      <c r="F41" s="71" t="s">
        <v>253</v>
      </c>
      <c r="G41" s="30">
        <v>0.69165266106442502</v>
      </c>
      <c r="H41" s="70" t="s">
        <v>239</v>
      </c>
      <c r="I41" s="74">
        <v>0.87070707070706999</v>
      </c>
      <c r="J41" s="76" t="s">
        <v>274</v>
      </c>
      <c r="K41" s="79">
        <v>0.97745098039215605</v>
      </c>
      <c r="L41" s="71" t="s">
        <v>281</v>
      </c>
      <c r="M41" s="30">
        <v>0.51818882641030295</v>
      </c>
      <c r="N41" s="1" t="s">
        <v>237</v>
      </c>
      <c r="O41" s="30">
        <v>0.84126551702678598</v>
      </c>
    </row>
    <row r="42" spans="1:15" x14ac:dyDescent="0.25">
      <c r="A42" s="1">
        <v>18</v>
      </c>
      <c r="B42" s="70" t="s">
        <v>262</v>
      </c>
      <c r="C42" s="74">
        <v>0.96017316017316001</v>
      </c>
      <c r="D42" s="76" t="s">
        <v>240</v>
      </c>
      <c r="E42" s="73">
        <v>0.99893101069744406</v>
      </c>
      <c r="F42" s="71" t="s">
        <v>276</v>
      </c>
      <c r="G42" s="30">
        <v>0.69042016806722695</v>
      </c>
      <c r="H42" s="70" t="s">
        <v>266</v>
      </c>
      <c r="I42" s="74">
        <v>0.87070707070706999</v>
      </c>
      <c r="J42" s="76" t="s">
        <v>149</v>
      </c>
      <c r="K42" s="79">
        <v>0.97745098039215605</v>
      </c>
      <c r="L42" s="71" t="s">
        <v>237</v>
      </c>
      <c r="M42" s="30">
        <v>0.51817522220206702</v>
      </c>
      <c r="N42" s="1" t="s">
        <v>229</v>
      </c>
      <c r="O42" s="30">
        <v>0.84126511697458195</v>
      </c>
    </row>
    <row r="43" spans="1:15" x14ac:dyDescent="0.25">
      <c r="A43" s="1">
        <v>19</v>
      </c>
      <c r="B43" s="70" t="s">
        <v>260</v>
      </c>
      <c r="C43" s="74">
        <v>0.96017316017316001</v>
      </c>
      <c r="D43" s="76" t="s">
        <v>241</v>
      </c>
      <c r="E43" s="75">
        <v>0.99893101069744406</v>
      </c>
      <c r="F43" s="71" t="s">
        <v>235</v>
      </c>
      <c r="G43" s="30">
        <v>0.68924369747899095</v>
      </c>
      <c r="H43" s="70" t="s">
        <v>247</v>
      </c>
      <c r="I43" s="73">
        <v>0.86969696969696897</v>
      </c>
      <c r="J43" s="76" t="s">
        <v>268</v>
      </c>
      <c r="K43" s="79">
        <v>0.97745098039215605</v>
      </c>
      <c r="L43" s="71" t="s">
        <v>282</v>
      </c>
      <c r="M43" s="30">
        <v>0.51751768547070498</v>
      </c>
      <c r="N43" s="1" t="s">
        <v>225</v>
      </c>
      <c r="O43" s="30">
        <v>0.84116534203819004</v>
      </c>
    </row>
    <row r="44" spans="1:15" x14ac:dyDescent="0.25">
      <c r="A44" s="1">
        <v>20</v>
      </c>
      <c r="B44" s="70" t="s">
        <v>259</v>
      </c>
      <c r="C44" s="75">
        <v>0.96017316017316001</v>
      </c>
      <c r="D44" s="71" t="s">
        <v>29</v>
      </c>
      <c r="E44" s="75">
        <v>0.99891377229129796</v>
      </c>
      <c r="F44" s="1" t="s">
        <v>214</v>
      </c>
      <c r="G44" s="30">
        <v>0.68690476190476102</v>
      </c>
      <c r="H44" s="70" t="s">
        <v>234</v>
      </c>
      <c r="I44" s="75">
        <v>0.86969696969696897</v>
      </c>
      <c r="J44" s="76" t="s">
        <v>278</v>
      </c>
      <c r="K44" s="77">
        <v>0.97745098039215605</v>
      </c>
      <c r="L44" s="71" t="s">
        <v>257</v>
      </c>
      <c r="M44" s="30">
        <v>0.5168692182115</v>
      </c>
      <c r="N44" s="1" t="s">
        <v>223</v>
      </c>
      <c r="O44" s="30">
        <v>0.84111539206320296</v>
      </c>
    </row>
  </sheetData>
  <mergeCells count="15">
    <mergeCell ref="N1:O1"/>
    <mergeCell ref="P1:Q1"/>
    <mergeCell ref="B24:C24"/>
    <mergeCell ref="D24:E24"/>
    <mergeCell ref="F24:G24"/>
    <mergeCell ref="H24:I24"/>
    <mergeCell ref="J24:K24"/>
    <mergeCell ref="L24:M24"/>
    <mergeCell ref="N24:O24"/>
    <mergeCell ref="B1:C1"/>
    <mergeCell ref="D1:E1"/>
    <mergeCell ref="F1:G1"/>
    <mergeCell ref="H1:I1"/>
    <mergeCell ref="J1:K1"/>
    <mergeCell ref="L1:M1"/>
  </mergeCells>
  <conditionalFormatting sqref="E3:E21">
    <cfRule type="colorScale" priority="15">
      <colorScale>
        <cfvo type="min"/>
        <cfvo type="max"/>
        <color rgb="FFFCFCFF"/>
        <color rgb="FF63BE7B"/>
      </colorScale>
    </cfRule>
  </conditionalFormatting>
  <conditionalFormatting sqref="C3:C21">
    <cfRule type="colorScale" priority="14">
      <colorScale>
        <cfvo type="min"/>
        <cfvo type="max"/>
        <color rgb="FFFCFCFF"/>
        <color rgb="FF63BE7B"/>
      </colorScale>
    </cfRule>
  </conditionalFormatting>
  <conditionalFormatting sqref="G3:G21">
    <cfRule type="colorScale" priority="13">
      <colorScale>
        <cfvo type="min"/>
        <cfvo type="max"/>
        <color rgb="FFFCFCFF"/>
        <color rgb="FF63BE7B"/>
      </colorScale>
    </cfRule>
  </conditionalFormatting>
  <conditionalFormatting sqref="I3:I21">
    <cfRule type="colorScale" priority="12">
      <colorScale>
        <cfvo type="min"/>
        <cfvo type="max"/>
        <color rgb="FFFCFCFF"/>
        <color rgb="FF63BE7B"/>
      </colorScale>
    </cfRule>
  </conditionalFormatting>
  <conditionalFormatting sqref="K3:K21">
    <cfRule type="colorScale" priority="11">
      <colorScale>
        <cfvo type="min"/>
        <cfvo type="max"/>
        <color rgb="FFFCFCFF"/>
        <color rgb="FF63BE7B"/>
      </colorScale>
    </cfRule>
  </conditionalFormatting>
  <conditionalFormatting sqref="M3:M21">
    <cfRule type="colorScale" priority="10">
      <colorScale>
        <cfvo type="min"/>
        <cfvo type="max"/>
        <color rgb="FFFCFCFF"/>
        <color rgb="FF63BE7B"/>
      </colorScale>
    </cfRule>
  </conditionalFormatting>
  <conditionalFormatting sqref="O3:O21">
    <cfRule type="colorScale" priority="9">
      <colorScale>
        <cfvo type="min"/>
        <cfvo type="max"/>
        <color rgb="FFFCFCFF"/>
        <color rgb="FF63BE7B"/>
      </colorScale>
    </cfRule>
  </conditionalFormatting>
  <conditionalFormatting sqref="Q3:Q21">
    <cfRule type="colorScale" priority="8">
      <colorScale>
        <cfvo type="min"/>
        <cfvo type="max"/>
        <color rgb="FFFCFCFF"/>
        <color rgb="FF63BE7B"/>
      </colorScale>
    </cfRule>
  </conditionalFormatting>
  <conditionalFormatting sqref="C26:C44">
    <cfRule type="colorScale" priority="7">
      <colorScale>
        <cfvo type="min"/>
        <cfvo type="max"/>
        <color rgb="FFFCFCFF"/>
        <color rgb="FF63BE7B"/>
      </colorScale>
    </cfRule>
  </conditionalFormatting>
  <conditionalFormatting sqref="E26:E44">
    <cfRule type="colorScale" priority="6">
      <colorScale>
        <cfvo type="min"/>
        <cfvo type="max"/>
        <color rgb="FFFCFCFF"/>
        <color rgb="FF63BE7B"/>
      </colorScale>
    </cfRule>
  </conditionalFormatting>
  <conditionalFormatting sqref="G26:G44">
    <cfRule type="colorScale" priority="5">
      <colorScale>
        <cfvo type="min"/>
        <cfvo type="max"/>
        <color rgb="FFFCFCFF"/>
        <color rgb="FF63BE7B"/>
      </colorScale>
    </cfRule>
  </conditionalFormatting>
  <conditionalFormatting sqref="I26:I44">
    <cfRule type="colorScale" priority="4">
      <colorScale>
        <cfvo type="min"/>
        <cfvo type="max"/>
        <color rgb="FFFCFCFF"/>
        <color rgb="FF63BE7B"/>
      </colorScale>
    </cfRule>
  </conditionalFormatting>
  <conditionalFormatting sqref="K26:K44">
    <cfRule type="colorScale" priority="3">
      <colorScale>
        <cfvo type="min"/>
        <cfvo type="max"/>
        <color rgb="FFFCFCFF"/>
        <color rgb="FF63BE7B"/>
      </colorScale>
    </cfRule>
  </conditionalFormatting>
  <conditionalFormatting sqref="M26:M44">
    <cfRule type="colorScale" priority="2">
      <colorScale>
        <cfvo type="min"/>
        <cfvo type="max"/>
        <color rgb="FFFCFCFF"/>
        <color rgb="FF63BE7B"/>
      </colorScale>
    </cfRule>
  </conditionalFormatting>
  <conditionalFormatting sqref="O26:O4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topLeftCell="F21" workbookViewId="0">
      <selection activeCell="J6" sqref="J6"/>
    </sheetView>
  </sheetViews>
  <sheetFormatPr defaultColWidth="8.85546875" defaultRowHeight="15" x14ac:dyDescent="0.25"/>
  <cols>
    <col min="2" max="2" width="15" customWidth="1"/>
    <col min="3" max="3" width="10" customWidth="1"/>
    <col min="4" max="4" width="14" customWidth="1"/>
    <col min="5" max="5" width="14.85546875" customWidth="1"/>
    <col min="6" max="6" width="10" customWidth="1"/>
    <col min="7" max="7" width="14.42578125" customWidth="1"/>
    <col min="8" max="8" width="14.85546875" customWidth="1"/>
    <col min="9" max="9" width="9.85546875" customWidth="1"/>
    <col min="10" max="10" width="14.140625" customWidth="1"/>
    <col min="11" max="11" width="14.7109375" customWidth="1"/>
    <col min="12" max="12" width="10.140625" customWidth="1"/>
    <col min="13" max="13" width="14" customWidth="1"/>
    <col min="14" max="14" width="14.42578125" customWidth="1"/>
    <col min="15" max="15" width="10.140625" customWidth="1"/>
    <col min="16" max="16" width="15.28515625" customWidth="1"/>
    <col min="17" max="17" width="15" customWidth="1"/>
    <col min="18" max="18" width="10" customWidth="1"/>
    <col min="19" max="19" width="14.42578125" customWidth="1"/>
    <col min="20" max="20" width="15.42578125" customWidth="1"/>
    <col min="21" max="21" width="10.140625" customWidth="1"/>
    <col min="22" max="22" width="14.28515625" customWidth="1"/>
    <col min="23" max="23" width="14.7109375" customWidth="1"/>
    <col min="24" max="24" width="10.42578125" customWidth="1"/>
    <col min="25" max="25" width="15.28515625" customWidth="1"/>
  </cols>
  <sheetData>
    <row r="1" spans="1:25" x14ac:dyDescent="0.25">
      <c r="A1" s="1"/>
      <c r="B1" s="327" t="s">
        <v>195</v>
      </c>
      <c r="C1" s="327"/>
      <c r="D1" s="327"/>
      <c r="E1" s="327" t="s">
        <v>196</v>
      </c>
      <c r="F1" s="327"/>
      <c r="G1" s="327"/>
      <c r="H1" s="327" t="s">
        <v>197</v>
      </c>
      <c r="I1" s="327"/>
      <c r="J1" s="327"/>
      <c r="K1" s="327" t="s">
        <v>208</v>
      </c>
      <c r="L1" s="327"/>
      <c r="M1" s="327"/>
      <c r="N1" s="327" t="s">
        <v>210</v>
      </c>
      <c r="O1" s="327"/>
      <c r="P1" s="327"/>
      <c r="Q1" s="327" t="s">
        <v>199</v>
      </c>
      <c r="R1" s="327"/>
      <c r="S1" s="327"/>
      <c r="T1" s="327" t="s">
        <v>200</v>
      </c>
      <c r="U1" s="327"/>
      <c r="V1" s="327"/>
      <c r="W1" s="327" t="s">
        <v>209</v>
      </c>
      <c r="X1" s="327"/>
      <c r="Y1" s="327"/>
    </row>
    <row r="2" spans="1:25" ht="30" customHeight="1" x14ac:dyDescent="0.25">
      <c r="A2" s="14" t="s">
        <v>211</v>
      </c>
      <c r="B2" s="14" t="s">
        <v>264</v>
      </c>
      <c r="C2" s="14" t="s">
        <v>285</v>
      </c>
      <c r="D2" s="45" t="s">
        <v>286</v>
      </c>
      <c r="E2" s="14" t="s">
        <v>264</v>
      </c>
      <c r="F2" s="14" t="s">
        <v>285</v>
      </c>
      <c r="G2" s="301" t="s">
        <v>286</v>
      </c>
      <c r="H2" s="14" t="s">
        <v>264</v>
      </c>
      <c r="I2" s="14" t="s">
        <v>285</v>
      </c>
      <c r="J2" s="45" t="s">
        <v>286</v>
      </c>
      <c r="K2" s="14" t="s">
        <v>264</v>
      </c>
      <c r="L2" s="14" t="s">
        <v>285</v>
      </c>
      <c r="M2" s="301" t="s">
        <v>286</v>
      </c>
      <c r="N2" s="14" t="s">
        <v>264</v>
      </c>
      <c r="O2" s="14" t="s">
        <v>285</v>
      </c>
      <c r="P2" s="45" t="s">
        <v>286</v>
      </c>
      <c r="Q2" s="14" t="s">
        <v>264</v>
      </c>
      <c r="R2" s="14" t="s">
        <v>285</v>
      </c>
      <c r="S2" s="45" t="s">
        <v>286</v>
      </c>
      <c r="T2" s="14" t="s">
        <v>264</v>
      </c>
      <c r="U2" s="14" t="s">
        <v>285</v>
      </c>
      <c r="V2" s="301" t="s">
        <v>286</v>
      </c>
      <c r="W2" s="14" t="s">
        <v>264</v>
      </c>
      <c r="X2" s="14" t="s">
        <v>285</v>
      </c>
      <c r="Y2" s="45" t="s">
        <v>286</v>
      </c>
    </row>
    <row r="3" spans="1:25" x14ac:dyDescent="0.25">
      <c r="A3" s="1">
        <v>1</v>
      </c>
      <c r="B3" s="1" t="s">
        <v>214</v>
      </c>
      <c r="C3" s="30">
        <f>(1-Dokładność!C3)</f>
        <v>0.80593037531697198</v>
      </c>
      <c r="D3" s="313">
        <f>(C3-$C$22)</f>
        <v>-4.6245109175816035E-2</v>
      </c>
      <c r="E3" s="1" t="s">
        <v>223</v>
      </c>
      <c r="F3" s="300">
        <f>(1-Dokładność!E3)</f>
        <v>0.26541871921182303</v>
      </c>
      <c r="G3" s="314">
        <f>(F3-$F$22)</f>
        <v>-3.6075533661739878E-2</v>
      </c>
      <c r="H3" s="71" t="s">
        <v>161</v>
      </c>
      <c r="I3" s="30">
        <f>(1-Dokładność!G3)</f>
        <v>0.41892473118279605</v>
      </c>
      <c r="J3" s="313">
        <f>(I3-$I$22)</f>
        <v>-4.2795698924731007E-2</v>
      </c>
      <c r="K3" s="1" t="s">
        <v>149</v>
      </c>
      <c r="L3" s="300">
        <f>(1-Dokładność!I3)</f>
        <v>1.6291291291292032E-2</v>
      </c>
      <c r="M3" s="73">
        <f>(L3-$L$22)</f>
        <v>-5.4054054054050171E-3</v>
      </c>
      <c r="N3" s="71" t="s">
        <v>236</v>
      </c>
      <c r="O3" s="30">
        <f>(1-Dokładność!K3)</f>
        <v>0.15454545454545499</v>
      </c>
      <c r="P3" s="306">
        <f>(O3-$O$22)</f>
        <v>-2.7629233511579088E-3</v>
      </c>
      <c r="Q3" s="1" t="s">
        <v>250</v>
      </c>
      <c r="R3" s="30">
        <f>(1-Dokładność!M3)</f>
        <v>0.252345265385294</v>
      </c>
      <c r="S3" s="30">
        <f>(R3-$R$22)</f>
        <v>-1.0298007406100984E-2</v>
      </c>
      <c r="T3" s="1" t="s">
        <v>65</v>
      </c>
      <c r="U3" s="300">
        <f>(1-Dokładność!O3)</f>
        <v>2.6666666666666949E-2</v>
      </c>
      <c r="V3" s="73">
        <f>(U3-$U$22)</f>
        <v>-1.3333333333333086E-2</v>
      </c>
      <c r="W3" s="71" t="s">
        <v>26</v>
      </c>
      <c r="X3" s="30">
        <f>(1-Dokładność!Q3)</f>
        <v>0.15151374927353001</v>
      </c>
      <c r="Y3" s="49">
        <f>(X3-$X$22)</f>
        <v>-1.5501348549779026E-3</v>
      </c>
    </row>
    <row r="4" spans="1:25" x14ac:dyDescent="0.25">
      <c r="A4" s="1">
        <v>2</v>
      </c>
      <c r="B4" s="1" t="s">
        <v>215</v>
      </c>
      <c r="C4" s="30">
        <f>(1-Dokładność!C4)</f>
        <v>0.81001055614838302</v>
      </c>
      <c r="D4" s="313">
        <f t="shared" ref="D4:D21" si="0">(C4-$C$22)</f>
        <v>-4.2164928344404995E-2</v>
      </c>
      <c r="E4" s="1" t="s">
        <v>224</v>
      </c>
      <c r="F4" s="300">
        <f>(1-Dokładność!E4)</f>
        <v>0.26541871921182303</v>
      </c>
      <c r="G4" s="315">
        <f t="shared" ref="G4:G21" si="1">(F4-$F$22)</f>
        <v>-3.6075533661739878E-2</v>
      </c>
      <c r="H4" s="71" t="s">
        <v>159</v>
      </c>
      <c r="I4" s="30">
        <f>(1-Dokładność!G4)</f>
        <v>0.42172043010752702</v>
      </c>
      <c r="J4" s="30">
        <f t="shared" ref="J4:J22" si="2">(I4-$I$22)</f>
        <v>-4.0000000000000036E-2</v>
      </c>
      <c r="K4" s="1" t="s">
        <v>60</v>
      </c>
      <c r="L4" s="300">
        <f>(1-Dokładność!I4)</f>
        <v>1.6291291291292032E-2</v>
      </c>
      <c r="M4" s="74">
        <f t="shared" ref="M4:M22" si="3">(L4-$L$22)</f>
        <v>-5.4054054054050171E-3</v>
      </c>
      <c r="N4" s="71" t="s">
        <v>74</v>
      </c>
      <c r="O4" s="300">
        <f>(1-Dokładność!K4)</f>
        <v>0.157308377896614</v>
      </c>
      <c r="P4" s="73">
        <f t="shared" ref="P4:P21" si="4">(O4-$O$22)</f>
        <v>1.1102230246251565E-15</v>
      </c>
      <c r="Q4" s="71" t="s">
        <v>90</v>
      </c>
      <c r="R4" s="30">
        <f>(1-Dokładność!M4)</f>
        <v>0.25794392523364496</v>
      </c>
      <c r="S4" s="30">
        <f t="shared" ref="S4:S22" si="5">(R4-$R$22)</f>
        <v>-4.6993475577500332E-3</v>
      </c>
      <c r="T4" s="1" t="s">
        <v>90</v>
      </c>
      <c r="U4" s="300">
        <f>(1-Dokładność!O4)</f>
        <v>2.6666666666666949E-2</v>
      </c>
      <c r="V4" s="74">
        <f t="shared" ref="V4:V22" si="6">(U4-$U$22)</f>
        <v>-1.3333333333333086E-2</v>
      </c>
      <c r="W4" s="71" t="s">
        <v>231</v>
      </c>
      <c r="X4" s="30">
        <f>(1-Dokładność!Q4)</f>
        <v>0.15182454977197002</v>
      </c>
      <c r="Y4" s="49">
        <f t="shared" ref="Y4:Y22" si="7">(X4-$X$22)</f>
        <v>-1.2393343565378911E-3</v>
      </c>
    </row>
    <row r="5" spans="1:25" x14ac:dyDescent="0.25">
      <c r="A5" s="1">
        <v>3</v>
      </c>
      <c r="B5" s="1" t="s">
        <v>216</v>
      </c>
      <c r="C5" s="30">
        <f>(1-Dokładność!C5)</f>
        <v>0.81503849551937402</v>
      </c>
      <c r="D5" s="313">
        <f t="shared" si="0"/>
        <v>-3.7136988973413998E-2</v>
      </c>
      <c r="E5" s="1" t="s">
        <v>90</v>
      </c>
      <c r="F5" s="300">
        <f>(1-Dokładność!E5)</f>
        <v>0.26565681444991796</v>
      </c>
      <c r="G5" s="314">
        <f t="shared" si="1"/>
        <v>-3.5837438423644952E-2</v>
      </c>
      <c r="H5" s="71" t="s">
        <v>90</v>
      </c>
      <c r="I5" s="30">
        <f>(1-Dokładność!G5)</f>
        <v>0.42537634408602198</v>
      </c>
      <c r="J5" s="30">
        <f t="shared" si="2"/>
        <v>-3.6344086021505073E-2</v>
      </c>
      <c r="K5" s="1" t="s">
        <v>157</v>
      </c>
      <c r="L5" s="300">
        <f>(1-Dokładność!I5)</f>
        <v>1.6291291291292032E-2</v>
      </c>
      <c r="M5" s="74">
        <f t="shared" si="3"/>
        <v>-5.4054054054050171E-3</v>
      </c>
      <c r="N5" s="71" t="s">
        <v>237</v>
      </c>
      <c r="O5" s="300">
        <f>(1-Dokładność!K5)</f>
        <v>0.157308377896614</v>
      </c>
      <c r="P5" s="74">
        <f t="shared" si="4"/>
        <v>1.1102230246251565E-15</v>
      </c>
      <c r="Q5" s="71" t="s">
        <v>243</v>
      </c>
      <c r="R5" s="30">
        <f>(1-Dokładność!M5)</f>
        <v>0.25892258860871098</v>
      </c>
      <c r="S5" s="73">
        <f t="shared" si="5"/>
        <v>-3.7206841826840087E-3</v>
      </c>
      <c r="T5" s="1" t="s">
        <v>253</v>
      </c>
      <c r="U5" s="300">
        <f>(1-Dokładność!O5)</f>
        <v>2.6666666666666949E-2</v>
      </c>
      <c r="V5" s="74">
        <f t="shared" si="6"/>
        <v>-1.3333333333333086E-2</v>
      </c>
      <c r="W5" s="71" t="s">
        <v>226</v>
      </c>
      <c r="X5" s="30">
        <f>(1-Dokładność!Q5)</f>
        <v>0.15198007076730402</v>
      </c>
      <c r="Y5" s="49">
        <f t="shared" si="7"/>
        <v>-1.0838133612038892E-3</v>
      </c>
    </row>
    <row r="6" spans="1:25" x14ac:dyDescent="0.25">
      <c r="A6" s="1">
        <v>4</v>
      </c>
      <c r="B6" s="1" t="s">
        <v>25</v>
      </c>
      <c r="C6" s="30">
        <f>(1-Dokładność!C6)</f>
        <v>0.81551409590031398</v>
      </c>
      <c r="D6" s="313">
        <f t="shared" si="0"/>
        <v>-3.6661388592474031E-2</v>
      </c>
      <c r="E6" s="1" t="s">
        <v>225</v>
      </c>
      <c r="F6" s="300">
        <f>(1-Dokładność!E6)</f>
        <v>0.26565681444991796</v>
      </c>
      <c r="G6" s="316">
        <f t="shared" si="1"/>
        <v>-3.5837438423644952E-2</v>
      </c>
      <c r="H6" s="71" t="s">
        <v>215</v>
      </c>
      <c r="I6" s="30">
        <f>(1-Dokładność!G6)</f>
        <v>0.42537634408602198</v>
      </c>
      <c r="J6" s="313">
        <f t="shared" si="2"/>
        <v>-3.6344086021505073E-2</v>
      </c>
      <c r="K6" s="1" t="s">
        <v>78</v>
      </c>
      <c r="L6" s="300">
        <f>(1-Dokładność!I6)</f>
        <v>1.6291291291292032E-2</v>
      </c>
      <c r="M6" s="74">
        <f t="shared" si="3"/>
        <v>-5.4054054054050171E-3</v>
      </c>
      <c r="N6" s="71" t="s">
        <v>238</v>
      </c>
      <c r="O6" s="300">
        <f>(1-Dokładność!K6)</f>
        <v>0.157308377896614</v>
      </c>
      <c r="P6" s="74">
        <f t="shared" si="4"/>
        <v>1.1102230246251565E-15</v>
      </c>
      <c r="Q6" s="71" t="s">
        <v>26</v>
      </c>
      <c r="R6" s="300">
        <f>(1-Dokładność!M6)</f>
        <v>0.25983953447363795</v>
      </c>
      <c r="S6" s="73">
        <f t="shared" si="5"/>
        <v>-2.803738317757043E-3</v>
      </c>
      <c r="T6" s="71" t="s">
        <v>254</v>
      </c>
      <c r="U6" s="300">
        <f>(1-Dokładność!O6)</f>
        <v>2.6666666666666949E-2</v>
      </c>
      <c r="V6" s="74">
        <f t="shared" si="6"/>
        <v>-1.3333333333333086E-2</v>
      </c>
      <c r="W6" s="71" t="s">
        <v>227</v>
      </c>
      <c r="X6" s="30">
        <f>(1-Dokładność!Q6)</f>
        <v>0.15213535027041003</v>
      </c>
      <c r="Y6" s="303">
        <f t="shared" si="7"/>
        <v>-9.2853385809787969E-4</v>
      </c>
    </row>
    <row r="7" spans="1:25" x14ac:dyDescent="0.25">
      <c r="A7" s="1">
        <v>5</v>
      </c>
      <c r="B7" s="1" t="s">
        <v>26</v>
      </c>
      <c r="C7" s="30">
        <f>(1-Dokładność!C7)</f>
        <v>0.81647332851422294</v>
      </c>
      <c r="D7" s="313">
        <f t="shared" si="0"/>
        <v>-3.5702155978565076E-2</v>
      </c>
      <c r="E7" s="1" t="s">
        <v>226</v>
      </c>
      <c r="F7" s="30">
        <f>(1-Dokładność!E7)</f>
        <v>0.26577996715927799</v>
      </c>
      <c r="G7" s="316">
        <f t="shared" si="1"/>
        <v>-3.5714285714284921E-2</v>
      </c>
      <c r="H7" s="1" t="s">
        <v>179</v>
      </c>
      <c r="I7" s="30">
        <f>(1-Dokładność!G7)</f>
        <v>0.42548387096774198</v>
      </c>
      <c r="J7" s="30">
        <f t="shared" si="2"/>
        <v>-3.6236559139785074E-2</v>
      </c>
      <c r="K7" s="1" t="s">
        <v>136</v>
      </c>
      <c r="L7" s="300">
        <f>(1-Dokładność!I7)</f>
        <v>1.6291291291292032E-2</v>
      </c>
      <c r="M7" s="74">
        <f t="shared" si="3"/>
        <v>-5.4054054054050171E-3</v>
      </c>
      <c r="N7" s="71" t="s">
        <v>239</v>
      </c>
      <c r="O7" s="300">
        <f>(1-Dokładność!K7)</f>
        <v>0.157308377896614</v>
      </c>
      <c r="P7" s="74">
        <f t="shared" si="4"/>
        <v>1.1102230246251565E-15</v>
      </c>
      <c r="Q7" s="71" t="s">
        <v>229</v>
      </c>
      <c r="R7" s="300">
        <f>(1-Dokładność!M7)</f>
        <v>0.25983953447363795</v>
      </c>
      <c r="S7" s="75">
        <f t="shared" si="5"/>
        <v>-2.803738317757043E-3</v>
      </c>
      <c r="T7" s="71" t="s">
        <v>255</v>
      </c>
      <c r="U7" s="300">
        <f>(1-Dokładność!O7)</f>
        <v>2.6666666666666949E-2</v>
      </c>
      <c r="V7" s="74">
        <f t="shared" si="6"/>
        <v>-1.3333333333333086E-2</v>
      </c>
      <c r="W7" s="71" t="s">
        <v>233</v>
      </c>
      <c r="X7" s="300">
        <f>(1-Dokładność!Q7)</f>
        <v>0.15229062977351604</v>
      </c>
      <c r="Y7" s="303">
        <f t="shared" si="7"/>
        <v>-7.7325435499187023E-4</v>
      </c>
    </row>
    <row r="8" spans="1:25" x14ac:dyDescent="0.25">
      <c r="A8" s="1">
        <v>6</v>
      </c>
      <c r="B8" s="1" t="s">
        <v>28</v>
      </c>
      <c r="C8" s="30">
        <f>(1-Dokładność!C8)</f>
        <v>0.81815026447741401</v>
      </c>
      <c r="D8" s="313">
        <f t="shared" si="0"/>
        <v>-3.4025220015374003E-2</v>
      </c>
      <c r="E8" s="1" t="s">
        <v>227</v>
      </c>
      <c r="F8" s="30">
        <f>(1-Dokładność!E8)</f>
        <v>0.26601806239737302</v>
      </c>
      <c r="G8" s="314">
        <f t="shared" si="1"/>
        <v>-3.5476190476189884E-2</v>
      </c>
      <c r="H8" s="1" t="s">
        <v>164</v>
      </c>
      <c r="I8" s="30">
        <f>(1-Dokładność!G8)</f>
        <v>0.42860215053763495</v>
      </c>
      <c r="J8" s="30">
        <f t="shared" si="2"/>
        <v>-3.3118279569892106E-2</v>
      </c>
      <c r="K8" s="1" t="s">
        <v>160</v>
      </c>
      <c r="L8" s="300">
        <f>(1-Dokładność!I8)</f>
        <v>1.6291291291292032E-2</v>
      </c>
      <c r="M8" s="74">
        <f t="shared" si="3"/>
        <v>-5.4054054054050171E-3</v>
      </c>
      <c r="N8" s="71" t="s">
        <v>240</v>
      </c>
      <c r="O8" s="300">
        <f>(1-Dokładność!K8)</f>
        <v>0.157308377896614</v>
      </c>
      <c r="P8" s="74">
        <f t="shared" si="4"/>
        <v>1.1102230246251565E-15</v>
      </c>
      <c r="Q8" s="71" t="s">
        <v>25</v>
      </c>
      <c r="R8" s="30">
        <f>(1-Dokładność!M8)</f>
        <v>0.25986598483512702</v>
      </c>
      <c r="S8" s="75">
        <f t="shared" si="5"/>
        <v>-2.7772879562679709E-3</v>
      </c>
      <c r="T8" s="1" t="s">
        <v>240</v>
      </c>
      <c r="U8" s="300">
        <f>(1-Dokładność!O8)</f>
        <v>2.6666666666666949E-2</v>
      </c>
      <c r="V8" s="74">
        <f t="shared" si="6"/>
        <v>-1.3333333333333086E-2</v>
      </c>
      <c r="W8" s="71" t="s">
        <v>230</v>
      </c>
      <c r="X8" s="300">
        <f>(1-Dokładność!Q8)</f>
        <v>0.15229062977351604</v>
      </c>
      <c r="Y8" s="304">
        <f t="shared" si="7"/>
        <v>-7.7325435499187023E-4</v>
      </c>
    </row>
    <row r="9" spans="1:25" x14ac:dyDescent="0.25">
      <c r="A9" s="1">
        <v>7</v>
      </c>
      <c r="B9" s="1" t="s">
        <v>29</v>
      </c>
      <c r="C9" s="30">
        <f>(1-Dokładność!C9)</f>
        <v>0.821502415292647</v>
      </c>
      <c r="D9" s="313">
        <f t="shared" si="0"/>
        <v>-3.0673069200141012E-2</v>
      </c>
      <c r="E9" s="1" t="s">
        <v>228</v>
      </c>
      <c r="F9" s="300">
        <f>(1-Dokładność!E9)</f>
        <v>0.27256157635468004</v>
      </c>
      <c r="G9" s="314">
        <f t="shared" si="1"/>
        <v>-2.8932676518882872E-2</v>
      </c>
      <c r="H9" s="71" t="s">
        <v>233</v>
      </c>
      <c r="I9" s="30">
        <f>(1-Dokładność!G9)</f>
        <v>0.42870967741935495</v>
      </c>
      <c r="J9" s="30">
        <f t="shared" si="2"/>
        <v>-3.3010752688172107E-2</v>
      </c>
      <c r="K9" s="1" t="s">
        <v>107</v>
      </c>
      <c r="L9" s="300">
        <f>(1-Dokładność!I9)</f>
        <v>1.6291291291292032E-2</v>
      </c>
      <c r="M9" s="74">
        <f t="shared" si="3"/>
        <v>-5.4054054054050171E-3</v>
      </c>
      <c r="N9" s="71" t="s">
        <v>241</v>
      </c>
      <c r="O9" s="300">
        <f>(1-Dokładność!K9)</f>
        <v>0.157308377896614</v>
      </c>
      <c r="P9" s="74">
        <f t="shared" si="4"/>
        <v>1.1102230246251565E-15</v>
      </c>
      <c r="Q9" s="71" t="s">
        <v>215</v>
      </c>
      <c r="R9" s="30">
        <f>(1-Dokładność!M9)</f>
        <v>0.26073884676423997</v>
      </c>
      <c r="S9" s="30">
        <f t="shared" si="5"/>
        <v>-1.9044260271550151E-3</v>
      </c>
      <c r="T9" s="1" t="s">
        <v>241</v>
      </c>
      <c r="U9" s="300">
        <f>(1-Dokładność!O9)</f>
        <v>2.6666666666666949E-2</v>
      </c>
      <c r="V9" s="74">
        <f t="shared" si="6"/>
        <v>-1.3333333333333086E-2</v>
      </c>
      <c r="W9" s="71" t="s">
        <v>238</v>
      </c>
      <c r="X9" s="30">
        <f>(1-Dokładność!Q9)</f>
        <v>0.15259756263473401</v>
      </c>
      <c r="Y9" s="304">
        <f t="shared" si="7"/>
        <v>-4.6632149377390242E-4</v>
      </c>
    </row>
    <row r="10" spans="1:25" x14ac:dyDescent="0.25">
      <c r="A10" s="1">
        <v>8</v>
      </c>
      <c r="B10" s="1" t="s">
        <v>30</v>
      </c>
      <c r="C10" s="30">
        <f>(1-Dokładność!C10)</f>
        <v>0.82222183975307805</v>
      </c>
      <c r="D10" s="313">
        <f t="shared" si="0"/>
        <v>-2.9953644739709961E-2</v>
      </c>
      <c r="E10" s="1" t="s">
        <v>229</v>
      </c>
      <c r="F10" s="300">
        <f>(1-Dokładność!E10)</f>
        <v>0.27256157635468004</v>
      </c>
      <c r="G10" s="316">
        <f t="shared" si="1"/>
        <v>-2.8932676518882872E-2</v>
      </c>
      <c r="H10" s="71" t="s">
        <v>226</v>
      </c>
      <c r="I10" s="30">
        <f>(1-Dokładność!G10)</f>
        <v>0.43215053763440903</v>
      </c>
      <c r="J10" s="30">
        <f t="shared" si="2"/>
        <v>-2.9569892473118031E-2</v>
      </c>
      <c r="K10" s="1" t="s">
        <v>152</v>
      </c>
      <c r="L10" s="300">
        <f>(1-Dokładność!I10)</f>
        <v>1.6291291291292032E-2</v>
      </c>
      <c r="M10" s="74">
        <f t="shared" si="3"/>
        <v>-5.4054054054050171E-3</v>
      </c>
      <c r="N10" s="71" t="s">
        <v>222</v>
      </c>
      <c r="O10" s="300">
        <f>(1-Dokładność!K10)</f>
        <v>0.157308377896614</v>
      </c>
      <c r="P10" s="74">
        <f t="shared" si="4"/>
        <v>1.1102230246251565E-15</v>
      </c>
      <c r="Q10" s="71" t="s">
        <v>225</v>
      </c>
      <c r="R10" s="30">
        <f>(1-Dokładność!M10)</f>
        <v>0.26076529712572805</v>
      </c>
      <c r="S10" s="73">
        <f t="shared" si="5"/>
        <v>-1.8779756656669422E-3</v>
      </c>
      <c r="T10" s="1" t="s">
        <v>248</v>
      </c>
      <c r="U10" s="300">
        <f>(1-Dokładność!O10)</f>
        <v>2.6666666666666949E-2</v>
      </c>
      <c r="V10" s="74">
        <f t="shared" si="6"/>
        <v>-1.3333333333333086E-2</v>
      </c>
      <c r="W10" s="71" t="s">
        <v>237</v>
      </c>
      <c r="X10" s="30">
        <f>(1-Dokładność!Q10)</f>
        <v>0.152597804126963</v>
      </c>
      <c r="Y10" s="303">
        <f t="shared" si="7"/>
        <v>-4.6608000154491069E-4</v>
      </c>
    </row>
    <row r="11" spans="1:25" x14ac:dyDescent="0.25">
      <c r="A11" s="1">
        <v>9</v>
      </c>
      <c r="B11" s="1" t="s">
        <v>217</v>
      </c>
      <c r="C11" s="30">
        <f>(1-Dokładność!C11)</f>
        <v>0.82272784643098995</v>
      </c>
      <c r="D11" s="313">
        <f t="shared" si="0"/>
        <v>-2.9447638061798065E-2</v>
      </c>
      <c r="E11" s="1" t="s">
        <v>230</v>
      </c>
      <c r="F11" s="30">
        <f>(1-Dokładność!E11)</f>
        <v>0.27268472906403995</v>
      </c>
      <c r="G11" s="316">
        <f t="shared" si="1"/>
        <v>-2.8809523809522952E-2</v>
      </c>
      <c r="H11" s="1" t="s">
        <v>234</v>
      </c>
      <c r="I11" s="30">
        <f>(1-Dokładność!G11)</f>
        <v>0.43494623655914</v>
      </c>
      <c r="J11" s="30">
        <f t="shared" si="2"/>
        <v>-2.677419354838706E-2</v>
      </c>
      <c r="K11" s="1" t="s">
        <v>59</v>
      </c>
      <c r="L11" s="300">
        <f>(1-Dokładność!I11)</f>
        <v>1.6291291291292032E-2</v>
      </c>
      <c r="M11" s="74">
        <f t="shared" si="3"/>
        <v>-5.4054054054050171E-3</v>
      </c>
      <c r="N11" s="71" t="s">
        <v>242</v>
      </c>
      <c r="O11" s="300">
        <f>(1-Dokładność!K11)</f>
        <v>0.157308377896614</v>
      </c>
      <c r="P11" s="74">
        <f t="shared" si="4"/>
        <v>1.1102230246251565E-15</v>
      </c>
      <c r="Q11" s="71" t="s">
        <v>223</v>
      </c>
      <c r="R11" s="300">
        <f>(1-Dokładność!M11)</f>
        <v>0.26077411391289096</v>
      </c>
      <c r="S11" s="73">
        <f t="shared" si="5"/>
        <v>-1.8691588785040292E-3</v>
      </c>
      <c r="T11" s="71" t="s">
        <v>249</v>
      </c>
      <c r="U11" s="300">
        <f>(1-Dokładność!O11)</f>
        <v>2.6666666666666949E-2</v>
      </c>
      <c r="V11" s="74">
        <f t="shared" si="6"/>
        <v>-1.3333333333333086E-2</v>
      </c>
      <c r="W11" s="71" t="s">
        <v>258</v>
      </c>
      <c r="X11" s="300">
        <f>(1-Dokładność!Q11)</f>
        <v>0.15259877160050195</v>
      </c>
      <c r="Y11" s="303">
        <f t="shared" si="7"/>
        <v>-4.6511252800596203E-4</v>
      </c>
    </row>
    <row r="12" spans="1:25" x14ac:dyDescent="0.25">
      <c r="A12" s="1">
        <v>10</v>
      </c>
      <c r="B12" s="1" t="s">
        <v>218</v>
      </c>
      <c r="C12" s="30">
        <f>(1-Dokładność!C12)</f>
        <v>0.82342776496506198</v>
      </c>
      <c r="D12" s="313">
        <f t="shared" si="0"/>
        <v>-2.8747719527726034E-2</v>
      </c>
      <c r="E12" s="1" t="s">
        <v>231</v>
      </c>
      <c r="F12" s="30">
        <f>(1-Dokładność!E12)</f>
        <v>0.27280788177339899</v>
      </c>
      <c r="G12" s="317">
        <f t="shared" si="1"/>
        <v>-2.8686371100163921E-2</v>
      </c>
      <c r="H12" s="1" t="s">
        <v>178</v>
      </c>
      <c r="I12" s="30">
        <f>(1-Dokładność!G12)</f>
        <v>0.43526881720430199</v>
      </c>
      <c r="J12" s="30">
        <f t="shared" si="2"/>
        <v>-2.6451612903225064E-2</v>
      </c>
      <c r="K12" s="1" t="s">
        <v>71</v>
      </c>
      <c r="L12" s="300">
        <f>(1-Dokładność!I12)</f>
        <v>1.6291291291292032E-2</v>
      </c>
      <c r="M12" s="74">
        <f t="shared" si="3"/>
        <v>-5.4054054054050171E-3</v>
      </c>
      <c r="N12" s="71" t="s">
        <v>243</v>
      </c>
      <c r="O12" s="300">
        <f>(1-Dokładność!K12)</f>
        <v>0.157308377896614</v>
      </c>
      <c r="P12" s="74">
        <f t="shared" si="4"/>
        <v>1.1102230246251565E-15</v>
      </c>
      <c r="Q12" s="71" t="s">
        <v>238</v>
      </c>
      <c r="R12" s="300">
        <f>(1-Dokładność!M12)</f>
        <v>0.26077411391289096</v>
      </c>
      <c r="S12" s="75">
        <f t="shared" si="5"/>
        <v>-1.8691588785040292E-3</v>
      </c>
      <c r="T12" s="71" t="s">
        <v>220</v>
      </c>
      <c r="U12" s="300">
        <f>(1-Dokładność!O12)</f>
        <v>2.6666666666666949E-2</v>
      </c>
      <c r="V12" s="74">
        <f t="shared" si="6"/>
        <v>-1.3333333333333086E-2</v>
      </c>
      <c r="W12" s="71" t="s">
        <v>259</v>
      </c>
      <c r="X12" s="300">
        <f>(1-Dokładność!Q12)</f>
        <v>0.15259877160050195</v>
      </c>
      <c r="Y12" s="304">
        <f t="shared" si="7"/>
        <v>-4.6511252800596203E-4</v>
      </c>
    </row>
    <row r="13" spans="1:25" x14ac:dyDescent="0.25">
      <c r="A13" s="1">
        <v>11</v>
      </c>
      <c r="B13" s="1" t="s">
        <v>36</v>
      </c>
      <c r="C13" s="30">
        <f>(1-Dokładność!C13)</f>
        <v>0.82389246497538904</v>
      </c>
      <c r="D13" s="313">
        <f t="shared" si="0"/>
        <v>-2.8283019517398977E-2</v>
      </c>
      <c r="E13" s="1" t="s">
        <v>232</v>
      </c>
      <c r="F13" s="30">
        <f>(1-Dokładność!E13)</f>
        <v>0.27636288998358005</v>
      </c>
      <c r="G13" s="317">
        <f t="shared" si="1"/>
        <v>-2.5131362889982856E-2</v>
      </c>
      <c r="H13" s="1" t="s">
        <v>229</v>
      </c>
      <c r="I13" s="30">
        <f>(1-Dokładność!G13)</f>
        <v>0.43537634408602199</v>
      </c>
      <c r="J13" s="30">
        <f t="shared" si="2"/>
        <v>-2.6344086021505064E-2</v>
      </c>
      <c r="K13" s="1" t="s">
        <v>79</v>
      </c>
      <c r="L13" s="300">
        <f>(1-Dokładność!I13)</f>
        <v>1.6291291291292032E-2</v>
      </c>
      <c r="M13" s="74">
        <f t="shared" si="3"/>
        <v>-5.4054054054050171E-3</v>
      </c>
      <c r="N13" s="71" t="s">
        <v>244</v>
      </c>
      <c r="O13" s="300">
        <f>(1-Dokładność!K13)</f>
        <v>0.15739750445632805</v>
      </c>
      <c r="P13" s="306">
        <f t="shared" si="4"/>
        <v>8.9126559715158038E-5</v>
      </c>
      <c r="Q13" s="71" t="s">
        <v>232</v>
      </c>
      <c r="R13" s="30">
        <f>(1-Dokładność!M13)</f>
        <v>0.26170869335214297</v>
      </c>
      <c r="S13" s="74">
        <f t="shared" si="5"/>
        <v>-9.3457943925201459E-4</v>
      </c>
      <c r="T13" s="1" t="s">
        <v>243</v>
      </c>
      <c r="U13" s="300">
        <f>(1-Dokładność!O13)</f>
        <v>2.6666666666666949E-2</v>
      </c>
      <c r="V13" s="74">
        <f t="shared" si="6"/>
        <v>-1.3333333333333086E-2</v>
      </c>
      <c r="W13" s="71" t="s">
        <v>228</v>
      </c>
      <c r="X13" s="30">
        <f>(1-Dokładność!Q13)</f>
        <v>0.152602879225328</v>
      </c>
      <c r="Y13" s="304">
        <f t="shared" si="7"/>
        <v>-4.6100490317990683E-4</v>
      </c>
    </row>
    <row r="14" spans="1:25" x14ac:dyDescent="0.25">
      <c r="A14" s="1">
        <v>12</v>
      </c>
      <c r="B14" s="1" t="s">
        <v>37</v>
      </c>
      <c r="C14" s="30">
        <f>(1-Dokładność!C14)</f>
        <v>0.82749360320356202</v>
      </c>
      <c r="D14" s="313">
        <f t="shared" si="0"/>
        <v>-2.4681881289225993E-2</v>
      </c>
      <c r="E14" s="1" t="s">
        <v>162</v>
      </c>
      <c r="F14" s="30">
        <f>(1-Dokładność!E14)</f>
        <v>0.27649425287356399</v>
      </c>
      <c r="G14" s="317">
        <f t="shared" si="1"/>
        <v>-2.4999999999998912E-2</v>
      </c>
      <c r="H14" s="1" t="s">
        <v>232</v>
      </c>
      <c r="I14" s="30">
        <f>(1-Dokładność!G14)</f>
        <v>0.43569892473118299</v>
      </c>
      <c r="J14" s="30">
        <f t="shared" si="2"/>
        <v>-2.6021505376344067E-2</v>
      </c>
      <c r="K14" s="1" t="s">
        <v>70</v>
      </c>
      <c r="L14" s="300">
        <f>(1-Dokładność!I14)</f>
        <v>1.6291291291292032E-2</v>
      </c>
      <c r="M14" s="74">
        <f t="shared" si="3"/>
        <v>-5.4054054054050171E-3</v>
      </c>
      <c r="N14" s="71" t="s">
        <v>65</v>
      </c>
      <c r="O14" s="300">
        <f>(1-Dokładność!K14)</f>
        <v>0.15739750445632805</v>
      </c>
      <c r="P14" s="308">
        <f t="shared" si="4"/>
        <v>8.9126559715158038E-5</v>
      </c>
      <c r="Q14" s="71" t="s">
        <v>251</v>
      </c>
      <c r="R14" s="300">
        <f>(1-Dokładność!M14)</f>
        <v>0.26172632692646802</v>
      </c>
      <c r="S14" s="73">
        <f t="shared" si="5"/>
        <v>-9.1694586492696573E-4</v>
      </c>
      <c r="T14" s="71" t="s">
        <v>256</v>
      </c>
      <c r="U14" s="300">
        <f>(1-Dokładność!O14)</f>
        <v>2.6666666666666949E-2</v>
      </c>
      <c r="V14" s="74">
        <f t="shared" si="6"/>
        <v>-1.3333333333333086E-2</v>
      </c>
      <c r="W14" s="71" t="s">
        <v>260</v>
      </c>
      <c r="X14" s="30">
        <f>(1-Dokładność!Q14)</f>
        <v>0.15275405110360796</v>
      </c>
      <c r="Y14" s="49">
        <f t="shared" si="7"/>
        <v>-3.0983302489995257E-4</v>
      </c>
    </row>
    <row r="15" spans="1:25" x14ac:dyDescent="0.25">
      <c r="A15" s="1">
        <v>13</v>
      </c>
      <c r="B15" s="1" t="s">
        <v>219</v>
      </c>
      <c r="C15" s="30">
        <f>(1-Dokładność!C15)</f>
        <v>0.82916939175932003</v>
      </c>
      <c r="D15" s="313">
        <f t="shared" si="0"/>
        <v>-2.3006092733467987E-2</v>
      </c>
      <c r="E15" s="1" t="s">
        <v>169</v>
      </c>
      <c r="F15" s="30">
        <f>(1-Dokładność!E15)</f>
        <v>0.27661740558292303</v>
      </c>
      <c r="G15" s="317">
        <f t="shared" si="1"/>
        <v>-2.4876847290639881E-2</v>
      </c>
      <c r="H15" s="1" t="s">
        <v>235</v>
      </c>
      <c r="I15" s="30">
        <f>(1-Dokładność!G15)</f>
        <v>0.43817204301075297</v>
      </c>
      <c r="J15" s="30">
        <f t="shared" si="2"/>
        <v>-2.3548387096774093E-2</v>
      </c>
      <c r="K15" s="1" t="s">
        <v>89</v>
      </c>
      <c r="L15" s="300">
        <f>(1-Dokładność!I15)</f>
        <v>1.6291291291292032E-2</v>
      </c>
      <c r="M15" s="74">
        <f t="shared" si="3"/>
        <v>-5.4054054054050171E-3</v>
      </c>
      <c r="N15" s="71" t="s">
        <v>90</v>
      </c>
      <c r="O15" s="300">
        <f>(1-Dokładność!K15)</f>
        <v>0.15739750445632805</v>
      </c>
      <c r="P15" s="307">
        <f t="shared" si="4"/>
        <v>8.9126559715158038E-5</v>
      </c>
      <c r="Q15" s="71" t="s">
        <v>245</v>
      </c>
      <c r="R15" s="300">
        <f>(1-Dokładność!M15)</f>
        <v>0.26172632692646802</v>
      </c>
      <c r="S15" s="75">
        <f t="shared" si="5"/>
        <v>-9.1694586492696573E-4</v>
      </c>
      <c r="T15" s="71" t="s">
        <v>223</v>
      </c>
      <c r="U15" s="300">
        <f>(1-Dokładność!O15)</f>
        <v>2.6666666666666949E-2</v>
      </c>
      <c r="V15" s="74">
        <f t="shared" si="6"/>
        <v>-1.3333333333333086E-2</v>
      </c>
      <c r="W15" s="71" t="s">
        <v>229</v>
      </c>
      <c r="X15" s="30">
        <f>(1-Dokładność!Q15)</f>
        <v>0.15275670751812498</v>
      </c>
      <c r="Y15" s="49">
        <f t="shared" si="7"/>
        <v>-3.0717661038293098E-4</v>
      </c>
    </row>
    <row r="16" spans="1:25" x14ac:dyDescent="0.25">
      <c r="A16" s="1">
        <v>14</v>
      </c>
      <c r="B16" s="1" t="s">
        <v>40</v>
      </c>
      <c r="C16" s="30">
        <f>(1-Dokładność!C16)</f>
        <v>0.82941551065367802</v>
      </c>
      <c r="D16" s="313">
        <f t="shared" si="0"/>
        <v>-2.2759973839109993E-2</v>
      </c>
      <c r="E16" s="1" t="s">
        <v>181</v>
      </c>
      <c r="F16" s="30">
        <f>(1-Dokładność!E16)</f>
        <v>0.27673234811165903</v>
      </c>
      <c r="G16" s="313">
        <f t="shared" si="1"/>
        <v>-2.4761904761903875E-2</v>
      </c>
      <c r="H16" s="1" t="s">
        <v>158</v>
      </c>
      <c r="I16" s="30">
        <f>(1-Dokładność!G16)</f>
        <v>0.43849462365591396</v>
      </c>
      <c r="J16" s="30">
        <f t="shared" si="2"/>
        <v>-2.3225806451613096E-2</v>
      </c>
      <c r="K16" s="1" t="s">
        <v>7</v>
      </c>
      <c r="L16" s="300">
        <f>(1-Dokładność!I16)</f>
        <v>1.8993993993994041E-2</v>
      </c>
      <c r="M16" s="310">
        <f t="shared" si="3"/>
        <v>-2.7027027027030082E-3</v>
      </c>
      <c r="N16" s="71" t="s">
        <v>245</v>
      </c>
      <c r="O16" s="30">
        <f>(1-Dokładność!K16)</f>
        <v>0.16024955436720201</v>
      </c>
      <c r="P16" s="308">
        <f t="shared" si="4"/>
        <v>2.941176470589113E-3</v>
      </c>
      <c r="Q16" s="1" t="s">
        <v>52</v>
      </c>
      <c r="R16" s="30">
        <f>(1-Dokładność!M16)</f>
        <v>0.26174396050079396</v>
      </c>
      <c r="S16" s="75">
        <f t="shared" si="5"/>
        <v>-8.9931229060102869E-4</v>
      </c>
      <c r="T16" s="1" t="s">
        <v>257</v>
      </c>
      <c r="U16" s="300">
        <f>(1-Dokładność!O16)</f>
        <v>2.6666666666666949E-2</v>
      </c>
      <c r="V16" s="74">
        <f t="shared" si="6"/>
        <v>-1.3333333333333086E-2</v>
      </c>
      <c r="W16" s="71" t="s">
        <v>239</v>
      </c>
      <c r="X16" s="30">
        <f>(1-Dokładność!Q16)</f>
        <v>0.152908605377715</v>
      </c>
      <c r="Y16" s="49">
        <f t="shared" si="7"/>
        <v>-1.5527875079290876E-4</v>
      </c>
    </row>
    <row r="17" spans="1:25" x14ac:dyDescent="0.25">
      <c r="A17" s="1">
        <v>15</v>
      </c>
      <c r="B17" s="1" t="s">
        <v>41</v>
      </c>
      <c r="C17" s="30">
        <f>(1-Dokładność!C17)</f>
        <v>0.83012805066951301</v>
      </c>
      <c r="D17" s="313">
        <f t="shared" si="0"/>
        <v>-2.2047433823275009E-2</v>
      </c>
      <c r="E17" s="1" t="s">
        <v>26</v>
      </c>
      <c r="F17" s="30">
        <f>(1-Dokładność!E17)</f>
        <v>0.27981937602627305</v>
      </c>
      <c r="G17" s="314">
        <f t="shared" si="1"/>
        <v>-2.1674876847289859E-2</v>
      </c>
      <c r="H17" s="1" t="s">
        <v>225</v>
      </c>
      <c r="I17" s="30">
        <f>(1-Dokładność!G17)</f>
        <v>0.43849462365591396</v>
      </c>
      <c r="J17" s="30">
        <f t="shared" si="2"/>
        <v>-2.3225806451613096E-2</v>
      </c>
      <c r="K17" s="1" t="s">
        <v>25</v>
      </c>
      <c r="L17" s="300">
        <f>(1-Dokładność!I17)</f>
        <v>1.8993993993994041E-2</v>
      </c>
      <c r="M17" s="74">
        <f t="shared" si="3"/>
        <v>-2.7027027027030082E-3</v>
      </c>
      <c r="N17" s="71" t="s">
        <v>246</v>
      </c>
      <c r="O17" s="300">
        <f>(1-Dokładność!K17)</f>
        <v>0.16033868092691705</v>
      </c>
      <c r="P17" s="306">
        <f t="shared" si="4"/>
        <v>3.03030303030416E-3</v>
      </c>
      <c r="Q17" s="71" t="s">
        <v>224</v>
      </c>
      <c r="R17" s="30">
        <f>(1-Dokładność!M17)</f>
        <v>0.26263445600423296</v>
      </c>
      <c r="S17" s="30">
        <f t="shared" si="5"/>
        <v>-8.8167871620248306E-6</v>
      </c>
      <c r="T17" s="1" t="s">
        <v>228</v>
      </c>
      <c r="U17" s="300">
        <f>(1-Dokładność!O17)</f>
        <v>2.6666666666666949E-2</v>
      </c>
      <c r="V17" s="74">
        <f t="shared" si="6"/>
        <v>-1.3333333333333086E-2</v>
      </c>
      <c r="W17" s="71" t="s">
        <v>261</v>
      </c>
      <c r="X17" s="30">
        <f>(1-Dokładność!Q17)</f>
        <v>0.15290957209894196</v>
      </c>
      <c r="Y17" s="303">
        <f t="shared" si="7"/>
        <v>-1.5431202956595058E-4</v>
      </c>
    </row>
    <row r="18" spans="1:25" x14ac:dyDescent="0.25">
      <c r="A18" s="1">
        <v>16</v>
      </c>
      <c r="B18" s="1" t="s">
        <v>220</v>
      </c>
      <c r="C18" s="30">
        <f>(1-Dokładność!C18)</f>
        <v>0.83015214622560396</v>
      </c>
      <c r="D18" s="317">
        <f t="shared" si="0"/>
        <v>-2.2023338267184056E-2</v>
      </c>
      <c r="E18" s="1" t="s">
        <v>180</v>
      </c>
      <c r="F18" s="300">
        <f>(1-Dokładność!E18)</f>
        <v>0.280065681444992</v>
      </c>
      <c r="G18" s="310">
        <f t="shared" si="1"/>
        <v>-2.1428571428570908E-2</v>
      </c>
      <c r="H18" s="71" t="s">
        <v>180</v>
      </c>
      <c r="I18" s="30">
        <f>(1-Dokładność!G18)</f>
        <v>0.43860215053763496</v>
      </c>
      <c r="J18" s="30">
        <f t="shared" si="2"/>
        <v>-2.3118279569892097E-2</v>
      </c>
      <c r="K18" s="1" t="s">
        <v>55</v>
      </c>
      <c r="L18" s="300">
        <f>(1-Dokładność!I18)</f>
        <v>1.8993993993994041E-2</v>
      </c>
      <c r="M18" s="311">
        <f t="shared" si="3"/>
        <v>-2.7027027027030082E-3</v>
      </c>
      <c r="N18" s="71" t="s">
        <v>28</v>
      </c>
      <c r="O18" s="300">
        <f>(1-Dokładność!K18)</f>
        <v>0.16033868092691705</v>
      </c>
      <c r="P18" s="308">
        <f t="shared" si="4"/>
        <v>3.03030303030416E-3</v>
      </c>
      <c r="Q18" s="71" t="s">
        <v>74</v>
      </c>
      <c r="R18" s="30">
        <f>(1-Dokładność!M18)</f>
        <v>0.26264327279139499</v>
      </c>
      <c r="S18" s="30">
        <f t="shared" si="5"/>
        <v>0</v>
      </c>
      <c r="T18" s="1" t="s">
        <v>229</v>
      </c>
      <c r="U18" s="300">
        <f>(1-Dokładność!O18)</f>
        <v>2.6666666666666949E-2</v>
      </c>
      <c r="V18" s="74">
        <f t="shared" si="6"/>
        <v>-1.3333333333333086E-2</v>
      </c>
      <c r="W18" s="71" t="s">
        <v>262</v>
      </c>
      <c r="X18" s="300">
        <f>(1-Dokładność!Q18)</f>
        <v>0.15290981359117095</v>
      </c>
      <c r="Y18" s="303">
        <f t="shared" si="7"/>
        <v>-1.5407053733695886E-4</v>
      </c>
    </row>
    <row r="19" spans="1:25" x14ac:dyDescent="0.25">
      <c r="A19" s="1">
        <v>17</v>
      </c>
      <c r="B19" s="1" t="s">
        <v>44</v>
      </c>
      <c r="C19" s="30">
        <f>(1-Dokładność!C19)</f>
        <v>0.83061283030991495</v>
      </c>
      <c r="D19" s="313">
        <f t="shared" si="0"/>
        <v>-2.1562654182873064E-2</v>
      </c>
      <c r="E19" s="1" t="s">
        <v>233</v>
      </c>
      <c r="F19" s="300">
        <f>(1-Dokładność!E19)</f>
        <v>0.280065681444992</v>
      </c>
      <c r="G19" s="315">
        <f t="shared" si="1"/>
        <v>-2.1428571428570908E-2</v>
      </c>
      <c r="H19" s="71" t="s">
        <v>51</v>
      </c>
      <c r="I19" s="30">
        <f>(1-Dokładność!G19)</f>
        <v>0.44172043010752704</v>
      </c>
      <c r="J19" s="73">
        <f t="shared" si="2"/>
        <v>-2.0000000000000018E-2</v>
      </c>
      <c r="K19" s="1" t="s">
        <v>75</v>
      </c>
      <c r="L19" s="300">
        <f>(1-Dokładność!I19)</f>
        <v>1.8993993993994041E-2</v>
      </c>
      <c r="M19" s="74">
        <f t="shared" si="3"/>
        <v>-2.7027027027030082E-3</v>
      </c>
      <c r="N19" s="71" t="s">
        <v>247</v>
      </c>
      <c r="O19" s="300">
        <f>(1-Dokładność!K19)</f>
        <v>0.16033868092691705</v>
      </c>
      <c r="P19" s="308">
        <f t="shared" si="4"/>
        <v>3.03030303030416E-3</v>
      </c>
      <c r="Q19" s="71" t="s">
        <v>252</v>
      </c>
      <c r="R19" s="30">
        <f>(1-Dokładność!M19)</f>
        <v>0.26266972315288395</v>
      </c>
      <c r="S19" s="48">
        <f t="shared" si="5"/>
        <v>2.6450361488961072E-5</v>
      </c>
      <c r="T19" s="1" t="s">
        <v>225</v>
      </c>
      <c r="U19" s="300">
        <f>(1-Dokładność!O19)</f>
        <v>2.6666666666666949E-2</v>
      </c>
      <c r="V19" s="74">
        <f t="shared" si="6"/>
        <v>-1.3333333333333086E-2</v>
      </c>
      <c r="W19" s="71" t="s">
        <v>90</v>
      </c>
      <c r="X19" s="300">
        <f>(1-Dokładność!Q19)</f>
        <v>0.15291247000568797</v>
      </c>
      <c r="Y19" s="304">
        <f t="shared" si="7"/>
        <v>-1.5141412281993727E-4</v>
      </c>
    </row>
    <row r="20" spans="1:25" x14ac:dyDescent="0.25">
      <c r="A20" s="1">
        <v>18</v>
      </c>
      <c r="B20" s="1" t="s">
        <v>221</v>
      </c>
      <c r="C20" s="30">
        <f>(1-Dokładność!C20)</f>
        <v>0.83180785515128597</v>
      </c>
      <c r="D20" s="313">
        <f t="shared" si="0"/>
        <v>-2.0367629341502047E-2</v>
      </c>
      <c r="E20" s="1" t="s">
        <v>163</v>
      </c>
      <c r="F20" s="300">
        <f>(1-Dokładność!E20)</f>
        <v>0.280065681444992</v>
      </c>
      <c r="G20" s="316">
        <f t="shared" si="1"/>
        <v>-2.1428571428570908E-2</v>
      </c>
      <c r="H20" s="71" t="s">
        <v>231</v>
      </c>
      <c r="I20" s="300">
        <f>(1-Dokładność!G20)</f>
        <v>0.44182795698924804</v>
      </c>
      <c r="J20" s="73">
        <f t="shared" si="2"/>
        <v>-1.9892473118279019E-2</v>
      </c>
      <c r="K20" s="71" t="s">
        <v>56</v>
      </c>
      <c r="L20" s="300">
        <f>(1-Dokładność!I20)</f>
        <v>1.8993993993994041E-2</v>
      </c>
      <c r="M20" s="74">
        <f t="shared" si="3"/>
        <v>-2.7027027027030082E-3</v>
      </c>
      <c r="N20" s="71" t="s">
        <v>248</v>
      </c>
      <c r="O20" s="300">
        <f>(1-Dokładność!K20)</f>
        <v>0.16033868092691705</v>
      </c>
      <c r="P20" s="308">
        <f t="shared" si="4"/>
        <v>3.03030303030416E-3</v>
      </c>
      <c r="Q20" s="71" t="s">
        <v>29</v>
      </c>
      <c r="R20" s="30">
        <f>(1-Dokładność!M20)</f>
        <v>0.262687356727209</v>
      </c>
      <c r="S20" s="48">
        <f t="shared" si="5"/>
        <v>4.4083935814009934E-5</v>
      </c>
      <c r="T20" s="1" t="s">
        <v>224</v>
      </c>
      <c r="U20" s="300">
        <f>(1-Dokładność!O20)</f>
        <v>2.6666666666666949E-2</v>
      </c>
      <c r="V20" s="74">
        <f t="shared" si="6"/>
        <v>-1.3333333333333086E-2</v>
      </c>
      <c r="W20" s="71" t="s">
        <v>74</v>
      </c>
      <c r="X20" s="30">
        <f>(1-Dokładność!Q20)</f>
        <v>0.15306388412850802</v>
      </c>
      <c r="Y20" s="305">
        <f t="shared" si="7"/>
        <v>1.1102230246251565E-16</v>
      </c>
    </row>
    <row r="21" spans="1:25" x14ac:dyDescent="0.25">
      <c r="A21" s="1">
        <v>19</v>
      </c>
      <c r="B21" s="1" t="s">
        <v>222</v>
      </c>
      <c r="C21" s="30">
        <f>(1-Dokładność!C21)</f>
        <v>0.83299886406664203</v>
      </c>
      <c r="D21" s="313">
        <f t="shared" si="0"/>
        <v>-1.9176620426145985E-2</v>
      </c>
      <c r="E21" s="1" t="s">
        <v>158</v>
      </c>
      <c r="F21" s="30">
        <f>(1-Dokładność!E21)</f>
        <v>0.28351395730706097</v>
      </c>
      <c r="G21" s="316">
        <f t="shared" si="1"/>
        <v>-1.7980295566501936E-2</v>
      </c>
      <c r="H21" s="1" t="s">
        <v>163</v>
      </c>
      <c r="I21" s="300">
        <f>(1-Dokładność!G21)</f>
        <v>0.44182795698924804</v>
      </c>
      <c r="J21" s="75">
        <f t="shared" si="2"/>
        <v>-1.9892473118279019E-2</v>
      </c>
      <c r="K21" s="71" t="s">
        <v>30</v>
      </c>
      <c r="L21" s="300">
        <f>(1-Dokładność!I21)</f>
        <v>1.8993993993994041E-2</v>
      </c>
      <c r="M21" s="75">
        <f t="shared" si="3"/>
        <v>-2.7027027027030082E-3</v>
      </c>
      <c r="N21" s="71" t="s">
        <v>249</v>
      </c>
      <c r="O21" s="300">
        <f>(1-Dokładność!K21)</f>
        <v>0.16033868092691705</v>
      </c>
      <c r="P21" s="307">
        <f t="shared" si="4"/>
        <v>3.03030303030416E-3</v>
      </c>
      <c r="Q21" s="71" t="s">
        <v>61</v>
      </c>
      <c r="R21" s="30">
        <f>(1-Dokładność!M21)</f>
        <v>0.26356903544348498</v>
      </c>
      <c r="S21" s="48">
        <f t="shared" si="5"/>
        <v>9.2576265208998976E-4</v>
      </c>
      <c r="T21" s="1" t="s">
        <v>215</v>
      </c>
      <c r="U21" s="300">
        <f>(1-Dokładność!O21)</f>
        <v>2.6666666666666949E-2</v>
      </c>
      <c r="V21" s="75">
        <f t="shared" si="6"/>
        <v>-1.3333333333333086E-2</v>
      </c>
      <c r="W21" s="71" t="s">
        <v>263</v>
      </c>
      <c r="X21" s="30">
        <f>(1-Dokładność!Q21)</f>
        <v>0.15306485160204797</v>
      </c>
      <c r="Y21" s="49">
        <f t="shared" si="7"/>
        <v>9.6747354005888297E-7</v>
      </c>
    </row>
    <row r="22" spans="1:25" x14ac:dyDescent="0.25">
      <c r="A22" s="44" t="s">
        <v>287</v>
      </c>
      <c r="B22" s="46" t="s">
        <v>74</v>
      </c>
      <c r="C22" s="47">
        <f xml:space="preserve"> (1 - 14.7824515507212%)</f>
        <v>0.85217548449278802</v>
      </c>
      <c r="D22" s="30">
        <f>(C22-$C$22)</f>
        <v>0</v>
      </c>
      <c r="E22" s="46" t="s">
        <v>74</v>
      </c>
      <c r="F22" s="47">
        <f>(1-69.8505747126437%)</f>
        <v>0.30149425287356291</v>
      </c>
      <c r="G22" s="30">
        <f>(F22-$F$22)</f>
        <v>0</v>
      </c>
      <c r="H22" s="46" t="s">
        <v>74</v>
      </c>
      <c r="I22" s="47">
        <f>(1-53.8279569892473%)</f>
        <v>0.46172043010752706</v>
      </c>
      <c r="J22" s="75">
        <f t="shared" si="2"/>
        <v>0</v>
      </c>
      <c r="K22" s="46" t="s">
        <v>74</v>
      </c>
      <c r="L22" s="47">
        <f>(1-97.8303303303303%)</f>
        <v>2.1696696696697049E-2</v>
      </c>
      <c r="M22" s="75">
        <f t="shared" si="3"/>
        <v>0</v>
      </c>
      <c r="N22" s="46" t="s">
        <v>74</v>
      </c>
      <c r="O22" s="47">
        <f>(1-84.2691622103387%)</f>
        <v>0.15730837789661289</v>
      </c>
      <c r="P22" s="307">
        <f>(O22-$O$22)</f>
        <v>0</v>
      </c>
      <c r="Q22" s="46" t="s">
        <v>74</v>
      </c>
      <c r="R22" s="47">
        <f>(1-73.7356727208605%)</f>
        <v>0.26264327279139499</v>
      </c>
      <c r="S22" s="30">
        <f t="shared" si="5"/>
        <v>0</v>
      </c>
      <c r="T22" s="46" t="s">
        <v>74</v>
      </c>
      <c r="U22" s="47">
        <f>(1-96%)</f>
        <v>4.0000000000000036E-2</v>
      </c>
      <c r="V22" s="75">
        <f t="shared" si="6"/>
        <v>0</v>
      </c>
      <c r="W22" s="46" t="s">
        <v>74</v>
      </c>
      <c r="X22" s="47">
        <f>(1- 84.6936115871492%)</f>
        <v>0.15306388412850791</v>
      </c>
      <c r="Y22" s="49">
        <f t="shared" si="7"/>
        <v>0</v>
      </c>
    </row>
    <row r="24" spans="1:25" x14ac:dyDescent="0.25">
      <c r="A24" s="1"/>
      <c r="B24" s="327" t="s">
        <v>201</v>
      </c>
      <c r="C24" s="327"/>
      <c r="D24" s="327"/>
      <c r="E24" s="327" t="s">
        <v>202</v>
      </c>
      <c r="F24" s="327"/>
      <c r="G24" s="327"/>
      <c r="H24" s="327" t="s">
        <v>203</v>
      </c>
      <c r="I24" s="327"/>
      <c r="J24" s="327"/>
      <c r="K24" s="327" t="s">
        <v>204</v>
      </c>
      <c r="L24" s="327"/>
      <c r="M24" s="327"/>
      <c r="N24" s="327" t="s">
        <v>205</v>
      </c>
      <c r="O24" s="327"/>
      <c r="P24" s="327"/>
      <c r="Q24" s="327" t="s">
        <v>213</v>
      </c>
      <c r="R24" s="327"/>
      <c r="S24" s="327"/>
      <c r="T24" s="327" t="s">
        <v>207</v>
      </c>
      <c r="U24" s="327"/>
      <c r="V24" s="327"/>
    </row>
    <row r="25" spans="1:25" ht="45" x14ac:dyDescent="0.25">
      <c r="A25" s="14" t="s">
        <v>211</v>
      </c>
      <c r="B25" s="14" t="s">
        <v>264</v>
      </c>
      <c r="C25" s="14" t="s">
        <v>285</v>
      </c>
      <c r="D25" s="301" t="s">
        <v>286</v>
      </c>
      <c r="E25" s="14" t="s">
        <v>264</v>
      </c>
      <c r="F25" s="14" t="s">
        <v>285</v>
      </c>
      <c r="G25" s="301" t="s">
        <v>286</v>
      </c>
      <c r="H25" s="14" t="s">
        <v>264</v>
      </c>
      <c r="I25" s="14" t="s">
        <v>285</v>
      </c>
      <c r="J25" s="45" t="s">
        <v>286</v>
      </c>
      <c r="K25" s="14" t="s">
        <v>264</v>
      </c>
      <c r="L25" s="14" t="s">
        <v>285</v>
      </c>
      <c r="M25" s="45" t="s">
        <v>286</v>
      </c>
      <c r="N25" s="14" t="s">
        <v>264</v>
      </c>
      <c r="O25" s="14" t="s">
        <v>285</v>
      </c>
      <c r="P25" s="301" t="s">
        <v>286</v>
      </c>
      <c r="Q25" s="14" t="s">
        <v>264</v>
      </c>
      <c r="R25" s="14" t="s">
        <v>285</v>
      </c>
      <c r="S25" s="45" t="s">
        <v>286</v>
      </c>
      <c r="T25" s="14" t="s">
        <v>264</v>
      </c>
      <c r="U25" s="14" t="s">
        <v>285</v>
      </c>
      <c r="V25" s="45" t="s">
        <v>286</v>
      </c>
    </row>
    <row r="26" spans="1:25" x14ac:dyDescent="0.25">
      <c r="A26" s="1">
        <v>1</v>
      </c>
      <c r="B26" s="1" t="s">
        <v>239</v>
      </c>
      <c r="C26" s="300">
        <f>(1-Dokładność!C26)</f>
        <v>3.8528138528138967E-2</v>
      </c>
      <c r="D26" s="73">
        <f>(C26-$C$45)</f>
        <v>-4.3290043290000746E-4</v>
      </c>
      <c r="E26" s="71" t="s">
        <v>26</v>
      </c>
      <c r="F26" s="300">
        <f>(1-Dokładność!E26)</f>
        <v>9.4829667421902908E-4</v>
      </c>
      <c r="G26" s="73">
        <f>(F26-$F$45)</f>
        <v>-4.6724167662670624E-3</v>
      </c>
      <c r="H26" s="71" t="s">
        <v>217</v>
      </c>
      <c r="I26" s="30">
        <f>(1-Dokładność!G26)</f>
        <v>0.29542016806722704</v>
      </c>
      <c r="J26" s="313">
        <f>(I26-$I$45)</f>
        <v>-3.9005602240895998E-2</v>
      </c>
      <c r="K26" s="1" t="s">
        <v>271</v>
      </c>
      <c r="L26" s="30">
        <f>(1-Dokładność!I26)</f>
        <v>8.7878787878788001E-2</v>
      </c>
      <c r="M26" s="313">
        <f>(L26-$L$45)</f>
        <v>-4.7474747474746892E-2</v>
      </c>
      <c r="N26" s="1" t="s">
        <v>133</v>
      </c>
      <c r="O26" s="300">
        <f>(1-Dokładność!K26)</f>
        <v>1.6666666666667052E-2</v>
      </c>
      <c r="P26" s="310">
        <f>(O26-$O$45)</f>
        <v>-2.2549019607842946E-2</v>
      </c>
      <c r="Q26" s="71" t="s">
        <v>65</v>
      </c>
      <c r="R26" s="30">
        <f>(1-Dokładność!M26)</f>
        <v>0.444068565209505</v>
      </c>
      <c r="S26" s="309">
        <f>(R26-$R$45)</f>
        <v>-2.830582260112402E-2</v>
      </c>
      <c r="T26" s="1" t="s">
        <v>271</v>
      </c>
      <c r="U26" s="30">
        <f>(1-Dokładność!O26)</f>
        <v>0.15443124954779597</v>
      </c>
      <c r="V26" s="309">
        <f>(U26-$U$45)</f>
        <v>-4.5536844527860332E-3</v>
      </c>
    </row>
    <row r="27" spans="1:25" x14ac:dyDescent="0.25">
      <c r="A27" s="1">
        <v>2</v>
      </c>
      <c r="B27" s="1" t="s">
        <v>265</v>
      </c>
      <c r="C27" s="300">
        <f>(1-Dokładność!C27)</f>
        <v>3.8528138528138967E-2</v>
      </c>
      <c r="D27" s="74">
        <f t="shared" ref="D27:D45" si="8">(C27-$C$45)</f>
        <v>-4.3290043290000746E-4</v>
      </c>
      <c r="E27" s="71" t="s">
        <v>223</v>
      </c>
      <c r="F27" s="300">
        <f>(1-Dokładność!E27)</f>
        <v>9.4829667421902908E-4</v>
      </c>
      <c r="G27" s="74">
        <f t="shared" ref="G27:G45" si="9">(F27-$F$45)</f>
        <v>-4.6724167662670624E-3</v>
      </c>
      <c r="H27" s="71" t="s">
        <v>236</v>
      </c>
      <c r="I27" s="30">
        <f>(1-Dokładność!G27)</f>
        <v>0.29662464985994397</v>
      </c>
      <c r="J27" s="310">
        <f t="shared" ref="J27:J45" si="10">(I27-$I$45)</f>
        <v>-3.7801120448179071E-2</v>
      </c>
      <c r="K27" s="1" t="s">
        <v>272</v>
      </c>
      <c r="L27" s="30">
        <f>(1-Dokładność!I27)</f>
        <v>8.8888888888889017E-2</v>
      </c>
      <c r="M27" s="313">
        <f t="shared" ref="M27:M45" si="11">(L27-$L$45)</f>
        <v>-4.6464646464645876E-2</v>
      </c>
      <c r="N27" s="1" t="s">
        <v>136</v>
      </c>
      <c r="O27" s="300">
        <f>(1-Dokładność!K27)</f>
        <v>1.6666666666667052E-2</v>
      </c>
      <c r="P27" s="311">
        <f t="shared" ref="P27:P45" si="12">(O27-$O$45)</f>
        <v>-2.2549019607842946E-2</v>
      </c>
      <c r="Q27" s="71" t="s">
        <v>29</v>
      </c>
      <c r="R27" s="30">
        <f>(1-Dokładność!M27)</f>
        <v>0.45212225648467297</v>
      </c>
      <c r="S27" s="49">
        <f t="shared" ref="S27:S45" si="13">(R27-$R$45)</f>
        <v>-2.0252131325956046E-2</v>
      </c>
      <c r="T27" s="1" t="s">
        <v>270</v>
      </c>
      <c r="U27" s="30">
        <f>(1-Dokładność!O27)</f>
        <v>0.15563200337765104</v>
      </c>
      <c r="V27" s="309">
        <f t="shared" ref="V27:V45" si="14">(U27-$U$45)</f>
        <v>-3.3529306229309608E-3</v>
      </c>
    </row>
    <row r="28" spans="1:25" x14ac:dyDescent="0.25">
      <c r="A28" s="1">
        <v>3</v>
      </c>
      <c r="B28" s="1" t="s">
        <v>74</v>
      </c>
      <c r="C28" s="300">
        <f>(1-Dokładność!C28)</f>
        <v>3.8961038961038974E-2</v>
      </c>
      <c r="D28" s="73">
        <f t="shared" si="8"/>
        <v>0</v>
      </c>
      <c r="E28" s="71" t="s">
        <v>228</v>
      </c>
      <c r="F28" s="300">
        <f>(1-Dokładność!E28)</f>
        <v>9.4829667421902908E-4</v>
      </c>
      <c r="G28" s="74">
        <f t="shared" si="9"/>
        <v>-4.6724167662670624E-3</v>
      </c>
      <c r="H28" s="71" t="s">
        <v>268</v>
      </c>
      <c r="I28" s="300">
        <f>(1-Dokładność!G28)</f>
        <v>0.29663865546218504</v>
      </c>
      <c r="J28" s="310">
        <f t="shared" si="10"/>
        <v>-3.7787114845937997E-2</v>
      </c>
      <c r="K28" s="71" t="s">
        <v>276</v>
      </c>
      <c r="L28" s="30">
        <f>(1-Dokładność!I28)</f>
        <v>9.1919191919192955E-2</v>
      </c>
      <c r="M28" s="313">
        <f t="shared" si="11"/>
        <v>-4.3434343434341938E-2</v>
      </c>
      <c r="N28" s="1" t="s">
        <v>128</v>
      </c>
      <c r="O28" s="300">
        <f>(1-Dokładność!K28)</f>
        <v>1.6666666666667052E-2</v>
      </c>
      <c r="P28" s="311">
        <f t="shared" si="12"/>
        <v>-2.2549019607842946E-2</v>
      </c>
      <c r="Q28" s="71" t="s">
        <v>28</v>
      </c>
      <c r="R28" s="30">
        <f>(1-Dokładność!M28)</f>
        <v>0.45482495918737598</v>
      </c>
      <c r="S28" s="49">
        <f t="shared" si="13"/>
        <v>-1.7549428623253038E-2</v>
      </c>
      <c r="T28" s="1" t="s">
        <v>268</v>
      </c>
      <c r="U28" s="30">
        <f>(1-Dokładność!O28)</f>
        <v>0.15568252749042899</v>
      </c>
      <c r="V28" s="309">
        <f t="shared" si="14"/>
        <v>-3.3024065101530109E-3</v>
      </c>
    </row>
    <row r="29" spans="1:25" x14ac:dyDescent="0.25">
      <c r="A29" s="1">
        <v>4</v>
      </c>
      <c r="B29" s="1" t="s">
        <v>247</v>
      </c>
      <c r="C29" s="300">
        <f>(1-Dokładność!C29)</f>
        <v>3.8961038961038974E-2</v>
      </c>
      <c r="D29" s="74">
        <f t="shared" si="8"/>
        <v>0</v>
      </c>
      <c r="E29" s="71" t="s">
        <v>229</v>
      </c>
      <c r="F29" s="300">
        <f>(1-Dokładność!E29)</f>
        <v>9.4829667421902908E-4</v>
      </c>
      <c r="G29" s="74">
        <f t="shared" si="9"/>
        <v>-4.6724167662670624E-3</v>
      </c>
      <c r="H29" s="71" t="s">
        <v>269</v>
      </c>
      <c r="I29" s="300">
        <f>(1-Dokładność!G29)</f>
        <v>0.29663865546218504</v>
      </c>
      <c r="J29" s="312">
        <f t="shared" si="10"/>
        <v>-3.7787114845937997E-2</v>
      </c>
      <c r="K29" s="71" t="s">
        <v>270</v>
      </c>
      <c r="L29" s="30">
        <f>(1-Dokładność!I29)</f>
        <v>9.2929292929292973E-2</v>
      </c>
      <c r="M29" s="313">
        <f t="shared" si="11"/>
        <v>-4.242424242424192E-2</v>
      </c>
      <c r="N29" s="1" t="s">
        <v>107</v>
      </c>
      <c r="O29" s="300">
        <f>(1-Dokładność!K29)</f>
        <v>1.6666666666667052E-2</v>
      </c>
      <c r="P29" s="311">
        <f t="shared" si="12"/>
        <v>-2.2549019607842946E-2</v>
      </c>
      <c r="Q29" s="71" t="s">
        <v>241</v>
      </c>
      <c r="R29" s="30">
        <f>(1-Dokładność!M29)</f>
        <v>0.45954561944494898</v>
      </c>
      <c r="S29" s="49">
        <f t="shared" si="13"/>
        <v>-1.2828768365680032E-2</v>
      </c>
      <c r="T29" s="1" t="s">
        <v>274</v>
      </c>
      <c r="U29" s="30">
        <f>(1-Dokładność!O29)</f>
        <v>0.156033854758446</v>
      </c>
      <c r="V29" s="49">
        <f t="shared" si="14"/>
        <v>-2.951079242136001E-3</v>
      </c>
    </row>
    <row r="30" spans="1:25" x14ac:dyDescent="0.25">
      <c r="A30" s="1">
        <v>5</v>
      </c>
      <c r="B30" s="1" t="s">
        <v>266</v>
      </c>
      <c r="C30" s="300">
        <f>(1-Dokładność!C30)</f>
        <v>3.8961038961038974E-2</v>
      </c>
      <c r="D30" s="74">
        <f t="shared" si="8"/>
        <v>0</v>
      </c>
      <c r="E30" s="71" t="s">
        <v>257</v>
      </c>
      <c r="F30" s="300">
        <f>(1-Dokładność!E30)</f>
        <v>9.6553805352894706E-4</v>
      </c>
      <c r="G30" s="73">
        <f t="shared" si="9"/>
        <v>-4.6551753869571444E-3</v>
      </c>
      <c r="H30" s="71" t="s">
        <v>267</v>
      </c>
      <c r="I30" s="30">
        <f>(1-Dokładność!G30)</f>
        <v>0.29780112044817997</v>
      </c>
      <c r="J30" s="312">
        <f t="shared" si="10"/>
        <v>-3.662464985994307E-2</v>
      </c>
      <c r="K30" s="1" t="s">
        <v>269</v>
      </c>
      <c r="L30" s="30">
        <f>(1-Dokładność!I30)</f>
        <v>9.5959595959596022E-2</v>
      </c>
      <c r="M30" s="310">
        <f t="shared" si="11"/>
        <v>-3.939393939393887E-2</v>
      </c>
      <c r="N30" s="1" t="s">
        <v>152</v>
      </c>
      <c r="O30" s="300">
        <f>(1-Dokładność!K30)</f>
        <v>1.6666666666667052E-2</v>
      </c>
      <c r="P30" s="312">
        <f t="shared" si="12"/>
        <v>-2.2549019607842946E-2</v>
      </c>
      <c r="Q30" s="71" t="s">
        <v>249</v>
      </c>
      <c r="R30" s="30">
        <f>(1-Dokładność!M30)</f>
        <v>0.46091057500453503</v>
      </c>
      <c r="S30" s="49">
        <f t="shared" si="13"/>
        <v>-1.1463812806093987E-2</v>
      </c>
      <c r="T30" s="1" t="s">
        <v>236</v>
      </c>
      <c r="U30" s="30">
        <f>(1-Dokładność!O30)</f>
        <v>0.15628410438343199</v>
      </c>
      <c r="V30" s="309">
        <f t="shared" si="14"/>
        <v>-2.7008296171500135E-3</v>
      </c>
    </row>
    <row r="31" spans="1:25" x14ac:dyDescent="0.25">
      <c r="A31" s="1">
        <v>6</v>
      </c>
      <c r="B31" s="1" t="s">
        <v>258</v>
      </c>
      <c r="C31" s="300">
        <f>(1-Dokładność!C31)</f>
        <v>3.8961038961038974E-2</v>
      </c>
      <c r="D31" s="74">
        <f t="shared" si="8"/>
        <v>0</v>
      </c>
      <c r="E31" s="71" t="s">
        <v>225</v>
      </c>
      <c r="F31" s="300">
        <f>(1-Dokładność!E31)</f>
        <v>9.6553805352894706E-4</v>
      </c>
      <c r="G31" s="74">
        <f t="shared" si="9"/>
        <v>-4.6551753869571444E-3</v>
      </c>
      <c r="H31" s="71" t="s">
        <v>215</v>
      </c>
      <c r="I31" s="30">
        <f>(1-Dokładność!G31)</f>
        <v>0.29889355742296997</v>
      </c>
      <c r="J31" s="313">
        <f t="shared" si="10"/>
        <v>-3.5532212885153069E-2</v>
      </c>
      <c r="K31" s="1" t="s">
        <v>267</v>
      </c>
      <c r="L31" s="300">
        <f>(1-Dokładność!I31)</f>
        <v>9.7979797979797945E-2</v>
      </c>
      <c r="M31" s="310">
        <f t="shared" si="11"/>
        <v>-3.7373737373736948E-2</v>
      </c>
      <c r="N31" s="71" t="s">
        <v>272</v>
      </c>
      <c r="O31" s="300">
        <f>(1-Dokładność!K31)</f>
        <v>1.6993464052287965E-2</v>
      </c>
      <c r="P31" s="311">
        <f t="shared" si="12"/>
        <v>-2.2222222222222032E-2</v>
      </c>
      <c r="Q31" s="71" t="s">
        <v>255</v>
      </c>
      <c r="R31" s="30">
        <f>(1-Dokładność!M31)</f>
        <v>0.46159532015236804</v>
      </c>
      <c r="S31" s="49">
        <f t="shared" si="13"/>
        <v>-1.0779067658260977E-2</v>
      </c>
      <c r="T31" s="1" t="s">
        <v>215</v>
      </c>
      <c r="U31" s="30">
        <f>(1-Dokładność!O31)</f>
        <v>0.15653430423378101</v>
      </c>
      <c r="V31" s="309">
        <f t="shared" si="14"/>
        <v>-2.4506297668009935E-3</v>
      </c>
    </row>
    <row r="32" spans="1:25" x14ac:dyDescent="0.25">
      <c r="A32" s="1">
        <v>7</v>
      </c>
      <c r="B32" s="1" t="s">
        <v>220</v>
      </c>
      <c r="C32" s="300">
        <f>(1-Dokładność!C32)</f>
        <v>3.8961038961038974E-2</v>
      </c>
      <c r="D32" s="74">
        <f t="shared" si="8"/>
        <v>0</v>
      </c>
      <c r="E32" s="71" t="s">
        <v>224</v>
      </c>
      <c r="F32" s="300">
        <f>(1-Dokładność!E32)</f>
        <v>9.6553805352894706E-4</v>
      </c>
      <c r="G32" s="75">
        <f t="shared" si="9"/>
        <v>-4.6551753869571444E-3</v>
      </c>
      <c r="H32" s="71" t="s">
        <v>256</v>
      </c>
      <c r="I32" s="30">
        <f>(1-Dokładność!G32)</f>
        <v>0.29894957983193304</v>
      </c>
      <c r="J32" s="313">
        <f t="shared" si="10"/>
        <v>-3.5476190476189995E-2</v>
      </c>
      <c r="K32" s="1" t="s">
        <v>236</v>
      </c>
      <c r="L32" s="300">
        <f>(1-Dokładność!I32)</f>
        <v>9.7979797979797945E-2</v>
      </c>
      <c r="M32" s="312">
        <f t="shared" si="11"/>
        <v>-3.7373737373736948E-2</v>
      </c>
      <c r="N32" s="71" t="s">
        <v>157</v>
      </c>
      <c r="O32" s="300">
        <f>(1-Dokładność!K32)</f>
        <v>1.6993464052287965E-2</v>
      </c>
      <c r="P32" s="74">
        <f t="shared" si="12"/>
        <v>-2.2222222222222032E-2</v>
      </c>
      <c r="Q32" s="71" t="s">
        <v>240</v>
      </c>
      <c r="R32" s="30">
        <f>(1-Dokładność!M32)</f>
        <v>0.46295120623979702</v>
      </c>
      <c r="S32" s="49">
        <f t="shared" si="13"/>
        <v>-9.4231815708319955E-3</v>
      </c>
      <c r="T32" s="1" t="s">
        <v>275</v>
      </c>
      <c r="U32" s="30">
        <f>(1-Dokładność!O32)</f>
        <v>0.15678623180570594</v>
      </c>
      <c r="V32" s="49">
        <f t="shared" si="14"/>
        <v>-2.1987021948760566E-3</v>
      </c>
    </row>
    <row r="33" spans="1:22" x14ac:dyDescent="0.25">
      <c r="A33" s="1">
        <v>8</v>
      </c>
      <c r="B33" s="1" t="s">
        <v>267</v>
      </c>
      <c r="C33" s="300">
        <f>(1-Dokładność!C33)</f>
        <v>3.8961038961038974E-2</v>
      </c>
      <c r="D33" s="75">
        <f t="shared" si="8"/>
        <v>0</v>
      </c>
      <c r="E33" s="71" t="s">
        <v>231</v>
      </c>
      <c r="F33" s="30">
        <f>(1-Dokładność!E33)</f>
        <v>9.8277943283997526E-4</v>
      </c>
      <c r="G33" s="74">
        <f t="shared" si="9"/>
        <v>-4.6379340076461162E-3</v>
      </c>
      <c r="H33" s="1" t="s">
        <v>216</v>
      </c>
      <c r="I33" s="30">
        <f>(1-Dokładność!G33)</f>
        <v>0.30011204481792797</v>
      </c>
      <c r="J33" s="30">
        <f t="shared" si="10"/>
        <v>-3.4313725490195068E-2</v>
      </c>
      <c r="K33" s="1" t="s">
        <v>274</v>
      </c>
      <c r="L33" s="30">
        <f>(1-Dokładność!I33)</f>
        <v>0.11818181818181905</v>
      </c>
      <c r="M33" s="312">
        <f t="shared" si="11"/>
        <v>-1.7171717171715839E-2</v>
      </c>
      <c r="N33" s="1" t="s">
        <v>269</v>
      </c>
      <c r="O33" s="300">
        <f>(1-Dokładność!K33)</f>
        <v>1.6993464052287965E-2</v>
      </c>
      <c r="P33" s="311">
        <f t="shared" si="12"/>
        <v>-2.2222222222222032E-2</v>
      </c>
      <c r="Q33" s="71" t="s">
        <v>254</v>
      </c>
      <c r="R33" s="30">
        <f>(1-Dokładność!M33)</f>
        <v>0.46562670052602995</v>
      </c>
      <c r="S33" s="49">
        <f t="shared" si="13"/>
        <v>-6.7476872845990687E-3</v>
      </c>
      <c r="T33" s="1" t="s">
        <v>235</v>
      </c>
      <c r="U33" s="30">
        <f>(1-Dokładność!O33)</f>
        <v>0.15763288091747796</v>
      </c>
      <c r="V33" s="49">
        <f t="shared" si="14"/>
        <v>-1.3520530831040434E-3</v>
      </c>
    </row>
    <row r="34" spans="1:22" x14ac:dyDescent="0.25">
      <c r="A34" s="1">
        <v>9</v>
      </c>
      <c r="B34" s="1" t="s">
        <v>237</v>
      </c>
      <c r="C34" s="300">
        <f>(1-Dokładność!C34)</f>
        <v>3.9393939393939981E-2</v>
      </c>
      <c r="D34" s="74">
        <f t="shared" si="8"/>
        <v>4.3290043290100666E-4</v>
      </c>
      <c r="E34" s="71" t="s">
        <v>232</v>
      </c>
      <c r="F34" s="300">
        <f>(1-Dokładność!E34)</f>
        <v>1.0000208121500043E-3</v>
      </c>
      <c r="G34" s="73">
        <f t="shared" si="9"/>
        <v>-4.6206926283360872E-3</v>
      </c>
      <c r="H34" s="71" t="s">
        <v>270</v>
      </c>
      <c r="I34" s="30">
        <f>(1-Dokładność!G34)</f>
        <v>0.30015406162464997</v>
      </c>
      <c r="J34" s="313">
        <f t="shared" si="10"/>
        <v>-3.4271708683473068E-2</v>
      </c>
      <c r="K34" s="1" t="s">
        <v>235</v>
      </c>
      <c r="L34" s="30">
        <f>(1-Dokładność!I34)</f>
        <v>0.12121212121212199</v>
      </c>
      <c r="M34" s="30">
        <f t="shared" si="11"/>
        <v>-1.41414141414129E-2</v>
      </c>
      <c r="N34" s="1" t="s">
        <v>160</v>
      </c>
      <c r="O34" s="300">
        <f>(1-Dokładność!K34)</f>
        <v>1.6993464052287965E-2</v>
      </c>
      <c r="P34" s="75">
        <f t="shared" si="12"/>
        <v>-2.2222222222222032E-2</v>
      </c>
      <c r="Q34" s="71" t="s">
        <v>279</v>
      </c>
      <c r="R34" s="30">
        <f>(1-Dokładność!M34)</f>
        <v>0.47237438781063001</v>
      </c>
      <c r="S34" s="49">
        <f t="shared" si="13"/>
        <v>9.9920072216264089E-16</v>
      </c>
      <c r="T34" s="1" t="s">
        <v>265</v>
      </c>
      <c r="U34" s="30">
        <f>(1-Dokładność!O34)</f>
        <v>0.15783478297644404</v>
      </c>
      <c r="V34" s="49">
        <f t="shared" si="14"/>
        <v>-1.1501510241379576E-3</v>
      </c>
    </row>
    <row r="35" spans="1:22" x14ac:dyDescent="0.25">
      <c r="A35" s="1">
        <v>10</v>
      </c>
      <c r="B35" s="1" t="s">
        <v>238</v>
      </c>
      <c r="C35" s="300">
        <f>(1-Dokładność!C35)</f>
        <v>3.9393939393939981E-2</v>
      </c>
      <c r="D35" s="74">
        <f t="shared" si="8"/>
        <v>4.3290043290100666E-4</v>
      </c>
      <c r="E35" s="71" t="s">
        <v>233</v>
      </c>
      <c r="F35" s="300">
        <f>(1-Dokładność!E35)</f>
        <v>1.0000208121500043E-3</v>
      </c>
      <c r="G35" s="74">
        <f t="shared" si="9"/>
        <v>-4.6206926283360872E-3</v>
      </c>
      <c r="H35" s="71" t="s">
        <v>271</v>
      </c>
      <c r="I35" s="30">
        <f>(1-Dokładność!G35)</f>
        <v>0.30252100840336205</v>
      </c>
      <c r="J35" s="313">
        <f t="shared" si="10"/>
        <v>-3.1904761904760992E-2</v>
      </c>
      <c r="K35" s="1" t="s">
        <v>256</v>
      </c>
      <c r="L35" s="30">
        <f>(1-Dokładność!I35)</f>
        <v>0.12222222222222301</v>
      </c>
      <c r="M35" s="30">
        <f t="shared" si="11"/>
        <v>-1.3131313131311884E-2</v>
      </c>
      <c r="N35" s="1" t="s">
        <v>56</v>
      </c>
      <c r="O35" s="300">
        <f>(1-Dokładność!K35)</f>
        <v>2.2222222222223031E-2</v>
      </c>
      <c r="P35" s="74">
        <f t="shared" si="12"/>
        <v>-1.6993464052286966E-2</v>
      </c>
      <c r="Q35" s="71" t="s">
        <v>248</v>
      </c>
      <c r="R35" s="30">
        <f>(1-Dokładność!M35)</f>
        <v>0.47373480863413797</v>
      </c>
      <c r="S35" s="49">
        <f t="shared" si="13"/>
        <v>1.3604208235089565E-3</v>
      </c>
      <c r="T35" s="1" t="s">
        <v>220</v>
      </c>
      <c r="U35" s="30">
        <f>(1-Dokładność!O35)</f>
        <v>0.15808453144739398</v>
      </c>
      <c r="V35" s="49">
        <f t="shared" si="14"/>
        <v>-9.0040255318801776E-4</v>
      </c>
    </row>
    <row r="36" spans="1:22" x14ac:dyDescent="0.25">
      <c r="A36" s="1">
        <v>11</v>
      </c>
      <c r="B36" s="1" t="s">
        <v>261</v>
      </c>
      <c r="C36" s="300">
        <f>(1-Dokładność!C36)</f>
        <v>3.9393939393939981E-2</v>
      </c>
      <c r="D36" s="74">
        <f t="shared" si="8"/>
        <v>4.3290043290100666E-4</v>
      </c>
      <c r="E36" s="71" t="s">
        <v>226</v>
      </c>
      <c r="F36" s="300">
        <f>(1-Dokładność!E36)</f>
        <v>1.0000208121500043E-3</v>
      </c>
      <c r="G36" s="74">
        <f t="shared" si="9"/>
        <v>-4.6206926283360872E-3</v>
      </c>
      <c r="H36" s="71" t="s">
        <v>272</v>
      </c>
      <c r="I36" s="30">
        <f>(1-Dokładność!G36)</f>
        <v>0.30364145658263397</v>
      </c>
      <c r="J36" s="313">
        <f t="shared" si="10"/>
        <v>-3.0784313725489065E-2</v>
      </c>
      <c r="K36" s="1" t="s">
        <v>265</v>
      </c>
      <c r="L36" s="30">
        <f>(1-Dokładność!I36)</f>
        <v>0.12323232323232403</v>
      </c>
      <c r="M36" s="30">
        <f t="shared" si="11"/>
        <v>-1.2121212121210867E-2</v>
      </c>
      <c r="N36" s="1" t="s">
        <v>60</v>
      </c>
      <c r="O36" s="300">
        <f>(1-Dokładność!K36)</f>
        <v>2.2222222222223031E-2</v>
      </c>
      <c r="P36" s="74">
        <f t="shared" si="12"/>
        <v>-1.6993464052286966E-2</v>
      </c>
      <c r="Q36" s="71" t="s">
        <v>90</v>
      </c>
      <c r="R36" s="30">
        <f>(1-Dokładność!M36)</f>
        <v>0.47574823145292999</v>
      </c>
      <c r="S36" s="49">
        <f t="shared" si="13"/>
        <v>3.3738436423009777E-3</v>
      </c>
      <c r="T36" s="1" t="s">
        <v>214</v>
      </c>
      <c r="U36" s="30">
        <f>(1-Dokładność!O36)</f>
        <v>0.15838593385458499</v>
      </c>
      <c r="V36" s="49">
        <f t="shared" si="14"/>
        <v>-5.9900014599700846E-4</v>
      </c>
    </row>
    <row r="37" spans="1:22" x14ac:dyDescent="0.25">
      <c r="A37" s="1">
        <v>12</v>
      </c>
      <c r="B37" s="1" t="s">
        <v>245</v>
      </c>
      <c r="C37" s="300">
        <f>(1-Dokładność!C37)</f>
        <v>3.9393939393939981E-2</v>
      </c>
      <c r="D37" s="74">
        <f t="shared" si="8"/>
        <v>4.3290043290100666E-4</v>
      </c>
      <c r="E37" s="71" t="s">
        <v>227</v>
      </c>
      <c r="F37" s="300">
        <f>(1-Dokładność!E37)</f>
        <v>1.0172621914600333E-3</v>
      </c>
      <c r="G37" s="73">
        <f t="shared" si="9"/>
        <v>-4.6034512490260582E-3</v>
      </c>
      <c r="H37" s="71" t="s">
        <v>273</v>
      </c>
      <c r="I37" s="30">
        <f>(1-Dokładność!G37)</f>
        <v>0.30480392156862801</v>
      </c>
      <c r="J37" s="30">
        <f t="shared" si="10"/>
        <v>-2.9621848739495027E-2</v>
      </c>
      <c r="K37" s="1" t="s">
        <v>237</v>
      </c>
      <c r="L37" s="30">
        <f>(1-Dokładność!I37)</f>
        <v>0.12626262626262696</v>
      </c>
      <c r="M37" s="313">
        <f t="shared" si="11"/>
        <v>-9.0909090909079282E-3</v>
      </c>
      <c r="N37" s="1" t="s">
        <v>129</v>
      </c>
      <c r="O37" s="300">
        <f>(1-Dokładność!K37)</f>
        <v>2.2222222222223031E-2</v>
      </c>
      <c r="P37" s="74">
        <f t="shared" si="12"/>
        <v>-1.6993464052286966E-2</v>
      </c>
      <c r="Q37" s="71" t="s">
        <v>132</v>
      </c>
      <c r="R37" s="30">
        <f>(1-Dokładność!M37)</f>
        <v>0.47840105205877104</v>
      </c>
      <c r="S37" s="49">
        <f t="shared" si="13"/>
        <v>6.0266642481420218E-3</v>
      </c>
      <c r="T37" s="1" t="s">
        <v>266</v>
      </c>
      <c r="U37" s="30">
        <f>(1-Dokładność!O37)</f>
        <v>0.15863478277411502</v>
      </c>
      <c r="V37" s="49">
        <f t="shared" si="14"/>
        <v>-3.5015122646697705E-4</v>
      </c>
    </row>
    <row r="38" spans="1:22" x14ac:dyDescent="0.25">
      <c r="A38" s="1">
        <v>13</v>
      </c>
      <c r="B38" s="1" t="s">
        <v>222</v>
      </c>
      <c r="C38" s="300">
        <f>(1-Dokładność!C38)</f>
        <v>3.9393939393939981E-2</v>
      </c>
      <c r="D38" s="74">
        <f t="shared" si="8"/>
        <v>4.3290043290100666E-4</v>
      </c>
      <c r="E38" s="71" t="s">
        <v>230</v>
      </c>
      <c r="F38" s="300">
        <f>(1-Dokładność!E38)</f>
        <v>1.0172621914600333E-3</v>
      </c>
      <c r="G38" s="74">
        <f t="shared" si="9"/>
        <v>-4.6034512490260582E-3</v>
      </c>
      <c r="H38" s="71" t="s">
        <v>265</v>
      </c>
      <c r="I38" s="30">
        <f>(1-Dokładność!G38)</f>
        <v>0.30484593837535101</v>
      </c>
      <c r="J38" s="313">
        <f t="shared" si="10"/>
        <v>-2.9579831932772027E-2</v>
      </c>
      <c r="K38" s="1" t="s">
        <v>238</v>
      </c>
      <c r="L38" s="30">
        <f>(1-Dokładność!I38)</f>
        <v>0.12727272727272798</v>
      </c>
      <c r="M38" s="30">
        <f t="shared" si="11"/>
        <v>-8.0808080808069116E-3</v>
      </c>
      <c r="N38" s="1" t="s">
        <v>88</v>
      </c>
      <c r="O38" s="300">
        <f>(1-Dokładność!K38)</f>
        <v>2.2222222222223031E-2</v>
      </c>
      <c r="P38" s="74">
        <f t="shared" si="12"/>
        <v>-1.6993464052286966E-2</v>
      </c>
      <c r="Q38" s="71" t="s">
        <v>247</v>
      </c>
      <c r="R38" s="30">
        <f>(1-Dokładność!M38)</f>
        <v>0.47841465626700597</v>
      </c>
      <c r="S38" s="49">
        <f t="shared" si="13"/>
        <v>6.0402684563769515E-3</v>
      </c>
      <c r="T38" s="1" t="s">
        <v>238</v>
      </c>
      <c r="U38" s="30">
        <f>(1-Dokładność!O38)</f>
        <v>0.15868465816166</v>
      </c>
      <c r="V38" s="49">
        <f t="shared" si="14"/>
        <v>-3.0027583892200393E-4</v>
      </c>
    </row>
    <row r="39" spans="1:22" x14ac:dyDescent="0.25">
      <c r="A39" s="1">
        <v>14</v>
      </c>
      <c r="B39" s="1" t="s">
        <v>132</v>
      </c>
      <c r="C39" s="300">
        <f>(1-Dokładność!C39)</f>
        <v>3.9826839826839988E-2</v>
      </c>
      <c r="D39" s="73">
        <f t="shared" si="8"/>
        <v>8.6580086580101412E-4</v>
      </c>
      <c r="E39" s="71" t="s">
        <v>64</v>
      </c>
      <c r="F39" s="300">
        <f>(1-Dokładność!E39)</f>
        <v>1.0517449500809795E-3</v>
      </c>
      <c r="G39" s="73">
        <f t="shared" si="9"/>
        <v>-4.568968490405112E-3</v>
      </c>
      <c r="H39" s="71" t="s">
        <v>274</v>
      </c>
      <c r="I39" s="30">
        <f>(1-Dokładność!G39)</f>
        <v>0.30490196078431397</v>
      </c>
      <c r="J39" s="30">
        <f t="shared" si="10"/>
        <v>-2.9523809523809064E-2</v>
      </c>
      <c r="K39" s="1" t="s">
        <v>277</v>
      </c>
      <c r="L39" s="30">
        <f>(1-Dokładność!I39)</f>
        <v>0.128282828282829</v>
      </c>
      <c r="M39" s="73">
        <f t="shared" si="11"/>
        <v>-7.070707070705895E-3</v>
      </c>
      <c r="N39" s="1" t="s">
        <v>78</v>
      </c>
      <c r="O39" s="300">
        <f>(1-Dokładność!K39)</f>
        <v>2.2222222222223031E-2</v>
      </c>
      <c r="P39" s="75">
        <f t="shared" si="12"/>
        <v>-1.6993464052286966E-2</v>
      </c>
      <c r="Q39" s="71" t="s">
        <v>266</v>
      </c>
      <c r="R39" s="30">
        <f>(1-Dokładność!M39)</f>
        <v>0.48047796118265995</v>
      </c>
      <c r="S39" s="49">
        <f t="shared" si="13"/>
        <v>8.1035733720309366E-3</v>
      </c>
      <c r="T39" s="1" t="s">
        <v>239</v>
      </c>
      <c r="U39" s="30">
        <f>(1-Dokładność!O39)</f>
        <v>0.15868473304932795</v>
      </c>
      <c r="V39" s="49">
        <f t="shared" si="14"/>
        <v>-3.0020095125404822E-4</v>
      </c>
    </row>
    <row r="40" spans="1:22" x14ac:dyDescent="0.25">
      <c r="A40" s="1">
        <v>15</v>
      </c>
      <c r="B40" s="1" t="s">
        <v>28</v>
      </c>
      <c r="C40" s="300">
        <f>(1-Dokładność!C40)</f>
        <v>3.9826839826839988E-2</v>
      </c>
      <c r="D40" s="74">
        <f t="shared" si="8"/>
        <v>8.6580086580101412E-4</v>
      </c>
      <c r="E40" s="71" t="s">
        <v>65</v>
      </c>
      <c r="F40" s="300">
        <f>(1-Dokładność!E40)</f>
        <v>1.0517449500809795E-3</v>
      </c>
      <c r="G40" s="74">
        <f t="shared" si="9"/>
        <v>-4.568968490405112E-3</v>
      </c>
      <c r="H40" s="71" t="s">
        <v>275</v>
      </c>
      <c r="I40" s="30">
        <f>(1-Dokładność!G40)</f>
        <v>0.30721288515406198</v>
      </c>
      <c r="J40" s="30">
        <f t="shared" si="10"/>
        <v>-2.7212885154061062E-2</v>
      </c>
      <c r="K40" s="1" t="s">
        <v>245</v>
      </c>
      <c r="L40" s="300">
        <f>(1-Dokładność!I40)</f>
        <v>0.12929292929293001</v>
      </c>
      <c r="M40" s="73">
        <f t="shared" si="11"/>
        <v>-6.0606060606048784E-3</v>
      </c>
      <c r="N40" s="71" t="s">
        <v>277</v>
      </c>
      <c r="O40" s="300">
        <f>(1-Dokładność!K40)</f>
        <v>2.2549019607843945E-2</v>
      </c>
      <c r="P40" s="74">
        <f t="shared" si="12"/>
        <v>-1.6666666666666052E-2</v>
      </c>
      <c r="Q40" s="71" t="s">
        <v>280</v>
      </c>
      <c r="R40" s="30">
        <f>(1-Dokładność!M40)</f>
        <v>0.48180210411754099</v>
      </c>
      <c r="S40" s="49">
        <f t="shared" si="13"/>
        <v>9.4277163069119707E-3</v>
      </c>
      <c r="T40" s="1" t="s">
        <v>245</v>
      </c>
      <c r="U40" s="30">
        <f>(1-Dokładność!O40)</f>
        <v>0.15868480793699702</v>
      </c>
      <c r="V40" s="49">
        <f t="shared" si="14"/>
        <v>-3.0012606358498228E-4</v>
      </c>
    </row>
    <row r="41" spans="1:22" x14ac:dyDescent="0.25">
      <c r="A41" s="1">
        <v>16</v>
      </c>
      <c r="B41" s="1" t="s">
        <v>263</v>
      </c>
      <c r="C41" s="300">
        <f>(1-Dokładność!C41)</f>
        <v>3.9826839826839988E-2</v>
      </c>
      <c r="D41" s="74">
        <f t="shared" si="8"/>
        <v>8.6580086580101412E-4</v>
      </c>
      <c r="E41" s="71" t="s">
        <v>248</v>
      </c>
      <c r="F41" s="300">
        <f>(1-Dokładność!E41)</f>
        <v>1.0517449500809795E-3</v>
      </c>
      <c r="G41" s="74">
        <f t="shared" si="9"/>
        <v>-4.568968490405112E-3</v>
      </c>
      <c r="H41" s="71" t="s">
        <v>253</v>
      </c>
      <c r="I41" s="30">
        <f>(1-Dokładność!G41)</f>
        <v>0.30834733893557498</v>
      </c>
      <c r="J41" s="30">
        <f t="shared" si="10"/>
        <v>-2.6078431372548061E-2</v>
      </c>
      <c r="K41" s="1" t="s">
        <v>239</v>
      </c>
      <c r="L41" s="300">
        <f>(1-Dokładność!I41)</f>
        <v>0.12929292929293001</v>
      </c>
      <c r="M41" s="74">
        <f t="shared" si="11"/>
        <v>-6.0606060606048784E-3</v>
      </c>
      <c r="N41" s="71" t="s">
        <v>274</v>
      </c>
      <c r="O41" s="300">
        <f>(1-Dokładność!K41)</f>
        <v>2.2549019607843945E-2</v>
      </c>
      <c r="P41" s="74">
        <f t="shared" si="12"/>
        <v>-1.6666666666666052E-2</v>
      </c>
      <c r="Q41" s="71" t="s">
        <v>281</v>
      </c>
      <c r="R41" s="30">
        <f>(1-Dokładność!M41)</f>
        <v>0.48181117358969705</v>
      </c>
      <c r="S41" s="49">
        <f t="shared" si="13"/>
        <v>9.4367857790680354E-3</v>
      </c>
      <c r="T41" s="1" t="s">
        <v>237</v>
      </c>
      <c r="U41" s="30">
        <f>(1-Dokładność!O41)</f>
        <v>0.15873448297321402</v>
      </c>
      <c r="V41" s="49">
        <f t="shared" si="14"/>
        <v>-2.5045102736798164E-4</v>
      </c>
    </row>
    <row r="42" spans="1:22" x14ac:dyDescent="0.25">
      <c r="A42" s="1">
        <v>17</v>
      </c>
      <c r="B42" s="1" t="s">
        <v>262</v>
      </c>
      <c r="C42" s="300">
        <f>(1-Dokładność!C42)</f>
        <v>3.9826839826839988E-2</v>
      </c>
      <c r="D42" s="74">
        <f t="shared" si="8"/>
        <v>8.6580086580101412E-4</v>
      </c>
      <c r="E42" s="71" t="s">
        <v>240</v>
      </c>
      <c r="F42" s="300">
        <f>(1-Dokładność!E42)</f>
        <v>1.0689893025559449E-3</v>
      </c>
      <c r="G42" s="73">
        <f t="shared" si="9"/>
        <v>-4.5517241379301465E-3</v>
      </c>
      <c r="H42" s="71" t="s">
        <v>276</v>
      </c>
      <c r="I42" s="30">
        <f>(1-Dokładność!G42)</f>
        <v>0.30957983193277305</v>
      </c>
      <c r="J42" s="30">
        <f t="shared" si="10"/>
        <v>-2.4845938375349985E-2</v>
      </c>
      <c r="K42" s="1" t="s">
        <v>266</v>
      </c>
      <c r="L42" s="300">
        <f>(1-Dokładność!I42)</f>
        <v>0.12929292929293001</v>
      </c>
      <c r="M42" s="312">
        <f t="shared" si="11"/>
        <v>-6.0606060606048784E-3</v>
      </c>
      <c r="N42" s="71" t="s">
        <v>149</v>
      </c>
      <c r="O42" s="300">
        <f>(1-Dokładność!K42)</f>
        <v>2.2549019607843945E-2</v>
      </c>
      <c r="P42" s="74">
        <f t="shared" si="12"/>
        <v>-1.6666666666666052E-2</v>
      </c>
      <c r="Q42" s="71" t="s">
        <v>237</v>
      </c>
      <c r="R42" s="30">
        <f>(1-Dokładność!M42)</f>
        <v>0.48182477779793298</v>
      </c>
      <c r="S42" s="49">
        <f t="shared" si="13"/>
        <v>9.4503899873039643E-3</v>
      </c>
      <c r="T42" s="1" t="s">
        <v>229</v>
      </c>
      <c r="U42" s="30">
        <f>(1-Dokładność!O42)</f>
        <v>0.15873488302541805</v>
      </c>
      <c r="V42" s="303">
        <f t="shared" si="14"/>
        <v>-2.5005097516395125E-4</v>
      </c>
    </row>
    <row r="43" spans="1:22" x14ac:dyDescent="0.25">
      <c r="A43" s="1">
        <v>18</v>
      </c>
      <c r="B43" s="1" t="s">
        <v>260</v>
      </c>
      <c r="C43" s="300">
        <f>(1-Dokładność!C43)</f>
        <v>3.9826839826839988E-2</v>
      </c>
      <c r="D43" s="74">
        <f t="shared" si="8"/>
        <v>8.6580086580101412E-4</v>
      </c>
      <c r="E43" s="71" t="s">
        <v>241</v>
      </c>
      <c r="F43" s="300">
        <f>(1-Dokładność!E43)</f>
        <v>1.0689893025559449E-3</v>
      </c>
      <c r="G43" s="75">
        <f t="shared" si="9"/>
        <v>-4.5517241379301465E-3</v>
      </c>
      <c r="H43" s="71" t="s">
        <v>235</v>
      </c>
      <c r="I43" s="30">
        <f>(1-Dokładność!G43)</f>
        <v>0.31075630252100905</v>
      </c>
      <c r="J43" s="30">
        <f t="shared" si="10"/>
        <v>-2.3669467787113985E-2</v>
      </c>
      <c r="K43" s="1" t="s">
        <v>247</v>
      </c>
      <c r="L43" s="300">
        <f>(1-Dokładność!I43)</f>
        <v>0.13030303030303103</v>
      </c>
      <c r="M43" s="74">
        <f t="shared" si="11"/>
        <v>-5.0505050505038618E-3</v>
      </c>
      <c r="N43" s="71" t="s">
        <v>268</v>
      </c>
      <c r="O43" s="300">
        <f>(1-Dokładność!K43)</f>
        <v>2.2549019607843945E-2</v>
      </c>
      <c r="P43" s="74">
        <f t="shared" si="12"/>
        <v>-1.6666666666666052E-2</v>
      </c>
      <c r="Q43" s="71" t="s">
        <v>282</v>
      </c>
      <c r="R43" s="30">
        <f>(1-Dokładność!M43)</f>
        <v>0.48248231452929502</v>
      </c>
      <c r="S43" s="49">
        <f t="shared" si="13"/>
        <v>1.0107926718666005E-2</v>
      </c>
      <c r="T43" s="1" t="s">
        <v>225</v>
      </c>
      <c r="U43" s="300">
        <f>(1-Dokładność!O43)</f>
        <v>0.15883465796180996</v>
      </c>
      <c r="V43" s="49">
        <f t="shared" si="14"/>
        <v>-1.5027603877204587E-4</v>
      </c>
    </row>
    <row r="44" spans="1:22" x14ac:dyDescent="0.25">
      <c r="A44" s="1">
        <v>19</v>
      </c>
      <c r="B44" s="1" t="s">
        <v>259</v>
      </c>
      <c r="C44" s="300">
        <f>(1-Dokładność!C44)</f>
        <v>3.9826839826839988E-2</v>
      </c>
      <c r="D44" s="75">
        <f t="shared" si="8"/>
        <v>8.6580086580101412E-4</v>
      </c>
      <c r="E44" s="71" t="s">
        <v>29</v>
      </c>
      <c r="F44" s="30">
        <f>(1-Dokładność!E44)</f>
        <v>1.0862277087020367E-3</v>
      </c>
      <c r="G44" s="75">
        <f t="shared" si="9"/>
        <v>-4.5344857317840548E-3</v>
      </c>
      <c r="H44" s="1" t="s">
        <v>214</v>
      </c>
      <c r="I44" s="30">
        <f>(1-Dokładność!G44)</f>
        <v>0.31309523809523898</v>
      </c>
      <c r="J44" s="30">
        <f t="shared" si="10"/>
        <v>-2.1330532212884057E-2</v>
      </c>
      <c r="K44" s="1" t="s">
        <v>234</v>
      </c>
      <c r="L44" s="300">
        <f>(1-Dokładność!I44)</f>
        <v>0.13030303030303103</v>
      </c>
      <c r="M44" s="75">
        <f t="shared" si="11"/>
        <v>-5.0505050505038618E-3</v>
      </c>
      <c r="N44" s="71" t="s">
        <v>278</v>
      </c>
      <c r="O44" s="300">
        <f>(1-Dokładność!K44)</f>
        <v>2.2549019607843945E-2</v>
      </c>
      <c r="P44" s="75">
        <f t="shared" si="12"/>
        <v>-1.6666666666666052E-2</v>
      </c>
      <c r="Q44" s="71" t="s">
        <v>257</v>
      </c>
      <c r="R44" s="30">
        <f>(1-Dokładność!M44)</f>
        <v>0.4831307817885</v>
      </c>
      <c r="S44" s="49">
        <f t="shared" si="13"/>
        <v>1.0756393977870982E-2</v>
      </c>
      <c r="T44" s="1" t="s">
        <v>223</v>
      </c>
      <c r="U44" s="300">
        <f>(1-Dokładność!O44)</f>
        <v>0.15888460793679704</v>
      </c>
      <c r="V44" s="49">
        <f t="shared" si="14"/>
        <v>-1.0032606378496123E-4</v>
      </c>
    </row>
    <row r="45" spans="1:22" x14ac:dyDescent="0.25">
      <c r="A45" s="1" t="s">
        <v>287</v>
      </c>
      <c r="B45" s="46" t="s">
        <v>74</v>
      </c>
      <c r="C45" s="47">
        <f>(1-96.1038961038961%)</f>
        <v>3.8961038961038974E-2</v>
      </c>
      <c r="D45" s="302">
        <f t="shared" si="8"/>
        <v>0</v>
      </c>
      <c r="E45" s="46" t="s">
        <v>74</v>
      </c>
      <c r="F45" s="47">
        <f>(1-99.4379286559514%)</f>
        <v>5.6207134404860915E-3</v>
      </c>
      <c r="G45" s="30">
        <f t="shared" si="9"/>
        <v>0</v>
      </c>
      <c r="H45" s="46" t="s">
        <v>74</v>
      </c>
      <c r="I45" s="47">
        <f>(1-66.5574229691877%)</f>
        <v>0.33442577030812304</v>
      </c>
      <c r="J45" s="30">
        <f t="shared" si="10"/>
        <v>0</v>
      </c>
      <c r="K45" s="46" t="s">
        <v>74</v>
      </c>
      <c r="L45" s="47">
        <f>(1-86.4646464646465%)</f>
        <v>0.13535353535353489</v>
      </c>
      <c r="M45" s="75">
        <f t="shared" si="11"/>
        <v>0</v>
      </c>
      <c r="N45" s="46" t="s">
        <v>74</v>
      </c>
      <c r="O45" s="47">
        <f>(1-96.078431372549%)</f>
        <v>3.9215686274509998E-2</v>
      </c>
      <c r="P45" s="75">
        <f t="shared" si="12"/>
        <v>0</v>
      </c>
      <c r="Q45" s="46" t="s">
        <v>74</v>
      </c>
      <c r="R45" s="47">
        <f>(1-52.7625612189371%)</f>
        <v>0.47237438781062902</v>
      </c>
      <c r="S45" s="49">
        <f t="shared" si="13"/>
        <v>0</v>
      </c>
      <c r="T45" s="46" t="s">
        <v>74</v>
      </c>
      <c r="U45" s="47">
        <f>(1-84.1015065999418%)</f>
        <v>0.158984934000582</v>
      </c>
      <c r="V45" s="304">
        <f t="shared" si="14"/>
        <v>0</v>
      </c>
    </row>
    <row r="49" spans="6:12" ht="60" x14ac:dyDescent="0.25">
      <c r="F49" s="15" t="s">
        <v>0</v>
      </c>
      <c r="G49" s="15" t="s">
        <v>1</v>
      </c>
      <c r="H49" s="16" t="s">
        <v>2</v>
      </c>
      <c r="I49" s="17" t="s">
        <v>3</v>
      </c>
      <c r="J49" s="17" t="s">
        <v>4</v>
      </c>
      <c r="K49" s="17" t="s">
        <v>5</v>
      </c>
      <c r="L49" s="17" t="s">
        <v>6</v>
      </c>
    </row>
    <row r="50" spans="6:12" x14ac:dyDescent="0.25">
      <c r="F50" s="14" t="s">
        <v>74</v>
      </c>
      <c r="G50" s="39" t="s">
        <v>27</v>
      </c>
      <c r="H50" s="42" t="s">
        <v>9</v>
      </c>
      <c r="I50" s="19" t="s">
        <v>18</v>
      </c>
      <c r="J50" s="5" t="s">
        <v>11</v>
      </c>
      <c r="K50" s="34">
        <v>1</v>
      </c>
      <c r="L50" s="31" t="s">
        <v>12</v>
      </c>
    </row>
  </sheetData>
  <mergeCells count="15">
    <mergeCell ref="T24:V24"/>
    <mergeCell ref="B24:D24"/>
    <mergeCell ref="E24:G24"/>
    <mergeCell ref="H24:J24"/>
    <mergeCell ref="K24:M24"/>
    <mergeCell ref="N24:P24"/>
    <mergeCell ref="Q24:S24"/>
    <mergeCell ref="T1:V1"/>
    <mergeCell ref="W1:Y1"/>
    <mergeCell ref="B1:D1"/>
    <mergeCell ref="E1:G1"/>
    <mergeCell ref="H1:J1"/>
    <mergeCell ref="K1:M1"/>
    <mergeCell ref="N1:P1"/>
    <mergeCell ref="Q1:S1"/>
  </mergeCells>
  <conditionalFormatting sqref="D3:D22">
    <cfRule type="colorScale" priority="20">
      <colorScale>
        <cfvo type="min"/>
        <cfvo type="max"/>
        <color rgb="FF63BE7B"/>
        <color rgb="FFFCFCFF"/>
      </colorScale>
    </cfRule>
    <cfRule type="colorScale" priority="21">
      <colorScale>
        <cfvo type="min"/>
        <cfvo type="num" val="&quot;0&quot;"/>
        <cfvo type="max"/>
        <color rgb="FF63BE7B"/>
        <color rgb="FFFCFCFF"/>
        <color rgb="FFF8696B"/>
      </colorScale>
    </cfRule>
  </conditionalFormatting>
  <conditionalFormatting sqref="P3:P22">
    <cfRule type="colorScale" priority="19">
      <colorScale>
        <cfvo type="min"/>
        <cfvo type="num" val="0"/>
        <cfvo type="max"/>
        <color rgb="FF63BE7B"/>
        <color rgb="FFFCFCFF"/>
        <color rgb="FFF8696B"/>
      </colorScale>
    </cfRule>
  </conditionalFormatting>
  <conditionalFormatting sqref="G3:G22">
    <cfRule type="colorScale" priority="18">
      <colorScale>
        <cfvo type="min"/>
        <cfvo type="max"/>
        <color rgb="FF63BE7B"/>
        <color rgb="FFFCFCFF"/>
      </colorScale>
    </cfRule>
  </conditionalFormatting>
  <conditionalFormatting sqref="J3:J22">
    <cfRule type="colorScale" priority="17">
      <colorScale>
        <cfvo type="min"/>
        <cfvo type="max"/>
        <color rgb="FF63BE7B"/>
        <color rgb="FFFCFCFF"/>
      </colorScale>
    </cfRule>
  </conditionalFormatting>
  <conditionalFormatting sqref="V3:V22">
    <cfRule type="colorScale" priority="14">
      <colorScale>
        <cfvo type="min"/>
        <cfvo type="max"/>
        <color rgb="FF63BE7B"/>
        <color rgb="FFFCFCFF"/>
      </colorScale>
    </cfRule>
  </conditionalFormatting>
  <conditionalFormatting sqref="Y3:Y21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26:V45">
    <cfRule type="colorScale" priority="12">
      <colorScale>
        <cfvo type="min"/>
        <cfvo type="max"/>
        <color rgb="FF63BE7B"/>
        <color rgb="FFFCFCFF"/>
      </colorScale>
    </cfRule>
  </conditionalFormatting>
  <conditionalFormatting sqref="S26:S45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26:P45">
    <cfRule type="colorScale" priority="10">
      <colorScale>
        <cfvo type="min"/>
        <cfvo type="max"/>
        <color rgb="FF63BE7B"/>
        <color rgb="FFFCFCFF"/>
      </colorScale>
    </cfRule>
  </conditionalFormatting>
  <conditionalFormatting sqref="M26:M45">
    <cfRule type="colorScale" priority="9">
      <colorScale>
        <cfvo type="min"/>
        <cfvo type="max"/>
        <color rgb="FF63BE7B"/>
        <color rgb="FFFCFCFF"/>
      </colorScale>
    </cfRule>
  </conditionalFormatting>
  <conditionalFormatting sqref="J26:J45">
    <cfRule type="colorScale" priority="8">
      <colorScale>
        <cfvo type="min"/>
        <cfvo type="max"/>
        <color rgb="FF63BE7B"/>
        <color rgb="FFFCFCFF"/>
      </colorScale>
    </cfRule>
  </conditionalFormatting>
  <conditionalFormatting sqref="G26:G45">
    <cfRule type="colorScale" priority="7">
      <colorScale>
        <cfvo type="min"/>
        <cfvo type="max"/>
        <color rgb="FF63BE7B"/>
        <color rgb="FFFCFCFF"/>
      </colorScale>
    </cfRule>
  </conditionalFormatting>
  <conditionalFormatting sqref="D26:D27 D34:D44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3:M22">
    <cfRule type="colorScale" priority="5">
      <colorScale>
        <cfvo type="min"/>
        <cfvo type="max"/>
        <color rgb="FF63BE7B"/>
        <color rgb="FFFCFCFF"/>
      </colorScale>
    </cfRule>
  </conditionalFormatting>
  <conditionalFormatting sqref="S3:S18">
    <cfRule type="colorScale" priority="4">
      <colorScale>
        <cfvo type="min"/>
        <cfvo type="max"/>
        <color rgb="FF63BE7B"/>
        <color rgb="FFFCFCFF"/>
      </colorScale>
    </cfRule>
  </conditionalFormatting>
  <conditionalFormatting sqref="S18:S21">
    <cfRule type="colorScale" priority="3">
      <colorScale>
        <cfvo type="min"/>
        <cfvo type="max"/>
        <color rgb="FFFCFCFF"/>
        <color rgb="FFF8696B"/>
      </colorScale>
    </cfRule>
  </conditionalFormatting>
  <conditionalFormatting sqref="Y3:Y20">
    <cfRule type="colorScale" priority="2">
      <colorScale>
        <cfvo type="min"/>
        <cfvo type="max"/>
        <color rgb="FF63BE7B"/>
        <color rgb="FFFCFCFF"/>
      </colorScale>
    </cfRule>
  </conditionalFormatting>
  <conditionalFormatting sqref="Y20:Y2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"/>
  <sheetViews>
    <sheetView topLeftCell="A21" workbookViewId="0">
      <selection activeCell="AB48" sqref="AB48"/>
    </sheetView>
  </sheetViews>
  <sheetFormatPr defaultRowHeight="15" x14ac:dyDescent="0.25"/>
  <cols>
    <col min="2" max="2" width="14.5703125" customWidth="1"/>
    <col min="3" max="3" width="10.140625" customWidth="1"/>
    <col min="4" max="4" width="6.28515625" customWidth="1"/>
    <col min="5" max="5" width="6.140625" customWidth="1"/>
    <col min="6" max="6" width="6.7109375" customWidth="1"/>
    <col min="7" max="7" width="15" customWidth="1"/>
    <col min="8" max="8" width="10.140625" customWidth="1"/>
    <col min="9" max="9" width="6.7109375" customWidth="1"/>
    <col min="10" max="10" width="6.85546875" customWidth="1"/>
    <col min="11" max="11" width="6.42578125" customWidth="1"/>
    <col min="12" max="12" width="14.85546875" customWidth="1"/>
    <col min="13" max="13" width="9.7109375" customWidth="1"/>
    <col min="14" max="14" width="6.85546875" customWidth="1"/>
    <col min="15" max="15" width="6.28515625" customWidth="1"/>
    <col min="16" max="16" width="7" customWidth="1"/>
    <col min="17" max="17" width="15.28515625" customWidth="1"/>
    <col min="18" max="18" width="10.5703125" customWidth="1"/>
    <col min="19" max="19" width="7" customWidth="1"/>
    <col min="20" max="20" width="6.85546875" customWidth="1"/>
    <col min="21" max="21" width="7.28515625" customWidth="1"/>
    <col min="22" max="22" width="15.42578125" customWidth="1"/>
    <col min="23" max="23" width="10.140625" customWidth="1"/>
    <col min="24" max="24" width="7" customWidth="1"/>
    <col min="25" max="25" width="6.28515625" customWidth="1"/>
    <col min="26" max="26" width="6.42578125" customWidth="1"/>
  </cols>
  <sheetData>
    <row r="1" spans="1:26" x14ac:dyDescent="0.25">
      <c r="A1" s="1"/>
      <c r="B1" s="335" t="s">
        <v>195</v>
      </c>
      <c r="C1" s="336"/>
      <c r="D1" s="336"/>
      <c r="E1" s="336"/>
      <c r="F1" s="337"/>
      <c r="G1" s="335" t="s">
        <v>196</v>
      </c>
      <c r="H1" s="336"/>
      <c r="I1" s="336"/>
      <c r="J1" s="336"/>
      <c r="K1" s="337"/>
      <c r="L1" s="335" t="s">
        <v>197</v>
      </c>
      <c r="M1" s="336"/>
      <c r="N1" s="336"/>
      <c r="O1" s="336"/>
      <c r="P1" s="337"/>
      <c r="Q1" s="335" t="s">
        <v>208</v>
      </c>
      <c r="R1" s="336"/>
      <c r="S1" s="336"/>
      <c r="T1" s="336"/>
      <c r="U1" s="337"/>
      <c r="V1" s="335" t="s">
        <v>210</v>
      </c>
      <c r="W1" s="336"/>
      <c r="X1" s="336"/>
      <c r="Y1" s="336"/>
      <c r="Z1" s="337"/>
    </row>
    <row r="2" spans="1:26" ht="42" customHeight="1" x14ac:dyDescent="0.25">
      <c r="A2" s="333" t="s">
        <v>211</v>
      </c>
      <c r="B2" s="333" t="s">
        <v>296</v>
      </c>
      <c r="C2" s="331" t="s">
        <v>297</v>
      </c>
      <c r="D2" s="328" t="s">
        <v>301</v>
      </c>
      <c r="E2" s="329"/>
      <c r="F2" s="330"/>
      <c r="G2" s="333" t="s">
        <v>296</v>
      </c>
      <c r="H2" s="331" t="s">
        <v>297</v>
      </c>
      <c r="I2" s="328" t="s">
        <v>301</v>
      </c>
      <c r="J2" s="329"/>
      <c r="K2" s="330"/>
      <c r="L2" s="333" t="s">
        <v>296</v>
      </c>
      <c r="M2" s="331" t="s">
        <v>297</v>
      </c>
      <c r="N2" s="328" t="s">
        <v>301</v>
      </c>
      <c r="O2" s="329"/>
      <c r="P2" s="330"/>
      <c r="Q2" s="333" t="s">
        <v>296</v>
      </c>
      <c r="R2" s="331" t="s">
        <v>297</v>
      </c>
      <c r="S2" s="328" t="s">
        <v>301</v>
      </c>
      <c r="T2" s="329"/>
      <c r="U2" s="330"/>
      <c r="V2" s="333" t="s">
        <v>296</v>
      </c>
      <c r="W2" s="331" t="s">
        <v>297</v>
      </c>
      <c r="X2" s="328" t="s">
        <v>301</v>
      </c>
      <c r="Y2" s="329"/>
      <c r="Z2" s="330"/>
    </row>
    <row r="3" spans="1:26" ht="16.5" customHeight="1" x14ac:dyDescent="0.25">
      <c r="A3" s="334"/>
      <c r="B3" s="334"/>
      <c r="C3" s="332"/>
      <c r="D3" s="61" t="s">
        <v>298</v>
      </c>
      <c r="E3" s="61" t="s">
        <v>299</v>
      </c>
      <c r="F3" s="61" t="s">
        <v>300</v>
      </c>
      <c r="G3" s="334"/>
      <c r="H3" s="332"/>
      <c r="I3" s="61" t="s">
        <v>298</v>
      </c>
      <c r="J3" s="61" t="s">
        <v>299</v>
      </c>
      <c r="K3" s="61" t="s">
        <v>300</v>
      </c>
      <c r="L3" s="334"/>
      <c r="M3" s="332"/>
      <c r="N3" s="61" t="s">
        <v>298</v>
      </c>
      <c r="O3" s="61" t="s">
        <v>299</v>
      </c>
      <c r="P3" s="61" t="s">
        <v>300</v>
      </c>
      <c r="Q3" s="334"/>
      <c r="R3" s="332"/>
      <c r="S3" s="61" t="s">
        <v>298</v>
      </c>
      <c r="T3" s="61" t="s">
        <v>299</v>
      </c>
      <c r="U3" s="61" t="s">
        <v>300</v>
      </c>
      <c r="V3" s="334"/>
      <c r="W3" s="332"/>
      <c r="X3" s="61" t="s">
        <v>298</v>
      </c>
      <c r="Y3" s="61" t="s">
        <v>299</v>
      </c>
      <c r="Z3" s="61" t="s">
        <v>300</v>
      </c>
    </row>
    <row r="4" spans="1:26" x14ac:dyDescent="0.25">
      <c r="A4" s="1">
        <v>1</v>
      </c>
      <c r="B4" s="1" t="s">
        <v>214</v>
      </c>
      <c r="C4" s="69">
        <v>6.45397290724339</v>
      </c>
      <c r="D4" s="3" t="str">
        <f>IF(OR(C4 &gt;=$B$72, C4 &lt;=$B$73), "TAK", "NIE")</f>
        <v>TAK</v>
      </c>
      <c r="E4" s="3" t="str">
        <f>IF(OR(C4 &gt;=$C$72, C4 &lt;=$C$73), "TAK", "NIE")</f>
        <v>TAK</v>
      </c>
      <c r="F4" s="3" t="str">
        <f>IF(OR(C4 &gt;=$D$72, C4 &lt;=$D$73), "TAK", "NIE")</f>
        <v>TAK</v>
      </c>
      <c r="G4" s="1" t="s">
        <v>223</v>
      </c>
      <c r="H4" s="69">
        <v>1.9725859349371861</v>
      </c>
      <c r="I4" s="3" t="str">
        <f>IF(OR(H4 &gt;=$B$72, H4 &lt;=$B$73), "TAK", "NIE")</f>
        <v>TAK</v>
      </c>
      <c r="J4" s="67" t="str">
        <f>IF(OR(H4 &gt;=$C$72, H4 &lt;=$C$73), "TAK", "NIE")</f>
        <v>NIE</v>
      </c>
      <c r="K4" s="67" t="str">
        <f>IF(OR(H4 &gt;=$D$72, H4 &lt;=$D$73), "TAK", "NIE")</f>
        <v>NIE</v>
      </c>
      <c r="L4" s="1" t="s">
        <v>161</v>
      </c>
      <c r="M4" s="69">
        <v>2.7272217885660295</v>
      </c>
      <c r="N4" s="3" t="str">
        <f>IF(OR(M4 &gt;=$B$72, M4 &lt;=$B$73), "TAK", "NIE")</f>
        <v>TAK</v>
      </c>
      <c r="O4" s="3" t="str">
        <f>IF(OR(M4 &gt;=$C$72, M4 &lt;=$C$73), "TAK", "NIE")</f>
        <v>TAK</v>
      </c>
      <c r="P4" s="67" t="str">
        <f>IF(OR(M4 &gt;=$D$72, M4 &lt;=$D$73), "TAK", "NIE")</f>
        <v>NIE</v>
      </c>
      <c r="Q4" s="1" t="s">
        <v>149</v>
      </c>
      <c r="R4" s="68">
        <v>1</v>
      </c>
      <c r="S4" s="67" t="str">
        <f>IF(OR(R4 &gt;=$B$72, R4 &lt;=$B$73), "TAK", "NIE")</f>
        <v>NIE</v>
      </c>
      <c r="T4" s="67" t="str">
        <f>IF(OR(R4 &gt;=$C$72, R4 &lt;=$C$73), "TAK", "NIE")</f>
        <v>NIE</v>
      </c>
      <c r="U4" s="67" t="str">
        <f>IF(OR(R4 &gt;=$D$72, R4 &lt;=$D$73), "TAK", "NIE")</f>
        <v>NIE</v>
      </c>
      <c r="V4" s="1" t="s">
        <v>236</v>
      </c>
      <c r="W4" s="68">
        <v>0.2653365852799443</v>
      </c>
      <c r="X4" s="67" t="str">
        <f>IF(OR(W4 &gt;=$B$72, W4 &lt;=$B$73), "TAK", "NIE")</f>
        <v>NIE</v>
      </c>
      <c r="Y4" s="67" t="str">
        <f>IF(OR(W4 &gt;=$C$72, W4 &lt;=$C$73), "TAK", "NIE")</f>
        <v>NIE</v>
      </c>
      <c r="Z4" s="67" t="str">
        <f>IF(OR(W4 &gt;=$D$72, W4 &lt;=$D$73), "TAK", "NIE")</f>
        <v>NIE</v>
      </c>
    </row>
    <row r="5" spans="1:26" x14ac:dyDescent="0.25">
      <c r="A5" s="1">
        <v>2</v>
      </c>
      <c r="B5" s="1" t="s">
        <v>215</v>
      </c>
      <c r="C5" s="69">
        <v>7.3001216412544068</v>
      </c>
      <c r="D5" s="3" t="str">
        <f t="shared" ref="D5:D22" si="0">IF(OR(C5 &gt;=$B$72, C5 &lt;=$B$73), "TAK", "NIE")</f>
        <v>TAK</v>
      </c>
      <c r="E5" s="3" t="str">
        <f t="shared" ref="E5:E22" si="1">IF(OR(C5 &gt;=$C$72, C5 &lt;=$C$73), "TAK", "NIE")</f>
        <v>TAK</v>
      </c>
      <c r="F5" s="3" t="str">
        <f t="shared" ref="F5:F22" si="2">IF(OR(C5 &gt;=$D$72, C5 &lt;=$D$73), "TAK", "NIE")</f>
        <v>TAK</v>
      </c>
      <c r="G5" s="1" t="s">
        <v>224</v>
      </c>
      <c r="H5" s="69">
        <v>1.9725859349371861</v>
      </c>
      <c r="I5" s="3" t="str">
        <f t="shared" ref="I5:I22" si="3">IF(OR(H5 &gt;=$B$72, H5 &lt;=$B$73), "TAK", "NIE")</f>
        <v>TAK</v>
      </c>
      <c r="J5" s="67" t="str">
        <f t="shared" ref="J5:J22" si="4">IF(OR(H5 &gt;=$C$72, H5 &lt;=$C$73), "TAK", "NIE")</f>
        <v>NIE</v>
      </c>
      <c r="K5" s="67" t="str">
        <f t="shared" ref="K5:K22" si="5">IF(OR(H5 &gt;=$D$72, H5 &lt;=$D$73), "TAK", "NIE")</f>
        <v>NIE</v>
      </c>
      <c r="L5" s="1" t="s">
        <v>159</v>
      </c>
      <c r="M5" s="69">
        <v>1.9114073070779845</v>
      </c>
      <c r="N5" s="3" t="str">
        <f t="shared" ref="N5:N22" si="6">IF(OR(M5 &gt;=$B$72, M5 &lt;=$B$73), "TAK", "NIE")</f>
        <v>TAK</v>
      </c>
      <c r="O5" s="67" t="str">
        <f t="shared" ref="O5:O22" si="7">IF(OR(M5 &gt;=$C$72, M5 &lt;=$C$73), "TAK", "NIE")</f>
        <v>NIE</v>
      </c>
      <c r="P5" s="67" t="str">
        <f t="shared" ref="P5:P22" si="8">IF(OR(M5 &gt;=$D$72, M5 &lt;=$D$73), "TAK", "NIE")</f>
        <v>NIE</v>
      </c>
      <c r="Q5" s="1" t="s">
        <v>60</v>
      </c>
      <c r="R5" s="68">
        <v>1</v>
      </c>
      <c r="S5" s="67" t="str">
        <f t="shared" ref="S5:S22" si="9">IF(OR(R5 &gt;=$B$72, R5 &lt;=$B$73), "TAK", "NIE")</f>
        <v>NIE</v>
      </c>
      <c r="T5" s="67" t="str">
        <f t="shared" ref="T5:T22" si="10">IF(OR(R5 &gt;=$C$72, R5 &lt;=$C$73), "TAK", "NIE")</f>
        <v>NIE</v>
      </c>
      <c r="U5" s="67" t="str">
        <f t="shared" ref="U5:U22" si="11">IF(OR(R5 &gt;=$D$72, R5 &lt;=$D$73), "TAK", "NIE")</f>
        <v>NIE</v>
      </c>
      <c r="V5" s="1" t="s">
        <v>74</v>
      </c>
      <c r="W5" s="62">
        <v>0</v>
      </c>
      <c r="X5" s="67" t="str">
        <f t="shared" ref="X5:X22" si="12">IF(OR(W5 &gt;=$B$72, W5 &lt;=$B$73), "TAK", "NIE")</f>
        <v>NIE</v>
      </c>
      <c r="Y5" s="67" t="str">
        <f t="shared" ref="Y5:Y22" si="13">IF(OR(W5 &gt;=$C$72, W5 &lt;=$C$73), "TAK", "NIE")</f>
        <v>NIE</v>
      </c>
      <c r="Z5" s="67" t="str">
        <f t="shared" ref="Z5:Z22" si="14">IF(OR(W5 &gt;=$D$72, W5 &lt;=$D$73), "TAK", "NIE")</f>
        <v>NIE</v>
      </c>
    </row>
    <row r="6" spans="1:26" x14ac:dyDescent="0.25">
      <c r="A6" s="1">
        <v>3</v>
      </c>
      <c r="B6" s="1" t="s">
        <v>216</v>
      </c>
      <c r="C6" s="69">
        <v>4.2759845158347041</v>
      </c>
      <c r="D6" s="3" t="str">
        <f t="shared" si="0"/>
        <v>TAK</v>
      </c>
      <c r="E6" s="3" t="str">
        <f t="shared" si="1"/>
        <v>TAK</v>
      </c>
      <c r="F6" s="3" t="str">
        <f t="shared" si="2"/>
        <v>TAK</v>
      </c>
      <c r="G6" s="1" t="s">
        <v>90</v>
      </c>
      <c r="H6" s="69">
        <v>2.2523576635085281</v>
      </c>
      <c r="I6" s="3" t="str">
        <f t="shared" si="3"/>
        <v>TAK</v>
      </c>
      <c r="J6" s="67" t="str">
        <f t="shared" si="4"/>
        <v>NIE</v>
      </c>
      <c r="K6" s="67" t="str">
        <f t="shared" si="5"/>
        <v>NIE</v>
      </c>
      <c r="L6" s="1" t="s">
        <v>90</v>
      </c>
      <c r="M6" s="69">
        <v>1.4924745583945491</v>
      </c>
      <c r="N6" s="67" t="str">
        <f t="shared" si="6"/>
        <v>NIE</v>
      </c>
      <c r="O6" s="67" t="str">
        <f t="shared" si="7"/>
        <v>NIE</v>
      </c>
      <c r="P6" s="67" t="str">
        <f t="shared" si="8"/>
        <v>NIE</v>
      </c>
      <c r="Q6" s="1" t="s">
        <v>157</v>
      </c>
      <c r="R6" s="68">
        <v>1</v>
      </c>
      <c r="S6" s="67" t="str">
        <f t="shared" si="9"/>
        <v>NIE</v>
      </c>
      <c r="T6" s="67" t="str">
        <f t="shared" si="10"/>
        <v>NIE</v>
      </c>
      <c r="U6" s="67" t="str">
        <f t="shared" si="11"/>
        <v>NIE</v>
      </c>
      <c r="V6" s="1" t="s">
        <v>237</v>
      </c>
      <c r="W6" s="62">
        <v>0</v>
      </c>
      <c r="X6" s="67" t="str">
        <f t="shared" si="12"/>
        <v>NIE</v>
      </c>
      <c r="Y6" s="67" t="str">
        <f t="shared" si="13"/>
        <v>NIE</v>
      </c>
      <c r="Z6" s="67" t="str">
        <f t="shared" si="14"/>
        <v>NIE</v>
      </c>
    </row>
    <row r="7" spans="1:26" x14ac:dyDescent="0.25">
      <c r="A7" s="1">
        <v>4</v>
      </c>
      <c r="B7" s="1" t="s">
        <v>25</v>
      </c>
      <c r="C7" s="69">
        <v>4.6593303565017914</v>
      </c>
      <c r="D7" s="3" t="str">
        <f t="shared" si="0"/>
        <v>TAK</v>
      </c>
      <c r="E7" s="3" t="str">
        <f t="shared" si="1"/>
        <v>TAK</v>
      </c>
      <c r="F7" s="3" t="str">
        <f t="shared" si="2"/>
        <v>TAK</v>
      </c>
      <c r="G7" s="1" t="s">
        <v>225</v>
      </c>
      <c r="H7" s="69">
        <v>2.2523576635085281</v>
      </c>
      <c r="I7" s="3" t="str">
        <f t="shared" si="3"/>
        <v>TAK</v>
      </c>
      <c r="J7" s="67" t="str">
        <f t="shared" si="4"/>
        <v>NIE</v>
      </c>
      <c r="K7" s="67" t="str">
        <f t="shared" si="5"/>
        <v>NIE</v>
      </c>
      <c r="L7" s="1" t="s">
        <v>215</v>
      </c>
      <c r="M7" s="69">
        <v>2.5240129072401047</v>
      </c>
      <c r="N7" s="3" t="str">
        <f t="shared" si="6"/>
        <v>TAK</v>
      </c>
      <c r="O7" s="3" t="str">
        <f t="shared" si="7"/>
        <v>TAK</v>
      </c>
      <c r="P7" s="67" t="str">
        <f t="shared" si="8"/>
        <v>NIE</v>
      </c>
      <c r="Q7" s="1" t="s">
        <v>78</v>
      </c>
      <c r="R7" s="68">
        <v>1</v>
      </c>
      <c r="S7" s="67" t="str">
        <f t="shared" si="9"/>
        <v>NIE</v>
      </c>
      <c r="T7" s="67" t="str">
        <f t="shared" si="10"/>
        <v>NIE</v>
      </c>
      <c r="U7" s="67" t="str">
        <f t="shared" si="11"/>
        <v>NIE</v>
      </c>
      <c r="V7" s="1" t="s">
        <v>238</v>
      </c>
      <c r="W7" s="62">
        <v>0</v>
      </c>
      <c r="X7" s="67" t="str">
        <f t="shared" si="12"/>
        <v>NIE</v>
      </c>
      <c r="Y7" s="67" t="str">
        <f t="shared" si="13"/>
        <v>NIE</v>
      </c>
      <c r="Z7" s="67" t="str">
        <f t="shared" si="14"/>
        <v>NIE</v>
      </c>
    </row>
    <row r="8" spans="1:26" x14ac:dyDescent="0.25">
      <c r="A8" s="1">
        <v>5</v>
      </c>
      <c r="B8" s="1" t="s">
        <v>26</v>
      </c>
      <c r="C8" s="69">
        <v>4.6035913504624757</v>
      </c>
      <c r="D8" s="3" t="str">
        <f t="shared" si="0"/>
        <v>TAK</v>
      </c>
      <c r="E8" s="3" t="str">
        <f t="shared" si="1"/>
        <v>TAK</v>
      </c>
      <c r="F8" s="3" t="str">
        <f t="shared" si="2"/>
        <v>TAK</v>
      </c>
      <c r="G8" s="1" t="s">
        <v>226</v>
      </c>
      <c r="H8" s="69">
        <v>2.1351246606519458</v>
      </c>
      <c r="I8" s="3" t="str">
        <f t="shared" si="3"/>
        <v>TAK</v>
      </c>
      <c r="J8" s="67" t="str">
        <f t="shared" si="4"/>
        <v>NIE</v>
      </c>
      <c r="K8" s="67" t="str">
        <f t="shared" si="5"/>
        <v>NIE</v>
      </c>
      <c r="L8" s="1" t="s">
        <v>179</v>
      </c>
      <c r="M8" s="69">
        <v>1.2367946414997382</v>
      </c>
      <c r="N8" s="67" t="str">
        <f t="shared" si="6"/>
        <v>NIE</v>
      </c>
      <c r="O8" s="67" t="str">
        <f t="shared" si="7"/>
        <v>NIE</v>
      </c>
      <c r="P8" s="67" t="str">
        <f t="shared" si="8"/>
        <v>NIE</v>
      </c>
      <c r="Q8" s="1" t="s">
        <v>136</v>
      </c>
      <c r="R8" s="68">
        <v>1</v>
      </c>
      <c r="S8" s="67" t="str">
        <f t="shared" si="9"/>
        <v>NIE</v>
      </c>
      <c r="T8" s="67" t="str">
        <f t="shared" si="10"/>
        <v>NIE</v>
      </c>
      <c r="U8" s="67" t="str">
        <f t="shared" si="11"/>
        <v>NIE</v>
      </c>
      <c r="V8" s="1" t="s">
        <v>239</v>
      </c>
      <c r="W8" s="62">
        <v>0</v>
      </c>
      <c r="X8" s="67" t="str">
        <f t="shared" si="12"/>
        <v>NIE</v>
      </c>
      <c r="Y8" s="67" t="str">
        <f t="shared" si="13"/>
        <v>NIE</v>
      </c>
      <c r="Z8" s="67" t="str">
        <f t="shared" si="14"/>
        <v>NIE</v>
      </c>
    </row>
    <row r="9" spans="1:26" x14ac:dyDescent="0.25">
      <c r="A9" s="1">
        <v>6</v>
      </c>
      <c r="B9" s="1" t="s">
        <v>28</v>
      </c>
      <c r="C9" s="69">
        <v>5.8035954164303813</v>
      </c>
      <c r="D9" s="3" t="str">
        <f t="shared" si="0"/>
        <v>TAK</v>
      </c>
      <c r="E9" s="3" t="str">
        <f t="shared" si="1"/>
        <v>TAK</v>
      </c>
      <c r="F9" s="3" t="str">
        <f t="shared" si="2"/>
        <v>TAK</v>
      </c>
      <c r="G9" s="1" t="s">
        <v>227</v>
      </c>
      <c r="H9" s="69">
        <v>2.2534123657571299</v>
      </c>
      <c r="I9" s="3" t="str">
        <f t="shared" si="3"/>
        <v>TAK</v>
      </c>
      <c r="J9" s="67" t="str">
        <f t="shared" si="4"/>
        <v>NIE</v>
      </c>
      <c r="K9" s="67" t="str">
        <f t="shared" si="5"/>
        <v>NIE</v>
      </c>
      <c r="L9" s="1" t="s">
        <v>164</v>
      </c>
      <c r="M9" s="69">
        <v>1.724480946888953</v>
      </c>
      <c r="N9" s="67" t="str">
        <f t="shared" si="6"/>
        <v>NIE</v>
      </c>
      <c r="O9" s="67" t="str">
        <f t="shared" si="7"/>
        <v>NIE</v>
      </c>
      <c r="P9" s="67" t="str">
        <f t="shared" si="8"/>
        <v>NIE</v>
      </c>
      <c r="Q9" s="1" t="s">
        <v>160</v>
      </c>
      <c r="R9" s="68">
        <v>1</v>
      </c>
      <c r="S9" s="67" t="str">
        <f t="shared" si="9"/>
        <v>NIE</v>
      </c>
      <c r="T9" s="67" t="str">
        <f t="shared" si="10"/>
        <v>NIE</v>
      </c>
      <c r="U9" s="67" t="str">
        <f t="shared" si="11"/>
        <v>NIE</v>
      </c>
      <c r="V9" s="1" t="s">
        <v>240</v>
      </c>
      <c r="W9" s="62">
        <v>0</v>
      </c>
      <c r="X9" s="67" t="str">
        <f t="shared" si="12"/>
        <v>NIE</v>
      </c>
      <c r="Y9" s="67" t="str">
        <f t="shared" si="13"/>
        <v>NIE</v>
      </c>
      <c r="Z9" s="67" t="str">
        <f t="shared" si="14"/>
        <v>NIE</v>
      </c>
    </row>
    <row r="10" spans="1:26" x14ac:dyDescent="0.25">
      <c r="A10" s="1">
        <v>7</v>
      </c>
      <c r="B10" s="1" t="s">
        <v>29</v>
      </c>
      <c r="C10" s="69">
        <v>4.8115804952865329</v>
      </c>
      <c r="D10" s="3" t="str">
        <f t="shared" si="0"/>
        <v>TAK</v>
      </c>
      <c r="E10" s="3" t="str">
        <f t="shared" si="1"/>
        <v>TAK</v>
      </c>
      <c r="F10" s="3" t="str">
        <f t="shared" si="2"/>
        <v>TAK</v>
      </c>
      <c r="G10" s="1" t="s">
        <v>228</v>
      </c>
      <c r="H10" s="69">
        <v>1.9686507759591882</v>
      </c>
      <c r="I10" s="3" t="str">
        <f t="shared" si="3"/>
        <v>TAK</v>
      </c>
      <c r="J10" s="67" t="str">
        <f t="shared" si="4"/>
        <v>NIE</v>
      </c>
      <c r="K10" s="67" t="str">
        <f t="shared" si="5"/>
        <v>NIE</v>
      </c>
      <c r="L10" s="1" t="s">
        <v>233</v>
      </c>
      <c r="M10" s="69">
        <v>1.6141979208588271</v>
      </c>
      <c r="N10" s="67" t="str">
        <f t="shared" si="6"/>
        <v>NIE</v>
      </c>
      <c r="O10" s="67" t="str">
        <f t="shared" si="7"/>
        <v>NIE</v>
      </c>
      <c r="P10" s="67" t="str">
        <f t="shared" si="8"/>
        <v>NIE</v>
      </c>
      <c r="Q10" s="1" t="s">
        <v>107</v>
      </c>
      <c r="R10" s="68">
        <v>1</v>
      </c>
      <c r="S10" s="67" t="str">
        <f t="shared" si="9"/>
        <v>NIE</v>
      </c>
      <c r="T10" s="67" t="str">
        <f t="shared" si="10"/>
        <v>NIE</v>
      </c>
      <c r="U10" s="67" t="str">
        <f t="shared" si="11"/>
        <v>NIE</v>
      </c>
      <c r="V10" s="1" t="s">
        <v>241</v>
      </c>
      <c r="W10" s="68">
        <v>-3.5272087778626293E-15</v>
      </c>
      <c r="X10" s="67" t="str">
        <f t="shared" si="12"/>
        <v>NIE</v>
      </c>
      <c r="Y10" s="67" t="str">
        <f t="shared" si="13"/>
        <v>NIE</v>
      </c>
      <c r="Z10" s="67" t="str">
        <f t="shared" si="14"/>
        <v>NIE</v>
      </c>
    </row>
    <row r="11" spans="1:26" x14ac:dyDescent="0.25">
      <c r="A11" s="1">
        <v>8</v>
      </c>
      <c r="B11" s="1" t="s">
        <v>30</v>
      </c>
      <c r="C11" s="69">
        <v>5.3400869364709997</v>
      </c>
      <c r="D11" s="3" t="str">
        <f t="shared" si="0"/>
        <v>TAK</v>
      </c>
      <c r="E11" s="3" t="str">
        <f t="shared" si="1"/>
        <v>TAK</v>
      </c>
      <c r="F11" s="3" t="str">
        <f t="shared" si="2"/>
        <v>TAK</v>
      </c>
      <c r="G11" s="1" t="s">
        <v>229</v>
      </c>
      <c r="H11" s="69">
        <v>1.7521046067391284</v>
      </c>
      <c r="I11" s="67" t="str">
        <f t="shared" si="3"/>
        <v>NIE</v>
      </c>
      <c r="J11" s="67" t="str">
        <f t="shared" si="4"/>
        <v>NIE</v>
      </c>
      <c r="K11" s="67" t="str">
        <f t="shared" si="5"/>
        <v>NIE</v>
      </c>
      <c r="L11" s="1" t="s">
        <v>226</v>
      </c>
      <c r="M11" s="69">
        <v>1.6468246895724525</v>
      </c>
      <c r="N11" s="67" t="str">
        <f t="shared" si="6"/>
        <v>NIE</v>
      </c>
      <c r="O11" s="67" t="str">
        <f t="shared" si="7"/>
        <v>NIE</v>
      </c>
      <c r="P11" s="67" t="str">
        <f t="shared" si="8"/>
        <v>NIE</v>
      </c>
      <c r="Q11" s="1" t="s">
        <v>152</v>
      </c>
      <c r="R11" s="68">
        <v>1</v>
      </c>
      <c r="S11" s="67" t="str">
        <f t="shared" si="9"/>
        <v>NIE</v>
      </c>
      <c r="T11" s="67" t="str">
        <f t="shared" si="10"/>
        <v>NIE</v>
      </c>
      <c r="U11" s="67" t="str">
        <f t="shared" si="11"/>
        <v>NIE</v>
      </c>
      <c r="V11" s="1" t="s">
        <v>222</v>
      </c>
      <c r="W11" s="68">
        <v>-2.5321848363122232E-15</v>
      </c>
      <c r="X11" s="67" t="str">
        <f t="shared" si="12"/>
        <v>NIE</v>
      </c>
      <c r="Y11" s="67" t="str">
        <f t="shared" si="13"/>
        <v>NIE</v>
      </c>
      <c r="Z11" s="67" t="str">
        <f t="shared" si="14"/>
        <v>NIE</v>
      </c>
    </row>
    <row r="12" spans="1:26" x14ac:dyDescent="0.25">
      <c r="A12" s="1">
        <v>9</v>
      </c>
      <c r="B12" s="1" t="s">
        <v>217</v>
      </c>
      <c r="C12" s="69">
        <v>2.6075665652756603</v>
      </c>
      <c r="D12" s="3" t="str">
        <f t="shared" si="0"/>
        <v>TAK</v>
      </c>
      <c r="E12" s="3" t="str">
        <f t="shared" si="1"/>
        <v>TAK</v>
      </c>
      <c r="F12" s="67" t="str">
        <f t="shared" si="2"/>
        <v>NIE</v>
      </c>
      <c r="G12" s="1" t="s">
        <v>230</v>
      </c>
      <c r="H12" s="69">
        <v>1.5832218218240337</v>
      </c>
      <c r="I12" s="67" t="str">
        <f t="shared" si="3"/>
        <v>NIE</v>
      </c>
      <c r="J12" s="67" t="str">
        <f t="shared" si="4"/>
        <v>NIE</v>
      </c>
      <c r="K12" s="67" t="str">
        <f t="shared" si="5"/>
        <v>NIE</v>
      </c>
      <c r="L12" s="1" t="s">
        <v>234</v>
      </c>
      <c r="M12" s="69">
        <v>1.1087809940117523</v>
      </c>
      <c r="N12" s="67" t="str">
        <f t="shared" si="6"/>
        <v>NIE</v>
      </c>
      <c r="O12" s="67" t="str">
        <f t="shared" si="7"/>
        <v>NIE</v>
      </c>
      <c r="P12" s="67" t="str">
        <f t="shared" si="8"/>
        <v>NIE</v>
      </c>
      <c r="Q12" s="1" t="s">
        <v>59</v>
      </c>
      <c r="R12" s="68">
        <v>1</v>
      </c>
      <c r="S12" s="67" t="str">
        <f t="shared" si="9"/>
        <v>NIE</v>
      </c>
      <c r="T12" s="67" t="str">
        <f t="shared" si="10"/>
        <v>NIE</v>
      </c>
      <c r="U12" s="67" t="str">
        <f t="shared" si="11"/>
        <v>NIE</v>
      </c>
      <c r="V12" s="1" t="s">
        <v>242</v>
      </c>
      <c r="W12" s="68">
        <v>-2.5321848363122232E-15</v>
      </c>
      <c r="X12" s="67" t="str">
        <f t="shared" si="12"/>
        <v>NIE</v>
      </c>
      <c r="Y12" s="67" t="str">
        <f t="shared" si="13"/>
        <v>NIE</v>
      </c>
      <c r="Z12" s="67" t="str">
        <f t="shared" si="14"/>
        <v>NIE</v>
      </c>
    </row>
    <row r="13" spans="1:26" x14ac:dyDescent="0.25">
      <c r="A13" s="1">
        <v>10</v>
      </c>
      <c r="B13" s="1" t="s">
        <v>218</v>
      </c>
      <c r="C13" s="69">
        <v>5.4905509319071726</v>
      </c>
      <c r="D13" s="3" t="str">
        <f t="shared" si="0"/>
        <v>TAK</v>
      </c>
      <c r="E13" s="3" t="str">
        <f t="shared" si="1"/>
        <v>TAK</v>
      </c>
      <c r="F13" s="3" t="str">
        <f t="shared" si="2"/>
        <v>TAK</v>
      </c>
      <c r="G13" s="1" t="s">
        <v>231</v>
      </c>
      <c r="H13" s="69">
        <v>1.8292936314577222</v>
      </c>
      <c r="I13" s="67" t="str">
        <f t="shared" si="3"/>
        <v>NIE</v>
      </c>
      <c r="J13" s="67" t="str">
        <f t="shared" si="4"/>
        <v>NIE</v>
      </c>
      <c r="K13" s="67" t="str">
        <f t="shared" si="5"/>
        <v>NIE</v>
      </c>
      <c r="L13" s="1" t="s">
        <v>178</v>
      </c>
      <c r="M13" s="69">
        <v>0.99654780248952979</v>
      </c>
      <c r="N13" s="67" t="str">
        <f t="shared" si="6"/>
        <v>NIE</v>
      </c>
      <c r="O13" s="67" t="str">
        <f t="shared" si="7"/>
        <v>NIE</v>
      </c>
      <c r="P13" s="67" t="str">
        <f t="shared" si="8"/>
        <v>NIE</v>
      </c>
      <c r="Q13" s="1" t="s">
        <v>71</v>
      </c>
      <c r="R13" s="68">
        <v>1</v>
      </c>
      <c r="S13" s="67" t="str">
        <f t="shared" si="9"/>
        <v>NIE</v>
      </c>
      <c r="T13" s="67" t="str">
        <f t="shared" si="10"/>
        <v>NIE</v>
      </c>
      <c r="U13" s="67" t="str">
        <f t="shared" si="11"/>
        <v>NIE</v>
      </c>
      <c r="V13" s="1" t="s">
        <v>243</v>
      </c>
      <c r="W13" s="68">
        <v>-1.7905250689741192E-15</v>
      </c>
      <c r="X13" s="67" t="str">
        <f t="shared" si="12"/>
        <v>NIE</v>
      </c>
      <c r="Y13" s="67" t="str">
        <f t="shared" si="13"/>
        <v>NIE</v>
      </c>
      <c r="Z13" s="67" t="str">
        <f t="shared" si="14"/>
        <v>NIE</v>
      </c>
    </row>
    <row r="14" spans="1:26" x14ac:dyDescent="0.25">
      <c r="A14" s="1">
        <v>11</v>
      </c>
      <c r="B14" s="1" t="s">
        <v>36</v>
      </c>
      <c r="C14" s="69">
        <v>4.1520492285788873</v>
      </c>
      <c r="D14" s="3" t="str">
        <f t="shared" si="0"/>
        <v>TAK</v>
      </c>
      <c r="E14" s="3" t="str">
        <f t="shared" si="1"/>
        <v>TAK</v>
      </c>
      <c r="F14" s="3" t="str">
        <f t="shared" si="2"/>
        <v>TAK</v>
      </c>
      <c r="G14" s="1" t="s">
        <v>232</v>
      </c>
      <c r="H14" s="69">
        <v>1.2831899832327371</v>
      </c>
      <c r="I14" s="67" t="str">
        <f t="shared" si="3"/>
        <v>NIE</v>
      </c>
      <c r="J14" s="67" t="str">
        <f t="shared" si="4"/>
        <v>NIE</v>
      </c>
      <c r="K14" s="67" t="str">
        <f t="shared" si="5"/>
        <v>NIE</v>
      </c>
      <c r="L14" s="1" t="s">
        <v>229</v>
      </c>
      <c r="M14" s="69">
        <v>1.147730193837774</v>
      </c>
      <c r="N14" s="67" t="str">
        <f t="shared" si="6"/>
        <v>NIE</v>
      </c>
      <c r="O14" s="67" t="str">
        <f t="shared" si="7"/>
        <v>NIE</v>
      </c>
      <c r="P14" s="67" t="str">
        <f t="shared" si="8"/>
        <v>NIE</v>
      </c>
      <c r="Q14" s="1" t="s">
        <v>79</v>
      </c>
      <c r="R14" s="68">
        <v>1</v>
      </c>
      <c r="S14" s="67" t="str">
        <f t="shared" si="9"/>
        <v>NIE</v>
      </c>
      <c r="T14" s="67" t="str">
        <f t="shared" si="10"/>
        <v>NIE</v>
      </c>
      <c r="U14" s="67" t="str">
        <f t="shared" si="11"/>
        <v>NIE</v>
      </c>
      <c r="V14" s="1" t="s">
        <v>244</v>
      </c>
      <c r="W14" s="68">
        <v>-2.002270527293408E-2</v>
      </c>
      <c r="X14" s="67" t="str">
        <f t="shared" si="12"/>
        <v>NIE</v>
      </c>
      <c r="Y14" s="67" t="str">
        <f t="shared" si="13"/>
        <v>NIE</v>
      </c>
      <c r="Z14" s="67" t="str">
        <f t="shared" si="14"/>
        <v>NIE</v>
      </c>
    </row>
    <row r="15" spans="1:26" x14ac:dyDescent="0.25">
      <c r="A15" s="1">
        <v>12</v>
      </c>
      <c r="B15" s="1" t="s">
        <v>37</v>
      </c>
      <c r="C15" s="69">
        <v>2.7064275299404197</v>
      </c>
      <c r="D15" s="3" t="str">
        <f t="shared" si="0"/>
        <v>TAK</v>
      </c>
      <c r="E15" s="3" t="str">
        <f t="shared" si="1"/>
        <v>TAK</v>
      </c>
      <c r="F15" s="67" t="str">
        <f t="shared" si="2"/>
        <v>NIE</v>
      </c>
      <c r="G15" s="1" t="s">
        <v>162</v>
      </c>
      <c r="H15" s="69">
        <v>1.9090909090909094</v>
      </c>
      <c r="I15" s="3" t="str">
        <f t="shared" si="3"/>
        <v>TAK</v>
      </c>
      <c r="J15" s="67" t="str">
        <f t="shared" si="4"/>
        <v>NIE</v>
      </c>
      <c r="K15" s="67" t="str">
        <f t="shared" si="5"/>
        <v>NIE</v>
      </c>
      <c r="L15" s="1" t="s">
        <v>232</v>
      </c>
      <c r="M15" s="69">
        <v>1.3839345834690588</v>
      </c>
      <c r="N15" s="67" t="str">
        <f t="shared" si="6"/>
        <v>NIE</v>
      </c>
      <c r="O15" s="67" t="str">
        <f t="shared" si="7"/>
        <v>NIE</v>
      </c>
      <c r="P15" s="67" t="str">
        <f t="shared" si="8"/>
        <v>NIE</v>
      </c>
      <c r="Q15" s="1" t="s">
        <v>70</v>
      </c>
      <c r="R15" s="68">
        <v>1</v>
      </c>
      <c r="S15" s="67" t="str">
        <f t="shared" si="9"/>
        <v>NIE</v>
      </c>
      <c r="T15" s="67" t="str">
        <f t="shared" si="10"/>
        <v>NIE</v>
      </c>
      <c r="U15" s="67" t="str">
        <f t="shared" si="11"/>
        <v>NIE</v>
      </c>
      <c r="V15" s="1" t="s">
        <v>65</v>
      </c>
      <c r="W15" s="68">
        <v>-2.002270527293408E-2</v>
      </c>
      <c r="X15" s="67" t="str">
        <f t="shared" si="12"/>
        <v>NIE</v>
      </c>
      <c r="Y15" s="67" t="str">
        <f t="shared" si="13"/>
        <v>NIE</v>
      </c>
      <c r="Z15" s="67" t="str">
        <f t="shared" si="14"/>
        <v>NIE</v>
      </c>
    </row>
    <row r="16" spans="1:26" x14ac:dyDescent="0.25">
      <c r="A16" s="1">
        <v>13</v>
      </c>
      <c r="B16" s="1" t="s">
        <v>219</v>
      </c>
      <c r="C16" s="69">
        <v>3.0831803703260965</v>
      </c>
      <c r="D16" s="3" t="str">
        <f t="shared" si="0"/>
        <v>TAK</v>
      </c>
      <c r="E16" s="3" t="str">
        <f t="shared" si="1"/>
        <v>TAK</v>
      </c>
      <c r="F16" s="67" t="str">
        <f t="shared" si="2"/>
        <v>NIE</v>
      </c>
      <c r="G16" s="1" t="s">
        <v>169</v>
      </c>
      <c r="H16" s="69">
        <v>1.9012285156951751</v>
      </c>
      <c r="I16" s="3" t="str">
        <f t="shared" si="3"/>
        <v>TAK</v>
      </c>
      <c r="J16" s="67" t="str">
        <f t="shared" si="4"/>
        <v>NIE</v>
      </c>
      <c r="K16" s="67" t="str">
        <f t="shared" si="5"/>
        <v>NIE</v>
      </c>
      <c r="L16" s="1" t="s">
        <v>235</v>
      </c>
      <c r="M16" s="69">
        <v>1.0371643122600147</v>
      </c>
      <c r="N16" s="67" t="str">
        <f t="shared" si="6"/>
        <v>NIE</v>
      </c>
      <c r="O16" s="67" t="str">
        <f t="shared" si="7"/>
        <v>NIE</v>
      </c>
      <c r="P16" s="67" t="str">
        <f t="shared" si="8"/>
        <v>NIE</v>
      </c>
      <c r="Q16" s="1" t="s">
        <v>89</v>
      </c>
      <c r="R16" s="68">
        <v>1</v>
      </c>
      <c r="S16" s="67" t="str">
        <f t="shared" si="9"/>
        <v>NIE</v>
      </c>
      <c r="T16" s="67" t="str">
        <f t="shared" si="10"/>
        <v>NIE</v>
      </c>
      <c r="U16" s="67" t="str">
        <f t="shared" si="11"/>
        <v>NIE</v>
      </c>
      <c r="V16" s="1" t="s">
        <v>90</v>
      </c>
      <c r="W16" s="68">
        <v>-1.1676688051742825E-2</v>
      </c>
      <c r="X16" s="67" t="str">
        <f t="shared" si="12"/>
        <v>NIE</v>
      </c>
      <c r="Y16" s="67" t="str">
        <f t="shared" si="13"/>
        <v>NIE</v>
      </c>
      <c r="Z16" s="67" t="str">
        <f t="shared" si="14"/>
        <v>NIE</v>
      </c>
    </row>
    <row r="17" spans="1:26" x14ac:dyDescent="0.25">
      <c r="A17" s="1">
        <v>14</v>
      </c>
      <c r="B17" s="1" t="s">
        <v>40</v>
      </c>
      <c r="C17" s="69">
        <v>2.6066964643407871</v>
      </c>
      <c r="D17" s="3" t="str">
        <f t="shared" si="0"/>
        <v>TAK</v>
      </c>
      <c r="E17" s="3" t="str">
        <f t="shared" si="1"/>
        <v>TAK</v>
      </c>
      <c r="F17" s="67" t="str">
        <f t="shared" si="2"/>
        <v>NIE</v>
      </c>
      <c r="G17" s="1" t="s">
        <v>181</v>
      </c>
      <c r="H17" s="69">
        <v>2.3162640965743444</v>
      </c>
      <c r="I17" s="3" t="str">
        <f t="shared" si="3"/>
        <v>TAK</v>
      </c>
      <c r="J17" s="3" t="str">
        <f t="shared" si="4"/>
        <v>TAK</v>
      </c>
      <c r="K17" s="67" t="str">
        <f t="shared" si="5"/>
        <v>NIE</v>
      </c>
      <c r="L17" s="1" t="s">
        <v>158</v>
      </c>
      <c r="M17" s="69">
        <v>1.104342972201545</v>
      </c>
      <c r="N17" s="67" t="str">
        <f t="shared" si="6"/>
        <v>NIE</v>
      </c>
      <c r="O17" s="67" t="str">
        <f t="shared" si="7"/>
        <v>NIE</v>
      </c>
      <c r="P17" s="67" t="str">
        <f t="shared" si="8"/>
        <v>NIE</v>
      </c>
      <c r="Q17" s="1" t="s">
        <v>7</v>
      </c>
      <c r="R17" s="68">
        <v>0.42857142857142749</v>
      </c>
      <c r="S17" s="67" t="str">
        <f t="shared" si="9"/>
        <v>NIE</v>
      </c>
      <c r="T17" s="67" t="str">
        <f t="shared" si="10"/>
        <v>NIE</v>
      </c>
      <c r="U17" s="67" t="str">
        <f t="shared" si="11"/>
        <v>NIE</v>
      </c>
      <c r="V17" s="1" t="s">
        <v>245</v>
      </c>
      <c r="W17" s="68">
        <v>-0.54563055832256291</v>
      </c>
      <c r="X17" s="67" t="str">
        <f t="shared" si="12"/>
        <v>NIE</v>
      </c>
      <c r="Y17" s="67" t="str">
        <f t="shared" si="13"/>
        <v>NIE</v>
      </c>
      <c r="Z17" s="67" t="str">
        <f t="shared" si="14"/>
        <v>NIE</v>
      </c>
    </row>
    <row r="18" spans="1:26" x14ac:dyDescent="0.25">
      <c r="A18" s="1">
        <v>15</v>
      </c>
      <c r="B18" s="1" t="s">
        <v>41</v>
      </c>
      <c r="C18" s="69">
        <v>2.9019002955862696</v>
      </c>
      <c r="D18" s="3" t="str">
        <f t="shared" si="0"/>
        <v>TAK</v>
      </c>
      <c r="E18" s="3" t="str">
        <f t="shared" si="1"/>
        <v>TAK</v>
      </c>
      <c r="F18" s="67" t="str">
        <f t="shared" si="2"/>
        <v>NIE</v>
      </c>
      <c r="G18" s="1" t="s">
        <v>26</v>
      </c>
      <c r="H18" s="69">
        <v>1.2296503095175704</v>
      </c>
      <c r="I18" s="67" t="str">
        <f t="shared" si="3"/>
        <v>NIE</v>
      </c>
      <c r="J18" s="67" t="str">
        <f t="shared" si="4"/>
        <v>NIE</v>
      </c>
      <c r="K18" s="67" t="str">
        <f t="shared" si="5"/>
        <v>NIE</v>
      </c>
      <c r="L18" s="1" t="s">
        <v>225</v>
      </c>
      <c r="M18" s="69">
        <v>0.90959217127743353</v>
      </c>
      <c r="N18" s="67" t="str">
        <f t="shared" si="6"/>
        <v>NIE</v>
      </c>
      <c r="O18" s="67" t="str">
        <f t="shared" si="7"/>
        <v>NIE</v>
      </c>
      <c r="P18" s="67" t="str">
        <f t="shared" si="8"/>
        <v>NIE</v>
      </c>
      <c r="Q18" s="1" t="s">
        <v>25</v>
      </c>
      <c r="R18" s="68">
        <v>0.42857142857142749</v>
      </c>
      <c r="S18" s="67" t="str">
        <f t="shared" si="9"/>
        <v>NIE</v>
      </c>
      <c r="T18" s="67" t="str">
        <f t="shared" si="10"/>
        <v>NIE</v>
      </c>
      <c r="U18" s="67" t="str">
        <f t="shared" si="11"/>
        <v>NIE</v>
      </c>
      <c r="V18" s="1" t="s">
        <v>246</v>
      </c>
      <c r="W18" s="68">
        <v>-0.56856505277705738</v>
      </c>
      <c r="X18" s="67" t="str">
        <f t="shared" si="12"/>
        <v>NIE</v>
      </c>
      <c r="Y18" s="67" t="str">
        <f t="shared" si="13"/>
        <v>NIE</v>
      </c>
      <c r="Z18" s="67" t="str">
        <f t="shared" si="14"/>
        <v>NIE</v>
      </c>
    </row>
    <row r="19" spans="1:26" x14ac:dyDescent="0.25">
      <c r="A19" s="1">
        <v>16</v>
      </c>
      <c r="B19" s="1" t="s">
        <v>220</v>
      </c>
      <c r="C19" s="69">
        <v>2.2332946323867495</v>
      </c>
      <c r="D19" s="3" t="str">
        <f t="shared" si="0"/>
        <v>TAK</v>
      </c>
      <c r="E19" s="67" t="str">
        <f t="shared" si="1"/>
        <v>NIE</v>
      </c>
      <c r="F19" s="67" t="str">
        <f t="shared" si="2"/>
        <v>NIE</v>
      </c>
      <c r="G19" s="1" t="s">
        <v>180</v>
      </c>
      <c r="H19" s="69">
        <v>3.6742346141747673</v>
      </c>
      <c r="I19" s="3" t="str">
        <f t="shared" si="3"/>
        <v>TAK</v>
      </c>
      <c r="J19" s="3" t="str">
        <f t="shared" si="4"/>
        <v>TAK</v>
      </c>
      <c r="K19" s="3" t="str">
        <f t="shared" si="5"/>
        <v>TAK</v>
      </c>
      <c r="L19" s="1" t="s">
        <v>180</v>
      </c>
      <c r="M19" s="69">
        <v>0.80051373281639004</v>
      </c>
      <c r="N19" s="67" t="str">
        <f t="shared" si="6"/>
        <v>NIE</v>
      </c>
      <c r="O19" s="67" t="str">
        <f t="shared" si="7"/>
        <v>NIE</v>
      </c>
      <c r="P19" s="67" t="str">
        <f t="shared" si="8"/>
        <v>NIE</v>
      </c>
      <c r="Q19" s="1" t="s">
        <v>55</v>
      </c>
      <c r="R19" s="68">
        <v>0.42857142857142749</v>
      </c>
      <c r="S19" s="67" t="str">
        <f t="shared" si="9"/>
        <v>NIE</v>
      </c>
      <c r="T19" s="67" t="str">
        <f t="shared" si="10"/>
        <v>NIE</v>
      </c>
      <c r="U19" s="67" t="str">
        <f t="shared" si="11"/>
        <v>NIE</v>
      </c>
      <c r="V19" s="1" t="s">
        <v>28</v>
      </c>
      <c r="W19" s="68">
        <v>-0.56856505277705738</v>
      </c>
      <c r="X19" s="67" t="str">
        <f t="shared" si="12"/>
        <v>NIE</v>
      </c>
      <c r="Y19" s="67" t="str">
        <f t="shared" si="13"/>
        <v>NIE</v>
      </c>
      <c r="Z19" s="67" t="str">
        <f t="shared" si="14"/>
        <v>NIE</v>
      </c>
    </row>
    <row r="20" spans="1:26" x14ac:dyDescent="0.25">
      <c r="A20" s="1">
        <v>17</v>
      </c>
      <c r="B20" s="1" t="s">
        <v>44</v>
      </c>
      <c r="C20" s="69">
        <v>2.5501261180118777</v>
      </c>
      <c r="D20" s="3" t="str">
        <f t="shared" si="0"/>
        <v>TAK</v>
      </c>
      <c r="E20" s="3" t="str">
        <f t="shared" si="1"/>
        <v>TAK</v>
      </c>
      <c r="F20" s="67" t="str">
        <f t="shared" si="2"/>
        <v>NIE</v>
      </c>
      <c r="G20" s="1" t="s">
        <v>233</v>
      </c>
      <c r="H20" s="69">
        <v>1.5136089132185806</v>
      </c>
      <c r="I20" s="67" t="str">
        <f t="shared" si="3"/>
        <v>NIE</v>
      </c>
      <c r="J20" s="67" t="str">
        <f t="shared" si="4"/>
        <v>NIE</v>
      </c>
      <c r="K20" s="67" t="str">
        <f t="shared" si="5"/>
        <v>NIE</v>
      </c>
      <c r="L20" s="1" t="s">
        <v>51</v>
      </c>
      <c r="M20" s="69">
        <v>0.92469310582129105</v>
      </c>
      <c r="N20" s="67" t="str">
        <f t="shared" si="6"/>
        <v>NIE</v>
      </c>
      <c r="O20" s="67" t="str">
        <f t="shared" si="7"/>
        <v>NIE</v>
      </c>
      <c r="P20" s="67" t="str">
        <f t="shared" si="8"/>
        <v>NIE</v>
      </c>
      <c r="Q20" s="1" t="s">
        <v>75</v>
      </c>
      <c r="R20" s="68">
        <v>0.42857142857142749</v>
      </c>
      <c r="S20" s="67" t="str">
        <f t="shared" si="9"/>
        <v>NIE</v>
      </c>
      <c r="T20" s="67" t="str">
        <f t="shared" si="10"/>
        <v>NIE</v>
      </c>
      <c r="U20" s="67" t="str">
        <f t="shared" si="11"/>
        <v>NIE</v>
      </c>
      <c r="V20" s="1" t="s">
        <v>247</v>
      </c>
      <c r="W20" s="68">
        <v>-1</v>
      </c>
      <c r="X20" s="67" t="str">
        <f t="shared" si="12"/>
        <v>NIE</v>
      </c>
      <c r="Y20" s="67" t="str">
        <f t="shared" si="13"/>
        <v>NIE</v>
      </c>
      <c r="Z20" s="67" t="str">
        <f t="shared" si="14"/>
        <v>NIE</v>
      </c>
    </row>
    <row r="21" spans="1:26" x14ac:dyDescent="0.25">
      <c r="A21" s="1">
        <v>18</v>
      </c>
      <c r="B21" s="1" t="s">
        <v>221</v>
      </c>
      <c r="C21" s="69">
        <v>2.7482956662807836</v>
      </c>
      <c r="D21" s="3" t="str">
        <f t="shared" si="0"/>
        <v>TAK</v>
      </c>
      <c r="E21" s="3" t="str">
        <f t="shared" si="1"/>
        <v>TAK</v>
      </c>
      <c r="F21" s="67" t="str">
        <f t="shared" si="2"/>
        <v>NIE</v>
      </c>
      <c r="G21" s="1" t="s">
        <v>163</v>
      </c>
      <c r="H21" s="69">
        <v>1.6164477182409747</v>
      </c>
      <c r="I21" s="67" t="str">
        <f t="shared" si="3"/>
        <v>NIE</v>
      </c>
      <c r="J21" s="67" t="str">
        <f t="shared" si="4"/>
        <v>NIE</v>
      </c>
      <c r="K21" s="67" t="str">
        <f t="shared" si="5"/>
        <v>NIE</v>
      </c>
      <c r="L21" s="1" t="s">
        <v>231</v>
      </c>
      <c r="M21" s="69">
        <v>1.10773147334098</v>
      </c>
      <c r="N21" s="67" t="str">
        <f t="shared" si="6"/>
        <v>NIE</v>
      </c>
      <c r="O21" s="67" t="str">
        <f t="shared" si="7"/>
        <v>NIE</v>
      </c>
      <c r="P21" s="67" t="str">
        <f t="shared" si="8"/>
        <v>NIE</v>
      </c>
      <c r="Q21" s="1" t="s">
        <v>56</v>
      </c>
      <c r="R21" s="68">
        <v>0.42857142857142749</v>
      </c>
      <c r="S21" s="67" t="str">
        <f t="shared" si="9"/>
        <v>NIE</v>
      </c>
      <c r="T21" s="67" t="str">
        <f t="shared" si="10"/>
        <v>NIE</v>
      </c>
      <c r="U21" s="67" t="str">
        <f t="shared" si="11"/>
        <v>NIE</v>
      </c>
      <c r="V21" s="1" t="s">
        <v>248</v>
      </c>
      <c r="W21" s="68">
        <v>-1</v>
      </c>
      <c r="X21" s="67" t="str">
        <f t="shared" si="12"/>
        <v>NIE</v>
      </c>
      <c r="Y21" s="67" t="str">
        <f t="shared" si="13"/>
        <v>NIE</v>
      </c>
      <c r="Z21" s="67" t="str">
        <f t="shared" si="14"/>
        <v>NIE</v>
      </c>
    </row>
    <row r="22" spans="1:26" x14ac:dyDescent="0.25">
      <c r="A22" s="1">
        <v>19</v>
      </c>
      <c r="B22" s="1" t="s">
        <v>222</v>
      </c>
      <c r="C22" s="69">
        <v>3.1970311839053713</v>
      </c>
      <c r="D22" s="3" t="str">
        <f t="shared" si="0"/>
        <v>TAK</v>
      </c>
      <c r="E22" s="3" t="str">
        <f t="shared" si="1"/>
        <v>TAK</v>
      </c>
      <c r="F22" s="67" t="str">
        <f t="shared" si="2"/>
        <v>NIE</v>
      </c>
      <c r="G22" s="1" t="s">
        <v>158</v>
      </c>
      <c r="H22" s="69">
        <v>1.1888483103670422</v>
      </c>
      <c r="I22" s="67" t="str">
        <f t="shared" si="3"/>
        <v>NIE</v>
      </c>
      <c r="J22" s="67" t="str">
        <f t="shared" si="4"/>
        <v>NIE</v>
      </c>
      <c r="K22" s="67" t="str">
        <f t="shared" si="5"/>
        <v>NIE</v>
      </c>
      <c r="L22" s="1" t="s">
        <v>163</v>
      </c>
      <c r="M22" s="69">
        <v>1.1527405839782519</v>
      </c>
      <c r="N22" s="67" t="str">
        <f t="shared" si="6"/>
        <v>NIE</v>
      </c>
      <c r="O22" s="67" t="str">
        <f t="shared" si="7"/>
        <v>NIE</v>
      </c>
      <c r="P22" s="67" t="str">
        <f t="shared" si="8"/>
        <v>NIE</v>
      </c>
      <c r="Q22" s="1" t="s">
        <v>30</v>
      </c>
      <c r="R22" s="68">
        <v>0.42857142857142749</v>
      </c>
      <c r="S22" s="67" t="str">
        <f t="shared" si="9"/>
        <v>NIE</v>
      </c>
      <c r="T22" s="67" t="str">
        <f t="shared" si="10"/>
        <v>NIE</v>
      </c>
      <c r="U22" s="67" t="str">
        <f t="shared" si="11"/>
        <v>NIE</v>
      </c>
      <c r="V22" s="1" t="s">
        <v>249</v>
      </c>
      <c r="W22" s="68">
        <v>-1</v>
      </c>
      <c r="X22" s="67" t="str">
        <f t="shared" si="12"/>
        <v>NIE</v>
      </c>
      <c r="Y22" s="67" t="str">
        <f t="shared" si="13"/>
        <v>NIE</v>
      </c>
      <c r="Z22" s="67" t="str">
        <f t="shared" si="14"/>
        <v>NIE</v>
      </c>
    </row>
    <row r="23" spans="1:26" x14ac:dyDescent="0.25">
      <c r="L23" s="66" t="s">
        <v>74</v>
      </c>
    </row>
    <row r="24" spans="1:26" x14ac:dyDescent="0.25">
      <c r="A24" s="1"/>
      <c r="B24" s="327" t="s">
        <v>199</v>
      </c>
      <c r="C24" s="327"/>
      <c r="D24" s="327"/>
      <c r="E24" s="327"/>
      <c r="F24" s="327"/>
      <c r="G24" s="327" t="s">
        <v>200</v>
      </c>
      <c r="H24" s="327"/>
      <c r="I24" s="327"/>
      <c r="J24" s="327"/>
      <c r="K24" s="327"/>
      <c r="L24" s="327" t="s">
        <v>209</v>
      </c>
      <c r="M24" s="327"/>
      <c r="N24" s="327"/>
      <c r="O24" s="327"/>
      <c r="P24" s="327"/>
      <c r="Q24" s="327" t="s">
        <v>201</v>
      </c>
      <c r="R24" s="327"/>
      <c r="S24" s="327"/>
      <c r="T24" s="327"/>
      <c r="U24" s="327"/>
      <c r="V24" s="327" t="s">
        <v>202</v>
      </c>
      <c r="W24" s="327"/>
      <c r="X24" s="327"/>
      <c r="Y24" s="327"/>
      <c r="Z24" s="327"/>
    </row>
    <row r="25" spans="1:26" ht="42" customHeight="1" x14ac:dyDescent="0.25">
      <c r="A25" s="338" t="s">
        <v>211</v>
      </c>
      <c r="B25" s="326" t="s">
        <v>296</v>
      </c>
      <c r="C25" s="338" t="s">
        <v>297</v>
      </c>
      <c r="D25" s="338" t="s">
        <v>301</v>
      </c>
      <c r="E25" s="338"/>
      <c r="F25" s="338"/>
      <c r="G25" s="338" t="s">
        <v>296</v>
      </c>
      <c r="H25" s="338" t="s">
        <v>297</v>
      </c>
      <c r="I25" s="338" t="s">
        <v>301</v>
      </c>
      <c r="J25" s="338"/>
      <c r="K25" s="338"/>
      <c r="L25" s="338" t="s">
        <v>296</v>
      </c>
      <c r="M25" s="338" t="s">
        <v>297</v>
      </c>
      <c r="N25" s="338" t="s">
        <v>301</v>
      </c>
      <c r="O25" s="338"/>
      <c r="P25" s="338"/>
      <c r="Q25" s="326" t="s">
        <v>296</v>
      </c>
      <c r="R25" s="338" t="s">
        <v>297</v>
      </c>
      <c r="S25" s="338" t="s">
        <v>301</v>
      </c>
      <c r="T25" s="338"/>
      <c r="U25" s="338"/>
      <c r="V25" s="326" t="s">
        <v>296</v>
      </c>
      <c r="W25" s="338" t="s">
        <v>297</v>
      </c>
      <c r="X25" s="338" t="s">
        <v>301</v>
      </c>
      <c r="Y25" s="338"/>
      <c r="Z25" s="338"/>
    </row>
    <row r="26" spans="1:26" ht="20.25" customHeight="1" x14ac:dyDescent="0.25">
      <c r="A26" s="338"/>
      <c r="B26" s="326"/>
      <c r="C26" s="338"/>
      <c r="D26" s="61" t="s">
        <v>298</v>
      </c>
      <c r="E26" s="61" t="s">
        <v>299</v>
      </c>
      <c r="F26" s="61" t="s">
        <v>300</v>
      </c>
      <c r="G26" s="338"/>
      <c r="H26" s="338"/>
      <c r="I26" s="61" t="s">
        <v>298</v>
      </c>
      <c r="J26" s="61" t="s">
        <v>299</v>
      </c>
      <c r="K26" s="61" t="s">
        <v>300</v>
      </c>
      <c r="L26" s="338"/>
      <c r="M26" s="338"/>
      <c r="N26" s="61" t="s">
        <v>298</v>
      </c>
      <c r="O26" s="61" t="s">
        <v>299</v>
      </c>
      <c r="P26" s="61" t="s">
        <v>300</v>
      </c>
      <c r="Q26" s="326"/>
      <c r="R26" s="338"/>
      <c r="S26" s="61" t="s">
        <v>298</v>
      </c>
      <c r="T26" s="61" t="s">
        <v>299</v>
      </c>
      <c r="U26" s="61" t="s">
        <v>300</v>
      </c>
      <c r="V26" s="326"/>
      <c r="W26" s="338"/>
      <c r="X26" s="61" t="s">
        <v>298</v>
      </c>
      <c r="Y26" s="61" t="s">
        <v>299</v>
      </c>
      <c r="Z26" s="61" t="s">
        <v>300</v>
      </c>
    </row>
    <row r="27" spans="1:26" x14ac:dyDescent="0.25">
      <c r="A27" s="1">
        <v>1</v>
      </c>
      <c r="B27" s="1" t="s">
        <v>250</v>
      </c>
      <c r="C27" s="68">
        <v>1.6744831834748848</v>
      </c>
      <c r="D27" s="67" t="str">
        <f>IF(OR(C27 &gt;=$B$72, C27 &lt;=$B$73), "TAK", "NIE")</f>
        <v>NIE</v>
      </c>
      <c r="E27" s="67" t="str">
        <f>IF(OR(C27 &gt;=$C$72, C27 &lt;=$C$73), "TAK", "NIE")</f>
        <v>NIE</v>
      </c>
      <c r="F27" s="67" t="str">
        <f>IF(OR(C27 &gt;=$D$72, C27 &lt;=$D$73), "TAK", "NIE")</f>
        <v>NIE</v>
      </c>
      <c r="G27" s="1" t="s">
        <v>65</v>
      </c>
      <c r="H27" s="68">
        <v>1.5</v>
      </c>
      <c r="I27" s="67" t="str">
        <f>IF(OR(H27 &gt;=$B$72, H27 &lt;=$B$73), "TAK", "NIE")</f>
        <v>NIE</v>
      </c>
      <c r="J27" s="67" t="str">
        <f>IF(OR(H27 &gt;=$C$72, H27 &lt;=$C$73), "TAK", "NIE")</f>
        <v>NIE</v>
      </c>
      <c r="K27" s="67" t="str">
        <f>IF(OR(H27 &gt;=$D$72, H27 &lt;=$D$73), "TAK", "NIE")</f>
        <v>NIE</v>
      </c>
      <c r="L27" s="1" t="s">
        <v>26</v>
      </c>
      <c r="M27" s="68">
        <v>0.72584145829726288</v>
      </c>
      <c r="N27" s="67" t="str">
        <f>IF(OR(M27 &gt;=$B$72, M27 &lt;=$B$73), "TAK", "NIE")</f>
        <v>NIE</v>
      </c>
      <c r="O27" s="67" t="str">
        <f>IF(OR(M27 &gt;=$C$72, M27 &lt;=$C$73), "TAK", "NIE")</f>
        <v>NIE</v>
      </c>
      <c r="P27" s="67" t="str">
        <f>IF(OR(M27 &gt;=$D$72, M27 &lt;=$D$73), "TAK", "NIE")</f>
        <v>NIE</v>
      </c>
      <c r="Q27" s="1" t="s">
        <v>239</v>
      </c>
      <c r="R27" s="68">
        <v>1</v>
      </c>
      <c r="S27" s="67" t="str">
        <f>IF(OR(R27 &gt;=$B$72, R27 &lt;=$B$73), "TAK", "NIE")</f>
        <v>NIE</v>
      </c>
      <c r="T27" s="67" t="str">
        <f>IF(OR(R27 &gt;=$C$72, R27 &lt;=$C$73), "TAK", "NIE")</f>
        <v>NIE</v>
      </c>
      <c r="U27" s="67" t="str">
        <f>IF(OR(R27 &gt;=$D$72, R27 &lt;=$D$73), "TAK", "NIE")</f>
        <v>NIE</v>
      </c>
      <c r="V27" s="1" t="s">
        <v>26</v>
      </c>
      <c r="W27" s="68">
        <v>1.577738108708038</v>
      </c>
      <c r="X27" s="67" t="str">
        <f>IF(OR(W27 &gt;=$B$72, W27 &lt;=$B$73), "TAK", "NIE")</f>
        <v>NIE</v>
      </c>
      <c r="Y27" s="67" t="str">
        <f>IF(OR(W27 &gt;=$C$72, W27 &lt;=$C$73), "TAK", "NIE")</f>
        <v>NIE</v>
      </c>
      <c r="Z27" s="67" t="str">
        <f>IF(OR(W27 &gt;=$D$72, W27 &lt;=$D$73), "TAK", "NIE")</f>
        <v>NIE</v>
      </c>
    </row>
    <row r="28" spans="1:26" x14ac:dyDescent="0.25">
      <c r="A28" s="1">
        <v>2</v>
      </c>
      <c r="B28" s="1" t="s">
        <v>90</v>
      </c>
      <c r="C28" s="68">
        <v>1.0033371868491323</v>
      </c>
      <c r="D28" s="67" t="str">
        <f t="shared" ref="D28:D45" si="15">IF(OR(C28 &gt;=$B$72, C28 &lt;=$B$73), "TAK", "NIE")</f>
        <v>NIE</v>
      </c>
      <c r="E28" s="67" t="str">
        <f t="shared" ref="E28:E45" si="16">IF(OR(C28 &gt;=$C$72, C28 &lt;=$C$73), "TAK", "NIE")</f>
        <v>NIE</v>
      </c>
      <c r="F28" s="67" t="str">
        <f t="shared" ref="F28:F45" si="17">IF(OR(C28 &gt;=$D$72, C28 &lt;=$D$73), "TAK", "NIE")</f>
        <v>NIE</v>
      </c>
      <c r="G28" s="1" t="s">
        <v>90</v>
      </c>
      <c r="H28" s="68">
        <v>1.5</v>
      </c>
      <c r="I28" s="67" t="str">
        <f t="shared" ref="I28:I45" si="18">IF(OR(H28 &gt;=$B$72, H28 &lt;=$B$73), "TAK", "NIE")</f>
        <v>NIE</v>
      </c>
      <c r="J28" s="67" t="str">
        <f t="shared" ref="J28:J45" si="19">IF(OR(H28 &gt;=$C$72, H28 &lt;=$C$73), "TAK", "NIE")</f>
        <v>NIE</v>
      </c>
      <c r="K28" s="67" t="str">
        <f t="shared" ref="K28:K45" si="20">IF(OR(H28 &gt;=$D$72, H28 &lt;=$D$73), "TAK", "NIE")</f>
        <v>NIE</v>
      </c>
      <c r="L28" s="1" t="s">
        <v>231</v>
      </c>
      <c r="M28" s="68">
        <v>0.54663280472717546</v>
      </c>
      <c r="N28" s="67" t="str">
        <f t="shared" ref="N28:N45" si="21">IF(OR(M28 &gt;=$B$72, M28 &lt;=$B$73), "TAK", "NIE")</f>
        <v>NIE</v>
      </c>
      <c r="O28" s="67" t="str">
        <f t="shared" ref="O28:O45" si="22">IF(OR(M28 &gt;=$C$72, M28 &lt;=$C$73), "TAK", "NIE")</f>
        <v>NIE</v>
      </c>
      <c r="P28" s="67" t="str">
        <f t="shared" ref="P28:P45" si="23">IF(OR(M28 &gt;=$D$72, M28 &lt;=$D$73), "TAK", "NIE")</f>
        <v>NIE</v>
      </c>
      <c r="Q28" s="1" t="s">
        <v>265</v>
      </c>
      <c r="R28" s="68">
        <v>0.23076923076923639</v>
      </c>
      <c r="S28" s="67" t="str">
        <f t="shared" ref="S28:S45" si="24">IF(OR(R28 &gt;=$B$72, R28 &lt;=$B$73), "TAK", "NIE")</f>
        <v>NIE</v>
      </c>
      <c r="T28" s="67" t="str">
        <f t="shared" ref="T28:T45" si="25">IF(OR(R28 &gt;=$C$72, R28 &lt;=$C$73), "TAK", "NIE")</f>
        <v>NIE</v>
      </c>
      <c r="U28" s="67" t="str">
        <f t="shared" ref="U28:U45" si="26">IF(OR(R28 &gt;=$D$72, R28 &lt;=$D$73), "TAK", "NIE")</f>
        <v>NIE</v>
      </c>
      <c r="V28" s="1" t="s">
        <v>223</v>
      </c>
      <c r="W28" s="68">
        <v>1.5777381087080284</v>
      </c>
      <c r="X28" s="67" t="str">
        <f t="shared" ref="X28:X45" si="27">IF(OR(W28 &gt;=$B$72, W28 &lt;=$B$73), "TAK", "NIE")</f>
        <v>NIE</v>
      </c>
      <c r="Y28" s="67" t="str">
        <f t="shared" ref="Y28:Y45" si="28">IF(OR(W28 &gt;=$C$72, W28 &lt;=$C$73), "TAK", "NIE")</f>
        <v>NIE</v>
      </c>
      <c r="Z28" s="67" t="str">
        <f t="shared" ref="Z28:Z45" si="29">IF(OR(W28 &gt;=$D$72, W28 &lt;=$D$73), "TAK", "NIE")</f>
        <v>NIE</v>
      </c>
    </row>
    <row r="29" spans="1:26" x14ac:dyDescent="0.25">
      <c r="A29" s="1">
        <v>3</v>
      </c>
      <c r="B29" s="1" t="s">
        <v>243</v>
      </c>
      <c r="C29" s="68">
        <v>0.51905319328486399</v>
      </c>
      <c r="D29" s="67" t="str">
        <f t="shared" si="15"/>
        <v>NIE</v>
      </c>
      <c r="E29" s="67" t="str">
        <f t="shared" si="16"/>
        <v>NIE</v>
      </c>
      <c r="F29" s="67" t="str">
        <f t="shared" si="17"/>
        <v>NIE</v>
      </c>
      <c r="G29" s="1" t="s">
        <v>253</v>
      </c>
      <c r="H29" s="68">
        <v>1.5</v>
      </c>
      <c r="I29" s="67" t="str">
        <f t="shared" si="18"/>
        <v>NIE</v>
      </c>
      <c r="J29" s="67" t="str">
        <f t="shared" si="19"/>
        <v>NIE</v>
      </c>
      <c r="K29" s="67" t="str">
        <f t="shared" si="20"/>
        <v>NIE</v>
      </c>
      <c r="L29" s="1" t="s">
        <v>226</v>
      </c>
      <c r="M29" s="68">
        <v>0.4850053495610489</v>
      </c>
      <c r="N29" s="67" t="str">
        <f t="shared" si="21"/>
        <v>NIE</v>
      </c>
      <c r="O29" s="67" t="str">
        <f t="shared" si="22"/>
        <v>NIE</v>
      </c>
      <c r="P29" s="67" t="str">
        <f t="shared" si="23"/>
        <v>NIE</v>
      </c>
      <c r="Q29" s="1" t="s">
        <v>74</v>
      </c>
      <c r="R29" s="62">
        <v>0</v>
      </c>
      <c r="S29" s="67" t="str">
        <f t="shared" si="24"/>
        <v>NIE</v>
      </c>
      <c r="T29" s="67" t="str">
        <f t="shared" si="25"/>
        <v>NIE</v>
      </c>
      <c r="U29" s="67" t="str">
        <f t="shared" si="26"/>
        <v>NIE</v>
      </c>
      <c r="V29" s="1" t="s">
        <v>228</v>
      </c>
      <c r="W29" s="68">
        <v>1.5777381087080284</v>
      </c>
      <c r="X29" s="67" t="str">
        <f t="shared" si="27"/>
        <v>NIE</v>
      </c>
      <c r="Y29" s="67" t="str">
        <f t="shared" si="28"/>
        <v>NIE</v>
      </c>
      <c r="Z29" s="67" t="str">
        <f t="shared" si="29"/>
        <v>NIE</v>
      </c>
    </row>
    <row r="30" spans="1:26" x14ac:dyDescent="0.25">
      <c r="A30" s="1">
        <v>4</v>
      </c>
      <c r="B30" s="1" t="s">
        <v>26</v>
      </c>
      <c r="C30" s="68">
        <v>0.55547454530376583</v>
      </c>
      <c r="D30" s="67" t="str">
        <f t="shared" si="15"/>
        <v>NIE</v>
      </c>
      <c r="E30" s="67" t="str">
        <f t="shared" si="16"/>
        <v>NIE</v>
      </c>
      <c r="F30" s="67" t="str">
        <f t="shared" si="17"/>
        <v>NIE</v>
      </c>
      <c r="G30" s="1" t="s">
        <v>254</v>
      </c>
      <c r="H30" s="68">
        <v>1.5</v>
      </c>
      <c r="I30" s="67" t="str">
        <f t="shared" si="18"/>
        <v>NIE</v>
      </c>
      <c r="J30" s="67" t="str">
        <f t="shared" si="19"/>
        <v>NIE</v>
      </c>
      <c r="K30" s="67" t="str">
        <f t="shared" si="20"/>
        <v>NIE</v>
      </c>
      <c r="L30" s="1" t="s">
        <v>227</v>
      </c>
      <c r="M30" s="68">
        <v>0.3945899043944015</v>
      </c>
      <c r="N30" s="67" t="str">
        <f t="shared" si="21"/>
        <v>NIE</v>
      </c>
      <c r="O30" s="67" t="str">
        <f t="shared" si="22"/>
        <v>NIE</v>
      </c>
      <c r="P30" s="67" t="str">
        <f t="shared" si="23"/>
        <v>NIE</v>
      </c>
      <c r="Q30" s="1" t="s">
        <v>247</v>
      </c>
      <c r="R30" s="68">
        <v>1.7203961682003525E-14</v>
      </c>
      <c r="S30" s="67" t="str">
        <f t="shared" si="24"/>
        <v>NIE</v>
      </c>
      <c r="T30" s="67" t="str">
        <f t="shared" si="25"/>
        <v>NIE</v>
      </c>
      <c r="U30" s="67" t="str">
        <f t="shared" si="26"/>
        <v>NIE</v>
      </c>
      <c r="V30" s="1" t="s">
        <v>229</v>
      </c>
      <c r="W30" s="68">
        <v>1.5777381087080284</v>
      </c>
      <c r="X30" s="67" t="str">
        <f t="shared" si="27"/>
        <v>NIE</v>
      </c>
      <c r="Y30" s="67" t="str">
        <f t="shared" si="28"/>
        <v>NIE</v>
      </c>
      <c r="Z30" s="67" t="str">
        <f t="shared" si="29"/>
        <v>NIE</v>
      </c>
    </row>
    <row r="31" spans="1:26" x14ac:dyDescent="0.25">
      <c r="A31" s="1">
        <v>5</v>
      </c>
      <c r="B31" s="1" t="s">
        <v>229</v>
      </c>
      <c r="C31" s="68">
        <v>0.5180991906019613</v>
      </c>
      <c r="D31" s="67" t="str">
        <f t="shared" si="15"/>
        <v>NIE</v>
      </c>
      <c r="E31" s="67" t="str">
        <f t="shared" si="16"/>
        <v>NIE</v>
      </c>
      <c r="F31" s="67" t="str">
        <f t="shared" si="17"/>
        <v>NIE</v>
      </c>
      <c r="G31" s="1" t="s">
        <v>255</v>
      </c>
      <c r="H31" s="68">
        <v>1.5</v>
      </c>
      <c r="I31" s="67" t="str">
        <f t="shared" si="18"/>
        <v>NIE</v>
      </c>
      <c r="J31" s="67" t="str">
        <f t="shared" si="19"/>
        <v>NIE</v>
      </c>
      <c r="K31" s="67" t="str">
        <f t="shared" si="20"/>
        <v>NIE</v>
      </c>
      <c r="L31" s="1" t="s">
        <v>233</v>
      </c>
      <c r="M31" s="68">
        <v>0.34942907183532329</v>
      </c>
      <c r="N31" s="67" t="str">
        <f t="shared" si="21"/>
        <v>NIE</v>
      </c>
      <c r="O31" s="67" t="str">
        <f t="shared" si="22"/>
        <v>NIE</v>
      </c>
      <c r="P31" s="67" t="str">
        <f t="shared" si="23"/>
        <v>NIE</v>
      </c>
      <c r="Q31" s="1" t="s">
        <v>266</v>
      </c>
      <c r="R31" s="68">
        <v>0</v>
      </c>
      <c r="S31" s="67" t="str">
        <f t="shared" si="24"/>
        <v>NIE</v>
      </c>
      <c r="T31" s="67" t="str">
        <f t="shared" si="25"/>
        <v>NIE</v>
      </c>
      <c r="U31" s="67" t="str">
        <f t="shared" si="26"/>
        <v>NIE</v>
      </c>
      <c r="V31" s="1" t="s">
        <v>257</v>
      </c>
      <c r="W31" s="68">
        <v>1.5704058335674127</v>
      </c>
      <c r="X31" s="67" t="str">
        <f t="shared" si="27"/>
        <v>NIE</v>
      </c>
      <c r="Y31" s="67" t="str">
        <f t="shared" si="28"/>
        <v>NIE</v>
      </c>
      <c r="Z31" s="67" t="str">
        <f t="shared" si="29"/>
        <v>NIE</v>
      </c>
    </row>
    <row r="32" spans="1:26" x14ac:dyDescent="0.25">
      <c r="A32" s="1">
        <v>6</v>
      </c>
      <c r="B32" s="1" t="s">
        <v>25</v>
      </c>
      <c r="C32" s="68">
        <v>0.39785382943228254</v>
      </c>
      <c r="D32" s="67" t="str">
        <f t="shared" si="15"/>
        <v>NIE</v>
      </c>
      <c r="E32" s="67" t="str">
        <f t="shared" si="16"/>
        <v>NIE</v>
      </c>
      <c r="F32" s="67" t="str">
        <f t="shared" si="17"/>
        <v>NIE</v>
      </c>
      <c r="G32" s="1" t="s">
        <v>240</v>
      </c>
      <c r="H32" s="68">
        <v>1.5</v>
      </c>
      <c r="I32" s="67" t="str">
        <f t="shared" si="18"/>
        <v>NIE</v>
      </c>
      <c r="J32" s="67" t="str">
        <f t="shared" si="19"/>
        <v>NIE</v>
      </c>
      <c r="K32" s="67" t="str">
        <f t="shared" si="20"/>
        <v>NIE</v>
      </c>
      <c r="L32" s="1" t="s">
        <v>230</v>
      </c>
      <c r="M32" s="68">
        <v>0.3333985412823931</v>
      </c>
      <c r="N32" s="67" t="str">
        <f t="shared" si="21"/>
        <v>NIE</v>
      </c>
      <c r="O32" s="67" t="str">
        <f t="shared" si="22"/>
        <v>NIE</v>
      </c>
      <c r="P32" s="67" t="str">
        <f t="shared" si="23"/>
        <v>NIE</v>
      </c>
      <c r="Q32" s="1" t="s">
        <v>258</v>
      </c>
      <c r="R32" s="68">
        <v>1.7203961682003525E-14</v>
      </c>
      <c r="S32" s="67" t="str">
        <f t="shared" si="24"/>
        <v>NIE</v>
      </c>
      <c r="T32" s="67" t="str">
        <f t="shared" si="25"/>
        <v>NIE</v>
      </c>
      <c r="U32" s="67" t="str">
        <f t="shared" si="26"/>
        <v>NIE</v>
      </c>
      <c r="V32" s="1" t="s">
        <v>225</v>
      </c>
      <c r="W32" s="68">
        <v>1.5704058335674127</v>
      </c>
      <c r="X32" s="67" t="str">
        <f t="shared" si="27"/>
        <v>NIE</v>
      </c>
      <c r="Y32" s="67" t="str">
        <f t="shared" si="28"/>
        <v>NIE</v>
      </c>
      <c r="Z32" s="67" t="str">
        <f t="shared" si="29"/>
        <v>NIE</v>
      </c>
    </row>
    <row r="33" spans="1:26" x14ac:dyDescent="0.25">
      <c r="A33" s="1">
        <v>7</v>
      </c>
      <c r="B33" s="1" t="s">
        <v>215</v>
      </c>
      <c r="C33" s="68">
        <v>0.1930953408088831</v>
      </c>
      <c r="D33" s="67" t="str">
        <f t="shared" si="15"/>
        <v>NIE</v>
      </c>
      <c r="E33" s="67" t="str">
        <f t="shared" si="16"/>
        <v>NIE</v>
      </c>
      <c r="F33" s="67" t="str">
        <f t="shared" si="17"/>
        <v>NIE</v>
      </c>
      <c r="G33" s="1" t="s">
        <v>241</v>
      </c>
      <c r="H33" s="68">
        <v>1.5</v>
      </c>
      <c r="I33" s="67" t="str">
        <f t="shared" si="18"/>
        <v>NIE</v>
      </c>
      <c r="J33" s="67" t="str">
        <f t="shared" si="19"/>
        <v>NIE</v>
      </c>
      <c r="K33" s="67" t="str">
        <f t="shared" si="20"/>
        <v>NIE</v>
      </c>
      <c r="L33" s="1" t="s">
        <v>238</v>
      </c>
      <c r="M33" s="68">
        <v>1.4062738918428519</v>
      </c>
      <c r="N33" s="67" t="str">
        <f t="shared" si="21"/>
        <v>NIE</v>
      </c>
      <c r="O33" s="67" t="str">
        <f t="shared" si="22"/>
        <v>NIE</v>
      </c>
      <c r="P33" s="67" t="str">
        <f t="shared" si="23"/>
        <v>NIE</v>
      </c>
      <c r="Q33" s="1" t="s">
        <v>220</v>
      </c>
      <c r="R33" s="68">
        <v>5.7346538940012409E-15</v>
      </c>
      <c r="S33" s="67" t="str">
        <f t="shared" si="24"/>
        <v>NIE</v>
      </c>
      <c r="T33" s="67" t="str">
        <f t="shared" si="25"/>
        <v>NIE</v>
      </c>
      <c r="U33" s="67" t="str">
        <f t="shared" si="26"/>
        <v>NIE</v>
      </c>
      <c r="V33" s="1" t="s">
        <v>224</v>
      </c>
      <c r="W33" s="68">
        <v>1.5704058335674127</v>
      </c>
      <c r="X33" s="67" t="str">
        <f t="shared" si="27"/>
        <v>NIE</v>
      </c>
      <c r="Y33" s="67" t="str">
        <f t="shared" si="28"/>
        <v>NIE</v>
      </c>
      <c r="Z33" s="67" t="str">
        <f t="shared" si="29"/>
        <v>NIE</v>
      </c>
    </row>
    <row r="34" spans="1:26" x14ac:dyDescent="0.25">
      <c r="A34" s="1">
        <v>8</v>
      </c>
      <c r="B34" s="1" t="s">
        <v>225</v>
      </c>
      <c r="C34" s="68">
        <v>0.40931266640592978</v>
      </c>
      <c r="D34" s="67" t="str">
        <f t="shared" si="15"/>
        <v>NIE</v>
      </c>
      <c r="E34" s="67" t="str">
        <f t="shared" si="16"/>
        <v>NIE</v>
      </c>
      <c r="F34" s="67" t="str">
        <f t="shared" si="17"/>
        <v>NIE</v>
      </c>
      <c r="G34" s="1" t="s">
        <v>248</v>
      </c>
      <c r="H34" s="68">
        <v>1.5</v>
      </c>
      <c r="I34" s="67" t="str">
        <f t="shared" si="18"/>
        <v>NIE</v>
      </c>
      <c r="J34" s="67" t="str">
        <f t="shared" si="19"/>
        <v>NIE</v>
      </c>
      <c r="K34" s="67" t="str">
        <f t="shared" si="20"/>
        <v>NIE</v>
      </c>
      <c r="L34" s="1" t="s">
        <v>237</v>
      </c>
      <c r="M34" s="68">
        <v>1.1515491262333664</v>
      </c>
      <c r="N34" s="67" t="str">
        <f t="shared" si="21"/>
        <v>NIE</v>
      </c>
      <c r="O34" s="67" t="str">
        <f t="shared" si="22"/>
        <v>NIE</v>
      </c>
      <c r="P34" s="67" t="str">
        <f t="shared" si="23"/>
        <v>NIE</v>
      </c>
      <c r="Q34" s="1" t="s">
        <v>267</v>
      </c>
      <c r="R34" s="68">
        <v>0</v>
      </c>
      <c r="S34" s="67" t="str">
        <f t="shared" si="24"/>
        <v>NIE</v>
      </c>
      <c r="T34" s="67" t="str">
        <f t="shared" si="25"/>
        <v>NIE</v>
      </c>
      <c r="U34" s="67" t="str">
        <f t="shared" si="26"/>
        <v>NIE</v>
      </c>
      <c r="V34" s="1" t="s">
        <v>231</v>
      </c>
      <c r="W34" s="68">
        <v>1.5630363010700408</v>
      </c>
      <c r="X34" s="67" t="str">
        <f t="shared" si="27"/>
        <v>NIE</v>
      </c>
      <c r="Y34" s="67" t="str">
        <f t="shared" si="28"/>
        <v>NIE</v>
      </c>
      <c r="Z34" s="67" t="str">
        <f t="shared" si="29"/>
        <v>NIE</v>
      </c>
    </row>
    <row r="35" spans="1:26" x14ac:dyDescent="0.25">
      <c r="A35" s="1">
        <v>9</v>
      </c>
      <c r="B35" s="1" t="s">
        <v>223</v>
      </c>
      <c r="C35" s="68">
        <v>0.3267742103257183</v>
      </c>
      <c r="D35" s="67" t="str">
        <f t="shared" si="15"/>
        <v>NIE</v>
      </c>
      <c r="E35" s="67" t="str">
        <f t="shared" si="16"/>
        <v>NIE</v>
      </c>
      <c r="F35" s="67" t="str">
        <f t="shared" si="17"/>
        <v>NIE</v>
      </c>
      <c r="G35" s="1" t="s">
        <v>249</v>
      </c>
      <c r="H35" s="68">
        <v>1.5</v>
      </c>
      <c r="I35" s="67" t="str">
        <f t="shared" si="18"/>
        <v>NIE</v>
      </c>
      <c r="J35" s="67" t="str">
        <f t="shared" si="19"/>
        <v>NIE</v>
      </c>
      <c r="K35" s="67" t="str">
        <f t="shared" si="20"/>
        <v>NIE</v>
      </c>
      <c r="L35" s="1" t="s">
        <v>258</v>
      </c>
      <c r="M35" s="68">
        <v>0.28658233794914084</v>
      </c>
      <c r="N35" s="67" t="str">
        <f t="shared" si="21"/>
        <v>NIE</v>
      </c>
      <c r="O35" s="67" t="str">
        <f t="shared" si="22"/>
        <v>NIE</v>
      </c>
      <c r="P35" s="67" t="str">
        <f t="shared" si="23"/>
        <v>NIE</v>
      </c>
      <c r="Q35" s="1" t="s">
        <v>237</v>
      </c>
      <c r="R35" s="68">
        <v>-1.0000000000000002</v>
      </c>
      <c r="S35" s="67" t="str">
        <f t="shared" si="24"/>
        <v>NIE</v>
      </c>
      <c r="T35" s="67" t="str">
        <f t="shared" si="25"/>
        <v>NIE</v>
      </c>
      <c r="U35" s="67" t="str">
        <f t="shared" si="26"/>
        <v>NIE</v>
      </c>
      <c r="V35" s="1" t="s">
        <v>232</v>
      </c>
      <c r="W35" s="68">
        <v>1.5558635037078867</v>
      </c>
      <c r="X35" s="67" t="str">
        <f t="shared" si="27"/>
        <v>NIE</v>
      </c>
      <c r="Y35" s="67" t="str">
        <f t="shared" si="28"/>
        <v>NIE</v>
      </c>
      <c r="Z35" s="67" t="str">
        <f t="shared" si="29"/>
        <v>NIE</v>
      </c>
    </row>
    <row r="36" spans="1:26" x14ac:dyDescent="0.25">
      <c r="A36" s="1">
        <v>10</v>
      </c>
      <c r="B36" s="1" t="s">
        <v>238</v>
      </c>
      <c r="C36" s="68">
        <v>0.55617784038679263</v>
      </c>
      <c r="D36" s="67" t="str">
        <f t="shared" si="15"/>
        <v>NIE</v>
      </c>
      <c r="E36" s="67" t="str">
        <f t="shared" si="16"/>
        <v>NIE</v>
      </c>
      <c r="F36" s="67" t="str">
        <f t="shared" si="17"/>
        <v>NIE</v>
      </c>
      <c r="G36" s="1" t="s">
        <v>220</v>
      </c>
      <c r="H36" s="68">
        <v>1.5</v>
      </c>
      <c r="I36" s="67" t="str">
        <f t="shared" si="18"/>
        <v>NIE</v>
      </c>
      <c r="J36" s="67" t="str">
        <f t="shared" si="19"/>
        <v>NIE</v>
      </c>
      <c r="K36" s="67" t="str">
        <f t="shared" si="20"/>
        <v>NIE</v>
      </c>
      <c r="L36" s="1" t="s">
        <v>259</v>
      </c>
      <c r="M36" s="68">
        <v>0.28092467518842346</v>
      </c>
      <c r="N36" s="67" t="str">
        <f t="shared" si="21"/>
        <v>NIE</v>
      </c>
      <c r="O36" s="67" t="str">
        <f t="shared" si="22"/>
        <v>NIE</v>
      </c>
      <c r="P36" s="67" t="str">
        <f t="shared" si="23"/>
        <v>NIE</v>
      </c>
      <c r="Q36" s="1" t="s">
        <v>238</v>
      </c>
      <c r="R36" s="68">
        <v>-1.0000000000000002</v>
      </c>
      <c r="S36" s="67" t="str">
        <f t="shared" si="24"/>
        <v>NIE</v>
      </c>
      <c r="T36" s="67" t="str">
        <f t="shared" si="25"/>
        <v>NIE</v>
      </c>
      <c r="U36" s="67" t="str">
        <f t="shared" si="26"/>
        <v>NIE</v>
      </c>
      <c r="V36" s="1" t="s">
        <v>233</v>
      </c>
      <c r="W36" s="68">
        <v>1.5558635037078867</v>
      </c>
      <c r="X36" s="67" t="str">
        <f t="shared" si="27"/>
        <v>NIE</v>
      </c>
      <c r="Y36" s="67" t="str">
        <f t="shared" si="28"/>
        <v>NIE</v>
      </c>
      <c r="Z36" s="67" t="str">
        <f t="shared" si="29"/>
        <v>NIE</v>
      </c>
    </row>
    <row r="37" spans="1:26" x14ac:dyDescent="0.25">
      <c r="A37" s="1">
        <v>11</v>
      </c>
      <c r="B37" s="1" t="s">
        <v>232</v>
      </c>
      <c r="C37" s="68">
        <v>0.22999655931141569</v>
      </c>
      <c r="D37" s="67" t="str">
        <f t="shared" si="15"/>
        <v>NIE</v>
      </c>
      <c r="E37" s="67" t="str">
        <f t="shared" si="16"/>
        <v>NIE</v>
      </c>
      <c r="F37" s="67" t="str">
        <f t="shared" si="17"/>
        <v>NIE</v>
      </c>
      <c r="G37" s="1" t="s">
        <v>243</v>
      </c>
      <c r="H37" s="68">
        <v>1.5</v>
      </c>
      <c r="I37" s="67" t="str">
        <f t="shared" si="18"/>
        <v>NIE</v>
      </c>
      <c r="J37" s="67" t="str">
        <f t="shared" si="19"/>
        <v>NIE</v>
      </c>
      <c r="K37" s="67" t="str">
        <f t="shared" si="20"/>
        <v>NIE</v>
      </c>
      <c r="L37" s="1" t="s">
        <v>228</v>
      </c>
      <c r="M37" s="68">
        <v>0.16406635705454675</v>
      </c>
      <c r="N37" s="67" t="str">
        <f t="shared" si="21"/>
        <v>NIE</v>
      </c>
      <c r="O37" s="67" t="str">
        <f t="shared" si="22"/>
        <v>NIE</v>
      </c>
      <c r="P37" s="67" t="str">
        <f t="shared" si="23"/>
        <v>NIE</v>
      </c>
      <c r="Q37" s="1" t="s">
        <v>261</v>
      </c>
      <c r="R37" s="68">
        <v>-0.42857142857142411</v>
      </c>
      <c r="S37" s="67" t="str">
        <f t="shared" si="24"/>
        <v>NIE</v>
      </c>
      <c r="T37" s="67" t="str">
        <f t="shared" si="25"/>
        <v>NIE</v>
      </c>
      <c r="U37" s="67" t="str">
        <f t="shared" si="26"/>
        <v>NIE</v>
      </c>
      <c r="V37" s="1" t="s">
        <v>226</v>
      </c>
      <c r="W37" s="68">
        <v>1.5558635037078867</v>
      </c>
      <c r="X37" s="67" t="str">
        <f t="shared" si="27"/>
        <v>NIE</v>
      </c>
      <c r="Y37" s="67" t="str">
        <f t="shared" si="28"/>
        <v>NIE</v>
      </c>
      <c r="Z37" s="67" t="str">
        <f t="shared" si="29"/>
        <v>NIE</v>
      </c>
    </row>
    <row r="38" spans="1:26" x14ac:dyDescent="0.25">
      <c r="A38" s="1">
        <v>12</v>
      </c>
      <c r="B38" s="1" t="s">
        <v>251</v>
      </c>
      <c r="C38" s="68">
        <v>0.16671948278027565</v>
      </c>
      <c r="D38" s="67" t="str">
        <f t="shared" si="15"/>
        <v>NIE</v>
      </c>
      <c r="E38" s="67" t="str">
        <f t="shared" si="16"/>
        <v>NIE</v>
      </c>
      <c r="F38" s="67" t="str">
        <f t="shared" si="17"/>
        <v>NIE</v>
      </c>
      <c r="G38" s="1" t="s">
        <v>256</v>
      </c>
      <c r="H38" s="68">
        <v>1.5</v>
      </c>
      <c r="I38" s="67" t="str">
        <f t="shared" si="18"/>
        <v>NIE</v>
      </c>
      <c r="J38" s="67" t="str">
        <f t="shared" si="19"/>
        <v>NIE</v>
      </c>
      <c r="K38" s="67" t="str">
        <f t="shared" si="20"/>
        <v>NIE</v>
      </c>
      <c r="L38" s="1" t="s">
        <v>260</v>
      </c>
      <c r="M38" s="68">
        <v>0.21187899894760559</v>
      </c>
      <c r="N38" s="67" t="str">
        <f t="shared" si="21"/>
        <v>NIE</v>
      </c>
      <c r="O38" s="67" t="str">
        <f t="shared" si="22"/>
        <v>NIE</v>
      </c>
      <c r="P38" s="67" t="str">
        <f t="shared" si="23"/>
        <v>NIE</v>
      </c>
      <c r="Q38" s="1" t="s">
        <v>245</v>
      </c>
      <c r="R38" s="68">
        <v>-0.55708601453113593</v>
      </c>
      <c r="S38" s="67" t="str">
        <f t="shared" si="24"/>
        <v>NIE</v>
      </c>
      <c r="T38" s="67" t="str">
        <f t="shared" si="25"/>
        <v>NIE</v>
      </c>
      <c r="U38" s="67" t="str">
        <f t="shared" si="26"/>
        <v>NIE</v>
      </c>
      <c r="V38" s="1" t="s">
        <v>227</v>
      </c>
      <c r="W38" s="68">
        <v>1.5485365601712722</v>
      </c>
      <c r="X38" s="67" t="str">
        <f t="shared" si="27"/>
        <v>NIE</v>
      </c>
      <c r="Y38" s="67" t="str">
        <f t="shared" si="28"/>
        <v>NIE</v>
      </c>
      <c r="Z38" s="67" t="str">
        <f t="shared" si="29"/>
        <v>NIE</v>
      </c>
    </row>
    <row r="39" spans="1:26" x14ac:dyDescent="0.25">
      <c r="A39" s="1">
        <v>13</v>
      </c>
      <c r="B39" s="1" t="s">
        <v>245</v>
      </c>
      <c r="C39" s="68">
        <v>0.25873422048355993</v>
      </c>
      <c r="D39" s="67" t="str">
        <f t="shared" si="15"/>
        <v>NIE</v>
      </c>
      <c r="E39" s="67" t="str">
        <f t="shared" si="16"/>
        <v>NIE</v>
      </c>
      <c r="F39" s="67" t="str">
        <f t="shared" si="17"/>
        <v>NIE</v>
      </c>
      <c r="G39" s="1" t="s">
        <v>223</v>
      </c>
      <c r="H39" s="68">
        <v>1.5</v>
      </c>
      <c r="I39" s="67" t="str">
        <f t="shared" si="18"/>
        <v>NIE</v>
      </c>
      <c r="J39" s="67" t="str">
        <f t="shared" si="19"/>
        <v>NIE</v>
      </c>
      <c r="K39" s="67" t="str">
        <f t="shared" si="20"/>
        <v>NIE</v>
      </c>
      <c r="L39" s="1" t="s">
        <v>229</v>
      </c>
      <c r="M39" s="68">
        <v>0.12539389111884169</v>
      </c>
      <c r="N39" s="67" t="str">
        <f t="shared" si="21"/>
        <v>NIE</v>
      </c>
      <c r="O39" s="67" t="str">
        <f t="shared" si="22"/>
        <v>NIE</v>
      </c>
      <c r="P39" s="67" t="str">
        <f t="shared" si="23"/>
        <v>NIE</v>
      </c>
      <c r="Q39" s="1" t="s">
        <v>222</v>
      </c>
      <c r="R39" s="68">
        <v>-0.36115755925730492</v>
      </c>
      <c r="S39" s="67" t="str">
        <f t="shared" si="24"/>
        <v>NIE</v>
      </c>
      <c r="T39" s="67" t="str">
        <f t="shared" si="25"/>
        <v>NIE</v>
      </c>
      <c r="U39" s="67" t="str">
        <f t="shared" si="26"/>
        <v>NIE</v>
      </c>
      <c r="V39" s="1" t="s">
        <v>230</v>
      </c>
      <c r="W39" s="68">
        <v>1.5485365601712722</v>
      </c>
      <c r="X39" s="67" t="str">
        <f t="shared" si="27"/>
        <v>NIE</v>
      </c>
      <c r="Y39" s="67" t="str">
        <f t="shared" si="28"/>
        <v>NIE</v>
      </c>
      <c r="Z39" s="67" t="str">
        <f t="shared" si="29"/>
        <v>NIE</v>
      </c>
    </row>
    <row r="40" spans="1:26" x14ac:dyDescent="0.25">
      <c r="A40" s="1">
        <v>14</v>
      </c>
      <c r="B40" s="1" t="s">
        <v>52</v>
      </c>
      <c r="C40" s="68">
        <v>0.13259437045719119</v>
      </c>
      <c r="D40" s="67" t="str">
        <f t="shared" si="15"/>
        <v>NIE</v>
      </c>
      <c r="E40" s="67" t="str">
        <f t="shared" si="16"/>
        <v>NIE</v>
      </c>
      <c r="F40" s="67" t="str">
        <f t="shared" si="17"/>
        <v>NIE</v>
      </c>
      <c r="G40" s="1" t="s">
        <v>257</v>
      </c>
      <c r="H40" s="68">
        <v>1.5</v>
      </c>
      <c r="I40" s="67" t="str">
        <f t="shared" si="18"/>
        <v>NIE</v>
      </c>
      <c r="J40" s="67" t="str">
        <f t="shared" si="19"/>
        <v>NIE</v>
      </c>
      <c r="K40" s="67" t="str">
        <f t="shared" si="20"/>
        <v>NIE</v>
      </c>
      <c r="L40" s="1" t="s">
        <v>239</v>
      </c>
      <c r="M40" s="68">
        <v>0.16406635705454675</v>
      </c>
      <c r="N40" s="67" t="str">
        <f t="shared" si="21"/>
        <v>NIE</v>
      </c>
      <c r="O40" s="67" t="str">
        <f t="shared" si="22"/>
        <v>NIE</v>
      </c>
      <c r="P40" s="67" t="str">
        <f t="shared" si="23"/>
        <v>NIE</v>
      </c>
      <c r="Q40" s="1" t="s">
        <v>132</v>
      </c>
      <c r="R40" s="68">
        <v>-1.5000000000000002</v>
      </c>
      <c r="S40" s="67" t="str">
        <f t="shared" si="24"/>
        <v>NIE</v>
      </c>
      <c r="T40" s="67" t="str">
        <f t="shared" si="25"/>
        <v>NIE</v>
      </c>
      <c r="U40" s="67" t="str">
        <f t="shared" si="26"/>
        <v>NIE</v>
      </c>
      <c r="V40" s="1" t="s">
        <v>64</v>
      </c>
      <c r="W40" s="68">
        <v>1.5340615169733323</v>
      </c>
      <c r="X40" s="67" t="str">
        <f t="shared" si="27"/>
        <v>NIE</v>
      </c>
      <c r="Y40" s="67" t="str">
        <f t="shared" si="28"/>
        <v>NIE</v>
      </c>
      <c r="Z40" s="67" t="str">
        <f t="shared" si="29"/>
        <v>NIE</v>
      </c>
    </row>
    <row r="41" spans="1:26" x14ac:dyDescent="0.25">
      <c r="A41" s="1">
        <v>15</v>
      </c>
      <c r="B41" s="1" t="s">
        <v>224</v>
      </c>
      <c r="C41" s="68">
        <v>1.5788535584450648E-3</v>
      </c>
      <c r="D41" s="67" t="str">
        <f t="shared" si="15"/>
        <v>NIE</v>
      </c>
      <c r="E41" s="67" t="str">
        <f t="shared" si="16"/>
        <v>NIE</v>
      </c>
      <c r="F41" s="67" t="str">
        <f t="shared" si="17"/>
        <v>NIE</v>
      </c>
      <c r="G41" s="1" t="s">
        <v>228</v>
      </c>
      <c r="H41" s="68">
        <v>1.5</v>
      </c>
      <c r="I41" s="67" t="str">
        <f t="shared" si="18"/>
        <v>NIE</v>
      </c>
      <c r="J41" s="67" t="str">
        <f t="shared" si="19"/>
        <v>NIE</v>
      </c>
      <c r="K41" s="67" t="str">
        <f t="shared" si="20"/>
        <v>NIE</v>
      </c>
      <c r="L41" s="1" t="s">
        <v>261</v>
      </c>
      <c r="M41" s="68">
        <v>0.10342399224452895</v>
      </c>
      <c r="N41" s="67" t="str">
        <f t="shared" si="21"/>
        <v>NIE</v>
      </c>
      <c r="O41" s="67" t="str">
        <f t="shared" si="22"/>
        <v>NIE</v>
      </c>
      <c r="P41" s="67" t="str">
        <f t="shared" si="23"/>
        <v>NIE</v>
      </c>
      <c r="Q41" s="1" t="s">
        <v>28</v>
      </c>
      <c r="R41" s="68">
        <v>-0.9999999999999859</v>
      </c>
      <c r="S41" s="67" t="str">
        <f t="shared" si="24"/>
        <v>NIE</v>
      </c>
      <c r="T41" s="67" t="str">
        <f t="shared" si="25"/>
        <v>NIE</v>
      </c>
      <c r="U41" s="67" t="str">
        <f t="shared" si="26"/>
        <v>NIE</v>
      </c>
      <c r="V41" s="1" t="s">
        <v>65</v>
      </c>
      <c r="W41" s="68">
        <v>1.5340615169733323</v>
      </c>
      <c r="X41" s="67" t="str">
        <f t="shared" si="27"/>
        <v>NIE</v>
      </c>
      <c r="Y41" s="67" t="str">
        <f t="shared" si="28"/>
        <v>NIE</v>
      </c>
      <c r="Z41" s="67" t="str">
        <f t="shared" si="29"/>
        <v>NIE</v>
      </c>
    </row>
    <row r="42" spans="1:26" x14ac:dyDescent="0.25">
      <c r="A42" s="1">
        <v>16</v>
      </c>
      <c r="B42" s="1" t="s">
        <v>74</v>
      </c>
      <c r="C42" s="68">
        <v>0</v>
      </c>
      <c r="D42" s="67" t="str">
        <f t="shared" si="15"/>
        <v>NIE</v>
      </c>
      <c r="E42" s="67" t="str">
        <f t="shared" si="16"/>
        <v>NIE</v>
      </c>
      <c r="F42" s="67" t="str">
        <f t="shared" si="17"/>
        <v>NIE</v>
      </c>
      <c r="G42" s="1" t="s">
        <v>229</v>
      </c>
      <c r="H42" s="68">
        <v>1.5</v>
      </c>
      <c r="I42" s="67" t="str">
        <f t="shared" si="18"/>
        <v>NIE</v>
      </c>
      <c r="J42" s="67" t="str">
        <f t="shared" si="19"/>
        <v>NIE</v>
      </c>
      <c r="K42" s="67" t="str">
        <f t="shared" si="20"/>
        <v>NIE</v>
      </c>
      <c r="L42" s="1" t="s">
        <v>262</v>
      </c>
      <c r="M42" s="68">
        <v>0.10087183010558229</v>
      </c>
      <c r="N42" s="67" t="str">
        <f t="shared" si="21"/>
        <v>NIE</v>
      </c>
      <c r="O42" s="67" t="str">
        <f t="shared" si="22"/>
        <v>NIE</v>
      </c>
      <c r="P42" s="67" t="str">
        <f t="shared" si="23"/>
        <v>NIE</v>
      </c>
      <c r="Q42" s="1" t="s">
        <v>263</v>
      </c>
      <c r="R42" s="68">
        <v>-0.9999999999999859</v>
      </c>
      <c r="S42" s="67" t="str">
        <f t="shared" si="24"/>
        <v>NIE</v>
      </c>
      <c r="T42" s="67" t="str">
        <f t="shared" si="25"/>
        <v>NIE</v>
      </c>
      <c r="U42" s="67" t="str">
        <f t="shared" si="26"/>
        <v>NIE</v>
      </c>
      <c r="V42" s="1" t="s">
        <v>248</v>
      </c>
      <c r="W42" s="68">
        <v>1.5340615169733323</v>
      </c>
      <c r="X42" s="67" t="str">
        <f t="shared" si="27"/>
        <v>NIE</v>
      </c>
      <c r="Y42" s="67" t="str">
        <f t="shared" si="28"/>
        <v>NIE</v>
      </c>
      <c r="Z42" s="67" t="str">
        <f t="shared" si="29"/>
        <v>NIE</v>
      </c>
    </row>
    <row r="43" spans="1:26" x14ac:dyDescent="0.25">
      <c r="A43" s="1">
        <v>17</v>
      </c>
      <c r="B43" s="1" t="s">
        <v>252</v>
      </c>
      <c r="C43" s="68">
        <v>-4.8850886735252383E-3</v>
      </c>
      <c r="D43" s="67" t="str">
        <f t="shared" si="15"/>
        <v>NIE</v>
      </c>
      <c r="E43" s="67" t="str">
        <f t="shared" si="16"/>
        <v>NIE</v>
      </c>
      <c r="F43" s="67" t="str">
        <f t="shared" si="17"/>
        <v>NIE</v>
      </c>
      <c r="G43" s="1" t="s">
        <v>225</v>
      </c>
      <c r="H43" s="68">
        <v>1.5</v>
      </c>
      <c r="I43" s="67" t="str">
        <f t="shared" si="18"/>
        <v>NIE</v>
      </c>
      <c r="J43" s="67" t="str">
        <f t="shared" si="19"/>
        <v>NIE</v>
      </c>
      <c r="K43" s="67" t="str">
        <f t="shared" si="20"/>
        <v>NIE</v>
      </c>
      <c r="L43" s="1" t="s">
        <v>90</v>
      </c>
      <c r="M43" s="68">
        <v>5.7000481235259928E-2</v>
      </c>
      <c r="N43" s="67" t="str">
        <f t="shared" si="21"/>
        <v>NIE</v>
      </c>
      <c r="O43" s="67" t="str">
        <f t="shared" si="22"/>
        <v>NIE</v>
      </c>
      <c r="P43" s="67" t="str">
        <f t="shared" si="23"/>
        <v>NIE</v>
      </c>
      <c r="Q43" s="1" t="s">
        <v>262</v>
      </c>
      <c r="R43" s="68">
        <v>-1.5000000000000002</v>
      </c>
      <c r="S43" s="67" t="str">
        <f t="shared" si="24"/>
        <v>NIE</v>
      </c>
      <c r="T43" s="67" t="str">
        <f t="shared" si="25"/>
        <v>NIE</v>
      </c>
      <c r="U43" s="67" t="str">
        <f t="shared" si="26"/>
        <v>NIE</v>
      </c>
      <c r="V43" s="1" t="s">
        <v>240</v>
      </c>
      <c r="W43" s="68">
        <v>1.5341186408616172</v>
      </c>
      <c r="X43" s="67" t="str">
        <f t="shared" si="27"/>
        <v>NIE</v>
      </c>
      <c r="Y43" s="67" t="str">
        <f t="shared" si="28"/>
        <v>NIE</v>
      </c>
      <c r="Z43" s="67" t="str">
        <f t="shared" si="29"/>
        <v>NIE</v>
      </c>
    </row>
    <row r="44" spans="1:26" x14ac:dyDescent="0.25">
      <c r="A44" s="1">
        <v>18</v>
      </c>
      <c r="B44" s="1" t="s">
        <v>29</v>
      </c>
      <c r="C44" s="68">
        <v>-9.5119682746831764E-3</v>
      </c>
      <c r="D44" s="67" t="str">
        <f t="shared" si="15"/>
        <v>NIE</v>
      </c>
      <c r="E44" s="67" t="str">
        <f t="shared" si="16"/>
        <v>NIE</v>
      </c>
      <c r="F44" s="67" t="str">
        <f t="shared" si="17"/>
        <v>NIE</v>
      </c>
      <c r="G44" s="1" t="s">
        <v>224</v>
      </c>
      <c r="H44" s="68">
        <v>1.5</v>
      </c>
      <c r="I44" s="67" t="str">
        <f t="shared" si="18"/>
        <v>NIE</v>
      </c>
      <c r="J44" s="67" t="str">
        <f t="shared" si="19"/>
        <v>NIE</v>
      </c>
      <c r="K44" s="67" t="str">
        <f t="shared" si="20"/>
        <v>NIE</v>
      </c>
      <c r="L44" s="1" t="s">
        <v>74</v>
      </c>
      <c r="M44" s="68">
        <v>0</v>
      </c>
      <c r="N44" s="67" t="str">
        <f t="shared" si="21"/>
        <v>NIE</v>
      </c>
      <c r="O44" s="67" t="str">
        <f t="shared" si="22"/>
        <v>NIE</v>
      </c>
      <c r="P44" s="67" t="str">
        <f t="shared" si="23"/>
        <v>NIE</v>
      </c>
      <c r="Q44" s="1" t="s">
        <v>260</v>
      </c>
      <c r="R44" s="68">
        <v>-1.0000000000000071</v>
      </c>
      <c r="S44" s="67" t="str">
        <f t="shared" si="24"/>
        <v>NIE</v>
      </c>
      <c r="T44" s="67" t="str">
        <f t="shared" si="25"/>
        <v>NIE</v>
      </c>
      <c r="U44" s="67" t="str">
        <f t="shared" si="26"/>
        <v>NIE</v>
      </c>
      <c r="V44" s="1" t="s">
        <v>241</v>
      </c>
      <c r="W44" s="68">
        <v>1.5341186408616172</v>
      </c>
      <c r="X44" s="67" t="str">
        <f t="shared" si="27"/>
        <v>NIE</v>
      </c>
      <c r="Y44" s="67" t="str">
        <f t="shared" si="28"/>
        <v>NIE</v>
      </c>
      <c r="Z44" s="67" t="str">
        <f t="shared" si="29"/>
        <v>NIE</v>
      </c>
    </row>
    <row r="45" spans="1:26" x14ac:dyDescent="0.25">
      <c r="A45" s="1">
        <v>19</v>
      </c>
      <c r="B45" s="1" t="s">
        <v>61</v>
      </c>
      <c r="C45" s="68">
        <v>-0.1539470110553543</v>
      </c>
      <c r="D45" s="67" t="str">
        <f t="shared" si="15"/>
        <v>NIE</v>
      </c>
      <c r="E45" s="67" t="str">
        <f t="shared" si="16"/>
        <v>NIE</v>
      </c>
      <c r="F45" s="67" t="str">
        <f t="shared" si="17"/>
        <v>NIE</v>
      </c>
      <c r="G45" s="1" t="s">
        <v>215</v>
      </c>
      <c r="H45" s="68">
        <v>1.5</v>
      </c>
      <c r="I45" s="67" t="str">
        <f t="shared" si="18"/>
        <v>NIE</v>
      </c>
      <c r="J45" s="67" t="str">
        <f t="shared" si="19"/>
        <v>NIE</v>
      </c>
      <c r="K45" s="67" t="str">
        <f t="shared" si="20"/>
        <v>NIE</v>
      </c>
      <c r="L45" s="1" t="s">
        <v>263</v>
      </c>
      <c r="M45" s="68">
        <v>-6.6005154407906624E-4</v>
      </c>
      <c r="N45" s="67" t="str">
        <f t="shared" si="21"/>
        <v>NIE</v>
      </c>
      <c r="O45" s="67" t="str">
        <f t="shared" si="22"/>
        <v>NIE</v>
      </c>
      <c r="P45" s="67" t="str">
        <f t="shared" si="23"/>
        <v>NIE</v>
      </c>
      <c r="Q45" s="1" t="s">
        <v>259</v>
      </c>
      <c r="R45" s="68">
        <v>-1.5000000000000002</v>
      </c>
      <c r="S45" s="67" t="str">
        <f t="shared" si="24"/>
        <v>NIE</v>
      </c>
      <c r="T45" s="67" t="str">
        <f t="shared" si="25"/>
        <v>NIE</v>
      </c>
      <c r="U45" s="67" t="str">
        <f t="shared" si="26"/>
        <v>NIE</v>
      </c>
      <c r="V45" s="1" t="s">
        <v>29</v>
      </c>
      <c r="W45" s="68">
        <v>1.5056030464488221</v>
      </c>
      <c r="X45" s="67" t="str">
        <f t="shared" si="27"/>
        <v>NIE</v>
      </c>
      <c r="Y45" s="67" t="str">
        <f t="shared" si="28"/>
        <v>NIE</v>
      </c>
      <c r="Z45" s="67" t="str">
        <f t="shared" si="29"/>
        <v>NIE</v>
      </c>
    </row>
    <row r="47" spans="1:26" x14ac:dyDescent="0.25">
      <c r="A47" s="1"/>
      <c r="B47" s="335" t="s">
        <v>203</v>
      </c>
      <c r="C47" s="336"/>
      <c r="D47" s="336"/>
      <c r="E47" s="336"/>
      <c r="F47" s="337"/>
      <c r="G47" s="335" t="s">
        <v>204</v>
      </c>
      <c r="H47" s="336"/>
      <c r="I47" s="336"/>
      <c r="J47" s="336"/>
      <c r="K47" s="337"/>
      <c r="L47" s="335" t="s">
        <v>205</v>
      </c>
      <c r="M47" s="336"/>
      <c r="N47" s="336"/>
      <c r="O47" s="336"/>
      <c r="P47" s="337"/>
      <c r="Q47" s="335" t="s">
        <v>213</v>
      </c>
      <c r="R47" s="336"/>
      <c r="S47" s="336"/>
      <c r="T47" s="336"/>
      <c r="U47" s="337"/>
      <c r="V47" s="335" t="s">
        <v>207</v>
      </c>
      <c r="W47" s="336"/>
      <c r="X47" s="336"/>
      <c r="Y47" s="336"/>
      <c r="Z47" s="337"/>
    </row>
    <row r="48" spans="1:26" ht="39.75" customHeight="1" x14ac:dyDescent="0.25">
      <c r="A48" s="326" t="s">
        <v>211</v>
      </c>
      <c r="B48" s="326" t="s">
        <v>296</v>
      </c>
      <c r="C48" s="338" t="s">
        <v>297</v>
      </c>
      <c r="D48" s="338" t="s">
        <v>301</v>
      </c>
      <c r="E48" s="338"/>
      <c r="F48" s="338"/>
      <c r="G48" s="326" t="s">
        <v>296</v>
      </c>
      <c r="H48" s="338" t="s">
        <v>297</v>
      </c>
      <c r="I48" s="338" t="s">
        <v>301</v>
      </c>
      <c r="J48" s="338"/>
      <c r="K48" s="338"/>
      <c r="L48" s="326" t="s">
        <v>296</v>
      </c>
      <c r="M48" s="338" t="s">
        <v>297</v>
      </c>
      <c r="N48" s="338" t="s">
        <v>301</v>
      </c>
      <c r="O48" s="338"/>
      <c r="P48" s="338"/>
      <c r="Q48" s="326" t="s">
        <v>296</v>
      </c>
      <c r="R48" s="338" t="s">
        <v>297</v>
      </c>
      <c r="S48" s="338" t="s">
        <v>301</v>
      </c>
      <c r="T48" s="338"/>
      <c r="U48" s="338"/>
      <c r="V48" s="326" t="s">
        <v>296</v>
      </c>
      <c r="W48" s="338" t="s">
        <v>297</v>
      </c>
      <c r="X48" s="338" t="s">
        <v>301</v>
      </c>
      <c r="Y48" s="338"/>
      <c r="Z48" s="338"/>
    </row>
    <row r="49" spans="1:26" x14ac:dyDescent="0.25">
      <c r="A49" s="326"/>
      <c r="B49" s="326"/>
      <c r="C49" s="338"/>
      <c r="D49" s="61" t="s">
        <v>298</v>
      </c>
      <c r="E49" s="61" t="s">
        <v>299</v>
      </c>
      <c r="F49" s="61" t="s">
        <v>300</v>
      </c>
      <c r="G49" s="326"/>
      <c r="H49" s="338"/>
      <c r="I49" s="61" t="s">
        <v>298</v>
      </c>
      <c r="J49" s="61" t="s">
        <v>299</v>
      </c>
      <c r="K49" s="61" t="s">
        <v>300</v>
      </c>
      <c r="L49" s="326"/>
      <c r="M49" s="338"/>
      <c r="N49" s="61" t="s">
        <v>298</v>
      </c>
      <c r="O49" s="61" t="s">
        <v>299</v>
      </c>
      <c r="P49" s="61" t="s">
        <v>300</v>
      </c>
      <c r="Q49" s="326"/>
      <c r="R49" s="338"/>
      <c r="S49" s="61" t="s">
        <v>298</v>
      </c>
      <c r="T49" s="61" t="s">
        <v>299</v>
      </c>
      <c r="U49" s="61" t="s">
        <v>300</v>
      </c>
      <c r="V49" s="326"/>
      <c r="W49" s="338"/>
      <c r="X49" s="61" t="s">
        <v>298</v>
      </c>
      <c r="Y49" s="61" t="s">
        <v>299</v>
      </c>
      <c r="Z49" s="61" t="s">
        <v>300</v>
      </c>
    </row>
    <row r="50" spans="1:26" x14ac:dyDescent="0.25">
      <c r="A50" s="1">
        <v>1</v>
      </c>
      <c r="B50" s="1" t="s">
        <v>217</v>
      </c>
      <c r="C50" s="68">
        <v>3.3364407827675242</v>
      </c>
      <c r="D50" s="3" t="str">
        <f>IF(OR(C50 &gt;=$B$72, C50 &lt;=$B$73), "TAK", "NIE")</f>
        <v>TAK</v>
      </c>
      <c r="E50" s="3" t="str">
        <f>IF(OR(C50 &gt;=$C$72, C50 &lt;=$C$73), "TAK", "NIE")</f>
        <v>TAK</v>
      </c>
      <c r="F50" s="67" t="str">
        <f>IF(OR(C50 &gt;=$D$72, C50 &lt;=$D$73), "TAK", "NIE")</f>
        <v>NIE</v>
      </c>
      <c r="G50" s="1" t="s">
        <v>271</v>
      </c>
      <c r="H50" s="68">
        <v>5.2511144052031984</v>
      </c>
      <c r="I50" s="3" t="str">
        <f>IF(OR(H50 &gt;=$B$72, H50 &lt;=$B$73), "TAK", "NIE")</f>
        <v>TAK</v>
      </c>
      <c r="J50" s="3" t="str">
        <f>IF(OR(H50 &gt;=$C$72, H50 &lt;=$C$73), "TAK", "NIE")</f>
        <v>TAK</v>
      </c>
      <c r="K50" s="3" t="str">
        <f>IF(OR(H50 &gt;=$D$72, H50 &lt;=$D$73), "TAK", "NIE")</f>
        <v>TAK</v>
      </c>
      <c r="L50" s="1" t="s">
        <v>133</v>
      </c>
      <c r="M50" s="68">
        <v>2.4482045284952245</v>
      </c>
      <c r="N50" s="3" t="str">
        <f>IF(OR(M50 &gt;=$B$72, M50 &lt;=$B$73), "TAK", "NIE")</f>
        <v>TAK</v>
      </c>
      <c r="O50" s="3" t="str">
        <f>IF(OR(M50 &gt;=$C$72, M50 &lt;=$C$73), "TAK", "NIE")</f>
        <v>TAK</v>
      </c>
      <c r="P50" s="67" t="str">
        <f>IF(OR(M50 &gt;=$D$72, M50 &lt;=$D$73), "TAK", "NIE")</f>
        <v>NIE</v>
      </c>
      <c r="Q50" s="1" t="s">
        <v>65</v>
      </c>
      <c r="R50" s="68">
        <v>2.8994781679566048</v>
      </c>
      <c r="S50" s="3" t="str">
        <f>IF(OR(R50 &gt;=$B$72, R50 &lt;=$B$73), "TAK", "NIE")</f>
        <v>TAK</v>
      </c>
      <c r="T50" s="3" t="str">
        <f>IF(OR(R50 &gt;=$C$72, R50 &lt;=$C$73), "TAK", "NIE")</f>
        <v>TAK</v>
      </c>
      <c r="U50" s="67" t="str">
        <f>IF(OR(R50 &gt;=$D$72, R50 &lt;=$D$73), "TAK", "NIE")</f>
        <v>NIE</v>
      </c>
      <c r="V50" s="1" t="s">
        <v>271</v>
      </c>
      <c r="W50" s="65">
        <v>2.4029766367283485</v>
      </c>
      <c r="X50" s="3" t="str">
        <f>IF(OR(W50 &gt;=$B$72, W50 &lt;=$B$73), "TAK", "NIE")</f>
        <v>TAK</v>
      </c>
      <c r="Y50" s="3" t="str">
        <f>IF(OR(W50 &gt;=$C$72, W50 &lt;=$C$73), "TAK", "NIE")</f>
        <v>TAK</v>
      </c>
      <c r="Z50" s="67" t="str">
        <f>IF(OR(W50 &gt;=$D$72, W50 &lt;=$D$73), "TAK", "NIE")</f>
        <v>NIE</v>
      </c>
    </row>
    <row r="51" spans="1:26" x14ac:dyDescent="0.25">
      <c r="A51" s="1">
        <v>2</v>
      </c>
      <c r="B51" s="1" t="s">
        <v>236</v>
      </c>
      <c r="C51" s="68">
        <v>3.9981753275863334</v>
      </c>
      <c r="D51" s="3" t="str">
        <f t="shared" ref="D51:D68" si="30">IF(OR(C51 &gt;=$B$72, C51 &lt;=$B$73), "TAK", "NIE")</f>
        <v>TAK</v>
      </c>
      <c r="E51" s="3" t="str">
        <f t="shared" ref="E51:E68" si="31">IF(OR(C51 &gt;=$C$72, C51 &lt;=$C$73), "TAK", "NIE")</f>
        <v>TAK</v>
      </c>
      <c r="F51" s="3" t="str">
        <f t="shared" ref="F51:F68" si="32">IF(OR(C51 &gt;=$D$72, C51 &lt;=$D$73), "TAK", "NIE")</f>
        <v>TAK</v>
      </c>
      <c r="G51" s="1" t="s">
        <v>272</v>
      </c>
      <c r="H51" s="68">
        <v>4.7760176745470915</v>
      </c>
      <c r="I51" s="3" t="str">
        <f t="shared" ref="I51:I68" si="33">IF(OR(H51 &gt;=$B$72, H51 &lt;=$B$73), "TAK", "NIE")</f>
        <v>TAK</v>
      </c>
      <c r="J51" s="3" t="str">
        <f t="shared" ref="J51:J68" si="34">IF(OR(H51 &gt;=$C$72, H51 &lt;=$C$73), "TAK", "NIE")</f>
        <v>TAK</v>
      </c>
      <c r="K51" s="3" t="str">
        <f t="shared" ref="K51:K68" si="35">IF(OR(H51 &gt;=$D$72, H51 &lt;=$D$73), "TAK", "NIE")</f>
        <v>TAK</v>
      </c>
      <c r="L51" s="1" t="s">
        <v>136</v>
      </c>
      <c r="M51" s="68">
        <v>2.4482045284952245</v>
      </c>
      <c r="N51" s="3" t="str">
        <f t="shared" ref="N51:N68" si="36">IF(OR(M51 &gt;=$B$72, M51 &lt;=$B$73), "TAK", "NIE")</f>
        <v>TAK</v>
      </c>
      <c r="O51" s="3" t="str">
        <f t="shared" ref="O51:O68" si="37">IF(OR(M51 &gt;=$C$72, M51 &lt;=$C$73), "TAK", "NIE")</f>
        <v>TAK</v>
      </c>
      <c r="P51" s="67" t="str">
        <f t="shared" ref="P51:P68" si="38">IF(OR(M51 &gt;=$D$72, M51 &lt;=$D$73), "TAK", "NIE")</f>
        <v>NIE</v>
      </c>
      <c r="Q51" s="1" t="s">
        <v>29</v>
      </c>
      <c r="R51" s="68">
        <v>1.6994181299756947</v>
      </c>
      <c r="S51" s="67" t="str">
        <f t="shared" ref="S51:S68" si="39">IF(OR(R51 &gt;=$B$72, R51 &lt;=$B$73), "TAK", "NIE")</f>
        <v>NIE</v>
      </c>
      <c r="T51" s="67" t="str">
        <f t="shared" ref="T51:T68" si="40">IF(OR(R51 &gt;=$C$72, R51 &lt;=$C$73), "TAK", "NIE")</f>
        <v>NIE</v>
      </c>
      <c r="U51" s="67" t="str">
        <f t="shared" ref="U51:U68" si="41">IF(OR(R51 &gt;=$D$72, R51 &lt;=$D$73), "TAK", "NIE")</f>
        <v>NIE</v>
      </c>
      <c r="V51" s="1" t="s">
        <v>270</v>
      </c>
      <c r="W51" s="65">
        <v>2.2997833494440085</v>
      </c>
      <c r="X51" s="3" t="str">
        <f t="shared" ref="X51:X68" si="42">IF(OR(W51 &gt;=$B$72, W51 &lt;=$B$73), "TAK", "NIE")</f>
        <v>TAK</v>
      </c>
      <c r="Y51" s="3" t="str">
        <f t="shared" ref="Y51:Y68" si="43">IF(OR(W51 &gt;=$C$72, W51 &lt;=$C$73), "TAK", "NIE")</f>
        <v>TAK</v>
      </c>
      <c r="Z51" s="67" t="str">
        <f t="shared" ref="Z51:Z68" si="44">IF(OR(W51 &gt;=$D$72, W51 &lt;=$D$73), "TAK", "NIE")</f>
        <v>NIE</v>
      </c>
    </row>
    <row r="52" spans="1:26" x14ac:dyDescent="0.25">
      <c r="A52" s="1">
        <v>3</v>
      </c>
      <c r="B52" s="1" t="s">
        <v>268</v>
      </c>
      <c r="C52" s="68">
        <v>3.5367659695997333</v>
      </c>
      <c r="D52" s="3" t="str">
        <f t="shared" si="30"/>
        <v>TAK</v>
      </c>
      <c r="E52" s="3" t="str">
        <f t="shared" si="31"/>
        <v>TAK</v>
      </c>
      <c r="F52" s="3" t="str">
        <f t="shared" si="32"/>
        <v>TAK</v>
      </c>
      <c r="G52" s="1" t="s">
        <v>276</v>
      </c>
      <c r="H52" s="68">
        <v>5.0175184782194684</v>
      </c>
      <c r="I52" s="3" t="str">
        <f t="shared" si="33"/>
        <v>TAK</v>
      </c>
      <c r="J52" s="3" t="str">
        <f t="shared" si="34"/>
        <v>TAK</v>
      </c>
      <c r="K52" s="3" t="str">
        <f t="shared" si="35"/>
        <v>TAK</v>
      </c>
      <c r="L52" s="1" t="s">
        <v>128</v>
      </c>
      <c r="M52" s="68">
        <v>2.4482045284952245</v>
      </c>
      <c r="N52" s="3" t="str">
        <f t="shared" si="36"/>
        <v>TAK</v>
      </c>
      <c r="O52" s="3" t="str">
        <f t="shared" si="37"/>
        <v>TAK</v>
      </c>
      <c r="P52" s="67" t="str">
        <f t="shared" si="38"/>
        <v>NIE</v>
      </c>
      <c r="Q52" s="1" t="s">
        <v>28</v>
      </c>
      <c r="R52" s="68">
        <v>1.5767492601144706</v>
      </c>
      <c r="S52" s="67" t="str">
        <f t="shared" si="39"/>
        <v>NIE</v>
      </c>
      <c r="T52" s="67" t="str">
        <f t="shared" si="40"/>
        <v>NIE</v>
      </c>
      <c r="U52" s="67" t="str">
        <f t="shared" si="41"/>
        <v>NIE</v>
      </c>
      <c r="V52" s="1" t="s">
        <v>268</v>
      </c>
      <c r="W52" s="65">
        <v>3.1763765925161866</v>
      </c>
      <c r="X52" s="3" t="str">
        <f t="shared" si="42"/>
        <v>TAK</v>
      </c>
      <c r="Y52" s="3" t="str">
        <f t="shared" si="43"/>
        <v>TAK</v>
      </c>
      <c r="Z52" s="67" t="str">
        <f t="shared" si="44"/>
        <v>NIE</v>
      </c>
    </row>
    <row r="53" spans="1:26" x14ac:dyDescent="0.25">
      <c r="A53" s="1">
        <v>4</v>
      </c>
      <c r="B53" s="1" t="s">
        <v>269</v>
      </c>
      <c r="C53" s="68">
        <v>4.1507604980804578</v>
      </c>
      <c r="D53" s="3" t="str">
        <f t="shared" si="30"/>
        <v>TAK</v>
      </c>
      <c r="E53" s="3" t="str">
        <f t="shared" si="31"/>
        <v>TAK</v>
      </c>
      <c r="F53" s="3" t="str">
        <f t="shared" si="32"/>
        <v>TAK</v>
      </c>
      <c r="G53" s="1" t="s">
        <v>270</v>
      </c>
      <c r="H53" s="68">
        <v>4.7760176745470915</v>
      </c>
      <c r="I53" s="3" t="str">
        <f t="shared" si="33"/>
        <v>TAK</v>
      </c>
      <c r="J53" s="3" t="str">
        <f t="shared" si="34"/>
        <v>TAK</v>
      </c>
      <c r="K53" s="3" t="str">
        <f t="shared" si="35"/>
        <v>TAK</v>
      </c>
      <c r="L53" s="1" t="s">
        <v>107</v>
      </c>
      <c r="M53" s="68">
        <v>2.4482045284952245</v>
      </c>
      <c r="N53" s="3" t="str">
        <f t="shared" si="36"/>
        <v>TAK</v>
      </c>
      <c r="O53" s="3" t="str">
        <f t="shared" si="37"/>
        <v>TAK</v>
      </c>
      <c r="P53" s="67" t="str">
        <f t="shared" si="38"/>
        <v>NIE</v>
      </c>
      <c r="Q53" s="1" t="s">
        <v>241</v>
      </c>
      <c r="R53" s="68">
        <v>1.3008701827478779</v>
      </c>
      <c r="S53" s="67" t="str">
        <f t="shared" si="39"/>
        <v>NIE</v>
      </c>
      <c r="T53" s="67" t="str">
        <f t="shared" si="40"/>
        <v>NIE</v>
      </c>
      <c r="U53" s="67" t="str">
        <f t="shared" si="41"/>
        <v>NIE</v>
      </c>
      <c r="V53" s="1" t="s">
        <v>274</v>
      </c>
      <c r="W53" s="65">
        <v>2.2606750764289116</v>
      </c>
      <c r="X53" s="3" t="str">
        <f t="shared" si="42"/>
        <v>TAK</v>
      </c>
      <c r="Y53" s="67" t="str">
        <f t="shared" si="43"/>
        <v>NIE</v>
      </c>
      <c r="Z53" s="67" t="str">
        <f t="shared" si="44"/>
        <v>NIE</v>
      </c>
    </row>
    <row r="54" spans="1:26" x14ac:dyDescent="0.25">
      <c r="A54" s="1">
        <v>5</v>
      </c>
      <c r="B54" s="1" t="s">
        <v>267</v>
      </c>
      <c r="C54" s="68">
        <v>5.1283657070566484</v>
      </c>
      <c r="D54" s="3" t="str">
        <f t="shared" si="30"/>
        <v>TAK</v>
      </c>
      <c r="E54" s="3" t="str">
        <f t="shared" si="31"/>
        <v>TAK</v>
      </c>
      <c r="F54" s="3" t="str">
        <f t="shared" si="32"/>
        <v>TAK</v>
      </c>
      <c r="G54" s="1" t="s">
        <v>269</v>
      </c>
      <c r="H54" s="68">
        <v>4.1653102988770918</v>
      </c>
      <c r="I54" s="3" t="str">
        <f t="shared" si="33"/>
        <v>TAK</v>
      </c>
      <c r="J54" s="3" t="str">
        <f t="shared" si="34"/>
        <v>TAK</v>
      </c>
      <c r="K54" s="3" t="str">
        <f t="shared" si="35"/>
        <v>TAK</v>
      </c>
      <c r="L54" s="1" t="s">
        <v>152</v>
      </c>
      <c r="M54" s="68">
        <v>2.4482045284952245</v>
      </c>
      <c r="N54" s="3" t="str">
        <f t="shared" si="36"/>
        <v>TAK</v>
      </c>
      <c r="O54" s="3" t="str">
        <f t="shared" si="37"/>
        <v>TAK</v>
      </c>
      <c r="P54" s="67" t="str">
        <f t="shared" si="38"/>
        <v>NIE</v>
      </c>
      <c r="Q54" s="1" t="s">
        <v>249</v>
      </c>
      <c r="R54" s="68">
        <v>1.276062709024365</v>
      </c>
      <c r="S54" s="67" t="str">
        <f t="shared" si="39"/>
        <v>NIE</v>
      </c>
      <c r="T54" s="67" t="str">
        <f t="shared" si="40"/>
        <v>NIE</v>
      </c>
      <c r="U54" s="67" t="str">
        <f t="shared" si="41"/>
        <v>NIE</v>
      </c>
      <c r="V54" s="1" t="s">
        <v>236</v>
      </c>
      <c r="W54" s="65">
        <v>4.2053062394886318</v>
      </c>
      <c r="X54" s="3" t="str">
        <f t="shared" si="42"/>
        <v>TAK</v>
      </c>
      <c r="Y54" s="3" t="str">
        <f t="shared" si="43"/>
        <v>TAK</v>
      </c>
      <c r="Z54" s="3" t="str">
        <f t="shared" si="44"/>
        <v>TAK</v>
      </c>
    </row>
    <row r="55" spans="1:26" x14ac:dyDescent="0.25">
      <c r="A55" s="1">
        <v>6</v>
      </c>
      <c r="B55" s="1" t="s">
        <v>215</v>
      </c>
      <c r="C55" s="68">
        <v>2.4719690438334117</v>
      </c>
      <c r="D55" s="3" t="str">
        <f t="shared" si="30"/>
        <v>TAK</v>
      </c>
      <c r="E55" s="3" t="str">
        <f t="shared" si="31"/>
        <v>TAK</v>
      </c>
      <c r="F55" s="67" t="str">
        <f t="shared" si="32"/>
        <v>NIE</v>
      </c>
      <c r="G55" s="1" t="s">
        <v>267</v>
      </c>
      <c r="H55" s="68">
        <v>3.5083744538876296</v>
      </c>
      <c r="I55" s="3" t="str">
        <f t="shared" si="33"/>
        <v>TAK</v>
      </c>
      <c r="J55" s="3" t="str">
        <f t="shared" si="34"/>
        <v>TAK</v>
      </c>
      <c r="K55" s="3" t="str">
        <f t="shared" si="35"/>
        <v>TAK</v>
      </c>
      <c r="L55" s="1" t="s">
        <v>272</v>
      </c>
      <c r="M55" s="68">
        <v>2.4494897427831783</v>
      </c>
      <c r="N55" s="3" t="str">
        <f t="shared" si="36"/>
        <v>TAK</v>
      </c>
      <c r="O55" s="3" t="str">
        <f t="shared" si="37"/>
        <v>TAK</v>
      </c>
      <c r="P55" s="67" t="str">
        <f t="shared" si="38"/>
        <v>NIE</v>
      </c>
      <c r="Q55" s="1" t="s">
        <v>255</v>
      </c>
      <c r="R55" s="68">
        <v>1.0903452915146807</v>
      </c>
      <c r="S55" s="67" t="str">
        <f t="shared" si="39"/>
        <v>NIE</v>
      </c>
      <c r="T55" s="67" t="str">
        <f t="shared" si="40"/>
        <v>NIE</v>
      </c>
      <c r="U55" s="67" t="str">
        <f t="shared" si="41"/>
        <v>NIE</v>
      </c>
      <c r="V55" s="1" t="s">
        <v>215</v>
      </c>
      <c r="W55" s="65">
        <v>2.4676129327117842</v>
      </c>
      <c r="X55" s="3" t="str">
        <f t="shared" si="42"/>
        <v>TAK</v>
      </c>
      <c r="Y55" s="3" t="str">
        <f t="shared" si="43"/>
        <v>TAK</v>
      </c>
      <c r="Z55" s="67" t="str">
        <f t="shared" si="44"/>
        <v>NIE</v>
      </c>
    </row>
    <row r="56" spans="1:26" x14ac:dyDescent="0.25">
      <c r="A56" s="1">
        <v>7</v>
      </c>
      <c r="B56" s="1" t="s">
        <v>256</v>
      </c>
      <c r="C56" s="68">
        <v>2.5047334175447267</v>
      </c>
      <c r="D56" s="3" t="str">
        <f t="shared" si="30"/>
        <v>TAK</v>
      </c>
      <c r="E56" s="3" t="str">
        <f t="shared" si="31"/>
        <v>TAK</v>
      </c>
      <c r="F56" s="67" t="str">
        <f t="shared" si="32"/>
        <v>NIE</v>
      </c>
      <c r="G56" s="1" t="s">
        <v>236</v>
      </c>
      <c r="H56" s="68">
        <v>3.8442696433664878</v>
      </c>
      <c r="I56" s="3" t="str">
        <f t="shared" si="33"/>
        <v>TAK</v>
      </c>
      <c r="J56" s="3" t="str">
        <f t="shared" si="34"/>
        <v>TAK</v>
      </c>
      <c r="K56" s="3" t="str">
        <f t="shared" si="35"/>
        <v>TAK</v>
      </c>
      <c r="L56" s="1" t="s">
        <v>157</v>
      </c>
      <c r="M56" s="68">
        <v>1.7612404150604257</v>
      </c>
      <c r="N56" s="67" t="str">
        <f t="shared" si="36"/>
        <v>NIE</v>
      </c>
      <c r="O56" s="67" t="str">
        <f t="shared" si="37"/>
        <v>NIE</v>
      </c>
      <c r="P56" s="67" t="str">
        <f t="shared" si="38"/>
        <v>NIE</v>
      </c>
      <c r="Q56" s="1" t="s">
        <v>240</v>
      </c>
      <c r="R56" s="68">
        <v>1.2553520670963998</v>
      </c>
      <c r="S56" s="67" t="str">
        <f t="shared" si="39"/>
        <v>NIE</v>
      </c>
      <c r="T56" s="67" t="str">
        <f t="shared" si="40"/>
        <v>NIE</v>
      </c>
      <c r="U56" s="67" t="str">
        <f t="shared" si="41"/>
        <v>NIE</v>
      </c>
      <c r="V56" s="1" t="s">
        <v>275</v>
      </c>
      <c r="W56" s="65">
        <v>2.1283676480741835</v>
      </c>
      <c r="X56" s="3" t="str">
        <f t="shared" si="42"/>
        <v>TAK</v>
      </c>
      <c r="Y56" s="67" t="str">
        <f t="shared" si="43"/>
        <v>NIE</v>
      </c>
      <c r="Z56" s="67" t="str">
        <f t="shared" si="44"/>
        <v>NIE</v>
      </c>
    </row>
    <row r="57" spans="1:26" x14ac:dyDescent="0.25">
      <c r="A57" s="1">
        <v>8</v>
      </c>
      <c r="B57" s="1" t="s">
        <v>216</v>
      </c>
      <c r="C57" s="68">
        <v>2.2553547223213064</v>
      </c>
      <c r="D57" s="3" t="str">
        <f t="shared" si="30"/>
        <v>TAK</v>
      </c>
      <c r="E57" s="67" t="str">
        <f t="shared" si="31"/>
        <v>NIE</v>
      </c>
      <c r="F57" s="67" t="str">
        <f t="shared" si="32"/>
        <v>NIE</v>
      </c>
      <c r="G57" s="1" t="s">
        <v>274</v>
      </c>
      <c r="H57" s="68">
        <v>2.8465424181483328</v>
      </c>
      <c r="I57" s="3" t="str">
        <f t="shared" si="33"/>
        <v>TAK</v>
      </c>
      <c r="J57" s="3" t="str">
        <f t="shared" si="34"/>
        <v>TAK</v>
      </c>
      <c r="K57" s="67" t="str">
        <f t="shared" si="35"/>
        <v>NIE</v>
      </c>
      <c r="L57" s="1" t="s">
        <v>269</v>
      </c>
      <c r="M57" s="68">
        <v>2.4494897427831783</v>
      </c>
      <c r="N57" s="3" t="str">
        <f t="shared" si="36"/>
        <v>TAK</v>
      </c>
      <c r="O57" s="3" t="str">
        <f t="shared" si="37"/>
        <v>TAK</v>
      </c>
      <c r="P57" s="67" t="str">
        <f t="shared" si="38"/>
        <v>NIE</v>
      </c>
      <c r="Q57" s="1" t="s">
        <v>254</v>
      </c>
      <c r="R57" s="68">
        <v>0.79897224381690424</v>
      </c>
      <c r="S57" s="67" t="str">
        <f t="shared" si="39"/>
        <v>NIE</v>
      </c>
      <c r="T57" s="67" t="str">
        <f t="shared" si="40"/>
        <v>NIE</v>
      </c>
      <c r="U57" s="67" t="str">
        <f t="shared" si="41"/>
        <v>NIE</v>
      </c>
      <c r="V57" s="1" t="s">
        <v>235</v>
      </c>
      <c r="W57" s="65">
        <v>0.95040614953436575</v>
      </c>
      <c r="X57" s="67" t="str">
        <f t="shared" si="42"/>
        <v>NIE</v>
      </c>
      <c r="Y57" s="67" t="str">
        <f t="shared" si="43"/>
        <v>NIE</v>
      </c>
      <c r="Z57" s="67" t="str">
        <f t="shared" si="44"/>
        <v>NIE</v>
      </c>
    </row>
    <row r="58" spans="1:26" x14ac:dyDescent="0.25">
      <c r="A58" s="1">
        <v>9</v>
      </c>
      <c r="B58" s="1" t="s">
        <v>270</v>
      </c>
      <c r="C58" s="68">
        <v>3.8526325478450785</v>
      </c>
      <c r="D58" s="3" t="str">
        <f t="shared" si="30"/>
        <v>TAK</v>
      </c>
      <c r="E58" s="3" t="str">
        <f t="shared" si="31"/>
        <v>TAK</v>
      </c>
      <c r="F58" s="3" t="str">
        <f t="shared" si="32"/>
        <v>TAK</v>
      </c>
      <c r="G58" s="1" t="s">
        <v>235</v>
      </c>
      <c r="H58" s="68">
        <v>1.3816985594155149</v>
      </c>
      <c r="I58" s="67" t="str">
        <f t="shared" si="33"/>
        <v>NIE</v>
      </c>
      <c r="J58" s="67" t="str">
        <f t="shared" si="34"/>
        <v>NIE</v>
      </c>
      <c r="K58" s="67" t="str">
        <f t="shared" si="35"/>
        <v>NIE</v>
      </c>
      <c r="L58" s="1" t="s">
        <v>160</v>
      </c>
      <c r="M58" s="68">
        <v>1.7612404150604257</v>
      </c>
      <c r="N58" s="67" t="str">
        <f t="shared" si="36"/>
        <v>NIE</v>
      </c>
      <c r="O58" s="67" t="str">
        <f t="shared" si="37"/>
        <v>NIE</v>
      </c>
      <c r="P58" s="67" t="str">
        <f t="shared" si="38"/>
        <v>NIE</v>
      </c>
      <c r="Q58" s="1" t="s">
        <v>279</v>
      </c>
      <c r="R58" s="68">
        <v>0</v>
      </c>
      <c r="S58" s="67" t="str">
        <f t="shared" si="39"/>
        <v>NIE</v>
      </c>
      <c r="T58" s="67" t="str">
        <f t="shared" si="40"/>
        <v>NIE</v>
      </c>
      <c r="U58" s="67" t="str">
        <f t="shared" si="41"/>
        <v>NIE</v>
      </c>
      <c r="V58" s="1" t="s">
        <v>265</v>
      </c>
      <c r="W58" s="65">
        <v>1.1863242846783522</v>
      </c>
      <c r="X58" s="67" t="str">
        <f t="shared" si="42"/>
        <v>NIE</v>
      </c>
      <c r="Y58" s="67" t="str">
        <f t="shared" si="43"/>
        <v>NIE</v>
      </c>
      <c r="Z58" s="67" t="str">
        <f t="shared" si="44"/>
        <v>NIE</v>
      </c>
    </row>
    <row r="59" spans="1:26" x14ac:dyDescent="0.25">
      <c r="A59" s="1">
        <v>10</v>
      </c>
      <c r="B59" s="1" t="s">
        <v>271</v>
      </c>
      <c r="C59" s="68">
        <v>3.7030257578413983</v>
      </c>
      <c r="D59" s="3" t="str">
        <f t="shared" si="30"/>
        <v>TAK</v>
      </c>
      <c r="E59" s="3" t="str">
        <f t="shared" si="31"/>
        <v>TAK</v>
      </c>
      <c r="F59" s="3" t="str">
        <f t="shared" si="32"/>
        <v>TAK</v>
      </c>
      <c r="G59" s="1" t="s">
        <v>256</v>
      </c>
      <c r="H59" s="68">
        <v>1.1861831761113222</v>
      </c>
      <c r="I59" s="67" t="str">
        <f t="shared" si="33"/>
        <v>NIE</v>
      </c>
      <c r="J59" s="67" t="str">
        <f t="shared" si="34"/>
        <v>NIE</v>
      </c>
      <c r="K59" s="67" t="str">
        <f t="shared" si="35"/>
        <v>NIE</v>
      </c>
      <c r="L59" s="1" t="s">
        <v>56</v>
      </c>
      <c r="M59" s="68">
        <v>1.9629242380390517</v>
      </c>
      <c r="N59" s="3" t="str">
        <f t="shared" si="36"/>
        <v>TAK</v>
      </c>
      <c r="O59" s="67" t="str">
        <f t="shared" si="37"/>
        <v>NIE</v>
      </c>
      <c r="P59" s="67" t="str">
        <f t="shared" si="38"/>
        <v>NIE</v>
      </c>
      <c r="Q59" s="1" t="s">
        <v>248</v>
      </c>
      <c r="R59" s="68">
        <v>-9.4275948658334219E-2</v>
      </c>
      <c r="S59" s="67" t="str">
        <f t="shared" si="39"/>
        <v>NIE</v>
      </c>
      <c r="T59" s="67" t="str">
        <f t="shared" si="40"/>
        <v>NIE</v>
      </c>
      <c r="U59" s="67" t="str">
        <f t="shared" si="41"/>
        <v>NIE</v>
      </c>
      <c r="V59" s="1" t="s">
        <v>220</v>
      </c>
      <c r="W59" s="65">
        <v>0.84565816572455499</v>
      </c>
      <c r="X59" s="67" t="str">
        <f t="shared" si="42"/>
        <v>NIE</v>
      </c>
      <c r="Y59" s="67" t="str">
        <f t="shared" si="43"/>
        <v>NIE</v>
      </c>
      <c r="Z59" s="67" t="str">
        <f t="shared" si="44"/>
        <v>NIE</v>
      </c>
    </row>
    <row r="60" spans="1:26" x14ac:dyDescent="0.25">
      <c r="A60" s="1">
        <v>11</v>
      </c>
      <c r="B60" s="1" t="s">
        <v>272</v>
      </c>
      <c r="C60" s="68">
        <v>2.444080966976677</v>
      </c>
      <c r="D60" s="3" t="str">
        <f t="shared" si="30"/>
        <v>TAK</v>
      </c>
      <c r="E60" s="3" t="str">
        <f t="shared" si="31"/>
        <v>TAK</v>
      </c>
      <c r="F60" s="67" t="str">
        <f t="shared" si="32"/>
        <v>NIE</v>
      </c>
      <c r="G60" s="1" t="s">
        <v>265</v>
      </c>
      <c r="H60" s="68">
        <v>1.5549631660464474</v>
      </c>
      <c r="I60" s="67" t="str">
        <f t="shared" si="33"/>
        <v>NIE</v>
      </c>
      <c r="J60" s="67" t="str">
        <f t="shared" si="34"/>
        <v>NIE</v>
      </c>
      <c r="K60" s="67" t="str">
        <f t="shared" si="35"/>
        <v>NIE</v>
      </c>
      <c r="L60" s="1" t="s">
        <v>60</v>
      </c>
      <c r="M60" s="68">
        <v>1.9629242380390517</v>
      </c>
      <c r="N60" s="3" t="str">
        <f t="shared" si="36"/>
        <v>TAK</v>
      </c>
      <c r="O60" s="67" t="str">
        <f t="shared" si="37"/>
        <v>NIE</v>
      </c>
      <c r="P60" s="67" t="str">
        <f t="shared" si="38"/>
        <v>NIE</v>
      </c>
      <c r="Q60" s="1" t="s">
        <v>90</v>
      </c>
      <c r="R60" s="68">
        <v>-0.42243898085134757</v>
      </c>
      <c r="S60" s="67" t="str">
        <f t="shared" si="39"/>
        <v>NIE</v>
      </c>
      <c r="T60" s="67" t="str">
        <f t="shared" si="40"/>
        <v>NIE</v>
      </c>
      <c r="U60" s="67" t="str">
        <f t="shared" si="41"/>
        <v>NIE</v>
      </c>
      <c r="V60" s="1" t="s">
        <v>214</v>
      </c>
      <c r="W60" s="65">
        <v>0.50139778745283181</v>
      </c>
      <c r="X60" s="67" t="str">
        <f t="shared" si="42"/>
        <v>NIE</v>
      </c>
      <c r="Y60" s="67" t="str">
        <f t="shared" si="43"/>
        <v>NIE</v>
      </c>
      <c r="Z60" s="67" t="str">
        <f t="shared" si="44"/>
        <v>NIE</v>
      </c>
    </row>
    <row r="61" spans="1:26" x14ac:dyDescent="0.25">
      <c r="A61" s="1">
        <v>12</v>
      </c>
      <c r="B61" s="1" t="s">
        <v>273</v>
      </c>
      <c r="C61" s="68">
        <v>2.2496259138213497</v>
      </c>
      <c r="D61" s="3" t="str">
        <f t="shared" si="30"/>
        <v>TAK</v>
      </c>
      <c r="E61" s="67" t="str">
        <f t="shared" si="31"/>
        <v>NIE</v>
      </c>
      <c r="F61" s="67" t="str">
        <f t="shared" si="32"/>
        <v>NIE</v>
      </c>
      <c r="G61" s="1" t="s">
        <v>237</v>
      </c>
      <c r="H61" s="68">
        <v>2.3772174470791865</v>
      </c>
      <c r="I61" s="3" t="str">
        <f t="shared" si="33"/>
        <v>TAK</v>
      </c>
      <c r="J61" s="3" t="str">
        <f t="shared" si="34"/>
        <v>TAK</v>
      </c>
      <c r="K61" s="67" t="str">
        <f t="shared" si="35"/>
        <v>NIE</v>
      </c>
      <c r="L61" s="1" t="s">
        <v>129</v>
      </c>
      <c r="M61" s="68">
        <v>1.9629242380390517</v>
      </c>
      <c r="N61" s="3" t="str">
        <f t="shared" si="36"/>
        <v>TAK</v>
      </c>
      <c r="O61" s="67" t="str">
        <f t="shared" si="37"/>
        <v>NIE</v>
      </c>
      <c r="P61" s="67" t="str">
        <f t="shared" si="38"/>
        <v>NIE</v>
      </c>
      <c r="Q61" s="1" t="s">
        <v>132</v>
      </c>
      <c r="R61" s="68">
        <v>-0.60440909157105993</v>
      </c>
      <c r="S61" s="67" t="str">
        <f t="shared" si="39"/>
        <v>NIE</v>
      </c>
      <c r="T61" s="67" t="str">
        <f t="shared" si="40"/>
        <v>NIE</v>
      </c>
      <c r="U61" s="67" t="str">
        <f t="shared" si="41"/>
        <v>NIE</v>
      </c>
      <c r="V61" s="1" t="s">
        <v>266</v>
      </c>
      <c r="W61" s="65">
        <v>1.6544152967409718</v>
      </c>
      <c r="X61" s="67" t="str">
        <f t="shared" si="42"/>
        <v>NIE</v>
      </c>
      <c r="Y61" s="67" t="str">
        <f t="shared" si="43"/>
        <v>NIE</v>
      </c>
      <c r="Z61" s="67" t="str">
        <f t="shared" si="44"/>
        <v>NIE</v>
      </c>
    </row>
    <row r="62" spans="1:26" x14ac:dyDescent="0.25">
      <c r="A62" s="1">
        <v>13</v>
      </c>
      <c r="B62" s="1" t="s">
        <v>265</v>
      </c>
      <c r="C62" s="68">
        <v>3.1519361173003833</v>
      </c>
      <c r="D62" s="3" t="str">
        <f t="shared" si="30"/>
        <v>TAK</v>
      </c>
      <c r="E62" s="3" t="str">
        <f t="shared" si="31"/>
        <v>TAK</v>
      </c>
      <c r="F62" s="67" t="str">
        <f t="shared" si="32"/>
        <v>NIE</v>
      </c>
      <c r="G62" s="1" t="s">
        <v>238</v>
      </c>
      <c r="H62" s="68">
        <v>1.921537845661047</v>
      </c>
      <c r="I62" s="3" t="str">
        <f t="shared" si="33"/>
        <v>TAK</v>
      </c>
      <c r="J62" s="67" t="str">
        <f t="shared" si="34"/>
        <v>NIE</v>
      </c>
      <c r="K62" s="67" t="str">
        <f t="shared" si="35"/>
        <v>NIE</v>
      </c>
      <c r="L62" s="1" t="s">
        <v>88</v>
      </c>
      <c r="M62" s="68">
        <v>1.9629242380390517</v>
      </c>
      <c r="N62" s="3" t="str">
        <f t="shared" si="36"/>
        <v>TAK</v>
      </c>
      <c r="O62" s="67" t="str">
        <f t="shared" si="37"/>
        <v>NIE</v>
      </c>
      <c r="P62" s="67" t="str">
        <f t="shared" si="38"/>
        <v>NIE</v>
      </c>
      <c r="Q62" s="1" t="s">
        <v>247</v>
      </c>
      <c r="R62" s="68">
        <v>-1.0735562010942237</v>
      </c>
      <c r="S62" s="67" t="str">
        <f t="shared" si="39"/>
        <v>NIE</v>
      </c>
      <c r="T62" s="67" t="str">
        <f t="shared" si="40"/>
        <v>NIE</v>
      </c>
      <c r="U62" s="67" t="str">
        <f t="shared" si="41"/>
        <v>NIE</v>
      </c>
      <c r="V62" s="1" t="s">
        <v>238</v>
      </c>
      <c r="W62" s="65">
        <v>1.0683998126078424</v>
      </c>
      <c r="X62" s="67" t="str">
        <f t="shared" si="42"/>
        <v>NIE</v>
      </c>
      <c r="Y62" s="67" t="str">
        <f t="shared" si="43"/>
        <v>NIE</v>
      </c>
      <c r="Z62" s="67" t="str">
        <f t="shared" si="44"/>
        <v>NIE</v>
      </c>
    </row>
    <row r="63" spans="1:26" x14ac:dyDescent="0.25">
      <c r="A63" s="1">
        <v>14</v>
      </c>
      <c r="B63" s="1" t="s">
        <v>274</v>
      </c>
      <c r="C63" s="68">
        <v>2.176909102357826</v>
      </c>
      <c r="D63" s="3" t="str">
        <f t="shared" si="30"/>
        <v>TAK</v>
      </c>
      <c r="E63" s="67" t="str">
        <f t="shared" si="31"/>
        <v>NIE</v>
      </c>
      <c r="F63" s="67" t="str">
        <f t="shared" si="32"/>
        <v>NIE</v>
      </c>
      <c r="G63" s="1" t="s">
        <v>277</v>
      </c>
      <c r="H63" s="68">
        <v>1.4126128673922573</v>
      </c>
      <c r="I63" s="67" t="str">
        <f t="shared" si="33"/>
        <v>NIE</v>
      </c>
      <c r="J63" s="67" t="str">
        <f t="shared" si="34"/>
        <v>NIE</v>
      </c>
      <c r="K63" s="67" t="str">
        <f t="shared" si="35"/>
        <v>NIE</v>
      </c>
      <c r="L63" s="1" t="s">
        <v>78</v>
      </c>
      <c r="M63" s="68">
        <v>1.9629242380390517</v>
      </c>
      <c r="N63" s="3" t="str">
        <f t="shared" si="36"/>
        <v>TAK</v>
      </c>
      <c r="O63" s="67" t="str">
        <f t="shared" si="37"/>
        <v>NIE</v>
      </c>
      <c r="P63" s="67" t="str">
        <f t="shared" si="38"/>
        <v>NIE</v>
      </c>
      <c r="Q63" s="1" t="s">
        <v>266</v>
      </c>
      <c r="R63" s="68">
        <v>-1.7662735933097147</v>
      </c>
      <c r="S63" s="67" t="str">
        <f t="shared" si="39"/>
        <v>NIE</v>
      </c>
      <c r="T63" s="67" t="str">
        <f t="shared" si="40"/>
        <v>NIE</v>
      </c>
      <c r="U63" s="67" t="str">
        <f t="shared" si="41"/>
        <v>NIE</v>
      </c>
      <c r="V63" s="1" t="s">
        <v>239</v>
      </c>
      <c r="W63" s="65">
        <v>1.7652724231136201</v>
      </c>
      <c r="X63" s="67" t="str">
        <f t="shared" si="42"/>
        <v>NIE</v>
      </c>
      <c r="Y63" s="67" t="str">
        <f t="shared" si="43"/>
        <v>NIE</v>
      </c>
      <c r="Z63" s="67" t="str">
        <f t="shared" si="44"/>
        <v>NIE</v>
      </c>
    </row>
    <row r="64" spans="1:26" x14ac:dyDescent="0.25">
      <c r="A64" s="1">
        <v>15</v>
      </c>
      <c r="B64" s="1" t="s">
        <v>275</v>
      </c>
      <c r="C64" s="68">
        <v>1.9010361511759186</v>
      </c>
      <c r="D64" s="3" t="str">
        <f t="shared" si="30"/>
        <v>TAK</v>
      </c>
      <c r="E64" s="67" t="str">
        <f t="shared" si="31"/>
        <v>NIE</v>
      </c>
      <c r="F64" s="67" t="str">
        <f t="shared" si="32"/>
        <v>NIE</v>
      </c>
      <c r="G64" s="1" t="s">
        <v>245</v>
      </c>
      <c r="H64" s="68">
        <v>1.7650452162436578</v>
      </c>
      <c r="I64" s="67" t="str">
        <f t="shared" si="33"/>
        <v>NIE</v>
      </c>
      <c r="J64" s="67" t="str">
        <f t="shared" si="34"/>
        <v>NIE</v>
      </c>
      <c r="K64" s="67" t="str">
        <f t="shared" si="35"/>
        <v>NIE</v>
      </c>
      <c r="L64" s="1" t="s">
        <v>277</v>
      </c>
      <c r="M64" s="68">
        <v>1.9639610121239317</v>
      </c>
      <c r="N64" s="3" t="str">
        <f t="shared" si="36"/>
        <v>TAK</v>
      </c>
      <c r="O64" s="67" t="str">
        <f t="shared" si="37"/>
        <v>NIE</v>
      </c>
      <c r="P64" s="67" t="str">
        <f t="shared" si="38"/>
        <v>NIE</v>
      </c>
      <c r="Q64" s="1" t="s">
        <v>280</v>
      </c>
      <c r="R64" s="68">
        <v>-1.146210919350692</v>
      </c>
      <c r="S64" s="67" t="str">
        <f t="shared" si="39"/>
        <v>NIE</v>
      </c>
      <c r="T64" s="67" t="str">
        <f t="shared" si="40"/>
        <v>NIE</v>
      </c>
      <c r="U64" s="67" t="str">
        <f t="shared" si="41"/>
        <v>NIE</v>
      </c>
      <c r="V64" s="1" t="s">
        <v>245</v>
      </c>
      <c r="W64" s="65">
        <v>1.4058083020111252</v>
      </c>
      <c r="X64" s="67" t="str">
        <f t="shared" si="42"/>
        <v>NIE</v>
      </c>
      <c r="Y64" s="67" t="str">
        <f t="shared" si="43"/>
        <v>NIE</v>
      </c>
      <c r="Z64" s="67" t="str">
        <f t="shared" si="44"/>
        <v>NIE</v>
      </c>
    </row>
    <row r="65" spans="1:26" x14ac:dyDescent="0.25">
      <c r="A65" s="1">
        <v>16</v>
      </c>
      <c r="B65" s="1" t="s">
        <v>253</v>
      </c>
      <c r="C65" s="68">
        <v>1.4087595405408517</v>
      </c>
      <c r="D65" s="67" t="str">
        <f t="shared" si="30"/>
        <v>NIE</v>
      </c>
      <c r="E65" s="67" t="str">
        <f t="shared" si="31"/>
        <v>NIE</v>
      </c>
      <c r="F65" s="67" t="str">
        <f t="shared" si="32"/>
        <v>NIE</v>
      </c>
      <c r="G65" s="1" t="s">
        <v>239</v>
      </c>
      <c r="H65" s="68">
        <v>1.7650452162436578</v>
      </c>
      <c r="I65" s="67" t="str">
        <f t="shared" si="33"/>
        <v>NIE</v>
      </c>
      <c r="J65" s="67" t="str">
        <f t="shared" si="34"/>
        <v>NIE</v>
      </c>
      <c r="K65" s="67" t="str">
        <f t="shared" si="35"/>
        <v>NIE</v>
      </c>
      <c r="L65" s="1" t="s">
        <v>274</v>
      </c>
      <c r="M65" s="68">
        <v>1.9639610121239317</v>
      </c>
      <c r="N65" s="3" t="str">
        <f t="shared" si="36"/>
        <v>TAK</v>
      </c>
      <c r="O65" s="67" t="str">
        <f t="shared" si="37"/>
        <v>NIE</v>
      </c>
      <c r="P65" s="67" t="str">
        <f t="shared" si="38"/>
        <v>NIE</v>
      </c>
      <c r="Q65" s="1" t="s">
        <v>281</v>
      </c>
      <c r="R65" s="68">
        <v>-1.0684404587109695</v>
      </c>
      <c r="S65" s="67" t="str">
        <f t="shared" si="39"/>
        <v>NIE</v>
      </c>
      <c r="T65" s="67" t="str">
        <f t="shared" si="40"/>
        <v>NIE</v>
      </c>
      <c r="U65" s="67" t="str">
        <f t="shared" si="41"/>
        <v>NIE</v>
      </c>
      <c r="V65" s="1" t="s">
        <v>237</v>
      </c>
      <c r="W65" s="65">
        <v>1.1037649348856815</v>
      </c>
      <c r="X65" s="67" t="str">
        <f t="shared" si="42"/>
        <v>NIE</v>
      </c>
      <c r="Y65" s="67" t="str">
        <f t="shared" si="43"/>
        <v>NIE</v>
      </c>
      <c r="Z65" s="67" t="str">
        <f t="shared" si="44"/>
        <v>NIE</v>
      </c>
    </row>
    <row r="66" spans="1:26" x14ac:dyDescent="0.25">
      <c r="A66" s="1">
        <v>17</v>
      </c>
      <c r="B66" s="1" t="s">
        <v>276</v>
      </c>
      <c r="C66" s="68">
        <v>2.0270580903219084</v>
      </c>
      <c r="D66" s="3" t="str">
        <f t="shared" si="30"/>
        <v>TAK</v>
      </c>
      <c r="E66" s="67" t="str">
        <f t="shared" si="31"/>
        <v>NIE</v>
      </c>
      <c r="F66" s="67" t="str">
        <f t="shared" si="32"/>
        <v>NIE</v>
      </c>
      <c r="G66" s="1" t="s">
        <v>266</v>
      </c>
      <c r="H66" s="68">
        <v>2.713602101199871</v>
      </c>
      <c r="I66" s="3" t="str">
        <f t="shared" si="33"/>
        <v>TAK</v>
      </c>
      <c r="J66" s="3" t="str">
        <f t="shared" si="34"/>
        <v>TAK</v>
      </c>
      <c r="K66" s="67" t="str">
        <f t="shared" si="35"/>
        <v>NIE</v>
      </c>
      <c r="L66" s="1" t="s">
        <v>149</v>
      </c>
      <c r="M66" s="68">
        <v>1.3657992539899042</v>
      </c>
      <c r="N66" s="67" t="str">
        <f t="shared" si="36"/>
        <v>NIE</v>
      </c>
      <c r="O66" s="67" t="str">
        <f t="shared" si="37"/>
        <v>NIE</v>
      </c>
      <c r="P66" s="67" t="str">
        <f t="shared" si="38"/>
        <v>NIE</v>
      </c>
      <c r="Q66" s="1" t="s">
        <v>237</v>
      </c>
      <c r="R66" s="68">
        <v>-2.6885501092602211</v>
      </c>
      <c r="S66" s="3" t="str">
        <f t="shared" si="39"/>
        <v>TAK</v>
      </c>
      <c r="T66" s="3" t="str">
        <f t="shared" si="40"/>
        <v>TAK</v>
      </c>
      <c r="U66" s="67" t="str">
        <f t="shared" si="41"/>
        <v>NIE</v>
      </c>
      <c r="V66" s="1" t="s">
        <v>229</v>
      </c>
      <c r="W66" s="65">
        <v>0.4733380140306564</v>
      </c>
      <c r="X66" s="67" t="str">
        <f t="shared" si="42"/>
        <v>NIE</v>
      </c>
      <c r="Y66" s="67" t="str">
        <f t="shared" si="43"/>
        <v>NIE</v>
      </c>
      <c r="Z66" s="67" t="str">
        <f t="shared" si="44"/>
        <v>NIE</v>
      </c>
    </row>
    <row r="67" spans="1:26" x14ac:dyDescent="0.25">
      <c r="A67" s="1">
        <v>18</v>
      </c>
      <c r="B67" s="1" t="s">
        <v>235</v>
      </c>
      <c r="C67" s="68">
        <v>1.7202598249053063</v>
      </c>
      <c r="D67" s="67" t="str">
        <f t="shared" si="30"/>
        <v>NIE</v>
      </c>
      <c r="E67" s="67" t="str">
        <f t="shared" si="31"/>
        <v>NIE</v>
      </c>
      <c r="F67" s="67" t="str">
        <f t="shared" si="32"/>
        <v>NIE</v>
      </c>
      <c r="G67" s="1" t="s">
        <v>247</v>
      </c>
      <c r="H67" s="68">
        <v>1.0476454436543698</v>
      </c>
      <c r="I67" s="67" t="str">
        <f t="shared" si="33"/>
        <v>NIE</v>
      </c>
      <c r="J67" s="67" t="str">
        <f t="shared" si="34"/>
        <v>NIE</v>
      </c>
      <c r="K67" s="67" t="str">
        <f t="shared" si="35"/>
        <v>NIE</v>
      </c>
      <c r="L67" s="1" t="s">
        <v>268</v>
      </c>
      <c r="M67" s="68">
        <v>1.9639610121239317</v>
      </c>
      <c r="N67" s="3" t="str">
        <f t="shared" si="36"/>
        <v>TAK</v>
      </c>
      <c r="O67" s="67" t="str">
        <f t="shared" si="37"/>
        <v>NIE</v>
      </c>
      <c r="P67" s="67" t="str">
        <f t="shared" si="38"/>
        <v>NIE</v>
      </c>
      <c r="Q67" s="1" t="s">
        <v>282</v>
      </c>
      <c r="R67" s="68">
        <v>-0.78880713182490092</v>
      </c>
      <c r="S67" s="67" t="str">
        <f t="shared" si="39"/>
        <v>NIE</v>
      </c>
      <c r="T67" s="67" t="str">
        <f t="shared" si="40"/>
        <v>NIE</v>
      </c>
      <c r="U67" s="67" t="str">
        <f t="shared" si="41"/>
        <v>NIE</v>
      </c>
      <c r="V67" s="1" t="s">
        <v>225</v>
      </c>
      <c r="W67" s="65">
        <v>0.33576168182548177</v>
      </c>
      <c r="X67" s="67" t="str">
        <f t="shared" si="42"/>
        <v>NIE</v>
      </c>
      <c r="Y67" s="67" t="str">
        <f t="shared" si="43"/>
        <v>NIE</v>
      </c>
      <c r="Z67" s="67" t="str">
        <f t="shared" si="44"/>
        <v>NIE</v>
      </c>
    </row>
    <row r="68" spans="1:26" x14ac:dyDescent="0.25">
      <c r="A68" s="1">
        <v>19</v>
      </c>
      <c r="B68" s="1" t="s">
        <v>214</v>
      </c>
      <c r="C68" s="68">
        <v>1.0764924891336893</v>
      </c>
      <c r="D68" s="67" t="str">
        <f t="shared" si="30"/>
        <v>NIE</v>
      </c>
      <c r="E68" s="67" t="str">
        <f t="shared" si="31"/>
        <v>NIE</v>
      </c>
      <c r="F68" s="67" t="str">
        <f t="shared" si="32"/>
        <v>NIE</v>
      </c>
      <c r="G68" s="1" t="s">
        <v>234</v>
      </c>
      <c r="H68" s="68">
        <v>0.52868053263767978</v>
      </c>
      <c r="I68" s="67" t="str">
        <f t="shared" si="33"/>
        <v>NIE</v>
      </c>
      <c r="J68" s="67" t="str">
        <f t="shared" si="34"/>
        <v>NIE</v>
      </c>
      <c r="K68" s="67" t="str">
        <f t="shared" si="35"/>
        <v>NIE</v>
      </c>
      <c r="L68" s="1" t="s">
        <v>278</v>
      </c>
      <c r="M68" s="68">
        <v>1.9639610121239317</v>
      </c>
      <c r="N68" s="3" t="str">
        <f t="shared" si="36"/>
        <v>TAK</v>
      </c>
      <c r="O68" s="67" t="str">
        <f t="shared" si="37"/>
        <v>NIE</v>
      </c>
      <c r="P68" s="67" t="str">
        <f t="shared" si="38"/>
        <v>NIE</v>
      </c>
      <c r="Q68" s="1" t="s">
        <v>257</v>
      </c>
      <c r="R68" s="68">
        <v>-1.0856799098831384</v>
      </c>
      <c r="S68" s="67" t="str">
        <f t="shared" si="39"/>
        <v>NIE</v>
      </c>
      <c r="T68" s="67" t="str">
        <f t="shared" si="40"/>
        <v>NIE</v>
      </c>
      <c r="U68" s="67" t="str">
        <f t="shared" si="41"/>
        <v>NIE</v>
      </c>
      <c r="V68" s="1" t="s">
        <v>223</v>
      </c>
      <c r="W68" s="65">
        <v>0.18180208448911381</v>
      </c>
      <c r="X68" s="67" t="str">
        <f t="shared" si="42"/>
        <v>NIE</v>
      </c>
      <c r="Y68" s="67" t="str">
        <f t="shared" si="43"/>
        <v>NIE</v>
      </c>
      <c r="Z68" s="67" t="str">
        <f t="shared" si="44"/>
        <v>NIE</v>
      </c>
    </row>
    <row r="71" spans="1:26" x14ac:dyDescent="0.25">
      <c r="B71" s="62" t="s">
        <v>298</v>
      </c>
      <c r="C71" s="62" t="s">
        <v>299</v>
      </c>
      <c r="D71" s="62" t="s">
        <v>300</v>
      </c>
    </row>
    <row r="72" spans="1:26" x14ac:dyDescent="0.25">
      <c r="B72" s="68">
        <v>1.8595480375308981</v>
      </c>
      <c r="C72" s="68">
        <v>2.2621571627982053</v>
      </c>
      <c r="D72" s="68">
        <v>3.3553873313333953</v>
      </c>
    </row>
    <row r="73" spans="1:26" x14ac:dyDescent="0.25">
      <c r="B73" s="62">
        <f>-B72</f>
        <v>-1.8595480375308981</v>
      </c>
      <c r="C73" s="62">
        <f>-C72</f>
        <v>-2.2621571627982053</v>
      </c>
      <c r="D73" s="62">
        <f>-D72</f>
        <v>-3.3553873313333953</v>
      </c>
    </row>
  </sheetData>
  <mergeCells count="63">
    <mergeCell ref="V48:V49"/>
    <mergeCell ref="W48:W49"/>
    <mergeCell ref="X48:Z48"/>
    <mergeCell ref="A25:A26"/>
    <mergeCell ref="A48:A49"/>
    <mergeCell ref="R48:R49"/>
    <mergeCell ref="S48:U48"/>
    <mergeCell ref="V25:V26"/>
    <mergeCell ref="W25:W26"/>
    <mergeCell ref="X25:Z25"/>
    <mergeCell ref="V47:Z47"/>
    <mergeCell ref="M25:M26"/>
    <mergeCell ref="N25:P25"/>
    <mergeCell ref="Q25:Q26"/>
    <mergeCell ref="R25:R26"/>
    <mergeCell ref="S25:U25"/>
    <mergeCell ref="A2:A3"/>
    <mergeCell ref="L48:L49"/>
    <mergeCell ref="M48:M49"/>
    <mergeCell ref="N48:P48"/>
    <mergeCell ref="Q48:Q49"/>
    <mergeCell ref="B48:B49"/>
    <mergeCell ref="C48:C49"/>
    <mergeCell ref="D48:F48"/>
    <mergeCell ref="G48:G49"/>
    <mergeCell ref="H48:H49"/>
    <mergeCell ref="I48:K48"/>
    <mergeCell ref="B47:F47"/>
    <mergeCell ref="G47:K47"/>
    <mergeCell ref="L47:P47"/>
    <mergeCell ref="Q47:U47"/>
    <mergeCell ref="L25:L26"/>
    <mergeCell ref="B25:B26"/>
    <mergeCell ref="C25:C26"/>
    <mergeCell ref="D25:F25"/>
    <mergeCell ref="G25:G26"/>
    <mergeCell ref="H25:H26"/>
    <mergeCell ref="I25:K25"/>
    <mergeCell ref="V1:Z1"/>
    <mergeCell ref="V2:V3"/>
    <mergeCell ref="W2:W3"/>
    <mergeCell ref="X2:Z2"/>
    <mergeCell ref="Q1:U1"/>
    <mergeCell ref="Q2:Q3"/>
    <mergeCell ref="R2:R3"/>
    <mergeCell ref="S2:U2"/>
    <mergeCell ref="G1:K1"/>
    <mergeCell ref="G2:G3"/>
    <mergeCell ref="H2:H3"/>
    <mergeCell ref="I2:K2"/>
    <mergeCell ref="L1:P1"/>
    <mergeCell ref="L2:L3"/>
    <mergeCell ref="M2:M3"/>
    <mergeCell ref="B24:F24"/>
    <mergeCell ref="G24:K24"/>
    <mergeCell ref="L24:P24"/>
    <mergeCell ref="Q24:U24"/>
    <mergeCell ref="V24:Z24"/>
    <mergeCell ref="N2:P2"/>
    <mergeCell ref="D2:F2"/>
    <mergeCell ref="C2:C3"/>
    <mergeCell ref="B2:B3"/>
    <mergeCell ref="B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>
      <selection activeCell="P20" sqref="A1:P20"/>
    </sheetView>
  </sheetViews>
  <sheetFormatPr defaultColWidth="8.85546875" defaultRowHeight="15" x14ac:dyDescent="0.25"/>
  <cols>
    <col min="4" max="4" width="10.42578125" customWidth="1"/>
    <col min="5" max="5" width="12" customWidth="1"/>
    <col min="18" max="18" width="12.140625" customWidth="1"/>
  </cols>
  <sheetData>
    <row r="1" spans="1:23" x14ac:dyDescent="0.25">
      <c r="A1" s="1"/>
      <c r="B1" s="2" t="s">
        <v>195</v>
      </c>
      <c r="C1" s="53" t="s">
        <v>196</v>
      </c>
      <c r="D1" s="2" t="s">
        <v>197</v>
      </c>
      <c r="E1" s="53" t="s">
        <v>208</v>
      </c>
      <c r="F1" s="2" t="s">
        <v>198</v>
      </c>
      <c r="G1" s="2" t="s">
        <v>199</v>
      </c>
      <c r="H1" s="53" t="s">
        <v>200</v>
      </c>
      <c r="I1" s="2" t="s">
        <v>209</v>
      </c>
      <c r="J1" s="53" t="s">
        <v>201</v>
      </c>
      <c r="K1" s="53" t="s">
        <v>202</v>
      </c>
      <c r="L1" s="2" t="s">
        <v>203</v>
      </c>
      <c r="M1" s="2" t="s">
        <v>204</v>
      </c>
      <c r="N1" s="53" t="s">
        <v>205</v>
      </c>
      <c r="O1" s="2" t="s">
        <v>206</v>
      </c>
      <c r="P1" s="2" t="s">
        <v>207</v>
      </c>
    </row>
    <row r="2" spans="1:23" x14ac:dyDescent="0.25">
      <c r="A2" s="1">
        <v>1</v>
      </c>
      <c r="B2" s="80" t="s">
        <v>14</v>
      </c>
      <c r="C2" s="85" t="s">
        <v>20</v>
      </c>
      <c r="D2" s="91" t="s">
        <v>20</v>
      </c>
      <c r="E2" s="93" t="s">
        <v>9</v>
      </c>
      <c r="F2" s="101" t="s">
        <v>20</v>
      </c>
      <c r="G2" s="88" t="s">
        <v>14</v>
      </c>
      <c r="H2" s="122" t="s">
        <v>14</v>
      </c>
      <c r="I2" s="91" t="s">
        <v>20</v>
      </c>
      <c r="J2" s="126" t="s">
        <v>9</v>
      </c>
      <c r="K2" s="85" t="s">
        <v>20</v>
      </c>
      <c r="L2" s="82" t="s">
        <v>20</v>
      </c>
      <c r="M2" s="88" t="s">
        <v>14</v>
      </c>
      <c r="N2" s="95" t="s">
        <v>23</v>
      </c>
      <c r="O2" s="90" t="s">
        <v>14</v>
      </c>
      <c r="P2" s="23" t="s">
        <v>14</v>
      </c>
      <c r="R2" s="63"/>
      <c r="S2" s="25" t="s">
        <v>9</v>
      </c>
      <c r="T2" s="26" t="s">
        <v>23</v>
      </c>
      <c r="U2" s="22" t="s">
        <v>14</v>
      </c>
      <c r="V2" s="24" t="s">
        <v>20</v>
      </c>
    </row>
    <row r="3" spans="1:23" ht="16.5" x14ac:dyDescent="0.3">
      <c r="A3" s="1">
        <v>2</v>
      </c>
      <c r="B3" s="81" t="s">
        <v>20</v>
      </c>
      <c r="C3" s="87" t="s">
        <v>20</v>
      </c>
      <c r="D3" s="107" t="s">
        <v>20</v>
      </c>
      <c r="E3" s="113" t="s">
        <v>9</v>
      </c>
      <c r="F3" s="93" t="s">
        <v>9</v>
      </c>
      <c r="G3" s="91" t="s">
        <v>20</v>
      </c>
      <c r="H3" s="87" t="s">
        <v>20</v>
      </c>
      <c r="I3" s="91" t="s">
        <v>20</v>
      </c>
      <c r="J3" s="113" t="s">
        <v>9</v>
      </c>
      <c r="K3" s="87" t="s">
        <v>20</v>
      </c>
      <c r="L3" s="101" t="s">
        <v>20</v>
      </c>
      <c r="M3" s="89" t="s">
        <v>9</v>
      </c>
      <c r="N3" s="106" t="s">
        <v>23</v>
      </c>
      <c r="O3" s="96" t="s">
        <v>23</v>
      </c>
      <c r="P3" s="23" t="s">
        <v>14</v>
      </c>
      <c r="R3" s="64" t="s">
        <v>292</v>
      </c>
      <c r="S3" s="64">
        <f>COUNTIF(B2:P2, "DS1")</f>
        <v>2</v>
      </c>
      <c r="T3" s="1">
        <f>COUNTIF(B2:P2,"DS2")</f>
        <v>1</v>
      </c>
      <c r="U3" s="1">
        <f>COUNTIF(B2:P2,"DS3")</f>
        <v>6</v>
      </c>
      <c r="V3" s="1">
        <f>COUNTIF(B2:P2,"DS4")</f>
        <v>6</v>
      </c>
      <c r="W3">
        <f>SUM(S3:V3)</f>
        <v>15</v>
      </c>
    </row>
    <row r="4" spans="1:23" ht="16.5" x14ac:dyDescent="0.3">
      <c r="A4" s="1">
        <v>3</v>
      </c>
      <c r="B4" s="86" t="s">
        <v>23</v>
      </c>
      <c r="C4" s="99" t="s">
        <v>20</v>
      </c>
      <c r="D4" s="99" t="s">
        <v>20</v>
      </c>
      <c r="E4" s="111" t="s">
        <v>23</v>
      </c>
      <c r="F4" s="104" t="s">
        <v>9</v>
      </c>
      <c r="G4" s="107" t="s">
        <v>20</v>
      </c>
      <c r="H4" s="109" t="s">
        <v>14</v>
      </c>
      <c r="I4" s="91" t="s">
        <v>20</v>
      </c>
      <c r="J4" s="126" t="s">
        <v>9</v>
      </c>
      <c r="K4" s="118" t="s">
        <v>20</v>
      </c>
      <c r="L4" s="93" t="s">
        <v>9</v>
      </c>
      <c r="M4" s="121" t="s">
        <v>23</v>
      </c>
      <c r="N4" s="109" t="s">
        <v>14</v>
      </c>
      <c r="O4" s="90" t="s">
        <v>14</v>
      </c>
      <c r="P4" s="25" t="s">
        <v>9</v>
      </c>
      <c r="R4" s="64" t="s">
        <v>293</v>
      </c>
      <c r="S4" s="64">
        <f t="shared" ref="S4:S5" si="0">COUNTIF(B3:P3, "DS1")</f>
        <v>4</v>
      </c>
      <c r="T4" s="1">
        <f t="shared" ref="T4:T5" si="1">COUNTIF(B3:P3,"DS2")</f>
        <v>2</v>
      </c>
      <c r="U4" s="1">
        <f>COUNTIF(B3:P3,"DS3")</f>
        <v>1</v>
      </c>
      <c r="V4" s="1">
        <f t="shared" ref="V4:V5" si="2">COUNTIF(B3:P3,"DS4")</f>
        <v>8</v>
      </c>
      <c r="W4">
        <f t="shared" ref="W4:W5" si="3">SUM(S4:V4)</f>
        <v>15</v>
      </c>
    </row>
    <row r="5" spans="1:23" ht="16.5" x14ac:dyDescent="0.3">
      <c r="A5" s="1">
        <v>4</v>
      </c>
      <c r="B5" s="86" t="s">
        <v>23</v>
      </c>
      <c r="C5" s="100" t="s">
        <v>20</v>
      </c>
      <c r="D5" s="100" t="s">
        <v>20</v>
      </c>
      <c r="E5" s="111" t="s">
        <v>23</v>
      </c>
      <c r="F5" s="113" t="s">
        <v>9</v>
      </c>
      <c r="G5" s="99" t="s">
        <v>20</v>
      </c>
      <c r="H5" s="109" t="s">
        <v>14</v>
      </c>
      <c r="I5" s="107" t="s">
        <v>20</v>
      </c>
      <c r="J5" s="113" t="s">
        <v>9</v>
      </c>
      <c r="K5" s="118" t="s">
        <v>20</v>
      </c>
      <c r="L5" s="94" t="s">
        <v>23</v>
      </c>
      <c r="M5" s="103" t="s">
        <v>14</v>
      </c>
      <c r="N5" s="109" t="s">
        <v>14</v>
      </c>
      <c r="O5" s="90" t="s">
        <v>14</v>
      </c>
      <c r="P5" s="25" t="s">
        <v>9</v>
      </c>
      <c r="R5" s="64" t="s">
        <v>294</v>
      </c>
      <c r="S5" s="64">
        <f t="shared" si="0"/>
        <v>4</v>
      </c>
      <c r="T5" s="1">
        <f t="shared" si="1"/>
        <v>3</v>
      </c>
      <c r="U5" s="1">
        <f t="shared" ref="U5" si="4">COUNTIF(B4:P4,"DS3")</f>
        <v>3</v>
      </c>
      <c r="V5" s="1">
        <f t="shared" si="2"/>
        <v>5</v>
      </c>
      <c r="W5">
        <f t="shared" si="3"/>
        <v>15</v>
      </c>
    </row>
    <row r="6" spans="1:23" ht="16.5" x14ac:dyDescent="0.3">
      <c r="A6" s="1">
        <v>5</v>
      </c>
      <c r="B6" s="24" t="s">
        <v>20</v>
      </c>
      <c r="C6" s="87" t="s">
        <v>20</v>
      </c>
      <c r="D6" s="100" t="s">
        <v>20</v>
      </c>
      <c r="E6" s="111" t="s">
        <v>23</v>
      </c>
      <c r="F6" s="113" t="s">
        <v>9</v>
      </c>
      <c r="G6" s="100" t="s">
        <v>20</v>
      </c>
      <c r="H6" s="114" t="s">
        <v>14</v>
      </c>
      <c r="I6" s="99" t="s">
        <v>20</v>
      </c>
      <c r="J6" s="113" t="s">
        <v>9</v>
      </c>
      <c r="K6" s="85" t="s">
        <v>20</v>
      </c>
      <c r="L6" s="102" t="s">
        <v>20</v>
      </c>
      <c r="M6" s="127" t="s">
        <v>23</v>
      </c>
      <c r="N6" s="109" t="s">
        <v>14</v>
      </c>
      <c r="O6" s="90" t="s">
        <v>14</v>
      </c>
      <c r="P6" s="24" t="s">
        <v>20</v>
      </c>
      <c r="R6" s="64" t="s">
        <v>295</v>
      </c>
      <c r="S6" s="64">
        <f>COUNTIF(B2:P20, "DS1")</f>
        <v>83</v>
      </c>
      <c r="T6" s="64">
        <f>COUNTIF(B2:P20, "DS2")</f>
        <v>34</v>
      </c>
      <c r="U6" s="64">
        <f>COUNTIF(B2:P20, "DS3")</f>
        <v>70</v>
      </c>
      <c r="V6" s="64">
        <f>COUNTIF(B2:P20, "DS1")</f>
        <v>83</v>
      </c>
    </row>
    <row r="7" spans="1:23" x14ac:dyDescent="0.25">
      <c r="A7" s="1">
        <v>6</v>
      </c>
      <c r="B7" s="88" t="s">
        <v>14</v>
      </c>
      <c r="C7" s="85" t="s">
        <v>20</v>
      </c>
      <c r="D7" s="91" t="s">
        <v>20</v>
      </c>
      <c r="E7" s="114" t="s">
        <v>14</v>
      </c>
      <c r="F7" s="109" t="s">
        <v>14</v>
      </c>
      <c r="G7" s="119" t="s">
        <v>23</v>
      </c>
      <c r="H7" s="114" t="s">
        <v>14</v>
      </c>
      <c r="I7" s="100" t="s">
        <v>20</v>
      </c>
      <c r="J7" s="113" t="s">
        <v>9</v>
      </c>
      <c r="K7" s="87" t="s">
        <v>20</v>
      </c>
      <c r="L7" s="91" t="s">
        <v>20</v>
      </c>
      <c r="M7" s="99" t="s">
        <v>20</v>
      </c>
      <c r="N7" s="104" t="s">
        <v>9</v>
      </c>
      <c r="O7" s="90" t="s">
        <v>14</v>
      </c>
      <c r="P7" s="24" t="s">
        <v>20</v>
      </c>
    </row>
    <row r="8" spans="1:23" x14ac:dyDescent="0.25">
      <c r="A8" s="1">
        <v>7</v>
      </c>
      <c r="B8" s="86" t="s">
        <v>23</v>
      </c>
      <c r="C8" s="85" t="s">
        <v>20</v>
      </c>
      <c r="D8" s="91" t="s">
        <v>20</v>
      </c>
      <c r="E8" s="114" t="s">
        <v>14</v>
      </c>
      <c r="F8" s="109" t="s">
        <v>14</v>
      </c>
      <c r="G8" s="91" t="s">
        <v>20</v>
      </c>
      <c r="H8" s="109" t="s">
        <v>14</v>
      </c>
      <c r="I8" s="124" t="s">
        <v>9</v>
      </c>
      <c r="J8" s="114" t="s">
        <v>14</v>
      </c>
      <c r="K8" s="87" t="s">
        <v>20</v>
      </c>
      <c r="L8" s="91" t="s">
        <v>20</v>
      </c>
      <c r="M8" s="100" t="s">
        <v>20</v>
      </c>
      <c r="N8" s="95" t="s">
        <v>23</v>
      </c>
      <c r="O8" s="90" t="s">
        <v>14</v>
      </c>
      <c r="P8" s="25" t="s">
        <v>9</v>
      </c>
    </row>
    <row r="9" spans="1:23" x14ac:dyDescent="0.25">
      <c r="A9" s="1">
        <v>8</v>
      </c>
      <c r="B9" s="89" t="s">
        <v>9</v>
      </c>
      <c r="C9" s="83" t="s">
        <v>20</v>
      </c>
      <c r="D9" s="91" t="s">
        <v>20</v>
      </c>
      <c r="E9" s="114" t="s">
        <v>14</v>
      </c>
      <c r="F9" s="109" t="s">
        <v>14</v>
      </c>
      <c r="G9" s="107" t="s">
        <v>20</v>
      </c>
      <c r="H9" s="109" t="s">
        <v>14</v>
      </c>
      <c r="I9" s="125" t="s">
        <v>9</v>
      </c>
      <c r="J9" s="118" t="s">
        <v>20</v>
      </c>
      <c r="K9" s="85" t="s">
        <v>20</v>
      </c>
      <c r="L9" s="96" t="s">
        <v>23</v>
      </c>
      <c r="M9" s="112" t="s">
        <v>9</v>
      </c>
      <c r="N9" s="106" t="s">
        <v>23</v>
      </c>
      <c r="O9" s="90" t="s">
        <v>14</v>
      </c>
      <c r="P9" s="23" t="s">
        <v>14</v>
      </c>
    </row>
    <row r="10" spans="1:23" x14ac:dyDescent="0.25">
      <c r="A10" s="1">
        <v>9</v>
      </c>
      <c r="B10" s="24" t="s">
        <v>20</v>
      </c>
      <c r="C10" s="83" t="s">
        <v>20</v>
      </c>
      <c r="D10" s="86" t="s">
        <v>23</v>
      </c>
      <c r="E10" s="114" t="s">
        <v>14</v>
      </c>
      <c r="F10" s="118" t="s">
        <v>14</v>
      </c>
      <c r="G10" s="99" t="s">
        <v>20</v>
      </c>
      <c r="H10" s="114" t="s">
        <v>14</v>
      </c>
      <c r="I10" s="126" t="s">
        <v>9</v>
      </c>
      <c r="J10" s="126" t="s">
        <v>9</v>
      </c>
      <c r="K10" s="85" t="s">
        <v>20</v>
      </c>
      <c r="L10" s="90" t="s">
        <v>14</v>
      </c>
      <c r="M10" s="88" t="s">
        <v>14</v>
      </c>
      <c r="N10" s="109" t="s">
        <v>14</v>
      </c>
      <c r="O10" s="92" t="s">
        <v>9</v>
      </c>
      <c r="P10" s="25" t="s">
        <v>9</v>
      </c>
    </row>
    <row r="11" spans="1:23" x14ac:dyDescent="0.25">
      <c r="A11" s="1">
        <v>10</v>
      </c>
      <c r="B11" s="23" t="s">
        <v>14</v>
      </c>
      <c r="C11" s="24" t="s">
        <v>20</v>
      </c>
      <c r="D11" s="81" t="s">
        <v>20</v>
      </c>
      <c r="E11" s="114" t="s">
        <v>14</v>
      </c>
      <c r="F11" s="118" t="s">
        <v>20</v>
      </c>
      <c r="G11" s="112" t="s">
        <v>9</v>
      </c>
      <c r="H11" s="114" t="s">
        <v>14</v>
      </c>
      <c r="I11" s="112" t="s">
        <v>9</v>
      </c>
      <c r="J11" s="113" t="s">
        <v>9</v>
      </c>
      <c r="K11" s="87" t="s">
        <v>20</v>
      </c>
      <c r="L11" s="90" t="s">
        <v>14</v>
      </c>
      <c r="M11" s="81" t="s">
        <v>20</v>
      </c>
      <c r="N11" s="93" t="s">
        <v>9</v>
      </c>
      <c r="O11" s="90" t="s">
        <v>14</v>
      </c>
      <c r="P11" s="23" t="s">
        <v>14</v>
      </c>
    </row>
    <row r="12" spans="1:23" x14ac:dyDescent="0.25">
      <c r="A12" s="1">
        <v>11</v>
      </c>
      <c r="B12" s="25" t="s">
        <v>9</v>
      </c>
      <c r="C12" s="24" t="s">
        <v>20</v>
      </c>
      <c r="D12" s="81" t="s">
        <v>20</v>
      </c>
      <c r="E12" s="114" t="s">
        <v>14</v>
      </c>
      <c r="F12" s="106" t="s">
        <v>23</v>
      </c>
      <c r="G12" s="84" t="s">
        <v>20</v>
      </c>
      <c r="H12" s="87" t="s">
        <v>20</v>
      </c>
      <c r="I12" s="105" t="s">
        <v>20</v>
      </c>
      <c r="J12" s="126" t="s">
        <v>9</v>
      </c>
      <c r="K12" s="87" t="s">
        <v>20</v>
      </c>
      <c r="L12" s="92" t="s">
        <v>9</v>
      </c>
      <c r="M12" s="89" t="s">
        <v>9</v>
      </c>
      <c r="N12" s="104" t="s">
        <v>9</v>
      </c>
      <c r="O12" s="82" t="s">
        <v>20</v>
      </c>
      <c r="P12" s="23" t="s">
        <v>14</v>
      </c>
    </row>
    <row r="13" spans="1:23" x14ac:dyDescent="0.25">
      <c r="A13" s="1">
        <v>12</v>
      </c>
      <c r="B13" s="25" t="s">
        <v>9</v>
      </c>
      <c r="C13" s="24" t="s">
        <v>20</v>
      </c>
      <c r="D13" s="81" t="s">
        <v>20</v>
      </c>
      <c r="E13" s="114" t="s">
        <v>14</v>
      </c>
      <c r="F13" s="114" t="s">
        <v>14</v>
      </c>
      <c r="G13" s="108" t="s">
        <v>14</v>
      </c>
      <c r="H13" s="87" t="s">
        <v>20</v>
      </c>
      <c r="I13" s="117" t="s">
        <v>9</v>
      </c>
      <c r="J13" s="113" t="s">
        <v>9</v>
      </c>
      <c r="K13" s="85" t="s">
        <v>20</v>
      </c>
      <c r="L13" s="96" t="s">
        <v>23</v>
      </c>
      <c r="M13" s="89" t="s">
        <v>9</v>
      </c>
      <c r="N13" s="104" t="s">
        <v>9</v>
      </c>
      <c r="O13" s="92" t="s">
        <v>9</v>
      </c>
      <c r="P13" s="93" t="s">
        <v>9</v>
      </c>
    </row>
    <row r="14" spans="1:23" x14ac:dyDescent="0.25">
      <c r="A14" s="1">
        <v>13</v>
      </c>
      <c r="B14" s="23" t="s">
        <v>14</v>
      </c>
      <c r="C14" s="24" t="s">
        <v>20</v>
      </c>
      <c r="D14" s="108" t="s">
        <v>14</v>
      </c>
      <c r="E14" s="115" t="s">
        <v>14</v>
      </c>
      <c r="F14" s="100" t="s">
        <v>20</v>
      </c>
      <c r="G14" s="112" t="s">
        <v>9</v>
      </c>
      <c r="H14" s="87" t="s">
        <v>20</v>
      </c>
      <c r="I14" s="91" t="s">
        <v>20</v>
      </c>
      <c r="J14" s="115" t="s">
        <v>14</v>
      </c>
      <c r="K14" s="87" t="s">
        <v>20</v>
      </c>
      <c r="L14" s="92" t="s">
        <v>9</v>
      </c>
      <c r="M14" s="89" t="s">
        <v>9</v>
      </c>
      <c r="N14" s="106" t="s">
        <v>23</v>
      </c>
      <c r="O14" s="117" t="s">
        <v>9</v>
      </c>
      <c r="P14" s="93" t="s">
        <v>9</v>
      </c>
    </row>
    <row r="15" spans="1:23" x14ac:dyDescent="0.25">
      <c r="A15" s="1">
        <v>14</v>
      </c>
      <c r="B15" s="25" t="s">
        <v>9</v>
      </c>
      <c r="C15" s="81" t="s">
        <v>20</v>
      </c>
      <c r="D15" s="99" t="s">
        <v>20</v>
      </c>
      <c r="E15" s="104" t="s">
        <v>9</v>
      </c>
      <c r="F15" s="116" t="s">
        <v>9</v>
      </c>
      <c r="G15" s="120" t="s">
        <v>23</v>
      </c>
      <c r="H15" s="87" t="s">
        <v>20</v>
      </c>
      <c r="I15" s="92" t="s">
        <v>9</v>
      </c>
      <c r="J15" s="112" t="s">
        <v>9</v>
      </c>
      <c r="K15" s="95" t="s">
        <v>23</v>
      </c>
      <c r="L15" s="92" t="s">
        <v>9</v>
      </c>
      <c r="M15" s="126" t="s">
        <v>9</v>
      </c>
      <c r="N15" s="94" t="s">
        <v>23</v>
      </c>
      <c r="O15" s="117" t="s">
        <v>9</v>
      </c>
      <c r="P15" s="98" t="s">
        <v>9</v>
      </c>
    </row>
    <row r="16" spans="1:23" x14ac:dyDescent="0.25">
      <c r="A16" s="1">
        <v>15</v>
      </c>
      <c r="B16" s="26" t="s">
        <v>23</v>
      </c>
      <c r="C16" s="99" t="s">
        <v>20</v>
      </c>
      <c r="D16" s="100" t="s">
        <v>20</v>
      </c>
      <c r="E16" s="111" t="s">
        <v>23</v>
      </c>
      <c r="F16" s="95" t="s">
        <v>23</v>
      </c>
      <c r="G16" s="91" t="s">
        <v>20</v>
      </c>
      <c r="H16" s="87" t="s">
        <v>20</v>
      </c>
      <c r="I16" s="92" t="s">
        <v>9</v>
      </c>
      <c r="J16" s="88" t="s">
        <v>14</v>
      </c>
      <c r="K16" s="109" t="s">
        <v>14</v>
      </c>
      <c r="L16" s="117" t="s">
        <v>9</v>
      </c>
      <c r="M16" s="93" t="s">
        <v>9</v>
      </c>
      <c r="N16" s="123" t="s">
        <v>9</v>
      </c>
      <c r="O16" s="26" t="s">
        <v>23</v>
      </c>
      <c r="P16" s="98" t="s">
        <v>9</v>
      </c>
    </row>
    <row r="17" spans="1:16" x14ac:dyDescent="0.25">
      <c r="A17" s="1">
        <v>16</v>
      </c>
      <c r="B17" s="88" t="s">
        <v>14</v>
      </c>
      <c r="C17" s="85" t="s">
        <v>20</v>
      </c>
      <c r="D17" s="105" t="s">
        <v>20</v>
      </c>
      <c r="E17" s="112" t="s">
        <v>9</v>
      </c>
      <c r="F17" s="109" t="s">
        <v>14</v>
      </c>
      <c r="G17" s="117" t="s">
        <v>9</v>
      </c>
      <c r="H17" s="87" t="s">
        <v>20</v>
      </c>
      <c r="I17" s="92" t="s">
        <v>9</v>
      </c>
      <c r="J17" s="89" t="s">
        <v>9</v>
      </c>
      <c r="K17" s="109" t="s">
        <v>14</v>
      </c>
      <c r="L17" s="103" t="s">
        <v>14</v>
      </c>
      <c r="M17" s="104" t="s">
        <v>9</v>
      </c>
      <c r="N17" s="92" t="s">
        <v>9</v>
      </c>
      <c r="O17" s="26" t="s">
        <v>23</v>
      </c>
      <c r="P17" s="25" t="s">
        <v>9</v>
      </c>
    </row>
    <row r="18" spans="1:16" x14ac:dyDescent="0.25">
      <c r="A18" s="1">
        <v>17</v>
      </c>
      <c r="B18" s="89" t="s">
        <v>9</v>
      </c>
      <c r="C18" s="87" t="s">
        <v>20</v>
      </c>
      <c r="D18" s="103" t="s">
        <v>14</v>
      </c>
      <c r="E18" s="113" t="s">
        <v>9</v>
      </c>
      <c r="F18" s="104" t="s">
        <v>9</v>
      </c>
      <c r="G18" s="103" t="s">
        <v>14</v>
      </c>
      <c r="H18" s="87" t="s">
        <v>20</v>
      </c>
      <c r="I18" s="101" t="s">
        <v>20</v>
      </c>
      <c r="J18" s="89" t="s">
        <v>9</v>
      </c>
      <c r="K18" s="97" t="s">
        <v>14</v>
      </c>
      <c r="L18" s="121" t="s">
        <v>23</v>
      </c>
      <c r="M18" s="98" t="s">
        <v>9</v>
      </c>
      <c r="N18" s="92" t="s">
        <v>9</v>
      </c>
      <c r="O18" s="25" t="s">
        <v>9</v>
      </c>
      <c r="P18" s="24" t="s">
        <v>20</v>
      </c>
    </row>
    <row r="19" spans="1:16" x14ac:dyDescent="0.25">
      <c r="A19" s="1">
        <v>18</v>
      </c>
      <c r="B19" s="88" t="s">
        <v>14</v>
      </c>
      <c r="C19" s="83" t="s">
        <v>20</v>
      </c>
      <c r="D19" s="91" t="s">
        <v>20</v>
      </c>
      <c r="E19" s="113" t="s">
        <v>9</v>
      </c>
      <c r="F19" s="109" t="s">
        <v>14</v>
      </c>
      <c r="G19" s="121" t="s">
        <v>23</v>
      </c>
      <c r="H19" s="118" t="s">
        <v>20</v>
      </c>
      <c r="I19" s="93" t="s">
        <v>9</v>
      </c>
      <c r="J19" s="117" t="s">
        <v>9</v>
      </c>
      <c r="K19" s="110" t="s">
        <v>14</v>
      </c>
      <c r="L19" s="103" t="s">
        <v>14</v>
      </c>
      <c r="M19" s="104" t="s">
        <v>9</v>
      </c>
      <c r="N19" s="92" t="s">
        <v>9</v>
      </c>
      <c r="O19" s="26" t="s">
        <v>23</v>
      </c>
      <c r="P19" s="24" t="s">
        <v>20</v>
      </c>
    </row>
    <row r="20" spans="1:16" x14ac:dyDescent="0.25">
      <c r="A20" s="1">
        <v>19</v>
      </c>
      <c r="B20" s="23" t="s">
        <v>14</v>
      </c>
      <c r="C20" s="83" t="s">
        <v>20</v>
      </c>
      <c r="D20" s="81" t="s">
        <v>20</v>
      </c>
      <c r="E20" s="112" t="s">
        <v>9</v>
      </c>
      <c r="F20" s="110" t="s">
        <v>14</v>
      </c>
      <c r="G20" s="103" t="s">
        <v>14</v>
      </c>
      <c r="H20" s="100" t="s">
        <v>20</v>
      </c>
      <c r="I20" s="98" t="s">
        <v>9</v>
      </c>
      <c r="J20" s="92" t="s">
        <v>9</v>
      </c>
      <c r="K20" s="94" t="s">
        <v>23</v>
      </c>
      <c r="L20" s="88" t="s">
        <v>14</v>
      </c>
      <c r="M20" s="94" t="s">
        <v>23</v>
      </c>
      <c r="N20" s="82" t="s">
        <v>23</v>
      </c>
      <c r="O20" s="24" t="s">
        <v>20</v>
      </c>
      <c r="P20" s="24" t="s">
        <v>20</v>
      </c>
    </row>
  </sheetData>
  <pageMargins left="0.75" right="0.75" top="1" bottom="1" header="0.5" footer="0.5"/>
  <pageSetup paperSize="9" orientation="portrait" r:id="rId1"/>
  <ignoredErrors>
    <ignoredError sqref="U3" 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P1" sqref="B1:P1"/>
    </sheetView>
  </sheetViews>
  <sheetFormatPr defaultColWidth="8.85546875" defaultRowHeight="15" x14ac:dyDescent="0.25"/>
  <cols>
    <col min="2" max="2" width="11" customWidth="1"/>
    <col min="3" max="3" width="10.140625" customWidth="1"/>
    <col min="4" max="4" width="10.42578125" customWidth="1"/>
    <col min="5" max="5" width="12" customWidth="1"/>
    <col min="6" max="6" width="10.140625" customWidth="1"/>
    <col min="7" max="7" width="9.140625" customWidth="1"/>
    <col min="8" max="8" width="10.42578125" customWidth="1"/>
    <col min="9" max="9" width="9.42578125" customWidth="1"/>
    <col min="10" max="10" width="10.140625" customWidth="1"/>
    <col min="11" max="11" width="9.42578125" customWidth="1"/>
    <col min="12" max="12" width="11.140625" customWidth="1"/>
    <col min="13" max="13" width="10" customWidth="1"/>
    <col min="14" max="14" width="11.7109375" customWidth="1"/>
    <col min="15" max="15" width="9.140625" customWidth="1"/>
    <col min="16" max="16" width="10.42578125" customWidth="1"/>
    <col min="18" max="18" width="11.5703125" customWidth="1"/>
    <col min="19" max="19" width="9.85546875" bestFit="1" customWidth="1"/>
  </cols>
  <sheetData>
    <row r="1" spans="1:20" x14ac:dyDescent="0.25">
      <c r="A1" s="1"/>
      <c r="B1" s="2" t="s">
        <v>195</v>
      </c>
      <c r="C1" s="53" t="s">
        <v>196</v>
      </c>
      <c r="D1" s="2" t="s">
        <v>197</v>
      </c>
      <c r="E1" s="53" t="s">
        <v>208</v>
      </c>
      <c r="F1" s="2" t="s">
        <v>198</v>
      </c>
      <c r="G1" s="2" t="s">
        <v>199</v>
      </c>
      <c r="H1" s="53" t="s">
        <v>200</v>
      </c>
      <c r="I1" s="2" t="s">
        <v>209</v>
      </c>
      <c r="J1" s="53" t="s">
        <v>201</v>
      </c>
      <c r="K1" s="53" t="s">
        <v>202</v>
      </c>
      <c r="L1" s="2" t="s">
        <v>203</v>
      </c>
      <c r="M1" s="2" t="s">
        <v>204</v>
      </c>
      <c r="N1" s="53" t="s">
        <v>205</v>
      </c>
      <c r="O1" s="2" t="s">
        <v>206</v>
      </c>
      <c r="P1" s="2" t="s">
        <v>207</v>
      </c>
      <c r="R1" s="63"/>
      <c r="S1" s="21" t="s">
        <v>10</v>
      </c>
      <c r="T1" s="18" t="s">
        <v>18</v>
      </c>
    </row>
    <row r="2" spans="1:20" ht="16.5" x14ac:dyDescent="0.3">
      <c r="A2" s="1">
        <v>1</v>
      </c>
      <c r="B2" s="128" t="s">
        <v>10</v>
      </c>
      <c r="C2" s="134" t="s">
        <v>18</v>
      </c>
      <c r="D2" s="144" t="s">
        <v>10</v>
      </c>
      <c r="E2" s="134" t="s">
        <v>18</v>
      </c>
      <c r="F2" s="140" t="s">
        <v>10</v>
      </c>
      <c r="G2" s="141" t="s">
        <v>18</v>
      </c>
      <c r="H2" s="134" t="s">
        <v>18</v>
      </c>
      <c r="I2" s="144" t="s">
        <v>10</v>
      </c>
      <c r="J2" s="138" t="s">
        <v>18</v>
      </c>
      <c r="K2" s="131" t="s">
        <v>10</v>
      </c>
      <c r="L2" s="130" t="s">
        <v>10</v>
      </c>
      <c r="M2" s="141" t="s">
        <v>18</v>
      </c>
      <c r="N2" s="134" t="s">
        <v>18</v>
      </c>
      <c r="O2" s="129" t="s">
        <v>18</v>
      </c>
      <c r="P2" s="18" t="s">
        <v>18</v>
      </c>
      <c r="R2" s="64" t="s">
        <v>292</v>
      </c>
      <c r="S2" s="64">
        <f>COUNTIF(B2:P2, "Mediana")</f>
        <v>6</v>
      </c>
      <c r="T2" s="1">
        <f>COUNTIF(B2:P2,"Średnia")</f>
        <v>9</v>
      </c>
    </row>
    <row r="3" spans="1:20" ht="16.5" x14ac:dyDescent="0.3">
      <c r="A3" s="1">
        <v>2</v>
      </c>
      <c r="B3" s="128" t="s">
        <v>10</v>
      </c>
      <c r="C3" s="137" t="s">
        <v>18</v>
      </c>
      <c r="D3" s="147" t="s">
        <v>10</v>
      </c>
      <c r="E3" s="149" t="s">
        <v>10</v>
      </c>
      <c r="F3" s="134" t="s">
        <v>18</v>
      </c>
      <c r="G3" s="154" t="s">
        <v>18</v>
      </c>
      <c r="H3" s="137" t="s">
        <v>18</v>
      </c>
      <c r="I3" s="144" t="s">
        <v>10</v>
      </c>
      <c r="J3" s="149" t="s">
        <v>10</v>
      </c>
      <c r="K3" s="137" t="s">
        <v>18</v>
      </c>
      <c r="L3" s="140" t="s">
        <v>10</v>
      </c>
      <c r="M3" s="141" t="s">
        <v>18</v>
      </c>
      <c r="N3" s="135" t="s">
        <v>10</v>
      </c>
      <c r="O3" s="130" t="s">
        <v>10</v>
      </c>
      <c r="P3" s="21" t="s">
        <v>10</v>
      </c>
      <c r="R3" s="64" t="s">
        <v>293</v>
      </c>
      <c r="S3" s="64">
        <f t="shared" ref="S3:S4" si="0">COUNTIF(B3:P3, "Mediana")</f>
        <v>9</v>
      </c>
      <c r="T3" s="1">
        <f t="shared" ref="T3:T4" si="1">COUNTIF(B3:P3,"Średnia")</f>
        <v>6</v>
      </c>
    </row>
    <row r="4" spans="1:20" ht="16.5" x14ac:dyDescent="0.3">
      <c r="A4" s="1">
        <v>3</v>
      </c>
      <c r="B4" s="128" t="s">
        <v>10</v>
      </c>
      <c r="C4" s="138" t="s">
        <v>18</v>
      </c>
      <c r="D4" s="138" t="s">
        <v>18</v>
      </c>
      <c r="E4" s="150" t="s">
        <v>18</v>
      </c>
      <c r="F4" s="137" t="s">
        <v>18</v>
      </c>
      <c r="G4" s="155" t="s">
        <v>18</v>
      </c>
      <c r="H4" s="137" t="s">
        <v>18</v>
      </c>
      <c r="I4" s="144" t="s">
        <v>10</v>
      </c>
      <c r="J4" s="138" t="s">
        <v>18</v>
      </c>
      <c r="K4" s="150" t="s">
        <v>18</v>
      </c>
      <c r="L4" s="131" t="s">
        <v>10</v>
      </c>
      <c r="M4" s="154" t="s">
        <v>18</v>
      </c>
      <c r="N4" s="135" t="s">
        <v>10</v>
      </c>
      <c r="O4" s="130" t="s">
        <v>10</v>
      </c>
      <c r="P4" s="21" t="s">
        <v>10</v>
      </c>
      <c r="R4" s="64" t="s">
        <v>294</v>
      </c>
      <c r="S4" s="64">
        <f t="shared" si="0"/>
        <v>6</v>
      </c>
      <c r="T4" s="1">
        <f t="shared" si="1"/>
        <v>9</v>
      </c>
    </row>
    <row r="5" spans="1:20" ht="16.5" x14ac:dyDescent="0.3">
      <c r="A5" s="1">
        <v>4</v>
      </c>
      <c r="B5" s="128" t="s">
        <v>10</v>
      </c>
      <c r="C5" s="139" t="s">
        <v>18</v>
      </c>
      <c r="D5" s="148" t="s">
        <v>10</v>
      </c>
      <c r="E5" s="149" t="s">
        <v>10</v>
      </c>
      <c r="F5" s="150" t="s">
        <v>18</v>
      </c>
      <c r="G5" s="142" t="s">
        <v>10</v>
      </c>
      <c r="H5" s="137" t="s">
        <v>18</v>
      </c>
      <c r="I5" s="147" t="s">
        <v>10</v>
      </c>
      <c r="J5" s="150" t="s">
        <v>18</v>
      </c>
      <c r="K5" s="150" t="s">
        <v>18</v>
      </c>
      <c r="L5" s="132" t="s">
        <v>10</v>
      </c>
      <c r="M5" s="144" t="s">
        <v>10</v>
      </c>
      <c r="N5" s="135" t="s">
        <v>10</v>
      </c>
      <c r="O5" s="129" t="s">
        <v>18</v>
      </c>
      <c r="P5" s="18" t="s">
        <v>18</v>
      </c>
      <c r="R5" s="64" t="s">
        <v>295</v>
      </c>
      <c r="S5" s="64">
        <f>COUNTIF(B2:P20, "Mediana")</f>
        <v>138</v>
      </c>
      <c r="T5" s="1">
        <f>COUNTIF(B2:P20,"Średnia")</f>
        <v>147</v>
      </c>
    </row>
    <row r="6" spans="1:20" x14ac:dyDescent="0.25">
      <c r="A6" s="1">
        <v>5</v>
      </c>
      <c r="B6" s="20" t="s">
        <v>10</v>
      </c>
      <c r="C6" s="132" t="s">
        <v>10</v>
      </c>
      <c r="D6" s="139" t="s">
        <v>18</v>
      </c>
      <c r="E6" s="149" t="s">
        <v>10</v>
      </c>
      <c r="F6" s="150" t="s">
        <v>18</v>
      </c>
      <c r="G6" s="139" t="s">
        <v>18</v>
      </c>
      <c r="H6" s="150" t="s">
        <v>18</v>
      </c>
      <c r="I6" s="142" t="s">
        <v>10</v>
      </c>
      <c r="J6" s="150" t="s">
        <v>18</v>
      </c>
      <c r="K6" s="134" t="s">
        <v>18</v>
      </c>
      <c r="L6" s="143" t="s">
        <v>18</v>
      </c>
      <c r="M6" s="142" t="s">
        <v>10</v>
      </c>
      <c r="N6" s="135" t="s">
        <v>10</v>
      </c>
      <c r="O6" s="129" t="s">
        <v>18</v>
      </c>
      <c r="P6" s="21" t="s">
        <v>10</v>
      </c>
    </row>
    <row r="7" spans="1:20" x14ac:dyDescent="0.25">
      <c r="A7" s="1">
        <v>6</v>
      </c>
      <c r="B7" s="20" t="s">
        <v>10</v>
      </c>
      <c r="C7" s="131" t="s">
        <v>10</v>
      </c>
      <c r="D7" s="145" t="s">
        <v>10</v>
      </c>
      <c r="E7" s="150" t="s">
        <v>18</v>
      </c>
      <c r="F7" s="137" t="s">
        <v>18</v>
      </c>
      <c r="G7" s="156" t="s">
        <v>10</v>
      </c>
      <c r="H7" s="150" t="s">
        <v>18</v>
      </c>
      <c r="I7" s="148" t="s">
        <v>10</v>
      </c>
      <c r="J7" s="149" t="s">
        <v>10</v>
      </c>
      <c r="K7" s="137" t="s">
        <v>18</v>
      </c>
      <c r="L7" s="144" t="s">
        <v>10</v>
      </c>
      <c r="M7" s="138" t="s">
        <v>18</v>
      </c>
      <c r="N7" s="137" t="s">
        <v>18</v>
      </c>
      <c r="O7" s="129" t="s">
        <v>18</v>
      </c>
      <c r="P7" s="21" t="s">
        <v>10</v>
      </c>
    </row>
    <row r="8" spans="1:20" x14ac:dyDescent="0.25">
      <c r="A8" s="1">
        <v>7</v>
      </c>
      <c r="B8" s="128" t="s">
        <v>10</v>
      </c>
      <c r="C8" s="134" t="s">
        <v>18</v>
      </c>
      <c r="D8" s="144" t="s">
        <v>10</v>
      </c>
      <c r="E8" s="149" t="s">
        <v>10</v>
      </c>
      <c r="F8" s="137" t="s">
        <v>18</v>
      </c>
      <c r="G8" s="144" t="s">
        <v>10</v>
      </c>
      <c r="H8" s="137" t="s">
        <v>18</v>
      </c>
      <c r="I8" s="146" t="s">
        <v>18</v>
      </c>
      <c r="J8" s="149" t="s">
        <v>10</v>
      </c>
      <c r="K8" s="136" t="s">
        <v>18</v>
      </c>
      <c r="L8" s="154" t="s">
        <v>18</v>
      </c>
      <c r="M8" s="148" t="s">
        <v>10</v>
      </c>
      <c r="N8" s="134" t="s">
        <v>18</v>
      </c>
      <c r="O8" s="129" t="s">
        <v>18</v>
      </c>
      <c r="P8" s="21" t="s">
        <v>10</v>
      </c>
    </row>
    <row r="9" spans="1:20" x14ac:dyDescent="0.25">
      <c r="A9" s="1">
        <v>8</v>
      </c>
      <c r="B9" s="128" t="s">
        <v>10</v>
      </c>
      <c r="C9" s="136" t="s">
        <v>18</v>
      </c>
      <c r="D9" s="144" t="s">
        <v>10</v>
      </c>
      <c r="E9" s="149" t="s">
        <v>10</v>
      </c>
      <c r="F9" s="135" t="s">
        <v>10</v>
      </c>
      <c r="G9" s="155" t="s">
        <v>18</v>
      </c>
      <c r="H9" s="137" t="s">
        <v>18</v>
      </c>
      <c r="I9" s="155" t="s">
        <v>18</v>
      </c>
      <c r="J9" s="137" t="s">
        <v>18</v>
      </c>
      <c r="K9" s="153" t="s">
        <v>10</v>
      </c>
      <c r="L9" s="21" t="s">
        <v>10</v>
      </c>
      <c r="M9" s="139" t="s">
        <v>18</v>
      </c>
      <c r="N9" s="158" t="s">
        <v>10</v>
      </c>
      <c r="O9" s="129" t="s">
        <v>18</v>
      </c>
      <c r="P9" s="18" t="s">
        <v>18</v>
      </c>
    </row>
    <row r="10" spans="1:20" x14ac:dyDescent="0.25">
      <c r="A10" s="1">
        <v>9</v>
      </c>
      <c r="B10" s="20" t="s">
        <v>10</v>
      </c>
      <c r="C10" s="132" t="s">
        <v>10</v>
      </c>
      <c r="D10" s="141" t="s">
        <v>18</v>
      </c>
      <c r="E10" s="149" t="s">
        <v>10</v>
      </c>
      <c r="F10" s="149" t="s">
        <v>10</v>
      </c>
      <c r="G10" s="138" t="s">
        <v>18</v>
      </c>
      <c r="H10" s="150" t="s">
        <v>18</v>
      </c>
      <c r="I10" s="142" t="s">
        <v>10</v>
      </c>
      <c r="J10" s="138" t="s">
        <v>18</v>
      </c>
      <c r="K10" s="131" t="s">
        <v>10</v>
      </c>
      <c r="L10" s="130" t="s">
        <v>10</v>
      </c>
      <c r="M10" s="141" t="s">
        <v>18</v>
      </c>
      <c r="N10" s="159" t="s">
        <v>18</v>
      </c>
      <c r="O10" s="129" t="s">
        <v>18</v>
      </c>
      <c r="P10" s="21" t="s">
        <v>10</v>
      </c>
    </row>
    <row r="11" spans="1:20" x14ac:dyDescent="0.25">
      <c r="A11" s="1">
        <v>10</v>
      </c>
      <c r="B11" s="20" t="s">
        <v>10</v>
      </c>
      <c r="C11" s="21" t="s">
        <v>10</v>
      </c>
      <c r="D11" s="141" t="s">
        <v>18</v>
      </c>
      <c r="E11" s="149" t="s">
        <v>10</v>
      </c>
      <c r="F11" s="150" t="s">
        <v>18</v>
      </c>
      <c r="G11" s="139" t="s">
        <v>18</v>
      </c>
      <c r="H11" s="149" t="s">
        <v>10</v>
      </c>
      <c r="I11" s="148" t="s">
        <v>10</v>
      </c>
      <c r="J11" s="150" t="s">
        <v>18</v>
      </c>
      <c r="K11" s="135" t="s">
        <v>10</v>
      </c>
      <c r="L11" s="129" t="s">
        <v>18</v>
      </c>
      <c r="M11" s="141" t="s">
        <v>18</v>
      </c>
      <c r="N11" s="160" t="s">
        <v>10</v>
      </c>
      <c r="O11" s="129" t="s">
        <v>18</v>
      </c>
      <c r="P11" s="21" t="s">
        <v>10</v>
      </c>
    </row>
    <row r="12" spans="1:20" x14ac:dyDescent="0.25">
      <c r="A12" s="1">
        <v>11</v>
      </c>
      <c r="B12" s="19" t="s">
        <v>18</v>
      </c>
      <c r="C12" s="21" t="s">
        <v>10</v>
      </c>
      <c r="D12" s="141" t="s">
        <v>18</v>
      </c>
      <c r="E12" s="149" t="s">
        <v>10</v>
      </c>
      <c r="F12" s="137" t="s">
        <v>18</v>
      </c>
      <c r="G12" s="133" t="s">
        <v>10</v>
      </c>
      <c r="H12" s="137" t="s">
        <v>18</v>
      </c>
      <c r="I12" s="146" t="s">
        <v>18</v>
      </c>
      <c r="J12" s="142" t="s">
        <v>10</v>
      </c>
      <c r="K12" s="135" t="s">
        <v>10</v>
      </c>
      <c r="L12" s="129" t="s">
        <v>18</v>
      </c>
      <c r="M12" s="145" t="s">
        <v>10</v>
      </c>
      <c r="N12" s="158" t="s">
        <v>10</v>
      </c>
      <c r="O12" s="129" t="s">
        <v>18</v>
      </c>
      <c r="P12" s="21" t="s">
        <v>10</v>
      </c>
    </row>
    <row r="13" spans="1:20" x14ac:dyDescent="0.25">
      <c r="A13" s="1">
        <v>12</v>
      </c>
      <c r="B13" s="20" t="s">
        <v>10</v>
      </c>
      <c r="C13" s="21" t="s">
        <v>10</v>
      </c>
      <c r="D13" s="145" t="s">
        <v>10</v>
      </c>
      <c r="E13" s="149" t="s">
        <v>10</v>
      </c>
      <c r="F13" s="150" t="s">
        <v>18</v>
      </c>
      <c r="G13" s="142" t="s">
        <v>10</v>
      </c>
      <c r="H13" s="137" t="s">
        <v>18</v>
      </c>
      <c r="I13" s="144" t="s">
        <v>10</v>
      </c>
      <c r="J13" s="150" t="s">
        <v>18</v>
      </c>
      <c r="K13" s="131" t="s">
        <v>10</v>
      </c>
      <c r="L13" s="130" t="s">
        <v>10</v>
      </c>
      <c r="M13" s="141" t="s">
        <v>18</v>
      </c>
      <c r="N13" s="158" t="s">
        <v>10</v>
      </c>
      <c r="O13" s="130" t="s">
        <v>10</v>
      </c>
      <c r="P13" s="134" t="s">
        <v>18</v>
      </c>
    </row>
    <row r="14" spans="1:20" x14ac:dyDescent="0.25">
      <c r="A14" s="1">
        <v>13</v>
      </c>
      <c r="B14" s="20" t="s">
        <v>10</v>
      </c>
      <c r="C14" s="21" t="s">
        <v>10</v>
      </c>
      <c r="D14" s="138" t="s">
        <v>18</v>
      </c>
      <c r="E14" s="148" t="s">
        <v>10</v>
      </c>
      <c r="F14" s="139" t="s">
        <v>18</v>
      </c>
      <c r="G14" s="139" t="s">
        <v>18</v>
      </c>
      <c r="H14" s="137" t="s">
        <v>18</v>
      </c>
      <c r="I14" s="154" t="s">
        <v>18</v>
      </c>
      <c r="J14" s="148" t="s">
        <v>10</v>
      </c>
      <c r="K14" s="135" t="s">
        <v>10</v>
      </c>
      <c r="L14" s="130" t="s">
        <v>10</v>
      </c>
      <c r="M14" s="141" t="s">
        <v>18</v>
      </c>
      <c r="N14" s="158" t="s">
        <v>10</v>
      </c>
      <c r="O14" s="154" t="s">
        <v>18</v>
      </c>
      <c r="P14" s="134" t="s">
        <v>18</v>
      </c>
    </row>
    <row r="15" spans="1:20" x14ac:dyDescent="0.25">
      <c r="A15" s="1">
        <v>14</v>
      </c>
      <c r="B15" s="20" t="s">
        <v>10</v>
      </c>
      <c r="C15" s="141" t="s">
        <v>18</v>
      </c>
      <c r="D15" s="142" t="s">
        <v>10</v>
      </c>
      <c r="E15" s="135" t="s">
        <v>10</v>
      </c>
      <c r="F15" s="152" t="s">
        <v>18</v>
      </c>
      <c r="G15" s="148" t="s">
        <v>10</v>
      </c>
      <c r="H15" s="137" t="s">
        <v>18</v>
      </c>
      <c r="I15" s="129" t="s">
        <v>18</v>
      </c>
      <c r="J15" s="148" t="s">
        <v>10</v>
      </c>
      <c r="K15" s="134" t="s">
        <v>18</v>
      </c>
      <c r="L15" s="129" t="s">
        <v>18</v>
      </c>
      <c r="M15" s="138" t="s">
        <v>18</v>
      </c>
      <c r="N15" s="157" t="s">
        <v>10</v>
      </c>
      <c r="O15" s="154" t="s">
        <v>18</v>
      </c>
      <c r="P15" s="136" t="s">
        <v>18</v>
      </c>
    </row>
    <row r="16" spans="1:20" x14ac:dyDescent="0.25">
      <c r="A16" s="1">
        <v>15</v>
      </c>
      <c r="B16" s="20" t="s">
        <v>10</v>
      </c>
      <c r="C16" s="142" t="s">
        <v>10</v>
      </c>
      <c r="D16" s="139" t="s">
        <v>18</v>
      </c>
      <c r="E16" s="149" t="s">
        <v>10</v>
      </c>
      <c r="F16" s="131" t="s">
        <v>10</v>
      </c>
      <c r="G16" s="154" t="s">
        <v>18</v>
      </c>
      <c r="H16" s="137" t="s">
        <v>18</v>
      </c>
      <c r="I16" s="130" t="s">
        <v>10</v>
      </c>
      <c r="J16" s="145" t="s">
        <v>10</v>
      </c>
      <c r="K16" s="137" t="s">
        <v>18</v>
      </c>
      <c r="L16" s="144" t="s">
        <v>10</v>
      </c>
      <c r="M16" s="134" t="s">
        <v>18</v>
      </c>
      <c r="N16" s="143" t="s">
        <v>18</v>
      </c>
      <c r="O16" s="18" t="s">
        <v>18</v>
      </c>
      <c r="P16" s="136" t="s">
        <v>18</v>
      </c>
    </row>
    <row r="17" spans="1:16" x14ac:dyDescent="0.25">
      <c r="A17" s="1">
        <v>16</v>
      </c>
      <c r="B17" s="128" t="s">
        <v>10</v>
      </c>
      <c r="C17" s="134" t="s">
        <v>18</v>
      </c>
      <c r="D17" s="146" t="s">
        <v>18</v>
      </c>
      <c r="E17" s="139" t="s">
        <v>18</v>
      </c>
      <c r="F17" s="135" t="s">
        <v>10</v>
      </c>
      <c r="G17" s="154" t="s">
        <v>18</v>
      </c>
      <c r="H17" s="137" t="s">
        <v>18</v>
      </c>
      <c r="I17" s="130" t="s">
        <v>10</v>
      </c>
      <c r="J17" s="145" t="s">
        <v>10</v>
      </c>
      <c r="K17" s="137" t="s">
        <v>18</v>
      </c>
      <c r="L17" s="154" t="s">
        <v>18</v>
      </c>
      <c r="M17" s="137" t="s">
        <v>18</v>
      </c>
      <c r="N17" s="129" t="s">
        <v>18</v>
      </c>
      <c r="O17" s="18" t="s">
        <v>18</v>
      </c>
      <c r="P17" s="18" t="s">
        <v>18</v>
      </c>
    </row>
    <row r="18" spans="1:16" x14ac:dyDescent="0.25">
      <c r="A18" s="1">
        <v>17</v>
      </c>
      <c r="B18" s="128" t="s">
        <v>10</v>
      </c>
      <c r="C18" s="135" t="s">
        <v>10</v>
      </c>
      <c r="D18" s="144" t="s">
        <v>10</v>
      </c>
      <c r="E18" s="150" t="s">
        <v>18</v>
      </c>
      <c r="F18" s="137" t="s">
        <v>18</v>
      </c>
      <c r="G18" s="144" t="s">
        <v>10</v>
      </c>
      <c r="H18" s="137" t="s">
        <v>18</v>
      </c>
      <c r="I18" s="151" t="s">
        <v>18</v>
      </c>
      <c r="J18" s="145" t="s">
        <v>10</v>
      </c>
      <c r="K18" s="134" t="s">
        <v>18</v>
      </c>
      <c r="L18" s="154" t="s">
        <v>18</v>
      </c>
      <c r="M18" s="136" t="s">
        <v>18</v>
      </c>
      <c r="N18" s="129" t="s">
        <v>18</v>
      </c>
      <c r="O18" s="18" t="s">
        <v>18</v>
      </c>
      <c r="P18" s="18" t="s">
        <v>18</v>
      </c>
    </row>
    <row r="19" spans="1:16" x14ac:dyDescent="0.25">
      <c r="A19" s="1">
        <v>18</v>
      </c>
      <c r="B19" s="128" t="s">
        <v>10</v>
      </c>
      <c r="C19" s="132" t="s">
        <v>10</v>
      </c>
      <c r="D19" s="144" t="s">
        <v>10</v>
      </c>
      <c r="E19" s="149" t="s">
        <v>10</v>
      </c>
      <c r="F19" s="137" t="s">
        <v>18</v>
      </c>
      <c r="G19" s="144" t="s">
        <v>10</v>
      </c>
      <c r="H19" s="150" t="s">
        <v>18</v>
      </c>
      <c r="I19" s="134" t="s">
        <v>18</v>
      </c>
      <c r="J19" s="144" t="s">
        <v>10</v>
      </c>
      <c r="K19" s="136" t="s">
        <v>18</v>
      </c>
      <c r="L19" s="154" t="s">
        <v>18</v>
      </c>
      <c r="M19" s="137" t="s">
        <v>18</v>
      </c>
      <c r="N19" s="130" t="s">
        <v>10</v>
      </c>
      <c r="O19" s="21" t="s">
        <v>10</v>
      </c>
      <c r="P19" s="18" t="s">
        <v>18</v>
      </c>
    </row>
    <row r="20" spans="1:16" x14ac:dyDescent="0.25">
      <c r="A20" s="1">
        <v>19</v>
      </c>
      <c r="B20" s="20" t="s">
        <v>10</v>
      </c>
      <c r="C20" s="132" t="s">
        <v>10</v>
      </c>
      <c r="D20" s="145" t="s">
        <v>10</v>
      </c>
      <c r="E20" s="148" t="s">
        <v>10</v>
      </c>
      <c r="F20" s="136" t="s">
        <v>18</v>
      </c>
      <c r="G20" s="154" t="s">
        <v>18</v>
      </c>
      <c r="H20" s="148" t="s">
        <v>10</v>
      </c>
      <c r="I20" s="132" t="s">
        <v>10</v>
      </c>
      <c r="J20" s="130" t="s">
        <v>10</v>
      </c>
      <c r="K20" s="132" t="s">
        <v>10</v>
      </c>
      <c r="L20" s="145" t="s">
        <v>10</v>
      </c>
      <c r="M20" s="136" t="s">
        <v>18</v>
      </c>
      <c r="N20" s="129" t="s">
        <v>18</v>
      </c>
      <c r="O20" s="18" t="s">
        <v>18</v>
      </c>
      <c r="P20" s="18" t="s">
        <v>18</v>
      </c>
    </row>
  </sheetData>
  <pageMargins left="0.75" right="0.75" top="1" bottom="1" header="0.5" footer="0.5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E10" sqref="E10"/>
    </sheetView>
  </sheetViews>
  <sheetFormatPr defaultColWidth="8.85546875" defaultRowHeight="15" x14ac:dyDescent="0.25"/>
  <cols>
    <col min="2" max="2" width="18.7109375" customWidth="1"/>
    <col min="3" max="3" width="17.140625" customWidth="1"/>
    <col min="4" max="4" width="18.28515625" customWidth="1"/>
    <col min="5" max="5" width="18.42578125" customWidth="1"/>
    <col min="6" max="6" width="17.7109375" customWidth="1"/>
    <col min="7" max="7" width="17.42578125" customWidth="1"/>
    <col min="8" max="8" width="16.7109375" customWidth="1"/>
    <col min="9" max="9" width="17.42578125" customWidth="1"/>
    <col min="10" max="10" width="16.7109375" customWidth="1"/>
    <col min="11" max="11" width="17.140625" customWidth="1"/>
    <col min="12" max="12" width="13.28515625" customWidth="1"/>
    <col min="13" max="13" width="14.140625" customWidth="1"/>
    <col min="14" max="14" width="13.42578125" customWidth="1"/>
    <col min="15" max="15" width="17.28515625" customWidth="1"/>
    <col min="16" max="16" width="14.7109375" customWidth="1"/>
  </cols>
  <sheetData>
    <row r="1" spans="1:16" x14ac:dyDescent="0.25">
      <c r="A1" s="1"/>
      <c r="B1" s="2" t="s">
        <v>195</v>
      </c>
      <c r="C1" s="53" t="s">
        <v>196</v>
      </c>
      <c r="D1" s="2" t="s">
        <v>197</v>
      </c>
      <c r="E1" s="53" t="s">
        <v>208</v>
      </c>
      <c r="F1" s="2" t="s">
        <v>198</v>
      </c>
      <c r="G1" s="2" t="s">
        <v>199</v>
      </c>
      <c r="H1" s="53" t="s">
        <v>200</v>
      </c>
      <c r="I1" s="2" t="s">
        <v>209</v>
      </c>
      <c r="J1" s="53" t="s">
        <v>201</v>
      </c>
      <c r="K1" s="53" t="s">
        <v>202</v>
      </c>
      <c r="L1" s="2" t="s">
        <v>203</v>
      </c>
      <c r="M1" s="2" t="s">
        <v>204</v>
      </c>
      <c r="N1" s="53" t="s">
        <v>205</v>
      </c>
      <c r="O1" s="2" t="s">
        <v>206</v>
      </c>
      <c r="P1" s="2" t="s">
        <v>207</v>
      </c>
    </row>
    <row r="2" spans="1:16" x14ac:dyDescent="0.25">
      <c r="A2" s="1">
        <v>1</v>
      </c>
      <c r="B2" s="161" t="s">
        <v>15</v>
      </c>
      <c r="C2" s="162" t="s">
        <v>31</v>
      </c>
      <c r="D2" s="163" t="s">
        <v>31</v>
      </c>
      <c r="E2" s="164" t="s">
        <v>15</v>
      </c>
      <c r="F2" s="165" t="s">
        <v>15</v>
      </c>
      <c r="G2" s="161" t="s">
        <v>15</v>
      </c>
      <c r="H2" s="166" t="s">
        <v>11</v>
      </c>
      <c r="I2" s="167" t="s">
        <v>11</v>
      </c>
      <c r="J2" s="168" t="s">
        <v>31</v>
      </c>
      <c r="K2" s="166" t="s">
        <v>11</v>
      </c>
      <c r="L2" s="169" t="s">
        <v>15</v>
      </c>
      <c r="M2" s="161" t="s">
        <v>15</v>
      </c>
      <c r="N2" s="164" t="s">
        <v>15</v>
      </c>
      <c r="O2" s="170" t="s">
        <v>11</v>
      </c>
      <c r="P2" s="3" t="s">
        <v>15</v>
      </c>
    </row>
    <row r="3" spans="1:16" x14ac:dyDescent="0.25">
      <c r="A3" s="1">
        <v>2</v>
      </c>
      <c r="B3" s="161" t="s">
        <v>15</v>
      </c>
      <c r="C3" s="171" t="s">
        <v>31</v>
      </c>
      <c r="D3" s="172" t="s">
        <v>15</v>
      </c>
      <c r="E3" s="173" t="s">
        <v>15</v>
      </c>
      <c r="F3" s="166" t="s">
        <v>11</v>
      </c>
      <c r="G3" s="167" t="s">
        <v>11</v>
      </c>
      <c r="H3" s="174" t="s">
        <v>11</v>
      </c>
      <c r="I3" s="163" t="s">
        <v>31</v>
      </c>
      <c r="J3" s="173" t="s">
        <v>15</v>
      </c>
      <c r="K3" s="171" t="s">
        <v>31</v>
      </c>
      <c r="L3" s="165" t="s">
        <v>15</v>
      </c>
      <c r="M3" s="161" t="s">
        <v>15</v>
      </c>
      <c r="N3" s="175" t="s">
        <v>15</v>
      </c>
      <c r="O3" s="170" t="s">
        <v>11</v>
      </c>
      <c r="P3" s="3" t="s">
        <v>15</v>
      </c>
    </row>
    <row r="4" spans="1:16" x14ac:dyDescent="0.25">
      <c r="A4" s="1">
        <v>3</v>
      </c>
      <c r="B4" s="161" t="s">
        <v>15</v>
      </c>
      <c r="C4" s="176" t="s">
        <v>11</v>
      </c>
      <c r="D4" s="176" t="s">
        <v>11</v>
      </c>
      <c r="E4" s="173" t="s">
        <v>15</v>
      </c>
      <c r="F4" s="171" t="s">
        <v>31</v>
      </c>
      <c r="G4" s="177" t="s">
        <v>15</v>
      </c>
      <c r="H4" s="178" t="s">
        <v>15</v>
      </c>
      <c r="I4" s="163" t="s">
        <v>31</v>
      </c>
      <c r="J4" s="176" t="s">
        <v>11</v>
      </c>
      <c r="K4" s="179" t="s">
        <v>31</v>
      </c>
      <c r="L4" s="164" t="s">
        <v>15</v>
      </c>
      <c r="M4" s="180" t="s">
        <v>15</v>
      </c>
      <c r="N4" s="175" t="s">
        <v>15</v>
      </c>
      <c r="O4" s="170" t="s">
        <v>11</v>
      </c>
      <c r="P4" s="3" t="s">
        <v>15</v>
      </c>
    </row>
    <row r="5" spans="1:16" x14ac:dyDescent="0.25">
      <c r="A5" s="1">
        <v>4</v>
      </c>
      <c r="B5" s="181" t="s">
        <v>11</v>
      </c>
      <c r="C5" s="182" t="s">
        <v>31</v>
      </c>
      <c r="D5" s="183" t="s">
        <v>15</v>
      </c>
      <c r="E5" s="173" t="s">
        <v>15</v>
      </c>
      <c r="F5" s="179" t="s">
        <v>31</v>
      </c>
      <c r="G5" s="176" t="s">
        <v>11</v>
      </c>
      <c r="H5" s="171" t="s">
        <v>31</v>
      </c>
      <c r="I5" s="184" t="s">
        <v>31</v>
      </c>
      <c r="J5" s="179" t="s">
        <v>31</v>
      </c>
      <c r="K5" s="179" t="s">
        <v>31</v>
      </c>
      <c r="L5" s="185" t="s">
        <v>15</v>
      </c>
      <c r="M5" s="180" t="s">
        <v>15</v>
      </c>
      <c r="N5" s="175" t="s">
        <v>15</v>
      </c>
      <c r="O5" s="186" t="s">
        <v>31</v>
      </c>
      <c r="P5" s="3" t="s">
        <v>15</v>
      </c>
    </row>
    <row r="6" spans="1:16" x14ac:dyDescent="0.25">
      <c r="A6" s="1">
        <v>5</v>
      </c>
      <c r="B6" s="5" t="s">
        <v>11</v>
      </c>
      <c r="C6" s="171" t="s">
        <v>31</v>
      </c>
      <c r="D6" s="182" t="s">
        <v>31</v>
      </c>
      <c r="E6" s="173" t="s">
        <v>15</v>
      </c>
      <c r="F6" s="179" t="s">
        <v>31</v>
      </c>
      <c r="G6" s="182" t="s">
        <v>31</v>
      </c>
      <c r="H6" s="179" t="s">
        <v>31</v>
      </c>
      <c r="I6" s="168" t="s">
        <v>31</v>
      </c>
      <c r="J6" s="179" t="s">
        <v>31</v>
      </c>
      <c r="K6" s="162" t="s">
        <v>31</v>
      </c>
      <c r="L6" s="187" t="s">
        <v>15</v>
      </c>
      <c r="M6" s="188" t="s">
        <v>15</v>
      </c>
      <c r="N6" s="175" t="s">
        <v>15</v>
      </c>
      <c r="O6" s="186" t="s">
        <v>31</v>
      </c>
      <c r="P6" s="3" t="s">
        <v>15</v>
      </c>
    </row>
    <row r="7" spans="1:16" x14ac:dyDescent="0.25">
      <c r="A7" s="1">
        <v>6</v>
      </c>
      <c r="B7" s="181" t="s">
        <v>11</v>
      </c>
      <c r="C7" s="162" t="s">
        <v>31</v>
      </c>
      <c r="D7" s="163" t="s">
        <v>31</v>
      </c>
      <c r="E7" s="173" t="s">
        <v>15</v>
      </c>
      <c r="F7" s="171" t="s">
        <v>31</v>
      </c>
      <c r="G7" s="189" t="s">
        <v>11</v>
      </c>
      <c r="H7" s="179" t="s">
        <v>31</v>
      </c>
      <c r="I7" s="182" t="s">
        <v>31</v>
      </c>
      <c r="J7" s="179" t="s">
        <v>31</v>
      </c>
      <c r="K7" s="171" t="s">
        <v>31</v>
      </c>
      <c r="L7" s="180" t="s">
        <v>15</v>
      </c>
      <c r="M7" s="188" t="s">
        <v>15</v>
      </c>
      <c r="N7" s="175" t="s">
        <v>15</v>
      </c>
      <c r="O7" s="186" t="s">
        <v>31</v>
      </c>
      <c r="P7" s="3" t="s">
        <v>15</v>
      </c>
    </row>
    <row r="8" spans="1:16" x14ac:dyDescent="0.25">
      <c r="A8" s="1">
        <v>7</v>
      </c>
      <c r="B8" s="181" t="s">
        <v>11</v>
      </c>
      <c r="C8" s="162" t="s">
        <v>31</v>
      </c>
      <c r="D8" s="163" t="s">
        <v>31</v>
      </c>
      <c r="E8" s="173" t="s">
        <v>15</v>
      </c>
      <c r="F8" s="171" t="s">
        <v>31</v>
      </c>
      <c r="G8" s="163" t="s">
        <v>15</v>
      </c>
      <c r="H8" s="171" t="s">
        <v>31</v>
      </c>
      <c r="I8" s="190" t="s">
        <v>31</v>
      </c>
      <c r="J8" s="173" t="s">
        <v>15</v>
      </c>
      <c r="K8" s="171" t="s">
        <v>31</v>
      </c>
      <c r="L8" s="180" t="s">
        <v>15</v>
      </c>
      <c r="M8" s="183" t="s">
        <v>15</v>
      </c>
      <c r="N8" s="164" t="s">
        <v>15</v>
      </c>
      <c r="O8" s="186" t="s">
        <v>31</v>
      </c>
      <c r="P8" s="3" t="s">
        <v>15</v>
      </c>
    </row>
    <row r="9" spans="1:16" x14ac:dyDescent="0.25">
      <c r="A9" s="1">
        <v>8</v>
      </c>
      <c r="B9" s="191" t="s">
        <v>31</v>
      </c>
      <c r="C9" s="192" t="s">
        <v>31</v>
      </c>
      <c r="D9" s="163" t="s">
        <v>31</v>
      </c>
      <c r="E9" s="173" t="s">
        <v>15</v>
      </c>
      <c r="F9" s="171" t="s">
        <v>31</v>
      </c>
      <c r="G9" s="184" t="s">
        <v>31</v>
      </c>
      <c r="H9" s="171" t="s">
        <v>31</v>
      </c>
      <c r="I9" s="184" t="s">
        <v>31</v>
      </c>
      <c r="J9" s="173" t="s">
        <v>15</v>
      </c>
      <c r="K9" s="162" t="s">
        <v>31</v>
      </c>
      <c r="L9" s="169" t="s">
        <v>15</v>
      </c>
      <c r="M9" s="183" t="s">
        <v>15</v>
      </c>
      <c r="N9" s="175" t="s">
        <v>15</v>
      </c>
      <c r="O9" s="186" t="s">
        <v>31</v>
      </c>
      <c r="P9" s="3" t="s">
        <v>15</v>
      </c>
    </row>
    <row r="10" spans="1:16" x14ac:dyDescent="0.25">
      <c r="A10" s="1">
        <v>9</v>
      </c>
      <c r="B10" s="3" t="s">
        <v>15</v>
      </c>
      <c r="C10" s="192" t="s">
        <v>31</v>
      </c>
      <c r="D10" s="161" t="s">
        <v>15</v>
      </c>
      <c r="E10" s="179" t="s">
        <v>31</v>
      </c>
      <c r="F10" s="179" t="s">
        <v>31</v>
      </c>
      <c r="G10" s="168" t="s">
        <v>31</v>
      </c>
      <c r="H10" s="179" t="s">
        <v>31</v>
      </c>
      <c r="I10" s="168" t="s">
        <v>31</v>
      </c>
      <c r="J10" s="168" t="s">
        <v>31</v>
      </c>
      <c r="K10" s="162" t="s">
        <v>31</v>
      </c>
      <c r="L10" s="169" t="s">
        <v>15</v>
      </c>
      <c r="M10" s="161" t="s">
        <v>15</v>
      </c>
      <c r="N10" s="175" t="s">
        <v>15</v>
      </c>
      <c r="O10" s="170" t="s">
        <v>11</v>
      </c>
      <c r="P10" s="3" t="s">
        <v>15</v>
      </c>
    </row>
    <row r="11" spans="1:16" x14ac:dyDescent="0.25">
      <c r="A11" s="1">
        <v>10</v>
      </c>
      <c r="B11" s="4" t="s">
        <v>31</v>
      </c>
      <c r="C11" s="4" t="s">
        <v>31</v>
      </c>
      <c r="D11" s="191" t="s">
        <v>31</v>
      </c>
      <c r="E11" s="179" t="s">
        <v>31</v>
      </c>
      <c r="F11" s="179" t="s">
        <v>15</v>
      </c>
      <c r="G11" s="182" t="s">
        <v>31</v>
      </c>
      <c r="H11" s="173" t="s">
        <v>15</v>
      </c>
      <c r="I11" s="182" t="s">
        <v>31</v>
      </c>
      <c r="J11" s="179" t="s">
        <v>31</v>
      </c>
      <c r="K11" s="171" t="s">
        <v>31</v>
      </c>
      <c r="L11" s="169" t="s">
        <v>15</v>
      </c>
      <c r="M11" s="161" t="s">
        <v>15</v>
      </c>
      <c r="N11" s="164" t="s">
        <v>15</v>
      </c>
      <c r="O11" s="186" t="s">
        <v>31</v>
      </c>
      <c r="P11" s="3" t="s">
        <v>15</v>
      </c>
    </row>
    <row r="12" spans="1:16" x14ac:dyDescent="0.25">
      <c r="A12" s="1">
        <v>11</v>
      </c>
      <c r="B12" s="5" t="s">
        <v>11</v>
      </c>
      <c r="C12" s="4" t="s">
        <v>31</v>
      </c>
      <c r="D12" s="191" t="s">
        <v>31</v>
      </c>
      <c r="E12" s="179" t="s">
        <v>31</v>
      </c>
      <c r="F12" s="174" t="s">
        <v>11</v>
      </c>
      <c r="G12" s="193" t="s">
        <v>31</v>
      </c>
      <c r="H12" s="175" t="s">
        <v>15</v>
      </c>
      <c r="I12" s="190" t="s">
        <v>31</v>
      </c>
      <c r="J12" s="168" t="s">
        <v>31</v>
      </c>
      <c r="K12" s="171" t="s">
        <v>31</v>
      </c>
      <c r="L12" s="169" t="s">
        <v>15</v>
      </c>
      <c r="M12" s="161" t="s">
        <v>15</v>
      </c>
      <c r="N12" s="175" t="s">
        <v>15</v>
      </c>
      <c r="O12" s="170" t="s">
        <v>11</v>
      </c>
      <c r="P12" s="3" t="s">
        <v>15</v>
      </c>
    </row>
    <row r="13" spans="1:16" x14ac:dyDescent="0.25">
      <c r="A13" s="1">
        <v>12</v>
      </c>
      <c r="B13" s="4" t="s">
        <v>31</v>
      </c>
      <c r="C13" s="4" t="s">
        <v>31</v>
      </c>
      <c r="D13" s="191" t="s">
        <v>31</v>
      </c>
      <c r="E13" s="179" t="s">
        <v>31</v>
      </c>
      <c r="F13" s="194" t="s">
        <v>11</v>
      </c>
      <c r="G13" s="176" t="s">
        <v>11</v>
      </c>
      <c r="H13" s="175" t="s">
        <v>15</v>
      </c>
      <c r="I13" s="163" t="s">
        <v>31</v>
      </c>
      <c r="J13" s="179" t="s">
        <v>31</v>
      </c>
      <c r="K13" s="162" t="s">
        <v>31</v>
      </c>
      <c r="L13" s="169" t="s">
        <v>15</v>
      </c>
      <c r="M13" s="191" t="s">
        <v>31</v>
      </c>
      <c r="N13" s="175" t="s">
        <v>15</v>
      </c>
      <c r="O13" s="170" t="s">
        <v>11</v>
      </c>
      <c r="P13" s="162" t="s">
        <v>31</v>
      </c>
    </row>
    <row r="14" spans="1:16" x14ac:dyDescent="0.25">
      <c r="A14" s="1">
        <v>13</v>
      </c>
      <c r="B14" s="4" t="s">
        <v>31</v>
      </c>
      <c r="C14" s="4" t="s">
        <v>31</v>
      </c>
      <c r="D14" s="188" t="s">
        <v>15</v>
      </c>
      <c r="E14" s="182" t="s">
        <v>31</v>
      </c>
      <c r="F14" s="195" t="s">
        <v>11</v>
      </c>
      <c r="G14" s="182" t="s">
        <v>31</v>
      </c>
      <c r="H14" s="171" t="s">
        <v>31</v>
      </c>
      <c r="I14" s="163" t="s">
        <v>31</v>
      </c>
      <c r="J14" s="182" t="s">
        <v>31</v>
      </c>
      <c r="K14" s="171" t="s">
        <v>31</v>
      </c>
      <c r="L14" s="169" t="s">
        <v>15</v>
      </c>
      <c r="M14" s="191" t="s">
        <v>31</v>
      </c>
      <c r="N14" s="175" t="s">
        <v>15</v>
      </c>
      <c r="O14" s="163" t="s">
        <v>31</v>
      </c>
      <c r="P14" s="162" t="s">
        <v>31</v>
      </c>
    </row>
    <row r="15" spans="1:16" x14ac:dyDescent="0.25">
      <c r="A15" s="1">
        <v>14</v>
      </c>
      <c r="B15" s="4" t="s">
        <v>31</v>
      </c>
      <c r="C15" s="191" t="s">
        <v>31</v>
      </c>
      <c r="D15" s="176" t="s">
        <v>11</v>
      </c>
      <c r="E15" s="174" t="s">
        <v>11</v>
      </c>
      <c r="F15" s="196" t="s">
        <v>31</v>
      </c>
      <c r="G15" s="182" t="s">
        <v>31</v>
      </c>
      <c r="H15" s="171" t="s">
        <v>31</v>
      </c>
      <c r="I15" s="186" t="s">
        <v>31</v>
      </c>
      <c r="J15" s="195" t="s">
        <v>11</v>
      </c>
      <c r="K15" s="166" t="s">
        <v>11</v>
      </c>
      <c r="L15" s="169" t="s">
        <v>15</v>
      </c>
      <c r="M15" s="188" t="s">
        <v>15</v>
      </c>
      <c r="N15" s="185" t="s">
        <v>15</v>
      </c>
      <c r="O15" s="163" t="s">
        <v>31</v>
      </c>
      <c r="P15" s="192" t="s">
        <v>31</v>
      </c>
    </row>
    <row r="16" spans="1:16" x14ac:dyDescent="0.25">
      <c r="A16" s="1">
        <v>15</v>
      </c>
      <c r="B16" s="4" t="s">
        <v>31</v>
      </c>
      <c r="C16" s="176" t="s">
        <v>11</v>
      </c>
      <c r="D16" s="182" t="s">
        <v>31</v>
      </c>
      <c r="E16" s="194" t="s">
        <v>11</v>
      </c>
      <c r="F16" s="166" t="s">
        <v>11</v>
      </c>
      <c r="G16" s="163" t="s">
        <v>31</v>
      </c>
      <c r="H16" s="171" t="s">
        <v>31</v>
      </c>
      <c r="I16" s="186" t="s">
        <v>31</v>
      </c>
      <c r="J16" s="181" t="s">
        <v>11</v>
      </c>
      <c r="K16" s="174" t="s">
        <v>11</v>
      </c>
      <c r="L16" s="180" t="s">
        <v>15</v>
      </c>
      <c r="M16" s="162" t="s">
        <v>31</v>
      </c>
      <c r="N16" s="187" t="s">
        <v>15</v>
      </c>
      <c r="O16" s="4" t="s">
        <v>31</v>
      </c>
      <c r="P16" s="192" t="s">
        <v>31</v>
      </c>
    </row>
    <row r="17" spans="1:16" x14ac:dyDescent="0.25">
      <c r="A17" s="1">
        <v>16</v>
      </c>
      <c r="B17" s="161" t="s">
        <v>15</v>
      </c>
      <c r="C17" s="197" t="s">
        <v>31</v>
      </c>
      <c r="D17" s="190" t="s">
        <v>31</v>
      </c>
      <c r="E17" s="182" t="s">
        <v>31</v>
      </c>
      <c r="F17" s="174" t="s">
        <v>11</v>
      </c>
      <c r="G17" s="167" t="s">
        <v>11</v>
      </c>
      <c r="H17" s="171" t="s">
        <v>31</v>
      </c>
      <c r="I17" s="186" t="s">
        <v>31</v>
      </c>
      <c r="J17" s="191" t="s">
        <v>31</v>
      </c>
      <c r="K17" s="171" t="s">
        <v>31</v>
      </c>
      <c r="L17" s="180" t="s">
        <v>15</v>
      </c>
      <c r="M17" s="171" t="s">
        <v>31</v>
      </c>
      <c r="N17" s="169" t="s">
        <v>15</v>
      </c>
      <c r="O17" s="4" t="s">
        <v>31</v>
      </c>
      <c r="P17" s="4" t="s">
        <v>31</v>
      </c>
    </row>
    <row r="18" spans="1:16" x14ac:dyDescent="0.25">
      <c r="A18" s="1">
        <v>17</v>
      </c>
      <c r="B18" s="191" t="s">
        <v>31</v>
      </c>
      <c r="C18" s="198" t="s">
        <v>31</v>
      </c>
      <c r="D18" s="167" t="s">
        <v>11</v>
      </c>
      <c r="E18" s="179" t="s">
        <v>31</v>
      </c>
      <c r="F18" s="171" t="s">
        <v>31</v>
      </c>
      <c r="G18" s="163" t="s">
        <v>31</v>
      </c>
      <c r="H18" s="171" t="s">
        <v>31</v>
      </c>
      <c r="I18" s="199" t="s">
        <v>11</v>
      </c>
      <c r="J18" s="191" t="s">
        <v>31</v>
      </c>
      <c r="K18" s="162" t="s">
        <v>31</v>
      </c>
      <c r="L18" s="180" t="s">
        <v>15</v>
      </c>
      <c r="M18" s="192" t="s">
        <v>31</v>
      </c>
      <c r="N18" s="169" t="s">
        <v>15</v>
      </c>
      <c r="O18" s="4" t="s">
        <v>31</v>
      </c>
      <c r="P18" s="4" t="s">
        <v>31</v>
      </c>
    </row>
    <row r="19" spans="1:16" x14ac:dyDescent="0.25">
      <c r="A19" s="1">
        <v>18</v>
      </c>
      <c r="B19" s="191" t="s">
        <v>31</v>
      </c>
      <c r="C19" s="200" t="s">
        <v>31</v>
      </c>
      <c r="D19" s="163" t="s">
        <v>31</v>
      </c>
      <c r="E19" s="179" t="s">
        <v>15</v>
      </c>
      <c r="F19" s="171" t="s">
        <v>31</v>
      </c>
      <c r="G19" s="167" t="s">
        <v>11</v>
      </c>
      <c r="H19" s="179" t="s">
        <v>31</v>
      </c>
      <c r="I19" s="166" t="s">
        <v>11</v>
      </c>
      <c r="J19" s="163" t="s">
        <v>31</v>
      </c>
      <c r="K19" s="192" t="s">
        <v>31</v>
      </c>
      <c r="L19" s="180" t="s">
        <v>15</v>
      </c>
      <c r="M19" s="171" t="s">
        <v>31</v>
      </c>
      <c r="N19" s="169" t="s">
        <v>15</v>
      </c>
      <c r="O19" s="4" t="s">
        <v>31</v>
      </c>
      <c r="P19" s="4" t="s">
        <v>31</v>
      </c>
    </row>
    <row r="20" spans="1:16" x14ac:dyDescent="0.25">
      <c r="A20" s="1">
        <v>19</v>
      </c>
      <c r="B20" s="4" t="s">
        <v>31</v>
      </c>
      <c r="C20" s="201" t="s">
        <v>11</v>
      </c>
      <c r="D20" s="191" t="s">
        <v>31</v>
      </c>
      <c r="E20" s="182" t="s">
        <v>31</v>
      </c>
      <c r="F20" s="192" t="s">
        <v>31</v>
      </c>
      <c r="G20" s="167" t="s">
        <v>11</v>
      </c>
      <c r="H20" s="183" t="s">
        <v>15</v>
      </c>
      <c r="I20" s="192" t="s">
        <v>31</v>
      </c>
      <c r="J20" s="186" t="s">
        <v>31</v>
      </c>
      <c r="K20" s="201" t="s">
        <v>11</v>
      </c>
      <c r="L20" s="161" t="s">
        <v>15</v>
      </c>
      <c r="M20" s="185" t="s">
        <v>15</v>
      </c>
      <c r="N20" s="169" t="s">
        <v>15</v>
      </c>
      <c r="O20" s="4" t="s">
        <v>31</v>
      </c>
      <c r="P20" s="4" t="s">
        <v>31</v>
      </c>
    </row>
    <row r="22" spans="1:16" x14ac:dyDescent="0.25">
      <c r="C22" s="3" t="s">
        <v>15</v>
      </c>
      <c r="D22" s="4" t="s">
        <v>31</v>
      </c>
      <c r="E22" s="5" t="s">
        <v>11</v>
      </c>
    </row>
    <row r="23" spans="1:16" ht="16.5" x14ac:dyDescent="0.3">
      <c r="B23" s="64" t="s">
        <v>292</v>
      </c>
      <c r="C23" s="64">
        <f>COUNTIF(B2:P2, "Klasteryzacja")</f>
        <v>8</v>
      </c>
      <c r="D23" s="1">
        <f>COUNTIF(B2:P2,"Bootstrap")</f>
        <v>3</v>
      </c>
      <c r="E23" s="1">
        <f>COUNTIF(B2:P2, "1 szablon = 1 klasa")</f>
        <v>4</v>
      </c>
    </row>
    <row r="24" spans="1:16" ht="16.5" x14ac:dyDescent="0.3">
      <c r="B24" s="64" t="s">
        <v>293</v>
      </c>
      <c r="C24" s="64">
        <f t="shared" ref="C24:C25" si="0">COUNTIF(B3:P3, "Klasteryzacja")</f>
        <v>8</v>
      </c>
      <c r="D24" s="1">
        <f t="shared" ref="D24:D25" si="1">COUNTIF(B3:P3,"Bootstrap")</f>
        <v>3</v>
      </c>
      <c r="E24" s="1">
        <f t="shared" ref="E24:E25" si="2">COUNTIF(B5:P5, "1 szablon = 1 klasa")</f>
        <v>2</v>
      </c>
    </row>
    <row r="25" spans="1:16" ht="16.5" x14ac:dyDescent="0.3">
      <c r="B25" s="64" t="s">
        <v>294</v>
      </c>
      <c r="C25" s="64">
        <f t="shared" si="0"/>
        <v>8</v>
      </c>
      <c r="D25" s="1">
        <f t="shared" si="1"/>
        <v>3</v>
      </c>
      <c r="E25" s="1">
        <f t="shared" si="2"/>
        <v>1</v>
      </c>
    </row>
    <row r="26" spans="1:16" ht="16.5" x14ac:dyDescent="0.3">
      <c r="B26" s="64" t="s">
        <v>295</v>
      </c>
      <c r="C26" s="64">
        <f>COUNTIF(B2:P20, "Klasteryzacja")</f>
        <v>93</v>
      </c>
      <c r="D26" s="1">
        <f>COUNTIF(B2:P20,"Bootstrap")</f>
        <v>148</v>
      </c>
      <c r="E26" s="1">
        <f>COUNTIF(B2:P20, "1 szablon = 1 klasa")</f>
        <v>44</v>
      </c>
    </row>
  </sheetData>
  <conditionalFormatting sqref="C22">
    <cfRule type="iconSet" priority="6">
      <iconSet>
        <cfvo type="percent" val="0"/>
        <cfvo type="percent" val="33"/>
        <cfvo type="percent" val="67"/>
      </iconSet>
    </cfRule>
  </conditionalFormatting>
  <conditionalFormatting sqref="C22:D22">
    <cfRule type="iconSet" priority="5">
      <iconSet iconSet="3Signs">
        <cfvo type="percent" val="0"/>
        <cfvo type="percent" val="33"/>
        <cfvo type="percent" val="67"/>
      </iconSet>
    </cfRule>
  </conditionalFormatting>
  <conditionalFormatting sqref="B2:C20">
    <cfRule type="iconSet" priority="1">
      <iconSet iconSet="3Signs">
        <cfvo type="percent" val="0"/>
        <cfvo type="percent" val="33"/>
        <cfvo type="percent" val="67"/>
      </iconSet>
    </cfRule>
  </conditionalFormatting>
  <conditionalFormatting sqref="B2">
    <cfRule type="iconSet" priority="2">
      <iconSet>
        <cfvo type="percent" val="0"/>
        <cfvo type="percent" val="33"/>
        <cfvo type="percent" val="67"/>
      </iconSet>
    </cfRule>
  </conditionalFormatting>
  <pageMargins left="0.75" right="0.75" top="1" bottom="1" header="0.5" footer="0.5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workbookViewId="0">
      <selection activeCell="P20" sqref="A1:P20"/>
    </sheetView>
  </sheetViews>
  <sheetFormatPr defaultColWidth="8.85546875" defaultRowHeight="15" x14ac:dyDescent="0.25"/>
  <cols>
    <col min="3" max="3" width="7.42578125" customWidth="1"/>
    <col min="4" max="4" width="10" customWidth="1"/>
    <col min="5" max="5" width="14" customWidth="1"/>
    <col min="6" max="6" width="6.140625" customWidth="1"/>
    <col min="7" max="7" width="6.28515625" customWidth="1"/>
    <col min="8" max="8" width="5.85546875" customWidth="1"/>
    <col min="9" max="9" width="11.28515625" customWidth="1"/>
    <col min="18" max="18" width="11.85546875" customWidth="1"/>
  </cols>
  <sheetData>
    <row r="1" spans="1:22" x14ac:dyDescent="0.25">
      <c r="A1" s="1"/>
      <c r="B1" s="2" t="s">
        <v>195</v>
      </c>
      <c r="C1" s="53" t="s">
        <v>196</v>
      </c>
      <c r="D1" s="2" t="s">
        <v>197</v>
      </c>
      <c r="E1" s="53" t="s">
        <v>208</v>
      </c>
      <c r="F1" s="2" t="s">
        <v>198</v>
      </c>
      <c r="G1" s="2" t="s">
        <v>199</v>
      </c>
      <c r="H1" s="53" t="s">
        <v>200</v>
      </c>
      <c r="I1" s="2" t="s">
        <v>209</v>
      </c>
      <c r="J1" s="53" t="s">
        <v>201</v>
      </c>
      <c r="K1" s="53" t="s">
        <v>202</v>
      </c>
      <c r="L1" s="2" t="s">
        <v>203</v>
      </c>
      <c r="M1" s="2" t="s">
        <v>204</v>
      </c>
      <c r="N1" s="53" t="s">
        <v>205</v>
      </c>
      <c r="O1" s="2" t="s">
        <v>206</v>
      </c>
      <c r="P1" s="2" t="s">
        <v>207</v>
      </c>
    </row>
    <row r="2" spans="1:22" x14ac:dyDescent="0.25">
      <c r="A2" s="1">
        <v>1</v>
      </c>
      <c r="B2" s="202">
        <v>3</v>
      </c>
      <c r="C2" s="203">
        <v>3</v>
      </c>
      <c r="D2" s="204">
        <v>3</v>
      </c>
      <c r="E2" s="205">
        <v>10</v>
      </c>
      <c r="F2" s="206">
        <v>10</v>
      </c>
      <c r="G2" s="202">
        <v>3</v>
      </c>
      <c r="H2" s="207">
        <v>1</v>
      </c>
      <c r="I2" s="208">
        <v>1</v>
      </c>
      <c r="J2" s="209">
        <v>10</v>
      </c>
      <c r="K2" s="207">
        <v>1</v>
      </c>
      <c r="L2" s="210">
        <v>5</v>
      </c>
      <c r="M2" s="211">
        <v>10</v>
      </c>
      <c r="N2" s="212">
        <v>5</v>
      </c>
      <c r="O2" s="213">
        <v>1</v>
      </c>
      <c r="P2" s="10">
        <v>10</v>
      </c>
      <c r="R2" s="63"/>
      <c r="S2" s="11">
        <v>1</v>
      </c>
      <c r="T2" s="7">
        <v>3</v>
      </c>
      <c r="U2" s="12">
        <v>5</v>
      </c>
      <c r="V2" s="9">
        <v>10</v>
      </c>
    </row>
    <row r="3" spans="1:22" ht="16.5" x14ac:dyDescent="0.3">
      <c r="A3" s="1">
        <v>2</v>
      </c>
      <c r="B3" s="202">
        <v>3</v>
      </c>
      <c r="C3" s="214">
        <v>10</v>
      </c>
      <c r="D3" s="215">
        <v>3</v>
      </c>
      <c r="E3" s="216">
        <v>5</v>
      </c>
      <c r="F3" s="207">
        <v>1</v>
      </c>
      <c r="G3" s="208">
        <v>1</v>
      </c>
      <c r="H3" s="217">
        <v>1</v>
      </c>
      <c r="I3" s="218">
        <v>3</v>
      </c>
      <c r="J3" s="219">
        <v>5</v>
      </c>
      <c r="K3" s="220">
        <v>3</v>
      </c>
      <c r="L3" s="206">
        <v>10</v>
      </c>
      <c r="M3" s="211">
        <v>10</v>
      </c>
      <c r="N3" s="221">
        <v>10</v>
      </c>
      <c r="O3" s="213">
        <v>1</v>
      </c>
      <c r="P3" s="10">
        <v>10</v>
      </c>
      <c r="R3" s="64" t="s">
        <v>292</v>
      </c>
      <c r="S3" s="64">
        <f>COUNTIF(B2:P2, 1)</f>
        <v>4</v>
      </c>
      <c r="T3" s="64">
        <f>COUNTIF(B2:P2, 3)</f>
        <v>4</v>
      </c>
      <c r="U3" s="64">
        <f>COUNTIF(B2:P2, 5)</f>
        <v>2</v>
      </c>
      <c r="V3" s="64">
        <f>COUNTIF(B2:P2, 10)</f>
        <v>5</v>
      </c>
    </row>
    <row r="4" spans="1:22" ht="16.5" x14ac:dyDescent="0.3">
      <c r="A4" s="1">
        <v>3</v>
      </c>
      <c r="B4" s="202">
        <v>3</v>
      </c>
      <c r="C4" s="222">
        <v>1</v>
      </c>
      <c r="D4" s="222">
        <v>1</v>
      </c>
      <c r="E4" s="223">
        <v>10</v>
      </c>
      <c r="F4" s="214">
        <v>10</v>
      </c>
      <c r="G4" s="224">
        <v>3</v>
      </c>
      <c r="H4" s="220">
        <v>3</v>
      </c>
      <c r="I4" s="225">
        <v>5</v>
      </c>
      <c r="J4" s="222">
        <v>1</v>
      </c>
      <c r="K4" s="226">
        <v>10</v>
      </c>
      <c r="L4" s="227">
        <v>10</v>
      </c>
      <c r="M4" s="228">
        <v>10</v>
      </c>
      <c r="N4" s="229">
        <v>3</v>
      </c>
      <c r="O4" s="213">
        <v>1</v>
      </c>
      <c r="P4" s="10">
        <v>10</v>
      </c>
      <c r="R4" s="64" t="s">
        <v>293</v>
      </c>
      <c r="S4" s="64">
        <f t="shared" ref="S4:S5" si="0">COUNTIF(B3:P3, 1)</f>
        <v>4</v>
      </c>
      <c r="T4" s="64">
        <f t="shared" ref="T4:T5" si="1">COUNTIF(B3:P3, 3)</f>
        <v>4</v>
      </c>
      <c r="U4" s="64">
        <f t="shared" ref="U4:U5" si="2">COUNTIF(B3:P3, 5)</f>
        <v>2</v>
      </c>
      <c r="V4" s="64">
        <f t="shared" ref="V4:V5" si="3">COUNTIF(B3:P3, 10)</f>
        <v>5</v>
      </c>
    </row>
    <row r="5" spans="1:22" ht="16.5" x14ac:dyDescent="0.3">
      <c r="A5" s="1">
        <v>4</v>
      </c>
      <c r="B5" s="230">
        <v>1</v>
      </c>
      <c r="C5" s="231">
        <v>5</v>
      </c>
      <c r="D5" s="232">
        <v>3</v>
      </c>
      <c r="E5" s="216">
        <v>5</v>
      </c>
      <c r="F5" s="219">
        <v>5</v>
      </c>
      <c r="G5" s="222">
        <v>1</v>
      </c>
      <c r="H5" s="220">
        <v>3</v>
      </c>
      <c r="I5" s="233">
        <v>5</v>
      </c>
      <c r="J5" s="234">
        <v>3</v>
      </c>
      <c r="K5" s="234">
        <v>3</v>
      </c>
      <c r="L5" s="235">
        <v>10</v>
      </c>
      <c r="M5" s="228">
        <v>10</v>
      </c>
      <c r="N5" s="236">
        <v>5</v>
      </c>
      <c r="O5" s="237">
        <v>3</v>
      </c>
      <c r="P5" s="12">
        <v>5</v>
      </c>
      <c r="R5" s="64" t="s">
        <v>294</v>
      </c>
      <c r="S5" s="64">
        <f t="shared" si="0"/>
        <v>4</v>
      </c>
      <c r="T5" s="64">
        <f t="shared" si="1"/>
        <v>4</v>
      </c>
      <c r="U5" s="64">
        <f t="shared" si="2"/>
        <v>1</v>
      </c>
      <c r="V5" s="64">
        <f t="shared" si="3"/>
        <v>6</v>
      </c>
    </row>
    <row r="6" spans="1:22" ht="16.5" x14ac:dyDescent="0.3">
      <c r="A6" s="1">
        <v>5</v>
      </c>
      <c r="B6" s="11">
        <v>1</v>
      </c>
      <c r="C6" s="238">
        <v>5</v>
      </c>
      <c r="D6" s="239">
        <v>10</v>
      </c>
      <c r="E6" s="223">
        <v>10</v>
      </c>
      <c r="F6" s="226">
        <v>10</v>
      </c>
      <c r="G6" s="232">
        <v>3</v>
      </c>
      <c r="H6" s="219">
        <v>5</v>
      </c>
      <c r="I6" s="209">
        <v>10</v>
      </c>
      <c r="J6" s="219">
        <v>5</v>
      </c>
      <c r="K6" s="240">
        <v>5</v>
      </c>
      <c r="L6" s="241">
        <v>10</v>
      </c>
      <c r="M6" s="209">
        <v>10</v>
      </c>
      <c r="N6" s="221">
        <v>10</v>
      </c>
      <c r="O6" s="242">
        <v>10</v>
      </c>
      <c r="P6" s="10">
        <v>10</v>
      </c>
      <c r="R6" s="64" t="s">
        <v>295</v>
      </c>
      <c r="S6" s="64">
        <f>COUNTIF(B2:P20, 1)</f>
        <v>44</v>
      </c>
      <c r="T6" s="64">
        <f>COUNTIF(B2:P20, 3)</f>
        <v>82</v>
      </c>
      <c r="U6" s="64">
        <f>COUNTIF(B2:P20, 5)</f>
        <v>80</v>
      </c>
      <c r="V6" s="64">
        <f>COUNTIF(B2:P20, 10)</f>
        <v>79</v>
      </c>
    </row>
    <row r="7" spans="1:22" x14ac:dyDescent="0.25">
      <c r="A7" s="1">
        <v>6</v>
      </c>
      <c r="B7" s="230">
        <v>1</v>
      </c>
      <c r="C7" s="240">
        <v>5</v>
      </c>
      <c r="D7" s="243">
        <v>10</v>
      </c>
      <c r="E7" s="223">
        <v>10</v>
      </c>
      <c r="F7" s="214">
        <v>10</v>
      </c>
      <c r="G7" s="244">
        <v>1</v>
      </c>
      <c r="H7" s="226">
        <v>10</v>
      </c>
      <c r="I7" s="245">
        <v>10</v>
      </c>
      <c r="J7" s="226">
        <v>10</v>
      </c>
      <c r="K7" s="238">
        <v>5</v>
      </c>
      <c r="L7" s="218">
        <v>3</v>
      </c>
      <c r="M7" s="209">
        <v>10</v>
      </c>
      <c r="N7" s="214">
        <v>10</v>
      </c>
      <c r="O7" s="210">
        <v>5</v>
      </c>
      <c r="P7" s="7">
        <v>3</v>
      </c>
    </row>
    <row r="8" spans="1:22" x14ac:dyDescent="0.25">
      <c r="A8" s="1">
        <v>7</v>
      </c>
      <c r="B8" s="230">
        <v>1</v>
      </c>
      <c r="C8" s="227">
        <v>10</v>
      </c>
      <c r="D8" s="228">
        <v>10</v>
      </c>
      <c r="E8" s="216">
        <v>5</v>
      </c>
      <c r="F8" s="220">
        <v>3</v>
      </c>
      <c r="G8" s="218">
        <v>3</v>
      </c>
      <c r="H8" s="220">
        <v>3</v>
      </c>
      <c r="I8" s="246">
        <v>5</v>
      </c>
      <c r="J8" s="219">
        <v>5</v>
      </c>
      <c r="K8" s="214">
        <v>10</v>
      </c>
      <c r="L8" s="225">
        <v>5</v>
      </c>
      <c r="M8" s="245">
        <v>10</v>
      </c>
      <c r="N8" s="227">
        <v>10</v>
      </c>
      <c r="O8" s="242">
        <v>10</v>
      </c>
      <c r="P8" s="7">
        <v>3</v>
      </c>
    </row>
    <row r="9" spans="1:22" x14ac:dyDescent="0.25">
      <c r="A9" s="1">
        <v>8</v>
      </c>
      <c r="B9" s="247">
        <v>3</v>
      </c>
      <c r="C9" s="248">
        <v>3</v>
      </c>
      <c r="D9" s="225">
        <v>5</v>
      </c>
      <c r="E9" s="223">
        <v>10</v>
      </c>
      <c r="F9" s="238">
        <v>5</v>
      </c>
      <c r="G9" s="233">
        <v>5</v>
      </c>
      <c r="H9" s="238">
        <v>5</v>
      </c>
      <c r="I9" s="249">
        <v>10</v>
      </c>
      <c r="J9" s="226">
        <v>10</v>
      </c>
      <c r="K9" s="203">
        <v>3</v>
      </c>
      <c r="L9" s="237">
        <v>3</v>
      </c>
      <c r="M9" s="231">
        <v>5</v>
      </c>
      <c r="N9" s="214">
        <v>10</v>
      </c>
      <c r="O9" s="210">
        <v>3</v>
      </c>
      <c r="P9" s="12">
        <v>5</v>
      </c>
    </row>
    <row r="10" spans="1:22" x14ac:dyDescent="0.25">
      <c r="A10" s="1">
        <v>9</v>
      </c>
      <c r="B10" s="12">
        <v>5</v>
      </c>
      <c r="C10" s="235">
        <v>10</v>
      </c>
      <c r="D10" s="250">
        <v>5</v>
      </c>
      <c r="E10" s="251">
        <v>3</v>
      </c>
      <c r="F10" s="226">
        <v>10</v>
      </c>
      <c r="G10" s="252">
        <v>3</v>
      </c>
      <c r="H10" s="226">
        <v>10</v>
      </c>
      <c r="I10" s="209">
        <v>10</v>
      </c>
      <c r="J10" s="209">
        <v>10</v>
      </c>
      <c r="K10" s="203">
        <v>3</v>
      </c>
      <c r="L10" s="242">
        <v>10</v>
      </c>
      <c r="M10" s="250">
        <v>5</v>
      </c>
      <c r="N10" s="214">
        <v>10</v>
      </c>
      <c r="O10" s="213">
        <v>1</v>
      </c>
      <c r="P10" s="12">
        <v>5</v>
      </c>
    </row>
    <row r="11" spans="1:22" x14ac:dyDescent="0.25">
      <c r="A11" s="1">
        <v>10</v>
      </c>
      <c r="B11" s="7">
        <v>3</v>
      </c>
      <c r="C11" s="7">
        <v>3</v>
      </c>
      <c r="D11" s="253">
        <v>5</v>
      </c>
      <c r="E11" s="216">
        <v>5</v>
      </c>
      <c r="F11" s="234">
        <v>3</v>
      </c>
      <c r="G11" s="231">
        <v>5</v>
      </c>
      <c r="H11" s="219">
        <v>5</v>
      </c>
      <c r="I11" s="245">
        <v>10</v>
      </c>
      <c r="J11" s="219">
        <v>5</v>
      </c>
      <c r="K11" s="214">
        <v>10</v>
      </c>
      <c r="L11" s="242">
        <v>10</v>
      </c>
      <c r="M11" s="250">
        <v>5</v>
      </c>
      <c r="N11" s="254">
        <v>3</v>
      </c>
      <c r="O11" s="210">
        <v>5</v>
      </c>
      <c r="P11" s="12">
        <v>5</v>
      </c>
    </row>
    <row r="12" spans="1:22" x14ac:dyDescent="0.25">
      <c r="A12" s="1">
        <v>11</v>
      </c>
      <c r="B12" s="11">
        <v>1</v>
      </c>
      <c r="C12" s="7">
        <v>3</v>
      </c>
      <c r="D12" s="202">
        <v>3</v>
      </c>
      <c r="E12" s="223">
        <v>10</v>
      </c>
      <c r="F12" s="217">
        <v>1</v>
      </c>
      <c r="G12" s="255">
        <v>3</v>
      </c>
      <c r="H12" s="220">
        <v>3</v>
      </c>
      <c r="I12" s="256">
        <v>10</v>
      </c>
      <c r="J12" s="257">
        <v>5</v>
      </c>
      <c r="K12" s="238">
        <v>5</v>
      </c>
      <c r="L12" s="242">
        <v>10</v>
      </c>
      <c r="M12" s="250">
        <v>5</v>
      </c>
      <c r="N12" s="236">
        <v>5</v>
      </c>
      <c r="O12" s="213">
        <v>1</v>
      </c>
      <c r="P12" s="7">
        <v>3</v>
      </c>
    </row>
    <row r="13" spans="1:22" x14ac:dyDescent="0.25">
      <c r="A13" s="1">
        <v>12</v>
      </c>
      <c r="B13" s="13">
        <v>3</v>
      </c>
      <c r="C13" s="10">
        <v>10</v>
      </c>
      <c r="D13" s="202">
        <v>3</v>
      </c>
      <c r="E13" s="216">
        <v>5</v>
      </c>
      <c r="F13" s="258">
        <v>1</v>
      </c>
      <c r="G13" s="222">
        <v>1</v>
      </c>
      <c r="H13" s="238">
        <v>5</v>
      </c>
      <c r="I13" s="218">
        <v>3</v>
      </c>
      <c r="J13" s="234">
        <v>3</v>
      </c>
      <c r="K13" s="240">
        <v>5</v>
      </c>
      <c r="L13" s="210">
        <v>5</v>
      </c>
      <c r="M13" s="211">
        <v>10</v>
      </c>
      <c r="N13" s="221">
        <v>10</v>
      </c>
      <c r="O13" s="213">
        <v>1</v>
      </c>
      <c r="P13" s="240">
        <v>5</v>
      </c>
    </row>
    <row r="14" spans="1:22" x14ac:dyDescent="0.25">
      <c r="A14" s="1">
        <v>13</v>
      </c>
      <c r="B14" s="7">
        <v>3</v>
      </c>
      <c r="C14" s="8">
        <v>3</v>
      </c>
      <c r="D14" s="257">
        <v>5</v>
      </c>
      <c r="E14" s="239">
        <v>10</v>
      </c>
      <c r="F14" s="259">
        <v>1</v>
      </c>
      <c r="G14" s="232">
        <v>3</v>
      </c>
      <c r="H14" s="220">
        <v>3</v>
      </c>
      <c r="I14" s="218">
        <v>3</v>
      </c>
      <c r="J14" s="231">
        <v>5</v>
      </c>
      <c r="K14" s="214">
        <v>10</v>
      </c>
      <c r="L14" s="210">
        <v>5</v>
      </c>
      <c r="M14" s="250">
        <v>5</v>
      </c>
      <c r="N14" s="229">
        <v>3</v>
      </c>
      <c r="O14" s="260">
        <v>3</v>
      </c>
      <c r="P14" s="240">
        <v>5</v>
      </c>
    </row>
    <row r="15" spans="1:22" x14ac:dyDescent="0.25">
      <c r="A15" s="1">
        <v>14</v>
      </c>
      <c r="B15" s="12">
        <v>5</v>
      </c>
      <c r="C15" s="247">
        <v>3</v>
      </c>
      <c r="D15" s="222">
        <v>1</v>
      </c>
      <c r="E15" s="217">
        <v>1</v>
      </c>
      <c r="F15" s="261">
        <v>3</v>
      </c>
      <c r="G15" s="262">
        <v>5</v>
      </c>
      <c r="H15" s="238">
        <v>5</v>
      </c>
      <c r="I15" s="242">
        <v>10</v>
      </c>
      <c r="J15" s="259">
        <v>1</v>
      </c>
      <c r="K15" s="207">
        <v>1</v>
      </c>
      <c r="L15" s="210">
        <v>5</v>
      </c>
      <c r="M15" s="252">
        <v>3</v>
      </c>
      <c r="N15" s="263">
        <v>5</v>
      </c>
      <c r="O15" s="225">
        <v>5</v>
      </c>
      <c r="P15" s="235">
        <v>10</v>
      </c>
    </row>
    <row r="16" spans="1:22" x14ac:dyDescent="0.25">
      <c r="A16" s="1">
        <v>15</v>
      </c>
      <c r="B16" s="8">
        <v>3</v>
      </c>
      <c r="C16" s="264">
        <v>1</v>
      </c>
      <c r="D16" s="231">
        <v>5</v>
      </c>
      <c r="E16" s="258">
        <v>1</v>
      </c>
      <c r="F16" s="207">
        <v>1</v>
      </c>
      <c r="G16" s="228">
        <v>10</v>
      </c>
      <c r="H16" s="214">
        <v>10</v>
      </c>
      <c r="I16" s="210">
        <v>5</v>
      </c>
      <c r="J16" s="230">
        <v>1</v>
      </c>
      <c r="K16" s="217">
        <v>1</v>
      </c>
      <c r="L16" s="218">
        <v>3</v>
      </c>
      <c r="M16" s="203">
        <v>3</v>
      </c>
      <c r="N16" s="265">
        <v>3</v>
      </c>
      <c r="O16" s="7">
        <v>3</v>
      </c>
      <c r="P16" s="248">
        <v>3</v>
      </c>
    </row>
    <row r="17" spans="1:16" x14ac:dyDescent="0.25">
      <c r="A17" s="1">
        <v>16</v>
      </c>
      <c r="B17" s="250">
        <v>5</v>
      </c>
      <c r="C17" s="254">
        <v>3</v>
      </c>
      <c r="D17" s="266">
        <v>3</v>
      </c>
      <c r="E17" s="267">
        <v>3</v>
      </c>
      <c r="F17" s="217">
        <v>1</v>
      </c>
      <c r="G17" s="208">
        <v>1</v>
      </c>
      <c r="H17" s="220">
        <v>3</v>
      </c>
      <c r="I17" s="210">
        <v>5</v>
      </c>
      <c r="J17" s="202">
        <v>3</v>
      </c>
      <c r="K17" s="238">
        <v>5</v>
      </c>
      <c r="L17" s="218">
        <v>3</v>
      </c>
      <c r="M17" s="214">
        <v>10</v>
      </c>
      <c r="N17" s="210">
        <v>5</v>
      </c>
      <c r="O17" s="12">
        <v>5</v>
      </c>
      <c r="P17" s="10">
        <v>10</v>
      </c>
    </row>
    <row r="18" spans="1:16" x14ac:dyDescent="0.25">
      <c r="A18" s="1">
        <v>17</v>
      </c>
      <c r="B18" s="250">
        <v>5</v>
      </c>
      <c r="C18" s="214">
        <v>10</v>
      </c>
      <c r="D18" s="208">
        <v>1</v>
      </c>
      <c r="E18" s="223">
        <v>10</v>
      </c>
      <c r="F18" s="220">
        <v>3</v>
      </c>
      <c r="G18" s="204">
        <v>3</v>
      </c>
      <c r="H18" s="238">
        <v>5</v>
      </c>
      <c r="I18" s="268">
        <v>1</v>
      </c>
      <c r="J18" s="250">
        <v>5</v>
      </c>
      <c r="K18" s="227">
        <v>10</v>
      </c>
      <c r="L18" s="228">
        <v>10</v>
      </c>
      <c r="M18" s="269">
        <v>5</v>
      </c>
      <c r="N18" s="270">
        <v>10</v>
      </c>
      <c r="O18" s="10">
        <v>10</v>
      </c>
      <c r="P18" s="7">
        <v>3</v>
      </c>
    </row>
    <row r="19" spans="1:16" x14ac:dyDescent="0.25">
      <c r="A19" s="1">
        <v>18</v>
      </c>
      <c r="B19" s="250">
        <v>5</v>
      </c>
      <c r="C19" s="269">
        <v>5</v>
      </c>
      <c r="D19" s="218">
        <v>3</v>
      </c>
      <c r="E19" s="251">
        <v>3</v>
      </c>
      <c r="F19" s="238">
        <v>5</v>
      </c>
      <c r="G19" s="208">
        <v>1</v>
      </c>
      <c r="H19" s="226">
        <v>10</v>
      </c>
      <c r="I19" s="207">
        <v>1</v>
      </c>
      <c r="J19" s="218">
        <v>3</v>
      </c>
      <c r="K19" s="248">
        <v>3</v>
      </c>
      <c r="L19" s="225">
        <v>5</v>
      </c>
      <c r="M19" s="220">
        <v>3</v>
      </c>
      <c r="N19" s="242">
        <v>10</v>
      </c>
      <c r="O19" s="7">
        <v>3</v>
      </c>
      <c r="P19" s="12">
        <v>5</v>
      </c>
    </row>
    <row r="20" spans="1:16" x14ac:dyDescent="0.25">
      <c r="A20" s="1">
        <v>19</v>
      </c>
      <c r="B20" s="12">
        <v>5</v>
      </c>
      <c r="C20" s="271">
        <v>1</v>
      </c>
      <c r="D20" s="253">
        <v>5</v>
      </c>
      <c r="E20" s="267">
        <v>3</v>
      </c>
      <c r="F20" s="235">
        <v>10</v>
      </c>
      <c r="G20" s="208">
        <v>1</v>
      </c>
      <c r="H20" s="232">
        <v>3</v>
      </c>
      <c r="I20" s="248">
        <v>3</v>
      </c>
      <c r="J20" s="242">
        <v>10</v>
      </c>
      <c r="K20" s="272">
        <v>1</v>
      </c>
      <c r="L20" s="202">
        <v>3</v>
      </c>
      <c r="M20" s="269">
        <v>5</v>
      </c>
      <c r="N20" s="237">
        <v>3</v>
      </c>
      <c r="O20" s="12">
        <v>5</v>
      </c>
      <c r="P20" s="13">
        <v>3</v>
      </c>
    </row>
    <row r="21" spans="1:16" x14ac:dyDescent="0.25">
      <c r="C21" s="6"/>
    </row>
  </sheetData>
  <pageMargins left="0.75" right="0.75" top="1" bottom="1" header="0.5" footer="0.5"/>
  <ignoredErrors>
    <ignoredError sqref="S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Zbiory danych</vt:lpstr>
      <vt:lpstr>Algorytmy</vt:lpstr>
      <vt:lpstr>Dokładność</vt:lpstr>
      <vt:lpstr>Blad wzgledem alg55</vt:lpstr>
      <vt:lpstr>Testy parowe z alg55</vt:lpstr>
      <vt:lpstr>Funkcja podobieństwa</vt:lpstr>
      <vt:lpstr>Metoda tworzenia szablonu</vt:lpstr>
      <vt:lpstr>Strategia tworzenia szablonu</vt:lpstr>
      <vt:lpstr>Liczba szablonów</vt:lpstr>
      <vt:lpstr>Strategia podejmowania decyzji</vt:lpstr>
      <vt:lpstr>Grupy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Piotr Chmiel</cp:lastModifiedBy>
  <dcterms:created xsi:type="dcterms:W3CDTF">2017-04-06T15:03:19Z</dcterms:created>
  <dcterms:modified xsi:type="dcterms:W3CDTF">2017-04-28T18:17:20Z</dcterms:modified>
</cp:coreProperties>
</file>