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filterPrivacy="1" hidePivotFieldList="1" defaultThemeVersion="124226"/>
  <xr:revisionPtr revIDLastSave="0" documentId="8_{1B55C28F-88E0-44BC-84C0-1CEEEDC44C45}" xr6:coauthVersionLast="47" xr6:coauthVersionMax="47" xr10:uidLastSave="{00000000-0000-0000-0000-000000000000}"/>
  <bookViews>
    <workbookView xWindow="0" yWindow="0" windowWidth="24000" windowHeight="9525" firstSheet="1" activeTab="1" xr2:uid="{00000000-000D-0000-FFFF-FFFF00000000}"/>
  </bookViews>
  <sheets>
    <sheet name="Zad6" sheetId="5" r:id="rId1"/>
    <sheet name="Zad7" sheetId="6" r:id="rId2"/>
    <sheet name="Arkusz1" sheetId="1" r:id="rId3"/>
    <sheet name="Wykres-płeć" sheetId="2" r:id="rId4"/>
    <sheet name="Wykres-oceny" sheetId="4" r:id="rId5"/>
  </sheets>
  <calcPr calcId="191028"/>
  <pivotCaches>
    <pivotCache cacheId="933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I8" i="1"/>
  <c r="I7" i="1"/>
  <c r="I6" i="1"/>
  <c r="I5" i="1"/>
  <c r="I4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K5" i="1"/>
  <c r="K6" i="1"/>
  <c r="K7" i="1"/>
  <c r="K8" i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F8" i="1"/>
  <c r="F24" i="1"/>
  <c r="F2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/>
  <c r="B5" i="2" l="1"/>
  <c r="C5" i="2"/>
  <c r="K4" i="1"/>
  <c r="K3" i="1"/>
  <c r="K2" i="1"/>
</calcChain>
</file>

<file path=xl/sharedStrings.xml><?xml version="1.0" encoding="utf-8"?>
<sst xmlns="http://schemas.openxmlformats.org/spreadsheetml/2006/main" count="99" uniqueCount="83">
  <si>
    <t>Ilość kobiet</t>
  </si>
  <si>
    <t>Grupa</t>
  </si>
  <si>
    <t>Płeć</t>
  </si>
  <si>
    <t>Grupa 1</t>
  </si>
  <si>
    <t>Grupa 2</t>
  </si>
  <si>
    <t>Grupa 3</t>
  </si>
  <si>
    <t>Razem kobiet</t>
  </si>
  <si>
    <t>Kobiety</t>
  </si>
  <si>
    <t>Count of Ocena końcowa</t>
  </si>
  <si>
    <t>Ocena końcowa</t>
  </si>
  <si>
    <t>Ocena 4</t>
  </si>
  <si>
    <t>Grand Total</t>
  </si>
  <si>
    <t>K</t>
  </si>
  <si>
    <t>Nazwisko</t>
  </si>
  <si>
    <t>Imię</t>
  </si>
  <si>
    <t>Pesel</t>
  </si>
  <si>
    <t>Dzień</t>
  </si>
  <si>
    <t>Miesiac</t>
  </si>
  <si>
    <t>Rok</t>
  </si>
  <si>
    <t>Egzamin 1</t>
  </si>
  <si>
    <t>Egzamin 2</t>
  </si>
  <si>
    <t xml:space="preserve">Numer </t>
  </si>
  <si>
    <t>Miesiąc</t>
  </si>
  <si>
    <t>Zając</t>
  </si>
  <si>
    <t>Tomasz</t>
  </si>
  <si>
    <t>styczeń</t>
  </si>
  <si>
    <t>Nowak</t>
  </si>
  <si>
    <t>Agnieszka</t>
  </si>
  <si>
    <t>luty</t>
  </si>
  <si>
    <t>Wrona</t>
  </si>
  <si>
    <t>Gabriela</t>
  </si>
  <si>
    <t>marzec</t>
  </si>
  <si>
    <t>Kalarus</t>
  </si>
  <si>
    <t>Joanna</t>
  </si>
  <si>
    <t>kwiecień</t>
  </si>
  <si>
    <t>Kminek</t>
  </si>
  <si>
    <t>Franciszka</t>
  </si>
  <si>
    <t>maj</t>
  </si>
  <si>
    <t>Krajewski</t>
  </si>
  <si>
    <t>Kacper</t>
  </si>
  <si>
    <t>czerwiec</t>
  </si>
  <si>
    <t>Szymczak</t>
  </si>
  <si>
    <t>Jan</t>
  </si>
  <si>
    <t>lipiec</t>
  </si>
  <si>
    <t>Grabowski</t>
  </si>
  <si>
    <t>Barbara</t>
  </si>
  <si>
    <t>sierpień</t>
  </si>
  <si>
    <t>Janik</t>
  </si>
  <si>
    <t>Ewa</t>
  </si>
  <si>
    <t>wrzesień</t>
  </si>
  <si>
    <t>Małyga</t>
  </si>
  <si>
    <t>Jakub</t>
  </si>
  <si>
    <t>październik</t>
  </si>
  <si>
    <t>Krawczyk</t>
  </si>
  <si>
    <t>Marian</t>
  </si>
  <si>
    <t>listopad</t>
  </si>
  <si>
    <t>Stopa</t>
  </si>
  <si>
    <t>Stefan</t>
  </si>
  <si>
    <t>grudzień</t>
  </si>
  <si>
    <t>Kaczka</t>
  </si>
  <si>
    <t>Kasia</t>
  </si>
  <si>
    <t>Wysocki</t>
  </si>
  <si>
    <t>Maciej</t>
  </si>
  <si>
    <t>Wieczorek</t>
  </si>
  <si>
    <t>Radosław</t>
  </si>
  <si>
    <t>Kotlarska</t>
  </si>
  <si>
    <t>Anna</t>
  </si>
  <si>
    <t>Piechota</t>
  </si>
  <si>
    <t>zofia</t>
  </si>
  <si>
    <t>Leszczyńska</t>
  </si>
  <si>
    <t>Beata</t>
  </si>
  <si>
    <t>Sołtys</t>
  </si>
  <si>
    <t>Kogut</t>
  </si>
  <si>
    <t>Marianna</t>
  </si>
  <si>
    <t xml:space="preserve">Witkowski </t>
  </si>
  <si>
    <t>Filip</t>
  </si>
  <si>
    <t>Młynarska</t>
  </si>
  <si>
    <t>Agata</t>
  </si>
  <si>
    <t>Najda</t>
  </si>
  <si>
    <t>Piotr</t>
  </si>
  <si>
    <t>Mezczyzni</t>
  </si>
  <si>
    <t>Razem</t>
  </si>
  <si>
    <t>Ocena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</si>
</sst>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name val="Arial CE"/>
      <family val="2"/>
      <charset val="238"/>
    </font>
    <font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medium">
        <color rgb="FF0019AA"/>
      </left>
      <right style="thin">
        <color rgb="FFAAAAAA"/>
      </right>
      <top style="medium">
        <color rgb="FF0019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medium">
        <color rgb="FF0019AA"/>
      </top>
      <bottom style="thin">
        <color rgb="FFAAAAAA"/>
      </bottom>
      <diagonal/>
    </border>
    <border>
      <left style="thin">
        <color rgb="FFAAAAAA"/>
      </left>
      <right style="medium">
        <color rgb="FF0019AA"/>
      </right>
      <top style="medium">
        <color rgb="FF0019AA"/>
      </top>
      <bottom style="thin">
        <color rgb="FFAAAAAA"/>
      </bottom>
      <diagonal/>
    </border>
    <border>
      <left style="medium">
        <color rgb="FF0019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medium">
        <color rgb="FF0019AA"/>
      </right>
      <top style="thin">
        <color rgb="FFAAAAAA"/>
      </top>
      <bottom style="thin">
        <color rgb="FFAAAAAA"/>
      </bottom>
      <diagonal/>
    </border>
    <border>
      <left style="medium">
        <color rgb="FF0019AA"/>
      </left>
      <right style="thin">
        <color rgb="FFAAAAAA"/>
      </right>
      <top style="thin">
        <color rgb="FFAAAAAA"/>
      </top>
      <bottom style="medium">
        <color rgb="FF0019AA"/>
      </bottom>
      <diagonal/>
    </border>
    <border>
      <left style="thin">
        <color rgb="FFAAAAAA"/>
      </left>
      <right style="medium">
        <color rgb="FF0019AA"/>
      </right>
      <top style="thin">
        <color rgb="FFAAAAAA"/>
      </top>
      <bottom style="medium">
        <color rgb="FF0019AA"/>
      </bottom>
      <diagonal/>
    </border>
    <border>
      <left/>
      <right style="medium">
        <color rgb="FF0019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medium">
        <color rgb="FF0019AA"/>
      </bottom>
      <diagonal/>
    </border>
    <border>
      <left style="medium">
        <color rgb="FF0019AA"/>
      </left>
      <right/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quotePrefix="1"/>
    <xf numFmtId="0" fontId="2" fillId="0" borderId="0" xfId="0" quotePrefix="1" applyFont="1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1" xfId="0" applyFont="1" applyBorder="1"/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AAAAA"/>
      <color rgb="FF0019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[Najda_Piotr_w65550.xlsx]Zad6!PivotTable1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kobiet w poszczególnych grupach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Zad6!$B$3:$B$4</c:f>
              <c:strCache>
                <c:ptCount val="1"/>
                <c:pt idx="0">
                  <c:v>Grupa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Zad6!$A$5:$A$6</c:f>
              <c:strCache>
                <c:ptCount val="1"/>
                <c:pt idx="0">
                  <c:v>Kobiety</c:v>
                </c:pt>
              </c:strCache>
            </c:strRef>
          </c:cat>
          <c:val>
            <c:numRef>
              <c:f>Zad6!$B$5:$B$6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8-4F16-AFA9-262355539E56}"/>
            </c:ext>
          </c:extLst>
        </c:ser>
        <c:ser>
          <c:idx val="1"/>
          <c:order val="1"/>
          <c:tx>
            <c:strRef>
              <c:f>Zad6!$C$3:$C$4</c:f>
              <c:strCache>
                <c:ptCount val="1"/>
                <c:pt idx="0">
                  <c:v>Grupa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Zad6!$A$5:$A$6</c:f>
              <c:strCache>
                <c:ptCount val="1"/>
                <c:pt idx="0">
                  <c:v>Kobiety</c:v>
                </c:pt>
              </c:strCache>
            </c:strRef>
          </c:cat>
          <c:val>
            <c:numRef>
              <c:f>Zad6!$C$5:$C$6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8-4F16-AFA9-262355539E56}"/>
            </c:ext>
          </c:extLst>
        </c:ser>
        <c:ser>
          <c:idx val="2"/>
          <c:order val="2"/>
          <c:tx>
            <c:strRef>
              <c:f>Zad6!$D$3:$D$4</c:f>
              <c:strCache>
                <c:ptCount val="1"/>
                <c:pt idx="0">
                  <c:v>Grupa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Zad6!$A$5:$A$6</c:f>
              <c:strCache>
                <c:ptCount val="1"/>
                <c:pt idx="0">
                  <c:v>Kobiety</c:v>
                </c:pt>
              </c:strCache>
            </c:strRef>
          </c:cat>
          <c:val>
            <c:numRef>
              <c:f>Zad6!$D$5:$D$6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B8-4F16-AFA9-262355539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369463"/>
        <c:axId val="2084249495"/>
      </c:barChart>
      <c:catAx>
        <c:axId val="1552369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49495"/>
        <c:crosses val="autoZero"/>
        <c:auto val="1"/>
        <c:lblAlgn val="ctr"/>
        <c:lblOffset val="100"/>
        <c:noMultiLvlLbl val="0"/>
      </c:catAx>
      <c:valAx>
        <c:axId val="2084249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69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[Najda_Piotr_w65550.xlsx]Zad7!PivotTable1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Ile kobiet zaliczyło na jaką ocenę?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Zad7!$B$3:$B$4</c:f>
              <c:strCache>
                <c:ptCount val="1"/>
                <c:pt idx="0">
                  <c:v>Ocena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Zad7!$A$5:$A$6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Zad7!$B$5:$B$6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3-49C7-B41F-E7CD1665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235879"/>
        <c:axId val="1566713607"/>
      </c:barChart>
      <c:catAx>
        <c:axId val="1341235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13607"/>
        <c:crosses val="autoZero"/>
        <c:auto val="1"/>
        <c:lblAlgn val="ctr"/>
        <c:lblOffset val="100"/>
        <c:noMultiLvlLbl val="0"/>
      </c:catAx>
      <c:valAx>
        <c:axId val="156671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kobiet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35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Rozkład płci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A-4155-A6E0-4DB40A1BFF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A-4155-A6E0-4DB40A1BF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'Wykres-płeć'!$B$4:$C$4</c:f>
              <c:strCache>
                <c:ptCount val="2"/>
                <c:pt idx="0">
                  <c:v>Kobiety</c:v>
                </c:pt>
                <c:pt idx="1">
                  <c:v>Mezczyzni</c:v>
                </c:pt>
              </c:strCache>
            </c:strRef>
          </c:cat>
          <c:val>
            <c:numRef>
              <c:f>'Wykres-płeć'!$B$5:$C$5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0-46F9-8F95-48A90812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[Najda_Piotr_w65550.xlsx]Wykres-oceny!PivotTable3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Rozkład ocen w poszczególnych grupach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'Wykres-oceny'!$B$3:$B$4</c:f>
              <c:strCache>
                <c:ptCount val="1"/>
                <c:pt idx="0">
                  <c:v>Grupa 1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'Wykres-oceny'!$A$5:$A$7</c:f>
              <c:strCache>
                <c:ptCount val="2"/>
                <c:pt idx="0">
                  <c:v>Ocena 2</c:v>
                </c:pt>
                <c:pt idx="1">
                  <c:v>Ocena 4</c:v>
                </c:pt>
              </c:strCache>
            </c:strRef>
          </c:cat>
          <c:val>
            <c:numRef>
              <c:f>'Wykres-oceny'!$B$5:$B$7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8-4351-8165-31B513D52423}"/>
            </c:ext>
          </c:extLst>
        </c:ser>
        <c:ser>
          <c:idx val="1"/>
          <c:order val="1"/>
          <c:tx>
            <c:strRef>
              <c:f>'Wykres-oceny'!$C$3:$C$4</c:f>
              <c:strCache>
                <c:ptCount val="1"/>
                <c:pt idx="0">
                  <c:v>Grupa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'Wykres-oceny'!$A$5:$A$7</c:f>
              <c:strCache>
                <c:ptCount val="2"/>
                <c:pt idx="0">
                  <c:v>Ocena 2</c:v>
                </c:pt>
                <c:pt idx="1">
                  <c:v>Ocena 4</c:v>
                </c:pt>
              </c:strCache>
            </c:strRef>
          </c:cat>
          <c:val>
            <c:numRef>
              <c:f>'Wykres-oceny'!$C$5:$C$7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8-4351-8165-31B513D52423}"/>
            </c:ext>
          </c:extLst>
        </c:ser>
        <c:ser>
          <c:idx val="2"/>
          <c:order val="2"/>
          <c:tx>
            <c:strRef>
              <c:f>'Wykres-oceny'!$D$3:$D$4</c:f>
              <c:strCache>
                <c:ptCount val="1"/>
                <c:pt idx="0">
                  <c:v>Grupa 3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'Wykres-oceny'!$A$5:$A$7</c:f>
              <c:strCache>
                <c:ptCount val="2"/>
                <c:pt idx="0">
                  <c:v>Ocena 2</c:v>
                </c:pt>
                <c:pt idx="1">
                  <c:v>Ocena 4</c:v>
                </c:pt>
              </c:strCache>
            </c:strRef>
          </c:cat>
          <c:val>
            <c:numRef>
              <c:f>'Wykres-oceny'!$D$5:$D$7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8-4351-8165-31B513D5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59687"/>
        <c:axId val="1868804183"/>
      </c:barChart>
      <c:catAx>
        <c:axId val="495859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04183"/>
        <c:crosses val="autoZero"/>
        <c:auto val="1"/>
        <c:lblAlgn val="ctr"/>
        <c:lblOffset val="100"/>
        <c:noMultiLvlLbl val="0"/>
      </c:catAx>
      <c:valAx>
        <c:axId val="1868804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59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152400</xdr:rowOff>
    </xdr:from>
    <xdr:to>
      <xdr:col>16</xdr:col>
      <xdr:colOff>590550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1D06A-90A6-4973-99F8-B9E535EFF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7</xdr:row>
      <xdr:rowOff>57150</xdr:rowOff>
    </xdr:from>
    <xdr:to>
      <xdr:col>14</xdr:col>
      <xdr:colOff>171450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09420-5BFF-42FC-BDEE-6314F2F4E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180975</xdr:rowOff>
    </xdr:from>
    <xdr:to>
      <xdr:col>17</xdr:col>
      <xdr:colOff>590550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F67D3-7EBB-4E9F-983B-D004311DF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9</xdr:row>
      <xdr:rowOff>38100</xdr:rowOff>
    </xdr:from>
    <xdr:to>
      <xdr:col>17</xdr:col>
      <xdr:colOff>409575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81763-E849-49D8-AA25-2712ADA16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485.730982175926" createdVersion="7" refreshedVersion="7" minRefreshableVersion="3" recordCount="23" xr:uid="{D4E94715-19A4-4D34-A923-49850E91BF68}">
  <cacheSource type="worksheet">
    <worksheetSource ref="A1:K24" sheet="Arkusz1"/>
  </cacheSource>
  <cacheFields count="11">
    <cacheField name="Nazwisko" numFmtId="0">
      <sharedItems/>
    </cacheField>
    <cacheField name="Imię" numFmtId="0">
      <sharedItems/>
    </cacheField>
    <cacheField name="Pesel" numFmtId="0">
      <sharedItems containsSemiMixedTypes="0" containsString="0" containsNumber="1" containsInteger="1" minValue="83041812338" maxValue="92080709353"/>
    </cacheField>
    <cacheField name="Płeć" numFmtId="0">
      <sharedItems count="2">
        <s v="M"/>
        <s v="K"/>
      </sharedItems>
    </cacheField>
    <cacheField name="Dzień" numFmtId="0">
      <sharedItems/>
    </cacheField>
    <cacheField name="Miesiac" numFmtId="0">
      <sharedItems/>
    </cacheField>
    <cacheField name="Rok" numFmtId="0">
      <sharedItems/>
    </cacheField>
    <cacheField name="Grupa" numFmtId="0">
      <sharedItems containsSemiMixedTypes="0" containsString="0" containsNumber="1" containsInteger="1" minValue="1" maxValue="3" count="3">
        <n v="1"/>
        <n v="2"/>
        <n v="3"/>
      </sharedItems>
    </cacheField>
    <cacheField name="Egzamin 1" numFmtId="0">
      <sharedItems containsSemiMixedTypes="0" containsString="0" containsNumber="1" containsInteger="1" minValue="1" maxValue="49"/>
    </cacheField>
    <cacheField name="Egzamin 2" numFmtId="0">
      <sharedItems containsSemiMixedTypes="0" containsString="0" containsNumber="1" containsInteger="1" minValue="1" maxValue="49"/>
    </cacheField>
    <cacheField name="Ocena końcowa" numFmtId="0">
      <sharedItems containsMixedTypes="1" containsNumber="1" containsInteger="1" minValue="3" maxValue="3" count="3">
        <s v="2"/>
        <s v="4"/>
        <n v="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Zając"/>
    <s v="Tomasz"/>
    <n v="88103032931"/>
    <x v="0"/>
    <s v="30"/>
    <s v="lipiec"/>
    <s v="88"/>
    <x v="0"/>
    <n v="45"/>
    <n v="14"/>
    <x v="0"/>
  </r>
  <r>
    <s v="Nowak"/>
    <s v="Agnieszka"/>
    <n v="87072724289"/>
    <x v="1"/>
    <s v="27"/>
    <s v="listopad"/>
    <s v="87"/>
    <x v="1"/>
    <n v="20"/>
    <n v="11"/>
    <x v="0"/>
  </r>
  <r>
    <s v="Wrona"/>
    <s v="Gabriela"/>
    <n v="85111779283"/>
    <x v="1"/>
    <s v="17"/>
    <s v="listopad"/>
    <s v="85"/>
    <x v="1"/>
    <n v="43"/>
    <n v="10"/>
    <x v="0"/>
  </r>
  <r>
    <s v="Kalarus"/>
    <s v="Joanna"/>
    <n v="86080941169"/>
    <x v="1"/>
    <s v="09"/>
    <s v="sierpień"/>
    <s v="86"/>
    <x v="0"/>
    <n v="28"/>
    <n v="41"/>
    <x v="1"/>
  </r>
  <r>
    <s v="Kminek"/>
    <s v="Franciszka"/>
    <n v="89011129700"/>
    <x v="1"/>
    <s v="11"/>
    <s v="styczeń"/>
    <s v="89"/>
    <x v="2"/>
    <n v="29"/>
    <n v="40"/>
    <x v="1"/>
  </r>
  <r>
    <s v="Krajewski"/>
    <s v="Kacper"/>
    <n v="90112004373"/>
    <x v="0"/>
    <s v="20"/>
    <s v="listopad"/>
    <s v="90"/>
    <x v="0"/>
    <n v="7"/>
    <n v="21"/>
    <x v="0"/>
  </r>
  <r>
    <s v="Szymczak"/>
    <s v="Jan"/>
    <n v="91023191330"/>
    <x v="0"/>
    <s v="31"/>
    <s v="luty"/>
    <s v="91"/>
    <x v="1"/>
    <n v="49"/>
    <n v="18"/>
    <x v="0"/>
  </r>
  <r>
    <s v="Grabowski"/>
    <s v="Barbara"/>
    <n v="89052085069"/>
    <x v="1"/>
    <s v="20"/>
    <s v="maj"/>
    <s v="89"/>
    <x v="0"/>
    <n v="30"/>
    <n v="35"/>
    <x v="1"/>
  </r>
  <r>
    <s v="Janik"/>
    <s v="Ewa"/>
    <n v="88120262427"/>
    <x v="1"/>
    <s v="02"/>
    <s v="grudzień"/>
    <s v="88"/>
    <x v="0"/>
    <n v="5"/>
    <n v="20"/>
    <x v="0"/>
  </r>
  <r>
    <s v="Małyga"/>
    <s v="Jakub"/>
    <n v="92022716243"/>
    <x v="1"/>
    <s v="27"/>
    <s v="luty"/>
    <s v="92"/>
    <x v="1"/>
    <n v="3"/>
    <n v="22"/>
    <x v="0"/>
  </r>
  <r>
    <s v="Krawczyk"/>
    <s v="Marian"/>
    <n v="89102588171"/>
    <x v="0"/>
    <s v="25"/>
    <s v="październik"/>
    <s v="89"/>
    <x v="0"/>
    <n v="27"/>
    <n v="49"/>
    <x v="1"/>
  </r>
  <r>
    <s v="Stopa"/>
    <s v="Stefan"/>
    <n v="89022379914"/>
    <x v="0"/>
    <s v="23"/>
    <s v="luty"/>
    <s v="89"/>
    <x v="1"/>
    <n v="8"/>
    <n v="49"/>
    <x v="0"/>
  </r>
  <r>
    <s v="Kaczka"/>
    <s v="Kasia"/>
    <n v="89010737704"/>
    <x v="1"/>
    <s v="07"/>
    <s v="styczeń"/>
    <s v="89"/>
    <x v="2"/>
    <n v="25"/>
    <n v="4"/>
    <x v="0"/>
  </r>
  <r>
    <s v="Wysocki"/>
    <s v="Maciej"/>
    <n v="92080709353"/>
    <x v="0"/>
    <s v="07"/>
    <s v="sierpień"/>
    <s v="92"/>
    <x v="0"/>
    <n v="19"/>
    <n v="3"/>
    <x v="0"/>
  </r>
  <r>
    <s v="Wieczorek"/>
    <s v="Radosław"/>
    <n v="89042750933"/>
    <x v="0"/>
    <s v="27"/>
    <s v="kwiecień"/>
    <s v="89"/>
    <x v="1"/>
    <n v="13"/>
    <n v="15"/>
    <x v="0"/>
  </r>
  <r>
    <s v="Kotlarska"/>
    <s v="Anna"/>
    <n v="89112466825"/>
    <x v="1"/>
    <s v="24"/>
    <s v="listopad"/>
    <s v="89"/>
    <x v="0"/>
    <n v="15"/>
    <n v="26"/>
    <x v="0"/>
  </r>
  <r>
    <s v="Piechota"/>
    <s v="zofia"/>
    <n v="89020265394"/>
    <x v="0"/>
    <s v="02"/>
    <s v="luty"/>
    <s v="89"/>
    <x v="1"/>
    <n v="17"/>
    <n v="36"/>
    <x v="0"/>
  </r>
  <r>
    <s v="Leszczyńska"/>
    <s v="Beata"/>
    <n v="84051840149"/>
    <x v="1"/>
    <s v="18"/>
    <s v="maj"/>
    <s v="84"/>
    <x v="2"/>
    <n v="46"/>
    <n v="23"/>
    <x v="0"/>
  </r>
  <r>
    <s v="Sołtys"/>
    <s v="Tomasz"/>
    <n v="89052295172"/>
    <x v="0"/>
    <s v="22"/>
    <s v="maj"/>
    <s v="89"/>
    <x v="1"/>
    <n v="34"/>
    <n v="6"/>
    <x v="0"/>
  </r>
  <r>
    <s v="Kogut"/>
    <s v="Marianna"/>
    <n v="92022716243"/>
    <x v="1"/>
    <s v="27"/>
    <s v="luty"/>
    <s v="92"/>
    <x v="0"/>
    <n v="21"/>
    <n v="19"/>
    <x v="0"/>
  </r>
  <r>
    <s v="Witkowski "/>
    <s v="Filip"/>
    <n v="83041812338"/>
    <x v="0"/>
    <s v="18"/>
    <s v="kwiecień"/>
    <s v="83"/>
    <x v="1"/>
    <n v="17"/>
    <n v="1"/>
    <x v="0"/>
  </r>
  <r>
    <s v="Młynarska"/>
    <s v="Agata"/>
    <n v="86072032543"/>
    <x v="1"/>
    <s v="20"/>
    <s v="lipiec"/>
    <s v="86"/>
    <x v="2"/>
    <n v="1"/>
    <n v="17"/>
    <x v="0"/>
  </r>
  <r>
    <s v="Najda"/>
    <s v="Piotr"/>
    <n v="86072032544"/>
    <x v="1"/>
    <s v="20"/>
    <s v="lipiec"/>
    <s v="86"/>
    <x v="1"/>
    <n v="25"/>
    <n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A51F1-BD74-49BE-B4F2-D90B1423DC1C}" name="PivotTable1" cacheId="9339" applyNumberFormats="0" applyBorderFormats="0" applyFontFormats="0" applyPatternFormats="0" applyAlignmentFormats="0" applyWidthHeightFormats="1" dataCaption="Values" grandTotalCaption="Razem kobiet" updatedVersion="7" minRefreshableVersion="3" useAutoFormatting="1" itemPrintTitles="1" createdVersion="7" indent="0" compact="0" compactData="0" multipleFieldFilters="0" chartFormat="1">
  <location ref="A3:E6" firstHeaderRow="1" firstDataRow="2" firstDataCol="1"/>
  <pivotFields count="11"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n="Kobiety" x="1"/>
        <item h="1"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n="Grupa 1" x="0"/>
        <item n="Grupa 2" x="1"/>
        <item n="Grupa 3"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"/>
  </rowFields>
  <rowItems count="2">
    <i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Ilość kobiet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DC9E5-A498-4C1B-9506-1F1D4946925A}" name="PivotTable1" cacheId="93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3:C6" firstHeaderRow="1" firstDataRow="2" firstDataCol="1"/>
  <pivotFields count="11"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h="1" x="0"/>
        <item n="Ocena 4" x="1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0"/>
  </colFields>
  <colItems count="2">
    <i>
      <x v="2"/>
    </i>
    <i t="grand">
      <x/>
    </i>
  </colItems>
  <dataFields count="1">
    <dataField name="Count of Ocena końcowa" fld="10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24F35-D6C2-434F-B02E-9537CC24EF62}" name="PivotTable3" cacheId="9339" applyNumberFormats="0" applyBorderFormats="0" applyFontFormats="0" applyPatternFormats="0" applyAlignmentFormats="0" applyWidthHeightFormats="1" dataCaption="Values" grandTotalCaption="Razem" updatedVersion="7" minRefreshableVersion="3" useAutoFormatting="1" itemPrintTitles="1" createdVersion="7" indent="0" compact="0" compactData="0" multipleFieldFilters="0" chartFormat="2">
  <location ref="A3:E7" firstHeaderRow="1" firstDataRow="2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n="Grupa 1" x="0"/>
        <item n="Grupa 2" x="1"/>
        <item n="Grupa 3" x="2"/>
        <item t="default"/>
      </items>
    </pivotField>
    <pivotField compact="0" outline="0" showAll="0"/>
    <pivotField compact="0" outline="0" showAll="0"/>
    <pivotField axis="axisRow" dataField="1" compact="0" outline="0" showAll="0">
      <items count="4">
        <item n="Ocena 2" x="0"/>
        <item m="1" x="2"/>
        <item n="Ocena 4" x="1"/>
        <item t="default"/>
      </items>
    </pivotField>
  </pivotFields>
  <rowFields count="1">
    <field x="10"/>
  </rowFields>
  <rowItems count="3">
    <i>
      <x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Ocena końcowa" fld="1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5BD8-9FD4-443C-9FC2-795D4873B3B9}">
  <dimension ref="A3:E6"/>
  <sheetViews>
    <sheetView workbookViewId="0">
      <selection activeCell="I2" sqref="I2"/>
    </sheetView>
  </sheetViews>
  <sheetFormatPr defaultRowHeight="15"/>
  <cols>
    <col min="1" max="1" width="13.42578125" bestFit="1" customWidth="1"/>
    <col min="2" max="2" width="9.7109375" bestFit="1" customWidth="1"/>
    <col min="3" max="4" width="8.140625" bestFit="1" customWidth="1"/>
    <col min="5" max="5" width="13.42578125" bestFit="1" customWidth="1"/>
  </cols>
  <sheetData>
    <row r="3" spans="1:5">
      <c r="A3" s="5" t="s">
        <v>0</v>
      </c>
      <c r="B3" s="5" t="s">
        <v>1</v>
      </c>
    </row>
    <row r="4" spans="1:5">
      <c r="A4" s="5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t="s">
        <v>7</v>
      </c>
      <c r="B5" s="6">
        <v>5</v>
      </c>
      <c r="C5" s="6">
        <v>4</v>
      </c>
      <c r="D5" s="6">
        <v>4</v>
      </c>
      <c r="E5" s="6">
        <v>13</v>
      </c>
    </row>
    <row r="6" spans="1:5">
      <c r="A6" t="s">
        <v>6</v>
      </c>
      <c r="B6" s="6">
        <v>5</v>
      </c>
      <c r="C6" s="6">
        <v>4</v>
      </c>
      <c r="D6" s="6">
        <v>4</v>
      </c>
      <c r="E6" s="6">
        <v>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C88C-384D-419A-9A74-D14E12D4BFD3}">
  <dimension ref="A3:C6"/>
  <sheetViews>
    <sheetView tabSelected="1" workbookViewId="0">
      <selection activeCell="B5" sqref="B5"/>
    </sheetView>
  </sheetViews>
  <sheetFormatPr defaultRowHeight="15"/>
  <cols>
    <col min="1" max="1" width="23.7109375" bestFit="1" customWidth="1"/>
    <col min="2" max="2" width="18.42578125" bestFit="1" customWidth="1"/>
    <col min="3" max="4" width="11.7109375" bestFit="1" customWidth="1"/>
    <col min="5" max="5" width="2.28515625" bestFit="1" customWidth="1"/>
    <col min="6" max="6" width="8" bestFit="1" customWidth="1"/>
    <col min="7" max="7" width="11.7109375" bestFit="1" customWidth="1"/>
  </cols>
  <sheetData>
    <row r="3" spans="1:3">
      <c r="A3" s="5" t="s">
        <v>8</v>
      </c>
      <c r="B3" s="5" t="s">
        <v>9</v>
      </c>
    </row>
    <row r="4" spans="1:3">
      <c r="A4" s="5" t="s">
        <v>2</v>
      </c>
      <c r="B4" t="s">
        <v>10</v>
      </c>
      <c r="C4" t="s">
        <v>11</v>
      </c>
    </row>
    <row r="5" spans="1:3">
      <c r="A5" t="s">
        <v>12</v>
      </c>
      <c r="B5" s="6">
        <v>4</v>
      </c>
      <c r="C5" s="6">
        <v>4</v>
      </c>
    </row>
    <row r="6" spans="1:3">
      <c r="A6" t="s">
        <v>11</v>
      </c>
      <c r="B6" s="6">
        <v>4</v>
      </c>
      <c r="C6" s="6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workbookViewId="0">
      <selection activeCell="K8" sqref="K8"/>
    </sheetView>
  </sheetViews>
  <sheetFormatPr defaultRowHeight="15"/>
  <cols>
    <col min="1" max="1" width="10.85546875" bestFit="1" customWidth="1"/>
    <col min="2" max="2" width="9.42578125" customWidth="1"/>
    <col min="3" max="3" width="13.28515625" customWidth="1"/>
    <col min="4" max="4" width="4.7109375" bestFit="1" customWidth="1"/>
    <col min="5" max="5" width="6" customWidth="1"/>
    <col min="6" max="6" width="10.42578125" bestFit="1" customWidth="1"/>
    <col min="7" max="7" width="4.5703125" customWidth="1"/>
    <col min="8" max="8" width="6.42578125" bestFit="1" customWidth="1"/>
    <col min="9" max="10" width="10.140625" bestFit="1" customWidth="1"/>
    <col min="11" max="11" width="15" bestFit="1" customWidth="1"/>
    <col min="16" max="16" width="10" bestFit="1" customWidth="1"/>
  </cols>
  <sheetData>
    <row r="1" spans="1:17">
      <c r="A1" s="13" t="s">
        <v>13</v>
      </c>
      <c r="B1" s="14" t="s">
        <v>14</v>
      </c>
      <c r="C1" s="14" t="s">
        <v>15</v>
      </c>
      <c r="D1" s="14" t="s">
        <v>2</v>
      </c>
      <c r="E1" s="14" t="s">
        <v>16</v>
      </c>
      <c r="F1" s="14" t="s">
        <v>17</v>
      </c>
      <c r="G1" s="14" t="s">
        <v>18</v>
      </c>
      <c r="H1" s="14" t="s">
        <v>1</v>
      </c>
      <c r="I1" s="14" t="s">
        <v>19</v>
      </c>
      <c r="J1" s="14" t="s">
        <v>20</v>
      </c>
      <c r="K1" s="15" t="s">
        <v>9</v>
      </c>
      <c r="L1" s="8"/>
      <c r="P1" t="s">
        <v>21</v>
      </c>
      <c r="Q1" t="s">
        <v>22</v>
      </c>
    </row>
    <row r="2" spans="1:17">
      <c r="A2" s="16" t="s">
        <v>23</v>
      </c>
      <c r="B2" s="11" t="s">
        <v>24</v>
      </c>
      <c r="C2" s="11">
        <v>88103032931</v>
      </c>
      <c r="D2" s="11" t="str">
        <f>IF(MOD(MID(C2,10,1),2)=0,"K","M")</f>
        <v>M</v>
      </c>
      <c r="E2" s="11" t="str">
        <f>MID(C2,5,2)</f>
        <v>30</v>
      </c>
      <c r="F2" s="11" t="str">
        <f>VLOOKUP(+MID(C3,3,2) + 0,$P$1:$Q$13,2,0)</f>
        <v>lipiec</v>
      </c>
      <c r="G2" s="11" t="str">
        <f>MID(C2,1,2)</f>
        <v>88</v>
      </c>
      <c r="H2" s="11">
        <v>1</v>
      </c>
      <c r="I2" s="12">
        <f ca="1">RANDBETWEEN(0,50)</f>
        <v>14</v>
      </c>
      <c r="J2" s="12">
        <f t="shared" ref="I2:J24" ca="1" si="0">RANDBETWEEN(0,50)</f>
        <v>15</v>
      </c>
      <c r="K2" s="17" t="str">
        <f ca="1" xml:space="preserve">
IF(AND(I2 &gt;= 25, J2 &gt;= 25),
  IF(SUM(I2 + J2) = 50, "3",
    IF(SUM(I2 + J2) &gt; 50,
      IF(SUM(I2 + J2) &lt;= 85, "4", "5"))),"2")</f>
        <v>2</v>
      </c>
      <c r="L2" s="7"/>
      <c r="P2">
        <v>1</v>
      </c>
      <c r="Q2" t="s">
        <v>25</v>
      </c>
    </row>
    <row r="3" spans="1:17">
      <c r="A3" s="23" t="s">
        <v>26</v>
      </c>
      <c r="B3" s="9" t="s">
        <v>27</v>
      </c>
      <c r="C3" s="9">
        <v>87072724289</v>
      </c>
      <c r="D3" s="9" t="str">
        <f t="shared" ref="D3:D24" si="1">IF(MOD(MID(C3,10,1),2)=0,"K","M")</f>
        <v>K</v>
      </c>
      <c r="E3" s="9" t="str">
        <f t="shared" ref="E3:E24" si="2">MID(C3,5,2)</f>
        <v>27</v>
      </c>
      <c r="F3" s="9" t="str">
        <f>VLOOKUP(+MID(C4,3,2) + 0,$P$1:$Q$13,2,0)</f>
        <v>listopad</v>
      </c>
      <c r="G3" s="9" t="str">
        <f t="shared" ref="G3:G24" si="3">MID(C3,1,2)</f>
        <v>87</v>
      </c>
      <c r="H3" s="9">
        <v>2</v>
      </c>
      <c r="I3" s="10">
        <f ca="1">RANDBETWEEN(0,50)</f>
        <v>36</v>
      </c>
      <c r="J3" s="10">
        <f t="shared" ca="1" si="0"/>
        <v>41</v>
      </c>
      <c r="K3" s="20" t="str">
        <f ca="1" xml:space="preserve">
IF(AND(I3 &gt;= 25, J3 &gt;= 25),
  IF(SUM(I3 + J3) = 50, "3",
    IF(SUM(I3 + J3) &gt; 50,
      IF(SUM(I3 + J3) &lt;= 85, "4", "5"))),"2")</f>
        <v>4</v>
      </c>
      <c r="L3" s="7"/>
      <c r="P3">
        <v>2</v>
      </c>
      <c r="Q3" t="s">
        <v>28</v>
      </c>
    </row>
    <row r="4" spans="1:17">
      <c r="A4" s="23" t="s">
        <v>29</v>
      </c>
      <c r="B4" s="9" t="s">
        <v>30</v>
      </c>
      <c r="C4" s="9">
        <v>85111779283</v>
      </c>
      <c r="D4" s="9" t="str">
        <f t="shared" si="1"/>
        <v>K</v>
      </c>
      <c r="E4" s="9" t="str">
        <f t="shared" si="2"/>
        <v>17</v>
      </c>
      <c r="F4" s="9" t="str">
        <f t="shared" ref="F4:F23" si="4">VLOOKUP(+MID(C4,3,2) + 0,$P$1:$Q$13,2,0)</f>
        <v>listopad</v>
      </c>
      <c r="G4" s="9" t="str">
        <f t="shared" si="3"/>
        <v>85</v>
      </c>
      <c r="H4" s="9">
        <v>2</v>
      </c>
      <c r="I4" s="10">
        <f ca="1">RANDBETWEEN(0,50)</f>
        <v>38</v>
      </c>
      <c r="J4" s="10">
        <f t="shared" ca="1" si="0"/>
        <v>9</v>
      </c>
      <c r="K4" s="20" t="str">
        <f ca="1" xml:space="preserve">
IF(AND(I4 &gt;= 25, J4 &gt;= 25),
  IF(SUM(I4 + J4) = 50, "3",
    IF(SUM(I4 + J4) &gt; 50,
      IF(SUM(I4 + J4) &lt;= 85, "4", "5"))),"2")</f>
        <v>2</v>
      </c>
      <c r="L4" s="7"/>
      <c r="P4">
        <v>3</v>
      </c>
      <c r="Q4" t="s">
        <v>31</v>
      </c>
    </row>
    <row r="5" spans="1:17">
      <c r="A5" s="23" t="s">
        <v>32</v>
      </c>
      <c r="B5" s="9" t="s">
        <v>33</v>
      </c>
      <c r="C5" s="9">
        <v>86080941169</v>
      </c>
      <c r="D5" s="9" t="str">
        <f t="shared" si="1"/>
        <v>K</v>
      </c>
      <c r="E5" s="9" t="str">
        <f t="shared" si="2"/>
        <v>09</v>
      </c>
      <c r="F5" s="9" t="str">
        <f t="shared" si="4"/>
        <v>sierpień</v>
      </c>
      <c r="G5" s="9" t="str">
        <f t="shared" si="3"/>
        <v>86</v>
      </c>
      <c r="H5" s="9">
        <v>1</v>
      </c>
      <c r="I5" s="10">
        <f ca="1">RANDBETWEEN(0,50)</f>
        <v>18</v>
      </c>
      <c r="J5" s="10">
        <f t="shared" ca="1" si="0"/>
        <v>1</v>
      </c>
      <c r="K5" s="20" t="str">
        <f ca="1" xml:space="preserve">
IF(AND(I5 &gt;= 25, J5 &gt;= 25),
  IF(SUM(I5 + J5) = 50, "3",
    IF(SUM(I5 + J5) &gt; 50,
      IF(SUM(I5 + J5) &lt;= 85, "4", "5"))),"2")</f>
        <v>2</v>
      </c>
      <c r="L5" s="7"/>
      <c r="P5">
        <v>4</v>
      </c>
      <c r="Q5" t="s">
        <v>34</v>
      </c>
    </row>
    <row r="6" spans="1:17">
      <c r="A6" s="23" t="s">
        <v>35</v>
      </c>
      <c r="B6" s="9" t="s">
        <v>36</v>
      </c>
      <c r="C6" s="9">
        <v>89011129700</v>
      </c>
      <c r="D6" s="9" t="str">
        <f t="shared" si="1"/>
        <v>K</v>
      </c>
      <c r="E6" s="9" t="str">
        <f t="shared" si="2"/>
        <v>11</v>
      </c>
      <c r="F6" s="9" t="str">
        <f t="shared" si="4"/>
        <v>styczeń</v>
      </c>
      <c r="G6" s="9" t="str">
        <f t="shared" si="3"/>
        <v>89</v>
      </c>
      <c r="H6" s="9">
        <v>3</v>
      </c>
      <c r="I6" s="10">
        <f ca="1">RANDBETWEEN(0,50)</f>
        <v>47</v>
      </c>
      <c r="J6" s="10">
        <f t="shared" ca="1" si="0"/>
        <v>37</v>
      </c>
      <c r="K6" s="20" t="str">
        <f t="shared" ref="K3:K24" ca="1" si="5" xml:space="preserve">
IF(AND(I6 &gt;= 25, J6 &gt;= 25),
  IF(SUM(I6 + J6) = 50, "3",
    IF(SUM(I6 + J6) &gt; 50,
      IF(SUM(I6 + J6) &lt;= 85, "4", "5"))),"2")</f>
        <v>4</v>
      </c>
      <c r="L6" s="7"/>
      <c r="P6">
        <v>5</v>
      </c>
      <c r="Q6" t="s">
        <v>37</v>
      </c>
    </row>
    <row r="7" spans="1:17">
      <c r="A7" s="23" t="s">
        <v>38</v>
      </c>
      <c r="B7" s="9" t="s">
        <v>39</v>
      </c>
      <c r="C7" s="9">
        <v>90112004373</v>
      </c>
      <c r="D7" s="9" t="str">
        <f t="shared" si="1"/>
        <v>M</v>
      </c>
      <c r="E7" s="9" t="str">
        <f t="shared" si="2"/>
        <v>20</v>
      </c>
      <c r="F7" s="9" t="str">
        <f t="shared" si="4"/>
        <v>listopad</v>
      </c>
      <c r="G7" s="9" t="str">
        <f t="shared" si="3"/>
        <v>90</v>
      </c>
      <c r="H7" s="9">
        <v>1</v>
      </c>
      <c r="I7" s="10">
        <f ca="1">RANDBETWEEN(0,50)</f>
        <v>22</v>
      </c>
      <c r="J7" s="10">
        <f t="shared" ca="1" si="0"/>
        <v>31</v>
      </c>
      <c r="K7" s="20" t="str">
        <f t="shared" ca="1" si="5"/>
        <v>2</v>
      </c>
      <c r="L7" s="7"/>
      <c r="P7">
        <v>6</v>
      </c>
      <c r="Q7" t="s">
        <v>40</v>
      </c>
    </row>
    <row r="8" spans="1:17">
      <c r="A8" s="23" t="s">
        <v>41</v>
      </c>
      <c r="B8" s="9" t="s">
        <v>42</v>
      </c>
      <c r="C8" s="9">
        <v>91023191330</v>
      </c>
      <c r="D8" s="9" t="str">
        <f t="shared" si="1"/>
        <v>M</v>
      </c>
      <c r="E8" s="9" t="str">
        <f t="shared" si="2"/>
        <v>31</v>
      </c>
      <c r="F8" s="9" t="str">
        <f>VLOOKUP(+MID(C8,3,2) + 0,$P$1:$Q$13,2,0)</f>
        <v>luty</v>
      </c>
      <c r="G8" s="9" t="str">
        <f t="shared" si="3"/>
        <v>91</v>
      </c>
      <c r="H8" s="9">
        <v>2</v>
      </c>
      <c r="I8" s="10">
        <f ca="1">RANDBETWEEN(0,50)</f>
        <v>17</v>
      </c>
      <c r="J8" s="10">
        <f t="shared" ca="1" si="0"/>
        <v>19</v>
      </c>
      <c r="K8" s="20" t="str">
        <f t="shared" ca="1" si="5"/>
        <v>2</v>
      </c>
      <c r="L8" s="7"/>
      <c r="P8">
        <v>7</v>
      </c>
      <c r="Q8" t="s">
        <v>43</v>
      </c>
    </row>
    <row r="9" spans="1:17">
      <c r="A9" s="23" t="s">
        <v>44</v>
      </c>
      <c r="B9" s="9" t="s">
        <v>45</v>
      </c>
      <c r="C9" s="9">
        <v>89052085069</v>
      </c>
      <c r="D9" s="9" t="str">
        <f t="shared" si="1"/>
        <v>K</v>
      </c>
      <c r="E9" s="9" t="str">
        <f t="shared" si="2"/>
        <v>20</v>
      </c>
      <c r="F9" s="9" t="str">
        <f t="shared" si="4"/>
        <v>maj</v>
      </c>
      <c r="G9" s="9" t="str">
        <f t="shared" si="3"/>
        <v>89</v>
      </c>
      <c r="H9" s="9">
        <v>1</v>
      </c>
      <c r="I9" s="10">
        <f t="shared" ca="1" si="0"/>
        <v>23</v>
      </c>
      <c r="J9" s="10">
        <f t="shared" ca="1" si="0"/>
        <v>25</v>
      </c>
      <c r="K9" s="20" t="str">
        <f t="shared" ca="1" si="5"/>
        <v>2</v>
      </c>
      <c r="L9" s="7"/>
      <c r="P9">
        <v>8</v>
      </c>
      <c r="Q9" t="s">
        <v>46</v>
      </c>
    </row>
    <row r="10" spans="1:17">
      <c r="A10" s="23" t="s">
        <v>47</v>
      </c>
      <c r="B10" s="9" t="s">
        <v>48</v>
      </c>
      <c r="C10" s="9">
        <v>88120262427</v>
      </c>
      <c r="D10" s="9" t="str">
        <f t="shared" si="1"/>
        <v>K</v>
      </c>
      <c r="E10" s="9" t="str">
        <f t="shared" si="2"/>
        <v>02</v>
      </c>
      <c r="F10" s="9" t="str">
        <f t="shared" si="4"/>
        <v>grudzień</v>
      </c>
      <c r="G10" s="9" t="str">
        <f t="shared" si="3"/>
        <v>88</v>
      </c>
      <c r="H10" s="9">
        <v>1</v>
      </c>
      <c r="I10" s="10">
        <f t="shared" ca="1" si="0"/>
        <v>11</v>
      </c>
      <c r="J10" s="10">
        <f t="shared" ca="1" si="0"/>
        <v>48</v>
      </c>
      <c r="K10" s="20" t="str">
        <f t="shared" ca="1" si="5"/>
        <v>2</v>
      </c>
      <c r="L10" s="7"/>
      <c r="P10">
        <v>9</v>
      </c>
      <c r="Q10" t="s">
        <v>49</v>
      </c>
    </row>
    <row r="11" spans="1:17">
      <c r="A11" s="23" t="s">
        <v>50</v>
      </c>
      <c r="B11" s="9" t="s">
        <v>51</v>
      </c>
      <c r="C11" s="9">
        <v>92022716243</v>
      </c>
      <c r="D11" s="9" t="str">
        <f t="shared" si="1"/>
        <v>K</v>
      </c>
      <c r="E11" s="9" t="str">
        <f t="shared" si="2"/>
        <v>27</v>
      </c>
      <c r="F11" s="9" t="str">
        <f t="shared" si="4"/>
        <v>luty</v>
      </c>
      <c r="G11" s="9" t="str">
        <f t="shared" si="3"/>
        <v>92</v>
      </c>
      <c r="H11" s="9">
        <v>2</v>
      </c>
      <c r="I11" s="10">
        <f t="shared" ca="1" si="0"/>
        <v>30</v>
      </c>
      <c r="J11" s="10">
        <f t="shared" ca="1" si="0"/>
        <v>39</v>
      </c>
      <c r="K11" s="20" t="str">
        <f t="shared" ca="1" si="5"/>
        <v>4</v>
      </c>
      <c r="L11" s="7"/>
      <c r="P11">
        <v>10</v>
      </c>
      <c r="Q11" t="s">
        <v>52</v>
      </c>
    </row>
    <row r="12" spans="1:17">
      <c r="A12" s="23" t="s">
        <v>53</v>
      </c>
      <c r="B12" s="9" t="s">
        <v>54</v>
      </c>
      <c r="C12" s="9">
        <v>89102588171</v>
      </c>
      <c r="D12" s="9" t="str">
        <f t="shared" si="1"/>
        <v>M</v>
      </c>
      <c r="E12" s="9" t="str">
        <f t="shared" si="2"/>
        <v>25</v>
      </c>
      <c r="F12" s="9" t="str">
        <f t="shared" si="4"/>
        <v>październik</v>
      </c>
      <c r="G12" s="9" t="str">
        <f t="shared" si="3"/>
        <v>89</v>
      </c>
      <c r="H12" s="9">
        <v>1</v>
      </c>
      <c r="I12" s="10">
        <f t="shared" ca="1" si="0"/>
        <v>21</v>
      </c>
      <c r="J12" s="10">
        <f t="shared" ca="1" si="0"/>
        <v>21</v>
      </c>
      <c r="K12" s="20" t="str">
        <f t="shared" ca="1" si="5"/>
        <v>2</v>
      </c>
      <c r="L12" s="7"/>
      <c r="P12">
        <v>11</v>
      </c>
      <c r="Q12" t="s">
        <v>55</v>
      </c>
    </row>
    <row r="13" spans="1:17">
      <c r="A13" s="23" t="s">
        <v>56</v>
      </c>
      <c r="B13" s="9" t="s">
        <v>57</v>
      </c>
      <c r="C13" s="9">
        <v>89022379914</v>
      </c>
      <c r="D13" s="9" t="str">
        <f t="shared" si="1"/>
        <v>M</v>
      </c>
      <c r="E13" s="9" t="str">
        <f t="shared" si="2"/>
        <v>23</v>
      </c>
      <c r="F13" s="9" t="str">
        <f t="shared" si="4"/>
        <v>luty</v>
      </c>
      <c r="G13" s="9" t="str">
        <f t="shared" si="3"/>
        <v>89</v>
      </c>
      <c r="H13" s="9">
        <v>2</v>
      </c>
      <c r="I13" s="10">
        <f t="shared" ca="1" si="0"/>
        <v>19</v>
      </c>
      <c r="J13" s="10">
        <f t="shared" ca="1" si="0"/>
        <v>17</v>
      </c>
      <c r="K13" s="20" t="str">
        <f t="shared" ca="1" si="5"/>
        <v>2</v>
      </c>
      <c r="L13" s="7"/>
      <c r="P13">
        <v>12</v>
      </c>
      <c r="Q13" t="s">
        <v>58</v>
      </c>
    </row>
    <row r="14" spans="1:17">
      <c r="A14" s="23" t="s">
        <v>59</v>
      </c>
      <c r="B14" s="9" t="s">
        <v>60</v>
      </c>
      <c r="C14" s="9">
        <v>89010737704</v>
      </c>
      <c r="D14" s="9" t="str">
        <f t="shared" si="1"/>
        <v>K</v>
      </c>
      <c r="E14" s="9" t="str">
        <f t="shared" si="2"/>
        <v>07</v>
      </c>
      <c r="F14" s="9" t="str">
        <f t="shared" si="4"/>
        <v>styczeń</v>
      </c>
      <c r="G14" s="9" t="str">
        <f t="shared" si="3"/>
        <v>89</v>
      </c>
      <c r="H14" s="9">
        <v>3</v>
      </c>
      <c r="I14" s="10">
        <f t="shared" ca="1" si="0"/>
        <v>28</v>
      </c>
      <c r="J14" s="10">
        <f t="shared" ca="1" si="0"/>
        <v>36</v>
      </c>
      <c r="K14" s="20" t="str">
        <f t="shared" ca="1" si="5"/>
        <v>4</v>
      </c>
      <c r="L14" s="7"/>
    </row>
    <row r="15" spans="1:17">
      <c r="A15" s="23" t="s">
        <v>61</v>
      </c>
      <c r="B15" s="9" t="s">
        <v>62</v>
      </c>
      <c r="C15" s="9">
        <v>92080709353</v>
      </c>
      <c r="D15" s="9" t="str">
        <f t="shared" si="1"/>
        <v>M</v>
      </c>
      <c r="E15" s="9" t="str">
        <f t="shared" si="2"/>
        <v>07</v>
      </c>
      <c r="F15" s="9" t="str">
        <f t="shared" si="4"/>
        <v>sierpień</v>
      </c>
      <c r="G15" s="9" t="str">
        <f t="shared" si="3"/>
        <v>92</v>
      </c>
      <c r="H15" s="9">
        <v>1</v>
      </c>
      <c r="I15" s="10">
        <f t="shared" ca="1" si="0"/>
        <v>40</v>
      </c>
      <c r="J15" s="10">
        <f t="shared" ca="1" si="0"/>
        <v>44</v>
      </c>
      <c r="K15" s="20" t="str">
        <f t="shared" ca="1" si="5"/>
        <v>4</v>
      </c>
      <c r="L15" s="7"/>
    </row>
    <row r="16" spans="1:17">
      <c r="A16" s="23" t="s">
        <v>63</v>
      </c>
      <c r="B16" s="9" t="s">
        <v>64</v>
      </c>
      <c r="C16" s="9">
        <v>89042750933</v>
      </c>
      <c r="D16" s="9" t="str">
        <f t="shared" si="1"/>
        <v>M</v>
      </c>
      <c r="E16" s="9" t="str">
        <f t="shared" si="2"/>
        <v>27</v>
      </c>
      <c r="F16" s="9" t="str">
        <f t="shared" si="4"/>
        <v>kwiecień</v>
      </c>
      <c r="G16" s="9" t="str">
        <f t="shared" si="3"/>
        <v>89</v>
      </c>
      <c r="H16" s="9">
        <v>2</v>
      </c>
      <c r="I16" s="10">
        <f t="shared" ca="1" si="0"/>
        <v>0</v>
      </c>
      <c r="J16" s="10">
        <f t="shared" ca="1" si="0"/>
        <v>3</v>
      </c>
      <c r="K16" s="20" t="str">
        <f t="shared" ca="1" si="5"/>
        <v>2</v>
      </c>
      <c r="L16" s="7"/>
    </row>
    <row r="17" spans="1:16">
      <c r="A17" s="23" t="s">
        <v>65</v>
      </c>
      <c r="B17" s="9" t="s">
        <v>66</v>
      </c>
      <c r="C17" s="9">
        <v>89112466825</v>
      </c>
      <c r="D17" s="9" t="str">
        <f t="shared" si="1"/>
        <v>K</v>
      </c>
      <c r="E17" s="9" t="str">
        <f t="shared" si="2"/>
        <v>24</v>
      </c>
      <c r="F17" s="9" t="str">
        <f t="shared" si="4"/>
        <v>listopad</v>
      </c>
      <c r="G17" s="9" t="str">
        <f t="shared" si="3"/>
        <v>89</v>
      </c>
      <c r="H17" s="9">
        <v>1</v>
      </c>
      <c r="I17" s="10">
        <f t="shared" ca="1" si="0"/>
        <v>46</v>
      </c>
      <c r="J17" s="10">
        <f t="shared" ca="1" si="0"/>
        <v>23</v>
      </c>
      <c r="K17" s="20" t="str">
        <f t="shared" ca="1" si="5"/>
        <v>2</v>
      </c>
      <c r="L17" s="7"/>
    </row>
    <row r="18" spans="1:16">
      <c r="A18" s="23" t="s">
        <v>67</v>
      </c>
      <c r="B18" s="9" t="s">
        <v>68</v>
      </c>
      <c r="C18" s="9">
        <v>89020265394</v>
      </c>
      <c r="D18" s="9" t="str">
        <f t="shared" si="1"/>
        <v>M</v>
      </c>
      <c r="E18" s="9" t="str">
        <f t="shared" si="2"/>
        <v>02</v>
      </c>
      <c r="F18" s="9" t="str">
        <f t="shared" si="4"/>
        <v>luty</v>
      </c>
      <c r="G18" s="9" t="str">
        <f t="shared" si="3"/>
        <v>89</v>
      </c>
      <c r="H18" s="9">
        <v>2</v>
      </c>
      <c r="I18" s="10">
        <f t="shared" ca="1" si="0"/>
        <v>43</v>
      </c>
      <c r="J18" s="10">
        <f t="shared" ca="1" si="0"/>
        <v>36</v>
      </c>
      <c r="K18" s="20" t="str">
        <f t="shared" ca="1" si="5"/>
        <v>4</v>
      </c>
      <c r="L18" s="7"/>
    </row>
    <row r="19" spans="1:16">
      <c r="A19" s="23" t="s">
        <v>69</v>
      </c>
      <c r="B19" s="9" t="s">
        <v>70</v>
      </c>
      <c r="C19" s="9">
        <v>84051840149</v>
      </c>
      <c r="D19" s="9" t="str">
        <f t="shared" si="1"/>
        <v>K</v>
      </c>
      <c r="E19" s="9" t="str">
        <f t="shared" si="2"/>
        <v>18</v>
      </c>
      <c r="F19" s="9" t="str">
        <f t="shared" si="4"/>
        <v>maj</v>
      </c>
      <c r="G19" s="9" t="str">
        <f t="shared" si="3"/>
        <v>84</v>
      </c>
      <c r="H19" s="9">
        <v>3</v>
      </c>
      <c r="I19" s="10">
        <f t="shared" ca="1" si="0"/>
        <v>15</v>
      </c>
      <c r="J19" s="10">
        <f t="shared" ca="1" si="0"/>
        <v>20</v>
      </c>
      <c r="K19" s="20" t="str">
        <f t="shared" ca="1" si="5"/>
        <v>2</v>
      </c>
      <c r="L19" s="7"/>
    </row>
    <row r="20" spans="1:16">
      <c r="A20" s="23" t="s">
        <v>71</v>
      </c>
      <c r="B20" s="9" t="s">
        <v>24</v>
      </c>
      <c r="C20" s="9">
        <v>89052295172</v>
      </c>
      <c r="D20" s="9" t="str">
        <f t="shared" si="1"/>
        <v>M</v>
      </c>
      <c r="E20" s="9" t="str">
        <f t="shared" si="2"/>
        <v>22</v>
      </c>
      <c r="F20" s="9" t="str">
        <f t="shared" si="4"/>
        <v>maj</v>
      </c>
      <c r="G20" s="9" t="str">
        <f t="shared" si="3"/>
        <v>89</v>
      </c>
      <c r="H20" s="9">
        <v>2</v>
      </c>
      <c r="I20" s="10">
        <f t="shared" ca="1" si="0"/>
        <v>38</v>
      </c>
      <c r="J20" s="10">
        <f t="shared" ca="1" si="0"/>
        <v>31</v>
      </c>
      <c r="K20" s="20" t="str">
        <f t="shared" ca="1" si="5"/>
        <v>4</v>
      </c>
      <c r="L20" s="7"/>
    </row>
    <row r="21" spans="1:16">
      <c r="A21" s="23" t="s">
        <v>72</v>
      </c>
      <c r="B21" s="9" t="s">
        <v>73</v>
      </c>
      <c r="C21" s="9">
        <v>92022716243</v>
      </c>
      <c r="D21" s="9" t="str">
        <f t="shared" si="1"/>
        <v>K</v>
      </c>
      <c r="E21" s="9" t="str">
        <f t="shared" si="2"/>
        <v>27</v>
      </c>
      <c r="F21" s="9" t="str">
        <f t="shared" si="4"/>
        <v>luty</v>
      </c>
      <c r="G21" s="9" t="str">
        <f t="shared" si="3"/>
        <v>92</v>
      </c>
      <c r="H21" s="9">
        <v>1</v>
      </c>
      <c r="I21" s="10">
        <f t="shared" ca="1" si="0"/>
        <v>12</v>
      </c>
      <c r="J21" s="10">
        <f t="shared" ca="1" si="0"/>
        <v>40</v>
      </c>
      <c r="K21" s="20" t="str">
        <f t="shared" ca="1" si="5"/>
        <v>2</v>
      </c>
      <c r="L21" s="7"/>
    </row>
    <row r="22" spans="1:16">
      <c r="A22" s="23" t="s">
        <v>74</v>
      </c>
      <c r="B22" s="9" t="s">
        <v>75</v>
      </c>
      <c r="C22" s="10">
        <v>83041812338</v>
      </c>
      <c r="D22" s="9" t="str">
        <f t="shared" si="1"/>
        <v>M</v>
      </c>
      <c r="E22" s="9" t="str">
        <f t="shared" si="2"/>
        <v>18</v>
      </c>
      <c r="F22" s="9" t="str">
        <f t="shared" si="4"/>
        <v>kwiecień</v>
      </c>
      <c r="G22" s="9" t="str">
        <f t="shared" si="3"/>
        <v>83</v>
      </c>
      <c r="H22" s="9">
        <v>2</v>
      </c>
      <c r="I22" s="10">
        <f t="shared" ca="1" si="0"/>
        <v>29</v>
      </c>
      <c r="J22" s="10">
        <f t="shared" ca="1" si="0"/>
        <v>11</v>
      </c>
      <c r="K22" s="20" t="str">
        <f t="shared" ca="1" si="5"/>
        <v>2</v>
      </c>
      <c r="L22" s="7"/>
    </row>
    <row r="23" spans="1:16">
      <c r="A23" s="18" t="s">
        <v>76</v>
      </c>
      <c r="B23" s="22" t="s">
        <v>77</v>
      </c>
      <c r="C23" s="21">
        <v>86072032543</v>
      </c>
      <c r="D23" s="22" t="str">
        <f t="shared" si="1"/>
        <v>K</v>
      </c>
      <c r="E23" s="22" t="str">
        <f t="shared" si="2"/>
        <v>20</v>
      </c>
      <c r="F23" s="22" t="str">
        <f t="shared" si="4"/>
        <v>lipiec</v>
      </c>
      <c r="G23" s="22" t="str">
        <f t="shared" si="3"/>
        <v>86</v>
      </c>
      <c r="H23" s="22">
        <v>3</v>
      </c>
      <c r="I23" s="21">
        <f t="shared" ca="1" si="0"/>
        <v>19</v>
      </c>
      <c r="J23" s="21">
        <f t="shared" ca="1" si="0"/>
        <v>12</v>
      </c>
      <c r="K23" s="19" t="str">
        <f t="shared" ca="1" si="5"/>
        <v>2</v>
      </c>
      <c r="L23" s="7"/>
    </row>
    <row r="24" spans="1:16">
      <c r="A24" s="1" t="s">
        <v>78</v>
      </c>
      <c r="B24" s="1" t="s">
        <v>79</v>
      </c>
      <c r="C24" s="4">
        <v>86072032544</v>
      </c>
      <c r="D24" s="1" t="str">
        <f t="shared" si="1"/>
        <v>K</v>
      </c>
      <c r="E24" s="1" t="str">
        <f t="shared" si="2"/>
        <v>20</v>
      </c>
      <c r="F24" s="1" t="str">
        <f>VLOOKUP(+MID(C24,4,1) + 0,$P$1:$Q$13,2,0)</f>
        <v>lipiec</v>
      </c>
      <c r="G24" s="1" t="str">
        <f t="shared" si="3"/>
        <v>86</v>
      </c>
      <c r="H24">
        <f>MOD(P24, 4)</f>
        <v>2</v>
      </c>
      <c r="I24">
        <f t="shared" ca="1" si="0"/>
        <v>48</v>
      </c>
      <c r="J24">
        <f t="shared" ca="1" si="0"/>
        <v>9</v>
      </c>
      <c r="K24" t="str">
        <f t="shared" ca="1" si="5"/>
        <v>2</v>
      </c>
      <c r="P24">
        <v>65550</v>
      </c>
    </row>
    <row r="27" spans="1:16">
      <c r="C27" s="2"/>
    </row>
    <row r="28" spans="1:16">
      <c r="C2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46E1-191F-474B-8EB8-7C74D08004F3}">
  <dimension ref="B4:C5"/>
  <sheetViews>
    <sheetView workbookViewId="0">
      <selection activeCell="C5" sqref="C5"/>
    </sheetView>
  </sheetViews>
  <sheetFormatPr defaultRowHeight="15"/>
  <sheetData>
    <row r="4" spans="2:3">
      <c r="B4" t="s">
        <v>7</v>
      </c>
      <c r="C4" t="s">
        <v>80</v>
      </c>
    </row>
    <row r="5" spans="2:3">
      <c r="B5">
        <f>COUNTIF(Arkusz1!D2:D24, "K")</f>
        <v>13</v>
      </c>
      <c r="C5">
        <f>COUNTIF(Arkusz1!D2:D24, "M")</f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B49C-983C-4C0F-9B97-95651C014BEB}">
  <dimension ref="A3:E7"/>
  <sheetViews>
    <sheetView topLeftCell="A6" workbookViewId="0">
      <selection activeCell="A8" sqref="A8"/>
    </sheetView>
  </sheetViews>
  <sheetFormatPr defaultRowHeight="15"/>
  <cols>
    <col min="1" max="1" width="23.7109375" bestFit="1" customWidth="1"/>
    <col min="2" max="2" width="9.7109375" bestFit="1" customWidth="1"/>
    <col min="3" max="4" width="8.140625" bestFit="1" customWidth="1"/>
    <col min="5" max="5" width="7.140625" bestFit="1" customWidth="1"/>
    <col min="6" max="6" width="2.28515625" bestFit="1" customWidth="1"/>
    <col min="7" max="7" width="7.28515625" bestFit="1" customWidth="1"/>
    <col min="8" max="8" width="4.140625" bestFit="1" customWidth="1"/>
    <col min="9" max="9" width="2.28515625" bestFit="1" customWidth="1"/>
    <col min="10" max="10" width="7.28515625" bestFit="1" customWidth="1"/>
    <col min="11" max="11" width="11.7109375" bestFit="1" customWidth="1"/>
  </cols>
  <sheetData>
    <row r="3" spans="1:5">
      <c r="A3" s="5" t="s">
        <v>8</v>
      </c>
      <c r="B3" s="5" t="s">
        <v>1</v>
      </c>
    </row>
    <row r="4" spans="1:5">
      <c r="A4" s="5" t="s">
        <v>9</v>
      </c>
      <c r="B4" t="s">
        <v>3</v>
      </c>
      <c r="C4" t="s">
        <v>4</v>
      </c>
      <c r="D4" t="s">
        <v>5</v>
      </c>
      <c r="E4" t="s">
        <v>81</v>
      </c>
    </row>
    <row r="5" spans="1:5">
      <c r="A5" t="s">
        <v>82</v>
      </c>
      <c r="B5" s="6">
        <v>6</v>
      </c>
      <c r="C5" s="6">
        <v>9</v>
      </c>
      <c r="D5" s="6">
        <v>3</v>
      </c>
      <c r="E5" s="6">
        <v>18</v>
      </c>
    </row>
    <row r="6" spans="1:5">
      <c r="A6" t="s">
        <v>10</v>
      </c>
      <c r="B6" s="6">
        <v>3</v>
      </c>
      <c r="C6" s="6">
        <v>1</v>
      </c>
      <c r="D6" s="6">
        <v>1</v>
      </c>
      <c r="E6" s="6">
        <v>5</v>
      </c>
    </row>
    <row r="7" spans="1:5">
      <c r="A7" t="s">
        <v>81</v>
      </c>
      <c r="B7" s="6">
        <v>9</v>
      </c>
      <c r="C7" s="6">
        <v>10</v>
      </c>
      <c r="D7" s="6">
        <v>4</v>
      </c>
      <c r="E7" s="6">
        <v>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2021-10-16T15:32:50Z</dcterms:modified>
  <cp:category/>
  <cp:contentStatus/>
</cp:coreProperties>
</file>