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8"/>
  <workbookPr/>
  <xr:revisionPtr revIDLastSave="0" documentId="8_{279C7BF2-CE2D-4043-9588-D1D3AEED73D7}" xr6:coauthVersionLast="47" xr6:coauthVersionMax="47" xr10:uidLastSave="{00000000-0000-0000-0000-000000000000}"/>
  <bookViews>
    <workbookView xWindow="120" yWindow="120" windowWidth="15480" windowHeight="11640" firstSheet="2" activeTab="1" xr2:uid="{00000000-000D-0000-FFFF-FFFF00000000}"/>
  </bookViews>
  <sheets>
    <sheet name="Student" sheetId="10" r:id="rId1"/>
    <sheet name="Zadanie 1" sheetId="7" r:id="rId2"/>
    <sheet name="Zadanie2" sheetId="14" r:id="rId3"/>
    <sheet name="Zadanie 3" sheetId="11" r:id="rId4"/>
    <sheet name="Zadanie 4" sheetId="12" r:id="rId5"/>
  </sheets>
  <definedNames>
    <definedName name="_xlnm._FilterDatabase" localSheetId="1" hidden="1">'Zadanie 1'!$A$2:$F$103</definedName>
    <definedName name="Maksimum">#REF!</definedName>
    <definedName name="Próg">#REF!</definedName>
  </definedNames>
  <calcPr calcId="191028"/>
  <pivotCaches>
    <pivotCache cacheId="356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1" l="1"/>
  <c r="E7" i="11"/>
  <c r="E10" i="11" s="1"/>
  <c r="E13" i="11" s="1"/>
  <c r="G5" i="11" s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3" i="7"/>
  <c r="K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3" i="7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7" i="14"/>
  <c r="H3" i="14"/>
  <c r="H4" i="14"/>
  <c r="H5" i="14"/>
  <c r="H6" i="14"/>
  <c r="F4" i="14"/>
  <c r="F5" i="14"/>
  <c r="F6" i="14"/>
  <c r="F7" i="14"/>
  <c r="F8" i="14"/>
  <c r="F14" i="14"/>
  <c r="F16" i="14"/>
  <c r="F18" i="14"/>
  <c r="F19" i="14"/>
  <c r="F21" i="14"/>
  <c r="F3" i="14"/>
  <c r="E4" i="14"/>
  <c r="E5" i="14"/>
  <c r="E6" i="14"/>
  <c r="E7" i="14"/>
  <c r="E8" i="14"/>
  <c r="E9" i="14"/>
  <c r="F9" i="14" s="1"/>
  <c r="E10" i="14"/>
  <c r="F10" i="14" s="1"/>
  <c r="E11" i="14"/>
  <c r="F11" i="14" s="1"/>
  <c r="E12" i="14"/>
  <c r="F12" i="14" s="1"/>
  <c r="E13" i="14"/>
  <c r="F13" i="14" s="1"/>
  <c r="E14" i="14"/>
  <c r="E15" i="14"/>
  <c r="F15" i="14" s="1"/>
  <c r="E16" i="14"/>
  <c r="E17" i="14"/>
  <c r="F17" i="14" s="1"/>
  <c r="E18" i="14"/>
  <c r="E19" i="14"/>
  <c r="E20" i="14"/>
  <c r="F20" i="14" s="1"/>
  <c r="E21" i="14"/>
  <c r="E22" i="14"/>
  <c r="F22" i="14" s="1"/>
  <c r="E23" i="14"/>
  <c r="E24" i="14"/>
  <c r="F24" i="14" s="1"/>
  <c r="E25" i="14"/>
  <c r="F25" i="14" s="1"/>
  <c r="E26" i="14"/>
  <c r="F26" i="14" s="1"/>
  <c r="E27" i="14"/>
  <c r="F27" i="14" s="1"/>
  <c r="E3" i="14"/>
  <c r="B4" i="7"/>
  <c r="C4" i="7" s="1"/>
  <c r="D4" i="7" s="1"/>
  <c r="B5" i="7"/>
  <c r="C5" i="7" s="1"/>
  <c r="D5" i="7" s="1"/>
  <c r="B6" i="7"/>
  <c r="C6" i="7" s="1"/>
  <c r="D6" i="7" s="1"/>
  <c r="B7" i="7"/>
  <c r="C7" i="7" s="1"/>
  <c r="D7" i="7" s="1"/>
  <c r="B8" i="7"/>
  <c r="C8" i="7" s="1"/>
  <c r="D8" i="7" s="1"/>
  <c r="B9" i="7"/>
  <c r="C9" i="7" s="1"/>
  <c r="D9" i="7" s="1"/>
  <c r="B10" i="7"/>
  <c r="C10" i="7" s="1"/>
  <c r="D10" i="7" s="1"/>
  <c r="B11" i="7"/>
  <c r="C11" i="7" s="1"/>
  <c r="D11" i="7" s="1"/>
  <c r="B12" i="7"/>
  <c r="C12" i="7" s="1"/>
  <c r="D12" i="7" s="1"/>
  <c r="B13" i="7"/>
  <c r="C13" i="7" s="1"/>
  <c r="D13" i="7" s="1"/>
  <c r="B14" i="7"/>
  <c r="C14" i="7" s="1"/>
  <c r="D14" i="7" s="1"/>
  <c r="B15" i="7"/>
  <c r="C15" i="7" s="1"/>
  <c r="D15" i="7" s="1"/>
  <c r="B16" i="7"/>
  <c r="C16" i="7" s="1"/>
  <c r="D16" i="7" s="1"/>
  <c r="B17" i="7"/>
  <c r="C17" i="7" s="1"/>
  <c r="D17" i="7" s="1"/>
  <c r="B18" i="7"/>
  <c r="C18" i="7" s="1"/>
  <c r="D18" i="7" s="1"/>
  <c r="B19" i="7"/>
  <c r="C19" i="7" s="1"/>
  <c r="D19" i="7" s="1"/>
  <c r="B20" i="7"/>
  <c r="C20" i="7" s="1"/>
  <c r="D20" i="7" s="1"/>
  <c r="B21" i="7"/>
  <c r="C21" i="7" s="1"/>
  <c r="D21" i="7" s="1"/>
  <c r="B22" i="7"/>
  <c r="C22" i="7" s="1"/>
  <c r="D22" i="7" s="1"/>
  <c r="B23" i="7"/>
  <c r="C23" i="7" s="1"/>
  <c r="D23" i="7" s="1"/>
  <c r="B3" i="7"/>
  <c r="C3" i="7" s="1"/>
  <c r="D3" i="7" s="1"/>
  <c r="F23" i="14" l="1"/>
</calcChain>
</file>

<file path=xl/sharedStrings.xml><?xml version="1.0" encoding="utf-8"?>
<sst xmlns="http://schemas.openxmlformats.org/spreadsheetml/2006/main" count="218" uniqueCount="123">
  <si>
    <t>Imię i Nazwisko</t>
  </si>
  <si>
    <t>Piotr Najda</t>
  </si>
  <si>
    <t>Nr albumu</t>
  </si>
  <si>
    <t>w65550</t>
  </si>
  <si>
    <t xml:space="preserve">Grupa </t>
  </si>
  <si>
    <t>GL02</t>
  </si>
  <si>
    <t>Punkty kwantyzacji</t>
  </si>
  <si>
    <t>t [s]</t>
  </si>
  <si>
    <t>x=2*PI*t</t>
  </si>
  <si>
    <t>f(x)</t>
  </si>
  <si>
    <t>Wartość bitowa</t>
  </si>
  <si>
    <t>Wartość po kwantyzacji</t>
  </si>
  <si>
    <t>Czas próbkowania [ms]</t>
  </si>
  <si>
    <t>Liczba bitów</t>
  </si>
  <si>
    <t>Max zakres</t>
  </si>
  <si>
    <t>Rozdzielczość</t>
  </si>
  <si>
    <t>Sum of Wartość po kwantyzacji2</t>
  </si>
  <si>
    <t>Sum of f(x)</t>
  </si>
  <si>
    <t>Sum of Wartość po kwantyzacji</t>
  </si>
  <si>
    <t>Uzupełnij formuły w białych komórkach tabeli</t>
  </si>
  <si>
    <r>
      <t>Wartość bitowa</t>
    </r>
    <r>
      <rPr>
        <sz val="10"/>
        <rFont val="Arial CE"/>
        <charset val="238"/>
      </rPr>
      <t xml:space="preserve"> - wartość uzyskana przez przetwornik, jest to liczba całkowita równa wartości funkji w danym punkcje kwantyzacji/rozdzielczość</t>
    </r>
  </si>
  <si>
    <r>
      <t xml:space="preserve">Wartość po kwantyxcji </t>
    </r>
    <r>
      <rPr>
        <sz val="10"/>
        <rFont val="Arial CE"/>
        <charset val="238"/>
      </rPr>
      <t>- to iloczyn wartości po kwantyzacji i zdzielczośći</t>
    </r>
  </si>
  <si>
    <t>Lp.</t>
  </si>
  <si>
    <t xml:space="preserve">Nazwa </t>
  </si>
  <si>
    <t>Typ</t>
  </si>
  <si>
    <t>Całkowity rozmiar pliku</t>
  </si>
  <si>
    <t>Jednostka</t>
  </si>
  <si>
    <t>Rozmiar</t>
  </si>
  <si>
    <t>Wspólna jednostka</t>
  </si>
  <si>
    <t>Wartość w nowej jednostce</t>
  </si>
  <si>
    <t>obraz1.jpg</t>
  </si>
  <si>
    <t>obraz</t>
  </si>
  <si>
    <t>233 MB</t>
  </si>
  <si>
    <t>MB</t>
  </si>
  <si>
    <t>drzewa.jpg</t>
  </si>
  <si>
    <t>2 Mb</t>
  </si>
  <si>
    <t>dane.py</t>
  </si>
  <si>
    <t>program</t>
  </si>
  <si>
    <t>264 KB</t>
  </si>
  <si>
    <t>dane2.py</t>
  </si>
  <si>
    <t>98 KB</t>
  </si>
  <si>
    <t>film.mpeg</t>
  </si>
  <si>
    <t>film</t>
  </si>
  <si>
    <t>3345 Mb</t>
  </si>
  <si>
    <t>progam1.cpp</t>
  </si>
  <si>
    <t>40 KB</t>
  </si>
  <si>
    <t>sortowanie.cpp</t>
  </si>
  <si>
    <t>0.456 MB</t>
  </si>
  <si>
    <t>sort_wstawianie.cpp</t>
  </si>
  <si>
    <t>3.648 Mb</t>
  </si>
  <si>
    <t>babelkowe.cpp</t>
  </si>
  <si>
    <t>0.12 MB</t>
  </si>
  <si>
    <t>Armageddon.mpeg</t>
  </si>
  <si>
    <t>2.8 GB</t>
  </si>
  <si>
    <t>muzyka.flac</t>
  </si>
  <si>
    <t>muzyka</t>
  </si>
  <si>
    <t>0.123 TB</t>
  </si>
  <si>
    <t>glosy.wma</t>
  </si>
  <si>
    <t>4 MB</t>
  </si>
  <si>
    <t>Versus.dvd</t>
  </si>
  <si>
    <t>7.270 GB</t>
  </si>
  <si>
    <t>dwięk.mlp</t>
  </si>
  <si>
    <t>2 MB</t>
  </si>
  <si>
    <t>chmury.gif</t>
  </si>
  <si>
    <t>13.6 KB</t>
  </si>
  <si>
    <t>dane.tiff</t>
  </si>
  <si>
    <t>232 MB</t>
  </si>
  <si>
    <t>Constantine.mpeg</t>
  </si>
  <si>
    <t>800 Mb</t>
  </si>
  <si>
    <t>Ojciec_chrzestny.dvd</t>
  </si>
  <si>
    <t>film_nowy.mpeg4</t>
  </si>
  <si>
    <t>1200 Mb</t>
  </si>
  <si>
    <t>Nietykalni.avi</t>
  </si>
  <si>
    <t>7.70 GB</t>
  </si>
  <si>
    <t>Adwokata_diabła.mpg-7</t>
  </si>
  <si>
    <t>Leon_zawodowiec.avi</t>
  </si>
  <si>
    <t>8.170 GB</t>
  </si>
  <si>
    <t>Cudowny _chłopak.hdv</t>
  </si>
  <si>
    <t>3.6 GB</t>
  </si>
  <si>
    <t>Pretty_Woman.hdv</t>
  </si>
  <si>
    <t>4.1 GB</t>
  </si>
  <si>
    <t>Milczenie _owiec.hdv</t>
  </si>
  <si>
    <t>4.4 GB</t>
  </si>
  <si>
    <t>jednostka</t>
  </si>
  <si>
    <t>przelicznik</t>
  </si>
  <si>
    <t>kb</t>
  </si>
  <si>
    <t>gb</t>
  </si>
  <si>
    <t>tb</t>
  </si>
  <si>
    <t>mb</t>
  </si>
  <si>
    <t>Przygotuj automatyczny przelicznik z jednej jednostki ina inną.</t>
  </si>
  <si>
    <t>bits</t>
  </si>
  <si>
    <t>rozmiar</t>
  </si>
  <si>
    <t>z jednostki</t>
  </si>
  <si>
    <t>na jednostke</t>
  </si>
  <si>
    <t xml:space="preserve">wynik </t>
  </si>
  <si>
    <t>b</t>
  </si>
  <si>
    <t>B</t>
  </si>
  <si>
    <t>to</t>
  </si>
  <si>
    <t>Kb</t>
  </si>
  <si>
    <t>KB</t>
  </si>
  <si>
    <t>bitow</t>
  </si>
  <si>
    <t>Mb</t>
  </si>
  <si>
    <t>i</t>
  </si>
  <si>
    <t>GB</t>
  </si>
  <si>
    <t>TB</t>
  </si>
  <si>
    <t>PB</t>
  </si>
  <si>
    <t>Lp</t>
  </si>
  <si>
    <t xml:space="preserve">Rodzaj kompresja bezstratna </t>
  </si>
  <si>
    <t>flac</t>
  </si>
  <si>
    <t>png</t>
  </si>
  <si>
    <t>mkv</t>
  </si>
  <si>
    <t>wav</t>
  </si>
  <si>
    <t>gif</t>
  </si>
  <si>
    <t>mov</t>
  </si>
  <si>
    <t>aiff</t>
  </si>
  <si>
    <t>tiff</t>
  </si>
  <si>
    <t>avchd</t>
  </si>
  <si>
    <t>alac</t>
  </si>
  <si>
    <t>raw</t>
  </si>
  <si>
    <t>avi</t>
  </si>
  <si>
    <t>ape</t>
  </si>
  <si>
    <t>bmp</t>
  </si>
  <si>
    <t>mxf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</si>
</sst>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 CE"/>
      <charset val="238"/>
    </font>
    <font>
      <b/>
      <sz val="10"/>
      <name val="Arial CE"/>
      <charset val="238"/>
    </font>
    <font>
      <b/>
      <sz val="10"/>
      <name val="Arial CE"/>
      <family val="2"/>
      <charset val="238"/>
    </font>
    <font>
      <sz val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2" borderId="10" xfId="0" applyFill="1" applyBorder="1"/>
    <xf numFmtId="0" fontId="0" fillId="2" borderId="11" xfId="0" applyFill="1" applyBorder="1"/>
    <xf numFmtId="0" fontId="0" fillId="4" borderId="12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6" xfId="0" applyFill="1" applyBorder="1"/>
    <xf numFmtId="0" fontId="0" fillId="0" borderId="3" xfId="0" applyBorder="1"/>
    <xf numFmtId="0" fontId="0" fillId="5" borderId="2" xfId="0" applyFill="1" applyBorder="1"/>
    <xf numFmtId="0" fontId="0" fillId="5" borderId="3" xfId="0" applyFill="1" applyBorder="1"/>
    <xf numFmtId="0" fontId="2" fillId="0" borderId="0" xfId="0" applyFont="1"/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[Lab6_zadania 1.xlsx]Zadanie 1!PivotTable1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'Zadanie 1'!$J$23:$J$24</c:f>
              <c:strCache>
                <c:ptCount val="1"/>
                <c:pt idx="0">
                  <c:v>-0.3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'Zadanie 1'!$I$25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'Zadanie 1'!$J$25</c:f>
              <c:numCache>
                <c:formatCode>General</c:formatCode>
                <c:ptCount val="1"/>
                <c:pt idx="0">
                  <c:v>1.625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0A-4684-A717-5AEB15661F10}"/>
            </c:ext>
          </c:extLst>
        </c:ser>
        <c:ser>
          <c:idx val="1"/>
          <c:order val="1"/>
          <c:tx>
            <c:strRef>
              <c:f>'Zadanie 1'!$K$23:$K$24</c:f>
              <c:strCache>
                <c:ptCount val="1"/>
                <c:pt idx="0">
                  <c:v>-0.27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'Zadanie 1'!$I$25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'Zadanie 1'!$K$25</c:f>
              <c:numCache>
                <c:formatCode>General</c:formatCode>
                <c:ptCount val="1"/>
                <c:pt idx="0">
                  <c:v>1.625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0A-4684-A717-5AEB15661F10}"/>
            </c:ext>
          </c:extLst>
        </c:ser>
        <c:ser>
          <c:idx val="2"/>
          <c:order val="2"/>
          <c:tx>
            <c:strRef>
              <c:f>'Zadanie 1'!$L$23:$L$24</c:f>
              <c:strCache>
                <c:ptCount val="1"/>
                <c:pt idx="0">
                  <c:v>-0.24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'Zadanie 1'!$I$25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'Zadanie 1'!$L$25</c:f>
              <c:numCache>
                <c:formatCode>General</c:formatCode>
                <c:ptCount val="1"/>
                <c:pt idx="0">
                  <c:v>1.375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0A-4684-A717-5AEB15661F10}"/>
            </c:ext>
          </c:extLst>
        </c:ser>
        <c:ser>
          <c:idx val="3"/>
          <c:order val="3"/>
          <c:tx>
            <c:strRef>
              <c:f>'Zadanie 1'!$M$23:$M$24</c:f>
              <c:strCache>
                <c:ptCount val="1"/>
                <c:pt idx="0">
                  <c:v>-0.21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'Zadanie 1'!$I$25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'Zadanie 1'!$M$25</c:f>
              <c:numCache>
                <c:formatCode>General</c:formatCode>
                <c:ptCount val="1"/>
                <c:pt idx="0">
                  <c:v>1.125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30A-4684-A717-5AEB15661F10}"/>
            </c:ext>
          </c:extLst>
        </c:ser>
        <c:ser>
          <c:idx val="4"/>
          <c:order val="4"/>
          <c:tx>
            <c:strRef>
              <c:f>'Zadanie 1'!$N$23:$N$24</c:f>
              <c:strCache>
                <c:ptCount val="1"/>
                <c:pt idx="0">
                  <c:v>-0.18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'Zadanie 1'!$I$25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'Zadanie 1'!$N$25</c:f>
              <c:numCache>
                <c:formatCode>General</c:formatCode>
                <c:ptCount val="1"/>
                <c:pt idx="0">
                  <c:v>0.875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30A-4684-A717-5AEB15661F10}"/>
            </c:ext>
          </c:extLst>
        </c:ser>
        <c:ser>
          <c:idx val="5"/>
          <c:order val="5"/>
          <c:tx>
            <c:strRef>
              <c:f>'Zadanie 1'!$O$23:$O$24</c:f>
              <c:strCache>
                <c:ptCount val="1"/>
                <c:pt idx="0">
                  <c:v>-0.15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'Zadanie 1'!$I$25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'Zadanie 1'!$O$25</c:f>
              <c:numCache>
                <c:formatCode>General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30A-4684-A717-5AEB15661F10}"/>
            </c:ext>
          </c:extLst>
        </c:ser>
        <c:ser>
          <c:idx val="6"/>
          <c:order val="6"/>
          <c:tx>
            <c:strRef>
              <c:f>'Zadanie 1'!$P$23:$P$24</c:f>
              <c:strCache>
                <c:ptCount val="1"/>
                <c:pt idx="0">
                  <c:v>-0.12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'Zadanie 1'!$I$25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'Zadanie 1'!$P$25</c:f>
              <c:numCache>
                <c:formatCode>General</c:formatCode>
                <c:ptCount val="1"/>
                <c:pt idx="0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30A-4684-A717-5AEB15661F10}"/>
            </c:ext>
          </c:extLst>
        </c:ser>
        <c:ser>
          <c:idx val="7"/>
          <c:order val="7"/>
          <c:tx>
            <c:strRef>
              <c:f>'Zadanie 1'!$Q$23:$Q$24</c:f>
              <c:strCache>
                <c:ptCount val="1"/>
                <c:pt idx="0">
                  <c:v>-0.09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'Zadanie 1'!$I$25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'Zadanie 1'!$Q$25</c:f>
              <c:numCache>
                <c:formatCode>General</c:formatCode>
                <c:ptCount val="1"/>
                <c:pt idx="0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30A-4684-A717-5AEB15661F10}"/>
            </c:ext>
          </c:extLst>
        </c:ser>
        <c:ser>
          <c:idx val="8"/>
          <c:order val="8"/>
          <c:tx>
            <c:strRef>
              <c:f>'Zadanie 1'!$R$23:$R$24</c:f>
              <c:strCache>
                <c:ptCount val="1"/>
                <c:pt idx="0">
                  <c:v>-0.06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'Zadanie 1'!$I$25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'Zadanie 1'!$R$25</c:f>
              <c:numCache>
                <c:formatCode>General</c:formatCode>
                <c:ptCount val="1"/>
                <c:pt idx="0">
                  <c:v>-0.125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30A-4684-A717-5AEB15661F10}"/>
            </c:ext>
          </c:extLst>
        </c:ser>
        <c:ser>
          <c:idx val="9"/>
          <c:order val="9"/>
          <c:tx>
            <c:strRef>
              <c:f>'Zadanie 1'!$S$23:$S$24</c:f>
              <c:strCache>
                <c:ptCount val="1"/>
                <c:pt idx="0">
                  <c:v>-0.03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'Zadanie 1'!$I$25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'Zadanie 1'!$S$25</c:f>
              <c:numCache>
                <c:formatCode>General</c:formatCode>
                <c:ptCount val="1"/>
                <c:pt idx="0">
                  <c:v>-0.25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30A-4684-A717-5AEB15661F10}"/>
            </c:ext>
          </c:extLst>
        </c:ser>
        <c:ser>
          <c:idx val="10"/>
          <c:order val="10"/>
          <c:tx>
            <c:strRef>
              <c:f>'Zadanie 1'!$T$23:$T$24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'Zadanie 1'!$I$25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'Zadanie 1'!$T$25</c:f>
              <c:numCache>
                <c:formatCode>General</c:formatCode>
                <c:ptCount val="1"/>
                <c:pt idx="0">
                  <c:v>-0.25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30A-4684-A717-5AEB15661F10}"/>
            </c:ext>
          </c:extLst>
        </c:ser>
        <c:ser>
          <c:idx val="11"/>
          <c:order val="11"/>
          <c:tx>
            <c:strRef>
              <c:f>'Zadanie 1'!$U$23:$U$24</c:f>
              <c:strCache>
                <c:ptCount val="1"/>
                <c:pt idx="0">
                  <c:v>0.03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'Zadanie 1'!$I$25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'Zadanie 1'!$U$25</c:f>
              <c:numCache>
                <c:formatCode>General</c:formatCode>
                <c:ptCount val="1"/>
                <c:pt idx="0">
                  <c:v>-0.25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30A-4684-A717-5AEB15661F10}"/>
            </c:ext>
          </c:extLst>
        </c:ser>
        <c:ser>
          <c:idx val="12"/>
          <c:order val="12"/>
          <c:tx>
            <c:strRef>
              <c:f>'Zadanie 1'!$V$23:$V$24</c:f>
              <c:strCache>
                <c:ptCount val="1"/>
                <c:pt idx="0">
                  <c:v>0.06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'Zadanie 1'!$I$25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'Zadanie 1'!$V$25</c:f>
              <c:numCache>
                <c:formatCode>General</c:formatCode>
                <c:ptCount val="1"/>
                <c:pt idx="0">
                  <c:v>-0.25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30A-4684-A717-5AEB15661F10}"/>
            </c:ext>
          </c:extLst>
        </c:ser>
        <c:ser>
          <c:idx val="13"/>
          <c:order val="13"/>
          <c:tx>
            <c:strRef>
              <c:f>'Zadanie 1'!$W$23:$W$24</c:f>
              <c:strCache>
                <c:ptCount val="1"/>
                <c:pt idx="0">
                  <c:v>0.09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'Zadanie 1'!$I$25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'Zadanie 1'!$W$25</c:f>
              <c:numCache>
                <c:formatCode>General</c:formatCode>
                <c:ptCount val="1"/>
                <c:pt idx="0">
                  <c:v>-0.25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630A-4684-A717-5AEB15661F10}"/>
            </c:ext>
          </c:extLst>
        </c:ser>
        <c:ser>
          <c:idx val="14"/>
          <c:order val="14"/>
          <c:tx>
            <c:strRef>
              <c:f>'Zadanie 1'!$X$23:$X$24</c:f>
              <c:strCache>
                <c:ptCount val="1"/>
                <c:pt idx="0">
                  <c:v>0.12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'Zadanie 1'!$I$25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'Zadanie 1'!$X$25</c:f>
              <c:numCache>
                <c:formatCode>General</c:formatCode>
                <c:ptCount val="1"/>
                <c:pt idx="0">
                  <c:v>-0.375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630A-4684-A717-5AEB15661F10}"/>
            </c:ext>
          </c:extLst>
        </c:ser>
        <c:ser>
          <c:idx val="15"/>
          <c:order val="15"/>
          <c:tx>
            <c:strRef>
              <c:f>'Zadanie 1'!$Y$23:$Y$24</c:f>
              <c:strCache>
                <c:ptCount val="1"/>
                <c:pt idx="0">
                  <c:v>0.15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'Zadanie 1'!$I$25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'Zadanie 1'!$Y$25</c:f>
              <c:numCache>
                <c:formatCode>General</c:formatCode>
                <c:ptCount val="1"/>
                <c:pt idx="0">
                  <c:v>-0.625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630A-4684-A717-5AEB15661F10}"/>
            </c:ext>
          </c:extLst>
        </c:ser>
        <c:ser>
          <c:idx val="16"/>
          <c:order val="16"/>
          <c:tx>
            <c:strRef>
              <c:f>'Zadanie 1'!$Z$23:$Z$24</c:f>
              <c:strCache>
                <c:ptCount val="1"/>
                <c:pt idx="0">
                  <c:v>0.18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'Zadanie 1'!$I$25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'Zadanie 1'!$Z$25</c:f>
              <c:numCache>
                <c:formatCode>General</c:formatCode>
                <c:ptCount val="1"/>
                <c:pt idx="0">
                  <c:v>-0.875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630A-4684-A717-5AEB15661F10}"/>
            </c:ext>
          </c:extLst>
        </c:ser>
        <c:ser>
          <c:idx val="17"/>
          <c:order val="17"/>
          <c:tx>
            <c:strRef>
              <c:f>'Zadanie 1'!$AA$23:$AA$24</c:f>
              <c:strCache>
                <c:ptCount val="1"/>
                <c:pt idx="0">
                  <c:v>0.21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'Zadanie 1'!$I$25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'Zadanie 1'!$AA$25</c:f>
              <c:numCache>
                <c:formatCode>General</c:formatCode>
                <c:ptCount val="1"/>
                <c:pt idx="0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630A-4684-A717-5AEB15661F10}"/>
            </c:ext>
          </c:extLst>
        </c:ser>
        <c:ser>
          <c:idx val="18"/>
          <c:order val="18"/>
          <c:tx>
            <c:strRef>
              <c:f>'Zadanie 1'!$AB$23:$AB$24</c:f>
              <c:strCache>
                <c:ptCount val="1"/>
                <c:pt idx="0">
                  <c:v>0.24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'Zadanie 1'!$I$25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'Zadanie 1'!$AB$25</c:f>
              <c:numCache>
                <c:formatCode>General</c:formatCode>
                <c:ptCount val="1"/>
                <c:pt idx="0">
                  <c:v>-1.25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630A-4684-A717-5AEB15661F10}"/>
            </c:ext>
          </c:extLst>
        </c:ser>
        <c:ser>
          <c:idx val="19"/>
          <c:order val="19"/>
          <c:tx>
            <c:strRef>
              <c:f>'Zadanie 1'!$AC$23:$AC$24</c:f>
              <c:strCache>
                <c:ptCount val="1"/>
                <c:pt idx="0">
                  <c:v>0.27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'Zadanie 1'!$I$25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'Zadanie 1'!$AC$25</c:f>
              <c:numCache>
                <c:formatCode>General</c:formatCode>
                <c:ptCount val="1"/>
                <c:pt idx="0">
                  <c:v>-1.375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630A-4684-A717-5AEB15661F10}"/>
            </c:ext>
          </c:extLst>
        </c:ser>
        <c:ser>
          <c:idx val="20"/>
          <c:order val="20"/>
          <c:tx>
            <c:strRef>
              <c:f>'Zadanie 1'!$AD$23:$AD$24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'Zadanie 1'!$I$25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'Zadanie 1'!$AD$25</c:f>
              <c:numCache>
                <c:formatCode>General</c:formatCode>
                <c:ptCount val="1"/>
                <c:pt idx="0">
                  <c:v>-1.375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630A-4684-A717-5AEB15661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9870295"/>
        <c:axId val="1614310311"/>
      </c:barChart>
      <c:catAx>
        <c:axId val="1229870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310311"/>
        <c:crosses val="autoZero"/>
        <c:auto val="1"/>
        <c:lblAlgn val="ctr"/>
        <c:lblOffset val="100"/>
        <c:noMultiLvlLbl val="0"/>
      </c:catAx>
      <c:valAx>
        <c:axId val="1614310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Wartosci po kwantyzacji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870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1819275</xdr:colOff>
      <xdr:row>2</xdr:row>
      <xdr:rowOff>85725</xdr:rowOff>
    </xdr:from>
    <xdr:to>
      <xdr:col>18</xdr:col>
      <xdr:colOff>47625</xdr:colOff>
      <xdr:row>20</xdr:row>
      <xdr:rowOff>19050</xdr:rowOff>
    </xdr:to>
    <xdr:sp macro="" textlink="">
      <xdr:nvSpPr>
        <xdr:cNvPr id="5" name="pole tekstow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11506200" y="561975"/>
          <a:ext cx="8458200" cy="3019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/>
            <a:t>Zadania:</a:t>
          </a:r>
        </a:p>
        <a:p>
          <a:r>
            <a:rPr lang="pl-PL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1. Uzupełnij formuły w białych komórkach tabeli</a:t>
          </a:r>
          <a:r>
            <a:rPr lang="pl-PL"/>
            <a:t> </a:t>
          </a:r>
        </a:p>
        <a:p>
          <a:r>
            <a:rPr lang="pl-PL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Wartość bitowa</a:t>
          </a:r>
          <a:r>
            <a:rPr lang="pl-PL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 - wartość uzyskana przez przetwornik, jest to liczba całkowita równa wartości funkji w danym punkcje kwantyzacji/rozdzielczość</a:t>
          </a:r>
          <a:r>
            <a:rPr lang="pl-PL"/>
            <a:t> </a:t>
          </a:r>
        </a:p>
        <a:p>
          <a:r>
            <a:rPr lang="pl-PL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Wartość po kwantyxcji </a:t>
          </a:r>
          <a:r>
            <a:rPr lang="pl-PL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- to iloczyn wartości po kwantyzacji i zdzielczośći</a:t>
          </a:r>
          <a:r>
            <a:rPr lang="pl-PL"/>
            <a:t> </a:t>
          </a:r>
        </a:p>
        <a:p>
          <a:endParaRPr lang="pl-PL" sz="1100"/>
        </a:p>
        <a:p>
          <a:r>
            <a:rPr lang="pl-PL" sz="1100"/>
            <a:t>2. Narysuj wykres słupkowy przedstawiający warości po kwantyzacji w poszczególnych jednostakach</a:t>
          </a:r>
          <a:r>
            <a:rPr lang="pl-PL" sz="1100" baseline="0"/>
            <a:t> czasu t[3].</a:t>
          </a:r>
        </a:p>
        <a:p>
          <a:r>
            <a:rPr lang="pl-PL" sz="1100" baseline="0"/>
            <a:t>3. Dodaj do wykresu kolejną serię danych będącą funkcją liniową przedstawiającą wartość funkcji f(x) w poszczególnych jednostkach czasu.</a:t>
          </a:r>
        </a:p>
        <a:p>
          <a:endParaRPr lang="pl-PL" sz="1100"/>
        </a:p>
      </xdr:txBody>
    </xdr:sp>
    <xdr:clientData/>
  </xdr:twoCellAnchor>
  <xdr:twoCellAnchor>
    <xdr:from>
      <xdr:col>6</xdr:col>
      <xdr:colOff>200025</xdr:colOff>
      <xdr:row>3</xdr:row>
      <xdr:rowOff>152400</xdr:rowOff>
    </xdr:from>
    <xdr:to>
      <xdr:col>12</xdr:col>
      <xdr:colOff>504825</xdr:colOff>
      <xdr:row>19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1D6E0E4-563A-4F62-9B7A-7EA05F174008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1</xdr:row>
      <xdr:rowOff>60960</xdr:rowOff>
    </xdr:from>
    <xdr:to>
      <xdr:col>12</xdr:col>
      <xdr:colOff>556260</xdr:colOff>
      <xdr:row>12</xdr:row>
      <xdr:rowOff>30480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646920" y="236220"/>
          <a:ext cx="2232660" cy="198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/>
            <a:t>b-bit</a:t>
          </a:r>
        </a:p>
        <a:p>
          <a:r>
            <a:rPr lang="pl-PL"/>
            <a:t>B-Bytes</a:t>
          </a:r>
          <a:r>
            <a:rPr lang="pl-PL" baseline="0"/>
            <a:t> - 8 bitów</a:t>
          </a:r>
          <a:endParaRPr lang="pl-PL"/>
        </a:p>
        <a:p>
          <a:r>
            <a:rPr lang="pl-PL"/>
            <a:t>KB – Kilobyte — 1024 Bytes</a:t>
          </a:r>
        </a:p>
        <a:p>
          <a:r>
            <a:rPr lang="pl-PL"/>
            <a:t>MB – Megabyte — 1024 KB</a:t>
          </a:r>
        </a:p>
        <a:p>
          <a:r>
            <a:rPr lang="pl-PL"/>
            <a:t>GB – Gigabyte — 1024 MB</a:t>
          </a:r>
        </a:p>
        <a:p>
          <a:r>
            <a:rPr lang="pl-PL"/>
            <a:t>TB – Terabyte — 1024 GB</a:t>
          </a:r>
        </a:p>
        <a:p>
          <a:r>
            <a:rPr lang="pl-PL"/>
            <a:t>PB – Petabyte — 1024 TB</a:t>
          </a:r>
        </a:p>
        <a:p>
          <a:r>
            <a:rPr lang="pl-PL"/>
            <a:t>EB – Exabyte — 1024 PB</a:t>
          </a:r>
        </a:p>
        <a:p>
          <a:r>
            <a:rPr lang="pl-PL"/>
            <a:t>ZB – Zettabyte — 1024 EB</a:t>
          </a:r>
        </a:p>
        <a:p>
          <a:r>
            <a:rPr lang="pl-PL"/>
            <a:t>YB – Yottabyte — 1024 ZB</a:t>
          </a:r>
        </a:p>
        <a:p>
          <a:endParaRPr lang="pl-PL" sz="1100"/>
        </a:p>
      </xdr:txBody>
    </xdr:sp>
    <xdr:clientData/>
  </xdr:twoCellAnchor>
  <xdr:twoCellAnchor>
    <xdr:from>
      <xdr:col>9</xdr:col>
      <xdr:colOff>106680</xdr:colOff>
      <xdr:row>15</xdr:row>
      <xdr:rowOff>76200</xdr:rowOff>
    </xdr:from>
    <xdr:to>
      <xdr:col>14</xdr:col>
      <xdr:colOff>563880</xdr:colOff>
      <xdr:row>34</xdr:row>
      <xdr:rowOff>60960</xdr:rowOff>
    </xdr:to>
    <xdr:sp macro="" textlink="">
      <xdr:nvSpPr>
        <xdr:cNvPr id="4" name="pole tekstow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852660" y="3101340"/>
          <a:ext cx="3505200" cy="3169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1">
              <a:solidFill>
                <a:schemeClr val="dk1"/>
              </a:solidFill>
              <a:latin typeface="+mn-lt"/>
              <a:ea typeface="+mn-ea"/>
              <a:cs typeface="+mn-cs"/>
            </a:rPr>
            <a:t>Zadania</a:t>
          </a:r>
          <a:endParaRPr lang="pl-PL"/>
        </a:p>
        <a:p>
          <a:r>
            <a:rPr lang="pl-PL" sz="1100">
              <a:solidFill>
                <a:schemeClr val="dk1"/>
              </a:solidFill>
              <a:latin typeface="+mn-lt"/>
              <a:ea typeface="+mn-ea"/>
              <a:cs typeface="+mn-cs"/>
            </a:rPr>
            <a:t>1.</a:t>
          </a:r>
          <a:r>
            <a:rPr lang="pl-PL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Uzupełnij kolumne typ wpisując: obraz, film, program muzyka.</a:t>
          </a:r>
          <a:endParaRPr lang="pl-PL"/>
        </a:p>
        <a:p>
          <a:pPr fontAlgn="base"/>
          <a:endParaRPr lang="pl-PL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l-PL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2. Wykorzystując funkcję prawy wyciagnij z kolumny </a:t>
          </a:r>
          <a:r>
            <a:rPr lang="pl-PL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Całkowty rozmiar pliku </a:t>
          </a:r>
          <a:r>
            <a:rPr lang="pl-PL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jednostę zapisu danych, nastepnie w kolumnie </a:t>
          </a:r>
          <a:r>
            <a:rPr lang="pl-PL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Rozmiar</a:t>
          </a:r>
          <a:r>
            <a:rPr lang="pl-PL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wpisz rozmiar pliku (skorzystaj z funkcji fragment tekstu) . </a:t>
          </a:r>
          <a:endParaRPr lang="pl-PL"/>
        </a:p>
        <a:p>
          <a:r>
            <a:rPr lang="pl-PL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W kolumnie </a:t>
          </a:r>
          <a:r>
            <a:rPr lang="pl-PL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Wspólna jednostka </a:t>
          </a:r>
          <a:r>
            <a:rPr lang="pl-PL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podaj jednostkę na którą będziesz zamieniał i wykonaj obliczenie zapiując nową wartość w kolumnie </a:t>
          </a:r>
          <a:r>
            <a:rPr lang="pl-PL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Wartość w nowej jednostce</a:t>
          </a:r>
          <a:r>
            <a:rPr lang="pl-PL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pl-PL"/>
        </a:p>
        <a:p>
          <a:pPr fontAlgn="base"/>
          <a:endParaRPr lang="pl-PL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l-PL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3. Posortuj dane rosnąco ze wsględu na każdą kategorię. Wykorzytaj sortowanie siestandardowe. </a:t>
          </a:r>
        </a:p>
        <a:p>
          <a:endParaRPr lang="pl-PL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l-PL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4. Przygotuj wykres przedstawiający nazwy plików filmowych i wielkości tych plików. PAmiętaj o podpisie wykresu. </a:t>
          </a:r>
          <a:endParaRPr lang="pl-PL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pl-PL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pl-P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502920</xdr:colOff>
      <xdr:row>2</xdr:row>
      <xdr:rowOff>144780</xdr:rowOff>
    </xdr:from>
    <xdr:to>
      <xdr:col>11</xdr:col>
      <xdr:colOff>297180</xdr:colOff>
      <xdr:row>13</xdr:row>
      <xdr:rowOff>114300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4770120" y="480060"/>
          <a:ext cx="2232660" cy="1813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/>
            <a:t>KB – Kilobyte — 1024 Bytes</a:t>
          </a:r>
        </a:p>
        <a:p>
          <a:r>
            <a:rPr lang="pl-PL"/>
            <a:t>MB – Megabyte — 1024 KB</a:t>
          </a:r>
        </a:p>
        <a:p>
          <a:r>
            <a:rPr lang="pl-PL"/>
            <a:t>GB – Gigabyte — 1024 MB</a:t>
          </a:r>
        </a:p>
        <a:p>
          <a:r>
            <a:rPr lang="pl-PL"/>
            <a:t>TB – Terabyte — 1024 GB</a:t>
          </a:r>
        </a:p>
        <a:p>
          <a:r>
            <a:rPr lang="pl-PL"/>
            <a:t>PB – Petabyte — 1024 TB</a:t>
          </a:r>
        </a:p>
        <a:p>
          <a:r>
            <a:rPr lang="pl-PL"/>
            <a:t>EB – Exabyte — 1024 PB</a:t>
          </a:r>
        </a:p>
        <a:p>
          <a:r>
            <a:rPr lang="pl-PL"/>
            <a:t>ZB – Zettabyte — 1024 EB</a:t>
          </a:r>
        </a:p>
        <a:p>
          <a:r>
            <a:rPr lang="pl-PL"/>
            <a:t>YB – Yottabyte — 1024 ZB</a:t>
          </a:r>
        </a:p>
        <a:p>
          <a:endParaRPr lang="pl-PL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472440</xdr:colOff>
      <xdr:row>1</xdr:row>
      <xdr:rowOff>53340</xdr:rowOff>
    </xdr:from>
    <xdr:to>
      <xdr:col>13</xdr:col>
      <xdr:colOff>571500</xdr:colOff>
      <xdr:row>12</xdr:row>
      <xdr:rowOff>160020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6294120" y="220980"/>
          <a:ext cx="2537460" cy="1950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/>
            <a:t>Zadanie:</a:t>
          </a:r>
        </a:p>
        <a:p>
          <a:r>
            <a:rPr lang="pl-PL"/>
            <a:t>uzupełnij</a:t>
          </a:r>
          <a:r>
            <a:rPr lang="pl-PL" baseline="0"/>
            <a:t> tabelę podajac minimum po pięc typów rozszerzeń plików w każdej kategorii</a:t>
          </a:r>
          <a:endParaRPr lang="pl-PL"/>
        </a:p>
        <a:p>
          <a:endParaRPr lang="pl-PL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551.950577083335" createdVersion="7" refreshedVersion="7" minRefreshableVersion="3" recordCount="21" xr:uid="{C2938918-C612-4323-A474-04BFF0D2FF93}">
  <cacheSource type="worksheet">
    <worksheetSource ref="A2:F23" sheet="Zadanie 1"/>
  </cacheSource>
  <cacheFields count="6">
    <cacheField name="Punkty kwantyzacji" numFmtId="0">
      <sharedItems containsSemiMixedTypes="0" containsString="0" containsNumber="1" containsInteger="1" minValue="-10" maxValue="10"/>
    </cacheField>
    <cacheField name="t [s]" numFmtId="0">
      <sharedItems containsSemiMixedTypes="0" containsString="0" containsNumber="1" minValue="-0.3" maxValue="0.3" count="21">
        <n v="-0.3"/>
        <n v="-0.27"/>
        <n v="-0.24"/>
        <n v="-0.21"/>
        <n v="-0.18"/>
        <n v="-0.15"/>
        <n v="-0.12"/>
        <n v="-0.09"/>
        <n v="-0.06"/>
        <n v="-0.03"/>
        <n v="0"/>
        <n v="0.03"/>
        <n v="0.06"/>
        <n v="0.09"/>
        <n v="0.12"/>
        <n v="0.15"/>
        <n v="0.18"/>
        <n v="0.21"/>
        <n v="0.24"/>
        <n v="0.27"/>
        <n v="0.3"/>
      </sharedItems>
    </cacheField>
    <cacheField name="x=2*PI*t" numFmtId="0">
      <sharedItems containsSemiMixedTypes="0" containsString="0" containsNumber="1" minValue="-1.8849555921538759" maxValue="1.8849555921538759"/>
    </cacheField>
    <cacheField name="f(x)" numFmtId="0">
      <sharedItems containsSemiMixedTypes="0" containsString="0" containsNumber="1" minValue="-0.68197608380604868" maxValue="0.82352237158444463" count="21">
        <n v="0.82352237158444463"/>
        <n v="0.81176007170934628"/>
        <n v="0.7241497922517951"/>
        <n v="0.58477010325125867"/>
        <n v="0.42100494288012802"/>
        <n v="0.25907753317631133"/>
        <n v="0.12011146811698759"/>
        <n v="1.7292507242799737E-2"/>
        <n v="-4.5480515185943093E-2"/>
        <n v="-7.3306119156995725E-2"/>
        <n v="-7.8459095727844874E-2"/>
        <n v="-7.7381429265748758E-2"/>
        <n v="-8.7009895879367471E-2"/>
        <n v="-0.1210643691375759"/>
        <n v="-0.18692398450866365"/>
        <n v="-0.28362494651176273"/>
        <n v="-0.40133787853992386"/>
        <n v="-0.52245037451240695"/>
        <n v="-0.62412637258996051"/>
        <n v="-0.68197608380604868"/>
        <n v="-0.67428430307525988"/>
      </sharedItems>
    </cacheField>
    <cacheField name="Wartość bitowa" numFmtId="0">
      <sharedItems containsSemiMixedTypes="0" containsString="0" containsNumber="1" containsInteger="1" minValue="-11" maxValue="13"/>
    </cacheField>
    <cacheField name="Wartość po kwantyzacji" numFmtId="0">
      <sharedItems containsSemiMixedTypes="0" containsString="0" containsNumber="1" minValue="-1.375" maxValue="1.625" count="15">
        <n v="1.625"/>
        <n v="1.375"/>
        <n v="1.125"/>
        <n v="0.875"/>
        <n v="0.5"/>
        <n v="0.25"/>
        <n v="0.125"/>
        <n v="-0.125"/>
        <n v="-0.25"/>
        <n v="-0.375"/>
        <n v="-0.625"/>
        <n v="-0.875"/>
        <n v="-1"/>
        <n v="-1.25"/>
        <n v="-1.3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n v="-10"/>
    <x v="0"/>
    <n v="-1.8849555921538759"/>
    <x v="0"/>
    <n v="13"/>
    <x v="0"/>
  </r>
  <r>
    <n v="-9"/>
    <x v="1"/>
    <n v="-1.6964600329384885"/>
    <x v="1"/>
    <n v="13"/>
    <x v="0"/>
  </r>
  <r>
    <n v="-8"/>
    <x v="2"/>
    <n v="-1.5079644737231006"/>
    <x v="2"/>
    <n v="11"/>
    <x v="1"/>
  </r>
  <r>
    <n v="-7"/>
    <x v="3"/>
    <n v="-1.319468914507713"/>
    <x v="3"/>
    <n v="9"/>
    <x v="2"/>
  </r>
  <r>
    <n v="-6"/>
    <x v="4"/>
    <n v="-1.1309733552923256"/>
    <x v="4"/>
    <n v="7"/>
    <x v="3"/>
  </r>
  <r>
    <n v="-5"/>
    <x v="5"/>
    <n v="-0.94247779607693793"/>
    <x v="5"/>
    <n v="4"/>
    <x v="4"/>
  </r>
  <r>
    <n v="-4"/>
    <x v="6"/>
    <n v="-0.7539822368615503"/>
    <x v="6"/>
    <n v="2"/>
    <x v="5"/>
  </r>
  <r>
    <n v="-3"/>
    <x v="7"/>
    <n v="-0.56548667764616278"/>
    <x v="7"/>
    <n v="1"/>
    <x v="6"/>
  </r>
  <r>
    <n v="-2"/>
    <x v="8"/>
    <n v="-0.37699111843077515"/>
    <x v="8"/>
    <n v="-1"/>
    <x v="7"/>
  </r>
  <r>
    <n v="-1"/>
    <x v="9"/>
    <n v="-0.18849555921538758"/>
    <x v="9"/>
    <n v="-2"/>
    <x v="8"/>
  </r>
  <r>
    <n v="0"/>
    <x v="10"/>
    <n v="0"/>
    <x v="10"/>
    <n v="-2"/>
    <x v="8"/>
  </r>
  <r>
    <n v="1"/>
    <x v="11"/>
    <n v="0.18849555921538758"/>
    <x v="11"/>
    <n v="-2"/>
    <x v="8"/>
  </r>
  <r>
    <n v="2"/>
    <x v="12"/>
    <n v="0.37699111843077515"/>
    <x v="12"/>
    <n v="-2"/>
    <x v="8"/>
  </r>
  <r>
    <n v="3"/>
    <x v="13"/>
    <n v="0.56548667764616278"/>
    <x v="13"/>
    <n v="-2"/>
    <x v="8"/>
  </r>
  <r>
    <n v="4"/>
    <x v="14"/>
    <n v="0.7539822368615503"/>
    <x v="14"/>
    <n v="-3"/>
    <x v="9"/>
  </r>
  <r>
    <n v="5"/>
    <x v="15"/>
    <n v="0.94247779607693793"/>
    <x v="15"/>
    <n v="-5"/>
    <x v="10"/>
  </r>
  <r>
    <n v="6"/>
    <x v="16"/>
    <n v="1.1309733552923256"/>
    <x v="16"/>
    <n v="-7"/>
    <x v="11"/>
  </r>
  <r>
    <n v="7"/>
    <x v="17"/>
    <n v="1.319468914507713"/>
    <x v="17"/>
    <n v="-8"/>
    <x v="12"/>
  </r>
  <r>
    <n v="8"/>
    <x v="18"/>
    <n v="1.5079644737231006"/>
    <x v="18"/>
    <n v="-10"/>
    <x v="13"/>
  </r>
  <r>
    <n v="9"/>
    <x v="19"/>
    <n v="1.6964600329384885"/>
    <x v="19"/>
    <n v="-11"/>
    <x v="14"/>
  </r>
  <r>
    <n v="10"/>
    <x v="20"/>
    <n v="1.8849555921538759"/>
    <x v="20"/>
    <n v="-11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0739D2-E639-448F-A851-FB9CA397D73A}" name="PivotTable1" cacheId="356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compact="0" compactData="0" multipleFieldFilters="0" chartFormat="7">
  <location ref="I23:AD25" firstHeaderRow="1" firstDataRow="2" firstDataCol="1"/>
  <pivotFields count="6">
    <pivotField compact="0" outline="0" showAll="0"/>
    <pivotField axis="axisCol" compact="0" outline="0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</pivotField>
    <pivotField compact="0" outline="0" showAll="0"/>
    <pivotField compact="0" outline="0" showAll="0">
      <items count="22">
        <item x="19"/>
        <item x="20"/>
        <item x="18"/>
        <item x="17"/>
        <item x="16"/>
        <item x="15"/>
        <item x="14"/>
        <item x="13"/>
        <item x="12"/>
        <item x="10"/>
        <item x="11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outline="0" showAll="0"/>
    <pivotField dataField="1" compact="0" outline="0" showAll="0">
      <items count="16"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Items count="1">
    <i/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dataFields count="1">
    <dataField name="Sum of Wartość po kwantyzacji2" fld="5" baseField="0" baseItem="0"/>
  </dataFields>
  <chartFormats count="21">
    <chartFormat chart="5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5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5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5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5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5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5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5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5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5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5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5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5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5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5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workbookViewId="0">
      <selection activeCell="C4" sqref="C4"/>
    </sheetView>
  </sheetViews>
  <sheetFormatPr defaultRowHeight="13.15"/>
  <cols>
    <col min="2" max="2" width="20" customWidth="1"/>
    <col min="3" max="3" width="20.42578125" customWidth="1"/>
  </cols>
  <sheetData>
    <row r="2" spans="2:3">
      <c r="B2" s="18" t="s">
        <v>0</v>
      </c>
      <c r="C2" s="19" t="s">
        <v>1</v>
      </c>
    </row>
    <row r="3" spans="2:3">
      <c r="B3" s="18" t="s">
        <v>2</v>
      </c>
      <c r="C3" s="19" t="s">
        <v>3</v>
      </c>
    </row>
    <row r="4" spans="2:3">
      <c r="B4" s="18" t="s">
        <v>4</v>
      </c>
      <c r="C4" s="1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32"/>
  <sheetViews>
    <sheetView tabSelected="1" workbookViewId="0">
      <pane ySplit="2" topLeftCell="A8" activePane="bottomLeft" state="frozen"/>
      <selection pane="bottomLeft" activeCell="B21" sqref="B21"/>
    </sheetView>
  </sheetViews>
  <sheetFormatPr defaultRowHeight="13.15"/>
  <cols>
    <col min="1" max="1" width="12.85546875" bestFit="1" customWidth="1"/>
    <col min="2" max="2" width="7" bestFit="1" customWidth="1"/>
    <col min="3" max="3" width="12.5703125" bestFit="1" customWidth="1"/>
    <col min="4" max="4" width="14" customWidth="1"/>
    <col min="5" max="5" width="10.85546875" customWidth="1"/>
    <col min="6" max="6" width="12.28515625" customWidth="1"/>
    <col min="7" max="7" width="3.28515625" customWidth="1"/>
    <col min="8" max="8" width="18.140625" customWidth="1"/>
    <col min="9" max="9" width="12.85546875" customWidth="1"/>
    <col min="10" max="10" width="29.140625" customWidth="1"/>
    <col min="11" max="11" width="12.28515625" customWidth="1"/>
    <col min="12" max="12" width="29.140625" bestFit="1" customWidth="1"/>
    <col min="13" max="13" width="12.28515625" bestFit="1" customWidth="1"/>
    <col min="14" max="14" width="29.140625" bestFit="1" customWidth="1"/>
    <col min="15" max="15" width="12.28515625" bestFit="1" customWidth="1"/>
    <col min="16" max="16" width="29.140625" bestFit="1" customWidth="1"/>
    <col min="17" max="17" width="12.28515625" bestFit="1" customWidth="1"/>
    <col min="18" max="18" width="29.140625" bestFit="1" customWidth="1"/>
    <col min="19" max="19" width="12.28515625" bestFit="1" customWidth="1"/>
    <col min="20" max="20" width="29.140625" bestFit="1" customWidth="1"/>
    <col min="21" max="21" width="12.28515625" bestFit="1" customWidth="1"/>
    <col min="22" max="22" width="29.140625" bestFit="1" customWidth="1"/>
    <col min="23" max="23" width="12.28515625" bestFit="1" customWidth="1"/>
    <col min="24" max="24" width="29.140625" bestFit="1" customWidth="1"/>
    <col min="25" max="25" width="12.28515625" bestFit="1" customWidth="1"/>
    <col min="26" max="26" width="29.140625" bestFit="1" customWidth="1"/>
    <col min="27" max="27" width="12.85546875" bestFit="1" customWidth="1"/>
    <col min="28" max="28" width="29.140625" bestFit="1" customWidth="1"/>
    <col min="29" max="29" width="12.85546875" bestFit="1" customWidth="1"/>
    <col min="30" max="30" width="29.140625" bestFit="1" customWidth="1"/>
    <col min="31" max="31" width="12.85546875" bestFit="1" customWidth="1"/>
    <col min="32" max="32" width="29.140625" bestFit="1" customWidth="1"/>
    <col min="33" max="33" width="12.85546875" bestFit="1" customWidth="1"/>
    <col min="34" max="34" width="29.140625" bestFit="1" customWidth="1"/>
    <col min="35" max="35" width="12.85546875" bestFit="1" customWidth="1"/>
    <col min="36" max="36" width="29.140625" bestFit="1" customWidth="1"/>
    <col min="37" max="37" width="12.85546875" bestFit="1" customWidth="1"/>
    <col min="38" max="38" width="29.140625" bestFit="1" customWidth="1"/>
    <col min="39" max="39" width="12.85546875" bestFit="1" customWidth="1"/>
    <col min="40" max="40" width="29.140625" bestFit="1" customWidth="1"/>
    <col min="41" max="41" width="12.85546875" bestFit="1" customWidth="1"/>
    <col min="42" max="42" width="29.140625" bestFit="1" customWidth="1"/>
    <col min="43" max="43" width="12.85546875" bestFit="1" customWidth="1"/>
    <col min="44" max="44" width="29.140625" bestFit="1" customWidth="1"/>
    <col min="45" max="45" width="12.85546875" bestFit="1" customWidth="1"/>
    <col min="46" max="46" width="29.140625" bestFit="1" customWidth="1"/>
    <col min="47" max="47" width="12.85546875" bestFit="1" customWidth="1"/>
    <col min="48" max="48" width="29.140625" bestFit="1" customWidth="1"/>
    <col min="49" max="49" width="12.85546875" bestFit="1" customWidth="1"/>
    <col min="50" max="50" width="29.140625" bestFit="1" customWidth="1"/>
    <col min="51" max="51" width="12.85546875" bestFit="1" customWidth="1"/>
    <col min="52" max="52" width="35.28515625" bestFit="1" customWidth="1"/>
  </cols>
  <sheetData>
    <row r="1" spans="1:11" ht="6" customHeight="1" thickBot="1"/>
    <row r="2" spans="1:11" ht="31.5" customHeight="1" thickBot="1">
      <c r="A2" s="15" t="s">
        <v>6</v>
      </c>
      <c r="B2" s="16" t="s">
        <v>7</v>
      </c>
      <c r="C2" s="16" t="s">
        <v>8</v>
      </c>
      <c r="D2" s="16" t="s">
        <v>9</v>
      </c>
      <c r="E2" s="16" t="s">
        <v>10</v>
      </c>
      <c r="F2" s="17" t="s">
        <v>11</v>
      </c>
      <c r="H2" s="1" t="s">
        <v>12</v>
      </c>
      <c r="I2" s="2" t="s">
        <v>13</v>
      </c>
      <c r="J2" s="2" t="s">
        <v>14</v>
      </c>
      <c r="K2" s="3" t="s">
        <v>15</v>
      </c>
    </row>
    <row r="3" spans="1:11" ht="13.9" thickBot="1">
      <c r="A3" s="12">
        <v>-10</v>
      </c>
      <c r="B3" s="13">
        <f t="shared" ref="B3:B23" si="0">A3*$H$3/1000</f>
        <v>-0.3</v>
      </c>
      <c r="C3" s="13">
        <f t="shared" ref="C3:C23" si="1">PI()*2*B3</f>
        <v>-1.8849555921538759</v>
      </c>
      <c r="D3" s="13">
        <f>0.75*SIN(2*C3)+COS(1.5*(C3+0.35*PI()))</f>
        <v>0.82352237158444463</v>
      </c>
      <c r="E3" s="13">
        <f>ROUNDUP(D3 * 15, 0)</f>
        <v>13</v>
      </c>
      <c r="F3" s="11">
        <f>E3*K$3</f>
        <v>1.625</v>
      </c>
      <c r="H3" s="4">
        <v>30</v>
      </c>
      <c r="I3" s="5">
        <v>4</v>
      </c>
      <c r="J3" s="5">
        <v>1</v>
      </c>
      <c r="K3" s="6">
        <f>J3/2^(I3-1)</f>
        <v>0.125</v>
      </c>
    </row>
    <row r="4" spans="1:11" ht="13.9" thickBot="1">
      <c r="A4" s="7">
        <v>-9</v>
      </c>
      <c r="B4" s="8">
        <f t="shared" si="0"/>
        <v>-0.27</v>
      </c>
      <c r="C4" s="8">
        <f t="shared" si="1"/>
        <v>-1.6964600329384885</v>
      </c>
      <c r="D4" s="8">
        <f t="shared" ref="D4:D23" si="2">0.75*SIN(2*C4)+COS(1.5*(C4+0.35*PI()))</f>
        <v>0.81176007170934628</v>
      </c>
      <c r="E4" s="13">
        <f t="shared" ref="E4:E23" si="3">ROUNDUP(D4 * 15, 0)</f>
        <v>13</v>
      </c>
      <c r="F4" s="11">
        <f t="shared" ref="F4:F23" si="4">E4*K$3</f>
        <v>1.625</v>
      </c>
    </row>
    <row r="5" spans="1:11" ht="13.9" thickBot="1">
      <c r="A5" s="7">
        <v>-8</v>
      </c>
      <c r="B5" s="8">
        <f t="shared" si="0"/>
        <v>-0.24</v>
      </c>
      <c r="C5" s="8">
        <f t="shared" si="1"/>
        <v>-1.5079644737231006</v>
      </c>
      <c r="D5" s="8">
        <f t="shared" si="2"/>
        <v>0.7241497922517951</v>
      </c>
      <c r="E5" s="13">
        <f t="shared" si="3"/>
        <v>11</v>
      </c>
      <c r="F5" s="11">
        <f t="shared" si="4"/>
        <v>1.375</v>
      </c>
    </row>
    <row r="6" spans="1:11" ht="13.9" thickBot="1">
      <c r="A6" s="7">
        <v>-7</v>
      </c>
      <c r="B6" s="8">
        <f t="shared" si="0"/>
        <v>-0.21</v>
      </c>
      <c r="C6" s="8">
        <f t="shared" si="1"/>
        <v>-1.319468914507713</v>
      </c>
      <c r="D6" s="8">
        <f t="shared" si="2"/>
        <v>0.58477010325125867</v>
      </c>
      <c r="E6" s="13">
        <f t="shared" si="3"/>
        <v>9</v>
      </c>
      <c r="F6" s="11">
        <f t="shared" si="4"/>
        <v>1.125</v>
      </c>
    </row>
    <row r="7" spans="1:11" ht="13.9" thickBot="1">
      <c r="A7" s="7">
        <v>-6</v>
      </c>
      <c r="B7" s="8">
        <f t="shared" si="0"/>
        <v>-0.18</v>
      </c>
      <c r="C7" s="8">
        <f t="shared" si="1"/>
        <v>-1.1309733552923256</v>
      </c>
      <c r="D7" s="8">
        <f t="shared" si="2"/>
        <v>0.42100494288012802</v>
      </c>
      <c r="E7" s="13">
        <f t="shared" si="3"/>
        <v>7</v>
      </c>
      <c r="F7" s="11">
        <f t="shared" si="4"/>
        <v>0.875</v>
      </c>
    </row>
    <row r="8" spans="1:11" ht="13.9" thickBot="1">
      <c r="A8" s="7">
        <v>-5</v>
      </c>
      <c r="B8" s="8">
        <f t="shared" si="0"/>
        <v>-0.15</v>
      </c>
      <c r="C8" s="8">
        <f t="shared" si="1"/>
        <v>-0.94247779607693793</v>
      </c>
      <c r="D8" s="8">
        <f t="shared" si="2"/>
        <v>0.25907753317631133</v>
      </c>
      <c r="E8" s="13">
        <f t="shared" si="3"/>
        <v>4</v>
      </c>
      <c r="F8" s="11">
        <f t="shared" si="4"/>
        <v>0.5</v>
      </c>
    </row>
    <row r="9" spans="1:11" ht="13.9" thickBot="1">
      <c r="A9" s="7">
        <v>-4</v>
      </c>
      <c r="B9" s="8">
        <f t="shared" si="0"/>
        <v>-0.12</v>
      </c>
      <c r="C9" s="8">
        <f t="shared" si="1"/>
        <v>-0.7539822368615503</v>
      </c>
      <c r="D9" s="8">
        <f t="shared" si="2"/>
        <v>0.12011146811698759</v>
      </c>
      <c r="E9" s="13">
        <f t="shared" si="3"/>
        <v>2</v>
      </c>
      <c r="F9" s="11">
        <f t="shared" si="4"/>
        <v>0.25</v>
      </c>
    </row>
    <row r="10" spans="1:11" ht="13.9" thickBot="1">
      <c r="A10" s="7">
        <v>-3</v>
      </c>
      <c r="B10" s="8">
        <f t="shared" si="0"/>
        <v>-0.09</v>
      </c>
      <c r="C10" s="8">
        <f t="shared" si="1"/>
        <v>-0.56548667764616278</v>
      </c>
      <c r="D10" s="8">
        <f t="shared" si="2"/>
        <v>1.7292507242799737E-2</v>
      </c>
      <c r="E10" s="13">
        <f t="shared" si="3"/>
        <v>1</v>
      </c>
      <c r="F10" s="11">
        <f t="shared" si="4"/>
        <v>0.125</v>
      </c>
    </row>
    <row r="11" spans="1:11" ht="13.9" thickBot="1">
      <c r="A11" s="7">
        <v>-2</v>
      </c>
      <c r="B11" s="8">
        <f t="shared" si="0"/>
        <v>-0.06</v>
      </c>
      <c r="C11" s="8">
        <f t="shared" si="1"/>
        <v>-0.37699111843077515</v>
      </c>
      <c r="D11" s="8">
        <f t="shared" si="2"/>
        <v>-4.5480515185943093E-2</v>
      </c>
      <c r="E11" s="13">
        <f t="shared" si="3"/>
        <v>-1</v>
      </c>
      <c r="F11" s="11">
        <f t="shared" si="4"/>
        <v>-0.125</v>
      </c>
    </row>
    <row r="12" spans="1:11" ht="13.9" thickBot="1">
      <c r="A12" s="7">
        <v>-1</v>
      </c>
      <c r="B12" s="8">
        <f t="shared" si="0"/>
        <v>-0.03</v>
      </c>
      <c r="C12" s="8">
        <f t="shared" si="1"/>
        <v>-0.18849555921538758</v>
      </c>
      <c r="D12" s="8">
        <f t="shared" si="2"/>
        <v>-7.3306119156995725E-2</v>
      </c>
      <c r="E12" s="13">
        <f t="shared" si="3"/>
        <v>-2</v>
      </c>
      <c r="F12" s="11">
        <f t="shared" si="4"/>
        <v>-0.25</v>
      </c>
    </row>
    <row r="13" spans="1:11" ht="13.9" thickBot="1">
      <c r="A13" s="7">
        <v>0</v>
      </c>
      <c r="B13" s="8">
        <f t="shared" si="0"/>
        <v>0</v>
      </c>
      <c r="C13" s="8">
        <f t="shared" si="1"/>
        <v>0</v>
      </c>
      <c r="D13" s="8">
        <f t="shared" si="2"/>
        <v>-7.8459095727844874E-2</v>
      </c>
      <c r="E13" s="13">
        <f t="shared" si="3"/>
        <v>-2</v>
      </c>
      <c r="F13" s="11">
        <f t="shared" si="4"/>
        <v>-0.25</v>
      </c>
    </row>
    <row r="14" spans="1:11" ht="13.9" thickBot="1">
      <c r="A14" s="7">
        <v>1</v>
      </c>
      <c r="B14" s="8">
        <f t="shared" si="0"/>
        <v>0.03</v>
      </c>
      <c r="C14" s="8">
        <f t="shared" si="1"/>
        <v>0.18849555921538758</v>
      </c>
      <c r="D14" s="8">
        <f t="shared" si="2"/>
        <v>-7.7381429265748758E-2</v>
      </c>
      <c r="E14" s="13">
        <f t="shared" si="3"/>
        <v>-2</v>
      </c>
      <c r="F14" s="11">
        <f t="shared" si="4"/>
        <v>-0.25</v>
      </c>
    </row>
    <row r="15" spans="1:11" ht="13.9" thickBot="1">
      <c r="A15" s="7">
        <v>2</v>
      </c>
      <c r="B15" s="8">
        <f t="shared" si="0"/>
        <v>0.06</v>
      </c>
      <c r="C15" s="8">
        <f t="shared" si="1"/>
        <v>0.37699111843077515</v>
      </c>
      <c r="D15" s="8">
        <f t="shared" si="2"/>
        <v>-8.7009895879367471E-2</v>
      </c>
      <c r="E15" s="13">
        <f t="shared" si="3"/>
        <v>-2</v>
      </c>
      <c r="F15" s="11">
        <f t="shared" si="4"/>
        <v>-0.25</v>
      </c>
    </row>
    <row r="16" spans="1:11" ht="13.9" thickBot="1">
      <c r="A16" s="7">
        <v>3</v>
      </c>
      <c r="B16" s="8">
        <f t="shared" si="0"/>
        <v>0.09</v>
      </c>
      <c r="C16" s="8">
        <f t="shared" si="1"/>
        <v>0.56548667764616278</v>
      </c>
      <c r="D16" s="8">
        <f t="shared" si="2"/>
        <v>-0.1210643691375759</v>
      </c>
      <c r="E16" s="13">
        <f t="shared" si="3"/>
        <v>-2</v>
      </c>
      <c r="F16" s="11">
        <f t="shared" si="4"/>
        <v>-0.25</v>
      </c>
    </row>
    <row r="17" spans="1:51" ht="13.9" thickBot="1">
      <c r="A17" s="7">
        <v>4</v>
      </c>
      <c r="B17" s="8">
        <f t="shared" si="0"/>
        <v>0.12</v>
      </c>
      <c r="C17" s="8">
        <f t="shared" si="1"/>
        <v>0.7539822368615503</v>
      </c>
      <c r="D17" s="8">
        <f t="shared" si="2"/>
        <v>-0.18692398450866365</v>
      </c>
      <c r="E17" s="13">
        <f t="shared" si="3"/>
        <v>-3</v>
      </c>
      <c r="F17" s="11">
        <f t="shared" si="4"/>
        <v>-0.375</v>
      </c>
    </row>
    <row r="18" spans="1:51" ht="13.9" thickBot="1">
      <c r="A18" s="7">
        <v>5</v>
      </c>
      <c r="B18" s="8">
        <f t="shared" si="0"/>
        <v>0.15</v>
      </c>
      <c r="C18" s="8">
        <f t="shared" si="1"/>
        <v>0.94247779607693793</v>
      </c>
      <c r="D18" s="8">
        <f t="shared" si="2"/>
        <v>-0.28362494651176273</v>
      </c>
      <c r="E18" s="13">
        <f t="shared" si="3"/>
        <v>-5</v>
      </c>
      <c r="F18" s="11">
        <f t="shared" si="4"/>
        <v>-0.625</v>
      </c>
    </row>
    <row r="19" spans="1:51" ht="13.9" thickBot="1">
      <c r="A19" s="7">
        <v>6</v>
      </c>
      <c r="B19" s="8">
        <f t="shared" si="0"/>
        <v>0.18</v>
      </c>
      <c r="C19" s="8">
        <f t="shared" si="1"/>
        <v>1.1309733552923256</v>
      </c>
      <c r="D19" s="8">
        <f t="shared" si="2"/>
        <v>-0.40133787853992386</v>
      </c>
      <c r="E19" s="13">
        <f t="shared" si="3"/>
        <v>-7</v>
      </c>
      <c r="F19" s="11">
        <f t="shared" si="4"/>
        <v>-0.875</v>
      </c>
    </row>
    <row r="20" spans="1:51" ht="13.9" thickBot="1">
      <c r="A20" s="7">
        <v>7</v>
      </c>
      <c r="B20" s="8">
        <f t="shared" si="0"/>
        <v>0.21</v>
      </c>
      <c r="C20" s="8">
        <f t="shared" si="1"/>
        <v>1.319468914507713</v>
      </c>
      <c r="D20" s="8">
        <f t="shared" si="2"/>
        <v>-0.52245037451240695</v>
      </c>
      <c r="E20" s="13">
        <f t="shared" si="3"/>
        <v>-8</v>
      </c>
      <c r="F20" s="11">
        <f t="shared" si="4"/>
        <v>-1</v>
      </c>
    </row>
    <row r="21" spans="1:51" ht="13.9" thickBot="1">
      <c r="A21" s="7">
        <v>8</v>
      </c>
      <c r="B21" s="8">
        <f t="shared" si="0"/>
        <v>0.24</v>
      </c>
      <c r="C21" s="8">
        <f t="shared" si="1"/>
        <v>1.5079644737231006</v>
      </c>
      <c r="D21" s="8">
        <f t="shared" si="2"/>
        <v>-0.62412637258996051</v>
      </c>
      <c r="E21" s="13">
        <f t="shared" si="3"/>
        <v>-10</v>
      </c>
      <c r="F21" s="11">
        <f t="shared" si="4"/>
        <v>-1.25</v>
      </c>
    </row>
    <row r="22" spans="1:51" ht="13.9" thickBot="1">
      <c r="A22" s="7">
        <v>9</v>
      </c>
      <c r="B22" s="8">
        <f t="shared" si="0"/>
        <v>0.27</v>
      </c>
      <c r="C22" s="8">
        <f t="shared" si="1"/>
        <v>1.6964600329384885</v>
      </c>
      <c r="D22" s="8">
        <f t="shared" si="2"/>
        <v>-0.68197608380604868</v>
      </c>
      <c r="E22" s="13">
        <f t="shared" si="3"/>
        <v>-11</v>
      </c>
      <c r="F22" s="11">
        <f t="shared" si="4"/>
        <v>-1.375</v>
      </c>
    </row>
    <row r="23" spans="1:51" ht="13.9" thickBot="1">
      <c r="A23" s="9">
        <v>10</v>
      </c>
      <c r="B23" s="10">
        <f t="shared" si="0"/>
        <v>0.3</v>
      </c>
      <c r="C23" s="10">
        <f t="shared" si="1"/>
        <v>1.8849555921538759</v>
      </c>
      <c r="D23" s="10">
        <f t="shared" si="2"/>
        <v>-0.67428430307525988</v>
      </c>
      <c r="E23" s="13">
        <f t="shared" si="3"/>
        <v>-11</v>
      </c>
      <c r="F23" s="11">
        <f t="shared" si="4"/>
        <v>-1.375</v>
      </c>
      <c r="J23" s="27" t="s">
        <v>7</v>
      </c>
    </row>
    <row r="24" spans="1:51">
      <c r="J24">
        <v>-0.3</v>
      </c>
      <c r="K24">
        <v>-0.27</v>
      </c>
      <c r="L24">
        <v>-0.24</v>
      </c>
      <c r="M24">
        <v>-0.21</v>
      </c>
      <c r="N24">
        <v>-0.18</v>
      </c>
      <c r="O24">
        <v>-0.15</v>
      </c>
      <c r="P24">
        <v>-0.12</v>
      </c>
      <c r="Q24">
        <v>-0.09</v>
      </c>
      <c r="R24">
        <v>-0.06</v>
      </c>
      <c r="S24">
        <v>-0.03</v>
      </c>
      <c r="T24">
        <v>0</v>
      </c>
      <c r="U24">
        <v>0.03</v>
      </c>
      <c r="V24">
        <v>0.06</v>
      </c>
      <c r="W24">
        <v>0.09</v>
      </c>
      <c r="X24">
        <v>0.12</v>
      </c>
      <c r="Y24">
        <v>0.15</v>
      </c>
      <c r="Z24">
        <v>0.18</v>
      </c>
      <c r="AA24">
        <v>0.21</v>
      </c>
      <c r="AB24">
        <v>0.24</v>
      </c>
      <c r="AC24">
        <v>0.27</v>
      </c>
      <c r="AD24">
        <v>0.3</v>
      </c>
      <c r="AF24">
        <v>0.03</v>
      </c>
      <c r="AH24">
        <v>0.06</v>
      </c>
      <c r="AJ24">
        <v>0.09</v>
      </c>
      <c r="AL24">
        <v>0.12</v>
      </c>
      <c r="AN24">
        <v>0.15</v>
      </c>
      <c r="AP24">
        <v>0.18</v>
      </c>
      <c r="AR24">
        <v>0.21</v>
      </c>
      <c r="AT24">
        <v>0.24</v>
      </c>
      <c r="AV24">
        <v>0.27</v>
      </c>
      <c r="AX24">
        <v>0.3</v>
      </c>
    </row>
    <row r="25" spans="1:51">
      <c r="I25" t="s">
        <v>16</v>
      </c>
      <c r="J25" s="26">
        <v>1.625</v>
      </c>
      <c r="K25" s="26">
        <v>1.625</v>
      </c>
      <c r="L25" s="26">
        <v>1.375</v>
      </c>
      <c r="M25" s="26">
        <v>1.125</v>
      </c>
      <c r="N25" s="26">
        <v>0.875</v>
      </c>
      <c r="O25" s="26">
        <v>0.5</v>
      </c>
      <c r="P25" s="26">
        <v>0.25</v>
      </c>
      <c r="Q25" s="26">
        <v>0.125</v>
      </c>
      <c r="R25" s="26">
        <v>-0.125</v>
      </c>
      <c r="S25" s="26">
        <v>-0.25</v>
      </c>
      <c r="T25" s="26">
        <v>-0.25</v>
      </c>
      <c r="U25" s="26">
        <v>-0.25</v>
      </c>
      <c r="V25" s="26">
        <v>-0.25</v>
      </c>
      <c r="W25" s="26">
        <v>-0.25</v>
      </c>
      <c r="X25" s="26">
        <v>-0.375</v>
      </c>
      <c r="Y25" s="26">
        <v>-0.625</v>
      </c>
      <c r="Z25" s="26">
        <v>-0.875</v>
      </c>
      <c r="AA25" s="26">
        <v>-1</v>
      </c>
      <c r="AB25" s="26">
        <v>-1.25</v>
      </c>
      <c r="AC25" s="26">
        <v>-1.375</v>
      </c>
      <c r="AD25" s="26">
        <v>-1.375</v>
      </c>
      <c r="AE25" t="s">
        <v>17</v>
      </c>
      <c r="AF25" t="s">
        <v>18</v>
      </c>
      <c r="AG25" t="s">
        <v>17</v>
      </c>
      <c r="AH25" t="s">
        <v>18</v>
      </c>
      <c r="AI25" t="s">
        <v>17</v>
      </c>
      <c r="AJ25" t="s">
        <v>18</v>
      </c>
      <c r="AK25" t="s">
        <v>17</v>
      </c>
      <c r="AL25" t="s">
        <v>18</v>
      </c>
      <c r="AM25" t="s">
        <v>17</v>
      </c>
      <c r="AN25" t="s">
        <v>18</v>
      </c>
      <c r="AO25" t="s">
        <v>17</v>
      </c>
      <c r="AP25" t="s">
        <v>18</v>
      </c>
      <c r="AQ25" t="s">
        <v>17</v>
      </c>
      <c r="AR25" t="s">
        <v>18</v>
      </c>
      <c r="AS25" t="s">
        <v>17</v>
      </c>
      <c r="AT25" t="s">
        <v>18</v>
      </c>
      <c r="AU25" t="s">
        <v>17</v>
      </c>
      <c r="AV25" t="s">
        <v>18</v>
      </c>
      <c r="AW25" t="s">
        <v>17</v>
      </c>
      <c r="AX25" t="s">
        <v>18</v>
      </c>
      <c r="AY25" t="s">
        <v>17</v>
      </c>
    </row>
    <row r="26" spans="1:51">
      <c r="A26" s="14" t="s">
        <v>19</v>
      </c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>
        <v>-1.375</v>
      </c>
      <c r="AW26" s="26">
        <v>-0.68197608380604868</v>
      </c>
      <c r="AX26" s="26"/>
      <c r="AY26" s="26"/>
    </row>
    <row r="27" spans="1:51" ht="12.75">
      <c r="A27" s="23" t="s">
        <v>20</v>
      </c>
      <c r="B27" s="24"/>
      <c r="C27" s="24"/>
      <c r="D27" s="24"/>
      <c r="E27" s="24"/>
      <c r="F27" s="24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>
        <v>-1.375</v>
      </c>
      <c r="AY27" s="26">
        <v>-0.67428430307525988</v>
      </c>
    </row>
    <row r="28" spans="1:51">
      <c r="A28" s="23" t="s">
        <v>21</v>
      </c>
      <c r="B28" s="24"/>
      <c r="C28" s="24"/>
      <c r="D28" s="24"/>
      <c r="E28" s="24"/>
      <c r="F28" s="24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>
        <v>-1.25</v>
      </c>
      <c r="AU28" s="26">
        <v>-0.62412637258996051</v>
      </c>
      <c r="AV28" s="26"/>
      <c r="AW28" s="26"/>
      <c r="AX28" s="26"/>
      <c r="AY28" s="26"/>
    </row>
    <row r="29" spans="1:51"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>
        <v>-1</v>
      </c>
      <c r="AS29" s="26">
        <v>-0.52245037451240695</v>
      </c>
      <c r="AT29" s="26"/>
      <c r="AU29" s="26"/>
      <c r="AV29" s="26"/>
      <c r="AW29" s="26"/>
      <c r="AX29" s="26"/>
      <c r="AY29" s="26"/>
    </row>
    <row r="30" spans="1:51"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>
        <v>-0.875</v>
      </c>
      <c r="AQ30" s="26">
        <v>-0.40133787853992386</v>
      </c>
      <c r="AR30" s="26"/>
      <c r="AS30" s="26"/>
      <c r="AT30" s="26"/>
      <c r="AU30" s="26"/>
      <c r="AV30" s="26"/>
      <c r="AW30" s="26"/>
      <c r="AX30" s="26"/>
      <c r="AY30" s="26"/>
    </row>
    <row r="31" spans="1:51">
      <c r="AE31" s="26"/>
      <c r="AF31" s="26"/>
      <c r="AG31" s="26"/>
      <c r="AH31" s="26"/>
      <c r="AI31" s="26"/>
      <c r="AJ31" s="26"/>
      <c r="AK31" s="26"/>
      <c r="AL31" s="26"/>
      <c r="AM31" s="26"/>
      <c r="AN31" s="26">
        <v>-0.625</v>
      </c>
      <c r="AO31" s="26">
        <v>-0.28362494651176273</v>
      </c>
      <c r="AP31" s="26"/>
      <c r="AQ31" s="26"/>
      <c r="AR31" s="26"/>
      <c r="AS31" s="26"/>
      <c r="AT31" s="26"/>
      <c r="AU31" s="26"/>
      <c r="AV31" s="26"/>
      <c r="AW31" s="26"/>
      <c r="AX31" s="26"/>
      <c r="AY31" s="26"/>
    </row>
    <row r="32" spans="1:51">
      <c r="AE32" s="26"/>
      <c r="AF32" s="26"/>
      <c r="AG32" s="26"/>
      <c r="AH32" s="26"/>
      <c r="AI32" s="26"/>
      <c r="AJ32" s="26"/>
      <c r="AK32" s="26"/>
      <c r="AL32" s="26">
        <v>-0.375</v>
      </c>
      <c r="AM32" s="26">
        <v>-0.18692398450866365</v>
      </c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</row>
  </sheetData>
  <mergeCells count="2">
    <mergeCell ref="A27:F27"/>
    <mergeCell ref="A28:F28"/>
  </mergeCells>
  <phoneticPr fontId="0" type="noConversion"/>
  <pageMargins left="0.75" right="0.75" top="1" bottom="1" header="0.5" footer="0.5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workbookViewId="0">
      <selection activeCell="B39" sqref="B39"/>
    </sheetView>
  </sheetViews>
  <sheetFormatPr defaultRowHeight="13.15"/>
  <cols>
    <col min="2" max="2" width="34.5703125" customWidth="1"/>
    <col min="3" max="3" width="12" customWidth="1"/>
    <col min="4" max="4" width="22.140625" customWidth="1"/>
    <col min="5" max="6" width="17.140625" customWidth="1"/>
    <col min="7" max="7" width="11.28515625" customWidth="1"/>
    <col min="8" max="8" width="12.5703125" customWidth="1"/>
  </cols>
  <sheetData>
    <row r="1" spans="1:8" ht="13.9" thickBot="1"/>
    <row r="2" spans="1:8" ht="52.9">
      <c r="A2" s="16" t="s">
        <v>22</v>
      </c>
      <c r="B2" s="16" t="s">
        <v>23</v>
      </c>
      <c r="C2" s="16" t="s">
        <v>24</v>
      </c>
      <c r="D2" s="16" t="s">
        <v>25</v>
      </c>
      <c r="E2" s="16" t="s">
        <v>26</v>
      </c>
      <c r="F2" s="16" t="s">
        <v>27</v>
      </c>
      <c r="G2" s="16" t="s">
        <v>28</v>
      </c>
      <c r="H2" s="22" t="s">
        <v>29</v>
      </c>
    </row>
    <row r="3" spans="1:8">
      <c r="A3" s="20">
        <v>1</v>
      </c>
      <c r="B3" s="20" t="s">
        <v>30</v>
      </c>
      <c r="C3" s="21" t="s">
        <v>31</v>
      </c>
      <c r="D3" s="20" t="s">
        <v>32</v>
      </c>
      <c r="E3" t="str">
        <f>RIGHT(D3,2)</f>
        <v>MB</v>
      </c>
      <c r="F3" s="21" t="str">
        <f>MID(D3, 1, FIND(LEFT(E3,1), D3) - 1)</f>
        <v xml:space="preserve">233 </v>
      </c>
      <c r="G3" s="21" t="s">
        <v>33</v>
      </c>
      <c r="H3" s="21">
        <f t="shared" ref="H3:H5" si="0">F3/VLOOKUP(LEFT(E3, 1)&amp;"*", A$30:B$33, 2, FALSE)</f>
        <v>233</v>
      </c>
    </row>
    <row r="4" spans="1:8">
      <c r="A4" s="20">
        <v>2</v>
      </c>
      <c r="B4" s="20" t="s">
        <v>34</v>
      </c>
      <c r="C4" s="21" t="s">
        <v>31</v>
      </c>
      <c r="D4" s="20" t="s">
        <v>35</v>
      </c>
      <c r="E4" t="str">
        <f t="shared" ref="E4:E27" si="1">RIGHT(D4,2)</f>
        <v>Mb</v>
      </c>
      <c r="F4" s="21" t="str">
        <f t="shared" ref="F4:F27" si="2">MID(D4, 1, FIND(LEFT(E4,1), D4) - 1)</f>
        <v xml:space="preserve">2 </v>
      </c>
      <c r="G4" s="21" t="s">
        <v>33</v>
      </c>
      <c r="H4" s="21">
        <f t="shared" si="0"/>
        <v>2</v>
      </c>
    </row>
    <row r="5" spans="1:8">
      <c r="A5" s="20">
        <v>3</v>
      </c>
      <c r="B5" s="20" t="s">
        <v>36</v>
      </c>
      <c r="C5" s="21" t="s">
        <v>37</v>
      </c>
      <c r="D5" s="20" t="s">
        <v>38</v>
      </c>
      <c r="E5" t="str">
        <f t="shared" si="1"/>
        <v>KB</v>
      </c>
      <c r="F5" s="21" t="str">
        <f t="shared" si="2"/>
        <v xml:space="preserve">264 </v>
      </c>
      <c r="G5" s="21" t="s">
        <v>33</v>
      </c>
      <c r="H5" s="21">
        <f t="shared" si="0"/>
        <v>0.26400000000000001</v>
      </c>
    </row>
    <row r="6" spans="1:8">
      <c r="A6" s="20">
        <v>4</v>
      </c>
      <c r="B6" s="20" t="s">
        <v>39</v>
      </c>
      <c r="C6" s="21" t="s">
        <v>37</v>
      </c>
      <c r="D6" s="20" t="s">
        <v>40</v>
      </c>
      <c r="E6" t="str">
        <f t="shared" si="1"/>
        <v>KB</v>
      </c>
      <c r="F6" s="21" t="str">
        <f t="shared" si="2"/>
        <v xml:space="preserve">98 </v>
      </c>
      <c r="G6" s="21" t="s">
        <v>33</v>
      </c>
      <c r="H6" s="21">
        <f>F6/VLOOKUP(LEFT(E6, 1)&amp;"*", A$30:B$33, 2, FALSE)</f>
        <v>9.8000000000000004E-2</v>
      </c>
    </row>
    <row r="7" spans="1:8">
      <c r="A7" s="20">
        <v>5</v>
      </c>
      <c r="B7" s="20" t="s">
        <v>41</v>
      </c>
      <c r="C7" s="21" t="s">
        <v>42</v>
      </c>
      <c r="D7" s="20" t="s">
        <v>43</v>
      </c>
      <c r="E7" t="str">
        <f t="shared" si="1"/>
        <v>Mb</v>
      </c>
      <c r="F7" s="21" t="str">
        <f t="shared" si="2"/>
        <v xml:space="preserve">3345 </v>
      </c>
      <c r="G7" s="21" t="s">
        <v>33</v>
      </c>
      <c r="H7" s="21">
        <f t="shared" ref="H7:H27" si="3">F7/VLOOKUP(LEFT(E7, 1)&amp;"*", A$30:B$33, 2, FALSE)</f>
        <v>3345</v>
      </c>
    </row>
    <row r="8" spans="1:8">
      <c r="A8" s="20">
        <v>6</v>
      </c>
      <c r="B8" s="20" t="s">
        <v>44</v>
      </c>
      <c r="C8" s="21" t="s">
        <v>37</v>
      </c>
      <c r="D8" s="20" t="s">
        <v>45</v>
      </c>
      <c r="E8" t="str">
        <f t="shared" si="1"/>
        <v>KB</v>
      </c>
      <c r="F8" s="21" t="str">
        <f t="shared" si="2"/>
        <v xml:space="preserve">40 </v>
      </c>
      <c r="G8" s="21" t="s">
        <v>33</v>
      </c>
      <c r="H8" s="21">
        <f t="shared" si="3"/>
        <v>0.04</v>
      </c>
    </row>
    <row r="9" spans="1:8">
      <c r="A9" s="20">
        <v>7</v>
      </c>
      <c r="B9" s="20" t="s">
        <v>46</v>
      </c>
      <c r="C9" s="21" t="s">
        <v>37</v>
      </c>
      <c r="D9" s="20" t="s">
        <v>47</v>
      </c>
      <c r="E9" t="str">
        <f t="shared" si="1"/>
        <v>MB</v>
      </c>
      <c r="F9" s="21" t="str">
        <f t="shared" si="2"/>
        <v xml:space="preserve">0.456 </v>
      </c>
      <c r="G9" s="21" t="s">
        <v>33</v>
      </c>
      <c r="H9" s="21">
        <f t="shared" si="3"/>
        <v>0.45600000000000002</v>
      </c>
    </row>
    <row r="10" spans="1:8">
      <c r="A10" s="20">
        <v>8</v>
      </c>
      <c r="B10" s="20" t="s">
        <v>48</v>
      </c>
      <c r="C10" s="21" t="s">
        <v>37</v>
      </c>
      <c r="D10" s="20" t="s">
        <v>49</v>
      </c>
      <c r="E10" t="str">
        <f t="shared" si="1"/>
        <v>Mb</v>
      </c>
      <c r="F10" s="21" t="str">
        <f t="shared" si="2"/>
        <v xml:space="preserve">3.648 </v>
      </c>
      <c r="G10" s="21" t="s">
        <v>33</v>
      </c>
      <c r="H10" s="21">
        <f t="shared" si="3"/>
        <v>3.6480000000000001</v>
      </c>
    </row>
    <row r="11" spans="1:8">
      <c r="A11" s="20">
        <v>9</v>
      </c>
      <c r="B11" s="20" t="s">
        <v>50</v>
      </c>
      <c r="C11" s="21" t="s">
        <v>37</v>
      </c>
      <c r="D11" s="20" t="s">
        <v>51</v>
      </c>
      <c r="E11" t="str">
        <f t="shared" si="1"/>
        <v>MB</v>
      </c>
      <c r="F11" s="21" t="str">
        <f t="shared" si="2"/>
        <v xml:space="preserve">0.12 </v>
      </c>
      <c r="G11" s="21" t="s">
        <v>33</v>
      </c>
      <c r="H11" s="21">
        <f t="shared" si="3"/>
        <v>0.12</v>
      </c>
    </row>
    <row r="12" spans="1:8">
      <c r="A12" s="20">
        <v>10</v>
      </c>
      <c r="B12" s="20" t="s">
        <v>52</v>
      </c>
      <c r="C12" s="21" t="s">
        <v>42</v>
      </c>
      <c r="D12" s="20" t="s">
        <v>53</v>
      </c>
      <c r="E12" t="str">
        <f t="shared" si="1"/>
        <v>GB</v>
      </c>
      <c r="F12" s="21" t="str">
        <f t="shared" si="2"/>
        <v xml:space="preserve">2.8 </v>
      </c>
      <c r="G12" s="21" t="s">
        <v>33</v>
      </c>
      <c r="H12" s="21">
        <f t="shared" si="3"/>
        <v>2799.9999999999995</v>
      </c>
    </row>
    <row r="13" spans="1:8">
      <c r="A13" s="20">
        <v>11</v>
      </c>
      <c r="B13" s="20" t="s">
        <v>54</v>
      </c>
      <c r="C13" s="21" t="s">
        <v>55</v>
      </c>
      <c r="D13" s="20" t="s">
        <v>56</v>
      </c>
      <c r="E13" t="str">
        <f t="shared" si="1"/>
        <v>TB</v>
      </c>
      <c r="F13" s="21" t="str">
        <f t="shared" si="2"/>
        <v xml:space="preserve">0.123 </v>
      </c>
      <c r="G13" s="21" t="s">
        <v>33</v>
      </c>
      <c r="H13" s="21">
        <f t="shared" si="3"/>
        <v>123000</v>
      </c>
    </row>
    <row r="14" spans="1:8">
      <c r="A14" s="20">
        <v>13</v>
      </c>
      <c r="B14" s="20" t="s">
        <v>57</v>
      </c>
      <c r="C14" s="21" t="s">
        <v>55</v>
      </c>
      <c r="D14" s="20" t="s">
        <v>58</v>
      </c>
      <c r="E14" t="str">
        <f t="shared" si="1"/>
        <v>MB</v>
      </c>
      <c r="F14" s="21" t="str">
        <f t="shared" si="2"/>
        <v xml:space="preserve">4 </v>
      </c>
      <c r="G14" s="21" t="s">
        <v>33</v>
      </c>
      <c r="H14" s="21">
        <f t="shared" si="3"/>
        <v>4</v>
      </c>
    </row>
    <row r="15" spans="1:8">
      <c r="A15" s="20">
        <v>18</v>
      </c>
      <c r="B15" s="20" t="s">
        <v>59</v>
      </c>
      <c r="C15" s="21" t="s">
        <v>42</v>
      </c>
      <c r="D15" s="20" t="s">
        <v>60</v>
      </c>
      <c r="E15" t="str">
        <f t="shared" si="1"/>
        <v>GB</v>
      </c>
      <c r="F15" s="21" t="str">
        <f t="shared" si="2"/>
        <v xml:space="preserve">7.270 </v>
      </c>
      <c r="G15" s="21" t="s">
        <v>33</v>
      </c>
      <c r="H15" s="21">
        <f t="shared" si="3"/>
        <v>7269.9999999999991</v>
      </c>
    </row>
    <row r="16" spans="1:8">
      <c r="A16" s="20">
        <v>19</v>
      </c>
      <c r="B16" s="20" t="s">
        <v>61</v>
      </c>
      <c r="C16" s="21" t="s">
        <v>55</v>
      </c>
      <c r="D16" s="20" t="s">
        <v>62</v>
      </c>
      <c r="E16" t="str">
        <f t="shared" si="1"/>
        <v>MB</v>
      </c>
      <c r="F16" s="21" t="str">
        <f t="shared" si="2"/>
        <v xml:space="preserve">2 </v>
      </c>
      <c r="G16" s="21" t="s">
        <v>33</v>
      </c>
      <c r="H16" s="21">
        <f t="shared" si="3"/>
        <v>2</v>
      </c>
    </row>
    <row r="17" spans="1:8">
      <c r="A17" s="20">
        <v>21</v>
      </c>
      <c r="B17" s="20" t="s">
        <v>63</v>
      </c>
      <c r="C17" s="21" t="s">
        <v>31</v>
      </c>
      <c r="D17" s="20" t="s">
        <v>64</v>
      </c>
      <c r="E17" t="str">
        <f t="shared" si="1"/>
        <v>KB</v>
      </c>
      <c r="F17" s="21" t="str">
        <f t="shared" si="2"/>
        <v xml:space="preserve">13.6 </v>
      </c>
      <c r="G17" s="21" t="s">
        <v>33</v>
      </c>
      <c r="H17" s="21">
        <f t="shared" si="3"/>
        <v>1.3599999999999999E-2</v>
      </c>
    </row>
    <row r="18" spans="1:8">
      <c r="A18" s="20">
        <v>22</v>
      </c>
      <c r="B18" s="20" t="s">
        <v>65</v>
      </c>
      <c r="C18" s="21" t="s">
        <v>31</v>
      </c>
      <c r="D18" s="20" t="s">
        <v>66</v>
      </c>
      <c r="E18" t="str">
        <f t="shared" si="1"/>
        <v>MB</v>
      </c>
      <c r="F18" s="21" t="str">
        <f t="shared" si="2"/>
        <v xml:space="preserve">232 </v>
      </c>
      <c r="G18" s="21" t="s">
        <v>33</v>
      </c>
      <c r="H18" s="21">
        <f t="shared" si="3"/>
        <v>232</v>
      </c>
    </row>
    <row r="19" spans="1:8">
      <c r="A19" s="20">
        <v>24</v>
      </c>
      <c r="B19" s="20" t="s">
        <v>67</v>
      </c>
      <c r="C19" s="21" t="s">
        <v>42</v>
      </c>
      <c r="D19" s="20" t="s">
        <v>68</v>
      </c>
      <c r="E19" t="str">
        <f t="shared" si="1"/>
        <v>Mb</v>
      </c>
      <c r="F19" s="21" t="str">
        <f t="shared" si="2"/>
        <v xml:space="preserve">800 </v>
      </c>
      <c r="G19" s="21" t="s">
        <v>33</v>
      </c>
      <c r="H19" s="21">
        <f t="shared" si="3"/>
        <v>800</v>
      </c>
    </row>
    <row r="20" spans="1:8">
      <c r="A20" s="20">
        <v>28</v>
      </c>
      <c r="B20" s="20" t="s">
        <v>69</v>
      </c>
      <c r="C20" s="21" t="s">
        <v>42</v>
      </c>
      <c r="D20" s="20" t="s">
        <v>60</v>
      </c>
      <c r="E20" t="str">
        <f t="shared" si="1"/>
        <v>GB</v>
      </c>
      <c r="F20" s="21" t="str">
        <f t="shared" si="2"/>
        <v xml:space="preserve">7.270 </v>
      </c>
      <c r="G20" s="21" t="s">
        <v>33</v>
      </c>
      <c r="H20" s="21">
        <f t="shared" si="3"/>
        <v>7269.9999999999991</v>
      </c>
    </row>
    <row r="21" spans="1:8">
      <c r="A21" s="20">
        <v>31</v>
      </c>
      <c r="B21" s="20" t="s">
        <v>70</v>
      </c>
      <c r="C21" s="21" t="s">
        <v>42</v>
      </c>
      <c r="D21" s="20" t="s">
        <v>71</v>
      </c>
      <c r="E21" t="str">
        <f t="shared" si="1"/>
        <v>Mb</v>
      </c>
      <c r="F21" s="21" t="str">
        <f t="shared" si="2"/>
        <v xml:space="preserve">1200 </v>
      </c>
      <c r="G21" s="21" t="s">
        <v>33</v>
      </c>
      <c r="H21" s="21">
        <f t="shared" si="3"/>
        <v>1200</v>
      </c>
    </row>
    <row r="22" spans="1:8">
      <c r="A22" s="20">
        <v>37</v>
      </c>
      <c r="B22" s="20" t="s">
        <v>72</v>
      </c>
      <c r="C22" s="21" t="s">
        <v>42</v>
      </c>
      <c r="D22" s="20" t="s">
        <v>73</v>
      </c>
      <c r="E22" t="str">
        <f t="shared" si="1"/>
        <v>GB</v>
      </c>
      <c r="F22" s="21" t="str">
        <f t="shared" si="2"/>
        <v xml:space="preserve">7.70 </v>
      </c>
      <c r="G22" s="21" t="s">
        <v>33</v>
      </c>
      <c r="H22" s="21">
        <f t="shared" si="3"/>
        <v>7700</v>
      </c>
    </row>
    <row r="23" spans="1:8">
      <c r="A23" s="20">
        <v>40</v>
      </c>
      <c r="B23" s="20" t="s">
        <v>74</v>
      </c>
      <c r="C23" s="21" t="s">
        <v>42</v>
      </c>
      <c r="D23" s="20" t="s">
        <v>56</v>
      </c>
      <c r="E23" t="str">
        <f t="shared" si="1"/>
        <v>TB</v>
      </c>
      <c r="F23" s="21" t="str">
        <f t="shared" si="2"/>
        <v xml:space="preserve">0.123 </v>
      </c>
      <c r="G23" s="21" t="s">
        <v>33</v>
      </c>
      <c r="H23" s="21">
        <f t="shared" si="3"/>
        <v>123000</v>
      </c>
    </row>
    <row r="24" spans="1:8">
      <c r="A24" s="20">
        <v>44</v>
      </c>
      <c r="B24" s="20" t="s">
        <v>75</v>
      </c>
      <c r="C24" s="21" t="s">
        <v>42</v>
      </c>
      <c r="D24" s="20" t="s">
        <v>76</v>
      </c>
      <c r="E24" t="str">
        <f t="shared" si="1"/>
        <v>GB</v>
      </c>
      <c r="F24" s="21" t="str">
        <f t="shared" si="2"/>
        <v xml:space="preserve">8.170 </v>
      </c>
      <c r="G24" s="21" t="s">
        <v>33</v>
      </c>
      <c r="H24" s="21">
        <f t="shared" si="3"/>
        <v>8170</v>
      </c>
    </row>
    <row r="25" spans="1:8">
      <c r="A25" s="20">
        <v>47</v>
      </c>
      <c r="B25" s="20" t="s">
        <v>77</v>
      </c>
      <c r="C25" s="21" t="s">
        <v>42</v>
      </c>
      <c r="D25" s="20" t="s">
        <v>78</v>
      </c>
      <c r="E25" t="str">
        <f t="shared" si="1"/>
        <v>GB</v>
      </c>
      <c r="F25" s="21" t="str">
        <f t="shared" si="2"/>
        <v xml:space="preserve">3.6 </v>
      </c>
      <c r="G25" s="21" t="s">
        <v>33</v>
      </c>
      <c r="H25" s="21">
        <f t="shared" si="3"/>
        <v>3600</v>
      </c>
    </row>
    <row r="26" spans="1:8">
      <c r="A26" s="20">
        <v>50</v>
      </c>
      <c r="B26" s="20" t="s">
        <v>79</v>
      </c>
      <c r="C26" s="21" t="s">
        <v>42</v>
      </c>
      <c r="D26" s="20" t="s">
        <v>80</v>
      </c>
      <c r="E26" t="str">
        <f t="shared" si="1"/>
        <v>GB</v>
      </c>
      <c r="F26" s="21" t="str">
        <f t="shared" si="2"/>
        <v xml:space="preserve">4.1 </v>
      </c>
      <c r="G26" s="21" t="s">
        <v>33</v>
      </c>
      <c r="H26" s="21">
        <f t="shared" si="3"/>
        <v>4100</v>
      </c>
    </row>
    <row r="27" spans="1:8">
      <c r="A27" s="20">
        <v>56</v>
      </c>
      <c r="B27" s="20" t="s">
        <v>81</v>
      </c>
      <c r="C27" s="21" t="s">
        <v>42</v>
      </c>
      <c r="D27" s="20" t="s">
        <v>82</v>
      </c>
      <c r="E27" t="str">
        <f t="shared" si="1"/>
        <v>GB</v>
      </c>
      <c r="F27" s="21" t="str">
        <f t="shared" si="2"/>
        <v xml:space="preserve">4.4 </v>
      </c>
      <c r="G27" s="21" t="s">
        <v>33</v>
      </c>
      <c r="H27" s="21">
        <f t="shared" si="3"/>
        <v>4400</v>
      </c>
    </row>
    <row r="29" spans="1:8">
      <c r="A29" t="s">
        <v>83</v>
      </c>
      <c r="B29" t="s">
        <v>84</v>
      </c>
    </row>
    <row r="30" spans="1:8">
      <c r="A30" t="s">
        <v>85</v>
      </c>
      <c r="B30">
        <v>1000</v>
      </c>
    </row>
    <row r="31" spans="1:8">
      <c r="A31" t="s">
        <v>86</v>
      </c>
      <c r="B31">
        <v>1E-3</v>
      </c>
    </row>
    <row r="32" spans="1:8">
      <c r="A32" t="s">
        <v>87</v>
      </c>
      <c r="B32">
        <v>9.9999999999999995E-7</v>
      </c>
    </row>
    <row r="33" spans="1:2">
      <c r="A33" t="s">
        <v>88</v>
      </c>
      <c r="B33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14"/>
  <sheetViews>
    <sheetView workbookViewId="0">
      <selection activeCell="F12" sqref="F12"/>
    </sheetView>
  </sheetViews>
  <sheetFormatPr defaultRowHeight="13.15"/>
  <cols>
    <col min="1" max="1" width="12.28515625" customWidth="1"/>
    <col min="2" max="2" width="11.140625" bestFit="1" customWidth="1"/>
  </cols>
  <sheetData>
    <row r="2" spans="1:7">
      <c r="B2" t="s">
        <v>89</v>
      </c>
    </row>
    <row r="3" spans="1:7" ht="12.75"/>
    <row r="4" spans="1:7" ht="12.75">
      <c r="A4" t="s">
        <v>26</v>
      </c>
      <c r="B4" t="s">
        <v>90</v>
      </c>
      <c r="D4" s="28" t="s">
        <v>91</v>
      </c>
      <c r="E4" s="29" t="s">
        <v>92</v>
      </c>
      <c r="F4" s="29" t="s">
        <v>93</v>
      </c>
      <c r="G4" s="30" t="s">
        <v>94</v>
      </c>
    </row>
    <row r="5" spans="1:7" ht="12.75">
      <c r="A5" t="s">
        <v>95</v>
      </c>
      <c r="B5">
        <v>8</v>
      </c>
      <c r="D5" s="31">
        <v>1</v>
      </c>
      <c r="E5" s="32" t="s">
        <v>86</v>
      </c>
      <c r="F5" s="32" t="s">
        <v>88</v>
      </c>
      <c r="G5" s="33">
        <f>E13</f>
        <v>1000</v>
      </c>
    </row>
    <row r="6" spans="1:7" ht="12.75">
      <c r="A6" t="s">
        <v>96</v>
      </c>
      <c r="B6">
        <v>8</v>
      </c>
      <c r="E6" t="s">
        <v>97</v>
      </c>
    </row>
    <row r="7" spans="1:7">
      <c r="A7" t="s">
        <v>98</v>
      </c>
      <c r="B7">
        <v>8000</v>
      </c>
      <c r="E7">
        <f>VLOOKUP(LEFT(E5, 1)&amp;"*", A4:B13, 2, FALSE)</f>
        <v>8000000000</v>
      </c>
    </row>
    <row r="8" spans="1:7">
      <c r="A8" t="s">
        <v>99</v>
      </c>
      <c r="B8">
        <v>8000</v>
      </c>
      <c r="E8" t="s">
        <v>100</v>
      </c>
    </row>
    <row r="9" spans="1:7">
      <c r="A9" t="s">
        <v>101</v>
      </c>
      <c r="B9">
        <v>8000000</v>
      </c>
      <c r="E9" t="s">
        <v>102</v>
      </c>
    </row>
    <row r="10" spans="1:7">
      <c r="A10" t="s">
        <v>33</v>
      </c>
      <c r="B10">
        <v>8000000</v>
      </c>
      <c r="E10">
        <f>E7</f>
        <v>8000000000</v>
      </c>
    </row>
    <row r="11" spans="1:7">
      <c r="A11" t="s">
        <v>103</v>
      </c>
      <c r="B11">
        <v>8000000000</v>
      </c>
      <c r="E11" t="s">
        <v>100</v>
      </c>
    </row>
    <row r="12" spans="1:7">
      <c r="A12" t="s">
        <v>104</v>
      </c>
      <c r="B12">
        <v>8000000000000</v>
      </c>
      <c r="E12" t="s">
        <v>97</v>
      </c>
    </row>
    <row r="13" spans="1:7">
      <c r="A13" t="s">
        <v>105</v>
      </c>
      <c r="B13">
        <v>8000000000000000</v>
      </c>
      <c r="E13">
        <f>E10/VLOOKUP(LEFT(F5, 1)&amp;"*", A4:B13, 2, FALSE)</f>
        <v>1000</v>
      </c>
    </row>
    <row r="14" spans="1:7">
      <c r="E14" t="str">
        <f>F5</f>
        <v>mb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21"/>
  <sheetViews>
    <sheetView workbookViewId="0">
      <selection activeCell="D20" sqref="D20"/>
    </sheetView>
  </sheetViews>
  <sheetFormatPr defaultRowHeight="13.15"/>
  <cols>
    <col min="2" max="2" width="12.85546875" customWidth="1"/>
    <col min="3" max="3" width="9.7109375" customWidth="1"/>
  </cols>
  <sheetData>
    <row r="2" spans="1:7">
      <c r="A2" s="25" t="s">
        <v>106</v>
      </c>
      <c r="B2" s="25" t="s">
        <v>107</v>
      </c>
      <c r="C2" s="25"/>
      <c r="D2" s="25"/>
      <c r="E2" s="25" t="s">
        <v>107</v>
      </c>
      <c r="F2" s="25"/>
      <c r="G2" s="25"/>
    </row>
    <row r="3" spans="1:7">
      <c r="A3" s="25"/>
      <c r="B3" s="20" t="s">
        <v>55</v>
      </c>
      <c r="C3" s="20" t="s">
        <v>31</v>
      </c>
      <c r="D3" s="20" t="s">
        <v>42</v>
      </c>
      <c r="E3" s="20" t="s">
        <v>55</v>
      </c>
      <c r="F3" s="20" t="s">
        <v>31</v>
      </c>
      <c r="G3" s="20" t="s">
        <v>42</v>
      </c>
    </row>
    <row r="4" spans="1:7">
      <c r="A4" s="20">
        <v>1</v>
      </c>
      <c r="B4" s="20" t="s">
        <v>108</v>
      </c>
      <c r="C4" s="20" t="s">
        <v>109</v>
      </c>
      <c r="D4" s="20" t="s">
        <v>110</v>
      </c>
      <c r="E4" s="20" t="s">
        <v>108</v>
      </c>
      <c r="F4" s="20" t="s">
        <v>109</v>
      </c>
      <c r="G4" s="20" t="s">
        <v>110</v>
      </c>
    </row>
    <row r="5" spans="1:7">
      <c r="A5" s="20">
        <v>2</v>
      </c>
      <c r="B5" s="20" t="s">
        <v>111</v>
      </c>
      <c r="C5" s="20" t="s">
        <v>112</v>
      </c>
      <c r="D5" s="20" t="s">
        <v>113</v>
      </c>
      <c r="E5" s="20" t="s">
        <v>111</v>
      </c>
      <c r="F5" s="20" t="s">
        <v>112</v>
      </c>
      <c r="G5" s="20" t="s">
        <v>113</v>
      </c>
    </row>
    <row r="6" spans="1:7">
      <c r="A6" s="20">
        <v>3</v>
      </c>
      <c r="B6" s="20" t="s">
        <v>114</v>
      </c>
      <c r="C6" s="20" t="s">
        <v>115</v>
      </c>
      <c r="D6" s="20" t="s">
        <v>116</v>
      </c>
      <c r="E6" s="20" t="s">
        <v>114</v>
      </c>
      <c r="F6" s="20" t="s">
        <v>115</v>
      </c>
      <c r="G6" s="20" t="s">
        <v>116</v>
      </c>
    </row>
    <row r="7" spans="1:7">
      <c r="A7" s="20">
        <v>4</v>
      </c>
      <c r="B7" s="20" t="s">
        <v>117</v>
      </c>
      <c r="C7" s="20" t="s">
        <v>118</v>
      </c>
      <c r="D7" s="20" t="s">
        <v>119</v>
      </c>
      <c r="E7" s="20" t="s">
        <v>117</v>
      </c>
      <c r="F7" s="20" t="s">
        <v>118</v>
      </c>
      <c r="G7" s="20" t="s">
        <v>119</v>
      </c>
    </row>
    <row r="8" spans="1:7">
      <c r="A8" s="20">
        <v>5</v>
      </c>
      <c r="B8" s="20" t="s">
        <v>120</v>
      </c>
      <c r="C8" s="20" t="s">
        <v>121</v>
      </c>
      <c r="D8" s="20" t="s">
        <v>122</v>
      </c>
      <c r="E8" s="20" t="s">
        <v>120</v>
      </c>
      <c r="F8" s="20" t="s">
        <v>121</v>
      </c>
      <c r="G8" s="20" t="s">
        <v>122</v>
      </c>
    </row>
    <row r="9" spans="1:7">
      <c r="A9" s="20"/>
      <c r="B9" s="20"/>
      <c r="C9" s="20"/>
      <c r="D9" s="20"/>
      <c r="E9" s="20"/>
      <c r="F9" s="20"/>
      <c r="G9" s="20"/>
    </row>
    <row r="10" spans="1:7">
      <c r="A10" s="20"/>
      <c r="B10" s="20"/>
      <c r="C10" s="20"/>
      <c r="D10" s="20"/>
      <c r="E10" s="20"/>
      <c r="F10" s="20"/>
      <c r="G10" s="20"/>
    </row>
    <row r="11" spans="1:7">
      <c r="A11" s="20"/>
      <c r="B11" s="20"/>
      <c r="C11" s="20"/>
      <c r="D11" s="20"/>
      <c r="E11" s="20"/>
      <c r="F11" s="20"/>
      <c r="G11" s="20"/>
    </row>
    <row r="12" spans="1:7">
      <c r="A12" s="20"/>
      <c r="B12" s="20"/>
      <c r="C12" s="20"/>
      <c r="D12" s="20"/>
      <c r="E12" s="20"/>
      <c r="F12" s="20"/>
      <c r="G12" s="20"/>
    </row>
    <row r="13" spans="1:7">
      <c r="A13" s="20"/>
      <c r="B13" s="20"/>
      <c r="C13" s="20"/>
      <c r="D13" s="20"/>
      <c r="E13" s="20"/>
      <c r="F13" s="20"/>
      <c r="G13" s="20"/>
    </row>
    <row r="14" spans="1:7">
      <c r="A14" s="20"/>
      <c r="B14" s="20"/>
      <c r="C14" s="20"/>
      <c r="D14" s="20"/>
      <c r="E14" s="20"/>
      <c r="F14" s="20"/>
      <c r="G14" s="20"/>
    </row>
    <row r="15" spans="1:7">
      <c r="A15" s="20"/>
      <c r="B15" s="20"/>
      <c r="C15" s="20"/>
      <c r="D15" s="20"/>
      <c r="E15" s="20"/>
      <c r="F15" s="20"/>
      <c r="G15" s="20"/>
    </row>
    <row r="16" spans="1:7">
      <c r="A16" s="20"/>
      <c r="B16" s="20"/>
      <c r="C16" s="20"/>
      <c r="D16" s="20"/>
      <c r="E16" s="20"/>
      <c r="F16" s="20"/>
      <c r="G16" s="20"/>
    </row>
    <row r="17" spans="1:7">
      <c r="A17" s="20"/>
      <c r="B17" s="20"/>
      <c r="C17" s="20"/>
      <c r="D17" s="20"/>
      <c r="E17" s="20"/>
      <c r="F17" s="20"/>
      <c r="G17" s="20"/>
    </row>
    <row r="18" spans="1:7">
      <c r="A18" s="20"/>
      <c r="B18" s="20"/>
      <c r="C18" s="20"/>
      <c r="D18" s="20"/>
      <c r="E18" s="20"/>
      <c r="F18" s="20"/>
      <c r="G18" s="20"/>
    </row>
    <row r="19" spans="1:7">
      <c r="A19" s="20"/>
      <c r="B19" s="20"/>
      <c r="C19" s="20"/>
      <c r="D19" s="20"/>
      <c r="E19" s="20"/>
      <c r="F19" s="20"/>
      <c r="G19" s="20"/>
    </row>
    <row r="20" spans="1:7">
      <c r="A20" s="20"/>
      <c r="B20" s="20"/>
      <c r="C20" s="20"/>
      <c r="D20" s="20"/>
      <c r="E20" s="20"/>
      <c r="F20" s="20"/>
      <c r="G20" s="20"/>
    </row>
    <row r="21" spans="1:7">
      <c r="A21" s="20"/>
      <c r="B21" s="20"/>
      <c r="C21" s="20"/>
      <c r="D21" s="20"/>
      <c r="E21" s="20"/>
      <c r="F21" s="20"/>
      <c r="G21" s="20"/>
    </row>
  </sheetData>
  <mergeCells count="3">
    <mergeCell ref="A2:A3"/>
    <mergeCell ref="B2:D2"/>
    <mergeCell ref="E2:G2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Politechnika Rzeszowska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Waldemar Mikluszka</dc:creator>
  <cp:keywords/>
  <dc:description/>
  <cp:lastModifiedBy/>
  <cp:revision/>
  <dcterms:created xsi:type="dcterms:W3CDTF">2007-10-18T15:40:14Z</dcterms:created>
  <dcterms:modified xsi:type="dcterms:W3CDTF">2021-12-21T22:27:04Z</dcterms:modified>
  <cp:category/>
  <cp:contentStatus/>
</cp:coreProperties>
</file>