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fguzman\Downloads\"/>
    </mc:Choice>
  </mc:AlternateContent>
  <bookViews>
    <workbookView xWindow="0" yWindow="0" windowWidth="28800" windowHeight="1233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E17" i="1"/>
  <c r="G17" i="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<sst xmlns="http://schemas.openxmlformats.org/spreadsheetml/2006/main" count="158" uniqueCount="99">
  <si>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</si>
  <si>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</si>
  <si>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</si>
  <si>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</si>
  <si>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</si>
  <si>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</si>
  <si>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</si>
  <si>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</si>
  <si>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</si>
  <si>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</si>
  <si>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</si>
  <si>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</si>
  <si>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</si>
  <si>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</si>
  <si>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</si>
  <si>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</si>
  <si>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</si>
  <si>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</si>
  <si>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</si>
  <si>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</si>
  <si>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</si>
  <si>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</si>
  <si>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</si>
  <si>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</si>
  <si>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</si>
  <si>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</si>
  <si>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</si>
  <si>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</si>
  <si>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</si>
  <si>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</si>
  <si>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</si>
  <si>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</si>
  <si>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</si>
  <si>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</si>
  <si>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</si>
  <si>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</si>
  <si>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</si>
  <si>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</si>
  <si>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</si>
  <si>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</si>
  <si>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</si>
  <si>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</si>
  <si>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</si>
  <si>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</si>
  <si>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</si>
  <si>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</si>
  <si>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</si>
  <si>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</si>
  <si>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</si>
  <si>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</si>
  <si>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</si>
  <si>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</si>
  <si>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</si>
  <si>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</si>
  <si>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</si>
  <si>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</si>
  <si>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</si>
  <si>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</si>
  <si>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</si>
  <si>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</si>
  <si>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</si>
  <si>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</si>
  <si>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</si>
  <si>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</si>
  <si>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</si>
  <si>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</si>
  <si>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</si>
  <si>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</si>
  <si>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</si>
  <si>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</si>
  <si>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</si>
  <si>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</si>
  <si>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</si>
  <si>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</si>
  <si>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</si>
  <si>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</si>
  <si>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</si>
  <si>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</si>
  <si>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</si>
  <si>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</si>
  <si>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</si>
  <si>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</si>
  <si>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</si>
  <si>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</si>
  <si>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</si>
  <si>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</si>
  <si>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</si>
  <si>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</si>
  <si>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</si>
  <si>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</si>
  <si>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</si>
  <si>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</si>
  <si>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</si>
  <si>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</si>
  <si>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</si>
  <si>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Felipe Guzman</t>
  </si>
  <si>
    <t>Nicolas Madrid</t>
  </si>
  <si>
    <t>Diego urzua</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</si>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</sst>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9"/>
  <sheetViews>
    <sheetView tabSelected="1" topLeftCell="A13" zoomScale="120" zoomScaleNormal="120" workbookViewId="0">
      <selection activeCell="E36" sqref="E36"/>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6.6</v>
      </c>
      <c r="D4" s="6">
        <f>$C$35</f>
        <v>7</v>
      </c>
      <c r="E4" s="51">
        <f>C4*C$2+D4*D$2</f>
        <v>6.6999999999999993</v>
      </c>
      <c r="G4" s="1"/>
    </row>
    <row r="5" spans="1:11" x14ac:dyDescent="0.25">
      <c r="A5" s="5">
        <v>2</v>
      </c>
      <c r="B5" s="38" t="s">
        <v>96</v>
      </c>
      <c r="C5" s="6">
        <f>EVALUACION1!$C$24</f>
        <v>6.6</v>
      </c>
      <c r="D5" s="6">
        <f>C47</f>
        <v>7</v>
      </c>
      <c r="E5" s="51">
        <f t="shared" ref="E5:E6" si="0">C5*C$2+D5*D$2</f>
        <v>6.6999999999999993</v>
      </c>
      <c r="G5" s="1"/>
    </row>
    <row r="6" spans="1:11" x14ac:dyDescent="0.25">
      <c r="A6" s="5">
        <v>3</v>
      </c>
      <c r="B6" s="38" t="s">
        <v>97</v>
      </c>
      <c r="C6" s="6">
        <f>EVALUACION1!$C$24</f>
        <v>6.6</v>
      </c>
      <c r="D6" s="6">
        <f>C58</f>
        <v>7</v>
      </c>
      <c r="E6" s="51">
        <f t="shared" si="0"/>
        <v>6.6999999999999993</v>
      </c>
      <c r="G6" s="1"/>
    </row>
    <row r="11" spans="1:11" ht="18.75" outlineLevel="1" x14ac:dyDescent="0.25">
      <c r="A11" s="69" t="s">
        <v>12</v>
      </c>
      <c r="B11" s="15"/>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77</v>
      </c>
      <c r="I12" s="64"/>
      <c r="J12" s="62" t="s">
        <v>10</v>
      </c>
      <c r="K12" s="64"/>
    </row>
    <row r="13" spans="1:11" ht="24"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7</v>
      </c>
      <c r="D17" s="17"/>
      <c r="E17" s="17" t="str">
        <f t="shared" ref="E17" si="12">IF(D17="X",100*0.1,"")</f>
        <v/>
      </c>
      <c r="F17" s="17" t="s">
        <v>98</v>
      </c>
      <c r="G17" s="17">
        <f t="shared" ref="G17" si="13">IF(F17="X",60*0.1,"")</f>
        <v>6</v>
      </c>
      <c r="H17" s="17" t="str">
        <f t="shared" ref="H17:H22" si="14">IF($C17=ML,"X","")</f>
        <v/>
      </c>
      <c r="I17" s="17" t="str">
        <f t="shared" ref="I17" si="15">IF(H17="X",30*0.1,"")</f>
        <v/>
      </c>
      <c r="J17" s="17" t="str">
        <f t="shared" ref="J17:J22" si="16">IF($C17=NL,"X","")</f>
        <v/>
      </c>
      <c r="K17" s="17" t="str">
        <f t="shared" ref="K17:K22" si="17">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ref="D17:D22" si="18">IF($C18=CL,"X","")</f>
        <v>X</v>
      </c>
      <c r="E18" s="17">
        <f t="shared" ref="E18" si="19">IF(D18="X",100*0.1,"")</f>
        <v>10</v>
      </c>
      <c r="F18" s="17" t="str">
        <f t="shared" ref="F17:F22" si="20">IF($C18=L,"X","")</f>
        <v/>
      </c>
      <c r="G18" s="17" t="str">
        <f t="shared" ref="G18" si="21">IF(F18="X",60*0.1,"")</f>
        <v/>
      </c>
      <c r="H18" s="17" t="str">
        <f t="shared" si="14"/>
        <v/>
      </c>
      <c r="I18" s="17" t="str">
        <f t="shared" ref="I18" si="22">IF(H18="X",30*0.1,"")</f>
        <v/>
      </c>
      <c r="J18" s="17" t="str">
        <f t="shared" si="16"/>
        <v/>
      </c>
      <c r="K18" s="17" t="str">
        <f t="shared" si="17"/>
        <v/>
      </c>
    </row>
    <row r="19" spans="1:11" ht="24" outlineLevel="1" x14ac:dyDescent="0.25">
      <c r="A19" s="70"/>
      <c r="B19" s="41" t="str">
        <f>RUBRICA!A12</f>
        <v>8. Determina evidencias, justificando cómo estas dan cuenta del logro de las actividades del Proyecto APT.</v>
      </c>
      <c r="C19" s="39" t="s">
        <v>7</v>
      </c>
      <c r="D19" s="17" t="str">
        <f t="shared" si="18"/>
        <v>X</v>
      </c>
      <c r="E19" s="17">
        <f>IF(D19="X",100*0.05,"")</f>
        <v>5</v>
      </c>
      <c r="F19" s="17" t="str">
        <f t="shared" si="20"/>
        <v/>
      </c>
      <c r="G19" s="17" t="str">
        <f t="shared" ref="G19" si="23">IF(F19="X",60*0.05,"")</f>
        <v/>
      </c>
      <c r="H19" s="17" t="str">
        <f t="shared" si="14"/>
        <v/>
      </c>
      <c r="I19" s="17" t="str">
        <f t="shared" ref="I19" si="24">IF(H19="X",30*0.05,"")</f>
        <v/>
      </c>
      <c r="J19" s="17" t="str">
        <f t="shared" si="16"/>
        <v/>
      </c>
      <c r="K19" s="17" t="str">
        <f t="shared" si="17"/>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8"/>
        <v>X</v>
      </c>
      <c r="E20" s="17">
        <f>IF(D20="X",100*0.05,"")</f>
        <v>5</v>
      </c>
      <c r="F20" s="17" t="str">
        <f t="shared" si="20"/>
        <v/>
      </c>
      <c r="G20" s="17" t="str">
        <f t="shared" si="10"/>
        <v/>
      </c>
      <c r="H20" s="17" t="str">
        <f t="shared" si="14"/>
        <v/>
      </c>
      <c r="I20" s="17" t="str">
        <f t="shared" si="11"/>
        <v/>
      </c>
      <c r="J20" s="17" t="str">
        <f t="shared" si="16"/>
        <v/>
      </c>
      <c r="K20" s="17" t="str">
        <f t="shared" si="17"/>
        <v/>
      </c>
    </row>
    <row r="21" spans="1:11" ht="22.9" customHeight="1" outlineLevel="1" x14ac:dyDescent="0.25">
      <c r="A21" s="70"/>
      <c r="B21" s="41" t="str">
        <f>RUBRICA!A14</f>
        <v>10. Cumple completando el contenido del informe de presentación del proyecto de acuerdo con la plantilla entregada.</v>
      </c>
      <c r="C21" s="39" t="s">
        <v>7</v>
      </c>
      <c r="D21" s="17" t="str">
        <f t="shared" si="18"/>
        <v>X</v>
      </c>
      <c r="E21" s="17">
        <f t="shared" si="9"/>
        <v>5</v>
      </c>
      <c r="F21" s="17" t="str">
        <f t="shared" si="20"/>
        <v/>
      </c>
      <c r="G21" s="17" t="str">
        <f t="shared" si="10"/>
        <v/>
      </c>
      <c r="H21" s="17" t="str">
        <f t="shared" si="14"/>
        <v/>
      </c>
      <c r="I21" s="17" t="str">
        <f t="shared" si="11"/>
        <v/>
      </c>
      <c r="J21" s="17" t="str">
        <f t="shared" si="16"/>
        <v/>
      </c>
      <c r="K21" s="17" t="str">
        <f t="shared" si="17"/>
        <v/>
      </c>
    </row>
    <row r="22" spans="1:11" ht="36" outlineLevel="1" x14ac:dyDescent="0.25">
      <c r="A22" s="70"/>
      <c r="B22" s="41" t="str">
        <f>RUBRICA!A16</f>
        <v>12. Desarrolla un plan de trabajo que permita del logro de los objetivos propuestos del proyecto de 
acuerdo a los tiempos para su desarrollo</v>
      </c>
      <c r="C22" s="39" t="s">
        <v>7</v>
      </c>
      <c r="D22" s="17" t="str">
        <f t="shared" si="18"/>
        <v>X</v>
      </c>
      <c r="E22" s="17">
        <f>IF(D22="X",100*0.1,"")</f>
        <v>10</v>
      </c>
      <c r="F22" s="17" t="str">
        <f t="shared" si="20"/>
        <v/>
      </c>
      <c r="G22" s="17" t="str">
        <f>IF(F22="X",60*0.1,"")</f>
        <v/>
      </c>
      <c r="H22" s="17" t="str">
        <f t="shared" si="14"/>
        <v/>
      </c>
      <c r="I22" s="17" t="str">
        <f>IF(H22="X",30*0.1,"")</f>
        <v/>
      </c>
      <c r="J22" s="17" t="str">
        <f t="shared" si="16"/>
        <v/>
      </c>
      <c r="K22" s="17" t="str">
        <f t="shared" si="17"/>
        <v/>
      </c>
    </row>
    <row r="23" spans="1:11" ht="15.75" customHeight="1" outlineLevel="1" x14ac:dyDescent="0.3">
      <c r="A23" s="66"/>
      <c r="B23" s="40" t="s">
        <v>6</v>
      </c>
      <c r="C23" s="44">
        <f>E23+G23+I23+K23</f>
        <v>66</v>
      </c>
      <c r="D23" s="20"/>
      <c r="E23" s="20">
        <f>SUM(E13:E22)</f>
        <v>60</v>
      </c>
      <c r="F23" s="20"/>
      <c r="G23" s="20">
        <f>SUM(G13:G22)</f>
        <v>6</v>
      </c>
      <c r="H23" s="20"/>
      <c r="I23" s="20">
        <f>SUM(I13:I22)</f>
        <v>0</v>
      </c>
      <c r="J23" s="20"/>
      <c r="K23" s="20">
        <f>SUM(K13:K22)</f>
        <v>0</v>
      </c>
    </row>
    <row r="24" spans="1:11" ht="15.75" customHeight="1" outlineLevel="1" x14ac:dyDescent="0.3">
      <c r="A24" s="54"/>
      <c r="B24" s="43" t="s">
        <v>16</v>
      </c>
      <c r="C24" s="21">
        <f>VLOOKUP(C23,ESCALA_IEP!A2:B142,2,FALSE)</f>
        <v>6.6</v>
      </c>
    </row>
    <row r="25" spans="1:11" ht="15.75" customHeight="1" x14ac:dyDescent="0.25"/>
    <row r="26" spans="1:11" ht="15.75" customHeight="1" x14ac:dyDescent="0.25"/>
    <row r="27" spans="1:11" ht="15.75" customHeight="1" x14ac:dyDescent="0.25">
      <c r="A27" s="65" t="s">
        <v>18</v>
      </c>
      <c r="B27" s="53" t="s">
        <v>19</v>
      </c>
      <c r="C27" s="55" t="str">
        <f>$B$4</f>
        <v>Felipe Guzman</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20</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9" customHeight="1" x14ac:dyDescent="0.25">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19</v>
      </c>
      <c r="C39" s="55" t="str">
        <f>B5</f>
        <v>Nicolas Madrid</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20</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5.9" customHeight="1" x14ac:dyDescent="0.25">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5" t="s">
        <v>18</v>
      </c>
      <c r="B50" s="53" t="s">
        <v>19</v>
      </c>
      <c r="C50" s="55" t="str">
        <f>B6</f>
        <v>Diego urzua</v>
      </c>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t="s">
        <v>20</v>
      </c>
      <c r="C52" s="61" t="s">
        <v>13</v>
      </c>
      <c r="D52" s="62" t="s">
        <v>14</v>
      </c>
      <c r="E52" s="63"/>
      <c r="F52" s="63"/>
      <c r="G52" s="63"/>
      <c r="H52" s="63"/>
      <c r="I52" s="63"/>
      <c r="J52" s="63"/>
      <c r="K52" s="64"/>
    </row>
    <row r="53" spans="1:11" ht="15.75" customHeight="1" x14ac:dyDescent="0.25">
      <c r="A53" s="66"/>
      <c r="B53" s="16" t="s">
        <v>15</v>
      </c>
      <c r="C53" s="54"/>
      <c r="D53" s="62" t="s">
        <v>7</v>
      </c>
      <c r="E53" s="64"/>
      <c r="F53" s="62" t="s">
        <v>8</v>
      </c>
      <c r="G53" s="64"/>
      <c r="H53" s="62" t="s">
        <v>9</v>
      </c>
      <c r="I53" s="64"/>
      <c r="J53" s="62" t="s">
        <v>10</v>
      </c>
      <c r="K53" s="64"/>
    </row>
    <row r="54" spans="1:11" ht="25.9" customHeight="1" x14ac:dyDescent="0.25">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Felipe Guzmán Salas</cp:lastModifiedBy>
  <dcterms:created xsi:type="dcterms:W3CDTF">2023-08-07T04:08:01Z</dcterms:created>
  <dcterms:modified xsi:type="dcterms:W3CDTF">2024-09-05T12:54:58Z</dcterms:modified>
</cp:coreProperties>
</file>