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MITx The Analytics Edge/"/>
    </mc:Choice>
  </mc:AlternateContent>
  <bookViews>
    <workbookView xWindow="10440" yWindow="680" windowWidth="18480" windowHeight="15480" tabRatio="500"/>
  </bookViews>
  <sheets>
    <sheet name="Sheet1" sheetId="1" r:id="rId1"/>
  </sheets>
  <definedNames>
    <definedName name="solver_adj" localSheetId="0" hidden="1">Sheet1!$B$53:$E$59,Sheet1!$B$53,Sheet1!$B$56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Sheet1!$I$18:$I$21</definedName>
    <definedName name="solver_lhs2" localSheetId="0" hidden="1">Sheet1!$I$7:$I$13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Sheet1!$K$18:$K$21</definedName>
    <definedName name="solver_rhs2" localSheetId="0" hidden="1">Sheet1!$K$7:$K$13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E30" i="1"/>
  <c r="D30" i="1"/>
  <c r="C30" i="1"/>
  <c r="B30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40" i="1"/>
  <c r="H58" i="1"/>
  <c r="I40" i="1"/>
  <c r="I58" i="1"/>
  <c r="J40" i="1"/>
  <c r="J58" i="1"/>
  <c r="K40" i="1"/>
  <c r="K58" i="1"/>
  <c r="H59" i="1"/>
  <c r="I59" i="1"/>
  <c r="J59" i="1"/>
  <c r="K59" i="1"/>
  <c r="I4" i="1"/>
  <c r="K20" i="1"/>
  <c r="D63" i="1"/>
  <c r="I21" i="1"/>
  <c r="I20" i="1"/>
  <c r="K12" i="1"/>
  <c r="C63" i="1"/>
  <c r="H38" i="1"/>
  <c r="H35" i="1"/>
  <c r="I7" i="1"/>
  <c r="I9" i="1"/>
  <c r="I8" i="1"/>
  <c r="I10" i="1"/>
  <c r="I11" i="1"/>
  <c r="I12" i="1"/>
  <c r="I13" i="1"/>
  <c r="I35" i="1"/>
  <c r="J35" i="1"/>
  <c r="K35" i="1"/>
  <c r="H36" i="1"/>
  <c r="I36" i="1"/>
  <c r="J36" i="1"/>
  <c r="K36" i="1"/>
  <c r="H37" i="1"/>
  <c r="I37" i="1"/>
  <c r="J37" i="1"/>
  <c r="K37" i="1"/>
  <c r="I38" i="1"/>
  <c r="J38" i="1"/>
  <c r="K38" i="1"/>
  <c r="H39" i="1"/>
  <c r="I39" i="1"/>
  <c r="J39" i="1"/>
  <c r="K39" i="1"/>
  <c r="H41" i="1"/>
  <c r="I41" i="1"/>
  <c r="J41" i="1"/>
  <c r="K41" i="1"/>
  <c r="I19" i="1"/>
  <c r="I18" i="1"/>
</calcChain>
</file>

<file path=xl/sharedStrings.xml><?xml version="1.0" encoding="utf-8"?>
<sst xmlns="http://schemas.openxmlformats.org/spreadsheetml/2006/main" count="122" uniqueCount="30">
  <si>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</si>
  <si>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</si>
  <si>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</si>
  <si>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</si>
  <si>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</si>
  <si>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</si>
  <si>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</si>
  <si>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</si>
  <si>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</si>
  <si>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</si>
  <si>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</si>
  <si>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</si>
  <si>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</si>
  <si>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</si>
  <si>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</si>
  <si>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</si>
  <si>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</si>
  <si>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</si>
  <si>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</si>
  <si>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</si>
  <si>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</si>
  <si>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</si>
  <si>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the amount of yarn of each size that each company should be assigned to produce</t>
  </si>
  <si>
    <t>Objective: minimize costs.</t>
  </si>
  <si>
    <t>Demand constraints</t>
  </si>
  <si>
    <t>&gt;=</t>
  </si>
  <si>
    <t>Total cost ($/kg)</t>
  </si>
  <si>
    <t>Total cost per kilogram optimaced</t>
  </si>
  <si>
    <t>Capacity constraints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</si>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</sst>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sz val="16"/>
      <color rgb="FF222222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/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2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3" fillId="0" borderId="0" xfId="0" applyFont="1"/>
    <xf numFmtId="164" fontId="1" fillId="0" borderId="23" xfId="0" applyNumberFormat="1" applyFont="1" applyBorder="1" applyAlignment="1">
      <alignment horizontal="right" vertical="center" wrapText="1"/>
    </xf>
    <xf numFmtId="164" fontId="1" fillId="0" borderId="20" xfId="0" applyNumberFormat="1" applyFont="1" applyBorder="1" applyAlignment="1">
      <alignment horizontal="right" vertical="center" wrapText="1"/>
    </xf>
    <xf numFmtId="164" fontId="1" fillId="0" borderId="24" xfId="0" applyNumberFormat="1" applyFont="1" applyBorder="1" applyAlignment="1">
      <alignment horizontal="right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15" xfId="0" applyBorder="1"/>
    <xf numFmtId="0" fontId="0" fillId="0" borderId="22" xfId="0" applyBorder="1"/>
    <xf numFmtId="0" fontId="0" fillId="4" borderId="0" xfId="0" applyFill="1"/>
    <xf numFmtId="0" fontId="4" fillId="0" borderId="28" xfId="0" applyFont="1" applyBorder="1"/>
    <xf numFmtId="0" fontId="1" fillId="0" borderId="2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0" fillId="0" borderId="19" xfId="0" applyBorder="1"/>
    <xf numFmtId="0" fontId="0" fillId="0" borderId="21" xfId="0" applyBorder="1"/>
    <xf numFmtId="0" fontId="0" fillId="0" borderId="0" xfId="0" applyFill="1"/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15" workbookViewId="0">
      <selection activeCell="E19" sqref="E19"/>
    </sheetView>
  </sheetViews>
  <sheetFormatPr baseColWidth="10" defaultRowHeight="16" x14ac:dyDescent="0.2"/>
  <cols>
    <col min="8" max="8" width="22" customWidth="1"/>
    <col min="9" max="9" width="11.33203125" bestFit="1" customWidth="1"/>
    <col min="11" max="11" width="11.6640625" bestFit="1" customWidth="1"/>
  </cols>
  <sheetData>
    <row r="1" spans="1:12" x14ac:dyDescent="0.2">
      <c r="A1" s="13" t="s">
        <v>0</v>
      </c>
      <c r="B1" s="1"/>
      <c r="C1" s="1"/>
      <c r="D1" s="1"/>
      <c r="E1" s="1"/>
    </row>
    <row r="2" spans="1:12" x14ac:dyDescent="0.2">
      <c r="A2" s="1"/>
      <c r="B2" s="1"/>
      <c r="C2" s="1"/>
      <c r="D2" s="1"/>
      <c r="E2" s="1"/>
    </row>
    <row r="3" spans="1:12" ht="17" thickBot="1" x14ac:dyDescent="0.25">
      <c r="A3" s="13" t="s">
        <v>1</v>
      </c>
      <c r="B3" s="1"/>
      <c r="C3" s="1"/>
      <c r="D3" s="1"/>
      <c r="E3" s="1"/>
    </row>
    <row r="4" spans="1:12" ht="17" thickBot="1" x14ac:dyDescent="0.2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H4" s="33" t="s">
        <v>23</v>
      </c>
      <c r="I4" s="58">
        <f>SUM(H53:K59)</f>
        <v>1382544.3343149219</v>
      </c>
      <c r="K4" s="64"/>
    </row>
    <row r="5" spans="1:12" ht="20" x14ac:dyDescent="0.2">
      <c r="A5" s="5" t="s">
        <v>7</v>
      </c>
      <c r="B5" s="6">
        <v>1000</v>
      </c>
      <c r="C5" s="22">
        <v>0.4</v>
      </c>
      <c r="D5" s="22">
        <v>0.375</v>
      </c>
      <c r="E5" s="23">
        <v>0.25</v>
      </c>
      <c r="H5" s="32"/>
    </row>
    <row r="6" spans="1:12" ht="20" x14ac:dyDescent="0.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H6" s="59" t="s">
        <v>28</v>
      </c>
      <c r="I6" s="53"/>
      <c r="J6" s="53"/>
      <c r="K6" s="54"/>
    </row>
    <row r="7" spans="1:12" x14ac:dyDescent="0.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H7" s="39" t="s">
        <v>7</v>
      </c>
      <c r="I7" s="34">
        <f>SUM(B5*B53,C5*C53,D5*D53,E5*E53)</f>
        <v>2500.0000000001423</v>
      </c>
      <c r="J7" s="34" t="s">
        <v>29</v>
      </c>
      <c r="K7" s="60">
        <v>2500</v>
      </c>
      <c r="L7" s="34"/>
    </row>
    <row r="8" spans="1:12" x14ac:dyDescent="0.2">
      <c r="A8" s="5" t="s">
        <v>10</v>
      </c>
      <c r="B8" s="6">
        <v>1000</v>
      </c>
      <c r="C8" s="22">
        <v>0.45</v>
      </c>
      <c r="D8" s="22">
        <v>0.35</v>
      </c>
      <c r="E8" s="23">
        <v>0.2</v>
      </c>
      <c r="H8" s="39" t="s">
        <v>8</v>
      </c>
      <c r="I8" s="34">
        <f>SUM(B6*B54,C6*C54,D6*D54,E6*E54)</f>
        <v>3000.0000000000014</v>
      </c>
      <c r="J8" s="34" t="s">
        <v>29</v>
      </c>
      <c r="K8" s="60">
        <v>3000</v>
      </c>
      <c r="L8" s="34"/>
    </row>
    <row r="9" spans="1:12" x14ac:dyDescent="0.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H9" s="39" t="s">
        <v>9</v>
      </c>
      <c r="I9" s="34">
        <f>SUM(B7*B55,C7*C55,D7*D55,E7*E55)</f>
        <v>2500</v>
      </c>
      <c r="J9" s="34" t="s">
        <v>29</v>
      </c>
      <c r="K9" s="60">
        <v>2500</v>
      </c>
      <c r="L9" s="34"/>
    </row>
    <row r="10" spans="1:12" x14ac:dyDescent="0.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39" t="s">
        <v>10</v>
      </c>
      <c r="I10" s="34">
        <f t="shared" ref="I9:I13" si="0">SUM(B8*B56,C8*C56,D8*D56,E8*E56)</f>
        <v>714.04390816141176</v>
      </c>
      <c r="J10" s="34" t="s">
        <v>29</v>
      </c>
      <c r="K10" s="60">
        <f>2600</f>
        <v>2600</v>
      </c>
      <c r="L10" s="34"/>
    </row>
    <row r="11" spans="1:12" ht="17" thickBot="1" x14ac:dyDescent="0.2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H11" s="39" t="s">
        <v>11</v>
      </c>
      <c r="I11" s="34">
        <f t="shared" si="0"/>
        <v>2500</v>
      </c>
      <c r="J11" s="34" t="s">
        <v>29</v>
      </c>
      <c r="K11" s="60">
        <v>2500</v>
      </c>
      <c r="L11" s="34"/>
    </row>
    <row r="12" spans="1:12" x14ac:dyDescent="0.2">
      <c r="A12" s="1"/>
      <c r="B12" s="1"/>
      <c r="C12" s="1"/>
      <c r="D12" s="1"/>
      <c r="E12" s="1"/>
      <c r="H12" s="39" t="s">
        <v>12</v>
      </c>
      <c r="I12" s="34">
        <f t="shared" si="0"/>
        <v>38000</v>
      </c>
      <c r="J12" s="34" t="s">
        <v>29</v>
      </c>
      <c r="K12" s="60">
        <f>38000</f>
        <v>38000</v>
      </c>
      <c r="L12" s="34"/>
    </row>
    <row r="13" spans="1:12" ht="17" thickBot="1" x14ac:dyDescent="0.25">
      <c r="A13" s="13" t="s">
        <v>14</v>
      </c>
      <c r="B13" s="1"/>
      <c r="C13" s="1"/>
      <c r="D13" s="1"/>
      <c r="E13" s="1"/>
      <c r="H13" s="43" t="s">
        <v>13</v>
      </c>
      <c r="I13" s="34">
        <f t="shared" si="0"/>
        <v>2500</v>
      </c>
      <c r="J13" s="56" t="s">
        <v>29</v>
      </c>
      <c r="K13" s="61">
        <v>2500</v>
      </c>
      <c r="L13" s="34"/>
    </row>
    <row r="14" spans="1:12" ht="17" thickBot="1" x14ac:dyDescent="0.25">
      <c r="A14" s="2" t="s">
        <v>2</v>
      </c>
      <c r="B14" s="4" t="s">
        <v>15</v>
      </c>
      <c r="C14" s="1"/>
      <c r="D14" s="1"/>
      <c r="E14" s="1"/>
    </row>
    <row r="15" spans="1:12" x14ac:dyDescent="0.2">
      <c r="A15" s="5" t="s">
        <v>7</v>
      </c>
      <c r="B15" s="8">
        <v>2500</v>
      </c>
      <c r="C15" s="1"/>
      <c r="D15" s="1"/>
      <c r="E15" s="1"/>
    </row>
    <row r="16" spans="1:12" x14ac:dyDescent="0.2">
      <c r="A16" s="5" t="s">
        <v>8</v>
      </c>
      <c r="B16" s="8">
        <v>3000</v>
      </c>
      <c r="C16" s="1"/>
      <c r="D16" s="1"/>
      <c r="E16" s="1"/>
    </row>
    <row r="17" spans="1:11" ht="20" x14ac:dyDescent="0.2">
      <c r="A17" s="5" t="s">
        <v>9</v>
      </c>
      <c r="B17" s="8">
        <v>2500</v>
      </c>
      <c r="C17" s="1"/>
      <c r="D17" s="1"/>
      <c r="E17" s="1"/>
      <c r="H17" s="59" t="s">
        <v>24</v>
      </c>
      <c r="I17" s="53"/>
      <c r="J17" s="53"/>
      <c r="K17" s="54"/>
    </row>
    <row r="18" spans="1:11" x14ac:dyDescent="0.2">
      <c r="A18" s="5" t="s">
        <v>10</v>
      </c>
      <c r="B18" s="8">
        <v>2600</v>
      </c>
      <c r="C18" s="1"/>
      <c r="D18" s="1"/>
      <c r="E18" s="1"/>
      <c r="H18" s="62" t="s">
        <v>3</v>
      </c>
      <c r="I18" s="34">
        <f>SUM(B53:B59)</f>
        <v>25000.000000000007</v>
      </c>
      <c r="J18" s="34" t="s">
        <v>25</v>
      </c>
      <c r="K18" s="55">
        <v>25000</v>
      </c>
    </row>
    <row r="19" spans="1:11" x14ac:dyDescent="0.2">
      <c r="A19" s="5" t="s">
        <v>11</v>
      </c>
      <c r="B19" s="8">
        <v>2500</v>
      </c>
      <c r="C19" s="1"/>
      <c r="D19" s="1"/>
      <c r="E19" s="1"/>
      <c r="H19" s="62" t="s">
        <v>4</v>
      </c>
      <c r="I19" s="34">
        <f>SUM(C53:C59)</f>
        <v>26000.000000000004</v>
      </c>
      <c r="J19" s="34" t="s">
        <v>25</v>
      </c>
      <c r="K19" s="55">
        <v>26000</v>
      </c>
    </row>
    <row r="20" spans="1:11" x14ac:dyDescent="0.2">
      <c r="A20" s="5" t="s">
        <v>12</v>
      </c>
      <c r="B20" s="8">
        <v>38000</v>
      </c>
      <c r="C20" s="1"/>
      <c r="D20" s="1"/>
      <c r="E20" s="1"/>
      <c r="H20" s="62" t="s">
        <v>5</v>
      </c>
      <c r="I20" s="34">
        <f>SUM(D53:D59)</f>
        <v>27999.999999999993</v>
      </c>
      <c r="J20" s="34" t="s">
        <v>25</v>
      </c>
      <c r="K20" s="55">
        <f>28000</f>
        <v>28000</v>
      </c>
    </row>
    <row r="21" spans="1:11" ht="17" thickBot="1" x14ac:dyDescent="0.25">
      <c r="A21" s="9" t="s">
        <v>13</v>
      </c>
      <c r="B21" s="10">
        <v>2500</v>
      </c>
      <c r="C21" s="1"/>
      <c r="D21" s="1"/>
      <c r="E21" s="1"/>
      <c r="H21" s="63" t="s">
        <v>6</v>
      </c>
      <c r="I21" s="56">
        <f>SUM(E53:E59)</f>
        <v>28000.000000000004</v>
      </c>
      <c r="J21" s="56" t="s">
        <v>25</v>
      </c>
      <c r="K21" s="57">
        <v>28000</v>
      </c>
    </row>
    <row r="22" spans="1:11" x14ac:dyDescent="0.2">
      <c r="A22" s="1"/>
      <c r="B22" s="1"/>
      <c r="C22" s="1"/>
      <c r="D22" s="1"/>
      <c r="E22" s="1"/>
    </row>
    <row r="23" spans="1:11" ht="17" thickBot="1" x14ac:dyDescent="0.25">
      <c r="A23" s="13" t="s">
        <v>16</v>
      </c>
      <c r="B23" s="1"/>
      <c r="C23" s="1"/>
      <c r="D23" s="1"/>
      <c r="E23" s="1"/>
      <c r="G23" s="13"/>
      <c r="H23" s="1"/>
      <c r="I23" s="1"/>
      <c r="J23" s="1"/>
      <c r="K23" s="1"/>
    </row>
    <row r="24" spans="1:11" ht="17" thickBot="1" x14ac:dyDescent="0.2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 s="2"/>
      <c r="H24" s="3"/>
      <c r="I24" s="3"/>
      <c r="J24" s="3"/>
      <c r="K24" s="4"/>
    </row>
    <row r="25" spans="1:11" x14ac:dyDescent="0.2">
      <c r="A25" s="5" t="s">
        <v>7</v>
      </c>
      <c r="B25" s="11">
        <v>1000</v>
      </c>
      <c r="C25" s="18">
        <v>13</v>
      </c>
      <c r="D25" s="18">
        <v>10.65</v>
      </c>
      <c r="E25" s="19">
        <v>9.6</v>
      </c>
      <c r="G25" s="5"/>
      <c r="H25" s="6"/>
      <c r="I25" s="22"/>
      <c r="J25" s="22"/>
      <c r="K25" s="46"/>
    </row>
    <row r="26" spans="1:11" x14ac:dyDescent="0.2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s="5"/>
      <c r="H26" s="22"/>
      <c r="I26" s="22"/>
      <c r="J26" s="22"/>
      <c r="K26" s="47"/>
    </row>
    <row r="27" spans="1:11" x14ac:dyDescent="0.2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5"/>
      <c r="H27" s="22"/>
      <c r="I27" s="22"/>
      <c r="J27" s="22"/>
      <c r="K27" s="47"/>
    </row>
    <row r="28" spans="1:11" x14ac:dyDescent="0.2">
      <c r="A28" s="5" t="s">
        <v>10</v>
      </c>
      <c r="B28" s="11">
        <v>1000</v>
      </c>
      <c r="C28" s="18">
        <v>14.3</v>
      </c>
      <c r="D28" s="18">
        <v>11.25</v>
      </c>
      <c r="E28" s="19">
        <v>9.6</v>
      </c>
      <c r="G28" s="5"/>
      <c r="H28" s="6"/>
      <c r="I28" s="22"/>
      <c r="J28" s="22"/>
      <c r="K28" s="47"/>
    </row>
    <row r="29" spans="1:11" x14ac:dyDescent="0.2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5"/>
      <c r="H29" s="22"/>
      <c r="I29" s="22"/>
      <c r="J29" s="22"/>
      <c r="K29" s="47"/>
    </row>
    <row r="30" spans="1:11" x14ac:dyDescent="0.2">
      <c r="A30" s="5" t="s">
        <v>12</v>
      </c>
      <c r="B30" s="18">
        <f>18.25</f>
        <v>18.25</v>
      </c>
      <c r="C30" s="18">
        <f>13.9</f>
        <v>13.9</v>
      </c>
      <c r="D30" s="18">
        <f>11.4</f>
        <v>11.4</v>
      </c>
      <c r="E30" s="19">
        <f>8.9</f>
        <v>8.9</v>
      </c>
      <c r="G30" s="5"/>
      <c r="H30" s="22"/>
      <c r="I30" s="22"/>
      <c r="J30" s="22"/>
      <c r="K30" s="47"/>
    </row>
    <row r="31" spans="1:11" ht="17" thickBot="1" x14ac:dyDescent="0.2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G31" s="9"/>
      <c r="H31" s="24"/>
      <c r="I31" s="24"/>
      <c r="J31" s="24"/>
      <c r="K31" s="48"/>
    </row>
    <row r="32" spans="1:11" x14ac:dyDescent="0.2">
      <c r="A32" s="1"/>
      <c r="B32" s="1"/>
      <c r="C32" s="1"/>
      <c r="D32" s="1"/>
      <c r="E32" s="1"/>
    </row>
    <row r="33" spans="1:11" ht="17" thickBot="1" x14ac:dyDescent="0.25">
      <c r="A33" s="13" t="s">
        <v>17</v>
      </c>
      <c r="B33" s="1"/>
      <c r="C33" s="1"/>
      <c r="D33" s="1"/>
      <c r="E33" s="1"/>
      <c r="G33" s="45" t="s">
        <v>26</v>
      </c>
    </row>
    <row r="34" spans="1:11" ht="17" thickBot="1" x14ac:dyDescent="0.2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  <c r="G34" s="36" t="s">
        <v>2</v>
      </c>
      <c r="H34" s="37" t="s">
        <v>3</v>
      </c>
      <c r="I34" s="37" t="s">
        <v>4</v>
      </c>
      <c r="J34" s="37" t="s">
        <v>5</v>
      </c>
      <c r="K34" s="38" t="s">
        <v>6</v>
      </c>
    </row>
    <row r="35" spans="1:11" x14ac:dyDescent="0.2">
      <c r="A35" s="5" t="s">
        <v>7</v>
      </c>
      <c r="B35" s="6">
        <v>1000</v>
      </c>
      <c r="C35" s="14">
        <v>0.3</v>
      </c>
      <c r="D35" s="14">
        <v>0.45</v>
      </c>
      <c r="E35" s="15">
        <v>0.45</v>
      </c>
      <c r="G35" s="39" t="s">
        <v>7</v>
      </c>
      <c r="H35" s="40">
        <f t="shared" ref="H35:K37" si="1">B25+B35</f>
        <v>2000</v>
      </c>
      <c r="I35" s="41">
        <f t="shared" si="1"/>
        <v>13.3</v>
      </c>
      <c r="J35" s="41">
        <f t="shared" si="1"/>
        <v>11.1</v>
      </c>
      <c r="K35" s="42">
        <f t="shared" si="1"/>
        <v>10.049999999999999</v>
      </c>
    </row>
    <row r="36" spans="1:11" x14ac:dyDescent="0.2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  <c r="G36" s="39" t="s">
        <v>8</v>
      </c>
      <c r="H36" s="41">
        <f t="shared" si="1"/>
        <v>17.799999999999997</v>
      </c>
      <c r="I36" s="41">
        <f t="shared" si="1"/>
        <v>14.5</v>
      </c>
      <c r="J36" s="41">
        <f t="shared" si="1"/>
        <v>11.799999999999999</v>
      </c>
      <c r="K36" s="42">
        <f t="shared" si="1"/>
        <v>10.049999999999999</v>
      </c>
    </row>
    <row r="37" spans="1:11" x14ac:dyDescent="0.2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  <c r="G37" s="39" t="s">
        <v>9</v>
      </c>
      <c r="H37" s="41">
        <f t="shared" si="1"/>
        <v>18.2</v>
      </c>
      <c r="I37" s="41">
        <f t="shared" si="1"/>
        <v>15.020000000000001</v>
      </c>
      <c r="J37" s="41">
        <f t="shared" si="1"/>
        <v>12.2</v>
      </c>
      <c r="K37" s="42">
        <f t="shared" si="1"/>
        <v>10.7</v>
      </c>
    </row>
    <row r="38" spans="1:11" x14ac:dyDescent="0.2">
      <c r="A38" s="5" t="s">
        <v>10</v>
      </c>
      <c r="B38" s="6">
        <v>1000</v>
      </c>
      <c r="C38" s="14">
        <v>0.7</v>
      </c>
      <c r="D38" s="14">
        <v>1.05</v>
      </c>
      <c r="E38" s="15">
        <v>1.05</v>
      </c>
      <c r="G38" s="39" t="s">
        <v>10</v>
      </c>
      <c r="H38" s="40">
        <f>B28+B38</f>
        <v>2000</v>
      </c>
      <c r="I38" s="41">
        <f t="shared" ref="I38:K41" si="2">C28+C38</f>
        <v>15</v>
      </c>
      <c r="J38" s="41">
        <f t="shared" si="2"/>
        <v>12.3</v>
      </c>
      <c r="K38" s="42">
        <f t="shared" si="2"/>
        <v>10.65</v>
      </c>
    </row>
    <row r="39" spans="1:11" x14ac:dyDescent="0.2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  <c r="G39" s="39" t="s">
        <v>11</v>
      </c>
      <c r="H39" s="41">
        <f>B29+B39</f>
        <v>18.2</v>
      </c>
      <c r="I39" s="41">
        <f t="shared" si="2"/>
        <v>14.5</v>
      </c>
      <c r="J39" s="41">
        <f t="shared" si="2"/>
        <v>12.450000000000001</v>
      </c>
      <c r="K39" s="42">
        <f t="shared" si="2"/>
        <v>10.65</v>
      </c>
    </row>
    <row r="40" spans="1:11" x14ac:dyDescent="0.2">
      <c r="A40" s="5" t="s">
        <v>12</v>
      </c>
      <c r="B40" s="14">
        <v>0</v>
      </c>
      <c r="C40" s="14">
        <v>0</v>
      </c>
      <c r="D40" s="14">
        <v>0</v>
      </c>
      <c r="E40" s="15">
        <v>0</v>
      </c>
      <c r="G40" s="39" t="s">
        <v>12</v>
      </c>
      <c r="H40" s="41">
        <f>B30+B40</f>
        <v>18.25</v>
      </c>
      <c r="I40" s="41">
        <f t="shared" si="2"/>
        <v>13.9</v>
      </c>
      <c r="J40" s="41">
        <f t="shared" si="2"/>
        <v>11.4</v>
      </c>
      <c r="K40" s="42">
        <f t="shared" si="2"/>
        <v>8.9</v>
      </c>
    </row>
    <row r="41" spans="1:11" ht="17" thickBot="1" x14ac:dyDescent="0.2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  <c r="G41" s="43" t="s">
        <v>13</v>
      </c>
      <c r="H41" s="35">
        <f>B31+B41</f>
        <v>20.25</v>
      </c>
      <c r="I41" s="35">
        <f t="shared" si="2"/>
        <v>14.4</v>
      </c>
      <c r="J41" s="35">
        <f t="shared" si="2"/>
        <v>11.5</v>
      </c>
      <c r="K41" s="44">
        <f t="shared" si="2"/>
        <v>10.15</v>
      </c>
    </row>
    <row r="42" spans="1:11" x14ac:dyDescent="0.2">
      <c r="A42" s="1"/>
      <c r="B42" s="1"/>
      <c r="C42" s="1"/>
      <c r="D42" s="1"/>
      <c r="E42" s="1"/>
    </row>
    <row r="43" spans="1:11" ht="17" thickBot="1" x14ac:dyDescent="0.25">
      <c r="A43" s="13" t="s">
        <v>18</v>
      </c>
      <c r="B43" s="1"/>
      <c r="C43" s="1"/>
      <c r="D43" s="1"/>
      <c r="E43" s="1"/>
    </row>
    <row r="44" spans="1:11" ht="17" thickBot="1" x14ac:dyDescent="0.25">
      <c r="A44" s="2" t="s">
        <v>19</v>
      </c>
      <c r="B44" s="4" t="s">
        <v>20</v>
      </c>
      <c r="C44" s="12"/>
      <c r="D44" s="12"/>
      <c r="E44" s="12"/>
    </row>
    <row r="45" spans="1:11" x14ac:dyDescent="0.2">
      <c r="A45" s="5" t="s">
        <v>3</v>
      </c>
      <c r="B45" s="8">
        <v>25000</v>
      </c>
      <c r="C45" s="7"/>
      <c r="D45" s="7"/>
      <c r="E45" s="7"/>
    </row>
    <row r="46" spans="1:11" ht="20" x14ac:dyDescent="0.2">
      <c r="A46" s="5" t="s">
        <v>4</v>
      </c>
      <c r="B46" s="8">
        <v>26000</v>
      </c>
      <c r="C46" s="1"/>
      <c r="D46" s="32" t="s">
        <v>22</v>
      </c>
      <c r="E46" s="1"/>
    </row>
    <row r="47" spans="1:11" x14ac:dyDescent="0.2">
      <c r="A47" s="5" t="s">
        <v>5</v>
      </c>
      <c r="B47" s="8">
        <v>28000</v>
      </c>
      <c r="C47" s="1"/>
      <c r="D47" s="1"/>
      <c r="E47" s="1"/>
    </row>
    <row r="48" spans="1:11" ht="17" thickBot="1" x14ac:dyDescent="0.25">
      <c r="A48" s="9" t="s">
        <v>6</v>
      </c>
      <c r="B48" s="10">
        <v>28000</v>
      </c>
      <c r="C48" s="1"/>
      <c r="D48" s="1"/>
      <c r="E48" s="1"/>
    </row>
    <row r="49" spans="1:11" x14ac:dyDescent="0.2">
      <c r="A49" s="1"/>
      <c r="B49" s="1"/>
      <c r="C49" s="1"/>
      <c r="D49" s="1"/>
      <c r="E49" s="1"/>
    </row>
    <row r="50" spans="1:11" x14ac:dyDescent="0.2">
      <c r="A50" s="1"/>
      <c r="B50" s="1"/>
      <c r="C50" s="1"/>
      <c r="D50" s="1"/>
      <c r="E50" s="1"/>
    </row>
    <row r="51" spans="1:11" ht="21" thickBot="1" x14ac:dyDescent="0.25">
      <c r="A51" s="13" t="s">
        <v>21</v>
      </c>
      <c r="B51" s="1"/>
      <c r="C51" s="32"/>
      <c r="G51" t="s">
        <v>27</v>
      </c>
    </row>
    <row r="52" spans="1:11" ht="17" thickBot="1" x14ac:dyDescent="0.2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G52" s="49" t="s">
        <v>2</v>
      </c>
      <c r="H52" s="50" t="s">
        <v>3</v>
      </c>
      <c r="I52" s="50" t="s">
        <v>4</v>
      </c>
      <c r="J52" s="50" t="s">
        <v>5</v>
      </c>
      <c r="K52" s="51" t="s">
        <v>6</v>
      </c>
    </row>
    <row r="53" spans="1:11" x14ac:dyDescent="0.2">
      <c r="A53" s="5" t="s">
        <v>7</v>
      </c>
      <c r="B53" s="27">
        <v>0</v>
      </c>
      <c r="C53" s="27">
        <v>6250.0000000003556</v>
      </c>
      <c r="D53" s="27">
        <v>0</v>
      </c>
      <c r="E53" s="28">
        <v>0</v>
      </c>
      <c r="G53" s="52" t="s">
        <v>7</v>
      </c>
      <c r="H53" s="53">
        <f>H35*B53</f>
        <v>0</v>
      </c>
      <c r="I53" s="53">
        <f t="shared" ref="I53:K59" si="3">I35*C53</f>
        <v>83125.000000004729</v>
      </c>
      <c r="J53" s="53">
        <f t="shared" si="3"/>
        <v>0</v>
      </c>
      <c r="K53" s="54">
        <f t="shared" si="3"/>
        <v>0</v>
      </c>
    </row>
    <row r="54" spans="1:11" x14ac:dyDescent="0.2">
      <c r="A54" s="5" t="s">
        <v>8</v>
      </c>
      <c r="B54" s="26">
        <v>4285.7142857142881</v>
      </c>
      <c r="C54" s="26">
        <v>0</v>
      </c>
      <c r="D54" s="26">
        <v>0</v>
      </c>
      <c r="E54" s="29">
        <v>0</v>
      </c>
      <c r="G54" s="39" t="s">
        <v>8</v>
      </c>
      <c r="H54" s="34">
        <f>H36*B54</f>
        <v>76285.714285714319</v>
      </c>
      <c r="I54" s="34">
        <f t="shared" si="3"/>
        <v>0</v>
      </c>
      <c r="J54" s="34">
        <f t="shared" si="3"/>
        <v>0</v>
      </c>
      <c r="K54" s="55">
        <f t="shared" si="3"/>
        <v>0</v>
      </c>
    </row>
    <row r="55" spans="1:11" x14ac:dyDescent="0.2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G55" s="39" t="s">
        <v>9</v>
      </c>
      <c r="H55" s="34">
        <f>H37*B55</f>
        <v>67407.407407407401</v>
      </c>
      <c r="I55" s="34">
        <f t="shared" si="3"/>
        <v>0</v>
      </c>
      <c r="J55" s="34">
        <f t="shared" si="3"/>
        <v>0</v>
      </c>
      <c r="K55" s="55">
        <f t="shared" si="3"/>
        <v>0</v>
      </c>
    </row>
    <row r="56" spans="1:11" x14ac:dyDescent="0.2">
      <c r="A56" s="5" t="s">
        <v>10</v>
      </c>
      <c r="B56" s="26">
        <v>0</v>
      </c>
      <c r="C56" s="26">
        <v>0</v>
      </c>
      <c r="D56" s="26">
        <v>2040.1254518897479</v>
      </c>
      <c r="E56" s="29">
        <v>0</v>
      </c>
      <c r="G56" s="39" t="s">
        <v>10</v>
      </c>
      <c r="H56" s="34">
        <f>H38*B56</f>
        <v>0</v>
      </c>
      <c r="I56" s="34">
        <f t="shared" si="3"/>
        <v>0</v>
      </c>
      <c r="J56" s="34">
        <f t="shared" si="3"/>
        <v>25093.5430582439</v>
      </c>
      <c r="K56" s="55">
        <f t="shared" si="3"/>
        <v>0</v>
      </c>
    </row>
    <row r="57" spans="1:11" x14ac:dyDescent="0.2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  <c r="G57" s="39" t="s">
        <v>11</v>
      </c>
      <c r="H57" s="34">
        <f>H39*B57</f>
        <v>69999.999999999985</v>
      </c>
      <c r="I57" s="34">
        <f t="shared" si="3"/>
        <v>0</v>
      </c>
      <c r="J57" s="34">
        <f t="shared" si="3"/>
        <v>0</v>
      </c>
      <c r="K57" s="55">
        <f t="shared" si="3"/>
        <v>0</v>
      </c>
    </row>
    <row r="58" spans="1:11" x14ac:dyDescent="0.2">
      <c r="A58" s="5" t="s">
        <v>12</v>
      </c>
      <c r="B58" s="26">
        <v>13164.428164428169</v>
      </c>
      <c r="C58" s="26">
        <v>19749.999999999647</v>
      </c>
      <c r="D58" s="26">
        <v>18817.0174052531</v>
      </c>
      <c r="E58" s="29">
        <v>28000.000000000004</v>
      </c>
      <c r="G58" s="39" t="s">
        <v>12</v>
      </c>
      <c r="H58" s="34">
        <f>H40*B58</f>
        <v>240250.81400081408</v>
      </c>
      <c r="I58" s="34">
        <f t="shared" si="3"/>
        <v>274524.99999999511</v>
      </c>
      <c r="J58" s="34">
        <f t="shared" si="3"/>
        <v>214513.99841988535</v>
      </c>
      <c r="K58" s="55">
        <f t="shared" si="3"/>
        <v>249200.00000000003</v>
      </c>
    </row>
    <row r="59" spans="1:11" ht="17" thickBot="1" x14ac:dyDescent="0.25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  <c r="G59" s="43" t="s">
        <v>13</v>
      </c>
      <c r="H59" s="56">
        <f>H41*B59</f>
        <v>0</v>
      </c>
      <c r="I59" s="56">
        <f t="shared" si="3"/>
        <v>0</v>
      </c>
      <c r="J59" s="56">
        <f t="shared" si="3"/>
        <v>82142.857142857145</v>
      </c>
      <c r="K59" s="57">
        <f t="shared" si="3"/>
        <v>0</v>
      </c>
    </row>
    <row r="63" spans="1:11" x14ac:dyDescent="0.2">
      <c r="C63">
        <f>SUM(C53:C59)-C58</f>
        <v>6250.0000000003565</v>
      </c>
      <c r="D63">
        <f>SUM(D53:D59)-D58</f>
        <v>9182.9825947468926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 de Microsoft Office</cp:lastModifiedBy>
  <dcterms:created xsi:type="dcterms:W3CDTF">2014-01-19T03:55:05Z</dcterms:created>
  <dcterms:modified xsi:type="dcterms:W3CDTF">2017-08-08T00:06:48Z</dcterms:modified>
</cp:coreProperties>
</file>