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sisolutions-my.sharepoint.com/personal/nswitzner_rsi-ps_com/Documents/Documents/GitHub/Microstructure_Report/"/>
    </mc:Choice>
  </mc:AlternateContent>
  <xr:revisionPtr revIDLastSave="0" documentId="8_{0AEF0BEA-B7E9-48CA-AB4D-F04446675D36}" xr6:coauthVersionLast="47" xr6:coauthVersionMax="47" xr10:uidLastSave="{00000000-0000-0000-0000-000000000000}"/>
  <bookViews>
    <workbookView xWindow="-96" yWindow="-96" windowWidth="23232" windowHeight="12552" tabRatio="753" activeTab="3" xr2:uid="{00000000-000D-0000-FFFF-FFFF00000000}"/>
  </bookViews>
  <sheets>
    <sheet name="1)Screen" sheetId="12" r:id="rId1"/>
    <sheet name="2)Comparison" sheetId="6" r:id="rId2"/>
    <sheet name="3)Counting" sheetId="11" r:id="rId3"/>
    <sheet name="4)Values" sheetId="13" r:id="rId4"/>
    <sheet name="Sheet1" sheetId="15" r:id="rId5"/>
    <sheet name="DropDowns" sheetId="8" r:id="rId6"/>
    <sheet name="Version Control" sheetId="14" r:id="rId7"/>
  </sheets>
  <definedNames>
    <definedName name="_xlnm._FilterDatabase" localSheetId="3" hidden="1">'4)Values'!$A$1:$AE$1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1" l="1"/>
  <c r="C5" i="6"/>
  <c r="M1" i="12"/>
  <c r="B16" i="12" l="1"/>
  <c r="F9" i="11" l="1"/>
  <c r="F4" i="11"/>
  <c r="F6" i="6"/>
  <c r="F7" i="6" s="1"/>
  <c r="F8" i="6" s="1"/>
  <c r="F9" i="6" l="1"/>
  <c r="F10" i="11"/>
  <c r="F12" i="11"/>
  <c r="F13" i="11" l="1"/>
</calcChain>
</file>

<file path=xl/sharedStrings.xml><?xml version="1.0" encoding="utf-8"?>
<sst xmlns="http://schemas.openxmlformats.org/spreadsheetml/2006/main" count="1195" uniqueCount="166">
  <si>
    <t>µm</t>
  </si>
  <si>
    <t>Units</t>
  </si>
  <si>
    <t>mm</t>
  </si>
  <si>
    <t xml:space="preserve">==&gt; Magnification = </t>
  </si>
  <si>
    <t>Calculation</t>
  </si>
  <si>
    <t>unitless</t>
  </si>
  <si>
    <t xml:space="preserve">==&gt; Mean intercept = </t>
  </si>
  <si>
    <t>% Dark Phase (closest comparison image)</t>
  </si>
  <si>
    <t>% Dark Phase (interpolation)</t>
  </si>
  <si>
    <r>
      <t xml:space="preserve">What is the printed scale bar length (if stated in units of "mil", multiply by 25.4 to convert to </t>
    </r>
    <r>
      <rPr>
        <sz val="11"/>
        <color theme="1"/>
        <rFont val="Calibri"/>
        <family val="2"/>
      </rPr>
      <t>µm)</t>
    </r>
    <r>
      <rPr>
        <sz val="11"/>
        <color theme="1"/>
        <rFont val="Calibri"/>
        <family val="2"/>
        <scheme val="minor"/>
      </rPr>
      <t>?</t>
    </r>
  </si>
  <si>
    <t>Comparison Method for Grain Size Estimation</t>
  </si>
  <si>
    <t>ASTM Grain Size</t>
  </si>
  <si>
    <t>Group</t>
  </si>
  <si>
    <t>Feature</t>
  </si>
  <si>
    <t>Date of Evaluation</t>
  </si>
  <si>
    <t>Measured Scale Bar Length (mm)</t>
  </si>
  <si>
    <t>Magnification</t>
  </si>
  <si>
    <t>Q</t>
  </si>
  <si>
    <t>==&gt; Q + G' = G =</t>
  </si>
  <si>
    <t>Measurements (Fill in only the yellow boxes)</t>
  </si>
  <si>
    <t>Dark Phase Fraction by Point Counting:</t>
  </si>
  <si>
    <t>Calculation (Green boxes will automatically calculate)</t>
  </si>
  <si>
    <t>==&gt;</t>
  </si>
  <si>
    <t>% Dark Phase</t>
  </si>
  <si>
    <t>Ensure that the circle occupies ~3/4 of the image height.</t>
  </si>
  <si>
    <t xml:space="preserve">==&gt; Diameter at 1X = </t>
  </si>
  <si>
    <t>Count the number of grains (light phase only) that intersect the rim of the circle:</t>
  </si>
  <si>
    <t>light phase grains</t>
  </si>
  <si>
    <t>Count the number of grains (light phase only) fully contained in the circle:</t>
  </si>
  <si>
    <t>==&gt; Grains/mm^2 =</t>
  </si>
  <si>
    <t>grains/mm^2</t>
  </si>
  <si>
    <t xml:space="preserve">==&gt; ASTM Grain size = </t>
  </si>
  <si>
    <t>Diameter of Circle (mm)</t>
  </si>
  <si>
    <t>Is the image too blurry to quantify?</t>
  </si>
  <si>
    <t>Are there too many scratches to quantify the image?</t>
  </si>
  <si>
    <t>Are there too many replication bubbles in the image to accurately quantify?</t>
  </si>
  <si>
    <t>Microstructure screening questions:</t>
  </si>
  <si>
    <t>Are the grain boundaries too indistinct to quantify the image (improperly etched)?</t>
  </si>
  <si>
    <t>Yes</t>
  </si>
  <si>
    <t>No</t>
  </si>
  <si>
    <t>Comparison G'</t>
  </si>
  <si>
    <t>Blurry</t>
  </si>
  <si>
    <t>Scratched</t>
  </si>
  <si>
    <t>Bubbles</t>
  </si>
  <si>
    <t>Indistinct</t>
  </si>
  <si>
    <t>Ferrite shape</t>
  </si>
  <si>
    <t>Number of grains</t>
  </si>
  <si>
    <t>0-25</t>
  </si>
  <si>
    <t>Grains in image</t>
  </si>
  <si>
    <t>End of Comparison Worksheet</t>
  </si>
  <si>
    <t>End of Manual Worksheet</t>
  </si>
  <si>
    <t>Choose</t>
  </si>
  <si>
    <t>Original Magnification</t>
  </si>
  <si>
    <r>
      <t>==&gt; Comparison method adder, Q = 6.6*log(M</t>
    </r>
    <r>
      <rPr>
        <vertAlign val="subscript"/>
        <sz val="11"/>
        <color theme="1"/>
        <rFont val="Calibri"/>
        <family val="2"/>
        <scheme val="minor"/>
      </rPr>
      <t>micrograph</t>
    </r>
    <r>
      <rPr>
        <sz val="11"/>
        <color theme="1"/>
        <rFont val="Calibri"/>
        <family val="2"/>
        <scheme val="minor"/>
      </rPr>
      <t>)-6.6*log(M</t>
    </r>
    <r>
      <rPr>
        <vertAlign val="subscript"/>
        <sz val="11"/>
        <color theme="1"/>
        <rFont val="Calibri"/>
        <family val="2"/>
        <scheme val="minor"/>
      </rPr>
      <t>overlay</t>
    </r>
    <r>
      <rPr>
        <sz val="11"/>
        <color theme="1"/>
        <rFont val="Calibri"/>
        <family val="2"/>
        <scheme val="minor"/>
      </rPr>
      <t>) =</t>
    </r>
  </si>
  <si>
    <t>Find the closest matching overlay in terms of grain size, and report the ASTM grain size, G':</t>
  </si>
  <si>
    <t>Sample Type</t>
  </si>
  <si>
    <t>Lab Cross-section</t>
  </si>
  <si>
    <t>Replica</t>
  </si>
  <si>
    <t>Base metal</t>
  </si>
  <si>
    <t>Seam weld</t>
  </si>
  <si>
    <t>Girth weld</t>
  </si>
  <si>
    <t>Sample Location</t>
  </si>
  <si>
    <t>Image quality screening questions:</t>
  </si>
  <si>
    <t>Sample view orientation</t>
  </si>
  <si>
    <t>Surface (Replica)</t>
  </si>
  <si>
    <t>Transverse (Cross-section)</t>
  </si>
  <si>
    <t>Longitudinal (Cross-section)</t>
  </si>
  <si>
    <t>Grain Size Estimation by Jeffries Planimetric Method:</t>
  </si>
  <si>
    <t>Use a ruler to measure the length of the scale bar on your screen (do not resize the image or magnify the slide after this step):</t>
  </si>
  <si>
    <t>Use a ruler to measure the length of the scale bar on your image (do not resize the image or magnify the slide after this step):</t>
  </si>
  <si>
    <t>Interpolate qualitatively between the comparison images to estimate more precisely the amount of second phase in your image:</t>
  </si>
  <si>
    <t>Overlay your image in a random location with the 10 by 10 point grid provided. Ensure that the grid occupies ~3/4 of the image height. You can rotate the grid to avoid bias due to horizontal bands of the dark phase.</t>
  </si>
  <si>
    <t>Copy your image and paste it into the "Grain Size Estimation" slide.</t>
  </si>
  <si>
    <t>Measure the diameter (not radius!) of the circle on your screen:</t>
  </si>
  <si>
    <t>Grain Size Overlay</t>
  </si>
  <si>
    <t>00</t>
  </si>
  <si>
    <t>0</t>
  </si>
  <si>
    <t>Approximately how many grains do you see in your image?</t>
  </si>
  <si>
    <t>Printed Scale Bar Length (µm)</t>
  </si>
  <si>
    <t>25-500</t>
  </si>
  <si>
    <t>500-2500</t>
  </si>
  <si>
    <t>Grains are too small to distinguish</t>
  </si>
  <si>
    <t>Count the number of points in the dark phase: count points wholely in the dark phase as 1 and points partially in the dark phase as 1/2. Enter the total here:</t>
  </si>
  <si>
    <t>points in the dark phase out of 100 total points</t>
  </si>
  <si>
    <t>Open the "Manual Methods Overlays" PowerPoint file and paste your image onto the "Dark Phase Fraction" slide.</t>
  </si>
  <si>
    <t>Open the Dark Phase comparison chart using the link below. Choose the image that appears to have the closest amount of dark phase to your image:</t>
  </si>
  <si>
    <t>Open the ASTM Grain Size comparison charts using the link below. Use a ruler to measure the length of the red 1.0 mm scale bar (do not zoom in or out of the document after this step):</t>
  </si>
  <si>
    <t>Length of Comparison Scale Bar</t>
  </si>
  <si>
    <t>Location</t>
  </si>
  <si>
    <t>Method</t>
  </si>
  <si>
    <t>Mean Linear Intercept</t>
  </si>
  <si>
    <t># og Grains Fully Contained</t>
  </si>
  <si>
    <t># of Grains Intersecting Rim</t>
  </si>
  <si>
    <t>Comparison Method for Dark Phase Fraction Estimation</t>
  </si>
  <si>
    <t>Alternate ID</t>
  </si>
  <si>
    <t>Image Plane</t>
  </si>
  <si>
    <t>Replication Vendor</t>
  </si>
  <si>
    <t>Imaging Vendor</t>
  </si>
  <si>
    <t>Replica Medium</t>
  </si>
  <si>
    <t>Scale Bar?</t>
  </si>
  <si>
    <t>Path</t>
  </si>
  <si>
    <t>Link</t>
  </si>
  <si>
    <t>Next steps:</t>
  </si>
  <si>
    <t>Enter your LAN ID:</t>
  </si>
  <si>
    <t>Date:</t>
  </si>
  <si>
    <t>Copy the 12 cells in the row from the Micrograph Inventory Spreadsheet below. Ensure proper alignment with headings.</t>
  </si>
  <si>
    <t>Polygonal ferrite grains that are relatively distinct and free of dots, lines or cloudy features.</t>
  </si>
  <si>
    <t>Irregular ferrite grains with an indistinct, dirty, dotted, or thatched appearance.</t>
  </si>
  <si>
    <t>Steps</t>
  </si>
  <si>
    <t>Do the ferrite grains appear polygonal or irregular (see examples)?</t>
  </si>
  <si>
    <t>Polygonal or Irregular</t>
  </si>
  <si>
    <t>LAN ID</t>
  </si>
  <si>
    <t>Date</t>
  </si>
  <si>
    <t>Name</t>
  </si>
  <si>
    <t>Change Summary</t>
  </si>
  <si>
    <t>Microstructural Calculation worksheet from ASTM E112_2</t>
  </si>
  <si>
    <t>Original</t>
  </si>
  <si>
    <t>Draft - preparing collection fields and calculations</t>
  </si>
  <si>
    <t>2019_12_17_Microstructure Quantification Worksheets</t>
  </si>
  <si>
    <t>2020_04_15_Microstructural Evaluation Worksheet</t>
  </si>
  <si>
    <t>Streamlined for data entry and fixed bugs with calculations.</t>
  </si>
  <si>
    <t>Microstructural_Evaluation_Worksheet_2020_06_03</t>
  </si>
  <si>
    <t>Microstructure_Evaluation_Worksheet_2020_07_29</t>
  </si>
  <si>
    <t>Added copy and paste for feature info; changed the comparison images and questions for irregular microstructures</t>
  </si>
  <si>
    <t>Microstructure_Evaluation_Worksheet_2020_08_16</t>
  </si>
  <si>
    <t>Fixed the date field to make automatic. Added this Version Control tab</t>
  </si>
  <si>
    <t>Version Control</t>
  </si>
  <si>
    <t>Analysis_Type</t>
  </si>
  <si>
    <t>Microstructure_Evaluation_Worksheet_2020_12_17</t>
  </si>
  <si>
    <t>Added the column for Analysis_Type: Grain_Size and Dark_Phase</t>
  </si>
  <si>
    <t>-</t>
  </si>
  <si>
    <t>Flint Hills</t>
  </si>
  <si>
    <t>24PNK</t>
  </si>
  <si>
    <t>Destructive</t>
  </si>
  <si>
    <t>Longitudinal</t>
  </si>
  <si>
    <t>Midplane</t>
  </si>
  <si>
    <t>100X</t>
  </si>
  <si>
    <t>NA</t>
  </si>
  <si>
    <t xml:space="preserve">Welding Consultants in Columbus </t>
  </si>
  <si>
    <t>NTS</t>
  </si>
  <si>
    <t>Dark_Phase</t>
  </si>
  <si>
    <t>Comparison</t>
  </si>
  <si>
    <t>Grain_Size</t>
  </si>
  <si>
    <t>9PNK</t>
  </si>
  <si>
    <t>8PNK</t>
  </si>
  <si>
    <t>6PNK</t>
  </si>
  <si>
    <t>5PNK</t>
  </si>
  <si>
    <t>2PNK</t>
  </si>
  <si>
    <t>1HB</t>
  </si>
  <si>
    <t>1CH</t>
  </si>
  <si>
    <t>91KC</t>
  </si>
  <si>
    <t>95KC</t>
  </si>
  <si>
    <t>59KC</t>
  </si>
  <si>
    <t>41KC</t>
  </si>
  <si>
    <t>#3</t>
  </si>
  <si>
    <t>#4</t>
  </si>
  <si>
    <t>20PNK</t>
  </si>
  <si>
    <t>7PNK</t>
  </si>
  <si>
    <t>39KC</t>
  </si>
  <si>
    <t>150KCR</t>
  </si>
  <si>
    <t>2SKC</t>
  </si>
  <si>
    <t>5NKSK</t>
  </si>
  <si>
    <t>Blurry Image</t>
  </si>
  <si>
    <t>Mean Linear Intercept Grain Size (μm)</t>
  </si>
  <si>
    <t>Too blurry to evaluate</t>
  </si>
  <si>
    <t>Yes, difficult to evaluate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</si>
</sst>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2" borderId="1" xfId="0" applyFill="1" applyBorder="1"/>
    <xf numFmtId="0" fontId="0" fillId="2" borderId="1" xfId="0" applyFill="1" applyBorder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 applyAlignment="1">
      <alignment wrapText="1"/>
    </xf>
    <xf numFmtId="164" fontId="0" fillId="3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1" xfId="0" applyFill="1" applyBorder="1"/>
    <xf numFmtId="164" fontId="3" fillId="0" borderId="0" xfId="0" applyNumberFormat="1" applyFont="1"/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center" vertical="center" wrapText="1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164" fontId="0" fillId="0" borderId="0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2" borderId="8" xfId="0" applyFill="1" applyBorder="1" applyAlignment="1">
      <alignment horizontal="center"/>
    </xf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10" fillId="0" borderId="0" xfId="0" applyFont="1"/>
    <xf numFmtId="14" fontId="3" fillId="0" borderId="0" xfId="0" applyNumberFormat="1" applyFont="1"/>
    <xf numFmtId="14" fontId="11" fillId="0" borderId="0" xfId="0" applyNumberFormat="1" applyFont="1"/>
    <xf numFmtId="0" fontId="11" fillId="0" borderId="0" xfId="0" applyFont="1"/>
    <xf numFmtId="0" fontId="12" fillId="5" borderId="2" xfId="0" applyFont="1" applyFill="1" applyBorder="1"/>
    <xf numFmtId="0" fontId="12" fillId="5" borderId="3" xfId="0" applyFont="1" applyFill="1" applyBorder="1" applyAlignment="1">
      <alignment vertical="center"/>
    </xf>
    <xf numFmtId="0" fontId="12" fillId="5" borderId="3" xfId="0" applyFont="1" applyFill="1" applyBorder="1"/>
    <xf numFmtId="0" fontId="13" fillId="5" borderId="3" xfId="1" applyFont="1" applyFill="1" applyBorder="1"/>
    <xf numFmtId="0" fontId="0" fillId="7" borderId="0" xfId="0" applyFill="1"/>
    <xf numFmtId="0" fontId="0" fillId="7" borderId="0" xfId="0" applyFill="1" applyBorder="1" applyAlignment="1">
      <alignment horizontal="center"/>
    </xf>
    <xf numFmtId="164" fontId="0" fillId="7" borderId="0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7" fillId="4" borderId="9" xfId="0" applyNumberFormat="1" applyFont="1" applyFill="1" applyBorder="1" applyAlignment="1">
      <alignment horizontal="center" wrapText="1"/>
    </xf>
    <xf numFmtId="164" fontId="7" fillId="4" borderId="0" xfId="0" applyNumberFormat="1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14" fontId="7" fillId="4" borderId="0" xfId="0" applyNumberFormat="1" applyFont="1" applyFill="1" applyBorder="1" applyAlignment="1">
      <alignment horizontal="center" wrapText="1"/>
    </xf>
    <xf numFmtId="1" fontId="7" fillId="4" borderId="0" xfId="0" applyNumberFormat="1" applyFont="1" applyFill="1" applyBorder="1" applyAlignment="1">
      <alignment horizontal="center" wrapText="1"/>
    </xf>
    <xf numFmtId="164" fontId="7" fillId="6" borderId="0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735330</xdr:colOff>
          <xdr:row>13</xdr:row>
          <xdr:rowOff>38100</xdr:rowOff>
        </xdr:from>
        <xdr:to>
          <xdr:col>8</xdr:col>
          <xdr:colOff>247650</xdr:colOff>
          <xdr:row>14</xdr:row>
          <xdr:rowOff>125730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Irregular Examples - Jagged, Distorted, Dirty, Clouded Ferrite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13</xdr:row>
          <xdr:rowOff>30480</xdr:rowOff>
        </xdr:from>
        <xdr:to>
          <xdr:col>2</xdr:col>
          <xdr:colOff>628650</xdr:colOff>
          <xdr:row>14</xdr:row>
          <xdr:rowOff>133350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Polygonal Examples - Relatively Clean, Clear Ferrite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220980</xdr:colOff>
          <xdr:row>3</xdr:row>
          <xdr:rowOff>30480</xdr:rowOff>
        </xdr:from>
        <xdr:to>
          <xdr:col>3</xdr:col>
          <xdr:colOff>2125980</xdr:colOff>
          <xdr:row>3</xdr:row>
          <xdr:rowOff>323850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Open Dark Phase comparision chart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8</xdr:row>
          <xdr:rowOff>30480</xdr:rowOff>
        </xdr:from>
        <xdr:to>
          <xdr:col>3</xdr:col>
          <xdr:colOff>2038350</xdr:colOff>
          <xdr:row>8</xdr:row>
          <xdr:rowOff>323850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Open ASTM Grain Size comparision chart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849630</xdr:colOff>
          <xdr:row>0</xdr:row>
          <xdr:rowOff>0</xdr:rowOff>
        </xdr:from>
        <xdr:to>
          <xdr:col>2</xdr:col>
          <xdr:colOff>830580</xdr:colOff>
          <xdr:row>0</xdr:row>
          <xdr:rowOff>430530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944880</xdr:colOff>
          <xdr:row>0</xdr:row>
          <xdr:rowOff>0</xdr:rowOff>
        </xdr:from>
        <xdr:to>
          <xdr:col>3</xdr:col>
          <xdr:colOff>952500</xdr:colOff>
          <xdr:row>0</xdr:row>
          <xdr:rowOff>438150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913777-1596-44BA-8792-A7C0EC3EE52A}" name="Table1" displayName="Table1" ref="A1:AH48" totalsRowShown="0" headerRowDxfId="46" dataDxfId="45" tableBorderDxfId="44">
  <autoFilter ref="A1:AH48" xr:uid="{66913777-1596-44BA-8792-A7C0EC3EE52A}"/>
  <sortState xmlns:xlrd2="http://schemas.microsoft.com/office/spreadsheetml/2017/richdata2" ref="A2:AH48">
    <sortCondition ref="AH1:AH48"/>
  </sortState>
  <tableColumns count="34">
    <tableColumn id="1" xr3:uid="{FB8ACDAD-1C9A-4486-99FA-CF10C97ABF4B}" name="Group" dataDxfId="43"/>
    <tableColumn id="2" xr3:uid="{D565690D-B2CF-4F43-B94B-75801986B809}" name="Feature" dataDxfId="42"/>
    <tableColumn id="3" xr3:uid="{FB1D0DBC-0242-4462-8344-2E3AF9A6D6CE}" name="Alternate ID" dataDxfId="41"/>
    <tableColumn id="4" xr3:uid="{65AC1FD8-FECC-47CD-9F02-844F4009D8D1}" name="Sample Type" dataDxfId="40"/>
    <tableColumn id="5" xr3:uid="{90449739-CD69-493B-906B-B4BEF02D1BA5}" name="Image Plane" dataDxfId="39"/>
    <tableColumn id="6" xr3:uid="{D642420A-44A9-4DBC-8E19-AD6D5DD8E371}" name="Location" dataDxfId="38"/>
    <tableColumn id="7" xr3:uid="{8593E76D-F7E4-4A03-84DF-B2A951C8ADC1}" name="Original Magnification" dataDxfId="37"/>
    <tableColumn id="8" xr3:uid="{EFAF0A35-A932-4C15-9908-CF92F3CC830C}" name="Replication Vendor" dataDxfId="36"/>
    <tableColumn id="9" xr3:uid="{F4517FE3-EC2D-4089-8838-28E8081FF9E3}" name="Imaging Vendor" dataDxfId="35"/>
    <tableColumn id="10" xr3:uid="{CAD3672E-6F92-4086-BC02-D07799E55CD7}" name="Replica Medium" dataDxfId="34"/>
    <tableColumn id="11" xr3:uid="{DA066C62-4F74-4B87-83BF-F4FEC317F60A}" name="Scale Bar?" dataDxfId="33"/>
    <tableColumn id="12" xr3:uid="{F79A2085-2ECD-4FE0-8795-2B85C151CFE2}" name="Path" dataDxfId="32"/>
    <tableColumn id="13" xr3:uid="{E2471D23-ED73-4BBC-9031-AD20ECAB26E0}" name="Date of Evaluation" dataDxfId="31"/>
    <tableColumn id="14" xr3:uid="{0ACDBB6D-EACB-46B4-9928-D20412230B08}" name="LAN ID" dataDxfId="30"/>
    <tableColumn id="15" xr3:uid="{B1B4E39B-0F66-4817-B3D3-A148FFBAD9B4}" name="Blurry" dataDxfId="29"/>
    <tableColumn id="16" xr3:uid="{512D9B29-587E-402F-ABC8-EC60EBFFAB62}" name="Scratched" dataDxfId="28"/>
    <tableColumn id="17" xr3:uid="{21C69B50-EC4C-4DCA-B02F-A060A8D678F3}" name="Bubbles" dataDxfId="27"/>
    <tableColumn id="18" xr3:uid="{B17A7CFC-0D2A-424F-B737-BAB9CE180FB9}" name="Indistinct" dataDxfId="26"/>
    <tableColumn id="19" xr3:uid="{C747D7D3-D4CB-4659-A3D1-37CE62BD3C2E}" name="Number of grains" dataDxfId="25"/>
    <tableColumn id="20" xr3:uid="{8CFA6A95-EBFB-4183-BE30-25963A10F773}" name="Polygonal or Irregular" dataDxfId="24"/>
    <tableColumn id="21" xr3:uid="{626D62AD-3B71-4A16-905E-4AC3A0671A13}" name="Method" dataDxfId="23"/>
    <tableColumn id="22" xr3:uid="{8BCA4686-15FB-421E-A4C3-977AA0FF8D5A}" name="% Dark Phase" dataDxfId="22"/>
    <tableColumn id="23" xr3:uid="{535DADDB-D84C-459E-87DB-9372274C1557}" name="Printed Scale Bar Length (µm)" dataDxfId="21"/>
    <tableColumn id="24" xr3:uid="{8A4A6A1B-2DE5-4128-97DB-F0D45EB28DBE}" name="Measured Scale Bar Length (mm)" dataDxfId="20"/>
    <tableColumn id="25" xr3:uid="{2365BBE5-D462-4372-BA5C-983D37E10F23}" name="Magnification" dataDxfId="19"/>
    <tableColumn id="26" xr3:uid="{1EF4DF0B-CD49-4D64-84D2-5FC080750B6C}" name="Length of Comparison Scale Bar" dataDxfId="18"/>
    <tableColumn id="27" xr3:uid="{2A02BA04-D858-4460-936C-FB1F85BEAEE5}" name="Q" dataDxfId="17"/>
    <tableColumn id="28" xr3:uid="{395C436B-3CED-4C66-B23D-6D0CDFEF2A20}" name="Comparison G'" dataDxfId="16"/>
    <tableColumn id="29" xr3:uid="{1057EF4E-0DCA-4E95-916C-EE1315DDA387}" name="Diameter of Circle (mm)" dataDxfId="15"/>
    <tableColumn id="30" xr3:uid="{426D4785-373A-42B7-8A1F-2C3D65ED4AEA}" name="# of Grains Intersecting Rim" dataDxfId="14"/>
    <tableColumn id="31" xr3:uid="{E24B3E96-3AA1-4FDF-9698-701B5A18B3E3}" name="# og Grains Fully Contained" dataDxfId="13"/>
    <tableColumn id="32" xr3:uid="{FBB701F9-4CAD-4C34-88BE-D782BCFF16D2}" name="ASTM Grain Size" dataDxfId="12"/>
    <tableColumn id="33" xr3:uid="{0538FE58-F106-44D1-9549-D29DFFE71C3E}" name="Mean Linear Intercept" dataDxfId="11"/>
    <tableColumn id="34" xr3:uid="{AA1922B6-0FD8-4F4B-84F9-C3ED1DF07A6E}" name="Analysis_Typ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B8040-2E99-4DBD-8861-374A7E63F219}" name="Table2" displayName="Table2" ref="A1:F26" totalsRowShown="0" headerRowDxfId="9" dataDxfId="7" headerRowBorderDxfId="8" tableBorderDxfId="6">
  <autoFilter ref="A1:F26" xr:uid="{38FB8040-2E99-4DBD-8861-374A7E63F219}"/>
  <sortState xmlns:xlrd2="http://schemas.microsoft.com/office/spreadsheetml/2017/richdata2" ref="A2:F26">
    <sortCondition ref="E1:E26"/>
  </sortState>
  <tableColumns count="6">
    <tableColumn id="1" xr3:uid="{4D1CC3BB-7E18-411A-890D-BAAFD91C7462}" name="Feature" dataDxfId="5"/>
    <tableColumn id="2" xr3:uid="{725A00C2-121C-48CD-82E0-4AFD3DB26D13}" name="Alternate ID" dataDxfId="4"/>
    <tableColumn id="3" xr3:uid="{9699EA2C-6026-42D9-A629-CEDBE5DBD211}" name="Blurry Image" dataDxfId="3"/>
    <tableColumn id="4" xr3:uid="{721BA788-B5B8-4C69-9F9F-387039B91183}" name="% Dark Phase" dataDxfId="2"/>
    <tableColumn id="5" xr3:uid="{4C4BBCB0-9A81-4527-B735-F28D8B14DAF7}" name="ASTM Grain Size" dataDxfId="1"/>
    <tableColumn id="6" xr3:uid="{77D0E873-4618-409D-96DD-756CB4D22F16}" name="Mean Linear Intercept Grain Size (μ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/>
      <a:lstStyle>
        <a:defPPr algn="l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5054-D950-42CA-92C5-A815CC4BF4E8}">
  <sheetPr codeName="Sheet1"/>
  <dimension ref="A1:N17"/>
  <sheetViews>
    <sheetView zoomScale="80" zoomScaleNormal="80" workbookViewId="0">
      <selection activeCell="B5" sqref="B5:H5"/>
    </sheetView>
  </sheetViews>
  <sheetFormatPr defaultColWidth="10.26171875" defaultRowHeight="12" customHeight="1" x14ac:dyDescent="0.55000000000000004"/>
  <cols>
    <col min="1" max="1" width="10.26171875" style="9"/>
    <col min="2" max="2" width="29.578125" customWidth="1"/>
    <col min="8" max="8" width="14.15625" customWidth="1"/>
  </cols>
  <sheetData>
    <row r="1" spans="1:14" ht="12" customHeight="1" x14ac:dyDescent="0.55000000000000004">
      <c r="A1" s="9" t="s">
        <v>108</v>
      </c>
      <c r="L1" t="s">
        <v>104</v>
      </c>
      <c r="M1" s="37">
        <f ca="1">TODAY()</f>
        <v>44426</v>
      </c>
    </row>
    <row r="2" spans="1:14" ht="12" customHeight="1" x14ac:dyDescent="0.55000000000000004">
      <c r="A2" s="9">
        <v>1</v>
      </c>
      <c r="B2" s="75" t="s">
        <v>105</v>
      </c>
      <c r="C2" s="75"/>
      <c r="D2" s="75"/>
      <c r="E2" s="75"/>
      <c r="F2" s="75"/>
      <c r="G2" s="75"/>
      <c r="H2" s="75"/>
      <c r="I2" s="75"/>
    </row>
    <row r="3" spans="1:14" s="43" customFormat="1" ht="12" customHeight="1" x14ac:dyDescent="0.4">
      <c r="A3" s="40" t="s">
        <v>12</v>
      </c>
      <c r="B3" s="41" t="s">
        <v>13</v>
      </c>
      <c r="C3" s="41" t="s">
        <v>94</v>
      </c>
      <c r="D3" s="41" t="s">
        <v>55</v>
      </c>
      <c r="E3" s="41" t="s">
        <v>95</v>
      </c>
      <c r="F3" s="41" t="s">
        <v>88</v>
      </c>
      <c r="G3" s="41" t="s">
        <v>52</v>
      </c>
      <c r="H3" s="41" t="s">
        <v>96</v>
      </c>
      <c r="I3" s="41" t="s">
        <v>97</v>
      </c>
      <c r="J3" s="41" t="s">
        <v>98</v>
      </c>
      <c r="K3" s="41" t="s">
        <v>99</v>
      </c>
      <c r="L3" s="41" t="s">
        <v>100</v>
      </c>
      <c r="M3" s="42" t="s">
        <v>101</v>
      </c>
    </row>
    <row r="4" spans="1:14" ht="12" customHeight="1" x14ac:dyDescent="0.55000000000000004">
      <c r="A4" s="47" t="s">
        <v>131</v>
      </c>
      <c r="B4" s="48" t="s">
        <v>161</v>
      </c>
      <c r="C4" s="49"/>
      <c r="D4" s="49" t="s">
        <v>133</v>
      </c>
      <c r="E4" s="49" t="s">
        <v>134</v>
      </c>
      <c r="F4" s="49" t="s">
        <v>135</v>
      </c>
      <c r="G4" s="49" t="s">
        <v>136</v>
      </c>
      <c r="H4" s="49" t="s">
        <v>137</v>
      </c>
      <c r="I4" t="s">
        <v>138</v>
      </c>
      <c r="J4" s="49" t="s">
        <v>137</v>
      </c>
      <c r="K4" s="49" t="s">
        <v>38</v>
      </c>
      <c r="L4" s="49" t="s">
        <v>137</v>
      </c>
      <c r="M4" s="50" t="s">
        <v>137</v>
      </c>
    </row>
    <row r="5" spans="1:14" ht="12" customHeight="1" x14ac:dyDescent="0.55000000000000004">
      <c r="A5" s="9">
        <v>2</v>
      </c>
      <c r="B5" s="70" t="s">
        <v>103</v>
      </c>
      <c r="C5" s="70"/>
      <c r="D5" s="70"/>
      <c r="E5" s="70"/>
      <c r="F5" s="70"/>
      <c r="G5" s="70"/>
      <c r="H5" s="71"/>
      <c r="I5" s="27" t="s">
        <v>139</v>
      </c>
    </row>
    <row r="6" spans="1:14" ht="12" customHeight="1" x14ac:dyDescent="0.55000000000000004">
      <c r="A6" s="77" t="s">
        <v>62</v>
      </c>
      <c r="B6" s="77"/>
      <c r="C6" s="77"/>
      <c r="D6" s="77"/>
      <c r="E6" s="77"/>
      <c r="F6" s="77"/>
      <c r="G6" s="77"/>
      <c r="H6" s="77"/>
      <c r="I6" s="8"/>
      <c r="J6" s="72"/>
      <c r="K6" s="72"/>
      <c r="L6" s="72"/>
      <c r="M6" s="72"/>
    </row>
    <row r="7" spans="1:14" ht="12" customHeight="1" x14ac:dyDescent="0.55000000000000004">
      <c r="A7" s="9">
        <v>3</v>
      </c>
      <c r="B7" s="70" t="s">
        <v>33</v>
      </c>
      <c r="C7" s="70"/>
      <c r="D7" s="70"/>
      <c r="E7" s="70"/>
      <c r="F7" s="70"/>
      <c r="G7" s="70"/>
      <c r="H7" s="71"/>
      <c r="I7" s="27" t="s">
        <v>39</v>
      </c>
      <c r="J7" s="73"/>
      <c r="K7" s="74"/>
      <c r="L7" s="74"/>
      <c r="M7" s="74"/>
    </row>
    <row r="8" spans="1:14" ht="12" customHeight="1" x14ac:dyDescent="0.55000000000000004">
      <c r="A8" s="9">
        <v>4</v>
      </c>
      <c r="B8" s="70" t="s">
        <v>34</v>
      </c>
      <c r="C8" s="70"/>
      <c r="D8" s="70"/>
      <c r="E8" s="70"/>
      <c r="F8" s="70"/>
      <c r="G8" s="70"/>
      <c r="H8" s="71"/>
      <c r="I8" s="27" t="s">
        <v>39</v>
      </c>
      <c r="J8" s="73"/>
      <c r="K8" s="74"/>
      <c r="L8" s="74"/>
      <c r="M8" s="74"/>
    </row>
    <row r="9" spans="1:14" ht="12" customHeight="1" x14ac:dyDescent="0.55000000000000004">
      <c r="A9" s="9">
        <v>5</v>
      </c>
      <c r="B9" s="70" t="s">
        <v>35</v>
      </c>
      <c r="C9" s="70"/>
      <c r="D9" s="70"/>
      <c r="E9" s="70"/>
      <c r="F9" s="70"/>
      <c r="G9" s="70"/>
      <c r="H9" s="71"/>
      <c r="I9" s="27" t="s">
        <v>39</v>
      </c>
      <c r="J9" s="73"/>
      <c r="K9" s="74"/>
      <c r="L9" s="74"/>
      <c r="M9" s="74"/>
    </row>
    <row r="10" spans="1:14" ht="12" customHeight="1" x14ac:dyDescent="0.55000000000000004">
      <c r="A10" s="9">
        <v>6</v>
      </c>
      <c r="B10" s="70" t="s">
        <v>37</v>
      </c>
      <c r="C10" s="70"/>
      <c r="D10" s="70"/>
      <c r="E10" s="70"/>
      <c r="F10" s="70"/>
      <c r="G10" s="70"/>
      <c r="H10" s="71"/>
      <c r="I10" s="27" t="s">
        <v>39</v>
      </c>
      <c r="J10" s="73"/>
      <c r="K10" s="74"/>
      <c r="L10" s="74"/>
      <c r="M10" s="74"/>
    </row>
    <row r="11" spans="1:14" ht="12" customHeight="1" x14ac:dyDescent="0.55000000000000004">
      <c r="A11" s="78" t="s">
        <v>36</v>
      </c>
      <c r="B11" s="78"/>
      <c r="C11" s="78"/>
      <c r="D11" s="78"/>
      <c r="E11" s="78"/>
      <c r="F11" s="78"/>
      <c r="G11" s="78"/>
      <c r="H11" s="78"/>
      <c r="I11" s="4"/>
      <c r="L11" s="8"/>
      <c r="M11" s="8"/>
    </row>
    <row r="12" spans="1:14" ht="12" customHeight="1" x14ac:dyDescent="0.55000000000000004">
      <c r="A12" s="9">
        <v>7</v>
      </c>
      <c r="B12" s="70" t="s">
        <v>77</v>
      </c>
      <c r="C12" s="70"/>
      <c r="D12" s="70"/>
      <c r="E12" s="70"/>
      <c r="F12" s="70"/>
      <c r="G12" s="70"/>
      <c r="H12" s="71"/>
      <c r="I12" s="39" t="s">
        <v>80</v>
      </c>
      <c r="J12" s="73"/>
      <c r="K12" s="74"/>
      <c r="L12" s="74"/>
      <c r="M12" s="74"/>
    </row>
    <row r="13" spans="1:14" ht="30.6" customHeight="1" x14ac:dyDescent="0.55000000000000004">
      <c r="A13" s="9">
        <v>8</v>
      </c>
      <c r="B13" s="70" t="s">
        <v>109</v>
      </c>
      <c r="C13" s="70"/>
      <c r="D13" s="70"/>
      <c r="E13" s="70"/>
      <c r="F13" s="70"/>
      <c r="G13" s="70"/>
      <c r="H13" s="71"/>
      <c r="I13" s="76" t="s">
        <v>106</v>
      </c>
      <c r="J13" s="76"/>
      <c r="K13" s="76"/>
      <c r="L13" s="76"/>
      <c r="M13" s="76"/>
    </row>
    <row r="14" spans="1:14" ht="12" customHeight="1" x14ac:dyDescent="0.55000000000000004">
      <c r="B14" s="70"/>
      <c r="C14" s="70"/>
      <c r="D14" s="70"/>
      <c r="E14" s="70"/>
      <c r="F14" s="70"/>
      <c r="G14" s="70"/>
      <c r="H14" s="70"/>
      <c r="L14" s="8"/>
      <c r="M14" s="8"/>
    </row>
    <row r="15" spans="1:14" s="8" customFormat="1" ht="12" customHeight="1" x14ac:dyDescent="0.55000000000000004">
      <c r="A15"/>
      <c r="B15" s="38"/>
      <c r="C15" s="38"/>
      <c r="D15" s="38"/>
      <c r="E15" s="38"/>
      <c r="F15" s="38"/>
      <c r="G15" s="38"/>
      <c r="H15" s="38"/>
      <c r="I15" s="23"/>
      <c r="J15"/>
      <c r="K15"/>
      <c r="N15"/>
    </row>
    <row r="16" spans="1:14" ht="12" customHeight="1" x14ac:dyDescent="0.55000000000000004">
      <c r="A16" s="9" t="s">
        <v>102</v>
      </c>
      <c r="B16" s="70" t="str">
        <f>IF(OR(I7="Yes",I8="Yes",I9="Yes",I10="Yes"),"Skip to tab 4)Values",IF(OR(I7="Choose",I8="Choose",I9="Choose",I10="Choose",I13="Choose",I12="Choose"),"Please do not leave any answers as Choose",IF(OR(I12=DropDowns!G3,I12=DropDowns!G6),"Skip to tab 4)Values",IF(AND(I7="No",I8="No",I9="No",I10="No",I13=DropDowns!F3,I12=DropDowns!G4),"Complete tabs 2)Comparison and 3)Counting",IF(AND(I7="No",I8="No",I9="No",I10="No",OR(I13=DropDowns!F4,I12=DropDowns!G5)),"Complete tab 2)Comparison and skip tab 3)Counting")))))</f>
        <v>Complete tab 2)Comparison and skip tab 3)Counting</v>
      </c>
      <c r="C16" s="70"/>
      <c r="D16" s="70"/>
      <c r="E16" s="70"/>
      <c r="F16" s="70"/>
      <c r="G16" s="70"/>
      <c r="H16" s="70"/>
      <c r="L16" s="8"/>
      <c r="M16" s="8"/>
    </row>
    <row r="17" spans="12:13" ht="12" customHeight="1" x14ac:dyDescent="0.55000000000000004">
      <c r="L17" s="8"/>
      <c r="M17" s="8"/>
    </row>
  </sheetData>
  <mergeCells count="19">
    <mergeCell ref="B2:I2"/>
    <mergeCell ref="I13:M13"/>
    <mergeCell ref="B12:H12"/>
    <mergeCell ref="A6:H6"/>
    <mergeCell ref="A11:H11"/>
    <mergeCell ref="B5:H5"/>
    <mergeCell ref="B16:H16"/>
    <mergeCell ref="B13:H13"/>
    <mergeCell ref="B14:H14"/>
    <mergeCell ref="J6:M6"/>
    <mergeCell ref="J7:M7"/>
    <mergeCell ref="J8:M8"/>
    <mergeCell ref="J9:M9"/>
    <mergeCell ref="J10:M10"/>
    <mergeCell ref="J12:M12"/>
    <mergeCell ref="B7:H7"/>
    <mergeCell ref="B8:H8"/>
    <mergeCell ref="B9:H9"/>
    <mergeCell ref="B10:H10"/>
  </mergeCells>
  <phoneticPr fontId="4" type="noConversion"/>
  <conditionalFormatting sqref="A20:XFD1048576 B3:K3 A6 A16:B16 B15:I15 A4:H4 A5:B5 I5:M5 A17:I19 L18:XFD19 L16:M16 B2 A7:B10 A12:B14 A11 I16 N12:XFD17 J16:K19 J2 O2:XFD11 I6:I14 J4:M4">
    <cfRule type="containsBlanks" dxfId="60" priority="32">
      <formula>LEN(TRIM(A2))=0</formula>
    </cfRule>
  </conditionalFormatting>
  <conditionalFormatting sqref="A15">
    <cfRule type="containsBlanks" dxfId="59" priority="20">
      <formula>LEN(TRIM(A15))=0</formula>
    </cfRule>
  </conditionalFormatting>
  <conditionalFormatting sqref="L11:M11 L17:M17 L14:M15">
    <cfRule type="containsBlanks" dxfId="58" priority="7">
      <formula>LEN(TRIM(L11))=0</formula>
    </cfRule>
  </conditionalFormatting>
  <conditionalFormatting sqref="I14">
    <cfRule type="containsBlanks" dxfId="57" priority="9">
      <formula>LEN(TRIM(I14))=0</formula>
    </cfRule>
  </conditionalFormatting>
  <conditionalFormatting sqref="J11:K11 J6:J10 J14:K15 J12">
    <cfRule type="containsBlanks" dxfId="56" priority="5">
      <formula>LEN(TRIM(J6))=0</formula>
    </cfRule>
  </conditionalFormatting>
  <conditionalFormatting sqref="N3:N11">
    <cfRule type="containsBlanks" dxfId="55" priority="4">
      <formula>LEN(TRIM(N3))=0</formula>
    </cfRule>
  </conditionalFormatting>
  <conditionalFormatting sqref="A1:J1 O1:XFD1">
    <cfRule type="containsBlanks" dxfId="54" priority="2">
      <formula>LEN(TRIM(A1))=0</formula>
    </cfRule>
  </conditionalFormatting>
  <conditionalFormatting sqref="K1:N2">
    <cfRule type="containsBlanks" dxfId="53" priority="1">
      <formula>LEN(TRIM(K1))=0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openexirre">
                <anchor moveWithCells="1" sizeWithCells="1">
                  <from>
                    <xdr:col>2</xdr:col>
                    <xdr:colOff>735330</xdr:colOff>
                    <xdr:row>13</xdr:row>
                    <xdr:rowOff>38100</xdr:rowOff>
                  </from>
                  <to>
                    <xdr:col>8</xdr:col>
                    <xdr:colOff>247650</xdr:colOff>
                    <xdr:row>14</xdr:row>
                    <xdr:rowOff>125730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openexpoly">
                <anchor moveWithCells="1" sizeWithCells="1">
                  <from>
                    <xdr:col>0</xdr:col>
                    <xdr:colOff>247650</xdr:colOff>
                    <xdr:row>13</xdr:row>
                    <xdr:rowOff>30480</xdr:rowOff>
                  </from>
                  <to>
                    <xdr:col>2</xdr:col>
                    <xdr:colOff>628650</xdr:colOff>
                    <xdr:row>14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2025E2-871B-4532-BFFB-CC8671E207D4}">
          <x14:formula1>
            <xm:f>DropDowns!$B$2:$B$4</xm:f>
          </x14:formula1>
          <xm:sqref>I7:I10</xm:sqref>
        </x14:dataValidation>
        <x14:dataValidation type="list" allowBlank="1" showInputMessage="1" showErrorMessage="1" xr:uid="{910E18D3-1405-4996-90DA-3BDCAE5EFA90}">
          <x14:formula1>
            <xm:f>DropDowns!$G$2:$G$7</xm:f>
          </x14:formula1>
          <xm:sqref>I12</xm:sqref>
        </x14:dataValidation>
        <x14:dataValidation type="list" allowBlank="1" showInputMessage="1" showErrorMessage="1" xr:uid="{1281176D-3B08-4707-86E9-2F3E92DCEC7E}">
          <x14:formula1>
            <xm:f>DropDowns!$F$2:$F$4</xm:f>
          </x14:formula1>
          <xm:sqref>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5"/>
  <sheetViews>
    <sheetView topLeftCell="B1" workbookViewId="0">
      <selection activeCell="C9" sqref="C9"/>
    </sheetView>
  </sheetViews>
  <sheetFormatPr defaultRowHeight="14.4" x14ac:dyDescent="0.55000000000000004"/>
  <cols>
    <col min="1" max="1" width="11" style="13" customWidth="1"/>
    <col min="2" max="2" width="39.41796875" style="3" customWidth="1"/>
    <col min="3" max="3" width="13" customWidth="1"/>
    <col min="4" max="4" width="33.41796875" bestFit="1" customWidth="1"/>
    <col min="5" max="5" width="18.41796875" customWidth="1"/>
    <col min="6" max="6" width="9.68359375" customWidth="1"/>
    <col min="7" max="7" width="13.578125" bestFit="1" customWidth="1"/>
  </cols>
  <sheetData>
    <row r="1" spans="1:8" ht="43.2" x14ac:dyDescent="0.55000000000000004">
      <c r="A1" s="13" t="s">
        <v>108</v>
      </c>
      <c r="B1" s="5" t="s">
        <v>93</v>
      </c>
      <c r="C1" s="5" t="s">
        <v>19</v>
      </c>
      <c r="D1" s="5" t="s">
        <v>1</v>
      </c>
      <c r="F1" s="9" t="s">
        <v>4</v>
      </c>
      <c r="G1" s="8" t="s">
        <v>1</v>
      </c>
    </row>
    <row r="2" spans="1:8" ht="57.6" x14ac:dyDescent="0.55000000000000004">
      <c r="A2" s="13">
        <v>1</v>
      </c>
      <c r="B2" s="3" t="s">
        <v>85</v>
      </c>
      <c r="C2" s="6">
        <v>35</v>
      </c>
      <c r="D2" t="s">
        <v>7</v>
      </c>
    </row>
    <row r="3" spans="1:8" ht="43.2" x14ac:dyDescent="0.55000000000000004">
      <c r="A3" s="13">
        <v>2</v>
      </c>
      <c r="B3" s="3" t="s">
        <v>70</v>
      </c>
      <c r="C3" s="7">
        <v>35</v>
      </c>
      <c r="D3" t="s">
        <v>8</v>
      </c>
    </row>
    <row r="4" spans="1:8" x14ac:dyDescent="0.55000000000000004">
      <c r="B4" s="5" t="s">
        <v>10</v>
      </c>
      <c r="C4" s="8"/>
      <c r="D4" s="8"/>
      <c r="E4" s="8"/>
      <c r="F4" s="8"/>
      <c r="G4" s="8"/>
      <c r="H4" s="8"/>
    </row>
    <row r="5" spans="1:8" ht="43.2" x14ac:dyDescent="0.55000000000000004">
      <c r="A5" s="13">
        <v>3</v>
      </c>
      <c r="B5" s="3" t="s">
        <v>9</v>
      </c>
      <c r="C5" s="6">
        <f>5*254</f>
        <v>1270</v>
      </c>
      <c r="D5" s="1" t="s">
        <v>0</v>
      </c>
    </row>
    <row r="6" spans="1:8" ht="43.2" x14ac:dyDescent="0.55000000000000004">
      <c r="A6" s="13">
        <v>4</v>
      </c>
      <c r="B6" s="3" t="s">
        <v>69</v>
      </c>
      <c r="C6" s="6">
        <v>238</v>
      </c>
      <c r="D6" t="s">
        <v>2</v>
      </c>
      <c r="E6" s="2" t="s">
        <v>3</v>
      </c>
      <c r="F6" s="22">
        <f>C6/C5*1000</f>
        <v>187.40157480314963</v>
      </c>
      <c r="G6" t="s">
        <v>5</v>
      </c>
    </row>
    <row r="7" spans="1:8" ht="62.4" x14ac:dyDescent="0.75">
      <c r="A7" s="13">
        <v>5</v>
      </c>
      <c r="B7" s="3" t="s">
        <v>86</v>
      </c>
      <c r="C7" s="6">
        <v>90</v>
      </c>
      <c r="D7" s="26" t="s">
        <v>2</v>
      </c>
      <c r="E7" s="10" t="s">
        <v>53</v>
      </c>
      <c r="F7" s="11">
        <f>6.6*LOG(F6,10)-6.6*LOG(C7,10)</f>
        <v>2.1023027959641194</v>
      </c>
      <c r="G7" t="s">
        <v>5</v>
      </c>
    </row>
    <row r="8" spans="1:8" ht="28.8" x14ac:dyDescent="0.55000000000000004">
      <c r="A8" s="13">
        <v>6</v>
      </c>
      <c r="B8" s="3" t="s">
        <v>54</v>
      </c>
      <c r="C8" s="6">
        <v>7</v>
      </c>
      <c r="D8" t="s">
        <v>5</v>
      </c>
      <c r="E8" s="10" t="s">
        <v>18</v>
      </c>
      <c r="F8" s="11">
        <f>F7+C8</f>
        <v>9.1023027959641194</v>
      </c>
      <c r="G8" t="s">
        <v>11</v>
      </c>
    </row>
    <row r="9" spans="1:8" ht="43.2" x14ac:dyDescent="0.55000000000000004">
      <c r="A9" s="24" t="s">
        <v>49</v>
      </c>
      <c r="E9" s="2" t="s">
        <v>6</v>
      </c>
      <c r="F9" s="33">
        <f>10^((F8+3.2877)/-6.6439)*1000</f>
        <v>13.649949767426564</v>
      </c>
      <c r="G9" s="1" t="s">
        <v>0</v>
      </c>
    </row>
    <row r="10" spans="1:8" x14ac:dyDescent="0.55000000000000004">
      <c r="E10" s="34"/>
      <c r="F10" s="33"/>
      <c r="G10" s="34"/>
    </row>
    <row r="11" spans="1:8" x14ac:dyDescent="0.55000000000000004">
      <c r="E11" s="34"/>
      <c r="F11" s="34"/>
      <c r="G11" s="34"/>
    </row>
    <row r="12" spans="1:8" x14ac:dyDescent="0.55000000000000004">
      <c r="E12" s="34"/>
      <c r="F12" s="33"/>
      <c r="G12" s="34"/>
    </row>
    <row r="13" spans="1:8" x14ac:dyDescent="0.55000000000000004">
      <c r="E13" s="34"/>
      <c r="F13" s="33"/>
      <c r="G13" s="34"/>
    </row>
    <row r="14" spans="1:8" x14ac:dyDescent="0.55000000000000004">
      <c r="E14" s="34"/>
      <c r="F14" s="34"/>
      <c r="G14" s="34"/>
    </row>
    <row r="15" spans="1:8" x14ac:dyDescent="0.55000000000000004">
      <c r="E15" s="34"/>
      <c r="F15" s="34"/>
      <c r="G15" s="34"/>
    </row>
  </sheetData>
  <phoneticPr fontId="4" type="noConversion"/>
  <conditionalFormatting sqref="A4:E5 H4:XFD5 A1:XFD3 A12:XFD1048576 A11:E11 G11:XFD11 A6:XFD10">
    <cfRule type="containsBlanks" dxfId="52" priority="4">
      <formula>LEN(TRIM(A1))=0</formula>
    </cfRule>
  </conditionalFormatting>
  <conditionalFormatting sqref="F4:G4">
    <cfRule type="containsBlanks" dxfId="51" priority="3">
      <formula>LEN(TRIM(F4))=0</formula>
    </cfRule>
  </conditionalFormatting>
  <conditionalFormatting sqref="F5:G5">
    <cfRule type="containsBlanks" dxfId="50" priority="2">
      <formula>LEN(TRIM(F5))=0</formula>
    </cfRule>
  </conditionalFormatting>
  <conditionalFormatting sqref="F11">
    <cfRule type="containsBlanks" dxfId="49" priority="1">
      <formula>LEN(TRIM(F11))=0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Button 4">
              <controlPr defaultSize="0" print="0" autoFill="0" autoPict="0" macro="[0]!open_compchartdarkphase">
                <anchor moveWithCells="1" sizeWithCells="1">
                  <from>
                    <xdr:col>2</xdr:col>
                    <xdr:colOff>220980</xdr:colOff>
                    <xdr:row>3</xdr:row>
                    <xdr:rowOff>30480</xdr:rowOff>
                  </from>
                  <to>
                    <xdr:col>3</xdr:col>
                    <xdr:colOff>2125980</xdr:colOff>
                    <xdr:row>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Button 5">
              <controlPr defaultSize="0" print="0" autoFill="0" autoPict="0" macro="[0]!open_compchartgrainsize">
                <anchor moveWithCells="1" sizeWithCells="1">
                  <from>
                    <xdr:col>2</xdr:col>
                    <xdr:colOff>133350</xdr:colOff>
                    <xdr:row>8</xdr:row>
                    <xdr:rowOff>30480</xdr:rowOff>
                  </from>
                  <to>
                    <xdr:col>3</xdr:col>
                    <xdr:colOff>2038350</xdr:colOff>
                    <xdr:row>8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DBB17BA-C669-4132-9F89-D5A12ED63942}">
          <x14:formula1>
            <xm:f>DropDowns!$H$2:$H$8</xm:f>
          </x14:formula1>
          <xm:sqref>C2</xm:sqref>
        </x14:dataValidation>
        <x14:dataValidation type="list" allowBlank="1" showInputMessage="1" showErrorMessage="1" xr:uid="{0B44B2B0-060C-46BD-B8ED-182BA8508F8D}">
          <x14:formula1>
            <xm:f>DropDowns!$I$2:$I$103</xm:f>
          </x14:formula1>
          <xm:sqref>C3</xm:sqref>
        </x14:dataValidation>
        <x14:dataValidation type="list" allowBlank="1" showInputMessage="1" showErrorMessage="1" xr:uid="{612F8977-8645-4F81-8F1F-66D1414A207B}">
          <x14:formula1>
            <xm:f>DropDowns!$J$2:$J$24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9024-32FB-4501-86E6-FFEF2451D543}">
  <sheetPr codeName="Sheet4"/>
  <dimension ref="A1:AA15"/>
  <sheetViews>
    <sheetView topLeftCell="B1" zoomScale="90" zoomScaleNormal="90" workbookViewId="0">
      <selection activeCell="E5" sqref="E5"/>
    </sheetView>
  </sheetViews>
  <sheetFormatPr defaultRowHeight="14.4" x14ac:dyDescent="0.55000000000000004"/>
  <cols>
    <col min="1" max="1" width="10.15625" style="13" customWidth="1"/>
    <col min="2" max="2" width="46.68359375" style="3" bestFit="1" customWidth="1"/>
    <col min="3" max="3" width="13" bestFit="1" customWidth="1"/>
    <col min="4" max="4" width="16.578125" bestFit="1" customWidth="1"/>
    <col min="5" max="5" width="25.41796875" bestFit="1" customWidth="1"/>
    <col min="6" max="6" width="15.83984375" customWidth="1"/>
    <col min="7" max="7" width="13.578125" bestFit="1" customWidth="1"/>
    <col min="25" max="27" width="8.83984375" style="15"/>
  </cols>
  <sheetData>
    <row r="1" spans="1:27" s="5" customFormat="1" ht="57.6" x14ac:dyDescent="0.55000000000000004">
      <c r="A1" s="25" t="s">
        <v>108</v>
      </c>
      <c r="B1" s="5" t="s">
        <v>20</v>
      </c>
      <c r="C1" s="5" t="s">
        <v>19</v>
      </c>
      <c r="D1" s="5" t="s">
        <v>1</v>
      </c>
      <c r="F1" s="12" t="s">
        <v>21</v>
      </c>
      <c r="G1" s="5" t="s">
        <v>1</v>
      </c>
      <c r="Y1" s="14"/>
      <c r="Z1" s="14"/>
      <c r="AA1" s="14"/>
    </row>
    <row r="2" spans="1:27" ht="29.5" customHeight="1" x14ac:dyDescent="0.55000000000000004">
      <c r="A2" s="13">
        <v>1</v>
      </c>
      <c r="B2" s="3" t="s">
        <v>84</v>
      </c>
      <c r="C2" s="16"/>
      <c r="D2" s="16"/>
      <c r="E2" s="16"/>
      <c r="F2" s="17"/>
      <c r="G2" s="16"/>
      <c r="H2" s="16"/>
    </row>
    <row r="3" spans="1:27" ht="57.6" x14ac:dyDescent="0.55000000000000004">
      <c r="A3" s="13">
        <v>2</v>
      </c>
      <c r="B3" s="3" t="s">
        <v>71</v>
      </c>
    </row>
    <row r="4" spans="1:27" ht="43.2" x14ac:dyDescent="0.55000000000000004">
      <c r="A4" s="13">
        <v>3</v>
      </c>
      <c r="B4" s="3" t="s">
        <v>82</v>
      </c>
      <c r="C4" s="6" t="s">
        <v>130</v>
      </c>
      <c r="D4" s="3" t="s">
        <v>83</v>
      </c>
      <c r="E4" s="2" t="s">
        <v>22</v>
      </c>
      <c r="F4" s="18" t="str">
        <f>C4</f>
        <v>-</v>
      </c>
      <c r="G4" t="s">
        <v>23</v>
      </c>
    </row>
    <row r="5" spans="1:27" s="8" customFormat="1" x14ac:dyDescent="0.55000000000000004">
      <c r="A5" s="13"/>
      <c r="B5" s="5" t="s">
        <v>67</v>
      </c>
      <c r="F5" s="9"/>
      <c r="Y5" s="19"/>
      <c r="Z5" s="19"/>
      <c r="AA5" s="19"/>
    </row>
    <row r="6" spans="1:27" s="8" customFormat="1" ht="28.8" x14ac:dyDescent="0.55000000000000004">
      <c r="A6" s="13">
        <v>4</v>
      </c>
      <c r="B6" s="3" t="s">
        <v>72</v>
      </c>
      <c r="F6" s="9"/>
      <c r="Y6" s="19"/>
      <c r="Z6" s="19"/>
      <c r="AA6" s="19"/>
    </row>
    <row r="7" spans="1:27" x14ac:dyDescent="0.55000000000000004">
      <c r="A7" s="28">
        <v>5</v>
      </c>
      <c r="B7" s="3" t="s">
        <v>24</v>
      </c>
      <c r="E7" s="2"/>
      <c r="F7" s="4"/>
    </row>
    <row r="8" spans="1:27" ht="28.8" x14ac:dyDescent="0.55000000000000004">
      <c r="A8" s="28">
        <v>6</v>
      </c>
      <c r="B8" s="3" t="s">
        <v>9</v>
      </c>
      <c r="C8" s="6" t="s">
        <v>130</v>
      </c>
      <c r="D8" s="1" t="s">
        <v>0</v>
      </c>
      <c r="F8" s="4"/>
    </row>
    <row r="9" spans="1:27" ht="43.2" x14ac:dyDescent="0.55000000000000004">
      <c r="A9" s="28">
        <v>7</v>
      </c>
      <c r="B9" s="3" t="s">
        <v>68</v>
      </c>
      <c r="C9" s="6" t="s">
        <v>130</v>
      </c>
      <c r="D9" t="s">
        <v>2</v>
      </c>
      <c r="E9" s="2" t="s">
        <v>3</v>
      </c>
      <c r="F9" s="22" t="e">
        <f>C9/C8*1000</f>
        <v>#VALUE!</v>
      </c>
      <c r="G9" t="s">
        <v>5</v>
      </c>
    </row>
    <row r="10" spans="1:27" ht="28.8" x14ac:dyDescent="0.55000000000000004">
      <c r="A10" s="28">
        <v>8</v>
      </c>
      <c r="B10" s="3" t="s">
        <v>73</v>
      </c>
      <c r="C10" s="6" t="s">
        <v>130</v>
      </c>
      <c r="D10" t="s">
        <v>2</v>
      </c>
      <c r="E10" s="2" t="s">
        <v>25</v>
      </c>
      <c r="F10" s="20" t="e">
        <f>($C$10/$F$9)</f>
        <v>#VALUE!</v>
      </c>
      <c r="G10" s="1" t="s">
        <v>2</v>
      </c>
    </row>
    <row r="11" spans="1:27" ht="28.8" x14ac:dyDescent="0.55000000000000004">
      <c r="A11" s="13">
        <v>9</v>
      </c>
      <c r="B11" s="3" t="s">
        <v>26</v>
      </c>
      <c r="C11" s="6" t="s">
        <v>130</v>
      </c>
      <c r="D11" s="3" t="s">
        <v>27</v>
      </c>
      <c r="F11" s="21"/>
    </row>
    <row r="12" spans="1:27" ht="28.8" x14ac:dyDescent="0.55000000000000004">
      <c r="A12" s="13">
        <v>10</v>
      </c>
      <c r="B12" s="3" t="s">
        <v>28</v>
      </c>
      <c r="C12" s="6" t="s">
        <v>130</v>
      </c>
      <c r="D12" s="3" t="s">
        <v>27</v>
      </c>
      <c r="E12" s="2" t="s">
        <v>29</v>
      </c>
      <c r="F12" s="22" t="e">
        <f>(C12+C11/2)/(PI()*($C$10/$F$9/2)^2*(1-$F$4/100))</f>
        <v>#VALUE!</v>
      </c>
      <c r="G12" t="s">
        <v>30</v>
      </c>
    </row>
    <row r="13" spans="1:27" x14ac:dyDescent="0.55000000000000004">
      <c r="E13" s="2" t="s">
        <v>31</v>
      </c>
      <c r="F13" s="11" t="e">
        <f>-2.9542+3.3219*LOG(F12)</f>
        <v>#VALUE!</v>
      </c>
      <c r="G13" t="s">
        <v>11</v>
      </c>
    </row>
    <row r="14" spans="1:27" x14ac:dyDescent="0.55000000000000004">
      <c r="E14" s="2" t="s">
        <v>6</v>
      </c>
      <c r="F14" s="11" t="e">
        <f>SQRT(PI()/F12*1000000/4)</f>
        <v>#VALUE!</v>
      </c>
      <c r="G14" s="1" t="s">
        <v>0</v>
      </c>
    </row>
    <row r="15" spans="1:27" ht="43.2" x14ac:dyDescent="0.55000000000000004">
      <c r="A15" s="24" t="s">
        <v>50</v>
      </c>
    </row>
  </sheetData>
  <phoneticPr fontId="4" type="noConversion"/>
  <conditionalFormatting sqref="A16:XFD1048576 B15:XFD15 A1:XFD14">
    <cfRule type="containsBlanks" dxfId="48" priority="3">
      <formula>LEN(TRIM(A1))=0</formula>
    </cfRule>
  </conditionalFormatting>
  <conditionalFormatting sqref="A15">
    <cfRule type="containsBlanks" dxfId="47" priority="2">
      <formula>LEN(TRIM(A15))=0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E897-74D9-4F70-A618-BCC8C44E2981}">
  <sheetPr codeName="Sheet5"/>
  <dimension ref="A1:AJ48"/>
  <sheetViews>
    <sheetView tabSelected="1" zoomScale="60" zoomScaleNormal="60" workbookViewId="0">
      <selection activeCell="AF27" sqref="AF27:AG48"/>
    </sheetView>
  </sheetViews>
  <sheetFormatPr defaultColWidth="9.26171875" defaultRowHeight="14.4" x14ac:dyDescent="0.55000000000000004"/>
  <cols>
    <col min="1" max="1" width="8.83984375" style="30" bestFit="1" customWidth="1"/>
    <col min="2" max="2" width="8.83984375" style="30" customWidth="1"/>
    <col min="3" max="3" width="12.47265625" style="30" customWidth="1"/>
    <col min="4" max="4" width="12.7890625" style="30" customWidth="1"/>
    <col min="5" max="5" width="12.47265625" style="30" customWidth="1"/>
    <col min="6" max="6" width="9.578125" style="30" bestFit="1" customWidth="1"/>
    <col min="7" max="7" width="20.3671875" style="32" customWidth="1"/>
    <col min="8" max="8" width="18" style="31" customWidth="1"/>
    <col min="9" max="9" width="15.3671875" style="30" customWidth="1"/>
    <col min="10" max="10" width="16.15625" style="30" bestFit="1" customWidth="1"/>
    <col min="11" max="11" width="10.68359375" style="30" customWidth="1"/>
    <col min="12" max="12" width="27.26171875" style="30" bestFit="1" customWidth="1"/>
    <col min="13" max="13" width="17.5234375" style="30" customWidth="1"/>
    <col min="14" max="14" width="8" style="30" customWidth="1"/>
    <col min="15" max="15" width="7.47265625" style="30" customWidth="1"/>
    <col min="16" max="16" width="10.5234375" style="30" customWidth="1"/>
    <col min="17" max="17" width="9.05078125" style="30" customWidth="1"/>
    <col min="18" max="18" width="10.15625" style="30" customWidth="1"/>
    <col min="19" max="19" width="16.578125" style="30" customWidth="1"/>
    <col min="20" max="20" width="74.578125" style="30" bestFit="1" customWidth="1"/>
    <col min="21" max="21" width="10.41796875" style="35" bestFit="1" customWidth="1"/>
    <col min="22" max="22" width="13.578125" style="35" customWidth="1"/>
    <col min="23" max="23" width="26.41796875" style="35" customWidth="1"/>
    <col min="24" max="24" width="29.1015625" style="35" customWidth="1"/>
    <col min="25" max="25" width="13.68359375" style="29" customWidth="1"/>
    <col min="26" max="26" width="28" style="35" customWidth="1"/>
    <col min="27" max="27" width="3.9453125" style="29" customWidth="1"/>
    <col min="28" max="28" width="14.47265625" style="35" customWidth="1"/>
    <col min="29" max="29" width="21.9453125" style="29" customWidth="1"/>
    <col min="30" max="30" width="24.83984375" style="29" customWidth="1"/>
    <col min="31" max="31" width="24.47265625" style="29" customWidth="1"/>
    <col min="32" max="32" width="15.62890625" style="36" customWidth="1"/>
    <col min="33" max="33" width="20.5234375" style="29" customWidth="1"/>
    <col min="34" max="34" width="14" style="29" bestFit="1" customWidth="1"/>
    <col min="35" max="36" width="9.26171875" style="29"/>
    <col min="37" max="16384" width="9.26171875" style="30"/>
  </cols>
  <sheetData>
    <row r="1" spans="1:36" ht="56.25" customHeight="1" x14ac:dyDescent="0.55000000000000004">
      <c r="A1" s="55" t="s">
        <v>12</v>
      </c>
      <c r="B1" s="56" t="s">
        <v>13</v>
      </c>
      <c r="C1" s="57" t="s">
        <v>94</v>
      </c>
      <c r="D1" s="57" t="s">
        <v>55</v>
      </c>
      <c r="E1" s="57" t="s">
        <v>95</v>
      </c>
      <c r="F1" s="56" t="s">
        <v>88</v>
      </c>
      <c r="G1" s="56" t="s">
        <v>52</v>
      </c>
      <c r="H1" s="58" t="s">
        <v>96</v>
      </c>
      <c r="I1" s="56" t="s">
        <v>97</v>
      </c>
      <c r="J1" s="59" t="s">
        <v>98</v>
      </c>
      <c r="K1" s="59" t="s">
        <v>99</v>
      </c>
      <c r="L1" s="59" t="s">
        <v>100</v>
      </c>
      <c r="M1" s="56" t="s">
        <v>14</v>
      </c>
      <c r="N1" s="56" t="s">
        <v>111</v>
      </c>
      <c r="O1" s="56" t="s">
        <v>41</v>
      </c>
      <c r="P1" s="56" t="s">
        <v>42</v>
      </c>
      <c r="Q1" s="56" t="s">
        <v>43</v>
      </c>
      <c r="R1" s="56" t="s">
        <v>44</v>
      </c>
      <c r="S1" s="56" t="s">
        <v>46</v>
      </c>
      <c r="T1" s="56" t="s">
        <v>110</v>
      </c>
      <c r="U1" s="56" t="s">
        <v>89</v>
      </c>
      <c r="V1" s="60" t="s">
        <v>23</v>
      </c>
      <c r="W1" s="56" t="s">
        <v>78</v>
      </c>
      <c r="X1" s="56" t="s">
        <v>15</v>
      </c>
      <c r="Y1" s="56" t="s">
        <v>16</v>
      </c>
      <c r="Z1" s="56" t="s">
        <v>87</v>
      </c>
      <c r="AA1" s="56" t="s">
        <v>17</v>
      </c>
      <c r="AB1" s="56" t="s">
        <v>40</v>
      </c>
      <c r="AC1" s="56" t="s">
        <v>32</v>
      </c>
      <c r="AD1" s="56" t="s">
        <v>92</v>
      </c>
      <c r="AE1" s="56" t="s">
        <v>91</v>
      </c>
      <c r="AF1" s="60" t="s">
        <v>11</v>
      </c>
      <c r="AG1" s="60" t="s">
        <v>90</v>
      </c>
      <c r="AH1" s="56" t="s">
        <v>127</v>
      </c>
      <c r="AI1" s="30"/>
      <c r="AJ1" s="30"/>
    </row>
    <row r="2" spans="1:36" x14ac:dyDescent="0.55000000000000004">
      <c r="A2" s="30" t="s">
        <v>131</v>
      </c>
      <c r="B2" s="30" t="s">
        <v>154</v>
      </c>
      <c r="D2" s="30" t="s">
        <v>133</v>
      </c>
      <c r="E2" s="30" t="s">
        <v>134</v>
      </c>
      <c r="F2" s="30" t="s">
        <v>135</v>
      </c>
      <c r="G2" s="32" t="s">
        <v>136</v>
      </c>
      <c r="H2" s="31" t="s">
        <v>137</v>
      </c>
      <c r="I2" s="30" t="s">
        <v>138</v>
      </c>
      <c r="J2" s="30" t="s">
        <v>137</v>
      </c>
      <c r="K2" s="30" t="s">
        <v>38</v>
      </c>
      <c r="L2" s="30" t="s">
        <v>137</v>
      </c>
      <c r="M2" s="31">
        <v>44383</v>
      </c>
      <c r="N2" s="30" t="s">
        <v>139</v>
      </c>
      <c r="O2" s="30" t="s">
        <v>39</v>
      </c>
      <c r="P2" s="30" t="s">
        <v>39</v>
      </c>
      <c r="Q2" s="30" t="s">
        <v>39</v>
      </c>
      <c r="R2" s="30" t="s">
        <v>38</v>
      </c>
      <c r="S2" s="30" t="s">
        <v>80</v>
      </c>
      <c r="T2" s="30" t="s">
        <v>106</v>
      </c>
      <c r="U2" s="35" t="s">
        <v>141</v>
      </c>
      <c r="V2" s="51">
        <v>20</v>
      </c>
      <c r="AF2" s="53"/>
      <c r="AG2" s="54"/>
      <c r="AH2" s="29" t="s">
        <v>140</v>
      </c>
    </row>
    <row r="3" spans="1:36" x14ac:dyDescent="0.55000000000000004">
      <c r="A3" s="30" t="s">
        <v>131</v>
      </c>
      <c r="B3" s="30" t="s">
        <v>155</v>
      </c>
      <c r="D3" s="30" t="s">
        <v>133</v>
      </c>
      <c r="E3" s="30" t="s">
        <v>134</v>
      </c>
      <c r="F3" s="30" t="s">
        <v>135</v>
      </c>
      <c r="G3" s="32" t="s">
        <v>136</v>
      </c>
      <c r="H3" s="31" t="s">
        <v>137</v>
      </c>
      <c r="I3" s="30" t="s">
        <v>138</v>
      </c>
      <c r="J3" s="30" t="s">
        <v>137</v>
      </c>
      <c r="K3" s="30" t="s">
        <v>38</v>
      </c>
      <c r="L3" s="30" t="s">
        <v>137</v>
      </c>
      <c r="M3" s="31">
        <v>44383</v>
      </c>
      <c r="N3" s="30" t="s">
        <v>139</v>
      </c>
      <c r="O3" s="30" t="s">
        <v>39</v>
      </c>
      <c r="P3" s="30" t="s">
        <v>39</v>
      </c>
      <c r="Q3" s="30" t="s">
        <v>39</v>
      </c>
      <c r="R3" s="30" t="s">
        <v>38</v>
      </c>
      <c r="S3" s="30" t="s">
        <v>80</v>
      </c>
      <c r="T3" s="30" t="s">
        <v>106</v>
      </c>
      <c r="U3" s="35" t="s">
        <v>141</v>
      </c>
      <c r="V3" s="51">
        <v>20</v>
      </c>
      <c r="AF3" s="53"/>
      <c r="AG3" s="54"/>
      <c r="AH3" s="29" t="s">
        <v>140</v>
      </c>
    </row>
    <row r="4" spans="1:36" x14ac:dyDescent="0.55000000000000004">
      <c r="A4" s="30" t="s">
        <v>131</v>
      </c>
      <c r="B4" s="30" t="s">
        <v>159</v>
      </c>
      <c r="D4" s="30" t="s">
        <v>133</v>
      </c>
      <c r="E4" s="30" t="s">
        <v>134</v>
      </c>
      <c r="F4" s="30" t="s">
        <v>135</v>
      </c>
      <c r="G4" s="32" t="s">
        <v>136</v>
      </c>
      <c r="H4" s="31" t="s">
        <v>137</v>
      </c>
      <c r="I4" s="30" t="s">
        <v>138</v>
      </c>
      <c r="J4" s="30" t="s">
        <v>137</v>
      </c>
      <c r="K4" s="30" t="s">
        <v>38</v>
      </c>
      <c r="L4" s="30" t="s">
        <v>137</v>
      </c>
      <c r="M4" s="31">
        <v>44384</v>
      </c>
      <c r="N4" s="30" t="s">
        <v>139</v>
      </c>
      <c r="O4" s="30" t="s">
        <v>39</v>
      </c>
      <c r="P4" s="30" t="s">
        <v>39</v>
      </c>
      <c r="Q4" s="30" t="s">
        <v>39</v>
      </c>
      <c r="R4" s="30" t="s">
        <v>39</v>
      </c>
      <c r="S4" s="30" t="s">
        <v>80</v>
      </c>
      <c r="T4" s="30" t="s">
        <v>106</v>
      </c>
      <c r="U4" s="35" t="s">
        <v>141</v>
      </c>
      <c r="V4" s="51">
        <v>25</v>
      </c>
      <c r="AF4" s="53"/>
      <c r="AG4" s="54"/>
      <c r="AH4" s="29" t="s">
        <v>140</v>
      </c>
    </row>
    <row r="5" spans="1:36" x14ac:dyDescent="0.55000000000000004">
      <c r="A5" s="30" t="s">
        <v>131</v>
      </c>
      <c r="B5" s="30" t="s">
        <v>149</v>
      </c>
      <c r="D5" s="30" t="s">
        <v>133</v>
      </c>
      <c r="E5" s="30" t="s">
        <v>134</v>
      </c>
      <c r="F5" s="30" t="s">
        <v>135</v>
      </c>
      <c r="G5" s="32" t="s">
        <v>136</v>
      </c>
      <c r="H5" s="31" t="s">
        <v>137</v>
      </c>
      <c r="I5" s="30" t="s">
        <v>138</v>
      </c>
      <c r="J5" s="30" t="s">
        <v>137</v>
      </c>
      <c r="K5" s="30" t="s">
        <v>38</v>
      </c>
      <c r="L5" s="30" t="s">
        <v>137</v>
      </c>
      <c r="M5" s="31">
        <v>44383</v>
      </c>
      <c r="N5" s="30" t="s">
        <v>139</v>
      </c>
      <c r="O5" s="30" t="s">
        <v>39</v>
      </c>
      <c r="P5" s="30" t="s">
        <v>39</v>
      </c>
      <c r="Q5" s="30" t="s">
        <v>39</v>
      </c>
      <c r="R5" s="30" t="s">
        <v>38</v>
      </c>
      <c r="S5" s="30" t="s">
        <v>80</v>
      </c>
      <c r="T5" s="30" t="s">
        <v>106</v>
      </c>
      <c r="U5" s="35" t="s">
        <v>141</v>
      </c>
      <c r="V5" s="51">
        <v>30</v>
      </c>
      <c r="AF5" s="53"/>
      <c r="AG5" s="54"/>
      <c r="AH5" s="29" t="s">
        <v>140</v>
      </c>
    </row>
    <row r="6" spans="1:36" x14ac:dyDescent="0.55000000000000004">
      <c r="A6" s="30" t="s">
        <v>131</v>
      </c>
      <c r="B6" s="30" t="s">
        <v>148</v>
      </c>
      <c r="D6" s="30" t="s">
        <v>133</v>
      </c>
      <c r="E6" s="30" t="s">
        <v>134</v>
      </c>
      <c r="F6" s="30" t="s">
        <v>135</v>
      </c>
      <c r="G6" s="32" t="s">
        <v>136</v>
      </c>
      <c r="H6" s="31" t="s">
        <v>137</v>
      </c>
      <c r="I6" s="30" t="s">
        <v>138</v>
      </c>
      <c r="J6" s="30" t="s">
        <v>137</v>
      </c>
      <c r="K6" s="30" t="s">
        <v>38</v>
      </c>
      <c r="L6" s="30" t="s">
        <v>137</v>
      </c>
      <c r="M6" s="31">
        <v>44383</v>
      </c>
      <c r="N6" s="30" t="s">
        <v>139</v>
      </c>
      <c r="O6" s="30" t="s">
        <v>39</v>
      </c>
      <c r="P6" s="30" t="s">
        <v>39</v>
      </c>
      <c r="Q6" s="30" t="s">
        <v>39</v>
      </c>
      <c r="R6" s="30" t="s">
        <v>39</v>
      </c>
      <c r="S6" s="30" t="s">
        <v>80</v>
      </c>
      <c r="T6" s="30" t="s">
        <v>106</v>
      </c>
      <c r="U6" s="35" t="s">
        <v>141</v>
      </c>
      <c r="V6" s="51">
        <v>5</v>
      </c>
      <c r="AF6" s="53"/>
      <c r="AG6" s="54"/>
      <c r="AH6" s="29" t="s">
        <v>140</v>
      </c>
    </row>
    <row r="7" spans="1:36" x14ac:dyDescent="0.55000000000000004">
      <c r="A7" s="30" t="s">
        <v>131</v>
      </c>
      <c r="B7" s="30" t="s">
        <v>156</v>
      </c>
      <c r="C7" s="30">
        <v>7192600</v>
      </c>
      <c r="D7" s="30" t="s">
        <v>133</v>
      </c>
      <c r="E7" s="30" t="s">
        <v>134</v>
      </c>
      <c r="F7" s="30" t="s">
        <v>135</v>
      </c>
      <c r="G7" s="32" t="s">
        <v>136</v>
      </c>
      <c r="H7" s="31" t="s">
        <v>137</v>
      </c>
      <c r="I7" s="30" t="s">
        <v>138</v>
      </c>
      <c r="J7" s="30" t="s">
        <v>137</v>
      </c>
      <c r="K7" s="30" t="s">
        <v>38</v>
      </c>
      <c r="L7" s="30" t="s">
        <v>137</v>
      </c>
      <c r="M7" s="31">
        <v>44384</v>
      </c>
      <c r="N7" s="30" t="s">
        <v>139</v>
      </c>
      <c r="O7" s="30" t="s">
        <v>39</v>
      </c>
      <c r="P7" s="30" t="s">
        <v>39</v>
      </c>
      <c r="Q7" s="30" t="s">
        <v>39</v>
      </c>
      <c r="R7" s="30" t="s">
        <v>39</v>
      </c>
      <c r="S7" s="30" t="s">
        <v>80</v>
      </c>
      <c r="T7" s="30" t="s">
        <v>106</v>
      </c>
      <c r="U7" s="35" t="s">
        <v>141</v>
      </c>
      <c r="V7" s="51">
        <v>30</v>
      </c>
      <c r="AF7" s="53"/>
      <c r="AG7" s="54"/>
      <c r="AH7" s="29" t="s">
        <v>140</v>
      </c>
    </row>
    <row r="8" spans="1:36" x14ac:dyDescent="0.55000000000000004">
      <c r="A8" s="30" t="s">
        <v>131</v>
      </c>
      <c r="B8" s="30" t="s">
        <v>156</v>
      </c>
      <c r="C8" s="30">
        <v>7192590</v>
      </c>
      <c r="D8" s="30" t="s">
        <v>133</v>
      </c>
      <c r="E8" s="30" t="s">
        <v>134</v>
      </c>
      <c r="F8" s="30" t="s">
        <v>135</v>
      </c>
      <c r="G8" s="32" t="s">
        <v>136</v>
      </c>
      <c r="H8" s="31" t="s">
        <v>137</v>
      </c>
      <c r="I8" s="30" t="s">
        <v>138</v>
      </c>
      <c r="J8" s="30" t="s">
        <v>137</v>
      </c>
      <c r="K8" s="30" t="s">
        <v>38</v>
      </c>
      <c r="L8" s="30" t="s">
        <v>137</v>
      </c>
      <c r="M8" s="31">
        <v>44383</v>
      </c>
      <c r="N8" s="30" t="s">
        <v>139</v>
      </c>
      <c r="O8" s="30" t="s">
        <v>39</v>
      </c>
      <c r="P8" s="30" t="s">
        <v>39</v>
      </c>
      <c r="Q8" s="30" t="s">
        <v>39</v>
      </c>
      <c r="R8" s="30" t="s">
        <v>39</v>
      </c>
      <c r="S8" s="30" t="s">
        <v>80</v>
      </c>
      <c r="T8" s="30" t="s">
        <v>106</v>
      </c>
      <c r="U8" s="35" t="s">
        <v>141</v>
      </c>
      <c r="V8" s="51">
        <v>20</v>
      </c>
      <c r="AF8" s="53"/>
      <c r="AG8" s="54"/>
      <c r="AH8" s="29" t="s">
        <v>140</v>
      </c>
    </row>
    <row r="9" spans="1:36" x14ac:dyDescent="0.55000000000000004">
      <c r="A9" s="30" t="s">
        <v>131</v>
      </c>
      <c r="B9" s="30" t="s">
        <v>132</v>
      </c>
      <c r="C9" s="30">
        <v>7192260</v>
      </c>
      <c r="D9" s="30" t="s">
        <v>133</v>
      </c>
      <c r="E9" s="30" t="s">
        <v>134</v>
      </c>
      <c r="F9" s="30" t="s">
        <v>135</v>
      </c>
      <c r="G9" s="32" t="s">
        <v>136</v>
      </c>
      <c r="H9" s="31" t="s">
        <v>137</v>
      </c>
      <c r="I9" s="30" t="s">
        <v>138</v>
      </c>
      <c r="J9" s="30" t="s">
        <v>137</v>
      </c>
      <c r="K9" s="30" t="s">
        <v>38</v>
      </c>
      <c r="L9" s="30" t="s">
        <v>137</v>
      </c>
      <c r="M9" s="31">
        <v>44383</v>
      </c>
      <c r="N9" s="30" t="s">
        <v>139</v>
      </c>
      <c r="O9" s="30" t="s">
        <v>39</v>
      </c>
      <c r="P9" s="30" t="s">
        <v>39</v>
      </c>
      <c r="Q9" s="30" t="s">
        <v>39</v>
      </c>
      <c r="R9" s="30" t="s">
        <v>39</v>
      </c>
      <c r="S9" s="30" t="s">
        <v>80</v>
      </c>
      <c r="T9" s="30" t="s">
        <v>106</v>
      </c>
      <c r="U9" s="35" t="s">
        <v>141</v>
      </c>
      <c r="V9" s="51">
        <v>12</v>
      </c>
      <c r="AF9" s="53"/>
      <c r="AG9" s="54"/>
      <c r="AH9" s="29" t="s">
        <v>140</v>
      </c>
    </row>
    <row r="10" spans="1:36" x14ac:dyDescent="0.55000000000000004">
      <c r="A10" s="30" t="s">
        <v>131</v>
      </c>
      <c r="B10" s="30" t="s">
        <v>147</v>
      </c>
      <c r="D10" s="30" t="s">
        <v>133</v>
      </c>
      <c r="E10" s="30" t="s">
        <v>134</v>
      </c>
      <c r="F10" s="30" t="s">
        <v>135</v>
      </c>
      <c r="G10" s="32" t="s">
        <v>136</v>
      </c>
      <c r="H10" s="31" t="s">
        <v>137</v>
      </c>
      <c r="I10" s="30" t="s">
        <v>138</v>
      </c>
      <c r="J10" s="30" t="s">
        <v>137</v>
      </c>
      <c r="K10" s="30" t="s">
        <v>38</v>
      </c>
      <c r="L10" s="30" t="s">
        <v>137</v>
      </c>
      <c r="M10" s="31">
        <v>44383</v>
      </c>
      <c r="N10" s="30" t="s">
        <v>139</v>
      </c>
      <c r="O10" s="30" t="s">
        <v>38</v>
      </c>
      <c r="P10" s="30" t="s">
        <v>39</v>
      </c>
      <c r="Q10" s="30" t="s">
        <v>39</v>
      </c>
      <c r="R10" s="30" t="s">
        <v>38</v>
      </c>
      <c r="S10" s="30" t="s">
        <v>80</v>
      </c>
      <c r="T10" s="30" t="s">
        <v>106</v>
      </c>
      <c r="V10" s="51"/>
      <c r="AF10" s="53"/>
      <c r="AG10" s="54"/>
      <c r="AH10" s="29" t="s">
        <v>140</v>
      </c>
    </row>
    <row r="11" spans="1:36" x14ac:dyDescent="0.55000000000000004">
      <c r="A11" s="30" t="s">
        <v>131</v>
      </c>
      <c r="B11" s="30" t="s">
        <v>160</v>
      </c>
      <c r="D11" s="30" t="s">
        <v>133</v>
      </c>
      <c r="E11" s="30" t="s">
        <v>134</v>
      </c>
      <c r="F11" s="30" t="s">
        <v>135</v>
      </c>
      <c r="G11" s="32" t="s">
        <v>136</v>
      </c>
      <c r="H11" s="31" t="s">
        <v>137</v>
      </c>
      <c r="I11" s="30" t="s">
        <v>138</v>
      </c>
      <c r="J11" s="30" t="s">
        <v>137</v>
      </c>
      <c r="K11" s="30" t="s">
        <v>38</v>
      </c>
      <c r="L11" s="30" t="s">
        <v>137</v>
      </c>
      <c r="M11" s="31">
        <v>44384</v>
      </c>
      <c r="N11" s="30" t="s">
        <v>139</v>
      </c>
      <c r="O11" s="30" t="s">
        <v>39</v>
      </c>
      <c r="P11" s="30" t="s">
        <v>39</v>
      </c>
      <c r="Q11" s="30" t="s">
        <v>39</v>
      </c>
      <c r="R11" s="30" t="s">
        <v>39</v>
      </c>
      <c r="S11" s="30" t="s">
        <v>80</v>
      </c>
      <c r="T11" s="30" t="s">
        <v>106</v>
      </c>
      <c r="U11" s="35" t="s">
        <v>141</v>
      </c>
      <c r="V11" s="51">
        <v>35</v>
      </c>
      <c r="AF11" s="53"/>
      <c r="AG11" s="54"/>
      <c r="AH11" s="29" t="s">
        <v>140</v>
      </c>
    </row>
    <row r="12" spans="1:36" x14ac:dyDescent="0.55000000000000004">
      <c r="A12" s="30" t="s">
        <v>131</v>
      </c>
      <c r="B12" s="30" t="s">
        <v>158</v>
      </c>
      <c r="D12" s="30" t="s">
        <v>133</v>
      </c>
      <c r="E12" s="30" t="s">
        <v>134</v>
      </c>
      <c r="F12" s="30" t="s">
        <v>135</v>
      </c>
      <c r="G12" s="32" t="s">
        <v>136</v>
      </c>
      <c r="H12" s="31" t="s">
        <v>137</v>
      </c>
      <c r="I12" s="30" t="s">
        <v>138</v>
      </c>
      <c r="J12" s="30" t="s">
        <v>137</v>
      </c>
      <c r="K12" s="30" t="s">
        <v>38</v>
      </c>
      <c r="L12" s="30" t="s">
        <v>137</v>
      </c>
      <c r="M12" s="31">
        <v>44384</v>
      </c>
      <c r="N12" s="30" t="s">
        <v>139</v>
      </c>
      <c r="O12" s="30" t="s">
        <v>38</v>
      </c>
      <c r="P12" s="30" t="s">
        <v>39</v>
      </c>
      <c r="Q12" s="30" t="s">
        <v>39</v>
      </c>
      <c r="R12" s="30" t="s">
        <v>38</v>
      </c>
      <c r="S12" s="30" t="s">
        <v>81</v>
      </c>
      <c r="T12" s="30" t="s">
        <v>106</v>
      </c>
      <c r="V12" s="51"/>
      <c r="AF12" s="53"/>
      <c r="AG12" s="54"/>
      <c r="AH12" s="29" t="s">
        <v>140</v>
      </c>
    </row>
    <row r="13" spans="1:36" x14ac:dyDescent="0.55000000000000004">
      <c r="A13" s="30" t="s">
        <v>131</v>
      </c>
      <c r="B13" s="30" t="s">
        <v>153</v>
      </c>
      <c r="D13" s="30" t="s">
        <v>133</v>
      </c>
      <c r="E13" s="30" t="s">
        <v>134</v>
      </c>
      <c r="F13" s="30" t="s">
        <v>135</v>
      </c>
      <c r="G13" s="32" t="s">
        <v>136</v>
      </c>
      <c r="H13" s="31" t="s">
        <v>137</v>
      </c>
      <c r="I13" s="30" t="s">
        <v>138</v>
      </c>
      <c r="J13" s="30" t="s">
        <v>137</v>
      </c>
      <c r="K13" s="30" t="s">
        <v>38</v>
      </c>
      <c r="L13" s="30" t="s">
        <v>137</v>
      </c>
      <c r="M13" s="31">
        <v>44383</v>
      </c>
      <c r="N13" s="30" t="s">
        <v>139</v>
      </c>
      <c r="O13" s="30" t="s">
        <v>39</v>
      </c>
      <c r="P13" s="30" t="s">
        <v>39</v>
      </c>
      <c r="Q13" s="30" t="s">
        <v>39</v>
      </c>
      <c r="R13" s="30" t="s">
        <v>39</v>
      </c>
      <c r="S13" s="30" t="s">
        <v>80</v>
      </c>
      <c r="T13" s="30" t="s">
        <v>106</v>
      </c>
      <c r="U13" s="35" t="s">
        <v>141</v>
      </c>
      <c r="V13" s="51">
        <v>30</v>
      </c>
      <c r="AF13" s="53"/>
      <c r="AG13" s="54"/>
      <c r="AH13" s="29" t="s">
        <v>140</v>
      </c>
    </row>
    <row r="14" spans="1:36" x14ac:dyDescent="0.55000000000000004">
      <c r="A14" s="30" t="s">
        <v>131</v>
      </c>
      <c r="B14" s="30" t="s">
        <v>152</v>
      </c>
      <c r="D14" s="30" t="s">
        <v>133</v>
      </c>
      <c r="E14" s="30" t="s">
        <v>134</v>
      </c>
      <c r="F14" s="30" t="s">
        <v>135</v>
      </c>
      <c r="G14" s="32" t="s">
        <v>136</v>
      </c>
      <c r="H14" s="31" t="s">
        <v>137</v>
      </c>
      <c r="I14" s="30" t="s">
        <v>138</v>
      </c>
      <c r="J14" s="30" t="s">
        <v>137</v>
      </c>
      <c r="K14" s="30" t="s">
        <v>38</v>
      </c>
      <c r="L14" s="30" t="s">
        <v>137</v>
      </c>
      <c r="M14" s="31">
        <v>44383</v>
      </c>
      <c r="N14" s="30" t="s">
        <v>139</v>
      </c>
      <c r="O14" s="30" t="s">
        <v>39</v>
      </c>
      <c r="P14" s="30" t="s">
        <v>39</v>
      </c>
      <c r="Q14" s="30" t="s">
        <v>39</v>
      </c>
      <c r="R14" s="30" t="s">
        <v>38</v>
      </c>
      <c r="S14" s="30" t="s">
        <v>80</v>
      </c>
      <c r="T14" s="30" t="s">
        <v>106</v>
      </c>
      <c r="V14" s="51"/>
      <c r="AF14" s="53"/>
      <c r="AG14" s="54"/>
      <c r="AH14" s="29" t="s">
        <v>140</v>
      </c>
    </row>
    <row r="15" spans="1:36" x14ac:dyDescent="0.55000000000000004">
      <c r="A15" s="30" t="s">
        <v>131</v>
      </c>
      <c r="B15" s="30" t="s">
        <v>161</v>
      </c>
      <c r="D15" s="30" t="s">
        <v>133</v>
      </c>
      <c r="E15" s="30" t="s">
        <v>134</v>
      </c>
      <c r="F15" s="30" t="s">
        <v>135</v>
      </c>
      <c r="G15" s="32" t="s">
        <v>136</v>
      </c>
      <c r="H15" s="31" t="s">
        <v>137</v>
      </c>
      <c r="I15" s="30" t="s">
        <v>138</v>
      </c>
      <c r="J15" s="30" t="s">
        <v>137</v>
      </c>
      <c r="K15" s="30" t="s">
        <v>38</v>
      </c>
      <c r="L15" s="30" t="s">
        <v>137</v>
      </c>
      <c r="M15" s="31">
        <v>44384</v>
      </c>
      <c r="N15" s="30" t="s">
        <v>139</v>
      </c>
      <c r="O15" s="30" t="s">
        <v>39</v>
      </c>
      <c r="P15" s="30" t="s">
        <v>39</v>
      </c>
      <c r="Q15" s="30" t="s">
        <v>39</v>
      </c>
      <c r="R15" s="30" t="s">
        <v>39</v>
      </c>
      <c r="S15" s="30" t="s">
        <v>80</v>
      </c>
      <c r="T15" s="30" t="s">
        <v>106</v>
      </c>
      <c r="U15" s="35" t="s">
        <v>141</v>
      </c>
      <c r="V15" s="51">
        <v>35</v>
      </c>
      <c r="AF15" s="53"/>
      <c r="AG15" s="54"/>
      <c r="AH15" s="29" t="s">
        <v>140</v>
      </c>
    </row>
    <row r="16" spans="1:36" x14ac:dyDescent="0.55000000000000004">
      <c r="A16" s="30" t="s">
        <v>131</v>
      </c>
      <c r="B16" s="30" t="s">
        <v>146</v>
      </c>
      <c r="C16" s="30">
        <v>7191620</v>
      </c>
      <c r="D16" s="30" t="s">
        <v>133</v>
      </c>
      <c r="E16" s="30" t="s">
        <v>134</v>
      </c>
      <c r="F16" s="30" t="s">
        <v>135</v>
      </c>
      <c r="G16" s="32" t="s">
        <v>136</v>
      </c>
      <c r="H16" s="31" t="s">
        <v>137</v>
      </c>
      <c r="I16" s="30" t="s">
        <v>138</v>
      </c>
      <c r="J16" s="30" t="s">
        <v>137</v>
      </c>
      <c r="K16" s="30" t="s">
        <v>38</v>
      </c>
      <c r="L16" s="30" t="s">
        <v>137</v>
      </c>
      <c r="M16" s="31">
        <v>44383</v>
      </c>
      <c r="N16" s="30" t="s">
        <v>139</v>
      </c>
      <c r="O16" s="30" t="s">
        <v>39</v>
      </c>
      <c r="P16" s="30" t="s">
        <v>39</v>
      </c>
      <c r="Q16" s="30" t="s">
        <v>39</v>
      </c>
      <c r="R16" s="30" t="s">
        <v>39</v>
      </c>
      <c r="S16" s="30" t="s">
        <v>80</v>
      </c>
      <c r="T16" s="30" t="s">
        <v>106</v>
      </c>
      <c r="U16" s="35" t="s">
        <v>141</v>
      </c>
      <c r="V16" s="51">
        <v>20</v>
      </c>
      <c r="AF16" s="53"/>
      <c r="AG16" s="54"/>
      <c r="AH16" s="29" t="s">
        <v>140</v>
      </c>
    </row>
    <row r="17" spans="1:34" x14ac:dyDescent="0.55000000000000004">
      <c r="A17" s="30" t="s">
        <v>131</v>
      </c>
      <c r="B17" s="30" t="s">
        <v>146</v>
      </c>
      <c r="C17" s="30">
        <v>7191630</v>
      </c>
      <c r="D17" s="30" t="s">
        <v>133</v>
      </c>
      <c r="E17" s="30" t="s">
        <v>134</v>
      </c>
      <c r="F17" s="30" t="s">
        <v>135</v>
      </c>
      <c r="G17" s="32" t="s">
        <v>136</v>
      </c>
      <c r="H17" s="31" t="s">
        <v>137</v>
      </c>
      <c r="I17" s="30" t="s">
        <v>138</v>
      </c>
      <c r="J17" s="30" t="s">
        <v>137</v>
      </c>
      <c r="K17" s="30" t="s">
        <v>38</v>
      </c>
      <c r="L17" s="30" t="s">
        <v>137</v>
      </c>
      <c r="M17" s="31">
        <v>44384</v>
      </c>
      <c r="N17" s="30" t="s">
        <v>139</v>
      </c>
      <c r="O17" s="30" t="s">
        <v>39</v>
      </c>
      <c r="P17" s="30" t="s">
        <v>39</v>
      </c>
      <c r="Q17" s="30" t="s">
        <v>39</v>
      </c>
      <c r="R17" s="30" t="s">
        <v>39</v>
      </c>
      <c r="S17" s="30" t="s">
        <v>80</v>
      </c>
      <c r="T17" s="30" t="s">
        <v>106</v>
      </c>
      <c r="U17" s="35" t="s">
        <v>141</v>
      </c>
      <c r="V17" s="51">
        <v>18</v>
      </c>
      <c r="AF17" s="53"/>
      <c r="AG17" s="54"/>
      <c r="AH17" s="29" t="s">
        <v>140</v>
      </c>
    </row>
    <row r="18" spans="1:34" x14ac:dyDescent="0.55000000000000004">
      <c r="A18" s="30" t="s">
        <v>131</v>
      </c>
      <c r="B18" s="30" t="s">
        <v>145</v>
      </c>
      <c r="C18" s="30">
        <v>7195100</v>
      </c>
      <c r="D18" s="30" t="s">
        <v>133</v>
      </c>
      <c r="E18" s="30" t="s">
        <v>134</v>
      </c>
      <c r="F18" s="30" t="s">
        <v>135</v>
      </c>
      <c r="G18" s="32" t="s">
        <v>136</v>
      </c>
      <c r="H18" s="31" t="s">
        <v>137</v>
      </c>
      <c r="I18" s="30" t="s">
        <v>138</v>
      </c>
      <c r="J18" s="30" t="s">
        <v>137</v>
      </c>
      <c r="K18" s="30" t="s">
        <v>38</v>
      </c>
      <c r="L18" s="30" t="s">
        <v>137</v>
      </c>
      <c r="M18" s="31">
        <v>44383</v>
      </c>
      <c r="N18" s="30" t="s">
        <v>139</v>
      </c>
      <c r="O18" s="30" t="s">
        <v>39</v>
      </c>
      <c r="P18" s="30" t="s">
        <v>39</v>
      </c>
      <c r="Q18" s="30" t="s">
        <v>39</v>
      </c>
      <c r="R18" s="30" t="s">
        <v>39</v>
      </c>
      <c r="S18" s="30" t="s">
        <v>80</v>
      </c>
      <c r="T18" s="30" t="s">
        <v>106</v>
      </c>
      <c r="U18" s="35" t="s">
        <v>141</v>
      </c>
      <c r="V18" s="51">
        <v>20</v>
      </c>
      <c r="AF18" s="53"/>
      <c r="AG18" s="54"/>
      <c r="AH18" s="29" t="s">
        <v>140</v>
      </c>
    </row>
    <row r="19" spans="1:34" x14ac:dyDescent="0.55000000000000004">
      <c r="A19" s="30" t="s">
        <v>131</v>
      </c>
      <c r="B19" s="30" t="s">
        <v>145</v>
      </c>
      <c r="C19" s="30">
        <v>7195110</v>
      </c>
      <c r="D19" s="30" t="s">
        <v>133</v>
      </c>
      <c r="E19" s="30" t="s">
        <v>134</v>
      </c>
      <c r="F19" s="30" t="s">
        <v>135</v>
      </c>
      <c r="G19" s="32" t="s">
        <v>136</v>
      </c>
      <c r="H19" s="31" t="s">
        <v>137</v>
      </c>
      <c r="I19" s="30" t="s">
        <v>138</v>
      </c>
      <c r="J19" s="30" t="s">
        <v>137</v>
      </c>
      <c r="K19" s="30" t="s">
        <v>38</v>
      </c>
      <c r="L19" s="30" t="s">
        <v>137</v>
      </c>
      <c r="M19" s="31">
        <v>44384</v>
      </c>
      <c r="N19" s="30" t="s">
        <v>139</v>
      </c>
      <c r="O19" s="30" t="s">
        <v>39</v>
      </c>
      <c r="P19" s="30" t="s">
        <v>39</v>
      </c>
      <c r="Q19" s="30" t="s">
        <v>39</v>
      </c>
      <c r="R19" s="30" t="s">
        <v>39</v>
      </c>
      <c r="S19" s="30" t="s">
        <v>80</v>
      </c>
      <c r="T19" s="30" t="s">
        <v>106</v>
      </c>
      <c r="U19" s="35" t="s">
        <v>141</v>
      </c>
      <c r="V19" s="51">
        <v>15</v>
      </c>
      <c r="AF19" s="53"/>
      <c r="AG19" s="54"/>
      <c r="AH19" s="29" t="s">
        <v>140</v>
      </c>
    </row>
    <row r="20" spans="1:34" x14ac:dyDescent="0.55000000000000004">
      <c r="A20" s="30" t="s">
        <v>131</v>
      </c>
      <c r="B20" s="30" t="s">
        <v>157</v>
      </c>
      <c r="C20" s="30">
        <v>7197460</v>
      </c>
      <c r="D20" s="30" t="s">
        <v>133</v>
      </c>
      <c r="E20" s="30" t="s">
        <v>134</v>
      </c>
      <c r="F20" s="30" t="s">
        <v>135</v>
      </c>
      <c r="G20" s="32" t="s">
        <v>136</v>
      </c>
      <c r="H20" s="31" t="s">
        <v>137</v>
      </c>
      <c r="I20" s="30" t="s">
        <v>138</v>
      </c>
      <c r="J20" s="30" t="s">
        <v>137</v>
      </c>
      <c r="K20" s="30" t="s">
        <v>38</v>
      </c>
      <c r="L20" s="30" t="s">
        <v>137</v>
      </c>
      <c r="M20" s="31">
        <v>44384</v>
      </c>
      <c r="N20" s="30" t="s">
        <v>139</v>
      </c>
      <c r="O20" s="30" t="s">
        <v>39</v>
      </c>
      <c r="P20" s="30" t="s">
        <v>39</v>
      </c>
      <c r="Q20" s="30" t="s">
        <v>39</v>
      </c>
      <c r="R20" s="30" t="s">
        <v>39</v>
      </c>
      <c r="S20" s="30" t="s">
        <v>80</v>
      </c>
      <c r="T20" s="30" t="s">
        <v>106</v>
      </c>
      <c r="U20" s="35" t="s">
        <v>141</v>
      </c>
      <c r="V20" s="51">
        <v>15</v>
      </c>
      <c r="AF20" s="53"/>
      <c r="AG20" s="54"/>
      <c r="AH20" s="29" t="s">
        <v>140</v>
      </c>
    </row>
    <row r="21" spans="1:34" x14ac:dyDescent="0.55000000000000004">
      <c r="A21" s="30" t="s">
        <v>131</v>
      </c>
      <c r="B21" s="30" t="s">
        <v>144</v>
      </c>
      <c r="C21" s="30">
        <v>7206450</v>
      </c>
      <c r="D21" s="30" t="s">
        <v>133</v>
      </c>
      <c r="E21" s="30" t="s">
        <v>134</v>
      </c>
      <c r="F21" s="30" t="s">
        <v>135</v>
      </c>
      <c r="G21" s="32" t="s">
        <v>136</v>
      </c>
      <c r="H21" s="31" t="s">
        <v>137</v>
      </c>
      <c r="I21" s="30" t="s">
        <v>138</v>
      </c>
      <c r="J21" s="30" t="s">
        <v>137</v>
      </c>
      <c r="K21" s="30" t="s">
        <v>38</v>
      </c>
      <c r="L21" s="30" t="s">
        <v>137</v>
      </c>
      <c r="M21" s="31">
        <v>44384</v>
      </c>
      <c r="N21" s="30" t="s">
        <v>139</v>
      </c>
      <c r="O21" s="30" t="s">
        <v>39</v>
      </c>
      <c r="P21" s="30" t="s">
        <v>39</v>
      </c>
      <c r="Q21" s="30" t="s">
        <v>39</v>
      </c>
      <c r="R21" s="30" t="s">
        <v>39</v>
      </c>
      <c r="S21" s="30" t="s">
        <v>80</v>
      </c>
      <c r="T21" s="30" t="s">
        <v>106</v>
      </c>
      <c r="U21" s="35" t="s">
        <v>141</v>
      </c>
      <c r="V21" s="51">
        <v>18</v>
      </c>
      <c r="AF21" s="53"/>
      <c r="AG21" s="54"/>
      <c r="AH21" s="29" t="s">
        <v>140</v>
      </c>
    </row>
    <row r="22" spans="1:34" x14ac:dyDescent="0.55000000000000004">
      <c r="A22" s="30" t="s">
        <v>131</v>
      </c>
      <c r="B22" s="30" t="s">
        <v>144</v>
      </c>
      <c r="C22" s="30">
        <v>7209440</v>
      </c>
      <c r="D22" s="30" t="s">
        <v>133</v>
      </c>
      <c r="E22" s="30" t="s">
        <v>134</v>
      </c>
      <c r="F22" s="30" t="s">
        <v>135</v>
      </c>
      <c r="G22" s="32" t="s">
        <v>136</v>
      </c>
      <c r="H22" s="31" t="s">
        <v>137</v>
      </c>
      <c r="I22" s="30" t="s">
        <v>138</v>
      </c>
      <c r="J22" s="30" t="s">
        <v>137</v>
      </c>
      <c r="K22" s="30" t="s">
        <v>38</v>
      </c>
      <c r="L22" s="30" t="s">
        <v>137</v>
      </c>
      <c r="M22" s="31">
        <v>44383</v>
      </c>
      <c r="N22" s="30" t="s">
        <v>139</v>
      </c>
      <c r="O22" s="30" t="s">
        <v>39</v>
      </c>
      <c r="P22" s="30" t="s">
        <v>39</v>
      </c>
      <c r="Q22" s="30" t="s">
        <v>39</v>
      </c>
      <c r="R22" s="30" t="s">
        <v>39</v>
      </c>
      <c r="S22" s="30" t="s">
        <v>80</v>
      </c>
      <c r="T22" s="30" t="s">
        <v>106</v>
      </c>
      <c r="U22" s="35" t="s">
        <v>141</v>
      </c>
      <c r="V22" s="51">
        <v>8</v>
      </c>
      <c r="AF22" s="53"/>
      <c r="AG22" s="54"/>
      <c r="AH22" s="29" t="s">
        <v>140</v>
      </c>
    </row>
    <row r="23" spans="1:34" x14ac:dyDescent="0.55000000000000004">
      <c r="A23" s="30" t="s">
        <v>131</v>
      </c>
      <c r="B23" s="30" t="s">
        <v>150</v>
      </c>
      <c r="D23" s="30" t="s">
        <v>133</v>
      </c>
      <c r="E23" s="30" t="s">
        <v>134</v>
      </c>
      <c r="F23" s="30" t="s">
        <v>135</v>
      </c>
      <c r="G23" s="32" t="s">
        <v>136</v>
      </c>
      <c r="H23" s="31" t="s">
        <v>137</v>
      </c>
      <c r="I23" s="30" t="s">
        <v>138</v>
      </c>
      <c r="J23" s="30" t="s">
        <v>137</v>
      </c>
      <c r="K23" s="30" t="s">
        <v>38</v>
      </c>
      <c r="L23" s="30" t="s">
        <v>137</v>
      </c>
      <c r="M23" s="31">
        <v>44383</v>
      </c>
      <c r="N23" s="30" t="s">
        <v>139</v>
      </c>
      <c r="O23" s="30" t="s">
        <v>39</v>
      </c>
      <c r="P23" s="30" t="s">
        <v>39</v>
      </c>
      <c r="Q23" s="30" t="s">
        <v>39</v>
      </c>
      <c r="R23" s="30" t="s">
        <v>39</v>
      </c>
      <c r="S23" s="30" t="s">
        <v>80</v>
      </c>
      <c r="T23" s="30" t="s">
        <v>106</v>
      </c>
      <c r="U23" s="35" t="s">
        <v>141</v>
      </c>
      <c r="V23" s="51">
        <v>30</v>
      </c>
      <c r="AF23" s="53"/>
      <c r="AG23" s="54"/>
      <c r="AH23" s="29" t="s">
        <v>140</v>
      </c>
    </row>
    <row r="24" spans="1:34" x14ac:dyDescent="0.55000000000000004">
      <c r="A24" s="30" t="s">
        <v>131</v>
      </c>
      <c r="B24" s="30" t="s">
        <v>151</v>
      </c>
      <c r="D24" s="30" t="s">
        <v>133</v>
      </c>
      <c r="E24" s="30" t="s">
        <v>134</v>
      </c>
      <c r="F24" s="30" t="s">
        <v>135</v>
      </c>
      <c r="G24" s="32" t="s">
        <v>136</v>
      </c>
      <c r="H24" s="31" t="s">
        <v>137</v>
      </c>
      <c r="I24" s="30" t="s">
        <v>138</v>
      </c>
      <c r="J24" s="30" t="s">
        <v>137</v>
      </c>
      <c r="K24" s="30" t="s">
        <v>38</v>
      </c>
      <c r="L24" s="30" t="s">
        <v>137</v>
      </c>
      <c r="M24" s="31">
        <v>44383</v>
      </c>
      <c r="N24" s="30" t="s">
        <v>139</v>
      </c>
      <c r="O24" s="30" t="s">
        <v>39</v>
      </c>
      <c r="P24" s="30" t="s">
        <v>39</v>
      </c>
      <c r="Q24" s="30" t="s">
        <v>39</v>
      </c>
      <c r="R24" s="30" t="s">
        <v>38</v>
      </c>
      <c r="S24" s="30" t="s">
        <v>80</v>
      </c>
      <c r="T24" s="30" t="s">
        <v>106</v>
      </c>
      <c r="U24" s="35" t="s">
        <v>141</v>
      </c>
      <c r="V24" s="51">
        <v>25</v>
      </c>
      <c r="AF24" s="53"/>
      <c r="AG24" s="54"/>
      <c r="AH24" s="29" t="s">
        <v>140</v>
      </c>
    </row>
    <row r="25" spans="1:34" x14ac:dyDescent="0.55000000000000004">
      <c r="A25" s="30" t="s">
        <v>131</v>
      </c>
      <c r="B25" s="30" t="s">
        <v>143</v>
      </c>
      <c r="C25" s="30">
        <v>7192590</v>
      </c>
      <c r="D25" s="30" t="s">
        <v>133</v>
      </c>
      <c r="E25" s="30" t="s">
        <v>134</v>
      </c>
      <c r="F25" s="30" t="s">
        <v>135</v>
      </c>
      <c r="G25" s="32" t="s">
        <v>136</v>
      </c>
      <c r="H25" s="31" t="s">
        <v>137</v>
      </c>
      <c r="I25" s="30" t="s">
        <v>138</v>
      </c>
      <c r="J25" s="30" t="s">
        <v>137</v>
      </c>
      <c r="K25" s="30" t="s">
        <v>38</v>
      </c>
      <c r="L25" s="30" t="s">
        <v>137</v>
      </c>
      <c r="M25" s="31">
        <v>44384</v>
      </c>
      <c r="N25" s="30" t="s">
        <v>139</v>
      </c>
      <c r="O25" s="30" t="s">
        <v>39</v>
      </c>
      <c r="P25" s="30" t="s">
        <v>39</v>
      </c>
      <c r="Q25" s="30" t="s">
        <v>39</v>
      </c>
      <c r="R25" s="30" t="s">
        <v>39</v>
      </c>
      <c r="S25" s="30" t="s">
        <v>80</v>
      </c>
      <c r="T25" s="30" t="s">
        <v>106</v>
      </c>
      <c r="U25" s="35" t="s">
        <v>141</v>
      </c>
      <c r="V25" s="51">
        <v>20</v>
      </c>
      <c r="AF25" s="53"/>
      <c r="AG25" s="54"/>
      <c r="AH25" s="29" t="s">
        <v>140</v>
      </c>
    </row>
    <row r="26" spans="1:34" x14ac:dyDescent="0.55000000000000004">
      <c r="A26" s="30" t="s">
        <v>131</v>
      </c>
      <c r="B26" s="30" t="s">
        <v>143</v>
      </c>
      <c r="C26" s="30">
        <v>7210010</v>
      </c>
      <c r="D26" s="30" t="s">
        <v>133</v>
      </c>
      <c r="E26" s="30" t="s">
        <v>134</v>
      </c>
      <c r="F26" s="30" t="s">
        <v>135</v>
      </c>
      <c r="G26" s="32" t="s">
        <v>136</v>
      </c>
      <c r="H26" s="31" t="s">
        <v>137</v>
      </c>
      <c r="I26" s="30" t="s">
        <v>138</v>
      </c>
      <c r="J26" s="30" t="s">
        <v>137</v>
      </c>
      <c r="K26" s="30" t="s">
        <v>38</v>
      </c>
      <c r="L26" s="30" t="s">
        <v>137</v>
      </c>
      <c r="M26" s="31">
        <v>44383</v>
      </c>
      <c r="N26" s="30" t="s">
        <v>139</v>
      </c>
      <c r="O26" s="30" t="s">
        <v>39</v>
      </c>
      <c r="P26" s="30" t="s">
        <v>39</v>
      </c>
      <c r="Q26" s="30" t="s">
        <v>39</v>
      </c>
      <c r="R26" s="30" t="s">
        <v>39</v>
      </c>
      <c r="S26" s="30" t="s">
        <v>80</v>
      </c>
      <c r="T26" s="30" t="s">
        <v>106</v>
      </c>
      <c r="U26" s="35" t="s">
        <v>141</v>
      </c>
      <c r="V26" s="51">
        <v>12</v>
      </c>
      <c r="AF26" s="53"/>
      <c r="AG26" s="54"/>
      <c r="AH26" s="29" t="s">
        <v>140</v>
      </c>
    </row>
    <row r="27" spans="1:34" x14ac:dyDescent="0.55000000000000004">
      <c r="A27" s="30" t="s">
        <v>131</v>
      </c>
      <c r="B27" s="30" t="s">
        <v>154</v>
      </c>
      <c r="D27" s="30" t="s">
        <v>133</v>
      </c>
      <c r="E27" s="30" t="s">
        <v>134</v>
      </c>
      <c r="F27" s="30" t="s">
        <v>135</v>
      </c>
      <c r="G27" s="32" t="s">
        <v>136</v>
      </c>
      <c r="H27" s="31" t="s">
        <v>137</v>
      </c>
      <c r="I27" s="30" t="s">
        <v>138</v>
      </c>
      <c r="J27" s="30" t="s">
        <v>137</v>
      </c>
      <c r="K27" s="30" t="s">
        <v>38</v>
      </c>
      <c r="L27" s="30" t="s">
        <v>137</v>
      </c>
      <c r="M27" s="31">
        <v>44383</v>
      </c>
      <c r="N27" s="30" t="s">
        <v>139</v>
      </c>
      <c r="O27" s="30" t="s">
        <v>39</v>
      </c>
      <c r="P27" s="30" t="s">
        <v>39</v>
      </c>
      <c r="Q27" s="30" t="s">
        <v>39</v>
      </c>
      <c r="R27" s="30" t="s">
        <v>38</v>
      </c>
      <c r="S27" s="30" t="s">
        <v>80</v>
      </c>
      <c r="T27" s="30" t="s">
        <v>106</v>
      </c>
      <c r="U27" s="35" t="s">
        <v>141</v>
      </c>
      <c r="V27" s="51"/>
      <c r="W27" s="35">
        <v>1270</v>
      </c>
      <c r="X27" s="35">
        <v>237</v>
      </c>
      <c r="Y27" s="29">
        <v>186.61417322834646</v>
      </c>
      <c r="Z27" s="35">
        <v>90</v>
      </c>
      <c r="AA27" s="29">
        <v>2.0902339630578233</v>
      </c>
      <c r="AB27" s="35">
        <v>7.5</v>
      </c>
      <c r="AF27" s="53">
        <v>9.5902339630578233</v>
      </c>
      <c r="AG27" s="54">
        <v>11.526317514087133</v>
      </c>
      <c r="AH27" s="29" t="s">
        <v>142</v>
      </c>
    </row>
    <row r="28" spans="1:34" x14ac:dyDescent="0.55000000000000004">
      <c r="A28" s="30" t="s">
        <v>131</v>
      </c>
      <c r="B28" s="30" t="s">
        <v>155</v>
      </c>
      <c r="D28" s="30" t="s">
        <v>133</v>
      </c>
      <c r="E28" s="30" t="s">
        <v>134</v>
      </c>
      <c r="F28" s="30" t="s">
        <v>135</v>
      </c>
      <c r="G28" s="32" t="s">
        <v>136</v>
      </c>
      <c r="H28" s="31" t="s">
        <v>137</v>
      </c>
      <c r="I28" s="30" t="s">
        <v>138</v>
      </c>
      <c r="J28" s="30" t="s">
        <v>137</v>
      </c>
      <c r="K28" s="30" t="s">
        <v>38</v>
      </c>
      <c r="L28" s="30" t="s">
        <v>137</v>
      </c>
      <c r="M28" s="31">
        <v>44383</v>
      </c>
      <c r="N28" s="30" t="s">
        <v>139</v>
      </c>
      <c r="O28" s="30" t="s">
        <v>39</v>
      </c>
      <c r="P28" s="30" t="s">
        <v>39</v>
      </c>
      <c r="Q28" s="30" t="s">
        <v>39</v>
      </c>
      <c r="R28" s="30" t="s">
        <v>38</v>
      </c>
      <c r="S28" s="30" t="s">
        <v>80</v>
      </c>
      <c r="T28" s="30" t="s">
        <v>106</v>
      </c>
      <c r="U28" s="35" t="s">
        <v>141</v>
      </c>
      <c r="V28" s="51"/>
      <c r="W28" s="35">
        <v>1270</v>
      </c>
      <c r="X28" s="35">
        <v>237</v>
      </c>
      <c r="Y28" s="29">
        <v>186.61417322834646</v>
      </c>
      <c r="Z28" s="35">
        <v>90</v>
      </c>
      <c r="AA28" s="29">
        <v>2.0902339630578233</v>
      </c>
      <c r="AB28" s="35">
        <v>7.5</v>
      </c>
      <c r="AF28" s="53">
        <v>9.5902339630578233</v>
      </c>
      <c r="AG28" s="54">
        <v>11.526317514087133</v>
      </c>
      <c r="AH28" s="29" t="s">
        <v>142</v>
      </c>
    </row>
    <row r="29" spans="1:34" x14ac:dyDescent="0.55000000000000004">
      <c r="A29" s="30" t="s">
        <v>131</v>
      </c>
      <c r="B29" s="30" t="s">
        <v>159</v>
      </c>
      <c r="D29" s="30" t="s">
        <v>133</v>
      </c>
      <c r="E29" s="30" t="s">
        <v>134</v>
      </c>
      <c r="F29" s="30" t="s">
        <v>135</v>
      </c>
      <c r="G29" s="32" t="s">
        <v>136</v>
      </c>
      <c r="H29" s="31" t="s">
        <v>137</v>
      </c>
      <c r="I29" s="30" t="s">
        <v>138</v>
      </c>
      <c r="J29" s="30" t="s">
        <v>137</v>
      </c>
      <c r="K29" s="30" t="s">
        <v>38</v>
      </c>
      <c r="L29" s="30" t="s">
        <v>137</v>
      </c>
      <c r="M29" s="31">
        <v>44384</v>
      </c>
      <c r="N29" s="30" t="s">
        <v>139</v>
      </c>
      <c r="O29" s="30" t="s">
        <v>39</v>
      </c>
      <c r="P29" s="30" t="s">
        <v>39</v>
      </c>
      <c r="Q29" s="30" t="s">
        <v>39</v>
      </c>
      <c r="R29" s="30" t="s">
        <v>39</v>
      </c>
      <c r="S29" s="30" t="s">
        <v>80</v>
      </c>
      <c r="T29" s="30" t="s">
        <v>106</v>
      </c>
      <c r="U29" s="35" t="s">
        <v>141</v>
      </c>
      <c r="V29" s="51"/>
      <c r="W29" s="35">
        <v>1270</v>
      </c>
      <c r="X29" s="35">
        <v>238</v>
      </c>
      <c r="Y29" s="29">
        <v>187.40157480314963</v>
      </c>
      <c r="Z29" s="35">
        <v>90</v>
      </c>
      <c r="AA29" s="29">
        <v>2.1023027959641194</v>
      </c>
      <c r="AB29" s="35">
        <v>6</v>
      </c>
      <c r="AF29" s="53">
        <v>8.1023027959641194</v>
      </c>
      <c r="AG29" s="54">
        <v>19.303899971081265</v>
      </c>
      <c r="AH29" s="29" t="s">
        <v>142</v>
      </c>
    </row>
    <row r="30" spans="1:34" x14ac:dyDescent="0.55000000000000004">
      <c r="A30" s="30" t="s">
        <v>131</v>
      </c>
      <c r="B30" s="30" t="s">
        <v>149</v>
      </c>
      <c r="D30" s="30" t="s">
        <v>133</v>
      </c>
      <c r="E30" s="30" t="s">
        <v>134</v>
      </c>
      <c r="F30" s="30" t="s">
        <v>135</v>
      </c>
      <c r="G30" s="32" t="s">
        <v>136</v>
      </c>
      <c r="H30" s="31" t="s">
        <v>137</v>
      </c>
      <c r="I30" s="30" t="s">
        <v>138</v>
      </c>
      <c r="J30" s="30" t="s">
        <v>137</v>
      </c>
      <c r="K30" s="30" t="s">
        <v>38</v>
      </c>
      <c r="L30" s="30" t="s">
        <v>137</v>
      </c>
      <c r="M30" s="31">
        <v>44383</v>
      </c>
      <c r="N30" s="30" t="s">
        <v>139</v>
      </c>
      <c r="O30" s="30" t="s">
        <v>39</v>
      </c>
      <c r="P30" s="30" t="s">
        <v>39</v>
      </c>
      <c r="Q30" s="30" t="s">
        <v>39</v>
      </c>
      <c r="R30" s="30" t="s">
        <v>38</v>
      </c>
      <c r="S30" s="30" t="s">
        <v>80</v>
      </c>
      <c r="T30" s="30" t="s">
        <v>106</v>
      </c>
      <c r="U30" s="35" t="s">
        <v>141</v>
      </c>
      <c r="V30" s="51"/>
      <c r="W30" s="35">
        <v>1270</v>
      </c>
      <c r="X30" s="35">
        <v>237</v>
      </c>
      <c r="Y30" s="29">
        <v>186.61417322834646</v>
      </c>
      <c r="Z30" s="35">
        <v>90</v>
      </c>
      <c r="AA30" s="29">
        <v>2.0902339630578233</v>
      </c>
      <c r="AB30" s="35">
        <v>6</v>
      </c>
      <c r="AF30" s="53">
        <v>8.0902339630578233</v>
      </c>
      <c r="AG30" s="54">
        <v>19.384811706354039</v>
      </c>
      <c r="AH30" s="29" t="s">
        <v>142</v>
      </c>
    </row>
    <row r="31" spans="1:34" x14ac:dyDescent="0.55000000000000004">
      <c r="A31" s="30" t="s">
        <v>131</v>
      </c>
      <c r="B31" s="30" t="s">
        <v>148</v>
      </c>
      <c r="D31" s="30" t="s">
        <v>133</v>
      </c>
      <c r="E31" s="30" t="s">
        <v>134</v>
      </c>
      <c r="F31" s="30" t="s">
        <v>135</v>
      </c>
      <c r="G31" s="32" t="s">
        <v>136</v>
      </c>
      <c r="H31" s="31" t="s">
        <v>137</v>
      </c>
      <c r="I31" s="30" t="s">
        <v>138</v>
      </c>
      <c r="J31" s="30" t="s">
        <v>137</v>
      </c>
      <c r="K31" s="30" t="s">
        <v>38</v>
      </c>
      <c r="L31" s="30" t="s">
        <v>137</v>
      </c>
      <c r="M31" s="31">
        <v>44383</v>
      </c>
      <c r="N31" s="30" t="s">
        <v>139</v>
      </c>
      <c r="O31" s="30" t="s">
        <v>39</v>
      </c>
      <c r="P31" s="30" t="s">
        <v>38</v>
      </c>
      <c r="Q31" s="30" t="s">
        <v>39</v>
      </c>
      <c r="R31" s="30" t="s">
        <v>38</v>
      </c>
      <c r="S31" s="30" t="s">
        <v>80</v>
      </c>
      <c r="T31" s="30" t="s">
        <v>106</v>
      </c>
      <c r="U31" s="35" t="s">
        <v>141</v>
      </c>
      <c r="V31" s="51"/>
      <c r="W31" s="35">
        <v>1270</v>
      </c>
      <c r="X31" s="35">
        <v>237</v>
      </c>
      <c r="Y31" s="29">
        <v>186.61417322834646</v>
      </c>
      <c r="Z31" s="35">
        <v>90</v>
      </c>
      <c r="AA31" s="29">
        <v>2.0902339630578233</v>
      </c>
      <c r="AB31" s="35">
        <v>6</v>
      </c>
      <c r="AF31" s="53">
        <v>8.0902339630578233</v>
      </c>
      <c r="AG31" s="54">
        <v>19.384811706354039</v>
      </c>
      <c r="AH31" s="29" t="s">
        <v>142</v>
      </c>
    </row>
    <row r="32" spans="1:34" x14ac:dyDescent="0.55000000000000004">
      <c r="A32" s="30" t="s">
        <v>131</v>
      </c>
      <c r="B32" s="30" t="s">
        <v>156</v>
      </c>
      <c r="C32" s="30">
        <v>7192600</v>
      </c>
      <c r="D32" s="30" t="s">
        <v>133</v>
      </c>
      <c r="E32" s="30" t="s">
        <v>134</v>
      </c>
      <c r="F32" s="30" t="s">
        <v>135</v>
      </c>
      <c r="G32" s="32" t="s">
        <v>136</v>
      </c>
      <c r="H32" s="31" t="s">
        <v>137</v>
      </c>
      <c r="I32" s="30" t="s">
        <v>138</v>
      </c>
      <c r="J32" s="30" t="s">
        <v>137</v>
      </c>
      <c r="K32" s="30" t="s">
        <v>38</v>
      </c>
      <c r="L32" s="30" t="s">
        <v>137</v>
      </c>
      <c r="M32" s="31">
        <v>44384</v>
      </c>
      <c r="N32" s="30" t="s">
        <v>139</v>
      </c>
      <c r="O32" s="30" t="s">
        <v>39</v>
      </c>
      <c r="P32" s="30" t="s">
        <v>39</v>
      </c>
      <c r="Q32" s="30" t="s">
        <v>39</v>
      </c>
      <c r="R32" s="30" t="s">
        <v>39</v>
      </c>
      <c r="S32" s="30" t="s">
        <v>80</v>
      </c>
      <c r="T32" s="30" t="s">
        <v>106</v>
      </c>
      <c r="U32" s="35" t="s">
        <v>141</v>
      </c>
      <c r="V32" s="51"/>
      <c r="W32" s="35">
        <v>1270</v>
      </c>
      <c r="X32" s="35">
        <v>238</v>
      </c>
      <c r="Y32" s="29">
        <v>187.40157480314963</v>
      </c>
      <c r="Z32" s="35">
        <v>90</v>
      </c>
      <c r="AA32" s="29">
        <v>2.1023027959641194</v>
      </c>
      <c r="AB32" s="35">
        <v>6</v>
      </c>
      <c r="AF32" s="53">
        <v>8.1023027959641194</v>
      </c>
      <c r="AG32" s="54">
        <v>19.303899971081265</v>
      </c>
      <c r="AH32" s="29" t="s">
        <v>142</v>
      </c>
    </row>
    <row r="33" spans="1:34" x14ac:dyDescent="0.55000000000000004">
      <c r="A33" s="30" t="s">
        <v>131</v>
      </c>
      <c r="B33" s="30" t="s">
        <v>156</v>
      </c>
      <c r="C33" s="30">
        <v>7192590</v>
      </c>
      <c r="D33" s="30" t="s">
        <v>133</v>
      </c>
      <c r="E33" s="30" t="s">
        <v>134</v>
      </c>
      <c r="F33" s="30" t="s">
        <v>135</v>
      </c>
      <c r="G33" s="32" t="s">
        <v>136</v>
      </c>
      <c r="H33" s="31" t="s">
        <v>137</v>
      </c>
      <c r="I33" s="30" t="s">
        <v>138</v>
      </c>
      <c r="J33" s="30" t="s">
        <v>137</v>
      </c>
      <c r="K33" s="30" t="s">
        <v>38</v>
      </c>
      <c r="L33" s="30" t="s">
        <v>137</v>
      </c>
      <c r="M33" s="31">
        <v>44383</v>
      </c>
      <c r="N33" s="30" t="s">
        <v>139</v>
      </c>
      <c r="O33" s="30" t="s">
        <v>39</v>
      </c>
      <c r="P33" s="30" t="s">
        <v>39</v>
      </c>
      <c r="Q33" s="30" t="s">
        <v>39</v>
      </c>
      <c r="R33" s="30" t="s">
        <v>39</v>
      </c>
      <c r="S33" s="30" t="s">
        <v>80</v>
      </c>
      <c r="T33" s="30" t="s">
        <v>106</v>
      </c>
      <c r="U33" s="35" t="s">
        <v>141</v>
      </c>
      <c r="V33" s="51"/>
      <c r="W33" s="35">
        <v>1270</v>
      </c>
      <c r="X33" s="35">
        <v>237</v>
      </c>
      <c r="Y33" s="29">
        <v>186.61417322834646</v>
      </c>
      <c r="Z33" s="35">
        <v>90</v>
      </c>
      <c r="AA33" s="29">
        <v>2.0902339630578233</v>
      </c>
      <c r="AB33" s="35">
        <v>4</v>
      </c>
      <c r="AF33" s="53">
        <v>6.0902339630578233</v>
      </c>
      <c r="AG33" s="54">
        <v>38.769446210777012</v>
      </c>
      <c r="AH33" s="29" t="s">
        <v>142</v>
      </c>
    </row>
    <row r="34" spans="1:34" x14ac:dyDescent="0.55000000000000004">
      <c r="A34" s="30" t="s">
        <v>131</v>
      </c>
      <c r="B34" s="30" t="s">
        <v>132</v>
      </c>
      <c r="C34" s="30">
        <v>7192260</v>
      </c>
      <c r="D34" s="30" t="s">
        <v>133</v>
      </c>
      <c r="E34" s="30" t="s">
        <v>134</v>
      </c>
      <c r="F34" s="30" t="s">
        <v>135</v>
      </c>
      <c r="G34" s="32" t="s">
        <v>136</v>
      </c>
      <c r="H34" s="31" t="s">
        <v>137</v>
      </c>
      <c r="I34" s="30" t="s">
        <v>138</v>
      </c>
      <c r="J34" s="30" t="s">
        <v>137</v>
      </c>
      <c r="K34" s="30" t="s">
        <v>38</v>
      </c>
      <c r="L34" s="30" t="s">
        <v>137</v>
      </c>
      <c r="M34" s="31">
        <v>44383</v>
      </c>
      <c r="N34" s="30" t="s">
        <v>139</v>
      </c>
      <c r="O34" s="30" t="s">
        <v>39</v>
      </c>
      <c r="P34" s="30" t="s">
        <v>39</v>
      </c>
      <c r="Q34" s="30" t="s">
        <v>39</v>
      </c>
      <c r="R34" s="30" t="s">
        <v>39</v>
      </c>
      <c r="S34" s="30" t="s">
        <v>80</v>
      </c>
      <c r="T34" s="30" t="s">
        <v>106</v>
      </c>
      <c r="U34" s="35" t="s">
        <v>141</v>
      </c>
      <c r="V34" s="51"/>
      <c r="W34" s="35">
        <v>1270</v>
      </c>
      <c r="X34" s="35">
        <v>237</v>
      </c>
      <c r="Y34" s="29">
        <v>186.61417322834646</v>
      </c>
      <c r="Z34" s="35">
        <v>90</v>
      </c>
      <c r="AA34" s="29">
        <v>2.0902339630578233</v>
      </c>
      <c r="AB34" s="35">
        <v>5</v>
      </c>
      <c r="AF34" s="53">
        <v>7.0902339630578233</v>
      </c>
      <c r="AG34" s="54">
        <v>27.414200968759481</v>
      </c>
      <c r="AH34" s="29" t="s">
        <v>142</v>
      </c>
    </row>
    <row r="35" spans="1:34" x14ac:dyDescent="0.55000000000000004">
      <c r="A35" s="30" t="s">
        <v>131</v>
      </c>
      <c r="B35" s="30" t="s">
        <v>160</v>
      </c>
      <c r="D35" s="30" t="s">
        <v>133</v>
      </c>
      <c r="E35" s="30" t="s">
        <v>134</v>
      </c>
      <c r="F35" s="30" t="s">
        <v>135</v>
      </c>
      <c r="G35" s="32" t="s">
        <v>136</v>
      </c>
      <c r="H35" s="31" t="s">
        <v>137</v>
      </c>
      <c r="I35" s="30" t="s">
        <v>138</v>
      </c>
      <c r="J35" s="30" t="s">
        <v>137</v>
      </c>
      <c r="K35" s="30" t="s">
        <v>38</v>
      </c>
      <c r="L35" s="30" t="s">
        <v>137</v>
      </c>
      <c r="M35" s="31">
        <v>44384</v>
      </c>
      <c r="N35" s="30" t="s">
        <v>139</v>
      </c>
      <c r="O35" s="30" t="s">
        <v>39</v>
      </c>
      <c r="P35" s="30" t="s">
        <v>39</v>
      </c>
      <c r="Q35" s="30" t="s">
        <v>39</v>
      </c>
      <c r="R35" s="30" t="s">
        <v>39</v>
      </c>
      <c r="S35" s="30" t="s">
        <v>80</v>
      </c>
      <c r="T35" s="30" t="s">
        <v>106</v>
      </c>
      <c r="U35" s="35" t="s">
        <v>141</v>
      </c>
      <c r="V35" s="51"/>
      <c r="W35" s="35">
        <v>1270</v>
      </c>
      <c r="X35" s="35">
        <v>238</v>
      </c>
      <c r="Y35" s="29">
        <v>187.40157480314963</v>
      </c>
      <c r="Z35" s="35">
        <v>90</v>
      </c>
      <c r="AA35" s="29">
        <v>2.1023027959641194</v>
      </c>
      <c r="AB35" s="35">
        <v>6.5</v>
      </c>
      <c r="AF35" s="53">
        <v>8.6023027959641194</v>
      </c>
      <c r="AG35" s="54">
        <v>16.232598834465357</v>
      </c>
      <c r="AH35" s="29" t="s">
        <v>142</v>
      </c>
    </row>
    <row r="36" spans="1:34" x14ac:dyDescent="0.55000000000000004">
      <c r="A36" s="30" t="s">
        <v>131</v>
      </c>
      <c r="B36" s="30" t="s">
        <v>153</v>
      </c>
      <c r="D36" s="30" t="s">
        <v>133</v>
      </c>
      <c r="E36" s="30" t="s">
        <v>134</v>
      </c>
      <c r="F36" s="30" t="s">
        <v>135</v>
      </c>
      <c r="G36" s="32" t="s">
        <v>136</v>
      </c>
      <c r="H36" s="31" t="s">
        <v>137</v>
      </c>
      <c r="I36" s="30" t="s">
        <v>138</v>
      </c>
      <c r="J36" s="30" t="s">
        <v>137</v>
      </c>
      <c r="K36" s="30" t="s">
        <v>38</v>
      </c>
      <c r="L36" s="30" t="s">
        <v>137</v>
      </c>
      <c r="M36" s="31">
        <v>44383</v>
      </c>
      <c r="N36" s="30" t="s">
        <v>139</v>
      </c>
      <c r="O36" s="30" t="s">
        <v>39</v>
      </c>
      <c r="P36" s="30" t="s">
        <v>39</v>
      </c>
      <c r="Q36" s="30" t="s">
        <v>39</v>
      </c>
      <c r="R36" s="30" t="s">
        <v>39</v>
      </c>
      <c r="S36" s="30" t="s">
        <v>80</v>
      </c>
      <c r="T36" s="30" t="s">
        <v>106</v>
      </c>
      <c r="U36" s="35" t="s">
        <v>141</v>
      </c>
      <c r="V36" s="51"/>
      <c r="W36" s="35">
        <v>1270</v>
      </c>
      <c r="X36" s="35">
        <v>237</v>
      </c>
      <c r="Y36" s="29">
        <v>186.61417322834646</v>
      </c>
      <c r="Z36" s="35">
        <v>90</v>
      </c>
      <c r="AA36" s="29">
        <v>2.0902339630578233</v>
      </c>
      <c r="AB36" s="35">
        <v>6.5</v>
      </c>
      <c r="AF36" s="53">
        <v>8.5902339630578233</v>
      </c>
      <c r="AG36" s="54">
        <v>16.300637300353145</v>
      </c>
      <c r="AH36" s="29" t="s">
        <v>142</v>
      </c>
    </row>
    <row r="37" spans="1:34" x14ac:dyDescent="0.55000000000000004">
      <c r="A37" s="30" t="s">
        <v>131</v>
      </c>
      <c r="B37" s="30" t="s">
        <v>161</v>
      </c>
      <c r="D37" s="30" t="s">
        <v>133</v>
      </c>
      <c r="E37" s="30" t="s">
        <v>134</v>
      </c>
      <c r="F37" s="30" t="s">
        <v>135</v>
      </c>
      <c r="G37" s="32" t="s">
        <v>136</v>
      </c>
      <c r="H37" s="31" t="s">
        <v>137</v>
      </c>
      <c r="I37" s="30" t="s">
        <v>138</v>
      </c>
      <c r="J37" s="30" t="s">
        <v>137</v>
      </c>
      <c r="K37" s="30" t="s">
        <v>38</v>
      </c>
      <c r="L37" s="30" t="s">
        <v>137</v>
      </c>
      <c r="M37" s="31">
        <v>44384</v>
      </c>
      <c r="N37" s="30" t="s">
        <v>139</v>
      </c>
      <c r="O37" s="30" t="s">
        <v>39</v>
      </c>
      <c r="P37" s="30" t="s">
        <v>39</v>
      </c>
      <c r="Q37" s="30" t="s">
        <v>39</v>
      </c>
      <c r="R37" s="30" t="s">
        <v>39</v>
      </c>
      <c r="S37" s="30" t="s">
        <v>80</v>
      </c>
      <c r="T37" s="30" t="s">
        <v>106</v>
      </c>
      <c r="U37" s="35" t="s">
        <v>141</v>
      </c>
      <c r="V37" s="51"/>
      <c r="W37" s="35">
        <v>1270</v>
      </c>
      <c r="X37" s="35">
        <v>238</v>
      </c>
      <c r="Y37" s="29">
        <v>187.40157480314963</v>
      </c>
      <c r="Z37" s="35">
        <v>90</v>
      </c>
      <c r="AA37" s="29">
        <v>2.1023027959641194</v>
      </c>
      <c r="AB37" s="35">
        <v>7</v>
      </c>
      <c r="AF37" s="53">
        <v>9.1023027959641194</v>
      </c>
      <c r="AG37" s="54">
        <v>13.649949767426564</v>
      </c>
      <c r="AH37" s="29" t="s">
        <v>142</v>
      </c>
    </row>
    <row r="38" spans="1:34" x14ac:dyDescent="0.55000000000000004">
      <c r="A38" s="30" t="s">
        <v>131</v>
      </c>
      <c r="B38" s="30" t="s">
        <v>146</v>
      </c>
      <c r="C38" s="30">
        <v>7191630</v>
      </c>
      <c r="D38" s="30" t="s">
        <v>133</v>
      </c>
      <c r="E38" s="30" t="s">
        <v>134</v>
      </c>
      <c r="F38" s="30" t="s">
        <v>135</v>
      </c>
      <c r="G38" s="32" t="s">
        <v>136</v>
      </c>
      <c r="H38" s="31" t="s">
        <v>137</v>
      </c>
      <c r="I38" s="30" t="s">
        <v>138</v>
      </c>
      <c r="J38" s="30" t="s">
        <v>137</v>
      </c>
      <c r="K38" s="30" t="s">
        <v>38</v>
      </c>
      <c r="L38" s="30" t="s">
        <v>137</v>
      </c>
      <c r="M38" s="31">
        <v>44384</v>
      </c>
      <c r="N38" s="30" t="s">
        <v>139</v>
      </c>
      <c r="O38" s="30" t="s">
        <v>39</v>
      </c>
      <c r="P38" s="30" t="s">
        <v>39</v>
      </c>
      <c r="Q38" s="30" t="s">
        <v>39</v>
      </c>
      <c r="R38" s="30" t="s">
        <v>39</v>
      </c>
      <c r="S38" s="30" t="s">
        <v>80</v>
      </c>
      <c r="T38" s="30" t="s">
        <v>106</v>
      </c>
      <c r="U38" s="35" t="s">
        <v>141</v>
      </c>
      <c r="V38" s="51"/>
      <c r="W38" s="35">
        <v>1270</v>
      </c>
      <c r="X38" s="35">
        <v>238</v>
      </c>
      <c r="Y38" s="29">
        <v>187.40157480314963</v>
      </c>
      <c r="Z38" s="35">
        <v>90</v>
      </c>
      <c r="AA38" s="29">
        <v>2.1023027959641194</v>
      </c>
      <c r="AB38" s="35">
        <v>5</v>
      </c>
      <c r="AF38" s="53">
        <v>7.1023027959641194</v>
      </c>
      <c r="AG38" s="54">
        <v>27.29977475688289</v>
      </c>
      <c r="AH38" s="29" t="s">
        <v>142</v>
      </c>
    </row>
    <row r="39" spans="1:34" x14ac:dyDescent="0.55000000000000004">
      <c r="A39" s="30" t="s">
        <v>131</v>
      </c>
      <c r="B39" s="30" t="s">
        <v>146</v>
      </c>
      <c r="C39" s="30">
        <v>7191620</v>
      </c>
      <c r="D39" s="30" t="s">
        <v>133</v>
      </c>
      <c r="E39" s="30" t="s">
        <v>134</v>
      </c>
      <c r="F39" s="30" t="s">
        <v>135</v>
      </c>
      <c r="G39" s="32" t="s">
        <v>136</v>
      </c>
      <c r="H39" s="31" t="s">
        <v>137</v>
      </c>
      <c r="I39" s="30" t="s">
        <v>138</v>
      </c>
      <c r="J39" s="30" t="s">
        <v>137</v>
      </c>
      <c r="K39" s="30" t="s">
        <v>38</v>
      </c>
      <c r="L39" s="30" t="s">
        <v>137</v>
      </c>
      <c r="M39" s="31">
        <v>44383</v>
      </c>
      <c r="N39" s="30" t="s">
        <v>139</v>
      </c>
      <c r="O39" s="30" t="s">
        <v>39</v>
      </c>
      <c r="P39" s="30" t="s">
        <v>39</v>
      </c>
      <c r="Q39" s="30" t="s">
        <v>39</v>
      </c>
      <c r="R39" s="30" t="s">
        <v>39</v>
      </c>
      <c r="S39" s="30" t="s">
        <v>80</v>
      </c>
      <c r="T39" s="30" t="s">
        <v>106</v>
      </c>
      <c r="U39" s="30" t="s">
        <v>141</v>
      </c>
      <c r="V39" s="52"/>
      <c r="W39" s="30">
        <v>1270</v>
      </c>
      <c r="X39" s="30">
        <v>237</v>
      </c>
      <c r="Y39" s="30">
        <v>186.61417322834646</v>
      </c>
      <c r="Z39" s="30">
        <v>90</v>
      </c>
      <c r="AA39" s="30">
        <v>2.0902339630578233</v>
      </c>
      <c r="AB39" s="30">
        <v>5</v>
      </c>
      <c r="AC39" s="30"/>
      <c r="AD39" s="30"/>
      <c r="AE39" s="30"/>
      <c r="AF39" s="52">
        <v>7.0902339630578233</v>
      </c>
      <c r="AG39" s="52">
        <v>27.414200968759481</v>
      </c>
      <c r="AH39" s="30" t="s">
        <v>142</v>
      </c>
    </row>
    <row r="40" spans="1:34" x14ac:dyDescent="0.55000000000000004">
      <c r="A40" s="30" t="s">
        <v>131</v>
      </c>
      <c r="B40" s="30" t="s">
        <v>145</v>
      </c>
      <c r="C40" s="30">
        <v>7195100</v>
      </c>
      <c r="D40" s="30" t="s">
        <v>133</v>
      </c>
      <c r="E40" s="30" t="s">
        <v>134</v>
      </c>
      <c r="F40" s="30" t="s">
        <v>135</v>
      </c>
      <c r="G40" s="32" t="s">
        <v>136</v>
      </c>
      <c r="H40" s="31" t="s">
        <v>137</v>
      </c>
      <c r="I40" s="30" t="s">
        <v>138</v>
      </c>
      <c r="J40" s="30" t="s">
        <v>137</v>
      </c>
      <c r="K40" s="30" t="s">
        <v>38</v>
      </c>
      <c r="L40" s="30" t="s">
        <v>137</v>
      </c>
      <c r="M40" s="31">
        <v>44383</v>
      </c>
      <c r="N40" s="30" t="s">
        <v>139</v>
      </c>
      <c r="O40" s="30" t="s">
        <v>39</v>
      </c>
      <c r="P40" s="30" t="s">
        <v>39</v>
      </c>
      <c r="Q40" s="30" t="s">
        <v>39</v>
      </c>
      <c r="R40" s="30" t="s">
        <v>39</v>
      </c>
      <c r="S40" s="30" t="s">
        <v>80</v>
      </c>
      <c r="T40" s="30" t="s">
        <v>106</v>
      </c>
      <c r="U40" s="35" t="s">
        <v>141</v>
      </c>
      <c r="V40" s="51"/>
      <c r="W40" s="35">
        <v>1270</v>
      </c>
      <c r="X40" s="35">
        <v>237</v>
      </c>
      <c r="Y40" s="29">
        <v>186.61417322834646</v>
      </c>
      <c r="Z40" s="35">
        <v>90</v>
      </c>
      <c r="AA40" s="29">
        <v>2.0902339630578233</v>
      </c>
      <c r="AB40" s="35">
        <v>5</v>
      </c>
      <c r="AF40" s="53">
        <v>7.0902339630578233</v>
      </c>
      <c r="AG40" s="54">
        <v>27.414200968759481</v>
      </c>
      <c r="AH40" s="29" t="s">
        <v>142</v>
      </c>
    </row>
    <row r="41" spans="1:34" x14ac:dyDescent="0.55000000000000004">
      <c r="A41" s="30" t="s">
        <v>131</v>
      </c>
      <c r="B41" s="30" t="s">
        <v>145</v>
      </c>
      <c r="C41" s="30">
        <v>7195110</v>
      </c>
      <c r="D41" s="30" t="s">
        <v>133</v>
      </c>
      <c r="E41" s="30" t="s">
        <v>134</v>
      </c>
      <c r="F41" s="30" t="s">
        <v>135</v>
      </c>
      <c r="G41" s="32" t="s">
        <v>136</v>
      </c>
      <c r="H41" s="31" t="s">
        <v>137</v>
      </c>
      <c r="I41" s="30" t="s">
        <v>138</v>
      </c>
      <c r="J41" s="30" t="s">
        <v>137</v>
      </c>
      <c r="K41" s="30" t="s">
        <v>38</v>
      </c>
      <c r="L41" s="30" t="s">
        <v>137</v>
      </c>
      <c r="M41" s="31">
        <v>44384</v>
      </c>
      <c r="N41" s="30" t="s">
        <v>139</v>
      </c>
      <c r="O41" s="30" t="s">
        <v>39</v>
      </c>
      <c r="P41" s="30" t="s">
        <v>39</v>
      </c>
      <c r="Q41" s="30" t="s">
        <v>39</v>
      </c>
      <c r="R41" s="30" t="s">
        <v>39</v>
      </c>
      <c r="S41" s="30" t="s">
        <v>80</v>
      </c>
      <c r="T41" s="30" t="s">
        <v>106</v>
      </c>
      <c r="U41" s="35" t="s">
        <v>141</v>
      </c>
      <c r="V41" s="51"/>
      <c r="W41" s="35">
        <v>1270</v>
      </c>
      <c r="X41" s="35">
        <v>238</v>
      </c>
      <c r="Y41" s="29">
        <v>187.40157480314963</v>
      </c>
      <c r="Z41" s="35">
        <v>90</v>
      </c>
      <c r="AA41" s="29">
        <v>2.1023027959641194</v>
      </c>
      <c r="AB41" s="35">
        <v>4</v>
      </c>
      <c r="AF41" s="53">
        <v>6.1023027959641194</v>
      </c>
      <c r="AG41" s="54">
        <v>38.607623479868039</v>
      </c>
      <c r="AH41" s="29" t="s">
        <v>142</v>
      </c>
    </row>
    <row r="42" spans="1:34" x14ac:dyDescent="0.55000000000000004">
      <c r="A42" s="30" t="s">
        <v>131</v>
      </c>
      <c r="B42" s="30" t="s">
        <v>157</v>
      </c>
      <c r="C42" s="30">
        <v>7197460</v>
      </c>
      <c r="D42" s="30" t="s">
        <v>133</v>
      </c>
      <c r="E42" s="30" t="s">
        <v>134</v>
      </c>
      <c r="F42" s="30" t="s">
        <v>135</v>
      </c>
      <c r="G42" s="32" t="s">
        <v>136</v>
      </c>
      <c r="H42" s="31" t="s">
        <v>137</v>
      </c>
      <c r="I42" s="30" t="s">
        <v>138</v>
      </c>
      <c r="J42" s="30" t="s">
        <v>137</v>
      </c>
      <c r="K42" s="30" t="s">
        <v>38</v>
      </c>
      <c r="L42" s="30" t="s">
        <v>137</v>
      </c>
      <c r="M42" s="31">
        <v>44384</v>
      </c>
      <c r="N42" s="30" t="s">
        <v>139</v>
      </c>
      <c r="O42" s="30" t="s">
        <v>39</v>
      </c>
      <c r="P42" s="30" t="s">
        <v>39</v>
      </c>
      <c r="Q42" s="30" t="s">
        <v>39</v>
      </c>
      <c r="R42" s="30" t="s">
        <v>39</v>
      </c>
      <c r="S42" s="30" t="s">
        <v>80</v>
      </c>
      <c r="T42" s="30" t="s">
        <v>106</v>
      </c>
      <c r="U42" s="35" t="s">
        <v>141</v>
      </c>
      <c r="V42" s="51"/>
      <c r="W42" s="35">
        <v>1270</v>
      </c>
      <c r="X42" s="35">
        <v>238</v>
      </c>
      <c r="Y42" s="29">
        <v>187.40157480314963</v>
      </c>
      <c r="Z42" s="35">
        <v>90</v>
      </c>
      <c r="AA42" s="29">
        <v>2.1023027959641194</v>
      </c>
      <c r="AB42" s="35">
        <v>4.5</v>
      </c>
      <c r="AF42" s="53">
        <v>6.6023027959641194</v>
      </c>
      <c r="AG42" s="54">
        <v>32.465049282250313</v>
      </c>
      <c r="AH42" s="29" t="s">
        <v>142</v>
      </c>
    </row>
    <row r="43" spans="1:34" x14ac:dyDescent="0.55000000000000004">
      <c r="A43" s="30" t="s">
        <v>131</v>
      </c>
      <c r="B43" s="30" t="s">
        <v>144</v>
      </c>
      <c r="C43" s="30">
        <v>7206450</v>
      </c>
      <c r="D43" s="30" t="s">
        <v>133</v>
      </c>
      <c r="E43" s="30" t="s">
        <v>134</v>
      </c>
      <c r="F43" s="30" t="s">
        <v>135</v>
      </c>
      <c r="G43" s="32" t="s">
        <v>136</v>
      </c>
      <c r="H43" s="31" t="s">
        <v>137</v>
      </c>
      <c r="I43" s="30" t="s">
        <v>138</v>
      </c>
      <c r="J43" s="30" t="s">
        <v>137</v>
      </c>
      <c r="K43" s="30" t="s">
        <v>38</v>
      </c>
      <c r="L43" s="30" t="s">
        <v>137</v>
      </c>
      <c r="M43" s="31">
        <v>44384</v>
      </c>
      <c r="N43" s="30" t="s">
        <v>139</v>
      </c>
      <c r="O43" s="30" t="s">
        <v>39</v>
      </c>
      <c r="P43" s="30" t="s">
        <v>39</v>
      </c>
      <c r="Q43" s="30" t="s">
        <v>39</v>
      </c>
      <c r="R43" s="30" t="s">
        <v>39</v>
      </c>
      <c r="S43" s="30" t="s">
        <v>80</v>
      </c>
      <c r="T43" s="30" t="s">
        <v>106</v>
      </c>
      <c r="U43" s="35" t="s">
        <v>141</v>
      </c>
      <c r="V43" s="51"/>
      <c r="W43" s="35">
        <v>1270</v>
      </c>
      <c r="X43" s="35">
        <v>238</v>
      </c>
      <c r="Y43" s="29">
        <v>187.40157480314963</v>
      </c>
      <c r="Z43" s="35">
        <v>90</v>
      </c>
      <c r="AA43" s="29">
        <v>2.1023027959641194</v>
      </c>
      <c r="AB43" s="35">
        <v>5</v>
      </c>
      <c r="AF43" s="53">
        <v>7.1023027959641194</v>
      </c>
      <c r="AG43" s="54">
        <v>27.29977475688289</v>
      </c>
      <c r="AH43" s="29" t="s">
        <v>142</v>
      </c>
    </row>
    <row r="44" spans="1:34" x14ac:dyDescent="0.55000000000000004">
      <c r="A44" s="30" t="s">
        <v>131</v>
      </c>
      <c r="B44" s="30" t="s">
        <v>144</v>
      </c>
      <c r="C44" s="30">
        <v>7209440</v>
      </c>
      <c r="D44" s="30" t="s">
        <v>133</v>
      </c>
      <c r="E44" s="30" t="s">
        <v>134</v>
      </c>
      <c r="F44" s="30" t="s">
        <v>135</v>
      </c>
      <c r="G44" s="32" t="s">
        <v>136</v>
      </c>
      <c r="H44" s="31" t="s">
        <v>137</v>
      </c>
      <c r="I44" s="30" t="s">
        <v>138</v>
      </c>
      <c r="J44" s="30" t="s">
        <v>137</v>
      </c>
      <c r="K44" s="30" t="s">
        <v>38</v>
      </c>
      <c r="L44" s="30" t="s">
        <v>137</v>
      </c>
      <c r="M44" s="31">
        <v>44383</v>
      </c>
      <c r="N44" s="30" t="s">
        <v>139</v>
      </c>
      <c r="O44" s="30" t="s">
        <v>39</v>
      </c>
      <c r="P44" s="30" t="s">
        <v>39</v>
      </c>
      <c r="Q44" s="30" t="s">
        <v>39</v>
      </c>
      <c r="R44" s="30" t="s">
        <v>39</v>
      </c>
      <c r="S44" s="30" t="s">
        <v>80</v>
      </c>
      <c r="T44" s="30" t="s">
        <v>106</v>
      </c>
      <c r="U44" s="35" t="s">
        <v>141</v>
      </c>
      <c r="V44" s="51"/>
      <c r="W44" s="35">
        <v>1270</v>
      </c>
      <c r="X44" s="35">
        <v>237</v>
      </c>
      <c r="Y44" s="29">
        <v>186.61417322834646</v>
      </c>
      <c r="Z44" s="35">
        <v>90</v>
      </c>
      <c r="AA44" s="29">
        <v>2.0902339630578233</v>
      </c>
      <c r="AB44" s="35">
        <v>4</v>
      </c>
      <c r="AF44" s="53">
        <v>6.0902339630578233</v>
      </c>
      <c r="AG44" s="54">
        <v>38.769446210777012</v>
      </c>
      <c r="AH44" s="29" t="s">
        <v>142</v>
      </c>
    </row>
    <row r="45" spans="1:34" x14ac:dyDescent="0.55000000000000004">
      <c r="A45" s="30" t="s">
        <v>131</v>
      </c>
      <c r="B45" s="30" t="s">
        <v>150</v>
      </c>
      <c r="D45" s="30" t="s">
        <v>133</v>
      </c>
      <c r="E45" s="30" t="s">
        <v>134</v>
      </c>
      <c r="F45" s="30" t="s">
        <v>135</v>
      </c>
      <c r="G45" s="32" t="s">
        <v>136</v>
      </c>
      <c r="H45" s="31" t="s">
        <v>137</v>
      </c>
      <c r="I45" s="30" t="s">
        <v>138</v>
      </c>
      <c r="J45" s="30" t="s">
        <v>137</v>
      </c>
      <c r="K45" s="30" t="s">
        <v>38</v>
      </c>
      <c r="L45" s="30" t="s">
        <v>137</v>
      </c>
      <c r="M45" s="31">
        <v>44383</v>
      </c>
      <c r="N45" s="30" t="s">
        <v>139</v>
      </c>
      <c r="O45" s="30" t="s">
        <v>39</v>
      </c>
      <c r="P45" s="30" t="s">
        <v>39</v>
      </c>
      <c r="Q45" s="30" t="s">
        <v>39</v>
      </c>
      <c r="R45" s="30" t="s">
        <v>39</v>
      </c>
      <c r="S45" s="30" t="s">
        <v>80</v>
      </c>
      <c r="T45" s="30" t="s">
        <v>106</v>
      </c>
      <c r="U45" s="35" t="s">
        <v>141</v>
      </c>
      <c r="V45" s="51"/>
      <c r="W45" s="35">
        <v>1270</v>
      </c>
      <c r="X45" s="35">
        <v>237</v>
      </c>
      <c r="Y45" s="29">
        <v>186.61417322834646</v>
      </c>
      <c r="Z45" s="35">
        <v>90</v>
      </c>
      <c r="AA45" s="29">
        <v>2.0902339630578233</v>
      </c>
      <c r="AB45" s="35">
        <v>6.5</v>
      </c>
      <c r="AF45" s="53">
        <v>8.5902339630578233</v>
      </c>
      <c r="AG45" s="54">
        <v>16.300637300353145</v>
      </c>
      <c r="AH45" s="29" t="s">
        <v>142</v>
      </c>
    </row>
    <row r="46" spans="1:34" x14ac:dyDescent="0.55000000000000004">
      <c r="A46" s="30" t="s">
        <v>131</v>
      </c>
      <c r="B46" s="30" t="s">
        <v>151</v>
      </c>
      <c r="D46" s="30" t="s">
        <v>133</v>
      </c>
      <c r="E46" s="30" t="s">
        <v>134</v>
      </c>
      <c r="F46" s="30" t="s">
        <v>135</v>
      </c>
      <c r="G46" s="32" t="s">
        <v>136</v>
      </c>
      <c r="H46" s="31" t="s">
        <v>137</v>
      </c>
      <c r="I46" s="30" t="s">
        <v>138</v>
      </c>
      <c r="J46" s="30" t="s">
        <v>137</v>
      </c>
      <c r="K46" s="30" t="s">
        <v>38</v>
      </c>
      <c r="L46" s="30" t="s">
        <v>137</v>
      </c>
      <c r="M46" s="31">
        <v>44383</v>
      </c>
      <c r="N46" s="30" t="s">
        <v>139</v>
      </c>
      <c r="O46" s="30" t="s">
        <v>39</v>
      </c>
      <c r="P46" s="30" t="s">
        <v>39</v>
      </c>
      <c r="Q46" s="30" t="s">
        <v>39</v>
      </c>
      <c r="R46" s="30" t="s">
        <v>38</v>
      </c>
      <c r="S46" s="30" t="s">
        <v>80</v>
      </c>
      <c r="T46" s="30" t="s">
        <v>106</v>
      </c>
      <c r="U46" s="35" t="s">
        <v>141</v>
      </c>
      <c r="V46" s="51"/>
      <c r="W46" s="35">
        <v>1270</v>
      </c>
      <c r="X46" s="35">
        <v>237</v>
      </c>
      <c r="Y46" s="29">
        <v>186.61417322834646</v>
      </c>
      <c r="Z46" s="35">
        <v>90</v>
      </c>
      <c r="AA46" s="29">
        <v>2.0902339630578233</v>
      </c>
      <c r="AB46" s="35">
        <v>6</v>
      </c>
      <c r="AF46" s="53">
        <v>8.0902339630578233</v>
      </c>
      <c r="AG46" s="54">
        <v>19.384811706354039</v>
      </c>
      <c r="AH46" s="29" t="s">
        <v>142</v>
      </c>
    </row>
    <row r="47" spans="1:34" x14ac:dyDescent="0.55000000000000004">
      <c r="A47" s="30" t="s">
        <v>131</v>
      </c>
      <c r="B47" s="30" t="s">
        <v>143</v>
      </c>
      <c r="C47" s="30">
        <v>7210010</v>
      </c>
      <c r="D47" s="30" t="s">
        <v>133</v>
      </c>
      <c r="E47" s="30" t="s">
        <v>134</v>
      </c>
      <c r="F47" s="30" t="s">
        <v>135</v>
      </c>
      <c r="G47" s="32" t="s">
        <v>136</v>
      </c>
      <c r="H47" s="31" t="s">
        <v>137</v>
      </c>
      <c r="I47" s="30" t="s">
        <v>138</v>
      </c>
      <c r="J47" s="30" t="s">
        <v>137</v>
      </c>
      <c r="K47" s="30" t="s">
        <v>38</v>
      </c>
      <c r="L47" s="30" t="s">
        <v>137</v>
      </c>
      <c r="M47" s="31">
        <v>44383</v>
      </c>
      <c r="N47" s="30" t="s">
        <v>139</v>
      </c>
      <c r="O47" s="30" t="s">
        <v>39</v>
      </c>
      <c r="P47" s="30" t="s">
        <v>39</v>
      </c>
      <c r="Q47" s="30" t="s">
        <v>39</v>
      </c>
      <c r="R47" s="30" t="s">
        <v>39</v>
      </c>
      <c r="S47" s="30" t="s">
        <v>80</v>
      </c>
      <c r="T47" s="30" t="s">
        <v>106</v>
      </c>
      <c r="U47" s="35" t="s">
        <v>141</v>
      </c>
      <c r="V47" s="51"/>
      <c r="W47" s="35">
        <v>1270</v>
      </c>
      <c r="X47" s="35">
        <v>237</v>
      </c>
      <c r="Y47" s="29">
        <v>186.61417322834646</v>
      </c>
      <c r="Z47" s="35">
        <v>90</v>
      </c>
      <c r="AA47" s="29">
        <v>2.0902339630578233</v>
      </c>
      <c r="AB47" s="35">
        <v>4.5</v>
      </c>
      <c r="AF47" s="53">
        <v>6.5902339630578233</v>
      </c>
      <c r="AG47" s="54">
        <v>32.60112559206739</v>
      </c>
      <c r="AH47" s="29" t="s">
        <v>142</v>
      </c>
    </row>
    <row r="48" spans="1:34" x14ac:dyDescent="0.55000000000000004">
      <c r="A48" s="30" t="s">
        <v>131</v>
      </c>
      <c r="B48" s="30" t="s">
        <v>143</v>
      </c>
      <c r="C48" s="30">
        <v>7192590</v>
      </c>
      <c r="D48" s="30" t="s">
        <v>133</v>
      </c>
      <c r="E48" s="30" t="s">
        <v>134</v>
      </c>
      <c r="F48" s="30" t="s">
        <v>135</v>
      </c>
      <c r="G48" s="32" t="s">
        <v>136</v>
      </c>
      <c r="H48" s="31" t="s">
        <v>137</v>
      </c>
      <c r="I48" s="30" t="s">
        <v>138</v>
      </c>
      <c r="J48" s="30" t="s">
        <v>137</v>
      </c>
      <c r="K48" s="30" t="s">
        <v>38</v>
      </c>
      <c r="L48" s="30" t="s">
        <v>137</v>
      </c>
      <c r="M48" s="31">
        <v>44384</v>
      </c>
      <c r="N48" s="30" t="s">
        <v>139</v>
      </c>
      <c r="O48" s="30" t="s">
        <v>39</v>
      </c>
      <c r="P48" s="30" t="s">
        <v>39</v>
      </c>
      <c r="Q48" s="30" t="s">
        <v>39</v>
      </c>
      <c r="R48" s="30" t="s">
        <v>39</v>
      </c>
      <c r="S48" s="30" t="s">
        <v>80</v>
      </c>
      <c r="T48" s="30" t="s">
        <v>106</v>
      </c>
      <c r="U48" s="35" t="s">
        <v>141</v>
      </c>
      <c r="V48" s="51"/>
      <c r="W48" s="35">
        <v>1270</v>
      </c>
      <c r="X48" s="35">
        <v>238</v>
      </c>
      <c r="Y48" s="29">
        <v>187.40157480314963</v>
      </c>
      <c r="Z48" s="35">
        <v>90</v>
      </c>
      <c r="AA48" s="29">
        <v>2.1023027959641194</v>
      </c>
      <c r="AB48" s="35">
        <v>4</v>
      </c>
      <c r="AF48" s="53">
        <v>6.1023027959641194</v>
      </c>
      <c r="AG48" s="54">
        <v>38.607623479868039</v>
      </c>
      <c r="AH48" s="29" t="s">
        <v>142</v>
      </c>
    </row>
  </sheetData>
  <phoneticPr fontId="4" type="noConversion"/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Button 3">
              <controlPr defaultSize="0" print="0" autoFill="0" autoPict="0" macro="[0]!Clearform">
                <anchor moveWithCells="1" sizeWithCells="1">
                  <from>
                    <xdr:col>2</xdr:col>
                    <xdr:colOff>944880</xdr:colOff>
                    <xdr:row>0</xdr:row>
                    <xdr:rowOff>0</xdr:rowOff>
                  </from>
                  <to>
                    <xdr:col>3</xdr:col>
                    <xdr:colOff>952500</xdr:colOff>
                    <xdr:row>0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logresults">
                <anchor moveWithCells="1" sizeWithCells="1">
                  <from>
                    <xdr:col>1</xdr:col>
                    <xdr:colOff>849630</xdr:colOff>
                    <xdr:row>0</xdr:row>
                    <xdr:rowOff>0</xdr:rowOff>
                  </from>
                  <to>
                    <xdr:col>2</xdr:col>
                    <xdr:colOff>830580</xdr:colOff>
                    <xdr:row>0</xdr:row>
                    <xdr:rowOff>430530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5CA-1B19-42C0-991D-61B79266B964}">
  <dimension ref="A1:F26"/>
  <sheetViews>
    <sheetView workbookViewId="0">
      <selection activeCell="D10" sqref="D10"/>
    </sheetView>
  </sheetViews>
  <sheetFormatPr defaultRowHeight="14.4" x14ac:dyDescent="0.55000000000000004"/>
  <cols>
    <col min="2" max="2" width="12.3671875" customWidth="1"/>
    <col min="3" max="3" width="12.89453125" customWidth="1"/>
    <col min="4" max="4" width="13.41796875" customWidth="1"/>
    <col min="5" max="5" width="15.62890625" customWidth="1"/>
    <col min="6" max="6" width="27.05078125" customWidth="1"/>
  </cols>
  <sheetData>
    <row r="1" spans="1:6" ht="29.1" thickBot="1" x14ac:dyDescent="0.6">
      <c r="A1" s="65" t="s">
        <v>13</v>
      </c>
      <c r="B1" s="65" t="s">
        <v>94</v>
      </c>
      <c r="C1" s="65" t="s">
        <v>162</v>
      </c>
      <c r="D1" s="65" t="s">
        <v>23</v>
      </c>
      <c r="E1" s="65" t="s">
        <v>11</v>
      </c>
      <c r="F1" s="66" t="s">
        <v>163</v>
      </c>
    </row>
    <row r="2" spans="1:6" ht="14.7" thickBot="1" x14ac:dyDescent="0.6">
      <c r="A2" s="62" t="s">
        <v>144</v>
      </c>
      <c r="B2" s="62">
        <v>7209440</v>
      </c>
      <c r="C2" s="62" t="s">
        <v>39</v>
      </c>
      <c r="D2" s="62">
        <v>8</v>
      </c>
      <c r="E2" s="62">
        <v>6.1</v>
      </c>
      <c r="F2" s="63">
        <v>38.799999999999997</v>
      </c>
    </row>
    <row r="3" spans="1:6" ht="14.7" thickBot="1" x14ac:dyDescent="0.6">
      <c r="A3" s="62" t="s">
        <v>143</v>
      </c>
      <c r="B3" s="62">
        <v>7210010</v>
      </c>
      <c r="C3" s="62" t="s">
        <v>39</v>
      </c>
      <c r="D3" s="62">
        <v>12</v>
      </c>
      <c r="E3" s="62">
        <v>6.1</v>
      </c>
      <c r="F3" s="63">
        <v>38.6</v>
      </c>
    </row>
    <row r="4" spans="1:6" ht="14.7" thickBot="1" x14ac:dyDescent="0.6">
      <c r="A4" s="62" t="s">
        <v>145</v>
      </c>
      <c r="B4" s="62">
        <v>7195110</v>
      </c>
      <c r="C4" s="62" t="s">
        <v>39</v>
      </c>
      <c r="D4" s="62">
        <v>15</v>
      </c>
      <c r="E4" s="62">
        <v>6.1</v>
      </c>
      <c r="F4" s="63">
        <v>38.6</v>
      </c>
    </row>
    <row r="5" spans="1:6" ht="14.7" thickBot="1" x14ac:dyDescent="0.6">
      <c r="A5" s="62" t="s">
        <v>156</v>
      </c>
      <c r="B5" s="62">
        <v>7192590</v>
      </c>
      <c r="C5" s="62" t="s">
        <v>39</v>
      </c>
      <c r="D5" s="62">
        <v>20</v>
      </c>
      <c r="E5" s="62">
        <v>6.1</v>
      </c>
      <c r="F5" s="63">
        <v>38.799999999999997</v>
      </c>
    </row>
    <row r="6" spans="1:6" ht="14.7" thickBot="1" x14ac:dyDescent="0.6">
      <c r="A6" s="62" t="s">
        <v>157</v>
      </c>
      <c r="B6" s="62">
        <v>7197460</v>
      </c>
      <c r="C6" s="62" t="s">
        <v>39</v>
      </c>
      <c r="D6" s="62">
        <v>15</v>
      </c>
      <c r="E6" s="62">
        <v>6.6</v>
      </c>
      <c r="F6" s="63">
        <v>32.5</v>
      </c>
    </row>
    <row r="7" spans="1:6" ht="14.7" thickBot="1" x14ac:dyDescent="0.6">
      <c r="A7" s="62" t="s">
        <v>143</v>
      </c>
      <c r="B7" s="62">
        <v>7192590</v>
      </c>
      <c r="C7" s="62" t="s">
        <v>39</v>
      </c>
      <c r="D7" s="62">
        <v>20</v>
      </c>
      <c r="E7" s="62">
        <v>6.6</v>
      </c>
      <c r="F7" s="63">
        <v>32.6</v>
      </c>
    </row>
    <row r="8" spans="1:6" ht="14.7" thickBot="1" x14ac:dyDescent="0.6">
      <c r="A8" s="62" t="s">
        <v>132</v>
      </c>
      <c r="B8" s="62">
        <v>7192260</v>
      </c>
      <c r="C8" s="62" t="s">
        <v>39</v>
      </c>
      <c r="D8" s="62">
        <v>12</v>
      </c>
      <c r="E8" s="62">
        <v>7.1</v>
      </c>
      <c r="F8" s="63">
        <v>27.4</v>
      </c>
    </row>
    <row r="9" spans="1:6" ht="14.7" thickBot="1" x14ac:dyDescent="0.6">
      <c r="A9" s="62" t="s">
        <v>146</v>
      </c>
      <c r="B9" s="62">
        <v>7191630</v>
      </c>
      <c r="C9" s="62" t="s">
        <v>39</v>
      </c>
      <c r="D9" s="62">
        <v>18</v>
      </c>
      <c r="E9" s="62">
        <v>7.1</v>
      </c>
      <c r="F9" s="63">
        <v>27.4</v>
      </c>
    </row>
    <row r="10" spans="1:6" ht="14.7" thickBot="1" x14ac:dyDescent="0.6">
      <c r="A10" s="62" t="s">
        <v>144</v>
      </c>
      <c r="B10" s="62">
        <v>7206450</v>
      </c>
      <c r="C10" s="62" t="s">
        <v>39</v>
      </c>
      <c r="D10" s="62">
        <v>18</v>
      </c>
      <c r="E10" s="62">
        <v>7.1</v>
      </c>
      <c r="F10" s="63">
        <v>27.3</v>
      </c>
    </row>
    <row r="11" spans="1:6" ht="14.7" thickBot="1" x14ac:dyDescent="0.6">
      <c r="A11" s="62" t="s">
        <v>146</v>
      </c>
      <c r="B11" s="62">
        <v>7191620</v>
      </c>
      <c r="C11" s="62" t="s">
        <v>39</v>
      </c>
      <c r="D11" s="62">
        <v>20</v>
      </c>
      <c r="E11" s="62">
        <v>7.1</v>
      </c>
      <c r="F11" s="63">
        <v>27.3</v>
      </c>
    </row>
    <row r="12" spans="1:6" ht="14.7" thickBot="1" x14ac:dyDescent="0.6">
      <c r="A12" s="62" t="s">
        <v>145</v>
      </c>
      <c r="B12" s="62">
        <v>7195100</v>
      </c>
      <c r="C12" s="62" t="s">
        <v>39</v>
      </c>
      <c r="D12" s="62">
        <v>20</v>
      </c>
      <c r="E12" s="62">
        <v>7.1</v>
      </c>
      <c r="F12" s="63">
        <v>27.4</v>
      </c>
    </row>
    <row r="13" spans="1:6" ht="14.7" thickBot="1" x14ac:dyDescent="0.6">
      <c r="A13" s="62" t="s">
        <v>148</v>
      </c>
      <c r="B13" s="61"/>
      <c r="C13" s="62" t="s">
        <v>39</v>
      </c>
      <c r="D13" s="62">
        <v>5</v>
      </c>
      <c r="E13" s="62">
        <v>8.1</v>
      </c>
      <c r="F13" s="63">
        <v>19.399999999999999</v>
      </c>
    </row>
    <row r="14" spans="1:6" ht="14.7" thickBot="1" x14ac:dyDescent="0.6">
      <c r="A14" s="62" t="s">
        <v>159</v>
      </c>
      <c r="B14" s="61"/>
      <c r="C14" s="62" t="s">
        <v>39</v>
      </c>
      <c r="D14" s="62">
        <v>25</v>
      </c>
      <c r="E14" s="62">
        <v>8.1</v>
      </c>
      <c r="F14" s="63">
        <v>19.3</v>
      </c>
    </row>
    <row r="15" spans="1:6" ht="29.1" thickBot="1" x14ac:dyDescent="0.6">
      <c r="A15" s="62" t="s">
        <v>151</v>
      </c>
      <c r="B15" s="61"/>
      <c r="C15" s="62" t="s">
        <v>165</v>
      </c>
      <c r="D15" s="62">
        <v>25</v>
      </c>
      <c r="E15" s="62">
        <v>8.1</v>
      </c>
      <c r="F15" s="63">
        <v>19.399999999999999</v>
      </c>
    </row>
    <row r="16" spans="1:6" ht="14.7" thickBot="1" x14ac:dyDescent="0.6">
      <c r="A16" s="62" t="s">
        <v>156</v>
      </c>
      <c r="B16" s="62">
        <v>7192600</v>
      </c>
      <c r="C16" s="62" t="s">
        <v>39</v>
      </c>
      <c r="D16" s="62">
        <v>30</v>
      </c>
      <c r="E16" s="62">
        <v>8.1</v>
      </c>
      <c r="F16" s="63">
        <v>19.3</v>
      </c>
    </row>
    <row r="17" spans="1:6" ht="29.1" thickBot="1" x14ac:dyDescent="0.6">
      <c r="A17" s="62" t="s">
        <v>149</v>
      </c>
      <c r="B17" s="61"/>
      <c r="C17" s="62" t="s">
        <v>165</v>
      </c>
      <c r="D17" s="62">
        <v>30</v>
      </c>
      <c r="E17" s="62">
        <v>8.1</v>
      </c>
      <c r="F17" s="63">
        <v>19.399999999999999</v>
      </c>
    </row>
    <row r="18" spans="1:6" ht="14.7" thickBot="1" x14ac:dyDescent="0.6">
      <c r="A18" s="62" t="s">
        <v>153</v>
      </c>
      <c r="B18" s="61"/>
      <c r="C18" s="62" t="s">
        <v>39</v>
      </c>
      <c r="D18" s="62">
        <v>30</v>
      </c>
      <c r="E18" s="61">
        <v>8.6</v>
      </c>
      <c r="F18" s="64">
        <v>16.3</v>
      </c>
    </row>
    <row r="19" spans="1:6" ht="14.7" thickBot="1" x14ac:dyDescent="0.6">
      <c r="A19" s="62" t="s">
        <v>150</v>
      </c>
      <c r="B19" s="61"/>
      <c r="C19" s="62" t="s">
        <v>39</v>
      </c>
      <c r="D19" s="62">
        <v>30</v>
      </c>
      <c r="E19" s="62">
        <v>8.6</v>
      </c>
      <c r="F19" s="63">
        <v>16.3</v>
      </c>
    </row>
    <row r="20" spans="1:6" ht="14.7" thickBot="1" x14ac:dyDescent="0.6">
      <c r="A20" s="62" t="s">
        <v>160</v>
      </c>
      <c r="B20" s="61"/>
      <c r="C20" s="62" t="s">
        <v>39</v>
      </c>
      <c r="D20" s="62">
        <v>35</v>
      </c>
      <c r="E20" s="62">
        <v>8.6</v>
      </c>
      <c r="F20" s="63">
        <v>16.2</v>
      </c>
    </row>
    <row r="21" spans="1:6" ht="14.7" thickBot="1" x14ac:dyDescent="0.6">
      <c r="A21" s="62" t="s">
        <v>161</v>
      </c>
      <c r="B21" s="61"/>
      <c r="C21" s="62" t="s">
        <v>39</v>
      </c>
      <c r="D21" s="62">
        <v>35</v>
      </c>
      <c r="E21" s="62">
        <v>9.1</v>
      </c>
      <c r="F21" s="63">
        <v>13.6</v>
      </c>
    </row>
    <row r="22" spans="1:6" ht="29.1" thickBot="1" x14ac:dyDescent="0.6">
      <c r="A22" s="62" t="s">
        <v>154</v>
      </c>
      <c r="B22" s="61"/>
      <c r="C22" s="62" t="s">
        <v>165</v>
      </c>
      <c r="D22" s="62">
        <v>20</v>
      </c>
      <c r="E22" s="62">
        <v>9.6</v>
      </c>
      <c r="F22" s="63">
        <v>11.5</v>
      </c>
    </row>
    <row r="23" spans="1:6" ht="29.1" thickBot="1" x14ac:dyDescent="0.6">
      <c r="A23" s="62" t="s">
        <v>155</v>
      </c>
      <c r="B23" s="61"/>
      <c r="C23" s="62" t="s">
        <v>165</v>
      </c>
      <c r="D23" s="62">
        <v>20</v>
      </c>
      <c r="E23" s="62">
        <v>9.6</v>
      </c>
      <c r="F23" s="63">
        <v>11.5</v>
      </c>
    </row>
    <row r="24" spans="1:6" ht="29.1" thickBot="1" x14ac:dyDescent="0.6">
      <c r="A24" s="62" t="s">
        <v>147</v>
      </c>
      <c r="B24" s="61"/>
      <c r="C24" s="62" t="s">
        <v>164</v>
      </c>
      <c r="D24" s="61"/>
      <c r="E24" s="61"/>
      <c r="F24" s="64"/>
    </row>
    <row r="25" spans="1:6" ht="29.1" thickBot="1" x14ac:dyDescent="0.6">
      <c r="A25" s="62" t="s">
        <v>158</v>
      </c>
      <c r="B25" s="61"/>
      <c r="C25" s="62" t="s">
        <v>164</v>
      </c>
      <c r="D25" s="61"/>
      <c r="E25" s="61"/>
      <c r="F25" s="64"/>
    </row>
    <row r="26" spans="1:6" ht="28.8" x14ac:dyDescent="0.55000000000000004">
      <c r="A26" s="67" t="s">
        <v>152</v>
      </c>
      <c r="B26" s="68"/>
      <c r="C26" s="67" t="s">
        <v>164</v>
      </c>
      <c r="D26" s="68"/>
      <c r="E26" s="68"/>
      <c r="F26" s="6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C12D-4353-460F-A400-2ED197C9B4BB}">
  <sheetPr codeName="Sheet6"/>
  <dimension ref="B1:J103"/>
  <sheetViews>
    <sheetView topLeftCell="E1" workbookViewId="0">
      <selection activeCell="G6" sqref="G6"/>
    </sheetView>
  </sheetViews>
  <sheetFormatPr defaultRowHeight="14.4" x14ac:dyDescent="0.55000000000000004"/>
  <cols>
    <col min="3" max="3" width="14.41796875" bestFit="1" customWidth="1"/>
    <col min="8" max="8" width="13.26171875" bestFit="1" customWidth="1"/>
  </cols>
  <sheetData>
    <row r="1" spans="2:10" x14ac:dyDescent="0.55000000000000004">
      <c r="C1" t="s">
        <v>55</v>
      </c>
      <c r="D1" t="s">
        <v>61</v>
      </c>
      <c r="E1" t="s">
        <v>63</v>
      </c>
      <c r="F1" t="s">
        <v>45</v>
      </c>
      <c r="G1" t="s">
        <v>48</v>
      </c>
      <c r="H1" t="s">
        <v>23</v>
      </c>
      <c r="I1" t="s">
        <v>23</v>
      </c>
      <c r="J1" t="s">
        <v>74</v>
      </c>
    </row>
    <row r="2" spans="2:10" x14ac:dyDescent="0.55000000000000004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</row>
    <row r="3" spans="2:10" x14ac:dyDescent="0.55000000000000004">
      <c r="B3" t="s">
        <v>38</v>
      </c>
      <c r="C3" t="s">
        <v>56</v>
      </c>
      <c r="D3" t="s">
        <v>58</v>
      </c>
      <c r="E3" t="s">
        <v>64</v>
      </c>
      <c r="F3" t="s">
        <v>106</v>
      </c>
      <c r="G3" t="s">
        <v>47</v>
      </c>
      <c r="H3">
        <v>0</v>
      </c>
      <c r="I3">
        <v>0</v>
      </c>
      <c r="J3" s="2" t="s">
        <v>75</v>
      </c>
    </row>
    <row r="4" spans="2:10" x14ac:dyDescent="0.55000000000000004">
      <c r="B4" t="s">
        <v>39</v>
      </c>
      <c r="C4" t="s">
        <v>57</v>
      </c>
      <c r="D4" t="s">
        <v>59</v>
      </c>
      <c r="E4" t="s">
        <v>65</v>
      </c>
      <c r="F4" t="s">
        <v>107</v>
      </c>
      <c r="G4" t="s">
        <v>79</v>
      </c>
      <c r="H4">
        <v>5</v>
      </c>
      <c r="I4">
        <v>1</v>
      </c>
      <c r="J4" s="2" t="s">
        <v>76</v>
      </c>
    </row>
    <row r="5" spans="2:10" x14ac:dyDescent="0.55000000000000004">
      <c r="D5" t="s">
        <v>60</v>
      </c>
      <c r="E5" t="s">
        <v>66</v>
      </c>
      <c r="G5" t="s">
        <v>80</v>
      </c>
      <c r="H5">
        <v>12</v>
      </c>
      <c r="I5">
        <v>2</v>
      </c>
      <c r="J5">
        <v>0.5</v>
      </c>
    </row>
    <row r="6" spans="2:10" x14ac:dyDescent="0.55000000000000004">
      <c r="G6" t="s">
        <v>81</v>
      </c>
      <c r="H6">
        <v>20</v>
      </c>
      <c r="I6">
        <v>3</v>
      </c>
      <c r="J6">
        <v>1</v>
      </c>
    </row>
    <row r="7" spans="2:10" x14ac:dyDescent="0.55000000000000004">
      <c r="H7">
        <v>35</v>
      </c>
      <c r="I7">
        <v>4</v>
      </c>
      <c r="J7">
        <v>1.5</v>
      </c>
    </row>
    <row r="8" spans="2:10" x14ac:dyDescent="0.55000000000000004">
      <c r="H8">
        <v>60</v>
      </c>
      <c r="I8">
        <v>5</v>
      </c>
      <c r="J8">
        <v>2</v>
      </c>
    </row>
    <row r="9" spans="2:10" x14ac:dyDescent="0.55000000000000004">
      <c r="I9">
        <v>6</v>
      </c>
      <c r="J9">
        <v>2.5</v>
      </c>
    </row>
    <row r="10" spans="2:10" x14ac:dyDescent="0.55000000000000004">
      <c r="I10">
        <v>7</v>
      </c>
      <c r="J10">
        <v>3</v>
      </c>
    </row>
    <row r="11" spans="2:10" x14ac:dyDescent="0.55000000000000004">
      <c r="I11">
        <v>8</v>
      </c>
      <c r="J11">
        <v>3.5</v>
      </c>
    </row>
    <row r="12" spans="2:10" x14ac:dyDescent="0.55000000000000004">
      <c r="I12">
        <v>9</v>
      </c>
      <c r="J12">
        <v>4</v>
      </c>
    </row>
    <row r="13" spans="2:10" x14ac:dyDescent="0.55000000000000004">
      <c r="I13">
        <v>10</v>
      </c>
      <c r="J13">
        <v>4.5</v>
      </c>
    </row>
    <row r="14" spans="2:10" x14ac:dyDescent="0.55000000000000004">
      <c r="I14">
        <v>11</v>
      </c>
      <c r="J14">
        <v>5</v>
      </c>
    </row>
    <row r="15" spans="2:10" x14ac:dyDescent="0.55000000000000004">
      <c r="I15">
        <v>12</v>
      </c>
      <c r="J15">
        <v>5.5</v>
      </c>
    </row>
    <row r="16" spans="2:10" x14ac:dyDescent="0.55000000000000004">
      <c r="I16">
        <v>13</v>
      </c>
      <c r="J16">
        <v>6</v>
      </c>
    </row>
    <row r="17" spans="9:10" x14ac:dyDescent="0.55000000000000004">
      <c r="I17">
        <v>14</v>
      </c>
      <c r="J17">
        <v>6.5</v>
      </c>
    </row>
    <row r="18" spans="9:10" x14ac:dyDescent="0.55000000000000004">
      <c r="I18">
        <v>15</v>
      </c>
      <c r="J18">
        <v>7</v>
      </c>
    </row>
    <row r="19" spans="9:10" x14ac:dyDescent="0.55000000000000004">
      <c r="I19">
        <v>16</v>
      </c>
      <c r="J19">
        <v>7.5</v>
      </c>
    </row>
    <row r="20" spans="9:10" x14ac:dyDescent="0.55000000000000004">
      <c r="I20">
        <v>17</v>
      </c>
      <c r="J20">
        <v>8</v>
      </c>
    </row>
    <row r="21" spans="9:10" x14ac:dyDescent="0.55000000000000004">
      <c r="I21">
        <v>18</v>
      </c>
      <c r="J21">
        <v>8.5</v>
      </c>
    </row>
    <row r="22" spans="9:10" x14ac:dyDescent="0.55000000000000004">
      <c r="I22">
        <v>19</v>
      </c>
      <c r="J22">
        <v>9</v>
      </c>
    </row>
    <row r="23" spans="9:10" x14ac:dyDescent="0.55000000000000004">
      <c r="I23">
        <v>20</v>
      </c>
      <c r="J23">
        <v>9.5</v>
      </c>
    </row>
    <row r="24" spans="9:10" x14ac:dyDescent="0.55000000000000004">
      <c r="I24">
        <v>21</v>
      </c>
      <c r="J24">
        <v>10</v>
      </c>
    </row>
    <row r="25" spans="9:10" x14ac:dyDescent="0.55000000000000004">
      <c r="I25">
        <v>22</v>
      </c>
    </row>
    <row r="26" spans="9:10" x14ac:dyDescent="0.55000000000000004">
      <c r="I26">
        <v>23</v>
      </c>
    </row>
    <row r="27" spans="9:10" x14ac:dyDescent="0.55000000000000004">
      <c r="I27">
        <v>24</v>
      </c>
    </row>
    <row r="28" spans="9:10" x14ac:dyDescent="0.55000000000000004">
      <c r="I28">
        <v>25</v>
      </c>
    </row>
    <row r="29" spans="9:10" x14ac:dyDescent="0.55000000000000004">
      <c r="I29">
        <v>26</v>
      </c>
    </row>
    <row r="30" spans="9:10" x14ac:dyDescent="0.55000000000000004">
      <c r="I30">
        <v>27</v>
      </c>
    </row>
    <row r="31" spans="9:10" x14ac:dyDescent="0.55000000000000004">
      <c r="I31">
        <v>28</v>
      </c>
    </row>
    <row r="32" spans="9:10" x14ac:dyDescent="0.55000000000000004">
      <c r="I32">
        <v>29</v>
      </c>
    </row>
    <row r="33" spans="9:9" x14ac:dyDescent="0.55000000000000004">
      <c r="I33">
        <v>30</v>
      </c>
    </row>
    <row r="34" spans="9:9" x14ac:dyDescent="0.55000000000000004">
      <c r="I34">
        <v>31</v>
      </c>
    </row>
    <row r="35" spans="9:9" x14ac:dyDescent="0.55000000000000004">
      <c r="I35">
        <v>32</v>
      </c>
    </row>
    <row r="36" spans="9:9" x14ac:dyDescent="0.55000000000000004">
      <c r="I36">
        <v>33</v>
      </c>
    </row>
    <row r="37" spans="9:9" x14ac:dyDescent="0.55000000000000004">
      <c r="I37">
        <v>34</v>
      </c>
    </row>
    <row r="38" spans="9:9" x14ac:dyDescent="0.55000000000000004">
      <c r="I38">
        <v>35</v>
      </c>
    </row>
    <row r="39" spans="9:9" x14ac:dyDescent="0.55000000000000004">
      <c r="I39">
        <v>36</v>
      </c>
    </row>
    <row r="40" spans="9:9" x14ac:dyDescent="0.55000000000000004">
      <c r="I40">
        <v>37</v>
      </c>
    </row>
    <row r="41" spans="9:9" x14ac:dyDescent="0.55000000000000004">
      <c r="I41">
        <v>38</v>
      </c>
    </row>
    <row r="42" spans="9:9" x14ac:dyDescent="0.55000000000000004">
      <c r="I42">
        <v>39</v>
      </c>
    </row>
    <row r="43" spans="9:9" x14ac:dyDescent="0.55000000000000004">
      <c r="I43">
        <v>40</v>
      </c>
    </row>
    <row r="44" spans="9:9" x14ac:dyDescent="0.55000000000000004">
      <c r="I44">
        <v>41</v>
      </c>
    </row>
    <row r="45" spans="9:9" x14ac:dyDescent="0.55000000000000004">
      <c r="I45">
        <v>42</v>
      </c>
    </row>
    <row r="46" spans="9:9" x14ac:dyDescent="0.55000000000000004">
      <c r="I46">
        <v>43</v>
      </c>
    </row>
    <row r="47" spans="9:9" x14ac:dyDescent="0.55000000000000004">
      <c r="I47">
        <v>44</v>
      </c>
    </row>
    <row r="48" spans="9:9" x14ac:dyDescent="0.55000000000000004">
      <c r="I48">
        <v>45</v>
      </c>
    </row>
    <row r="49" spans="9:9" x14ac:dyDescent="0.55000000000000004">
      <c r="I49">
        <v>46</v>
      </c>
    </row>
    <row r="50" spans="9:9" x14ac:dyDescent="0.55000000000000004">
      <c r="I50">
        <v>47</v>
      </c>
    </row>
    <row r="51" spans="9:9" x14ac:dyDescent="0.55000000000000004">
      <c r="I51">
        <v>48</v>
      </c>
    </row>
    <row r="52" spans="9:9" x14ac:dyDescent="0.55000000000000004">
      <c r="I52">
        <v>49</v>
      </c>
    </row>
    <row r="53" spans="9:9" x14ac:dyDescent="0.55000000000000004">
      <c r="I53">
        <v>50</v>
      </c>
    </row>
    <row r="54" spans="9:9" x14ac:dyDescent="0.55000000000000004">
      <c r="I54">
        <v>51</v>
      </c>
    </row>
    <row r="55" spans="9:9" x14ac:dyDescent="0.55000000000000004">
      <c r="I55">
        <v>52</v>
      </c>
    </row>
    <row r="56" spans="9:9" x14ac:dyDescent="0.55000000000000004">
      <c r="I56">
        <v>53</v>
      </c>
    </row>
    <row r="57" spans="9:9" x14ac:dyDescent="0.55000000000000004">
      <c r="I57">
        <v>54</v>
      </c>
    </row>
    <row r="58" spans="9:9" x14ac:dyDescent="0.55000000000000004">
      <c r="I58">
        <v>55</v>
      </c>
    </row>
    <row r="59" spans="9:9" x14ac:dyDescent="0.55000000000000004">
      <c r="I59">
        <v>56</v>
      </c>
    </row>
    <row r="60" spans="9:9" x14ac:dyDescent="0.55000000000000004">
      <c r="I60">
        <v>57</v>
      </c>
    </row>
    <row r="61" spans="9:9" x14ac:dyDescent="0.55000000000000004">
      <c r="I61">
        <v>58</v>
      </c>
    </row>
    <row r="62" spans="9:9" x14ac:dyDescent="0.55000000000000004">
      <c r="I62">
        <v>59</v>
      </c>
    </row>
    <row r="63" spans="9:9" x14ac:dyDescent="0.55000000000000004">
      <c r="I63">
        <v>60</v>
      </c>
    </row>
    <row r="64" spans="9:9" x14ac:dyDescent="0.55000000000000004">
      <c r="I64">
        <v>61</v>
      </c>
    </row>
    <row r="65" spans="9:9" x14ac:dyDescent="0.55000000000000004">
      <c r="I65">
        <v>62</v>
      </c>
    </row>
    <row r="66" spans="9:9" x14ac:dyDescent="0.55000000000000004">
      <c r="I66">
        <v>63</v>
      </c>
    </row>
    <row r="67" spans="9:9" x14ac:dyDescent="0.55000000000000004">
      <c r="I67">
        <v>64</v>
      </c>
    </row>
    <row r="68" spans="9:9" x14ac:dyDescent="0.55000000000000004">
      <c r="I68">
        <v>65</v>
      </c>
    </row>
    <row r="69" spans="9:9" x14ac:dyDescent="0.55000000000000004">
      <c r="I69">
        <v>66</v>
      </c>
    </row>
    <row r="70" spans="9:9" x14ac:dyDescent="0.55000000000000004">
      <c r="I70">
        <v>67</v>
      </c>
    </row>
    <row r="71" spans="9:9" x14ac:dyDescent="0.55000000000000004">
      <c r="I71">
        <v>68</v>
      </c>
    </row>
    <row r="72" spans="9:9" x14ac:dyDescent="0.55000000000000004">
      <c r="I72">
        <v>69</v>
      </c>
    </row>
    <row r="73" spans="9:9" x14ac:dyDescent="0.55000000000000004">
      <c r="I73">
        <v>70</v>
      </c>
    </row>
    <row r="74" spans="9:9" x14ac:dyDescent="0.55000000000000004">
      <c r="I74">
        <v>71</v>
      </c>
    </row>
    <row r="75" spans="9:9" x14ac:dyDescent="0.55000000000000004">
      <c r="I75">
        <v>72</v>
      </c>
    </row>
    <row r="76" spans="9:9" x14ac:dyDescent="0.55000000000000004">
      <c r="I76">
        <v>73</v>
      </c>
    </row>
    <row r="77" spans="9:9" x14ac:dyDescent="0.55000000000000004">
      <c r="I77">
        <v>74</v>
      </c>
    </row>
    <row r="78" spans="9:9" x14ac:dyDescent="0.55000000000000004">
      <c r="I78">
        <v>75</v>
      </c>
    </row>
    <row r="79" spans="9:9" x14ac:dyDescent="0.55000000000000004">
      <c r="I79">
        <v>76</v>
      </c>
    </row>
    <row r="80" spans="9:9" x14ac:dyDescent="0.55000000000000004">
      <c r="I80">
        <v>77</v>
      </c>
    </row>
    <row r="81" spans="9:9" x14ac:dyDescent="0.55000000000000004">
      <c r="I81">
        <v>78</v>
      </c>
    </row>
    <row r="82" spans="9:9" x14ac:dyDescent="0.55000000000000004">
      <c r="I82">
        <v>79</v>
      </c>
    </row>
    <row r="83" spans="9:9" x14ac:dyDescent="0.55000000000000004">
      <c r="I83">
        <v>80</v>
      </c>
    </row>
    <row r="84" spans="9:9" x14ac:dyDescent="0.55000000000000004">
      <c r="I84">
        <v>81</v>
      </c>
    </row>
    <row r="85" spans="9:9" x14ac:dyDescent="0.55000000000000004">
      <c r="I85">
        <v>82</v>
      </c>
    </row>
    <row r="86" spans="9:9" x14ac:dyDescent="0.55000000000000004">
      <c r="I86">
        <v>83</v>
      </c>
    </row>
    <row r="87" spans="9:9" x14ac:dyDescent="0.55000000000000004">
      <c r="I87">
        <v>84</v>
      </c>
    </row>
    <row r="88" spans="9:9" x14ac:dyDescent="0.55000000000000004">
      <c r="I88">
        <v>85</v>
      </c>
    </row>
    <row r="89" spans="9:9" x14ac:dyDescent="0.55000000000000004">
      <c r="I89">
        <v>86</v>
      </c>
    </row>
    <row r="90" spans="9:9" x14ac:dyDescent="0.55000000000000004">
      <c r="I90">
        <v>87</v>
      </c>
    </row>
    <row r="91" spans="9:9" x14ac:dyDescent="0.55000000000000004">
      <c r="I91">
        <v>88</v>
      </c>
    </row>
    <row r="92" spans="9:9" x14ac:dyDescent="0.55000000000000004">
      <c r="I92">
        <v>89</v>
      </c>
    </row>
    <row r="93" spans="9:9" x14ac:dyDescent="0.55000000000000004">
      <c r="I93">
        <v>90</v>
      </c>
    </row>
    <row r="94" spans="9:9" x14ac:dyDescent="0.55000000000000004">
      <c r="I94">
        <v>91</v>
      </c>
    </row>
    <row r="95" spans="9:9" x14ac:dyDescent="0.55000000000000004">
      <c r="I95">
        <v>92</v>
      </c>
    </row>
    <row r="96" spans="9:9" x14ac:dyDescent="0.55000000000000004">
      <c r="I96">
        <v>93</v>
      </c>
    </row>
    <row r="97" spans="9:9" x14ac:dyDescent="0.55000000000000004">
      <c r="I97">
        <v>94</v>
      </c>
    </row>
    <row r="98" spans="9:9" x14ac:dyDescent="0.55000000000000004">
      <c r="I98">
        <v>95</v>
      </c>
    </row>
    <row r="99" spans="9:9" x14ac:dyDescent="0.55000000000000004">
      <c r="I99">
        <v>96</v>
      </c>
    </row>
    <row r="100" spans="9:9" x14ac:dyDescent="0.55000000000000004">
      <c r="I100">
        <v>97</v>
      </c>
    </row>
    <row r="101" spans="9:9" x14ac:dyDescent="0.55000000000000004">
      <c r="I101">
        <v>98</v>
      </c>
    </row>
    <row r="102" spans="9:9" x14ac:dyDescent="0.55000000000000004">
      <c r="I102">
        <v>99</v>
      </c>
    </row>
    <row r="103" spans="9:9" x14ac:dyDescent="0.55000000000000004">
      <c r="I10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C3C4-E86B-46A4-A646-FBDAD5734025}">
  <sheetPr codeName="Sheet2"/>
  <dimension ref="A1:C9"/>
  <sheetViews>
    <sheetView workbookViewId="0">
      <selection activeCell="B10" sqref="B10"/>
    </sheetView>
  </sheetViews>
  <sheetFormatPr defaultRowHeight="14.4" x14ac:dyDescent="0.55000000000000004"/>
  <cols>
    <col min="1" max="1" width="10.15625" style="37" bestFit="1" customWidth="1"/>
    <col min="2" max="2" width="47" bestFit="1" customWidth="1"/>
    <col min="3" max="3" width="91.68359375" bestFit="1" customWidth="1"/>
  </cols>
  <sheetData>
    <row r="1" spans="1:3" s="46" customFormat="1" ht="18.3" x14ac:dyDescent="0.7">
      <c r="A1" s="45" t="s">
        <v>126</v>
      </c>
    </row>
    <row r="2" spans="1:3" s="8" customFormat="1" x14ac:dyDescent="0.55000000000000004">
      <c r="A2" s="44" t="s">
        <v>112</v>
      </c>
      <c r="B2" s="8" t="s">
        <v>113</v>
      </c>
      <c r="C2" s="8" t="s">
        <v>114</v>
      </c>
    </row>
    <row r="3" spans="1:3" x14ac:dyDescent="0.55000000000000004">
      <c r="A3" s="37">
        <v>43780</v>
      </c>
      <c r="B3" t="s">
        <v>115</v>
      </c>
      <c r="C3" t="s">
        <v>117</v>
      </c>
    </row>
    <row r="4" spans="1:3" x14ac:dyDescent="0.55000000000000004">
      <c r="A4" s="37">
        <v>43816</v>
      </c>
      <c r="B4" t="s">
        <v>118</v>
      </c>
      <c r="C4" t="s">
        <v>116</v>
      </c>
    </row>
    <row r="5" spans="1:3" x14ac:dyDescent="0.55000000000000004">
      <c r="A5" s="37">
        <v>43936</v>
      </c>
      <c r="B5" t="s">
        <v>119</v>
      </c>
      <c r="C5" t="s">
        <v>120</v>
      </c>
    </row>
    <row r="6" spans="1:3" x14ac:dyDescent="0.55000000000000004">
      <c r="A6" s="37">
        <v>43985</v>
      </c>
      <c r="B6" t="s">
        <v>121</v>
      </c>
      <c r="C6" t="s">
        <v>120</v>
      </c>
    </row>
    <row r="7" spans="1:3" x14ac:dyDescent="0.55000000000000004">
      <c r="A7" s="37">
        <v>44041</v>
      </c>
      <c r="B7" t="s">
        <v>122</v>
      </c>
      <c r="C7" t="s">
        <v>123</v>
      </c>
    </row>
    <row r="8" spans="1:3" x14ac:dyDescent="0.55000000000000004">
      <c r="A8" s="37">
        <v>44059</v>
      </c>
      <c r="B8" t="s">
        <v>124</v>
      </c>
      <c r="C8" t="s">
        <v>125</v>
      </c>
    </row>
    <row r="9" spans="1:3" x14ac:dyDescent="0.55000000000000004">
      <c r="A9" s="37">
        <v>44183</v>
      </c>
      <c r="B9" t="s">
        <v>128</v>
      </c>
      <c r="C9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16DD2FDC08DA42AB066E9CB273E2E9" ma:contentTypeVersion="13" ma:contentTypeDescription="Create a new document." ma:contentTypeScope="" ma:versionID="4c86e150e4e8cbb7a66e9a9f381017a0">
  <xsd:schema xmlns:xsd="http://www.w3.org/2001/XMLSchema" xmlns:xs="http://www.w3.org/2001/XMLSchema" xmlns:p="http://schemas.microsoft.com/office/2006/metadata/properties" xmlns:ns3="fafd45f8-f7de-4898-9fbf-9018a694c585" xmlns:ns4="ca765865-eb7c-44c0-bc01-a16012406692" targetNamespace="http://schemas.microsoft.com/office/2006/metadata/properties" ma:root="true" ma:fieldsID="f5214b56e17286872de8a66b422fc196" ns3:_="" ns4:_="">
    <xsd:import namespace="fafd45f8-f7de-4898-9fbf-9018a694c585"/>
    <xsd:import namespace="ca765865-eb7c-44c0-bc01-a160124066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d45f8-f7de-4898-9fbf-9018a694c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65865-eb7c-44c0-bc01-a160124066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7AE84-AE3D-4A0F-BDA5-10FE72706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4DB914-B488-47A7-B526-98C3C57DAC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a765865-eb7c-44c0-bc01-a16012406692"/>
    <ds:schemaRef ds:uri="fafd45f8-f7de-4898-9fbf-9018a694c5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1FFCA4-8C40-4748-97BE-3EDF6C893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fd45f8-f7de-4898-9fbf-9018a694c585"/>
    <ds:schemaRef ds:uri="ca765865-eb7c-44c0-bc01-a160124066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1)Screen</vt:lpstr>
      <vt:lpstr>2)Comparison</vt:lpstr>
      <vt:lpstr>3)Counting</vt:lpstr>
      <vt:lpstr>4)Values</vt:lpstr>
      <vt:lpstr>Sheet1</vt:lpstr>
      <vt:lpstr>DropDowns</vt:lpstr>
      <vt:lpstr>Version Control</vt:lpstr>
    </vt:vector>
  </TitlesOfParts>
  <Company>Exponent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Switzner</dc:creator>
  <cp:lastModifiedBy>Nathan Switzner</cp:lastModifiedBy>
  <dcterms:created xsi:type="dcterms:W3CDTF">2019-10-29T15:41:28Z</dcterms:created>
  <dcterms:modified xsi:type="dcterms:W3CDTF">2021-08-18T18:56:12Z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0x010100F216DD2FDC08DA42AB066E9CB273E2E9</vt:lpwstr>
  </property>
</Properties>
</file>