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jc\Google Drive\Spreadsheets\"/>
    </mc:Choice>
  </mc:AlternateContent>
  <bookViews>
    <workbookView xWindow="480" yWindow="180" windowWidth="22995" windowHeight="13680" activeTab="1"/>
  </bookViews>
  <sheets>
    <sheet name="Sheet1" sheetId="1" r:id="rId1"/>
    <sheet name="incidents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V8" i="2" l="1"/>
  <c r="V9" i="2"/>
  <c r="V10" i="2"/>
  <c r="V11" i="2"/>
  <c r="V12" i="2"/>
  <c r="V13" i="2"/>
  <c r="V14" i="2"/>
  <c r="V15" i="2"/>
  <c r="V16" i="2"/>
  <c r="V17" i="2"/>
  <c r="V7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25" i="2"/>
  <c r="P26" i="2"/>
  <c r="P27" i="2"/>
  <c r="P28" i="2"/>
  <c r="P29" i="2"/>
  <c r="P30" i="2"/>
  <c r="P31" i="2"/>
  <c r="P32" i="2"/>
  <c r="P33" i="2"/>
  <c r="P34" i="2"/>
  <c r="P2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5" i="2"/>
  <c r="O26" i="2"/>
  <c r="O27" i="2"/>
  <c r="O28" i="2"/>
  <c r="O29" i="2"/>
  <c r="O30" i="2"/>
  <c r="O31" i="2"/>
  <c r="O32" i="2"/>
  <c r="O33" i="2"/>
  <c r="O34" i="2"/>
  <c r="O24" i="2"/>
  <c r="C26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5" i="2"/>
  <c r="N26" i="2"/>
  <c r="N27" i="2"/>
  <c r="N28" i="2"/>
  <c r="N29" i="2"/>
  <c r="N30" i="2"/>
  <c r="N31" i="2"/>
  <c r="N32" i="2"/>
  <c r="N33" i="2"/>
  <c r="N34" i="2"/>
  <c r="N24" i="2"/>
  <c r="C25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25" i="2"/>
  <c r="M26" i="2"/>
  <c r="M27" i="2"/>
  <c r="M28" i="2"/>
  <c r="M29" i="2"/>
  <c r="M30" i="2"/>
  <c r="M31" i="2"/>
  <c r="M32" i="2"/>
  <c r="M33" i="2"/>
  <c r="M34" i="2"/>
  <c r="M24" i="2"/>
  <c r="P8" i="2"/>
  <c r="P9" i="2"/>
  <c r="P10" i="2"/>
  <c r="P11" i="2"/>
  <c r="P12" i="2"/>
  <c r="P13" i="2"/>
  <c r="P14" i="2"/>
  <c r="P15" i="2"/>
  <c r="P16" i="2"/>
  <c r="P17" i="2"/>
  <c r="P7" i="2"/>
  <c r="O8" i="2"/>
  <c r="O9" i="2"/>
  <c r="O10" i="2"/>
  <c r="O11" i="2"/>
  <c r="O12" i="2"/>
  <c r="O13" i="2"/>
  <c r="O14" i="2"/>
  <c r="O15" i="2"/>
  <c r="O16" i="2"/>
  <c r="O17" i="2"/>
  <c r="O7" i="2"/>
  <c r="B25" i="2"/>
  <c r="M8" i="2"/>
  <c r="M9" i="2"/>
  <c r="M10" i="2"/>
  <c r="M11" i="2"/>
  <c r="M12" i="2"/>
  <c r="M13" i="2"/>
  <c r="M14" i="2"/>
  <c r="M15" i="2"/>
  <c r="M16" i="2"/>
  <c r="M17" i="2"/>
  <c r="M7" i="2"/>
  <c r="Y8" i="2"/>
  <c r="Y9" i="2"/>
  <c r="Y10" i="2"/>
  <c r="Y11" i="2"/>
  <c r="Y12" i="2"/>
  <c r="Y13" i="2"/>
  <c r="Y14" i="2"/>
  <c r="Y15" i="2"/>
  <c r="Y16" i="2"/>
  <c r="Y17" i="2"/>
  <c r="Y7" i="2"/>
  <c r="W7" i="2"/>
  <c r="W8" i="2"/>
  <c r="W9" i="2"/>
  <c r="W10" i="2"/>
  <c r="W11" i="2"/>
  <c r="W12" i="2"/>
  <c r="W13" i="2"/>
  <c r="W14" i="2"/>
  <c r="W15" i="2"/>
  <c r="W16" i="2"/>
  <c r="W17" i="2"/>
  <c r="D26" i="2"/>
  <c r="X8" i="2"/>
  <c r="X9" i="2"/>
  <c r="X10" i="2"/>
  <c r="X11" i="2"/>
  <c r="X12" i="2"/>
  <c r="X13" i="2"/>
  <c r="X14" i="2"/>
  <c r="X15" i="2"/>
  <c r="X16" i="2"/>
  <c r="X17" i="2"/>
  <c r="X7" i="2"/>
  <c r="D25" i="2"/>
  <c r="B26" i="2"/>
  <c r="N8" i="2"/>
  <c r="N9" i="2"/>
  <c r="N10" i="2"/>
  <c r="N11" i="2"/>
  <c r="N12" i="2"/>
  <c r="N13" i="2"/>
  <c r="N14" i="2"/>
  <c r="N15" i="2"/>
  <c r="N16" i="2"/>
  <c r="N17" i="2"/>
  <c r="N7" i="2"/>
  <c r="E25" i="2"/>
  <c r="E26" i="2"/>
  <c r="N5" i="1"/>
  <c r="M5" i="1"/>
  <c r="O5" i="1"/>
  <c r="N6" i="1"/>
  <c r="M6" i="1"/>
  <c r="O6" i="1"/>
  <c r="N7" i="1"/>
  <c r="M7" i="1"/>
  <c r="O7" i="1"/>
  <c r="N4" i="1"/>
  <c r="M4" i="1"/>
  <c r="O4" i="1"/>
  <c r="E49" i="1"/>
  <c r="E50" i="1"/>
  <c r="D49" i="1"/>
  <c r="D50" i="1"/>
  <c r="E52" i="1"/>
  <c r="E53" i="1"/>
  <c r="E54" i="1"/>
  <c r="E55" i="1"/>
  <c r="E56" i="1"/>
  <c r="E57" i="1"/>
  <c r="E58" i="1"/>
  <c r="E51" i="1"/>
  <c r="D52" i="1"/>
  <c r="D53" i="1"/>
  <c r="D54" i="1"/>
  <c r="D55" i="1"/>
  <c r="D56" i="1"/>
  <c r="D57" i="1"/>
  <c r="D58" i="1"/>
  <c r="D51" i="1"/>
  <c r="C58" i="1"/>
  <c r="C48" i="1"/>
  <c r="C49" i="1"/>
  <c r="C50" i="1"/>
  <c r="C51" i="1"/>
  <c r="C52" i="1"/>
  <c r="C53" i="1"/>
  <c r="C54" i="1"/>
  <c r="C55" i="1"/>
  <c r="C56" i="1"/>
  <c r="C57" i="1"/>
  <c r="C47" i="1"/>
  <c r="R7" i="1"/>
  <c r="R6" i="1"/>
  <c r="R5" i="1"/>
  <c r="R4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D29" i="1"/>
  <c r="C29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17" i="1"/>
  <c r="W17" i="1"/>
  <c r="U18" i="1"/>
  <c r="U19" i="1"/>
  <c r="U20" i="1"/>
  <c r="U21" i="1"/>
  <c r="U22" i="1"/>
  <c r="U23" i="1"/>
  <c r="U24" i="1"/>
  <c r="U25" i="1"/>
  <c r="U26" i="1"/>
  <c r="U27" i="1"/>
  <c r="U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M17" i="1"/>
  <c r="L17" i="1"/>
  <c r="F29" i="1"/>
  <c r="G49" i="1"/>
</calcChain>
</file>

<file path=xl/sharedStrings.xml><?xml version="1.0" encoding="utf-8"?>
<sst xmlns="http://schemas.openxmlformats.org/spreadsheetml/2006/main" count="115" uniqueCount="28">
  <si>
    <t xml:space="preserve">Year </t>
  </si>
  <si>
    <t xml:space="preserve">Serious Incidents </t>
  </si>
  <si>
    <t>significant incidents</t>
  </si>
  <si>
    <t xml:space="preserve">Fatalities </t>
  </si>
  <si>
    <t xml:space="preserve">Injuries </t>
  </si>
  <si>
    <t>Before</t>
  </si>
  <si>
    <t>After</t>
  </si>
  <si>
    <t>X</t>
  </si>
  <si>
    <t>P(X)</t>
  </si>
  <si>
    <t>Poisson</t>
  </si>
  <si>
    <t>Pre/Post</t>
  </si>
  <si>
    <t>Serious</t>
  </si>
  <si>
    <t>significant</t>
  </si>
  <si>
    <t>Fatalities</t>
  </si>
  <si>
    <t>Serious Incident</t>
  </si>
  <si>
    <t>T.test</t>
  </si>
  <si>
    <t xml:space="preserve"> Avg. Before</t>
  </si>
  <si>
    <t>Avg. After</t>
  </si>
  <si>
    <t>Chi square p-value</t>
  </si>
  <si>
    <t>Diff in Avg.</t>
  </si>
  <si>
    <t>Actual Before</t>
  </si>
  <si>
    <t>Actual After</t>
  </si>
  <si>
    <t>x</t>
  </si>
  <si>
    <t>avg. Serious</t>
  </si>
  <si>
    <t>Avg. Significant</t>
  </si>
  <si>
    <t>Avg. Fatal</t>
  </si>
  <si>
    <t>Avg. Injury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</si>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</sst>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2" xfId="0" applyBorder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1" applyNumberFormat="1" applyFont="1" applyBorder="1"/>
    <xf numFmtId="0" fontId="2" fillId="2" borderId="4" xfId="2" applyBorder="1" applyAlignment="1"/>
    <xf numFmtId="0" fontId="2" fillId="2" borderId="5" xfId="2" applyBorder="1" applyAlignment="1"/>
    <xf numFmtId="0" fontId="2" fillId="2" borderId="6" xfId="2" applyBorder="1" applyAlignment="1"/>
    <xf numFmtId="0" fontId="0" fillId="0" borderId="0" xfId="0" applyAlignment="1">
      <alignment wrapText="1"/>
    </xf>
    <xf numFmtId="0" fontId="2" fillId="2" borderId="1" xfId="2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Before &amp;</a:t>
            </a:r>
            <a:r>
              <a:rPr lang="en-US" baseline="0"/>
              <a:t> After Subpart O</a:t>
            </a:r>
          </a:p>
          <a:p>
            <a:pPr>
              <a:defRPr/>
            </a:pPr>
            <a:r>
              <a:rPr lang="en-US" baseline="0"/>
              <a:t>for the number of fatalities in a year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271529314484585E-2"/>
          <c:y val="0.11978117008306823"/>
          <c:w val="0.87981644442153117"/>
          <c:h val="0.790436832715684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Sheet1!$U$15</c:f>
              <c:strCache>
                <c:ptCount val="1"/>
                <c:pt idx="0">
                  <c:v>Before</c:v>
                </c:pt>
              </c:strCache>
            </c:strRef>
          </c:tx>
          <c:invertIfNegative val="0"/>
          <c:cat>
            <c:numRef>
              <c:f>Sheet1!$T$17:$T$25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Sheet1!$U$17:$U$25</c:f>
              <c:numCache>
                <c:formatCode>0.00000</c:formatCode>
                <c:ptCount val="9"/>
                <c:pt idx="0">
                  <c:v>9.0717953289412512E-2</c:v>
                </c:pt>
                <c:pt idx="1">
                  <c:v>0.21772308789459002</c:v>
                </c:pt>
                <c:pt idx="2">
                  <c:v>0.26126770547350808</c:v>
                </c:pt>
                <c:pt idx="3">
                  <c:v>0.20901416437880643</c:v>
                </c:pt>
                <c:pt idx="4">
                  <c:v>0.12540849862728387</c:v>
                </c:pt>
                <c:pt idx="5">
                  <c:v>6.019607934109622E-2</c:v>
                </c:pt>
                <c:pt idx="6">
                  <c:v>2.4078431736438494E-2</c:v>
                </c:pt>
                <c:pt idx="7">
                  <c:v>8.2554623096360528E-3</c:v>
                </c:pt>
                <c:pt idx="8">
                  <c:v>2.4766386928908144E-3</c:v>
                </c:pt>
              </c:numCache>
            </c:numRef>
          </c:val>
        </c:ser>
        <c:ser>
          <c:idx val="0"/>
          <c:order val="1"/>
          <c:tx>
            <c:strRef>
              <c:f>Sheet1!$V$15</c:f>
              <c:strCache>
                <c:ptCount val="1"/>
                <c:pt idx="0">
                  <c:v>After</c:v>
                </c:pt>
              </c:strCache>
            </c:strRef>
          </c:tx>
          <c:invertIfNegative val="0"/>
          <c:cat>
            <c:numRef>
              <c:f>Sheet1!$T$17:$T$25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Sheet1!$V$17:$V$25</c:f>
              <c:numCache>
                <c:formatCode>0.00000</c:formatCode>
                <c:ptCount val="9"/>
                <c:pt idx="0">
                  <c:v>0.22313016014842982</c:v>
                </c:pt>
                <c:pt idx="1">
                  <c:v>0.33469524022264474</c:v>
                </c:pt>
                <c:pt idx="2">
                  <c:v>0.25102143016698358</c:v>
                </c:pt>
                <c:pt idx="3">
                  <c:v>0.12551071508349182</c:v>
                </c:pt>
                <c:pt idx="4">
                  <c:v>4.7066518156309439E-2</c:v>
                </c:pt>
                <c:pt idx="5">
                  <c:v>1.4119955446892818E-2</c:v>
                </c:pt>
                <c:pt idx="6">
                  <c:v>3.5299888617232088E-3</c:v>
                </c:pt>
                <c:pt idx="7">
                  <c:v>7.5642618465497267E-4</c:v>
                </c:pt>
                <c:pt idx="8">
                  <c:v>1.4182990962280739E-4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05240"/>
        <c:axId val="237906416"/>
      </c:barChart>
      <c:catAx>
        <c:axId val="23790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Fatalities/Year</a:t>
                </a:r>
              </a:p>
            </c:rich>
          </c:tx>
          <c:layout>
            <c:manualLayout>
              <c:xMode val="edge"/>
              <c:yMode val="edge"/>
              <c:x val="0.46012266107865551"/>
              <c:y val="0.946623979299182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7906416"/>
        <c:crosses val="autoZero"/>
        <c:auto val="1"/>
        <c:lblAlgn val="ctr"/>
        <c:lblOffset val="100"/>
        <c:noMultiLvlLbl val="0"/>
      </c:catAx>
      <c:valAx>
        <c:axId val="2379064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3790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5447464228257"/>
          <c:y val="0.32047954698132125"/>
          <c:w val="8.2360129718214756E-2"/>
          <c:h val="8.7551804159933716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Before &amp;</a:t>
            </a:r>
            <a:r>
              <a:rPr lang="en-US" baseline="0"/>
              <a:t> After Subpart O</a:t>
            </a:r>
          </a:p>
          <a:p>
            <a:pPr>
              <a:defRPr/>
            </a:pPr>
            <a:r>
              <a:rPr lang="en-US" baseline="0"/>
              <a:t>for the number of Serious Incidents in a year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271529314484585E-2"/>
          <c:y val="0.12405125173913364"/>
          <c:w val="0.87981644442153117"/>
          <c:h val="0.786166751059619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Sheet1!$U$15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Sheet1!$L$17:$L$27</c:f>
              <c:numCache>
                <c:formatCode>0.00000</c:formatCode>
                <c:ptCount val="11"/>
                <c:pt idx="0">
                  <c:v>1.5034391929775724E-3</c:v>
                </c:pt>
                <c:pt idx="1">
                  <c:v>9.7723547543542202E-3</c:v>
                </c:pt>
                <c:pt idx="2">
                  <c:v>3.1760152951651223E-2</c:v>
                </c:pt>
                <c:pt idx="3">
                  <c:v>6.8813664728577625E-2</c:v>
                </c:pt>
                <c:pt idx="4">
                  <c:v>0.11182220518393866</c:v>
                </c:pt>
                <c:pt idx="5">
                  <c:v>0.14536886673912028</c:v>
                </c:pt>
                <c:pt idx="6">
                  <c:v>0.1574829389673803</c:v>
                </c:pt>
                <c:pt idx="7">
                  <c:v>0.14623415761256742</c:v>
                </c:pt>
                <c:pt idx="8">
                  <c:v>0.11881525306021104</c:v>
                </c:pt>
                <c:pt idx="9">
                  <c:v>8.5811016099041335E-2</c:v>
                </c:pt>
                <c:pt idx="10">
                  <c:v>5.5777160464376821E-2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Sheet1!$K$17:$K$27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strRef>
              <c:f>Sheet1!$V$15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Sheet1!$M$17:$M$27</c:f>
              <c:numCache>
                <c:formatCode>0.00000</c:formatCode>
                <c:ptCount val="11"/>
                <c:pt idx="0">
                  <c:v>1.3568559012200934E-2</c:v>
                </c:pt>
                <c:pt idx="1">
                  <c:v>5.8344803752464015E-2</c:v>
                </c:pt>
                <c:pt idx="2">
                  <c:v>0.12544132806779765</c:v>
                </c:pt>
                <c:pt idx="3">
                  <c:v>0.17979923689717664</c:v>
                </c:pt>
                <c:pt idx="4">
                  <c:v>0.19328417966446484</c:v>
                </c:pt>
                <c:pt idx="5">
                  <c:v>0.16622439451143978</c:v>
                </c:pt>
                <c:pt idx="6">
                  <c:v>0.11912748273319844</c:v>
                </c:pt>
                <c:pt idx="7">
                  <c:v>7.317831082182194E-2</c:v>
                </c:pt>
                <c:pt idx="8">
                  <c:v>3.933334206672931E-2</c:v>
                </c:pt>
                <c:pt idx="9">
                  <c:v>1.879259676521508E-2</c:v>
                </c:pt>
                <c:pt idx="10">
                  <c:v>8.0808166090424929E-3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Sheet1!$K$17:$K$27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64696"/>
        <c:axId val="237365088"/>
      </c:barChart>
      <c:catAx>
        <c:axId val="23736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Incidents/Year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365088"/>
        <c:crosses val="autoZero"/>
        <c:auto val="1"/>
        <c:lblAlgn val="ctr"/>
        <c:lblOffset val="100"/>
        <c:noMultiLvlLbl val="0"/>
      </c:catAx>
      <c:valAx>
        <c:axId val="2373650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37364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85757680977082"/>
          <c:y val="0.33542483277755025"/>
          <c:w val="8.2360129718214756E-2"/>
          <c:h val="8.7551804159933716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971551</xdr:colOff>
      <xdr:row>32</xdr:row>
      <xdr:rowOff>147636</xdr:rowOff>
    </xdr:from>
    <xdr:to>
      <xdr:col>23</xdr:col>
      <xdr:colOff>476251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62</xdr:row>
      <xdr:rowOff>0</xdr:rowOff>
    </xdr:from>
    <xdr:to>
      <xdr:col>18</xdr:col>
      <xdr:colOff>381001</xdr:colOff>
      <xdr:row>93</xdr:row>
      <xdr:rowOff>42864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8"/>
  <sheetViews>
    <sheetView topLeftCell="E1" workbookViewId="0">
      <selection activeCell="J14" sqref="J14:X27"/>
    </sheetView>
  </sheetViews>
  <sheetFormatPr defaultRowHeight="15" x14ac:dyDescent="0.25"/>
  <cols>
    <col min="2" max="2" width="5.28515625" bestFit="1" customWidth="1"/>
    <col min="3" max="3" width="16.7109375" bestFit="1" customWidth="1"/>
    <col min="4" max="4" width="19" bestFit="1" customWidth="1"/>
    <col min="5" max="5" width="9.5703125" bestFit="1" customWidth="1"/>
    <col min="6" max="6" width="8.140625" bestFit="1" customWidth="1"/>
    <col min="7" max="9" width="8.140625" customWidth="1"/>
    <col min="10" max="10" width="7.28515625" customWidth="1"/>
    <col min="11" max="11" width="9.140625" hidden="1" customWidth="1"/>
    <col min="12" max="12" width="19" bestFit="1" customWidth="1"/>
    <col min="13" max="15" width="12.7109375" customWidth="1"/>
    <col min="16" max="16" width="12.140625" bestFit="1" customWidth="1"/>
    <col min="17" max="17" width="10.5703125" bestFit="1" customWidth="1"/>
    <col min="20" max="22" width="10.7109375" customWidth="1"/>
  </cols>
  <sheetData>
    <row r="2" spans="2:2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</row>
    <row r="3" spans="2:22" x14ac:dyDescent="0.25">
      <c r="B3">
        <v>1994</v>
      </c>
      <c r="C3">
        <v>9</v>
      </c>
      <c r="D3">
        <v>34</v>
      </c>
      <c r="E3">
        <v>0</v>
      </c>
      <c r="F3">
        <v>15</v>
      </c>
      <c r="G3" t="s">
        <v>5</v>
      </c>
      <c r="L3" s="7"/>
      <c r="M3" s="8" t="s">
        <v>16</v>
      </c>
      <c r="N3" s="8" t="s">
        <v>17</v>
      </c>
      <c r="O3" s="8" t="s">
        <v>19</v>
      </c>
      <c r="R3" t="s">
        <v>15</v>
      </c>
    </row>
    <row r="4" spans="2:22" x14ac:dyDescent="0.25">
      <c r="B4">
        <v>1995</v>
      </c>
      <c r="C4">
        <v>7</v>
      </c>
      <c r="D4">
        <v>22</v>
      </c>
      <c r="E4">
        <v>0</v>
      </c>
      <c r="F4">
        <v>7</v>
      </c>
      <c r="G4" t="s">
        <v>5</v>
      </c>
      <c r="L4" s="8" t="s">
        <v>1</v>
      </c>
      <c r="M4" s="7">
        <f>AVERAGE(C3:C12)</f>
        <v>6.5</v>
      </c>
      <c r="N4" s="7">
        <f>AVERAGE(C13:C22)</f>
        <v>4.3</v>
      </c>
      <c r="O4" s="9">
        <f>N4-M4</f>
        <v>-2.2000000000000002</v>
      </c>
      <c r="R4" s="3">
        <f>_xlfn.T.TEST(C3:C12,C13:C22,2,3)</f>
        <v>5.4110401235973112E-2</v>
      </c>
    </row>
    <row r="5" spans="2:22" x14ac:dyDescent="0.25">
      <c r="B5">
        <v>1996</v>
      </c>
      <c r="C5">
        <v>6</v>
      </c>
      <c r="D5">
        <v>34</v>
      </c>
      <c r="E5">
        <v>1</v>
      </c>
      <c r="F5">
        <v>5</v>
      </c>
      <c r="G5" t="s">
        <v>5</v>
      </c>
      <c r="L5" s="8" t="s">
        <v>2</v>
      </c>
      <c r="M5" s="7">
        <f>AVERAGE(D3:D12)</f>
        <v>38.1</v>
      </c>
      <c r="N5" s="7">
        <f>AVERAGE(D13:D22)</f>
        <v>55.8</v>
      </c>
      <c r="O5" s="9">
        <f t="shared" ref="O5:O7" si="0">N5-M5</f>
        <v>17.699999999999996</v>
      </c>
      <c r="R5" s="3">
        <f>_xlfn.T.TEST(D3:D12,D13:D22,2,3)</f>
        <v>7.7715491336492607E-4</v>
      </c>
    </row>
    <row r="6" spans="2:22" x14ac:dyDescent="0.25">
      <c r="B6">
        <v>1997</v>
      </c>
      <c r="C6">
        <v>4</v>
      </c>
      <c r="D6">
        <v>26</v>
      </c>
      <c r="E6">
        <v>1</v>
      </c>
      <c r="F6">
        <v>5</v>
      </c>
      <c r="G6" t="s">
        <v>5</v>
      </c>
      <c r="L6" s="8" t="s">
        <v>3</v>
      </c>
      <c r="M6" s="7">
        <f>AVERAGE(E3:E12)</f>
        <v>2.4</v>
      </c>
      <c r="N6" s="7">
        <f>AVERAGE(E13:E22)</f>
        <v>1.5</v>
      </c>
      <c r="O6" s="9">
        <f t="shared" si="0"/>
        <v>-0.89999999999999991</v>
      </c>
      <c r="R6" s="3">
        <f>_xlfn.T.TEST(E3:E12,E13:E22,2,3)</f>
        <v>0.61094163325920459</v>
      </c>
    </row>
    <row r="7" spans="2:22" x14ac:dyDescent="0.25">
      <c r="B7">
        <v>1998</v>
      </c>
      <c r="C7">
        <v>11</v>
      </c>
      <c r="D7">
        <v>40</v>
      </c>
      <c r="E7">
        <v>1</v>
      </c>
      <c r="F7">
        <v>11</v>
      </c>
      <c r="G7" t="s">
        <v>5</v>
      </c>
      <c r="L7" s="8" t="s">
        <v>4</v>
      </c>
      <c r="M7" s="7">
        <f>AVERAGE(F3:F12)</f>
        <v>8.4</v>
      </c>
      <c r="N7" s="7">
        <f>AVERAGE(F13:F22)</f>
        <v>10.5</v>
      </c>
      <c r="O7" s="9">
        <f t="shared" si="0"/>
        <v>2.0999999999999996</v>
      </c>
      <c r="R7" s="3">
        <f>_xlfn.T.TEST(F3:F12,F13:F22,2,3)</f>
        <v>0.72693628176361313</v>
      </c>
    </row>
    <row r="8" spans="2:22" x14ac:dyDescent="0.25">
      <c r="B8">
        <v>1999</v>
      </c>
      <c r="C8">
        <v>5</v>
      </c>
      <c r="D8">
        <v>34</v>
      </c>
      <c r="E8">
        <v>2</v>
      </c>
      <c r="F8">
        <v>8</v>
      </c>
      <c r="G8" t="s">
        <v>5</v>
      </c>
    </row>
    <row r="9" spans="2:22" x14ac:dyDescent="0.25">
      <c r="B9">
        <v>2000</v>
      </c>
      <c r="C9">
        <v>7</v>
      </c>
      <c r="D9">
        <v>45</v>
      </c>
      <c r="E9">
        <v>15</v>
      </c>
      <c r="F9">
        <v>16</v>
      </c>
      <c r="G9" t="s">
        <v>5</v>
      </c>
    </row>
    <row r="10" spans="2:22" x14ac:dyDescent="0.25">
      <c r="B10">
        <v>2001</v>
      </c>
      <c r="C10">
        <v>4</v>
      </c>
      <c r="D10">
        <v>45</v>
      </c>
      <c r="E10">
        <v>2</v>
      </c>
      <c r="F10">
        <v>5</v>
      </c>
      <c r="G10" t="s">
        <v>5</v>
      </c>
      <c r="L10" s="4"/>
    </row>
    <row r="11" spans="2:22" x14ac:dyDescent="0.25">
      <c r="B11">
        <v>2002</v>
      </c>
      <c r="C11">
        <v>4</v>
      </c>
      <c r="D11">
        <v>40</v>
      </c>
      <c r="E11">
        <v>1</v>
      </c>
      <c r="F11">
        <v>4</v>
      </c>
      <c r="G11" t="s">
        <v>5</v>
      </c>
      <c r="L11" s="4"/>
    </row>
    <row r="12" spans="2:22" ht="15.75" thickBot="1" x14ac:dyDescent="0.3">
      <c r="B12" s="1">
        <v>2003</v>
      </c>
      <c r="C12" s="1">
        <v>8</v>
      </c>
      <c r="D12" s="1">
        <v>61</v>
      </c>
      <c r="E12" s="1">
        <v>1</v>
      </c>
      <c r="F12" s="1">
        <v>8</v>
      </c>
      <c r="G12" t="s">
        <v>5</v>
      </c>
      <c r="H12" s="6"/>
      <c r="I12" s="6"/>
      <c r="J12" s="6"/>
      <c r="L12" s="4"/>
      <c r="M12" s="2"/>
      <c r="R12" s="2"/>
      <c r="S12" s="2"/>
      <c r="T12" s="2"/>
    </row>
    <row r="13" spans="2:22" x14ac:dyDescent="0.25">
      <c r="B13">
        <v>2004</v>
      </c>
      <c r="C13">
        <v>2</v>
      </c>
      <c r="D13">
        <v>43</v>
      </c>
      <c r="E13">
        <v>0</v>
      </c>
      <c r="F13">
        <v>2</v>
      </c>
      <c r="G13" t="s">
        <v>6</v>
      </c>
    </row>
    <row r="14" spans="2:22" x14ac:dyDescent="0.25">
      <c r="B14">
        <v>2005</v>
      </c>
      <c r="C14">
        <v>5</v>
      </c>
      <c r="D14">
        <v>63</v>
      </c>
      <c r="E14">
        <v>0</v>
      </c>
      <c r="F14">
        <v>5</v>
      </c>
      <c r="G14" t="s">
        <v>6</v>
      </c>
      <c r="K14" s="14" t="s">
        <v>14</v>
      </c>
      <c r="L14" s="14"/>
      <c r="M14" s="14"/>
      <c r="T14" s="10" t="s">
        <v>13</v>
      </c>
      <c r="U14" s="11"/>
      <c r="V14" s="12"/>
    </row>
    <row r="15" spans="2:22" x14ac:dyDescent="0.25">
      <c r="B15">
        <v>2006</v>
      </c>
      <c r="C15">
        <v>6</v>
      </c>
      <c r="D15">
        <v>59</v>
      </c>
      <c r="E15">
        <v>3</v>
      </c>
      <c r="F15">
        <v>4</v>
      </c>
      <c r="G15" t="s">
        <v>6</v>
      </c>
      <c r="K15" t="s">
        <v>9</v>
      </c>
      <c r="L15" t="s">
        <v>5</v>
      </c>
      <c r="M15" t="s">
        <v>6</v>
      </c>
      <c r="T15" t="s">
        <v>9</v>
      </c>
      <c r="U15" t="s">
        <v>5</v>
      </c>
      <c r="V15" t="s">
        <v>6</v>
      </c>
    </row>
    <row r="16" spans="2:22" x14ac:dyDescent="0.25">
      <c r="B16">
        <v>2007</v>
      </c>
      <c r="C16">
        <v>8</v>
      </c>
      <c r="D16">
        <v>55</v>
      </c>
      <c r="E16">
        <v>2</v>
      </c>
      <c r="F16">
        <v>7</v>
      </c>
      <c r="G16" t="s">
        <v>6</v>
      </c>
      <c r="J16" t="s">
        <v>7</v>
      </c>
      <c r="K16" t="s">
        <v>7</v>
      </c>
      <c r="L16" t="s">
        <v>8</v>
      </c>
      <c r="M16" t="s">
        <v>8</v>
      </c>
      <c r="T16" t="s">
        <v>7</v>
      </c>
      <c r="U16" t="s">
        <v>8</v>
      </c>
      <c r="V16" t="s">
        <v>8</v>
      </c>
    </row>
    <row r="17" spans="2:23" x14ac:dyDescent="0.25">
      <c r="B17">
        <v>2008</v>
      </c>
      <c r="C17">
        <v>5</v>
      </c>
      <c r="D17">
        <v>47</v>
      </c>
      <c r="E17">
        <v>0</v>
      </c>
      <c r="F17">
        <v>5</v>
      </c>
      <c r="G17" t="s">
        <v>6</v>
      </c>
      <c r="J17">
        <v>0</v>
      </c>
      <c r="K17">
        <v>0</v>
      </c>
      <c r="L17" s="5">
        <f t="shared" ref="L17:L27" si="1">_xlfn.POISSON.DIST($T17,$M$4,FALSE)</f>
        <v>1.5034391929775724E-3</v>
      </c>
      <c r="M17" s="5">
        <f t="shared" ref="M17:M27" si="2">_xlfn.POISSON.DIST($T17,$N$4,FALSE)</f>
        <v>1.3568559012200934E-2</v>
      </c>
      <c r="T17">
        <v>0</v>
      </c>
      <c r="U17" s="5">
        <f t="shared" ref="U17:U27" si="3">_xlfn.POISSON.DIST($T17,$M$6,FALSE)</f>
        <v>9.0717953289412512E-2</v>
      </c>
      <c r="V17" s="5">
        <f t="shared" ref="V17:V27" si="4">_xlfn.POISSON.DIST($T17,$N$6,FALSE)</f>
        <v>0.22313016014842982</v>
      </c>
      <c r="W17">
        <f>SQRT(V17)</f>
        <v>0.47236655274101469</v>
      </c>
    </row>
    <row r="18" spans="2:23" x14ac:dyDescent="0.25">
      <c r="B18">
        <v>2009</v>
      </c>
      <c r="C18">
        <v>6</v>
      </c>
      <c r="D18">
        <v>60</v>
      </c>
      <c r="E18">
        <v>0</v>
      </c>
      <c r="F18">
        <v>11</v>
      </c>
      <c r="G18" t="s">
        <v>6</v>
      </c>
      <c r="J18">
        <v>1</v>
      </c>
      <c r="K18">
        <v>1</v>
      </c>
      <c r="L18" s="5">
        <f t="shared" si="1"/>
        <v>9.7723547543542202E-3</v>
      </c>
      <c r="M18" s="5">
        <f t="shared" si="2"/>
        <v>5.8344803752464015E-2</v>
      </c>
      <c r="T18">
        <v>1</v>
      </c>
      <c r="U18" s="5">
        <f t="shared" si="3"/>
        <v>0.21772308789459002</v>
      </c>
      <c r="V18" s="5">
        <f t="shared" si="4"/>
        <v>0.33469524022264474</v>
      </c>
      <c r="W18">
        <f t="shared" ref="W18:W27" si="5">SQRT(V18)</f>
        <v>0.57852851288648233</v>
      </c>
    </row>
    <row r="19" spans="2:23" x14ac:dyDescent="0.25">
      <c r="B19">
        <v>2010</v>
      </c>
      <c r="C19">
        <v>6</v>
      </c>
      <c r="D19">
        <v>55</v>
      </c>
      <c r="E19">
        <v>10</v>
      </c>
      <c r="F19">
        <v>61</v>
      </c>
      <c r="G19" t="s">
        <v>6</v>
      </c>
      <c r="J19">
        <v>2</v>
      </c>
      <c r="K19">
        <v>2</v>
      </c>
      <c r="L19" s="5">
        <f t="shared" si="1"/>
        <v>3.1760152951651223E-2</v>
      </c>
      <c r="M19" s="5">
        <f t="shared" si="2"/>
        <v>0.12544132806779765</v>
      </c>
      <c r="T19">
        <v>2</v>
      </c>
      <c r="U19" s="5">
        <f t="shared" si="3"/>
        <v>0.26126770547350808</v>
      </c>
      <c r="V19" s="5">
        <f t="shared" si="4"/>
        <v>0.25102143016698358</v>
      </c>
      <c r="W19">
        <f t="shared" si="5"/>
        <v>0.50102038897332668</v>
      </c>
    </row>
    <row r="20" spans="2:23" x14ac:dyDescent="0.25">
      <c r="B20">
        <v>2011</v>
      </c>
      <c r="C20">
        <v>1</v>
      </c>
      <c r="D20">
        <v>69</v>
      </c>
      <c r="E20">
        <v>0</v>
      </c>
      <c r="F20">
        <v>1</v>
      </c>
      <c r="G20" t="s">
        <v>6</v>
      </c>
      <c r="J20">
        <v>3</v>
      </c>
      <c r="K20">
        <v>3</v>
      </c>
      <c r="L20" s="5">
        <f t="shared" si="1"/>
        <v>6.8813664728577625E-2</v>
      </c>
      <c r="M20" s="5">
        <f t="shared" si="2"/>
        <v>0.17979923689717664</v>
      </c>
      <c r="T20">
        <v>3</v>
      </c>
      <c r="U20" s="5">
        <f t="shared" si="3"/>
        <v>0.20901416437880643</v>
      </c>
      <c r="V20" s="5">
        <f t="shared" si="4"/>
        <v>0.12551071508349182</v>
      </c>
      <c r="W20">
        <f t="shared" si="5"/>
        <v>0.3542749145557611</v>
      </c>
    </row>
    <row r="21" spans="2:23" x14ac:dyDescent="0.25">
      <c r="B21">
        <v>2012</v>
      </c>
      <c r="C21">
        <v>3</v>
      </c>
      <c r="D21">
        <v>47</v>
      </c>
      <c r="E21">
        <v>0</v>
      </c>
      <c r="F21">
        <v>7</v>
      </c>
      <c r="G21" t="s">
        <v>6</v>
      </c>
      <c r="J21">
        <v>4</v>
      </c>
      <c r="K21">
        <v>4</v>
      </c>
      <c r="L21" s="5">
        <f t="shared" si="1"/>
        <v>0.11182220518393866</v>
      </c>
      <c r="M21" s="5">
        <f t="shared" si="2"/>
        <v>0.19328417966446484</v>
      </c>
      <c r="T21">
        <v>4</v>
      </c>
      <c r="U21" s="5">
        <f t="shared" si="3"/>
        <v>0.12540849862728387</v>
      </c>
      <c r="V21" s="5">
        <f t="shared" si="4"/>
        <v>4.7066518156309439E-2</v>
      </c>
      <c r="W21">
        <f t="shared" si="5"/>
        <v>0.21694819233243093</v>
      </c>
    </row>
    <row r="22" spans="2:23" x14ac:dyDescent="0.25">
      <c r="B22">
        <v>2013</v>
      </c>
      <c r="C22">
        <v>1</v>
      </c>
      <c r="D22">
        <v>60</v>
      </c>
      <c r="E22">
        <v>0</v>
      </c>
      <c r="F22">
        <v>2</v>
      </c>
      <c r="G22" t="s">
        <v>6</v>
      </c>
      <c r="J22">
        <v>5</v>
      </c>
      <c r="K22">
        <v>5</v>
      </c>
      <c r="L22" s="5">
        <f t="shared" si="1"/>
        <v>0.14536886673912028</v>
      </c>
      <c r="M22" s="5">
        <f t="shared" si="2"/>
        <v>0.16622439451143978</v>
      </c>
      <c r="T22">
        <v>5</v>
      </c>
      <c r="U22" s="5">
        <f t="shared" si="3"/>
        <v>6.019607934109622E-2</v>
      </c>
      <c r="V22" s="5">
        <f t="shared" si="4"/>
        <v>1.4119955446892818E-2</v>
      </c>
      <c r="W22">
        <f t="shared" si="5"/>
        <v>0.11882741875044167</v>
      </c>
    </row>
    <row r="23" spans="2:23" x14ac:dyDescent="0.25">
      <c r="J23">
        <v>6</v>
      </c>
      <c r="K23">
        <v>6</v>
      </c>
      <c r="L23" s="5">
        <f t="shared" si="1"/>
        <v>0.1574829389673803</v>
      </c>
      <c r="M23" s="5">
        <f t="shared" si="2"/>
        <v>0.11912748273319844</v>
      </c>
      <c r="T23">
        <v>6</v>
      </c>
      <c r="U23" s="5">
        <f t="shared" si="3"/>
        <v>2.4078431736438494E-2</v>
      </c>
      <c r="V23" s="5">
        <f t="shared" si="4"/>
        <v>3.5299888617232088E-3</v>
      </c>
      <c r="W23">
        <f t="shared" si="5"/>
        <v>5.9413709375220877E-2</v>
      </c>
    </row>
    <row r="24" spans="2:23" x14ac:dyDescent="0.25">
      <c r="J24">
        <v>7</v>
      </c>
      <c r="K24">
        <v>7</v>
      </c>
      <c r="L24" s="5">
        <f t="shared" si="1"/>
        <v>0.14623415761256742</v>
      </c>
      <c r="M24" s="5">
        <f t="shared" si="2"/>
        <v>7.317831082182194E-2</v>
      </c>
      <c r="T24">
        <v>7</v>
      </c>
      <c r="U24" s="5">
        <f t="shared" si="3"/>
        <v>8.2554623096360528E-3</v>
      </c>
      <c r="V24" s="5">
        <f t="shared" si="4"/>
        <v>7.5642618465497267E-4</v>
      </c>
      <c r="W24">
        <f t="shared" si="5"/>
        <v>2.750320317081217E-2</v>
      </c>
    </row>
    <row r="25" spans="2:23" x14ac:dyDescent="0.25">
      <c r="J25">
        <v>8</v>
      </c>
      <c r="K25">
        <v>8</v>
      </c>
      <c r="L25" s="5">
        <f t="shared" si="1"/>
        <v>0.11881525306021104</v>
      </c>
      <c r="M25" s="5">
        <f t="shared" si="2"/>
        <v>3.933334206672931E-2</v>
      </c>
      <c r="T25">
        <v>8</v>
      </c>
      <c r="U25" s="5">
        <f t="shared" si="3"/>
        <v>2.4766386928908144E-3</v>
      </c>
      <c r="V25" s="5">
        <f t="shared" si="4"/>
        <v>1.4182990962280739E-4</v>
      </c>
      <c r="W25">
        <f t="shared" si="5"/>
        <v>1.1909236315684033E-2</v>
      </c>
    </row>
    <row r="26" spans="2:23" x14ac:dyDescent="0.25">
      <c r="J26">
        <v>9</v>
      </c>
      <c r="K26">
        <v>9</v>
      </c>
      <c r="L26" s="5">
        <f t="shared" si="1"/>
        <v>8.5811016099041335E-2</v>
      </c>
      <c r="M26" s="5">
        <f t="shared" si="2"/>
        <v>1.879259676521508E-2</v>
      </c>
      <c r="T26">
        <v>9</v>
      </c>
      <c r="U26" s="5">
        <f t="shared" si="3"/>
        <v>6.6043698477088379E-4</v>
      </c>
      <c r="V26" s="5">
        <f t="shared" si="4"/>
        <v>2.3638318270467916E-5</v>
      </c>
      <c r="W26">
        <f t="shared" si="5"/>
        <v>4.8619253666081627E-3</v>
      </c>
    </row>
    <row r="27" spans="2:23" x14ac:dyDescent="0.25">
      <c r="J27">
        <v>10</v>
      </c>
      <c r="K27">
        <v>10</v>
      </c>
      <c r="L27" s="5">
        <f t="shared" si="1"/>
        <v>5.5777160464376821E-2</v>
      </c>
      <c r="M27" s="5">
        <f t="shared" si="2"/>
        <v>8.0808166090424929E-3</v>
      </c>
      <c r="T27">
        <v>10</v>
      </c>
      <c r="U27" s="5">
        <f t="shared" si="3"/>
        <v>1.5850487634501214E-4</v>
      </c>
      <c r="V27" s="5">
        <f t="shared" si="4"/>
        <v>3.5457477405701846E-6</v>
      </c>
      <c r="W27">
        <f t="shared" si="5"/>
        <v>1.8830155975376795E-3</v>
      </c>
    </row>
    <row r="29" spans="2:23" x14ac:dyDescent="0.25">
      <c r="C29">
        <f ca="1">_xlfn.NORM.INV(RAND(),10,2)</f>
        <v>7.6859357478529358</v>
      </c>
      <c r="D29">
        <f ca="1">_xlfn.NORM.INV(RAND(),10,2)</f>
        <v>13.413509584617298</v>
      </c>
      <c r="F29">
        <f ca="1">_xlfn.T.TEST(C29:C42,D29:D42,2,2)</f>
        <v>0.96606130994146722</v>
      </c>
    </row>
    <row r="30" spans="2:23" x14ac:dyDescent="0.25">
      <c r="C30">
        <f t="shared" ref="C30:D42" ca="1" si="6">_xlfn.NORM.INV(RAND(),10,2)</f>
        <v>10.688828064529714</v>
      </c>
      <c r="D30">
        <f t="shared" ca="1" si="6"/>
        <v>5.5171168037499942</v>
      </c>
    </row>
    <row r="31" spans="2:23" x14ac:dyDescent="0.25">
      <c r="C31">
        <f t="shared" ca="1" si="6"/>
        <v>10.758920459447696</v>
      </c>
      <c r="D31">
        <f t="shared" ca="1" si="6"/>
        <v>11.633988174848842</v>
      </c>
    </row>
    <row r="32" spans="2:23" x14ac:dyDescent="0.25">
      <c r="C32">
        <f t="shared" ca="1" si="6"/>
        <v>10.427785786516621</v>
      </c>
      <c r="D32">
        <f t="shared" ca="1" si="6"/>
        <v>11.386677724576327</v>
      </c>
    </row>
    <row r="33" spans="2:7" x14ac:dyDescent="0.25">
      <c r="C33">
        <f t="shared" ca="1" si="6"/>
        <v>4.6344894223130764</v>
      </c>
      <c r="D33">
        <f t="shared" ca="1" si="6"/>
        <v>8.9804731608636139</v>
      </c>
    </row>
    <row r="34" spans="2:7" x14ac:dyDescent="0.25">
      <c r="C34">
        <f t="shared" ca="1" si="6"/>
        <v>10.651639164170387</v>
      </c>
      <c r="D34">
        <f t="shared" ca="1" si="6"/>
        <v>6.1700748386201756</v>
      </c>
    </row>
    <row r="35" spans="2:7" x14ac:dyDescent="0.25">
      <c r="C35">
        <f t="shared" ca="1" si="6"/>
        <v>9.0889249650503263</v>
      </c>
      <c r="D35">
        <f t="shared" ca="1" si="6"/>
        <v>9.8005344356300288</v>
      </c>
    </row>
    <row r="36" spans="2:7" x14ac:dyDescent="0.25">
      <c r="C36">
        <f t="shared" ca="1" si="6"/>
        <v>9.103289656077024</v>
      </c>
      <c r="D36">
        <f t="shared" ca="1" si="6"/>
        <v>9.6398244877756962</v>
      </c>
    </row>
    <row r="37" spans="2:7" x14ac:dyDescent="0.25">
      <c r="C37">
        <f t="shared" ca="1" si="6"/>
        <v>6.305545622233109</v>
      </c>
      <c r="D37">
        <f t="shared" ca="1" si="6"/>
        <v>9.9516643361264983</v>
      </c>
    </row>
    <row r="38" spans="2:7" x14ac:dyDescent="0.25">
      <c r="C38">
        <f t="shared" ca="1" si="6"/>
        <v>12.969506849423713</v>
      </c>
      <c r="D38">
        <f t="shared" ca="1" si="6"/>
        <v>9.6964736451572193</v>
      </c>
    </row>
    <row r="39" spans="2:7" x14ac:dyDescent="0.25">
      <c r="C39">
        <f t="shared" ca="1" si="6"/>
        <v>11.833235690553401</v>
      </c>
      <c r="D39">
        <f t="shared" ca="1" si="6"/>
        <v>9.7284310909023617</v>
      </c>
    </row>
    <row r="40" spans="2:7" x14ac:dyDescent="0.25">
      <c r="C40">
        <f t="shared" ca="1" si="6"/>
        <v>9.328246274746828</v>
      </c>
      <c r="D40">
        <f t="shared" ca="1" si="6"/>
        <v>10.238690601910616</v>
      </c>
    </row>
    <row r="41" spans="2:7" x14ac:dyDescent="0.25">
      <c r="C41">
        <f t="shared" ca="1" si="6"/>
        <v>8.1856605270843925</v>
      </c>
      <c r="D41">
        <f t="shared" ca="1" si="6"/>
        <v>8.3756080452466648</v>
      </c>
    </row>
    <row r="42" spans="2:7" x14ac:dyDescent="0.25">
      <c r="C42">
        <f t="shared" ca="1" si="6"/>
        <v>13.135775498967609</v>
      </c>
      <c r="D42">
        <f t="shared" ca="1" si="6"/>
        <v>10.771088971662515</v>
      </c>
    </row>
    <row r="45" spans="2:7" x14ac:dyDescent="0.25">
      <c r="C45" t="s">
        <v>5</v>
      </c>
    </row>
    <row r="46" spans="2:7" x14ac:dyDescent="0.25">
      <c r="C46" t="s">
        <v>8</v>
      </c>
    </row>
    <row r="47" spans="2:7" x14ac:dyDescent="0.25">
      <c r="B47">
        <v>0</v>
      </c>
      <c r="C47" s="5">
        <f>_xlfn.POISSON.DIST(B47,$M$4,FALSE)*10</f>
        <v>1.5034391929775723E-2</v>
      </c>
    </row>
    <row r="48" spans="2:7" x14ac:dyDescent="0.25">
      <c r="B48">
        <v>1</v>
      </c>
      <c r="C48" s="5">
        <f t="shared" ref="C48:C58" si="7">_xlfn.POISSON.DIST(B48,$M$4,FALSE)*10</f>
        <v>9.7723547543542205E-2</v>
      </c>
      <c r="G48" t="s">
        <v>18</v>
      </c>
    </row>
    <row r="49" spans="2:7" x14ac:dyDescent="0.25">
      <c r="B49">
        <v>2</v>
      </c>
      <c r="C49" s="5">
        <f t="shared" si="7"/>
        <v>0.31760152951651222</v>
      </c>
      <c r="D49">
        <f t="shared" ref="D49:D50" si="8">COUNTIF($C$3:$C$12,B49)</f>
        <v>0</v>
      </c>
      <c r="E49">
        <f t="shared" ref="E49:E50" si="9">COUNTIF($C$13:$C$22,B49)</f>
        <v>1</v>
      </c>
      <c r="G49">
        <f>CHITEST(E49:E58,C49:C58)</f>
        <v>0.58950483486786776</v>
      </c>
    </row>
    <row r="50" spans="2:7" x14ac:dyDescent="0.25">
      <c r="B50">
        <v>3</v>
      </c>
      <c r="C50" s="5">
        <f t="shared" si="7"/>
        <v>0.68813664728577628</v>
      </c>
      <c r="D50">
        <f t="shared" si="8"/>
        <v>0</v>
      </c>
      <c r="E50">
        <f t="shared" si="9"/>
        <v>1</v>
      </c>
    </row>
    <row r="51" spans="2:7" x14ac:dyDescent="0.25">
      <c r="B51">
        <v>4</v>
      </c>
      <c r="C51" s="5">
        <f t="shared" si="7"/>
        <v>1.1182220518393866</v>
      </c>
      <c r="D51">
        <f>COUNTIF($C$3:$C$12,B51)</f>
        <v>3</v>
      </c>
      <c r="E51">
        <f>COUNTIF($C$13:$C$22,B51)</f>
        <v>0</v>
      </c>
    </row>
    <row r="52" spans="2:7" x14ac:dyDescent="0.25">
      <c r="B52">
        <v>5</v>
      </c>
      <c r="C52" s="5">
        <f t="shared" si="7"/>
        <v>1.4536886673912028</v>
      </c>
      <c r="D52">
        <f t="shared" ref="D52:D58" si="10">COUNTIF($C$3:$C$12,B52)</f>
        <v>1</v>
      </c>
      <c r="E52">
        <f t="shared" ref="E52:E58" si="11">COUNTIF($C$13:$C$22,B52)</f>
        <v>2</v>
      </c>
    </row>
    <row r="53" spans="2:7" x14ac:dyDescent="0.25">
      <c r="B53">
        <v>6</v>
      </c>
      <c r="C53" s="5">
        <f t="shared" si="7"/>
        <v>1.574829389673803</v>
      </c>
      <c r="D53">
        <f t="shared" si="10"/>
        <v>1</v>
      </c>
      <c r="E53">
        <f t="shared" si="11"/>
        <v>3</v>
      </c>
    </row>
    <row r="54" spans="2:7" x14ac:dyDescent="0.25">
      <c r="B54">
        <v>7</v>
      </c>
      <c r="C54" s="5">
        <f t="shared" si="7"/>
        <v>1.4623415761256742</v>
      </c>
      <c r="D54">
        <f t="shared" si="10"/>
        <v>2</v>
      </c>
      <c r="E54">
        <f t="shared" si="11"/>
        <v>0</v>
      </c>
    </row>
    <row r="55" spans="2:7" x14ac:dyDescent="0.25">
      <c r="B55">
        <v>8</v>
      </c>
      <c r="C55" s="5">
        <f t="shared" si="7"/>
        <v>1.1881525306021103</v>
      </c>
      <c r="D55">
        <f t="shared" si="10"/>
        <v>1</v>
      </c>
      <c r="E55">
        <f t="shared" si="11"/>
        <v>1</v>
      </c>
    </row>
    <row r="56" spans="2:7" x14ac:dyDescent="0.25">
      <c r="B56">
        <v>9</v>
      </c>
      <c r="C56" s="5">
        <f t="shared" si="7"/>
        <v>0.85811016099041337</v>
      </c>
      <c r="D56">
        <f t="shared" si="10"/>
        <v>1</v>
      </c>
      <c r="E56">
        <f t="shared" si="11"/>
        <v>0</v>
      </c>
    </row>
    <row r="57" spans="2:7" x14ac:dyDescent="0.25">
      <c r="B57">
        <v>10</v>
      </c>
      <c r="C57" s="5">
        <f t="shared" si="7"/>
        <v>0.55777160464376818</v>
      </c>
      <c r="D57">
        <f t="shared" si="10"/>
        <v>0</v>
      </c>
      <c r="E57">
        <f t="shared" si="11"/>
        <v>0</v>
      </c>
    </row>
    <row r="58" spans="2:7" x14ac:dyDescent="0.25">
      <c r="B58">
        <v>11</v>
      </c>
      <c r="C58" s="5">
        <f t="shared" si="7"/>
        <v>0.32959231183495408</v>
      </c>
      <c r="D58">
        <f t="shared" si="10"/>
        <v>1</v>
      </c>
      <c r="E58">
        <f t="shared" si="11"/>
        <v>0</v>
      </c>
    </row>
  </sheetData>
  <mergeCells count="1">
    <mergeCell ref="K14:M14"/>
  </mergeCells>
  <pageMargins left="0.7" right="0.7" top="0.75" bottom="0.75" header="0.3" footer="0.3"/>
  <ignoredErrors>
    <ignoredError sqref="M4:N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topLeftCell="G1" workbookViewId="0">
      <selection activeCell="M24" sqref="M24"/>
    </sheetView>
  </sheetViews>
  <sheetFormatPr defaultRowHeight="15" x14ac:dyDescent="0.25"/>
  <cols>
    <col min="2" max="2" width="11.85546875" customWidth="1"/>
    <col min="3" max="3" width="11.42578125" customWidth="1"/>
    <col min="13" max="13" width="11" bestFit="1" customWidth="1"/>
    <col min="14" max="14" width="12" bestFit="1" customWidth="1"/>
    <col min="15" max="15" width="13.140625" bestFit="1" customWidth="1"/>
  </cols>
  <sheetData>
    <row r="1" spans="1:25" x14ac:dyDescent="0.25">
      <c r="A1" t="s">
        <v>0</v>
      </c>
      <c r="B1" t="s">
        <v>11</v>
      </c>
      <c r="C1" t="s">
        <v>12</v>
      </c>
      <c r="D1" t="s">
        <v>3</v>
      </c>
      <c r="E1" t="s">
        <v>4</v>
      </c>
      <c r="F1" t="s">
        <v>10</v>
      </c>
    </row>
    <row r="2" spans="1:25" x14ac:dyDescent="0.25">
      <c r="A2">
        <v>1994</v>
      </c>
      <c r="B2">
        <v>9</v>
      </c>
      <c r="C2">
        <v>34</v>
      </c>
      <c r="D2">
        <v>0</v>
      </c>
      <c r="E2">
        <v>15</v>
      </c>
      <c r="F2" t="s">
        <v>5</v>
      </c>
    </row>
    <row r="3" spans="1:25" x14ac:dyDescent="0.25">
      <c r="A3">
        <v>1995</v>
      </c>
      <c r="B3">
        <v>7</v>
      </c>
      <c r="C3">
        <v>22</v>
      </c>
      <c r="D3">
        <v>0</v>
      </c>
      <c r="E3">
        <v>7</v>
      </c>
      <c r="F3" t="s">
        <v>5</v>
      </c>
    </row>
    <row r="4" spans="1:25" x14ac:dyDescent="0.25">
      <c r="A4">
        <v>1996</v>
      </c>
      <c r="B4">
        <v>6</v>
      </c>
      <c r="C4">
        <v>34</v>
      </c>
      <c r="D4">
        <v>1</v>
      </c>
      <c r="E4">
        <v>5</v>
      </c>
      <c r="F4" t="s">
        <v>5</v>
      </c>
      <c r="L4" t="s">
        <v>14</v>
      </c>
      <c r="U4" t="s">
        <v>13</v>
      </c>
    </row>
    <row r="5" spans="1:25" x14ac:dyDescent="0.25">
      <c r="A5">
        <v>1997</v>
      </c>
      <c r="B5">
        <v>4</v>
      </c>
      <c r="C5">
        <v>26</v>
      </c>
      <c r="D5">
        <v>1</v>
      </c>
      <c r="E5">
        <v>5</v>
      </c>
      <c r="F5" t="s">
        <v>5</v>
      </c>
      <c r="L5" t="s">
        <v>9</v>
      </c>
      <c r="M5" t="s">
        <v>5</v>
      </c>
      <c r="N5" t="s">
        <v>6</v>
      </c>
      <c r="O5" t="s">
        <v>20</v>
      </c>
      <c r="P5" t="s">
        <v>21</v>
      </c>
      <c r="U5" t="s">
        <v>9</v>
      </c>
      <c r="V5" t="s">
        <v>5</v>
      </c>
      <c r="W5" t="s">
        <v>27</v>
      </c>
      <c r="X5" t="s">
        <v>6</v>
      </c>
      <c r="Y5" t="s">
        <v>27</v>
      </c>
    </row>
    <row r="6" spans="1:25" x14ac:dyDescent="0.25">
      <c r="A6">
        <v>1998</v>
      </c>
      <c r="B6">
        <v>11</v>
      </c>
      <c r="C6">
        <v>40</v>
      </c>
      <c r="D6">
        <v>1</v>
      </c>
      <c r="E6">
        <v>11</v>
      </c>
      <c r="F6" t="s">
        <v>5</v>
      </c>
      <c r="L6" t="s">
        <v>7</v>
      </c>
      <c r="M6" t="s">
        <v>8</v>
      </c>
      <c r="N6" t="s">
        <v>8</v>
      </c>
      <c r="O6" t="s">
        <v>22</v>
      </c>
      <c r="U6" t="s">
        <v>7</v>
      </c>
      <c r="V6" t="s">
        <v>8</v>
      </c>
      <c r="W6" t="s">
        <v>5</v>
      </c>
      <c r="X6" t="s">
        <v>8</v>
      </c>
      <c r="Y6" t="s">
        <v>6</v>
      </c>
    </row>
    <row r="7" spans="1:25" x14ac:dyDescent="0.25">
      <c r="A7">
        <v>1999</v>
      </c>
      <c r="B7">
        <v>5</v>
      </c>
      <c r="C7">
        <v>34</v>
      </c>
      <c r="D7">
        <v>2</v>
      </c>
      <c r="E7">
        <v>8</v>
      </c>
      <c r="F7" t="s">
        <v>5</v>
      </c>
      <c r="L7">
        <v>0</v>
      </c>
      <c r="M7">
        <f>_xlfn.POISSON.DIST($L7,$B$25,FALSE)*10</f>
        <v>1.5034391929775723E-2</v>
      </c>
      <c r="N7">
        <f t="shared" ref="N7:N17" si="0">_xlfn.POISSON.DIST(K7,$B$26,FALSE)*10</f>
        <v>0.13568559012200934</v>
      </c>
      <c r="O7">
        <f>COUNTIF($B$2:$B$11,L7)</f>
        <v>0</v>
      </c>
      <c r="P7">
        <f>COUNTIF($B$12:$B$21,L7)</f>
        <v>0</v>
      </c>
      <c r="U7">
        <v>0</v>
      </c>
      <c r="V7">
        <f>_xlfn.POISSON.DIST(L7,$D$25,FALSE)*10</f>
        <v>0.90717953289412512</v>
      </c>
      <c r="W7">
        <f>COUNTIF($D$2:$D$11,U7)</f>
        <v>2</v>
      </c>
      <c r="X7">
        <f>_xlfn.POISSON.DIST(U7,$D$26,FALSE)*10</f>
        <v>2.2313016014842981</v>
      </c>
      <c r="Y7">
        <f>COUNTIF($D$12:$D$21,U7)</f>
        <v>7</v>
      </c>
    </row>
    <row r="8" spans="1:25" x14ac:dyDescent="0.25">
      <c r="A8">
        <v>2000</v>
      </c>
      <c r="B8">
        <v>7</v>
      </c>
      <c r="C8">
        <v>45</v>
      </c>
      <c r="D8">
        <v>15</v>
      </c>
      <c r="E8">
        <v>16</v>
      </c>
      <c r="F8" t="s">
        <v>5</v>
      </c>
      <c r="L8">
        <v>1</v>
      </c>
      <c r="M8">
        <f t="shared" ref="M8:M17" si="1">_xlfn.POISSON.DIST($L8,$B$25,FALSE)*10</f>
        <v>9.7723547543542205E-2</v>
      </c>
      <c r="N8">
        <f t="shared" si="0"/>
        <v>0.13568559012200934</v>
      </c>
      <c r="O8">
        <f t="shared" ref="O8:O17" si="2">COUNTIF($B$2:$B$11,L8)</f>
        <v>0</v>
      </c>
      <c r="P8">
        <f t="shared" ref="P8:P17" si="3">COUNTIF($B$12:$B$21,L8)</f>
        <v>2</v>
      </c>
      <c r="U8">
        <v>1</v>
      </c>
      <c r="V8">
        <f t="shared" ref="V8:V17" si="4">_xlfn.POISSON.DIST(L8,$D$25,FALSE)*10</f>
        <v>2.1772308789459003</v>
      </c>
      <c r="W8">
        <f t="shared" ref="W8:W17" si="5">COUNTIF($D$2:$D$11,U8)</f>
        <v>5</v>
      </c>
      <c r="X8">
        <f t="shared" ref="X8:X17" si="6">_xlfn.POISSON.DIST(U8,$D$26,FALSE)*10</f>
        <v>3.3469524022264476</v>
      </c>
      <c r="Y8">
        <f t="shared" ref="Y8:Y17" si="7">COUNTIF($D$12:$D$21,U8)</f>
        <v>0</v>
      </c>
    </row>
    <row r="9" spans="1:25" x14ac:dyDescent="0.25">
      <c r="A9">
        <v>2001</v>
      </c>
      <c r="B9">
        <v>4</v>
      </c>
      <c r="C9">
        <v>45</v>
      </c>
      <c r="D9">
        <v>2</v>
      </c>
      <c r="E9">
        <v>5</v>
      </c>
      <c r="F9" t="s">
        <v>5</v>
      </c>
      <c r="L9">
        <v>2</v>
      </c>
      <c r="M9">
        <f t="shared" si="1"/>
        <v>0.31760152951651222</v>
      </c>
      <c r="N9">
        <f t="shared" si="0"/>
        <v>0.13568559012200934</v>
      </c>
      <c r="O9">
        <f t="shared" si="2"/>
        <v>0</v>
      </c>
      <c r="P9">
        <f t="shared" si="3"/>
        <v>1</v>
      </c>
      <c r="U9">
        <v>2</v>
      </c>
      <c r="V9">
        <f t="shared" si="4"/>
        <v>2.6126770547350811</v>
      </c>
      <c r="W9">
        <f t="shared" si="5"/>
        <v>2</v>
      </c>
      <c r="X9">
        <f t="shared" si="6"/>
        <v>2.5102143016698357</v>
      </c>
      <c r="Y9">
        <f t="shared" si="7"/>
        <v>1</v>
      </c>
    </row>
    <row r="10" spans="1:25" x14ac:dyDescent="0.25">
      <c r="A10">
        <v>2002</v>
      </c>
      <c r="B10">
        <v>4</v>
      </c>
      <c r="C10">
        <v>40</v>
      </c>
      <c r="D10">
        <v>1</v>
      </c>
      <c r="E10">
        <v>4</v>
      </c>
      <c r="F10" t="s">
        <v>5</v>
      </c>
      <c r="L10">
        <v>3</v>
      </c>
      <c r="M10">
        <f t="shared" si="1"/>
        <v>0.68813664728577628</v>
      </c>
      <c r="N10">
        <f t="shared" si="0"/>
        <v>0.13568559012200934</v>
      </c>
      <c r="O10">
        <f t="shared" si="2"/>
        <v>0</v>
      </c>
      <c r="P10">
        <f t="shared" si="3"/>
        <v>1</v>
      </c>
      <c r="U10">
        <v>3</v>
      </c>
      <c r="V10">
        <f t="shared" si="4"/>
        <v>2.0901416437880642</v>
      </c>
      <c r="W10">
        <f t="shared" si="5"/>
        <v>0</v>
      </c>
      <c r="X10">
        <f t="shared" si="6"/>
        <v>1.2551071508349181</v>
      </c>
      <c r="Y10">
        <f t="shared" si="7"/>
        <v>1</v>
      </c>
    </row>
    <row r="11" spans="1:25" x14ac:dyDescent="0.25">
      <c r="A11">
        <v>2003</v>
      </c>
      <c r="B11">
        <v>8</v>
      </c>
      <c r="C11">
        <v>61</v>
      </c>
      <c r="D11">
        <v>1</v>
      </c>
      <c r="E11">
        <v>8</v>
      </c>
      <c r="F11" t="s">
        <v>5</v>
      </c>
      <c r="L11">
        <v>4</v>
      </c>
      <c r="M11">
        <f t="shared" si="1"/>
        <v>1.1182220518393866</v>
      </c>
      <c r="N11">
        <f t="shared" si="0"/>
        <v>0.13568559012200934</v>
      </c>
      <c r="O11">
        <f t="shared" si="2"/>
        <v>3</v>
      </c>
      <c r="P11">
        <f t="shared" si="3"/>
        <v>0</v>
      </c>
      <c r="U11">
        <v>4</v>
      </c>
      <c r="V11">
        <f t="shared" si="4"/>
        <v>1.2540849862728387</v>
      </c>
      <c r="W11">
        <f t="shared" si="5"/>
        <v>0</v>
      </c>
      <c r="X11">
        <f t="shared" si="6"/>
        <v>0.47066518156309439</v>
      </c>
      <c r="Y11">
        <f t="shared" si="7"/>
        <v>0</v>
      </c>
    </row>
    <row r="12" spans="1:25" x14ac:dyDescent="0.25">
      <c r="A12">
        <v>2004</v>
      </c>
      <c r="B12">
        <v>2</v>
      </c>
      <c r="C12">
        <v>43</v>
      </c>
      <c r="D12">
        <v>0</v>
      </c>
      <c r="E12">
        <v>2</v>
      </c>
      <c r="F12" t="s">
        <v>6</v>
      </c>
      <c r="L12">
        <v>5</v>
      </c>
      <c r="M12">
        <f t="shared" si="1"/>
        <v>1.4536886673912028</v>
      </c>
      <c r="N12">
        <f t="shared" si="0"/>
        <v>0.13568559012200934</v>
      </c>
      <c r="O12">
        <f t="shared" si="2"/>
        <v>1</v>
      </c>
      <c r="P12">
        <f t="shared" si="3"/>
        <v>2</v>
      </c>
      <c r="U12">
        <v>5</v>
      </c>
      <c r="V12">
        <f t="shared" si="4"/>
        <v>0.6019607934109622</v>
      </c>
      <c r="W12">
        <f t="shared" si="5"/>
        <v>0</v>
      </c>
      <c r="X12">
        <f t="shared" si="6"/>
        <v>0.14119955446892818</v>
      </c>
      <c r="Y12">
        <f t="shared" si="7"/>
        <v>0</v>
      </c>
    </row>
    <row r="13" spans="1:25" x14ac:dyDescent="0.25">
      <c r="A13">
        <v>2005</v>
      </c>
      <c r="B13">
        <v>5</v>
      </c>
      <c r="C13">
        <v>63</v>
      </c>
      <c r="D13">
        <v>0</v>
      </c>
      <c r="E13">
        <v>5</v>
      </c>
      <c r="F13" t="s">
        <v>6</v>
      </c>
      <c r="L13">
        <v>6</v>
      </c>
      <c r="M13">
        <f t="shared" si="1"/>
        <v>1.574829389673803</v>
      </c>
      <c r="N13">
        <f t="shared" si="0"/>
        <v>0.13568559012200934</v>
      </c>
      <c r="O13">
        <f t="shared" si="2"/>
        <v>1</v>
      </c>
      <c r="P13">
        <f t="shared" si="3"/>
        <v>3</v>
      </c>
      <c r="U13">
        <v>6</v>
      </c>
      <c r="V13">
        <f t="shared" si="4"/>
        <v>0.24078431736438494</v>
      </c>
      <c r="W13">
        <f t="shared" si="5"/>
        <v>0</v>
      </c>
      <c r="X13">
        <f t="shared" si="6"/>
        <v>3.5299888617232086E-2</v>
      </c>
      <c r="Y13">
        <f t="shared" si="7"/>
        <v>0</v>
      </c>
    </row>
    <row r="14" spans="1:25" x14ac:dyDescent="0.25">
      <c r="A14">
        <v>2006</v>
      </c>
      <c r="B14">
        <v>6</v>
      </c>
      <c r="C14">
        <v>59</v>
      </c>
      <c r="D14">
        <v>3</v>
      </c>
      <c r="E14">
        <v>4</v>
      </c>
      <c r="F14" t="s">
        <v>6</v>
      </c>
      <c r="L14">
        <v>7</v>
      </c>
      <c r="M14">
        <f t="shared" si="1"/>
        <v>1.4623415761256742</v>
      </c>
      <c r="N14">
        <f t="shared" si="0"/>
        <v>0.13568559012200934</v>
      </c>
      <c r="O14">
        <f t="shared" si="2"/>
        <v>2</v>
      </c>
      <c r="P14">
        <f t="shared" si="3"/>
        <v>0</v>
      </c>
      <c r="U14">
        <v>7</v>
      </c>
      <c r="V14">
        <f t="shared" si="4"/>
        <v>8.2554623096360524E-2</v>
      </c>
      <c r="W14">
        <f t="shared" si="5"/>
        <v>0</v>
      </c>
      <c r="X14">
        <f t="shared" si="6"/>
        <v>7.5642618465497271E-3</v>
      </c>
      <c r="Y14">
        <f t="shared" si="7"/>
        <v>0</v>
      </c>
    </row>
    <row r="15" spans="1:25" x14ac:dyDescent="0.25">
      <c r="A15">
        <v>2007</v>
      </c>
      <c r="B15">
        <v>8</v>
      </c>
      <c r="C15">
        <v>55</v>
      </c>
      <c r="D15">
        <v>2</v>
      </c>
      <c r="E15">
        <v>7</v>
      </c>
      <c r="F15" t="s">
        <v>6</v>
      </c>
      <c r="L15">
        <v>8</v>
      </c>
      <c r="M15">
        <f t="shared" si="1"/>
        <v>1.1881525306021103</v>
      </c>
      <c r="N15">
        <f t="shared" si="0"/>
        <v>0.13568559012200934</v>
      </c>
      <c r="O15">
        <f t="shared" si="2"/>
        <v>1</v>
      </c>
      <c r="P15">
        <f t="shared" si="3"/>
        <v>1</v>
      </c>
      <c r="U15">
        <v>8</v>
      </c>
      <c r="V15">
        <f t="shared" si="4"/>
        <v>2.4766386928908143E-2</v>
      </c>
      <c r="W15">
        <f t="shared" si="5"/>
        <v>0</v>
      </c>
      <c r="X15">
        <f t="shared" si="6"/>
        <v>1.4182990962280739E-3</v>
      </c>
      <c r="Y15">
        <f t="shared" si="7"/>
        <v>0</v>
      </c>
    </row>
    <row r="16" spans="1:25" x14ac:dyDescent="0.25">
      <c r="A16">
        <v>2008</v>
      </c>
      <c r="B16">
        <v>5</v>
      </c>
      <c r="C16">
        <v>47</v>
      </c>
      <c r="D16">
        <v>0</v>
      </c>
      <c r="E16">
        <v>5</v>
      </c>
      <c r="F16" t="s">
        <v>6</v>
      </c>
      <c r="L16">
        <v>9</v>
      </c>
      <c r="M16">
        <f t="shared" si="1"/>
        <v>0.85811016099041337</v>
      </c>
      <c r="N16">
        <f t="shared" si="0"/>
        <v>0.13568559012200934</v>
      </c>
      <c r="O16">
        <f t="shared" si="2"/>
        <v>1</v>
      </c>
      <c r="P16">
        <f t="shared" si="3"/>
        <v>0</v>
      </c>
      <c r="U16">
        <v>9</v>
      </c>
      <c r="V16">
        <f t="shared" si="4"/>
        <v>6.6043698477088377E-3</v>
      </c>
      <c r="W16">
        <f t="shared" si="5"/>
        <v>0</v>
      </c>
      <c r="X16">
        <f t="shared" si="6"/>
        <v>2.3638318270467916E-4</v>
      </c>
      <c r="Y16">
        <f t="shared" si="7"/>
        <v>0</v>
      </c>
    </row>
    <row r="17" spans="1:25" x14ac:dyDescent="0.25">
      <c r="A17">
        <v>2009</v>
      </c>
      <c r="B17">
        <v>6</v>
      </c>
      <c r="C17">
        <v>60</v>
      </c>
      <c r="D17">
        <v>0</v>
      </c>
      <c r="E17">
        <v>11</v>
      </c>
      <c r="F17" t="s">
        <v>6</v>
      </c>
      <c r="L17">
        <v>10</v>
      </c>
      <c r="M17">
        <f t="shared" si="1"/>
        <v>0.55777160464376818</v>
      </c>
      <c r="N17">
        <f t="shared" si="0"/>
        <v>0.13568559012200934</v>
      </c>
      <c r="O17">
        <f t="shared" si="2"/>
        <v>0</v>
      </c>
      <c r="P17">
        <f t="shared" si="3"/>
        <v>0</v>
      </c>
      <c r="U17">
        <v>10</v>
      </c>
      <c r="V17">
        <f t="shared" si="4"/>
        <v>1.5850487634501214E-3</v>
      </c>
      <c r="W17">
        <f t="shared" si="5"/>
        <v>0</v>
      </c>
      <c r="X17">
        <f t="shared" si="6"/>
        <v>3.5457477405701847E-5</v>
      </c>
      <c r="Y17">
        <f t="shared" si="7"/>
        <v>1</v>
      </c>
    </row>
    <row r="18" spans="1:25" x14ac:dyDescent="0.25">
      <c r="A18">
        <v>2010</v>
      </c>
      <c r="B18">
        <v>6</v>
      </c>
      <c r="C18">
        <v>55</v>
      </c>
      <c r="D18">
        <v>10</v>
      </c>
      <c r="E18">
        <v>61</v>
      </c>
      <c r="F18" t="s">
        <v>6</v>
      </c>
    </row>
    <row r="19" spans="1:25" x14ac:dyDescent="0.25">
      <c r="A19">
        <v>2011</v>
      </c>
      <c r="B19">
        <v>1</v>
      </c>
      <c r="C19">
        <v>69</v>
      </c>
      <c r="D19">
        <v>0</v>
      </c>
      <c r="E19">
        <v>1</v>
      </c>
      <c r="F19" t="s">
        <v>6</v>
      </c>
    </row>
    <row r="20" spans="1:25" x14ac:dyDescent="0.25">
      <c r="A20">
        <v>2012</v>
      </c>
      <c r="B20">
        <v>3</v>
      </c>
      <c r="C20">
        <v>47</v>
      </c>
      <c r="D20">
        <v>0</v>
      </c>
      <c r="E20">
        <v>7</v>
      </c>
      <c r="F20" t="s">
        <v>6</v>
      </c>
    </row>
    <row r="21" spans="1:25" x14ac:dyDescent="0.25">
      <c r="A21">
        <v>2013</v>
      </c>
      <c r="B21">
        <v>1</v>
      </c>
      <c r="C21">
        <v>60</v>
      </c>
      <c r="D21">
        <v>0</v>
      </c>
      <c r="E21">
        <v>2</v>
      </c>
      <c r="F21" t="s">
        <v>6</v>
      </c>
      <c r="L21" t="s">
        <v>14</v>
      </c>
    </row>
    <row r="22" spans="1:25" x14ac:dyDescent="0.25">
      <c r="L22" t="s">
        <v>9</v>
      </c>
      <c r="M22" t="s">
        <v>5</v>
      </c>
      <c r="N22" t="s">
        <v>6</v>
      </c>
      <c r="O22" t="s">
        <v>20</v>
      </c>
      <c r="P22" t="s">
        <v>21</v>
      </c>
    </row>
    <row r="23" spans="1:25" x14ac:dyDescent="0.25">
      <c r="L23" t="s">
        <v>7</v>
      </c>
      <c r="M23" t="s">
        <v>8</v>
      </c>
      <c r="N23" t="s">
        <v>8</v>
      </c>
      <c r="O23" t="s">
        <v>22</v>
      </c>
    </row>
    <row r="24" spans="1:25" ht="30" x14ac:dyDescent="0.25">
      <c r="B24" s="13" t="s">
        <v>23</v>
      </c>
      <c r="C24" s="13" t="s">
        <v>24</v>
      </c>
      <c r="D24" t="s">
        <v>25</v>
      </c>
      <c r="E24" t="s">
        <v>26</v>
      </c>
      <c r="L24">
        <v>20</v>
      </c>
      <c r="M24">
        <f>_xlfn.POISSON.DIST($L24,$C$25,FALSE)*10</f>
        <v>4.8501496196008851E-3</v>
      </c>
      <c r="N24">
        <f>_xlfn.POISSON.DIST(L24,$C$26,FALSE)*10</f>
        <v>2.0555463388682619E-7</v>
      </c>
      <c r="O24">
        <f>COUNTIF($C$2:$C$11,L24)</f>
        <v>0</v>
      </c>
      <c r="P24">
        <f>COUNTIF($C$12:$C$21,L24)</f>
        <v>0</v>
      </c>
    </row>
    <row r="25" spans="1:25" x14ac:dyDescent="0.25">
      <c r="A25" t="s">
        <v>5</v>
      </c>
      <c r="B25" s="13">
        <f>AVERAGE(B2:B11)</f>
        <v>6.5</v>
      </c>
      <c r="C25" s="13">
        <f t="shared" ref="C25:E25" si="8">AVERAGE(C2:C11)</f>
        <v>38.1</v>
      </c>
      <c r="D25" s="13">
        <f t="shared" si="8"/>
        <v>2.4</v>
      </c>
      <c r="E25" s="13">
        <f t="shared" si="8"/>
        <v>8.4</v>
      </c>
      <c r="L25">
        <v>21</v>
      </c>
      <c r="M25">
        <f t="shared" ref="M25:M66" si="9">_xlfn.POISSON.DIST($L25,$C$25,FALSE)*10</f>
        <v>8.7995571669901643E-3</v>
      </c>
      <c r="N25">
        <f t="shared" ref="N25:N66" si="10">_xlfn.POISSON.DIST(L25,$C$26,FALSE)*10</f>
        <v>5.46188027184995E-7</v>
      </c>
      <c r="O25">
        <f t="shared" ref="O25:O66" si="11">COUNTIF($C$2:$C$11,L25)</f>
        <v>0</v>
      </c>
      <c r="P25">
        <f t="shared" ref="P25:P66" si="12">COUNTIF($C$12:$C$21,L25)</f>
        <v>0</v>
      </c>
    </row>
    <row r="26" spans="1:25" x14ac:dyDescent="0.25">
      <c r="A26" t="s">
        <v>6</v>
      </c>
      <c r="B26">
        <f>AVERAGE(B12:B21)</f>
        <v>4.3</v>
      </c>
      <c r="C26">
        <f t="shared" ref="C26:E26" si="13">AVERAGE(C12:C21)</f>
        <v>55.8</v>
      </c>
      <c r="D26">
        <f t="shared" si="13"/>
        <v>1.5</v>
      </c>
      <c r="E26">
        <f t="shared" si="13"/>
        <v>10.5</v>
      </c>
      <c r="L26">
        <v>22</v>
      </c>
      <c r="M26">
        <f t="shared" si="9"/>
        <v>1.5239233093742104E-2</v>
      </c>
      <c r="N26">
        <f t="shared" si="10"/>
        <v>1.3853314507692129E-6</v>
      </c>
      <c r="O26">
        <f t="shared" si="11"/>
        <v>1</v>
      </c>
      <c r="P26">
        <f t="shared" si="12"/>
        <v>0</v>
      </c>
    </row>
    <row r="27" spans="1:25" x14ac:dyDescent="0.25">
      <c r="L27">
        <v>23</v>
      </c>
      <c r="M27">
        <f t="shared" si="9"/>
        <v>2.5244120907459699E-2</v>
      </c>
      <c r="N27">
        <f t="shared" si="10"/>
        <v>3.3609345631705259E-6</v>
      </c>
      <c r="O27">
        <f t="shared" si="11"/>
        <v>0</v>
      </c>
      <c r="P27">
        <f t="shared" si="12"/>
        <v>0</v>
      </c>
    </row>
    <row r="28" spans="1:25" x14ac:dyDescent="0.25">
      <c r="L28">
        <v>24</v>
      </c>
      <c r="M28">
        <f t="shared" si="9"/>
        <v>4.0075041940592263E-2</v>
      </c>
      <c r="N28">
        <f t="shared" si="10"/>
        <v>7.814172859371465E-6</v>
      </c>
      <c r="O28">
        <f t="shared" si="11"/>
        <v>0</v>
      </c>
      <c r="P28">
        <f t="shared" si="12"/>
        <v>0</v>
      </c>
    </row>
    <row r="29" spans="1:25" x14ac:dyDescent="0.25">
      <c r="L29">
        <v>25</v>
      </c>
      <c r="M29">
        <f t="shared" si="9"/>
        <v>6.1074363917462536E-2</v>
      </c>
      <c r="N29">
        <f t="shared" si="10"/>
        <v>1.7441233822117136E-5</v>
      </c>
      <c r="O29">
        <f t="shared" si="11"/>
        <v>0</v>
      </c>
      <c r="P29">
        <f t="shared" si="12"/>
        <v>0</v>
      </c>
    </row>
    <row r="30" spans="1:25" x14ac:dyDescent="0.25">
      <c r="L30">
        <v>26</v>
      </c>
      <c r="M30">
        <f t="shared" si="9"/>
        <v>8.9497433279050867E-2</v>
      </c>
      <c r="N30">
        <f t="shared" si="10"/>
        <v>3.7431571049005332E-5</v>
      </c>
      <c r="O30">
        <f t="shared" si="11"/>
        <v>1</v>
      </c>
      <c r="P30">
        <f t="shared" si="12"/>
        <v>0</v>
      </c>
    </row>
    <row r="31" spans="1:25" x14ac:dyDescent="0.25">
      <c r="L31">
        <v>27</v>
      </c>
      <c r="M31">
        <f t="shared" si="9"/>
        <v>0.12629082251599438</v>
      </c>
      <c r="N31">
        <f t="shared" si="10"/>
        <v>7.735858016794392E-5</v>
      </c>
      <c r="O31">
        <f t="shared" si="11"/>
        <v>0</v>
      </c>
      <c r="P31">
        <f t="shared" si="12"/>
        <v>0</v>
      </c>
    </row>
    <row r="32" spans="1:25" x14ac:dyDescent="0.25">
      <c r="L32">
        <v>28</v>
      </c>
      <c r="M32">
        <f t="shared" si="9"/>
        <v>0.17184572635212042</v>
      </c>
      <c r="N32">
        <f t="shared" si="10"/>
        <v>1.541645990489736E-4</v>
      </c>
      <c r="O32">
        <f t="shared" si="11"/>
        <v>0</v>
      </c>
      <c r="P32">
        <f t="shared" si="12"/>
        <v>0</v>
      </c>
    </row>
    <row r="33" spans="12:16" x14ac:dyDescent="0.25">
      <c r="L33">
        <v>29</v>
      </c>
      <c r="M33">
        <f t="shared" si="9"/>
        <v>0.22576973013847584</v>
      </c>
      <c r="N33">
        <f t="shared" si="10"/>
        <v>2.9663395265285453E-4</v>
      </c>
      <c r="O33">
        <f t="shared" si="11"/>
        <v>0</v>
      </c>
      <c r="P33">
        <f t="shared" si="12"/>
        <v>0</v>
      </c>
    </row>
    <row r="34" spans="12:16" x14ac:dyDescent="0.25">
      <c r="L34">
        <v>30</v>
      </c>
      <c r="M34">
        <f t="shared" si="9"/>
        <v>0.28672755727586435</v>
      </c>
      <c r="N34">
        <f t="shared" si="10"/>
        <v>5.5173915193430702E-4</v>
      </c>
      <c r="O34">
        <f t="shared" si="11"/>
        <v>0</v>
      </c>
      <c r="P34">
        <f t="shared" si="12"/>
        <v>0</v>
      </c>
    </row>
    <row r="35" spans="12:16" x14ac:dyDescent="0.25">
      <c r="L35">
        <v>31</v>
      </c>
      <c r="M35">
        <f t="shared" si="9"/>
        <v>0.35239741716807832</v>
      </c>
      <c r="N35">
        <f t="shared" si="10"/>
        <v>9.9313047348175494E-4</v>
      </c>
      <c r="O35">
        <f t="shared" si="11"/>
        <v>0</v>
      </c>
      <c r="P35">
        <f t="shared" si="12"/>
        <v>0</v>
      </c>
    </row>
    <row r="36" spans="12:16" x14ac:dyDescent="0.25">
      <c r="L36">
        <v>32</v>
      </c>
      <c r="M36">
        <f t="shared" si="9"/>
        <v>0.41957317481574324</v>
      </c>
      <c r="N36">
        <f t="shared" si="10"/>
        <v>1.7317712631338051E-3</v>
      </c>
      <c r="O36">
        <f t="shared" si="11"/>
        <v>0</v>
      </c>
      <c r="P36">
        <f t="shared" si="12"/>
        <v>0</v>
      </c>
    </row>
    <row r="37" spans="12:16" x14ac:dyDescent="0.25">
      <c r="L37">
        <v>33</v>
      </c>
      <c r="M37">
        <f t="shared" si="9"/>
        <v>0.48441630183272183</v>
      </c>
      <c r="N37">
        <f t="shared" si="10"/>
        <v>2.9282677722080801E-3</v>
      </c>
      <c r="O37">
        <f t="shared" si="11"/>
        <v>0</v>
      </c>
      <c r="P37">
        <f t="shared" si="12"/>
        <v>0</v>
      </c>
    </row>
    <row r="38" spans="12:16" x14ac:dyDescent="0.25">
      <c r="L38">
        <v>34</v>
      </c>
      <c r="M38">
        <f t="shared" si="9"/>
        <v>0.54283120881843239</v>
      </c>
      <c r="N38">
        <f t="shared" si="10"/>
        <v>4.8058041673297363E-3</v>
      </c>
      <c r="O38">
        <f t="shared" si="11"/>
        <v>3</v>
      </c>
      <c r="P38">
        <f t="shared" si="12"/>
        <v>0</v>
      </c>
    </row>
    <row r="39" spans="12:16" x14ac:dyDescent="0.25">
      <c r="L39">
        <v>35</v>
      </c>
      <c r="M39">
        <f t="shared" si="9"/>
        <v>0.59091054445663649</v>
      </c>
      <c r="N39">
        <f t="shared" si="10"/>
        <v>7.6618249296285532E-3</v>
      </c>
      <c r="O39">
        <f t="shared" si="11"/>
        <v>0</v>
      </c>
      <c r="P39">
        <f t="shared" si="12"/>
        <v>0</v>
      </c>
    </row>
    <row r="40" spans="12:16" x14ac:dyDescent="0.25">
      <c r="L40">
        <v>36</v>
      </c>
      <c r="M40">
        <f t="shared" si="9"/>
        <v>0.625380326216607</v>
      </c>
      <c r="N40">
        <f t="shared" si="10"/>
        <v>1.1875828640924284E-2</v>
      </c>
      <c r="O40">
        <f t="shared" si="11"/>
        <v>0</v>
      </c>
      <c r="P40">
        <f t="shared" si="12"/>
        <v>0</v>
      </c>
    </row>
    <row r="41" spans="12:16" x14ac:dyDescent="0.25">
      <c r="L41">
        <v>37</v>
      </c>
      <c r="M41">
        <f t="shared" si="9"/>
        <v>0.64397271429331693</v>
      </c>
      <c r="N41">
        <f t="shared" si="10"/>
        <v>1.7910033463880336E-2</v>
      </c>
      <c r="O41">
        <f t="shared" si="11"/>
        <v>0</v>
      </c>
      <c r="P41">
        <f t="shared" si="12"/>
        <v>0</v>
      </c>
    </row>
    <row r="42" spans="12:16" x14ac:dyDescent="0.25">
      <c r="L42">
        <v>38</v>
      </c>
      <c r="M42">
        <f t="shared" si="9"/>
        <v>0.64566737933093099</v>
      </c>
      <c r="N42">
        <f t="shared" si="10"/>
        <v>2.6299470191697965E-2</v>
      </c>
      <c r="O42">
        <f t="shared" si="11"/>
        <v>0</v>
      </c>
      <c r="P42">
        <f t="shared" si="12"/>
        <v>0</v>
      </c>
    </row>
    <row r="43" spans="12:16" x14ac:dyDescent="0.25">
      <c r="L43">
        <v>39</v>
      </c>
      <c r="M43">
        <f t="shared" si="9"/>
        <v>0.63076736288483248</v>
      </c>
      <c r="N43">
        <f t="shared" si="10"/>
        <v>3.7628472735814031E-2</v>
      </c>
      <c r="O43">
        <f t="shared" si="11"/>
        <v>0</v>
      </c>
      <c r="P43">
        <f t="shared" si="12"/>
        <v>0</v>
      </c>
    </row>
    <row r="44" spans="12:16" x14ac:dyDescent="0.25">
      <c r="L44">
        <v>40</v>
      </c>
      <c r="M44">
        <f t="shared" si="9"/>
        <v>0.60080591314780285</v>
      </c>
      <c r="N44">
        <f t="shared" si="10"/>
        <v>5.249171946646046E-2</v>
      </c>
      <c r="O44">
        <f t="shared" si="11"/>
        <v>2</v>
      </c>
      <c r="P44">
        <f t="shared" si="12"/>
        <v>0</v>
      </c>
    </row>
    <row r="45" spans="12:16" x14ac:dyDescent="0.25">
      <c r="L45">
        <v>41</v>
      </c>
      <c r="M45">
        <f t="shared" si="9"/>
        <v>0.55830988514466573</v>
      </c>
      <c r="N45">
        <f t="shared" si="10"/>
        <v>7.1439949908012182E-2</v>
      </c>
      <c r="O45">
        <f t="shared" si="11"/>
        <v>0</v>
      </c>
      <c r="P45">
        <f t="shared" si="12"/>
        <v>0</v>
      </c>
    </row>
    <row r="46" spans="12:16" x14ac:dyDescent="0.25">
      <c r="L46">
        <v>42</v>
      </c>
      <c r="M46">
        <f t="shared" si="9"/>
        <v>0.50646682438123258</v>
      </c>
      <c r="N46">
        <f t="shared" si="10"/>
        <v>9.4913076306358979E-2</v>
      </c>
      <c r="O46">
        <f t="shared" si="11"/>
        <v>0</v>
      </c>
      <c r="P46">
        <f t="shared" si="12"/>
        <v>0</v>
      </c>
    </row>
    <row r="47" spans="12:16" x14ac:dyDescent="0.25">
      <c r="L47">
        <v>43</v>
      </c>
      <c r="M47">
        <f t="shared" si="9"/>
        <v>0.44875316299825463</v>
      </c>
      <c r="N47">
        <f t="shared" si="10"/>
        <v>0.12316627111383309</v>
      </c>
      <c r="O47">
        <f t="shared" si="11"/>
        <v>0</v>
      </c>
      <c r="P47">
        <f t="shared" si="12"/>
        <v>1</v>
      </c>
    </row>
    <row r="48" spans="12:16" x14ac:dyDescent="0.25">
      <c r="L48">
        <v>44</v>
      </c>
      <c r="M48">
        <f t="shared" si="9"/>
        <v>0.38857944341439771</v>
      </c>
      <c r="N48">
        <f t="shared" si="10"/>
        <v>0.15619722563981581</v>
      </c>
      <c r="O48">
        <f t="shared" si="11"/>
        <v>0</v>
      </c>
      <c r="P48">
        <f t="shared" si="12"/>
        <v>0</v>
      </c>
    </row>
    <row r="49" spans="12:16" x14ac:dyDescent="0.25">
      <c r="L49">
        <v>45</v>
      </c>
      <c r="M49">
        <f t="shared" si="9"/>
        <v>0.32899726209085706</v>
      </c>
      <c r="N49">
        <f t="shared" si="10"/>
        <v>0.19368455979337157</v>
      </c>
      <c r="O49">
        <f t="shared" si="11"/>
        <v>2</v>
      </c>
      <c r="P49">
        <f t="shared" si="12"/>
        <v>0</v>
      </c>
    </row>
    <row r="50" spans="12:16" x14ac:dyDescent="0.25">
      <c r="L50">
        <v>46</v>
      </c>
      <c r="M50">
        <f t="shared" si="9"/>
        <v>0.2724955583839484</v>
      </c>
      <c r="N50">
        <f t="shared" si="10"/>
        <v>0.23494779209717681</v>
      </c>
      <c r="O50">
        <f t="shared" si="11"/>
        <v>0</v>
      </c>
      <c r="P50">
        <f t="shared" si="12"/>
        <v>0</v>
      </c>
    </row>
    <row r="51" spans="12:16" x14ac:dyDescent="0.25">
      <c r="L51">
        <v>47</v>
      </c>
      <c r="M51">
        <f t="shared" si="9"/>
        <v>0.22089533562613722</v>
      </c>
      <c r="N51">
        <f t="shared" si="10"/>
        <v>0.27893801700047771</v>
      </c>
      <c r="O51">
        <f t="shared" si="11"/>
        <v>0</v>
      </c>
      <c r="P51">
        <f t="shared" si="12"/>
        <v>2</v>
      </c>
    </row>
    <row r="52" spans="12:16" x14ac:dyDescent="0.25">
      <c r="L52">
        <v>48</v>
      </c>
      <c r="M52">
        <f t="shared" si="9"/>
        <v>0.17533567265324634</v>
      </c>
      <c r="N52">
        <f t="shared" si="10"/>
        <v>0.32426544476305519</v>
      </c>
      <c r="O52">
        <f t="shared" si="11"/>
        <v>0</v>
      </c>
      <c r="P52">
        <f t="shared" si="12"/>
        <v>0</v>
      </c>
    </row>
    <row r="53" spans="12:16" x14ac:dyDescent="0.25">
      <c r="L53">
        <v>49</v>
      </c>
      <c r="M53">
        <f t="shared" si="9"/>
        <v>0.13633243118548369</v>
      </c>
      <c r="N53">
        <f t="shared" si="10"/>
        <v>0.36926554730160255</v>
      </c>
      <c r="O53">
        <f t="shared" si="11"/>
        <v>0</v>
      </c>
      <c r="P53">
        <f t="shared" si="12"/>
        <v>0</v>
      </c>
    </row>
    <row r="54" spans="12:16" x14ac:dyDescent="0.25">
      <c r="L54">
        <v>50</v>
      </c>
      <c r="M54">
        <f t="shared" si="9"/>
        <v>0.10388531256333834</v>
      </c>
      <c r="N54">
        <f t="shared" si="10"/>
        <v>0.41210035078858831</v>
      </c>
      <c r="O54">
        <f t="shared" si="11"/>
        <v>0</v>
      </c>
      <c r="P54">
        <f t="shared" si="12"/>
        <v>0</v>
      </c>
    </row>
    <row r="55" spans="12:16" x14ac:dyDescent="0.25">
      <c r="L55">
        <v>51</v>
      </c>
      <c r="M55">
        <f t="shared" si="9"/>
        <v>7.7608439385552869E-2</v>
      </c>
      <c r="N55">
        <f t="shared" si="10"/>
        <v>0.45088626615692545</v>
      </c>
      <c r="O55">
        <f t="shared" si="11"/>
        <v>0</v>
      </c>
      <c r="P55">
        <f t="shared" si="12"/>
        <v>0</v>
      </c>
    </row>
    <row r="56" spans="12:16" x14ac:dyDescent="0.25">
      <c r="L56">
        <v>52</v>
      </c>
      <c r="M56">
        <f t="shared" si="9"/>
        <v>5.6863106549799328E-2</v>
      </c>
      <c r="N56">
        <f t="shared" si="10"/>
        <v>0.48383564714531641</v>
      </c>
      <c r="O56">
        <f t="shared" si="11"/>
        <v>0</v>
      </c>
      <c r="P56">
        <f t="shared" si="12"/>
        <v>0</v>
      </c>
    </row>
    <row r="57" spans="12:16" x14ac:dyDescent="0.25">
      <c r="L57">
        <v>53</v>
      </c>
      <c r="M57">
        <f t="shared" si="9"/>
        <v>4.0877063387685902E-2</v>
      </c>
      <c r="N57">
        <f t="shared" si="10"/>
        <v>0.50939677567374808</v>
      </c>
      <c r="O57">
        <f t="shared" si="11"/>
        <v>0</v>
      </c>
      <c r="P57">
        <f t="shared" si="12"/>
        <v>0</v>
      </c>
    </row>
    <row r="58" spans="12:16" x14ac:dyDescent="0.25">
      <c r="L58">
        <v>54</v>
      </c>
      <c r="M58">
        <f t="shared" si="9"/>
        <v>2.8841039167978397E-2</v>
      </c>
      <c r="N58">
        <f t="shared" si="10"/>
        <v>0.52637666819620654</v>
      </c>
      <c r="O58">
        <f t="shared" si="11"/>
        <v>0</v>
      </c>
      <c r="P58">
        <f t="shared" si="12"/>
        <v>0</v>
      </c>
    </row>
    <row r="59" spans="12:16" x14ac:dyDescent="0.25">
      <c r="L59">
        <v>55</v>
      </c>
      <c r="M59">
        <f t="shared" si="9"/>
        <v>1.9978974405454143E-2</v>
      </c>
      <c r="N59">
        <f t="shared" si="10"/>
        <v>0.53403305609724205</v>
      </c>
      <c r="O59">
        <f t="shared" si="11"/>
        <v>0</v>
      </c>
      <c r="P59">
        <f t="shared" si="12"/>
        <v>2</v>
      </c>
    </row>
    <row r="60" spans="12:16" x14ac:dyDescent="0.25">
      <c r="L60">
        <v>56</v>
      </c>
      <c r="M60">
        <f t="shared" si="9"/>
        <v>1.3592837943710728E-2</v>
      </c>
      <c r="N60">
        <f t="shared" si="10"/>
        <v>0.53212579518260905</v>
      </c>
      <c r="O60">
        <f t="shared" si="11"/>
        <v>0</v>
      </c>
      <c r="P60">
        <f t="shared" si="12"/>
        <v>0</v>
      </c>
    </row>
    <row r="61" spans="12:16" x14ac:dyDescent="0.25">
      <c r="L61">
        <v>57</v>
      </c>
      <c r="M61">
        <f t="shared" si="9"/>
        <v>9.0857390465856093E-3</v>
      </c>
      <c r="N61">
        <f t="shared" si="10"/>
        <v>0.52092314686297514</v>
      </c>
      <c r="O61">
        <f t="shared" si="11"/>
        <v>0</v>
      </c>
      <c r="P61">
        <f t="shared" si="12"/>
        <v>0</v>
      </c>
    </row>
    <row r="62" spans="12:16" x14ac:dyDescent="0.25">
      <c r="L62">
        <v>58</v>
      </c>
      <c r="M62">
        <f t="shared" si="9"/>
        <v>5.9683906495674229E-3</v>
      </c>
      <c r="N62">
        <f t="shared" si="10"/>
        <v>0.50116399301644821</v>
      </c>
      <c r="O62">
        <f t="shared" si="11"/>
        <v>0</v>
      </c>
      <c r="P62">
        <f t="shared" si="12"/>
        <v>0</v>
      </c>
    </row>
    <row r="63" spans="12:16" x14ac:dyDescent="0.25">
      <c r="L63">
        <v>59</v>
      </c>
      <c r="M63">
        <f t="shared" si="9"/>
        <v>3.8541641313308518E-3</v>
      </c>
      <c r="N63">
        <f t="shared" si="10"/>
        <v>0.47398221712403088</v>
      </c>
      <c r="O63">
        <f t="shared" si="11"/>
        <v>0</v>
      </c>
      <c r="P63">
        <f t="shared" si="12"/>
        <v>1</v>
      </c>
    </row>
    <row r="64" spans="12:16" x14ac:dyDescent="0.25">
      <c r="L64">
        <v>60</v>
      </c>
      <c r="M64">
        <f t="shared" si="9"/>
        <v>2.4473942233950866E-3</v>
      </c>
      <c r="N64">
        <f t="shared" si="10"/>
        <v>0.44080346192534869</v>
      </c>
      <c r="O64">
        <f t="shared" si="11"/>
        <v>0</v>
      </c>
      <c r="P64">
        <f t="shared" si="12"/>
        <v>2</v>
      </c>
    </row>
    <row r="65" spans="12:16" x14ac:dyDescent="0.25">
      <c r="L65">
        <v>61</v>
      </c>
      <c r="M65">
        <f t="shared" si="9"/>
        <v>1.5286183592025061E-3</v>
      </c>
      <c r="N65">
        <f t="shared" si="10"/>
        <v>0.40322677336777796</v>
      </c>
      <c r="O65">
        <f t="shared" si="11"/>
        <v>1</v>
      </c>
      <c r="P65">
        <f t="shared" si="12"/>
        <v>0</v>
      </c>
    </row>
    <row r="66" spans="12:16" x14ac:dyDescent="0.25">
      <c r="L66">
        <v>62</v>
      </c>
      <c r="M66">
        <f t="shared" si="9"/>
        <v>9.3936063686476522E-4</v>
      </c>
      <c r="N66">
        <f t="shared" si="10"/>
        <v>0.36290409603100032</v>
      </c>
      <c r="O66">
        <f t="shared" si="11"/>
        <v>0</v>
      </c>
      <c r="P66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incidents</vt:lpstr>
      <vt:lpstr>Sheet3</vt:lpstr>
    </vt:vector>
  </TitlesOfParts>
  <Company>OGE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Anderson</dc:creator>
  <cp:lastModifiedBy>Joel Anderson</cp:lastModifiedBy>
  <dcterms:created xsi:type="dcterms:W3CDTF">2015-07-22T15:17:21Z</dcterms:created>
  <dcterms:modified xsi:type="dcterms:W3CDTF">2015-10-19T14:20:30Z</dcterms:modified>
</cp:coreProperties>
</file>