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/>
  <mc:AlternateContent xmlns:mc="http://schemas.openxmlformats.org/markup-compatibility/2006">
    <mc:Choice Requires="x15">
      <x15ac:absPath xmlns:x15ac="http://schemas.microsoft.com/office/spreadsheetml/2010/11/ac" url="Y:\1.분석센터_공용\4.Study Data\5. CS\2022\DTPK-CS-22-014_Rebamipide_대우제약\4. Excel Data\"/>
    </mc:Choice>
  </mc:AlternateContent>
  <bookViews>
    <workbookView xWindow="0" yWindow="0" windowWidth="28800" windowHeight="12285" tabRatio="899" activeTab="2"/>
  </bookViews>
  <sheets>
    <sheet name="Information" sheetId="1" r:id="rId1"/>
    <sheet name="Batch Summary" sheetId="2" r:id="rId2"/>
    <sheet name="Sample Conc. (통계용 전달)" sheetId="20" r:id="rId3"/>
  </sheets>
  <definedNames>
    <definedName name="_xlnm._FilterDatabase" localSheetId="2" hidden="1">'Sample Conc. (통계용 전달)'!$A$1:$E$33</definedName>
    <definedName name="_xlnm.Print_Area" localSheetId="1">'Batch Summary'!$A$1:$G$11</definedName>
    <definedName name="_xlnm.Print_Area" localSheetId="0">Information!$A$1:$O$36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" i="20" l="1"/>
  <c r="H1" i="20"/>
  <c r="I1" i="20"/>
  <c r="D1" i="20"/>
  <c r="E123" i="20" l="1"/>
  <c r="E119" i="20"/>
  <c r="E115" i="20"/>
  <c r="E111" i="20"/>
  <c r="E107" i="20"/>
  <c r="E103" i="20"/>
  <c r="E99" i="20"/>
  <c r="E95" i="20"/>
  <c r="E91" i="20"/>
  <c r="E87" i="20"/>
  <c r="E83" i="20"/>
  <c r="E79" i="20"/>
  <c r="E75" i="20"/>
  <c r="E71" i="20"/>
  <c r="E67" i="20"/>
  <c r="E124" i="20"/>
  <c r="E118" i="20"/>
  <c r="E113" i="20"/>
  <c r="E108" i="20"/>
  <c r="E102" i="20"/>
  <c r="E97" i="20"/>
  <c r="E92" i="20"/>
  <c r="E86" i="20"/>
  <c r="E81" i="20"/>
  <c r="E76" i="20"/>
  <c r="E70" i="20"/>
  <c r="E65" i="20"/>
  <c r="E120" i="20"/>
  <c r="E104" i="20"/>
  <c r="E88" i="20"/>
  <c r="E72" i="20"/>
  <c r="E122" i="20"/>
  <c r="E117" i="20"/>
  <c r="E112" i="20"/>
  <c r="E106" i="20"/>
  <c r="E101" i="20"/>
  <c r="E96" i="20"/>
  <c r="E90" i="20"/>
  <c r="E85" i="20"/>
  <c r="E80" i="20"/>
  <c r="E74" i="20"/>
  <c r="E69" i="20"/>
  <c r="E121" i="20"/>
  <c r="E110" i="20"/>
  <c r="E100" i="20"/>
  <c r="E89" i="20"/>
  <c r="E84" i="20"/>
  <c r="E73" i="20"/>
  <c r="E114" i="20"/>
  <c r="E98" i="20"/>
  <c r="E82" i="20"/>
  <c r="E66" i="20"/>
  <c r="E116" i="20"/>
  <c r="E105" i="20"/>
  <c r="E94" i="20"/>
  <c r="E78" i="20"/>
  <c r="E68" i="20"/>
  <c r="E125" i="20"/>
  <c r="E109" i="20"/>
  <c r="E93" i="20"/>
  <c r="E77" i="20"/>
  <c r="E64" i="20"/>
  <c r="E60" i="20"/>
  <c r="E56" i="20"/>
  <c r="E52" i="20"/>
  <c r="E53" i="20"/>
  <c r="E63" i="20"/>
  <c r="E59" i="20"/>
  <c r="E55" i="20"/>
  <c r="E51" i="20"/>
  <c r="E57" i="20"/>
  <c r="E62" i="20"/>
  <c r="E58" i="20"/>
  <c r="E54" i="20"/>
  <c r="E50" i="20"/>
  <c r="E61" i="20"/>
  <c r="E49" i="20"/>
  <c r="E15" i="20"/>
  <c r="E48" i="20"/>
  <c r="E44" i="20"/>
  <c r="E40" i="20"/>
  <c r="E36" i="20"/>
  <c r="E43" i="20"/>
  <c r="E39" i="20"/>
  <c r="E35" i="20"/>
  <c r="E42" i="20"/>
  <c r="E38" i="20"/>
  <c r="E34" i="20"/>
  <c r="E45" i="20"/>
  <c r="E41" i="20"/>
  <c r="E37" i="20"/>
  <c r="E47" i="20"/>
  <c r="E46" i="20"/>
  <c r="E3" i="20"/>
  <c r="E7" i="20"/>
  <c r="E11" i="20"/>
  <c r="E19" i="20"/>
  <c r="E23" i="20"/>
  <c r="E27" i="20"/>
  <c r="E31" i="20"/>
  <c r="E4" i="20"/>
  <c r="E8" i="20"/>
  <c r="E12" i="20"/>
  <c r="E16" i="20"/>
  <c r="E20" i="20"/>
  <c r="E24" i="20"/>
  <c r="E28" i="20"/>
  <c r="E32" i="20"/>
  <c r="E5" i="20"/>
  <c r="E13" i="20"/>
  <c r="E21" i="20"/>
  <c r="E29" i="20"/>
  <c r="E6" i="20"/>
  <c r="E14" i="20"/>
  <c r="E22" i="20"/>
  <c r="E30" i="20"/>
  <c r="E9" i="20"/>
  <c r="E25" i="20"/>
  <c r="E10" i="20"/>
  <c r="E26" i="20"/>
  <c r="E17" i="20"/>
  <c r="E18" i="20"/>
  <c r="E33" i="20"/>
  <c r="E2" i="20"/>
</calcChain>
</file>

<file path=xl/sharedStrings.xml><?xml version="1.0" encoding="utf-8"?>
<sst xmlns="http://schemas.openxmlformats.org/spreadsheetml/2006/main" count="415" uniqueCount="105">
  <si>
    <t>Collecting point</t>
    <phoneticPr fontId="11" type="noConversion"/>
  </si>
  <si>
    <t>No.</t>
    <phoneticPr fontId="11" type="noConversion"/>
  </si>
  <si>
    <t>Time (hr)</t>
    <phoneticPr fontId="11" type="noConversion"/>
  </si>
  <si>
    <t>N/A</t>
    <phoneticPr fontId="1" type="noConversion"/>
  </si>
  <si>
    <t>Blank</t>
  </si>
  <si>
    <t>Zero blank</t>
  </si>
  <si>
    <t>Time</t>
    <phoneticPr fontId="1" type="noConversion"/>
  </si>
  <si>
    <t>No Peak</t>
  </si>
  <si>
    <t>R</t>
  </si>
  <si>
    <t>Basic Information</t>
    <phoneticPr fontId="9" type="noConversion"/>
  </si>
  <si>
    <t>Sample Information</t>
    <phoneticPr fontId="9" type="noConversion"/>
  </si>
  <si>
    <t>Sample name</t>
    <phoneticPr fontId="1" type="noConversion"/>
  </si>
  <si>
    <t>Valid /Invalid</t>
    <phoneticPr fontId="1" type="noConversion"/>
  </si>
  <si>
    <t>Valid</t>
    <phoneticPr fontId="1" type="noConversion"/>
  </si>
  <si>
    <t>Comment</t>
    <phoneticPr fontId="1" type="noConversion"/>
  </si>
  <si>
    <t>Subject</t>
    <phoneticPr fontId="1" type="noConversion"/>
  </si>
  <si>
    <t>Human Plasma</t>
  </si>
  <si>
    <t>시험대상자</t>
    <phoneticPr fontId="11" type="noConversion"/>
  </si>
  <si>
    <r>
      <t>EDTA K</t>
    </r>
    <r>
      <rPr>
        <sz val="6"/>
        <color indexed="10"/>
        <rFont val="맑은 고딕"/>
        <family val="3"/>
        <charset val="129"/>
        <scheme val="major"/>
      </rPr>
      <t>2</t>
    </r>
  </si>
  <si>
    <t>Quality control</t>
    <phoneticPr fontId="1" type="noConversion"/>
  </si>
  <si>
    <t>Period</t>
    <phoneticPr fontId="1" type="noConversion"/>
  </si>
  <si>
    <t>Validation mean_LLOQ peak ratio (SYS)</t>
    <phoneticPr fontId="1" type="noConversion"/>
  </si>
  <si>
    <t>Validation mean_Calibration curve slope</t>
    <phoneticPr fontId="1" type="noConversion"/>
  </si>
  <si>
    <t>1Batch</t>
    <phoneticPr fontId="1" type="noConversion"/>
  </si>
  <si>
    <t>2Batch</t>
  </si>
  <si>
    <t>3Batch</t>
  </si>
  <si>
    <t>Study No</t>
    <phoneticPr fontId="1" type="noConversion"/>
  </si>
  <si>
    <t>Sponsor</t>
    <phoneticPr fontId="1" type="noConversion"/>
  </si>
  <si>
    <t>Drug name</t>
    <phoneticPr fontId="1" type="noConversion"/>
  </si>
  <si>
    <t>Matrix</t>
    <phoneticPr fontId="1" type="noConversion"/>
  </si>
  <si>
    <t>Aanticoagulant</t>
    <phoneticPr fontId="1" type="noConversion"/>
  </si>
  <si>
    <t>Analyte</t>
    <phoneticPr fontId="1" type="noConversion"/>
  </si>
  <si>
    <t>Internal standard</t>
    <phoneticPr fontId="1" type="noConversion"/>
  </si>
  <si>
    <t>Unit</t>
    <phoneticPr fontId="1" type="noConversion"/>
  </si>
  <si>
    <t>Linearity unit</t>
    <phoneticPr fontId="1" type="noConversion"/>
  </si>
  <si>
    <t>Blank</t>
    <phoneticPr fontId="1" type="noConversion"/>
  </si>
  <si>
    <t>S0</t>
    <phoneticPr fontId="1" type="noConversion"/>
  </si>
  <si>
    <t>S1</t>
    <phoneticPr fontId="1" type="noConversion"/>
  </si>
  <si>
    <t>S2</t>
    <phoneticPr fontId="1" type="noConversion"/>
  </si>
  <si>
    <t>S3</t>
    <phoneticPr fontId="1" type="noConversion"/>
  </si>
  <si>
    <t>S4</t>
    <phoneticPr fontId="1" type="noConversion"/>
  </si>
  <si>
    <t>S5</t>
    <phoneticPr fontId="1" type="noConversion"/>
  </si>
  <si>
    <t>S6</t>
    <phoneticPr fontId="1" type="noConversion"/>
  </si>
  <si>
    <t>Calibration Curve</t>
    <phoneticPr fontId="1" type="noConversion"/>
  </si>
  <si>
    <t>QL</t>
    <phoneticPr fontId="1" type="noConversion"/>
  </si>
  <si>
    <t>QM</t>
    <phoneticPr fontId="1" type="noConversion"/>
  </si>
  <si>
    <t>QH</t>
    <phoneticPr fontId="1" type="noConversion"/>
  </si>
  <si>
    <t>기</t>
    <phoneticPr fontId="1" type="noConversion"/>
  </si>
  <si>
    <t>Remark</t>
    <phoneticPr fontId="1" type="noConversion"/>
  </si>
  <si>
    <t>1ISR</t>
    <phoneticPr fontId="1" type="noConversion"/>
  </si>
  <si>
    <t>Batch name</t>
  </si>
  <si>
    <t>Analysis date</t>
    <phoneticPr fontId="1" type="noConversion"/>
  </si>
  <si>
    <t>Batch Summary</t>
    <phoneticPr fontId="9" type="noConversion"/>
  </si>
  <si>
    <t>DTPK-CS-22-014</t>
    <phoneticPr fontId="1" type="noConversion"/>
  </si>
  <si>
    <t>대우제약㈜</t>
    <phoneticPr fontId="1" type="noConversion"/>
  </si>
  <si>
    <t>DWP-DN11-1 (1.5% Rebamipide)</t>
    <phoneticPr fontId="1" type="noConversion"/>
  </si>
  <si>
    <t>Rebamipide</t>
  </si>
  <si>
    <r>
      <t>Rebamipide-d</t>
    </r>
    <r>
      <rPr>
        <vertAlign val="subscript"/>
        <sz val="9"/>
        <color rgb="FFFF0000"/>
        <rFont val="맑은 고딕"/>
        <family val="3"/>
        <charset val="129"/>
      </rPr>
      <t>4</t>
    </r>
    <phoneticPr fontId="1" type="noConversion"/>
  </si>
  <si>
    <t>R010</t>
    <phoneticPr fontId="1" type="noConversion"/>
  </si>
  <si>
    <t>R020</t>
    <phoneticPr fontId="1" type="noConversion"/>
  </si>
  <si>
    <t>R030</t>
    <phoneticPr fontId="1" type="noConversion"/>
  </si>
  <si>
    <t>R040</t>
    <phoneticPr fontId="1" type="noConversion"/>
  </si>
  <si>
    <t>R050</t>
    <phoneticPr fontId="1" type="noConversion"/>
  </si>
  <si>
    <t>R060</t>
    <phoneticPr fontId="1" type="noConversion"/>
  </si>
  <si>
    <t>R070</t>
    <phoneticPr fontId="1" type="noConversion"/>
  </si>
  <si>
    <t>R080</t>
    <phoneticPr fontId="1" type="noConversion"/>
  </si>
  <si>
    <t>R010, R040 : [1d] 4h 채혈 완료 후 탈락</t>
    <phoneticPr fontId="1" type="noConversion"/>
  </si>
  <si>
    <t>F_0</t>
    <phoneticPr fontId="1" type="noConversion"/>
  </si>
  <si>
    <t>T_0</t>
    <phoneticPr fontId="1" type="noConversion"/>
  </si>
  <si>
    <t>T_0.33</t>
    <phoneticPr fontId="1" type="noConversion"/>
  </si>
  <si>
    <t>T_0.67</t>
    <phoneticPr fontId="1" type="noConversion"/>
  </si>
  <si>
    <t>T_1</t>
    <phoneticPr fontId="1" type="noConversion"/>
  </si>
  <si>
    <t>T_1.5</t>
    <phoneticPr fontId="1" type="noConversion"/>
  </si>
  <si>
    <t>T_2</t>
    <phoneticPr fontId="1" type="noConversion"/>
  </si>
  <si>
    <t>T_3</t>
    <phoneticPr fontId="1" type="noConversion"/>
  </si>
  <si>
    <t>T_4</t>
    <phoneticPr fontId="1" type="noConversion"/>
  </si>
  <si>
    <t>T_6</t>
    <phoneticPr fontId="1" type="noConversion"/>
  </si>
  <si>
    <t>R010</t>
    <phoneticPr fontId="1" type="noConversion"/>
  </si>
  <si>
    <t>1d</t>
    <phoneticPr fontId="1" type="noConversion"/>
  </si>
  <si>
    <t>R010</t>
    <phoneticPr fontId="1" type="noConversion"/>
  </si>
  <si>
    <t>R010</t>
    <phoneticPr fontId="1" type="noConversion"/>
  </si>
  <si>
    <t>R020</t>
    <phoneticPr fontId="1" type="noConversion"/>
  </si>
  <si>
    <t>R030</t>
    <phoneticPr fontId="1" type="noConversion"/>
  </si>
  <si>
    <t>R040</t>
    <phoneticPr fontId="1" type="noConversion"/>
  </si>
  <si>
    <t>R050</t>
    <phoneticPr fontId="1" type="noConversion"/>
  </si>
  <si>
    <t>R060</t>
    <phoneticPr fontId="1" type="noConversion"/>
  </si>
  <si>
    <t>R070</t>
    <phoneticPr fontId="1" type="noConversion"/>
  </si>
  <si>
    <t>R080</t>
    <phoneticPr fontId="1" type="noConversion"/>
  </si>
  <si>
    <t>Invalid</t>
  </si>
  <si>
    <t>2022.07.11</t>
  </si>
  <si>
    <t>4Batch</t>
  </si>
  <si>
    <t>pg/mL</t>
  </si>
  <si>
    <t>2022.07.12 ~ 2022.07.13</t>
    <phoneticPr fontId="1" type="noConversion"/>
  </si>
  <si>
    <t>R020_1d_0h 등 2개</t>
    <phoneticPr fontId="1" type="noConversion"/>
  </si>
  <si>
    <t>2022.07.13</t>
    <phoneticPr fontId="1" type="noConversion"/>
  </si>
  <si>
    <t>2022.07.14</t>
    <phoneticPr fontId="1" type="noConversion"/>
  </si>
  <si>
    <t>1d</t>
    <phoneticPr fontId="1" type="noConversion"/>
  </si>
  <si>
    <t>5d</t>
    <phoneticPr fontId="1" type="noConversion"/>
  </si>
  <si>
    <t xml:space="preserve">R010 ~ R080
(R010, R040 : [1d] 4h 채혈 완료 후 탈락)
: 124개 </t>
    <phoneticPr fontId="1" type="noConversion"/>
  </si>
  <si>
    <t>재분석 대상 :
2B_R020_1d_0h 등 2개 (0시간의 시료에서 최저정량한계 시료를 기준으로 분석물질이 20.0% 초과 검출(피크 면적비 기준) 된 경우)</t>
    <phoneticPr fontId="1" type="noConversion"/>
  </si>
  <si>
    <t>1d</t>
  </si>
  <si>
    <t>5d</t>
  </si>
  <si>
    <t>재분석 대상 :
3B_R020_1d_0h_RA1 등 2개 
(피크 면적비 기준으로 비교시 1st: BQL, 2nd: ND로 삼검이 필요함을 확인함.)</t>
  </si>
  <si>
    <t xml:space="preserve"> '1B_S0' 시료에서 최저정량한계 peak area를 기준으로 분석물질의 peak area가 20.0% 초과 검출됨.</t>
    <phoneticPr fontId="1" type="noConversion"/>
  </si>
  <si>
    <t>R010_1d_4h 등 13개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</si>
</sst>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1" formatCode="_-* #,##0_-;\-* #,##0_-;_-* &quot;-&quot;_-;_-@_-"/>
    <numFmt numFmtId="176" formatCode="0.000_ "/>
    <numFmt numFmtId="182" formatCode="0.0000"/>
    <numFmt numFmtId="184" formatCode="0.000_);[Red]\(0.000\)"/>
    <numFmt numFmtId="187" formatCode="0.00000"/>
  </numFmts>
  <fonts count="3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u/>
      <sz val="11"/>
      <color theme="1"/>
      <name val="맑은 고딕"/>
      <family val="3"/>
      <charset val="129"/>
      <scheme val="minor"/>
    </font>
    <font>
      <sz val="10"/>
      <name val="Arial"/>
      <family val="2"/>
    </font>
    <font>
      <sz val="8"/>
      <name val="돋움"/>
      <family val="3"/>
      <charset val="129"/>
    </font>
    <font>
      <sz val="10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color indexed="8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color indexed="8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10"/>
      <color indexed="1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indexed="8"/>
      <name val="맑은 고딕"/>
      <family val="3"/>
      <charset val="129"/>
      <scheme val="minor"/>
    </font>
    <font>
      <b/>
      <sz val="9"/>
      <color indexed="9"/>
      <name val="맑은 고딕"/>
      <family val="3"/>
      <charset val="129"/>
      <scheme val="minor"/>
    </font>
    <font>
      <sz val="9"/>
      <color indexed="10"/>
      <name val="맑은 고딕"/>
      <family val="3"/>
      <charset val="129"/>
      <scheme val="minor"/>
    </font>
    <font>
      <b/>
      <sz val="14"/>
      <color indexed="13"/>
      <name val="맑은 고딕"/>
      <family val="2"/>
      <charset val="129"/>
      <scheme val="minor"/>
    </font>
    <font>
      <sz val="10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b/>
      <sz val="14"/>
      <color indexed="13"/>
      <name val="맑은 고딕"/>
      <family val="3"/>
      <charset val="129"/>
      <scheme val="minor"/>
    </font>
    <font>
      <sz val="10"/>
      <color indexed="10"/>
      <name val="맑은 고딕"/>
      <family val="3"/>
      <charset val="129"/>
      <scheme val="major"/>
    </font>
    <font>
      <sz val="6"/>
      <color indexed="10"/>
      <name val="맑은 고딕"/>
      <family val="3"/>
      <charset val="129"/>
      <scheme val="major"/>
    </font>
    <font>
      <sz val="10"/>
      <color rgb="FFFF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0"/>
      <name val="맑은 고딕"/>
      <family val="3"/>
      <charset val="129"/>
    </font>
    <font>
      <vertAlign val="subscript"/>
      <sz val="9"/>
      <color rgb="FFFF0000"/>
      <name val="맑은 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00009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8" fillId="0" borderId="0"/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41" fontId="15" fillId="0" borderId="0" applyFont="0" applyFill="0" applyBorder="0" applyAlignment="0" applyProtection="0">
      <alignment vertical="center"/>
    </xf>
    <xf numFmtId="0" fontId="8" fillId="0" borderId="0"/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</cellStyleXfs>
  <cellXfs count="93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7" fillId="0" borderId="0" xfId="0" applyFont="1" applyAlignment="1">
      <alignment vertical="center"/>
    </xf>
    <xf numFmtId="0" fontId="17" fillId="0" borderId="0" xfId="0" applyFont="1">
      <alignment vertical="center"/>
    </xf>
    <xf numFmtId="0" fontId="10" fillId="0" borderId="1" xfId="0" applyFont="1" applyFill="1" applyBorder="1" applyAlignment="1">
      <alignment horizontal="center" vertical="center"/>
    </xf>
    <xf numFmtId="0" fontId="18" fillId="0" borderId="0" xfId="0" applyFont="1">
      <alignment vertical="center"/>
    </xf>
    <xf numFmtId="0" fontId="12" fillId="0" borderId="0" xfId="0" applyFont="1">
      <alignment vertical="center"/>
    </xf>
    <xf numFmtId="0" fontId="20" fillId="0" borderId="3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82" fontId="3" fillId="0" borderId="1" xfId="0" applyNumberFormat="1" applyFont="1" applyBorder="1" applyAlignment="1">
      <alignment horizontal="left" vertical="center"/>
    </xf>
    <xf numFmtId="0" fontId="20" fillId="0" borderId="2" xfId="0" applyFont="1" applyFill="1" applyBorder="1" applyAlignment="1">
      <alignment horizontal="center" vertical="center"/>
    </xf>
    <xf numFmtId="0" fontId="21" fillId="4" borderId="0" xfId="2" applyFont="1" applyFill="1" applyAlignment="1">
      <alignment horizontal="left" vertical="center"/>
    </xf>
    <xf numFmtId="0" fontId="16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right" vertical="center"/>
    </xf>
    <xf numFmtId="0" fontId="21" fillId="3" borderId="0" xfId="2" applyFont="1" applyFill="1" applyAlignment="1">
      <alignment horizontal="left" vertical="center"/>
    </xf>
    <xf numFmtId="0" fontId="12" fillId="3" borderId="0" xfId="0" applyFont="1" applyFill="1" applyAlignment="1">
      <alignment horizontal="center" vertical="center"/>
    </xf>
    <xf numFmtId="0" fontId="18" fillId="3" borderId="0" xfId="0" applyFont="1" applyFill="1">
      <alignment vertical="center"/>
    </xf>
    <xf numFmtId="0" fontId="22" fillId="0" borderId="0" xfId="0" applyFont="1">
      <alignment vertical="center"/>
    </xf>
    <xf numFmtId="0" fontId="24" fillId="0" borderId="0" xfId="0" applyFont="1">
      <alignment vertical="center"/>
    </xf>
    <xf numFmtId="184" fontId="14" fillId="6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25" fillId="4" borderId="0" xfId="2" applyFont="1" applyFill="1" applyAlignment="1">
      <alignment horizontal="left" vertical="center"/>
    </xf>
    <xf numFmtId="0" fontId="26" fillId="0" borderId="1" xfId="0" applyFont="1" applyBorder="1" applyAlignment="1">
      <alignment horizontal="left" vertical="center"/>
    </xf>
    <xf numFmtId="184" fontId="14" fillId="6" borderId="12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/>
    </xf>
    <xf numFmtId="176" fontId="28" fillId="0" borderId="12" xfId="0" applyNumberFormat="1" applyFont="1" applyFill="1" applyBorder="1" applyAlignment="1">
      <alignment horizontal="center" vertical="center"/>
    </xf>
    <xf numFmtId="0" fontId="28" fillId="0" borderId="12" xfId="0" applyNumberFormat="1" applyFont="1" applyBorder="1" applyAlignment="1">
      <alignment horizontal="center" vertical="center"/>
    </xf>
    <xf numFmtId="184" fontId="28" fillId="0" borderId="12" xfId="0" applyNumberFormat="1" applyFont="1" applyBorder="1" applyAlignment="1">
      <alignment horizontal="center" vertical="center"/>
    </xf>
    <xf numFmtId="176" fontId="28" fillId="0" borderId="1" xfId="0" applyNumberFormat="1" applyFont="1" applyFill="1" applyBorder="1" applyAlignment="1">
      <alignment horizontal="center" vertical="center"/>
    </xf>
    <xf numFmtId="0" fontId="28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84" fontId="28" fillId="0" borderId="1" xfId="0" applyNumberFormat="1" applyFont="1" applyBorder="1" applyAlignment="1">
      <alignment horizontal="center" vertical="center"/>
    </xf>
    <xf numFmtId="0" fontId="28" fillId="0" borderId="1" xfId="0" applyFont="1" applyBorder="1" applyAlignment="1">
      <alignment horizontal="center" vertical="center"/>
    </xf>
    <xf numFmtId="0" fontId="29" fillId="0" borderId="0" xfId="0" applyFont="1">
      <alignment vertical="center"/>
    </xf>
    <xf numFmtId="0" fontId="30" fillId="0" borderId="1" xfId="0" applyFont="1" applyFill="1" applyBorder="1" applyAlignment="1">
      <alignment horizontal="right" vertical="center"/>
    </xf>
    <xf numFmtId="14" fontId="10" fillId="0" borderId="15" xfId="0" quotePrefix="1" applyNumberFormat="1" applyFont="1" applyBorder="1" applyAlignment="1">
      <alignment horizontal="center" vertical="center" wrapText="1"/>
    </xf>
    <xf numFmtId="0" fontId="10" fillId="0" borderId="13" xfId="0" applyFont="1" applyFill="1" applyBorder="1" applyAlignment="1">
      <alignment horizontal="center" vertical="center"/>
    </xf>
    <xf numFmtId="0" fontId="17" fillId="0" borderId="0" xfId="0" applyFont="1">
      <alignment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14" fontId="10" fillId="0" borderId="4" xfId="0" quotePrefix="1" applyNumberFormat="1" applyFont="1" applyBorder="1" applyAlignment="1">
      <alignment horizontal="center" vertical="center" wrapText="1"/>
    </xf>
    <xf numFmtId="0" fontId="10" fillId="0" borderId="15" xfId="0" applyFont="1" applyFill="1" applyBorder="1" applyAlignment="1">
      <alignment horizontal="center" vertical="center" wrapText="1"/>
    </xf>
    <xf numFmtId="0" fontId="10" fillId="0" borderId="15" xfId="0" applyFont="1" applyFill="1" applyBorder="1" applyAlignment="1">
      <alignment horizontal="center" vertical="center"/>
    </xf>
    <xf numFmtId="187" fontId="3" fillId="0" borderId="1" xfId="0" applyNumberFormat="1" applyFont="1" applyBorder="1" applyAlignment="1">
      <alignment horizontal="left" vertical="center"/>
    </xf>
    <xf numFmtId="0" fontId="26" fillId="0" borderId="1" xfId="0" applyFont="1" applyBorder="1" applyAlignment="1">
      <alignment horizontal="right" vertical="center"/>
    </xf>
    <xf numFmtId="0" fontId="26" fillId="0" borderId="1" xfId="0" applyFont="1" applyBorder="1">
      <alignment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13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13" xfId="0" quotePrefix="1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19" fillId="2" borderId="14" xfId="0" applyFont="1" applyFill="1" applyBorder="1" applyAlignment="1">
      <alignment horizontal="center" vertical="center"/>
    </xf>
    <xf numFmtId="0" fontId="19" fillId="2" borderId="1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left" vertical="center"/>
    </xf>
    <xf numFmtId="0" fontId="5" fillId="2" borderId="15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/>
    </xf>
    <xf numFmtId="0" fontId="5" fillId="2" borderId="6" xfId="0" applyFont="1" applyFill="1" applyBorder="1" applyAlignment="1">
      <alignment horizontal="left" vertical="center"/>
    </xf>
    <xf numFmtId="0" fontId="5" fillId="2" borderId="8" xfId="0" applyFont="1" applyFill="1" applyBorder="1" applyAlignment="1">
      <alignment horizontal="left" vertical="center"/>
    </xf>
    <xf numFmtId="0" fontId="5" fillId="2" borderId="9" xfId="0" applyFont="1" applyFill="1" applyBorder="1" applyAlignment="1">
      <alignment horizontal="left" vertical="center"/>
    </xf>
    <xf numFmtId="0" fontId="20" fillId="0" borderId="2" xfId="4" applyFont="1" applyFill="1" applyBorder="1" applyAlignment="1">
      <alignment horizontal="left" vertical="top" wrapText="1"/>
    </xf>
    <xf numFmtId="0" fontId="20" fillId="0" borderId="3" xfId="4" applyFont="1" applyFill="1" applyBorder="1" applyAlignment="1">
      <alignment horizontal="left" vertical="top" wrapText="1"/>
    </xf>
    <xf numFmtId="0" fontId="20" fillId="0" borderId="5" xfId="4" applyFont="1" applyFill="1" applyBorder="1" applyAlignment="1">
      <alignment horizontal="left" vertical="top" wrapText="1"/>
    </xf>
    <xf numFmtId="0" fontId="20" fillId="0" borderId="0" xfId="4" applyFont="1" applyFill="1" applyBorder="1" applyAlignment="1">
      <alignment horizontal="left" vertical="top" wrapText="1"/>
    </xf>
    <xf numFmtId="0" fontId="20" fillId="0" borderId="7" xfId="4" applyFont="1" applyFill="1" applyBorder="1" applyAlignment="1">
      <alignment horizontal="left" vertical="top" wrapText="1"/>
    </xf>
    <xf numFmtId="0" fontId="20" fillId="0" borderId="8" xfId="4" applyFont="1" applyFill="1" applyBorder="1" applyAlignment="1">
      <alignment horizontal="left" vertical="top" wrapText="1"/>
    </xf>
    <xf numFmtId="0" fontId="23" fillId="2" borderId="5" xfId="0" applyFont="1" applyFill="1" applyBorder="1" applyAlignment="1">
      <alignment horizontal="center" vertical="center"/>
    </xf>
    <xf numFmtId="0" fontId="23" fillId="2" borderId="0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14" fontId="10" fillId="0" borderId="4" xfId="0" quotePrefix="1" applyNumberFormat="1" applyFont="1" applyBorder="1" applyAlignment="1">
      <alignment horizontal="center" vertical="center" wrapText="1"/>
    </xf>
    <xf numFmtId="14" fontId="10" fillId="0" borderId="9" xfId="0" quotePrefix="1" applyNumberFormat="1" applyFont="1" applyBorder="1" applyAlignment="1">
      <alignment horizontal="center" vertical="center" wrapText="1"/>
    </xf>
    <xf numFmtId="49" fontId="2" fillId="0" borderId="15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</cellXfs>
  <cellStyles count="9">
    <cellStyle name="Normal_Linearity&amp;Precision&amp;Accuracy" xfId="6"/>
    <cellStyle name="쉼표 [0] 2" xfId="5"/>
    <cellStyle name="쉼표 [0] 2 2" xfId="8"/>
    <cellStyle name="쉼표 [0] 3" xfId="7"/>
    <cellStyle name="표준" xfId="0" builtinId="0"/>
    <cellStyle name="표준 11" xfId="1"/>
    <cellStyle name="표준 2_Risedronate2000" xfId="2"/>
    <cellStyle name="표준 3" xfId="3"/>
    <cellStyle name="표준 5" xfId="4"/>
  </cellStyles>
  <dxfs count="0"/>
  <tableStyles count="0" defaultTableStyle="TableStyleMedium2" defaultPivotStyle="PivotStyleLight16"/>
  <colors>
    <mruColors>
      <color rgb="FF0066FF"/>
      <color rgb="FFDA78AB"/>
      <color rgb="FFFFFF0D"/>
      <color rgb="FF000099"/>
      <color rgb="FFFFFFCC"/>
      <color rgb="FFB41267"/>
      <color rgb="FF9918AE"/>
      <color rgb="FFCC9900"/>
      <color rgb="FF009999"/>
      <color rgb="FFDA8C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O35"/>
  <sheetViews>
    <sheetView view="pageBreakPreview" zoomScaleNormal="100" zoomScaleSheetLayoutView="100" workbookViewId="0">
      <selection activeCell="H30" sqref="H30"/>
    </sheetView>
  </sheetViews>
  <sheetFormatPr defaultColWidth="9" defaultRowHeight="13.5" x14ac:dyDescent="0.3"/>
  <cols>
    <col min="1" max="1" width="3.875" style="1" customWidth="1"/>
    <col min="2" max="2" width="35.375" style="1" bestFit="1" customWidth="1"/>
    <col min="3" max="3" width="26.375" style="1" bestFit="1" customWidth="1"/>
    <col min="4" max="5" width="2.125" style="1" customWidth="1"/>
    <col min="6" max="6" width="9" style="1"/>
    <col min="7" max="8" width="9" style="1" customWidth="1"/>
    <col min="9" max="15" width="4.125" style="1" customWidth="1"/>
    <col min="16" max="16384" width="9" style="1"/>
  </cols>
  <sheetData>
    <row r="1" spans="2:15" ht="20.25" x14ac:dyDescent="0.3">
      <c r="B1" s="17" t="s">
        <v>9</v>
      </c>
      <c r="C1" s="2"/>
      <c r="D1" s="2"/>
      <c r="F1" s="20" t="s">
        <v>10</v>
      </c>
      <c r="G1" s="21"/>
      <c r="H1" s="22"/>
      <c r="I1" s="22"/>
      <c r="J1" s="8"/>
      <c r="K1" s="8"/>
      <c r="L1" s="8"/>
      <c r="M1" s="8"/>
      <c r="N1" s="8"/>
      <c r="O1" s="8"/>
    </row>
    <row r="2" spans="2:15" ht="8.25" customHeight="1" x14ac:dyDescent="0.3">
      <c r="F2" s="9"/>
      <c r="G2" s="9"/>
      <c r="H2" s="8"/>
      <c r="I2" s="8"/>
      <c r="J2" s="8"/>
      <c r="K2" s="8"/>
      <c r="L2" s="8"/>
      <c r="M2" s="8"/>
      <c r="N2" s="8"/>
      <c r="O2" s="8"/>
    </row>
    <row r="3" spans="2:15" x14ac:dyDescent="0.3">
      <c r="B3" s="3" t="s">
        <v>26</v>
      </c>
      <c r="C3" s="4" t="s">
        <v>53</v>
      </c>
      <c r="F3" s="67" t="s">
        <v>47</v>
      </c>
      <c r="G3" s="68"/>
      <c r="H3" s="65" t="s">
        <v>17</v>
      </c>
      <c r="I3" s="66"/>
      <c r="J3" s="66"/>
      <c r="K3" s="66"/>
      <c r="L3" s="66"/>
      <c r="M3" s="66"/>
      <c r="N3" s="66"/>
      <c r="O3" s="66"/>
    </row>
    <row r="4" spans="2:15" x14ac:dyDescent="0.3">
      <c r="B4" s="3" t="s">
        <v>27</v>
      </c>
      <c r="C4" s="4" t="s">
        <v>54</v>
      </c>
      <c r="F4" s="67" t="s">
        <v>100</v>
      </c>
      <c r="G4" s="68"/>
      <c r="H4" s="16" t="s">
        <v>58</v>
      </c>
      <c r="I4" s="10" t="s">
        <v>59</v>
      </c>
      <c r="J4" s="10" t="s">
        <v>60</v>
      </c>
      <c r="K4" s="10" t="s">
        <v>61</v>
      </c>
      <c r="L4" s="10" t="s">
        <v>62</v>
      </c>
      <c r="M4" s="10" t="s">
        <v>63</v>
      </c>
      <c r="N4" s="10" t="s">
        <v>64</v>
      </c>
      <c r="O4" s="10" t="s">
        <v>65</v>
      </c>
    </row>
    <row r="5" spans="2:15" x14ac:dyDescent="0.3">
      <c r="B5" s="3" t="s">
        <v>28</v>
      </c>
      <c r="C5" s="4" t="s">
        <v>55</v>
      </c>
      <c r="F5" s="67" t="s">
        <v>101</v>
      </c>
      <c r="G5" s="68"/>
      <c r="H5" s="16"/>
      <c r="I5" s="10"/>
      <c r="J5" s="10"/>
      <c r="K5" s="10"/>
      <c r="L5" s="10"/>
      <c r="M5" s="10"/>
      <c r="N5" s="10"/>
      <c r="O5" s="10"/>
    </row>
    <row r="6" spans="2:15" ht="15.75" customHeight="1" x14ac:dyDescent="0.3">
      <c r="B6" s="3" t="s">
        <v>29</v>
      </c>
      <c r="C6" s="4" t="s">
        <v>16</v>
      </c>
      <c r="F6" s="69" t="s">
        <v>48</v>
      </c>
      <c r="G6" s="70"/>
      <c r="H6" s="75" t="s">
        <v>66</v>
      </c>
      <c r="I6" s="76"/>
      <c r="J6" s="76"/>
      <c r="K6" s="76"/>
      <c r="L6" s="76"/>
      <c r="M6" s="76"/>
      <c r="N6" s="76"/>
      <c r="O6" s="76"/>
    </row>
    <row r="7" spans="2:15" ht="15.75" customHeight="1" x14ac:dyDescent="0.3">
      <c r="B7" s="3" t="s">
        <v>30</v>
      </c>
      <c r="C7" s="30" t="s">
        <v>18</v>
      </c>
      <c r="F7" s="71"/>
      <c r="G7" s="72"/>
      <c r="H7" s="77"/>
      <c r="I7" s="78"/>
      <c r="J7" s="78"/>
      <c r="K7" s="78"/>
      <c r="L7" s="78"/>
      <c r="M7" s="78"/>
      <c r="N7" s="78"/>
      <c r="O7" s="78"/>
    </row>
    <row r="8" spans="2:15" ht="15.6" customHeight="1" x14ac:dyDescent="0.3">
      <c r="B8" s="3" t="s">
        <v>31</v>
      </c>
      <c r="C8" s="4" t="s">
        <v>56</v>
      </c>
      <c r="F8" s="71"/>
      <c r="G8" s="72"/>
      <c r="H8" s="77"/>
      <c r="I8" s="78"/>
      <c r="J8" s="78"/>
      <c r="K8" s="78"/>
      <c r="L8" s="78"/>
      <c r="M8" s="78"/>
      <c r="N8" s="78"/>
      <c r="O8" s="78"/>
    </row>
    <row r="9" spans="2:15" ht="13.5" customHeight="1" x14ac:dyDescent="0.3">
      <c r="B9" s="3" t="s">
        <v>32</v>
      </c>
      <c r="C9" s="30" t="s">
        <v>57</v>
      </c>
      <c r="F9" s="71"/>
      <c r="G9" s="72"/>
      <c r="H9" s="77"/>
      <c r="I9" s="78"/>
      <c r="J9" s="78"/>
      <c r="K9" s="78"/>
      <c r="L9" s="78"/>
      <c r="M9" s="78"/>
      <c r="N9" s="78"/>
      <c r="O9" s="78"/>
    </row>
    <row r="10" spans="2:15" ht="13.5" customHeight="1" x14ac:dyDescent="0.3">
      <c r="B10" s="3" t="s">
        <v>33</v>
      </c>
      <c r="C10" s="18" t="s">
        <v>91</v>
      </c>
      <c r="F10" s="73"/>
      <c r="G10" s="74"/>
      <c r="H10" s="79"/>
      <c r="I10" s="80"/>
      <c r="J10" s="80"/>
      <c r="K10" s="80"/>
      <c r="L10" s="80"/>
      <c r="M10" s="80"/>
      <c r="N10" s="80"/>
      <c r="O10" s="80"/>
    </row>
    <row r="11" spans="2:15" ht="13.5" customHeight="1" x14ac:dyDescent="0.3">
      <c r="B11" s="3" t="s">
        <v>34</v>
      </c>
      <c r="C11" s="14" t="s">
        <v>8</v>
      </c>
    </row>
    <row r="12" spans="2:15" ht="17.25" customHeight="1" x14ac:dyDescent="0.3">
      <c r="B12" s="33" t="s">
        <v>22</v>
      </c>
      <c r="C12" s="54">
        <v>1.48E-3</v>
      </c>
    </row>
    <row r="13" spans="2:15" x14ac:dyDescent="0.3">
      <c r="B13" s="33" t="s">
        <v>21</v>
      </c>
      <c r="C13" s="15">
        <v>3.5000000000000003E-2</v>
      </c>
    </row>
    <row r="15" spans="2:15" x14ac:dyDescent="0.3">
      <c r="B15" s="63" t="s">
        <v>43</v>
      </c>
      <c r="C15" s="64"/>
    </row>
    <row r="16" spans="2:15" ht="16.5" x14ac:dyDescent="0.3">
      <c r="B16" s="3" t="s">
        <v>35</v>
      </c>
      <c r="C16" s="19" t="s">
        <v>4</v>
      </c>
      <c r="F16" s="81" t="s">
        <v>0</v>
      </c>
      <c r="G16" s="82"/>
      <c r="H16" s="82"/>
    </row>
    <row r="17" spans="2:8" x14ac:dyDescent="0.3">
      <c r="B17" s="3" t="s">
        <v>36</v>
      </c>
      <c r="C17" s="19" t="s">
        <v>5</v>
      </c>
      <c r="F17" s="34" t="s">
        <v>1</v>
      </c>
      <c r="G17" s="61"/>
      <c r="H17" s="61" t="s">
        <v>2</v>
      </c>
    </row>
    <row r="18" spans="2:8" x14ac:dyDescent="0.3">
      <c r="B18" s="3" t="s">
        <v>37</v>
      </c>
      <c r="C18" s="55">
        <v>20</v>
      </c>
      <c r="F18" s="62">
        <v>1</v>
      </c>
      <c r="G18" s="83" t="s">
        <v>96</v>
      </c>
      <c r="H18" s="11">
        <v>0</v>
      </c>
    </row>
    <row r="19" spans="2:8" x14ac:dyDescent="0.3">
      <c r="B19" s="3" t="s">
        <v>38</v>
      </c>
      <c r="C19" s="55">
        <v>50</v>
      </c>
      <c r="F19" s="62">
        <v>2</v>
      </c>
      <c r="G19" s="84"/>
      <c r="H19" s="12">
        <v>0.33</v>
      </c>
    </row>
    <row r="20" spans="2:8" x14ac:dyDescent="0.3">
      <c r="B20" s="3" t="s">
        <v>39</v>
      </c>
      <c r="C20" s="55">
        <v>100</v>
      </c>
      <c r="F20" s="62">
        <v>3</v>
      </c>
      <c r="G20" s="84"/>
      <c r="H20" s="12">
        <v>0.67</v>
      </c>
    </row>
    <row r="21" spans="2:8" x14ac:dyDescent="0.3">
      <c r="B21" s="3" t="s">
        <v>40</v>
      </c>
      <c r="C21" s="55">
        <v>500</v>
      </c>
      <c r="F21" s="62">
        <v>4</v>
      </c>
      <c r="G21" s="84"/>
      <c r="H21" s="12">
        <v>1</v>
      </c>
    </row>
    <row r="22" spans="2:8" x14ac:dyDescent="0.3">
      <c r="B22" s="3" t="s">
        <v>41</v>
      </c>
      <c r="C22" s="55">
        <v>1000</v>
      </c>
      <c r="F22" s="62">
        <v>5</v>
      </c>
      <c r="G22" s="84"/>
      <c r="H22" s="12">
        <v>1.5</v>
      </c>
    </row>
    <row r="23" spans="2:8" x14ac:dyDescent="0.3">
      <c r="B23" s="3" t="s">
        <v>42</v>
      </c>
      <c r="C23" s="55">
        <v>5000</v>
      </c>
      <c r="F23" s="62">
        <v>6</v>
      </c>
      <c r="G23" s="84"/>
      <c r="H23" s="12">
        <v>2</v>
      </c>
    </row>
    <row r="24" spans="2:8" x14ac:dyDescent="0.3">
      <c r="F24" s="62">
        <v>7</v>
      </c>
      <c r="G24" s="84"/>
      <c r="H24" s="12">
        <v>3</v>
      </c>
    </row>
    <row r="25" spans="2:8" x14ac:dyDescent="0.3">
      <c r="F25" s="62">
        <v>8</v>
      </c>
      <c r="G25" s="85"/>
      <c r="H25" s="12">
        <v>4</v>
      </c>
    </row>
    <row r="26" spans="2:8" x14ac:dyDescent="0.3">
      <c r="B26" s="63" t="s">
        <v>19</v>
      </c>
      <c r="C26" s="64"/>
      <c r="F26" s="62">
        <v>9</v>
      </c>
      <c r="G26" s="83" t="s">
        <v>97</v>
      </c>
      <c r="H26" s="11" t="s">
        <v>67</v>
      </c>
    </row>
    <row r="27" spans="2:8" x14ac:dyDescent="0.3">
      <c r="B27" s="3" t="s">
        <v>44</v>
      </c>
      <c r="C27" s="56">
        <v>60</v>
      </c>
      <c r="F27" s="62">
        <v>10</v>
      </c>
      <c r="G27" s="84"/>
      <c r="H27" s="12" t="s">
        <v>68</v>
      </c>
    </row>
    <row r="28" spans="2:8" x14ac:dyDescent="0.3">
      <c r="B28" s="3" t="s">
        <v>45</v>
      </c>
      <c r="C28" s="56">
        <v>2000</v>
      </c>
      <c r="F28" s="62">
        <v>11</v>
      </c>
      <c r="G28" s="84"/>
      <c r="H28" s="12" t="s">
        <v>69</v>
      </c>
    </row>
    <row r="29" spans="2:8" x14ac:dyDescent="0.3">
      <c r="B29" s="3" t="s">
        <v>46</v>
      </c>
      <c r="C29" s="56">
        <v>4000</v>
      </c>
      <c r="F29" s="62">
        <v>12</v>
      </c>
      <c r="G29" s="84"/>
      <c r="H29" s="12" t="s">
        <v>70</v>
      </c>
    </row>
    <row r="30" spans="2:8" x14ac:dyDescent="0.3">
      <c r="B30" s="23"/>
      <c r="F30" s="62">
        <v>13</v>
      </c>
      <c r="G30" s="84"/>
      <c r="H30" s="12" t="s">
        <v>71</v>
      </c>
    </row>
    <row r="31" spans="2:8" x14ac:dyDescent="0.3">
      <c r="F31" s="62">
        <v>14</v>
      </c>
      <c r="G31" s="84"/>
      <c r="H31" s="12" t="s">
        <v>72</v>
      </c>
    </row>
    <row r="32" spans="2:8" x14ac:dyDescent="0.3">
      <c r="F32" s="62">
        <v>15</v>
      </c>
      <c r="G32" s="84"/>
      <c r="H32" s="12" t="s">
        <v>73</v>
      </c>
    </row>
    <row r="33" spans="6:8" x14ac:dyDescent="0.3">
      <c r="F33" s="62">
        <v>16</v>
      </c>
      <c r="G33" s="84"/>
      <c r="H33" s="12" t="s">
        <v>74</v>
      </c>
    </row>
    <row r="34" spans="6:8" x14ac:dyDescent="0.3">
      <c r="F34" s="62">
        <v>17</v>
      </c>
      <c r="G34" s="84"/>
      <c r="H34" s="12" t="s">
        <v>75</v>
      </c>
    </row>
    <row r="35" spans="6:8" x14ac:dyDescent="0.3">
      <c r="F35" s="62">
        <v>18</v>
      </c>
      <c r="G35" s="85"/>
      <c r="H35" s="12" t="s">
        <v>76</v>
      </c>
    </row>
  </sheetData>
  <sheetProtection algorithmName="SHA-512" hashValue="MEI/c8rdTxzubzbeBgAIXHxWR3jxgbtrtPEqw7KSPSlOA8xsXBsmyRnFNn0gMR5EpSCuGWFL/GZyAiJY31SjAw==" saltValue="DTWJZ/mEV26DetOs0fcpow==" spinCount="100000" sheet="1" objects="1" scenarios="1"/>
  <mergeCells count="11">
    <mergeCell ref="B26:C26"/>
    <mergeCell ref="B15:C15"/>
    <mergeCell ref="H3:O3"/>
    <mergeCell ref="F5:G5"/>
    <mergeCell ref="F3:G3"/>
    <mergeCell ref="F4:G4"/>
    <mergeCell ref="F6:G10"/>
    <mergeCell ref="H6:O10"/>
    <mergeCell ref="F16:H16"/>
    <mergeCell ref="G26:G35"/>
    <mergeCell ref="G18:G25"/>
  </mergeCells>
  <phoneticPr fontId="1" type="noConversion"/>
  <pageMargins left="0.7" right="0.7" top="0.75" bottom="0.75" header="0.3" footer="0.3"/>
  <pageSetup paperSize="9" scale="2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F9"/>
  <sheetViews>
    <sheetView showGridLines="0" view="pageBreakPreview" zoomScaleNormal="100" zoomScaleSheetLayoutView="100" workbookViewId="0">
      <selection activeCell="F8" sqref="F8"/>
    </sheetView>
  </sheetViews>
  <sheetFormatPr defaultColWidth="9" defaultRowHeight="16.5" x14ac:dyDescent="0.3"/>
  <cols>
    <col min="1" max="1" width="4.625" style="6" customWidth="1"/>
    <col min="2" max="2" width="16.375" style="6" customWidth="1"/>
    <col min="3" max="3" width="19.125" style="6" customWidth="1"/>
    <col min="4" max="4" width="29" style="6" customWidth="1"/>
    <col min="5" max="5" width="11.375" style="6" bestFit="1" customWidth="1"/>
    <col min="6" max="6" width="39.125" style="6" customWidth="1"/>
    <col min="7" max="7" width="9.375" style="6" customWidth="1"/>
    <col min="8" max="16384" width="9" style="6"/>
  </cols>
  <sheetData>
    <row r="1" spans="2:6" ht="20.25" x14ac:dyDescent="0.3">
      <c r="B1" s="17" t="s">
        <v>52</v>
      </c>
      <c r="C1" s="17"/>
      <c r="D1" s="29"/>
      <c r="E1" s="5"/>
      <c r="F1" s="5"/>
    </row>
    <row r="3" spans="2:6" ht="17.45" customHeight="1" x14ac:dyDescent="0.3">
      <c r="B3" s="88" t="s">
        <v>51</v>
      </c>
      <c r="C3" s="89" t="s">
        <v>50</v>
      </c>
      <c r="D3" s="89" t="s">
        <v>11</v>
      </c>
      <c r="E3" s="91" t="s">
        <v>12</v>
      </c>
      <c r="F3" s="90" t="s">
        <v>14</v>
      </c>
    </row>
    <row r="4" spans="2:6" x14ac:dyDescent="0.3">
      <c r="B4" s="88"/>
      <c r="C4" s="89"/>
      <c r="D4" s="89"/>
      <c r="E4" s="92"/>
      <c r="F4" s="90"/>
    </row>
    <row r="5" spans="2:6" ht="91.15" customHeight="1" x14ac:dyDescent="0.3">
      <c r="B5" s="45" t="s">
        <v>89</v>
      </c>
      <c r="C5" s="27" t="s">
        <v>23</v>
      </c>
      <c r="D5" s="28" t="s">
        <v>98</v>
      </c>
      <c r="E5" s="7" t="s">
        <v>88</v>
      </c>
      <c r="F5" s="60" t="s">
        <v>103</v>
      </c>
    </row>
    <row r="6" spans="2:6" s="47" customFormat="1" ht="92.45" customHeight="1" x14ac:dyDescent="0.3">
      <c r="B6" s="51" t="s">
        <v>92</v>
      </c>
      <c r="C6" s="49" t="s">
        <v>24</v>
      </c>
      <c r="D6" s="50" t="s">
        <v>98</v>
      </c>
      <c r="E6" s="48" t="s">
        <v>13</v>
      </c>
      <c r="F6" s="58" t="s">
        <v>99</v>
      </c>
    </row>
    <row r="7" spans="2:6" s="47" customFormat="1" ht="92.45" customHeight="1" x14ac:dyDescent="0.3">
      <c r="B7" s="86" t="s">
        <v>94</v>
      </c>
      <c r="C7" s="49" t="s">
        <v>25</v>
      </c>
      <c r="D7" s="57" t="s">
        <v>93</v>
      </c>
      <c r="E7" s="48" t="s">
        <v>13</v>
      </c>
      <c r="F7" s="58" t="s">
        <v>102</v>
      </c>
    </row>
    <row r="8" spans="2:6" s="47" customFormat="1" ht="92.45" customHeight="1" x14ac:dyDescent="0.3">
      <c r="B8" s="87"/>
      <c r="C8" s="49" t="s">
        <v>90</v>
      </c>
      <c r="D8" s="59" t="s">
        <v>93</v>
      </c>
      <c r="E8" s="48" t="s">
        <v>13</v>
      </c>
      <c r="F8" s="46" t="s">
        <v>3</v>
      </c>
    </row>
    <row r="9" spans="2:6" ht="36.75" customHeight="1" x14ac:dyDescent="0.3">
      <c r="B9" s="52" t="s">
        <v>95</v>
      </c>
      <c r="C9" s="53" t="s">
        <v>49</v>
      </c>
      <c r="D9" s="48" t="s">
        <v>104</v>
      </c>
      <c r="E9" s="48" t="s">
        <v>13</v>
      </c>
      <c r="F9" s="46" t="s">
        <v>3</v>
      </c>
    </row>
  </sheetData>
  <sheetProtection algorithmName="SHA-512" hashValue="b0qFjeikEcC65WluQO1BaKoQsDaYWnprGjYPki5/H24VS59t5Te9uXex6LtAy2rnALlbI6xrnxj88ixbaEGAiQ==" saltValue="Wi9hVaUe4zH0FyRJFdVkgA==" spinCount="100000" sheet="1" objects="1" scenarios="1"/>
  <mergeCells count="6">
    <mergeCell ref="B7:B8"/>
    <mergeCell ref="B3:B4"/>
    <mergeCell ref="C3:C4"/>
    <mergeCell ref="D3:D4"/>
    <mergeCell ref="F3:F4"/>
    <mergeCell ref="E3:E4"/>
  </mergeCells>
  <phoneticPr fontId="1" type="noConversion"/>
  <pageMargins left="0.7" right="0.7" top="0.75" bottom="0.75" header="0.3" footer="0.3"/>
  <pageSetup paperSize="9" scale="54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5"/>
  <sheetViews>
    <sheetView tabSelected="1" view="pageBreakPreview" zoomScale="85" zoomScaleNormal="70" zoomScaleSheetLayoutView="85" workbookViewId="0">
      <selection activeCell="G35" sqref="G35"/>
    </sheetView>
  </sheetViews>
  <sheetFormatPr defaultColWidth="8.875" defaultRowHeight="16.5" x14ac:dyDescent="0.3"/>
  <cols>
    <col min="1" max="1" width="11" style="43" bestFit="1" customWidth="1"/>
    <col min="2" max="3" width="8.875" style="43"/>
    <col min="4" max="4" width="14.375" style="43" customWidth="1"/>
    <col min="5" max="5" width="14.375" style="24" customWidth="1"/>
    <col min="6" max="16384" width="8.875" style="24"/>
  </cols>
  <sheetData>
    <row r="1" spans="1:9" ht="45" customHeight="1" x14ac:dyDescent="0.3">
      <c r="A1" s="32" t="s">
        <v>15</v>
      </c>
      <c r="B1" s="32" t="s">
        <v>20</v>
      </c>
      <c r="C1" s="32" t="s">
        <v>6</v>
      </c>
      <c r="D1" s="32" t="str">
        <f>"Measured concentration ("&amp;Information!$C$10&amp;")"</f>
        <v>Measured concentration (pg/mL)</v>
      </c>
      <c r="E1" s="32" t="str">
        <f>"Conver. Conc. ("&amp;Information!$C$10&amp;")"</f>
        <v>Conver. Conc. (pg/mL)</v>
      </c>
      <c r="H1" s="32" t="str">
        <f>"LLOQ ("&amp;Information!$C$10&amp;")"</f>
        <v>LLOQ (pg/mL)</v>
      </c>
      <c r="I1" s="44">
        <f>Information!C18</f>
        <v>20</v>
      </c>
    </row>
    <row r="2" spans="1:9" x14ac:dyDescent="0.3">
      <c r="A2" s="35" t="s">
        <v>79</v>
      </c>
      <c r="B2" s="36" t="s">
        <v>78</v>
      </c>
      <c r="C2" s="13">
        <v>0</v>
      </c>
      <c r="D2" s="37" t="s">
        <v>7</v>
      </c>
      <c r="E2" s="31" t="str">
        <f>IF(OR(D2=0,D2="no peak",D2="&lt; 0", D2&lt;$I$1*0.2),"ND",IF(OR(D2&lt;$I$1,$I$1*0.2&lt;=D2&lt;$I$1),"BQL",D2))</f>
        <v>ND</v>
      </c>
    </row>
    <row r="3" spans="1:9" x14ac:dyDescent="0.3">
      <c r="A3" s="38" t="s">
        <v>80</v>
      </c>
      <c r="B3" s="36" t="s">
        <v>78</v>
      </c>
      <c r="C3" s="40">
        <v>0.33</v>
      </c>
      <c r="D3" s="41">
        <v>914.64300000000003</v>
      </c>
      <c r="E3" s="25">
        <f t="shared" ref="E3:E33" si="0">IF(OR(D3=0,D3="no peak",D3="&lt; 0", D3&lt;$I$1*0.2),"ND",IF(OR(D3&lt;$I$1,$I$1*0.2&lt;=D3&lt;$I$1),"BQL",D3))</f>
        <v>914.64300000000003</v>
      </c>
    </row>
    <row r="4" spans="1:9" x14ac:dyDescent="0.3">
      <c r="A4" s="38" t="s">
        <v>77</v>
      </c>
      <c r="B4" s="36" t="s">
        <v>78</v>
      </c>
      <c r="C4" s="40">
        <v>0.67</v>
      </c>
      <c r="D4" s="41">
        <v>928.33799999999997</v>
      </c>
      <c r="E4" s="25">
        <f t="shared" si="0"/>
        <v>928.33799999999997</v>
      </c>
    </row>
    <row r="5" spans="1:9" x14ac:dyDescent="0.3">
      <c r="A5" s="38" t="s">
        <v>77</v>
      </c>
      <c r="B5" s="36" t="s">
        <v>78</v>
      </c>
      <c r="C5" s="40">
        <v>1</v>
      </c>
      <c r="D5" s="41">
        <v>937.05499999999995</v>
      </c>
      <c r="E5" s="25">
        <f t="shared" si="0"/>
        <v>937.05499999999995</v>
      </c>
    </row>
    <row r="6" spans="1:9" x14ac:dyDescent="0.3">
      <c r="A6" s="38" t="s">
        <v>77</v>
      </c>
      <c r="B6" s="36" t="s">
        <v>78</v>
      </c>
      <c r="C6" s="40">
        <v>1.5</v>
      </c>
      <c r="D6" s="41">
        <v>1004.954</v>
      </c>
      <c r="E6" s="25">
        <f t="shared" si="0"/>
        <v>1004.954</v>
      </c>
    </row>
    <row r="7" spans="1:9" x14ac:dyDescent="0.3">
      <c r="A7" s="38" t="s">
        <v>77</v>
      </c>
      <c r="B7" s="36" t="s">
        <v>78</v>
      </c>
      <c r="C7" s="40">
        <v>2</v>
      </c>
      <c r="D7" s="41">
        <v>875.09299999999996</v>
      </c>
      <c r="E7" s="25">
        <f t="shared" si="0"/>
        <v>875.09299999999996</v>
      </c>
    </row>
    <row r="8" spans="1:9" x14ac:dyDescent="0.3">
      <c r="A8" s="38" t="s">
        <v>77</v>
      </c>
      <c r="B8" s="36" t="s">
        <v>78</v>
      </c>
      <c r="C8" s="40">
        <v>3</v>
      </c>
      <c r="D8" s="41">
        <v>702.673</v>
      </c>
      <c r="E8" s="25">
        <f t="shared" si="0"/>
        <v>702.673</v>
      </c>
    </row>
    <row r="9" spans="1:9" x14ac:dyDescent="0.3">
      <c r="A9" s="38" t="s">
        <v>77</v>
      </c>
      <c r="B9" s="36" t="s">
        <v>78</v>
      </c>
      <c r="C9" s="40">
        <v>4</v>
      </c>
      <c r="D9" s="41">
        <v>605.20399999999995</v>
      </c>
      <c r="E9" s="25">
        <f t="shared" si="0"/>
        <v>605.20399999999995</v>
      </c>
    </row>
    <row r="10" spans="1:9" x14ac:dyDescent="0.3">
      <c r="A10" s="42" t="s">
        <v>81</v>
      </c>
      <c r="B10" s="36" t="s">
        <v>78</v>
      </c>
      <c r="C10" s="40">
        <v>0</v>
      </c>
      <c r="D10" s="37" t="s">
        <v>7</v>
      </c>
      <c r="E10" s="25" t="str">
        <f t="shared" si="0"/>
        <v>ND</v>
      </c>
    </row>
    <row r="11" spans="1:9" x14ac:dyDescent="0.3">
      <c r="A11" s="42" t="s">
        <v>81</v>
      </c>
      <c r="B11" s="36" t="s">
        <v>78</v>
      </c>
      <c r="C11" s="40">
        <v>0.33</v>
      </c>
      <c r="D11" s="41">
        <v>303.74400000000003</v>
      </c>
      <c r="E11" s="25">
        <f t="shared" si="0"/>
        <v>303.74400000000003</v>
      </c>
    </row>
    <row r="12" spans="1:9" x14ac:dyDescent="0.3">
      <c r="A12" s="42" t="s">
        <v>81</v>
      </c>
      <c r="B12" s="36" t="s">
        <v>78</v>
      </c>
      <c r="C12" s="40">
        <v>0.67</v>
      </c>
      <c r="D12" s="41">
        <v>207.2</v>
      </c>
      <c r="E12" s="25">
        <f t="shared" si="0"/>
        <v>207.2</v>
      </c>
    </row>
    <row r="13" spans="1:9" x14ac:dyDescent="0.3">
      <c r="A13" s="42" t="s">
        <v>81</v>
      </c>
      <c r="B13" s="36" t="s">
        <v>78</v>
      </c>
      <c r="C13" s="40">
        <v>1</v>
      </c>
      <c r="D13" s="41">
        <v>512.995</v>
      </c>
      <c r="E13" s="25">
        <f t="shared" si="0"/>
        <v>512.995</v>
      </c>
    </row>
    <row r="14" spans="1:9" x14ac:dyDescent="0.3">
      <c r="A14" s="42" t="s">
        <v>81</v>
      </c>
      <c r="B14" s="36" t="s">
        <v>78</v>
      </c>
      <c r="C14" s="40">
        <v>1.5</v>
      </c>
      <c r="D14" s="41">
        <v>1029.385</v>
      </c>
      <c r="E14" s="25">
        <f t="shared" si="0"/>
        <v>1029.385</v>
      </c>
    </row>
    <row r="15" spans="1:9" x14ac:dyDescent="0.3">
      <c r="A15" s="42" t="s">
        <v>81</v>
      </c>
      <c r="B15" s="36" t="s">
        <v>78</v>
      </c>
      <c r="C15" s="40">
        <v>2</v>
      </c>
      <c r="D15" s="38">
        <v>731.62900000000002</v>
      </c>
      <c r="E15" s="25">
        <f t="shared" si="0"/>
        <v>731.62900000000002</v>
      </c>
    </row>
    <row r="16" spans="1:9" x14ac:dyDescent="0.3">
      <c r="A16" s="42" t="s">
        <v>81</v>
      </c>
      <c r="B16" s="36" t="s">
        <v>78</v>
      </c>
      <c r="C16" s="40">
        <v>3</v>
      </c>
      <c r="D16" s="38">
        <v>363.899</v>
      </c>
      <c r="E16" s="25">
        <f t="shared" si="0"/>
        <v>363.899</v>
      </c>
    </row>
    <row r="17" spans="1:5" x14ac:dyDescent="0.3">
      <c r="A17" s="42" t="s">
        <v>81</v>
      </c>
      <c r="B17" s="36" t="s">
        <v>78</v>
      </c>
      <c r="C17" s="40">
        <v>4</v>
      </c>
      <c r="D17" s="38">
        <v>293.08300000000003</v>
      </c>
      <c r="E17" s="25">
        <f t="shared" si="0"/>
        <v>293.08300000000003</v>
      </c>
    </row>
    <row r="18" spans="1:5" x14ac:dyDescent="0.3">
      <c r="A18" s="42" t="s">
        <v>81</v>
      </c>
      <c r="B18" s="39" t="s">
        <v>101</v>
      </c>
      <c r="C18" s="11" t="s">
        <v>67</v>
      </c>
      <c r="D18" s="41">
        <v>716.92100000000005</v>
      </c>
      <c r="E18" s="25">
        <f t="shared" si="0"/>
        <v>716.92100000000005</v>
      </c>
    </row>
    <row r="19" spans="1:5" x14ac:dyDescent="0.3">
      <c r="A19" s="42" t="s">
        <v>81</v>
      </c>
      <c r="B19" s="39" t="s">
        <v>101</v>
      </c>
      <c r="C19" s="12" t="s">
        <v>68</v>
      </c>
      <c r="D19" s="41">
        <v>657.23199999999997</v>
      </c>
      <c r="E19" s="25">
        <f t="shared" si="0"/>
        <v>657.23199999999997</v>
      </c>
    </row>
    <row r="20" spans="1:5" x14ac:dyDescent="0.3">
      <c r="A20" s="42" t="s">
        <v>81</v>
      </c>
      <c r="B20" s="39" t="s">
        <v>101</v>
      </c>
      <c r="C20" s="12" t="s">
        <v>69</v>
      </c>
      <c r="D20" s="41">
        <v>2334.2820000000002</v>
      </c>
      <c r="E20" s="25">
        <f t="shared" si="0"/>
        <v>2334.2820000000002</v>
      </c>
    </row>
    <row r="21" spans="1:5" x14ac:dyDescent="0.3">
      <c r="A21" s="42" t="s">
        <v>81</v>
      </c>
      <c r="B21" s="39" t="s">
        <v>101</v>
      </c>
      <c r="C21" s="12" t="s">
        <v>70</v>
      </c>
      <c r="D21" s="41">
        <v>1949.056</v>
      </c>
      <c r="E21" s="25">
        <f t="shared" si="0"/>
        <v>1949.056</v>
      </c>
    </row>
    <row r="22" spans="1:5" x14ac:dyDescent="0.3">
      <c r="A22" s="42" t="s">
        <v>81</v>
      </c>
      <c r="B22" s="39" t="s">
        <v>101</v>
      </c>
      <c r="C22" s="12" t="s">
        <v>71</v>
      </c>
      <c r="D22" s="41">
        <v>1779.4369999999999</v>
      </c>
      <c r="E22" s="25">
        <f t="shared" si="0"/>
        <v>1779.4369999999999</v>
      </c>
    </row>
    <row r="23" spans="1:5" x14ac:dyDescent="0.3">
      <c r="A23" s="42" t="s">
        <v>81</v>
      </c>
      <c r="B23" s="39" t="s">
        <v>101</v>
      </c>
      <c r="C23" s="12" t="s">
        <v>72</v>
      </c>
      <c r="D23" s="41">
        <v>1513.3040000000001</v>
      </c>
      <c r="E23" s="25">
        <f t="shared" si="0"/>
        <v>1513.3040000000001</v>
      </c>
    </row>
    <row r="24" spans="1:5" x14ac:dyDescent="0.3">
      <c r="A24" s="42" t="s">
        <v>81</v>
      </c>
      <c r="B24" s="39" t="s">
        <v>101</v>
      </c>
      <c r="C24" s="12" t="s">
        <v>73</v>
      </c>
      <c r="D24" s="41">
        <v>1424.1880000000001</v>
      </c>
      <c r="E24" s="25">
        <f t="shared" si="0"/>
        <v>1424.1880000000001</v>
      </c>
    </row>
    <row r="25" spans="1:5" x14ac:dyDescent="0.3">
      <c r="A25" s="42" t="s">
        <v>81</v>
      </c>
      <c r="B25" s="39" t="s">
        <v>101</v>
      </c>
      <c r="C25" s="12" t="s">
        <v>74</v>
      </c>
      <c r="D25" s="41">
        <v>1136.9259999999999</v>
      </c>
      <c r="E25" s="25">
        <f t="shared" si="0"/>
        <v>1136.9259999999999</v>
      </c>
    </row>
    <row r="26" spans="1:5" x14ac:dyDescent="0.3">
      <c r="A26" s="42" t="s">
        <v>81</v>
      </c>
      <c r="B26" s="39" t="s">
        <v>101</v>
      </c>
      <c r="C26" s="12" t="s">
        <v>75</v>
      </c>
      <c r="D26" s="41">
        <v>686.30899999999997</v>
      </c>
      <c r="E26" s="25">
        <f t="shared" si="0"/>
        <v>686.30899999999997</v>
      </c>
    </row>
    <row r="27" spans="1:5" x14ac:dyDescent="0.3">
      <c r="A27" s="42" t="s">
        <v>81</v>
      </c>
      <c r="B27" s="39" t="s">
        <v>101</v>
      </c>
      <c r="C27" s="12" t="s">
        <v>76</v>
      </c>
      <c r="D27" s="41">
        <v>599.95399999999995</v>
      </c>
      <c r="E27" s="25">
        <f t="shared" si="0"/>
        <v>599.95399999999995</v>
      </c>
    </row>
    <row r="28" spans="1:5" x14ac:dyDescent="0.3">
      <c r="A28" s="38" t="s">
        <v>82</v>
      </c>
      <c r="B28" s="36" t="s">
        <v>78</v>
      </c>
      <c r="C28" s="40">
        <v>0</v>
      </c>
      <c r="D28" s="41" t="s">
        <v>7</v>
      </c>
      <c r="E28" s="25" t="str">
        <f t="shared" si="0"/>
        <v>ND</v>
      </c>
    </row>
    <row r="29" spans="1:5" x14ac:dyDescent="0.3">
      <c r="A29" s="38" t="s">
        <v>82</v>
      </c>
      <c r="B29" s="36" t="s">
        <v>78</v>
      </c>
      <c r="C29" s="40">
        <v>0.33</v>
      </c>
      <c r="D29" s="41">
        <v>756.23</v>
      </c>
      <c r="E29" s="25">
        <f t="shared" si="0"/>
        <v>756.23</v>
      </c>
    </row>
    <row r="30" spans="1:5" x14ac:dyDescent="0.3">
      <c r="A30" s="38" t="s">
        <v>82</v>
      </c>
      <c r="B30" s="36" t="s">
        <v>78</v>
      </c>
      <c r="C30" s="40">
        <v>0.67</v>
      </c>
      <c r="D30" s="41">
        <v>670.43100000000004</v>
      </c>
      <c r="E30" s="25">
        <f t="shared" si="0"/>
        <v>670.43100000000004</v>
      </c>
    </row>
    <row r="31" spans="1:5" x14ac:dyDescent="0.3">
      <c r="A31" s="38" t="s">
        <v>82</v>
      </c>
      <c r="B31" s="36" t="s">
        <v>78</v>
      </c>
      <c r="C31" s="40">
        <v>1</v>
      </c>
      <c r="D31" s="41">
        <v>649.54600000000005</v>
      </c>
      <c r="E31" s="25">
        <f t="shared" si="0"/>
        <v>649.54600000000005</v>
      </c>
    </row>
    <row r="32" spans="1:5" x14ac:dyDescent="0.3">
      <c r="A32" s="38" t="s">
        <v>82</v>
      </c>
      <c r="B32" s="36" t="s">
        <v>78</v>
      </c>
      <c r="C32" s="40">
        <v>1.5</v>
      </c>
      <c r="D32" s="41">
        <v>693.702</v>
      </c>
      <c r="E32" s="25">
        <f t="shared" si="0"/>
        <v>693.702</v>
      </c>
    </row>
    <row r="33" spans="1:5" x14ac:dyDescent="0.3">
      <c r="A33" s="38" t="s">
        <v>82</v>
      </c>
      <c r="B33" s="36" t="s">
        <v>78</v>
      </c>
      <c r="C33" s="40">
        <v>2</v>
      </c>
      <c r="D33" s="41">
        <v>502.29599999999999</v>
      </c>
      <c r="E33" s="25">
        <f t="shared" si="0"/>
        <v>502.29599999999999</v>
      </c>
    </row>
    <row r="34" spans="1:5" x14ac:dyDescent="0.3">
      <c r="A34" s="38" t="s">
        <v>82</v>
      </c>
      <c r="B34" s="36" t="s">
        <v>78</v>
      </c>
      <c r="C34" s="40">
        <v>3</v>
      </c>
      <c r="D34" s="41">
        <v>548.54100000000005</v>
      </c>
      <c r="E34" s="25">
        <f>IF(OR(D34=0,D34="no peak",D34="&lt; 0", D34&lt;$I$1*0.2),"ND",IF(OR(D34&lt;$I$1,$I$1*0.2&lt;=D34&lt;$I$1),"BQL",D34))</f>
        <v>548.54100000000005</v>
      </c>
    </row>
    <row r="35" spans="1:5" x14ac:dyDescent="0.3">
      <c r="A35" s="38" t="s">
        <v>82</v>
      </c>
      <c r="B35" s="36" t="s">
        <v>78</v>
      </c>
      <c r="C35" s="40">
        <v>4</v>
      </c>
      <c r="D35" s="41">
        <v>537.16999999999996</v>
      </c>
      <c r="E35" s="25">
        <f t="shared" ref="E35:E48" si="1">IF(OR(D35=0,D35="no peak",D35="&lt; 0", D35&lt;$I$1*0.2),"ND",IF(OR(D35&lt;$I$1,$I$1*0.2&lt;=D35&lt;$I$1),"BQL",D35))</f>
        <v>537.16999999999996</v>
      </c>
    </row>
    <row r="36" spans="1:5" x14ac:dyDescent="0.3">
      <c r="A36" s="38" t="s">
        <v>82</v>
      </c>
      <c r="B36" s="39" t="s">
        <v>101</v>
      </c>
      <c r="C36" s="11" t="s">
        <v>67</v>
      </c>
      <c r="D36" s="41">
        <v>293.62099999999998</v>
      </c>
      <c r="E36" s="25">
        <f t="shared" si="1"/>
        <v>293.62099999999998</v>
      </c>
    </row>
    <row r="37" spans="1:5" x14ac:dyDescent="0.3">
      <c r="A37" s="38" t="s">
        <v>82</v>
      </c>
      <c r="B37" s="39" t="s">
        <v>101</v>
      </c>
      <c r="C37" s="12" t="s">
        <v>68</v>
      </c>
      <c r="D37" s="41">
        <v>440.88900000000001</v>
      </c>
      <c r="E37" s="25">
        <f t="shared" si="1"/>
        <v>440.88900000000001</v>
      </c>
    </row>
    <row r="38" spans="1:5" x14ac:dyDescent="0.3">
      <c r="A38" s="38" t="s">
        <v>82</v>
      </c>
      <c r="B38" s="39" t="s">
        <v>101</v>
      </c>
      <c r="C38" s="12" t="s">
        <v>69</v>
      </c>
      <c r="D38" s="41">
        <v>1179.9190000000001</v>
      </c>
      <c r="E38" s="25">
        <f t="shared" si="1"/>
        <v>1179.9190000000001</v>
      </c>
    </row>
    <row r="39" spans="1:5" x14ac:dyDescent="0.3">
      <c r="A39" s="38" t="s">
        <v>82</v>
      </c>
      <c r="B39" s="39" t="s">
        <v>101</v>
      </c>
      <c r="C39" s="12" t="s">
        <v>70</v>
      </c>
      <c r="D39" s="41">
        <v>1062.6469999999999</v>
      </c>
      <c r="E39" s="25">
        <f t="shared" si="1"/>
        <v>1062.6469999999999</v>
      </c>
    </row>
    <row r="40" spans="1:5" x14ac:dyDescent="0.3">
      <c r="A40" s="38" t="s">
        <v>82</v>
      </c>
      <c r="B40" s="39" t="s">
        <v>101</v>
      </c>
      <c r="C40" s="12" t="s">
        <v>71</v>
      </c>
      <c r="D40" s="41">
        <v>895.42</v>
      </c>
      <c r="E40" s="25">
        <f t="shared" si="1"/>
        <v>895.42</v>
      </c>
    </row>
    <row r="41" spans="1:5" x14ac:dyDescent="0.3">
      <c r="A41" s="38" t="s">
        <v>82</v>
      </c>
      <c r="B41" s="39" t="s">
        <v>101</v>
      </c>
      <c r="C41" s="12" t="s">
        <v>72</v>
      </c>
      <c r="D41" s="41">
        <v>651.99400000000003</v>
      </c>
      <c r="E41" s="25">
        <f t="shared" si="1"/>
        <v>651.99400000000003</v>
      </c>
    </row>
    <row r="42" spans="1:5" x14ac:dyDescent="0.3">
      <c r="A42" s="38" t="s">
        <v>82</v>
      </c>
      <c r="B42" s="39" t="s">
        <v>101</v>
      </c>
      <c r="C42" s="12" t="s">
        <v>73</v>
      </c>
      <c r="D42" s="41">
        <v>739.16200000000003</v>
      </c>
      <c r="E42" s="25">
        <f t="shared" si="1"/>
        <v>739.16200000000003</v>
      </c>
    </row>
    <row r="43" spans="1:5" x14ac:dyDescent="0.3">
      <c r="A43" s="38" t="s">
        <v>82</v>
      </c>
      <c r="B43" s="39" t="s">
        <v>101</v>
      </c>
      <c r="C43" s="12" t="s">
        <v>74</v>
      </c>
      <c r="D43" s="41">
        <v>586.28300000000002</v>
      </c>
      <c r="E43" s="25">
        <f t="shared" si="1"/>
        <v>586.28300000000002</v>
      </c>
    </row>
    <row r="44" spans="1:5" x14ac:dyDescent="0.3">
      <c r="A44" s="38" t="s">
        <v>82</v>
      </c>
      <c r="B44" s="39" t="s">
        <v>101</v>
      </c>
      <c r="C44" s="12" t="s">
        <v>75</v>
      </c>
      <c r="D44" s="41">
        <v>393.96199999999999</v>
      </c>
      <c r="E44" s="25">
        <f t="shared" si="1"/>
        <v>393.96199999999999</v>
      </c>
    </row>
    <row r="45" spans="1:5" x14ac:dyDescent="0.3">
      <c r="A45" s="38" t="s">
        <v>82</v>
      </c>
      <c r="B45" s="39" t="s">
        <v>101</v>
      </c>
      <c r="C45" s="12" t="s">
        <v>76</v>
      </c>
      <c r="D45" s="41">
        <v>380.97800000000001</v>
      </c>
      <c r="E45" s="25">
        <f t="shared" si="1"/>
        <v>380.97800000000001</v>
      </c>
    </row>
    <row r="46" spans="1:5" x14ac:dyDescent="0.3">
      <c r="A46" s="42" t="s">
        <v>83</v>
      </c>
      <c r="B46" s="36" t="s">
        <v>78</v>
      </c>
      <c r="C46" s="40">
        <v>0</v>
      </c>
      <c r="D46" s="41" t="s">
        <v>7</v>
      </c>
      <c r="E46" s="25" t="str">
        <f t="shared" si="1"/>
        <v>ND</v>
      </c>
    </row>
    <row r="47" spans="1:5" x14ac:dyDescent="0.3">
      <c r="A47" s="42" t="s">
        <v>83</v>
      </c>
      <c r="B47" s="36" t="s">
        <v>78</v>
      </c>
      <c r="C47" s="40">
        <v>0.33</v>
      </c>
      <c r="D47" s="38">
        <v>796.96199999999999</v>
      </c>
      <c r="E47" s="25">
        <f t="shared" si="1"/>
        <v>796.96199999999999</v>
      </c>
    </row>
    <row r="48" spans="1:5" x14ac:dyDescent="0.3">
      <c r="A48" s="42" t="s">
        <v>83</v>
      </c>
      <c r="B48" s="36" t="s">
        <v>78</v>
      </c>
      <c r="C48" s="40">
        <v>0.67</v>
      </c>
      <c r="D48" s="38">
        <v>832.71400000000006</v>
      </c>
      <c r="E48" s="25">
        <f t="shared" si="1"/>
        <v>832.71400000000006</v>
      </c>
    </row>
    <row r="49" spans="1:5" x14ac:dyDescent="0.3">
      <c r="A49" s="42" t="s">
        <v>83</v>
      </c>
      <c r="B49" s="36" t="s">
        <v>78</v>
      </c>
      <c r="C49" s="40">
        <v>1</v>
      </c>
      <c r="D49" s="41">
        <v>841.96299999999997</v>
      </c>
      <c r="E49" s="25">
        <f>IF(OR(D49=0,D49="no peak",D49="&lt; 0", D49&lt;$I$1*0.2),"ND",IF(OR(D49&lt;$I$1,$I$1*0.2&lt;=D49&lt;$I$1),"BQL",D49))</f>
        <v>841.96299999999997</v>
      </c>
    </row>
    <row r="50" spans="1:5" x14ac:dyDescent="0.3">
      <c r="A50" s="42" t="s">
        <v>83</v>
      </c>
      <c r="B50" s="36" t="s">
        <v>78</v>
      </c>
      <c r="C50" s="40">
        <v>1.5</v>
      </c>
      <c r="D50" s="41">
        <v>788.61599999999999</v>
      </c>
      <c r="E50" s="25">
        <f t="shared" ref="E50:E64" si="2">IF(OR(D50=0,D50="no peak",D50="&lt; 0", D50&lt;$I$1*0.2),"ND",IF(OR(D50&lt;$I$1,$I$1*0.2&lt;=D50&lt;$I$1),"BQL",D50))</f>
        <v>788.61599999999999</v>
      </c>
    </row>
    <row r="51" spans="1:5" x14ac:dyDescent="0.3">
      <c r="A51" s="42" t="s">
        <v>83</v>
      </c>
      <c r="B51" s="36" t="s">
        <v>78</v>
      </c>
      <c r="C51" s="40">
        <v>2</v>
      </c>
      <c r="D51" s="41">
        <v>743.48099999999999</v>
      </c>
      <c r="E51" s="25">
        <f t="shared" si="2"/>
        <v>743.48099999999999</v>
      </c>
    </row>
    <row r="52" spans="1:5" x14ac:dyDescent="0.3">
      <c r="A52" s="42" t="s">
        <v>83</v>
      </c>
      <c r="B52" s="36" t="s">
        <v>78</v>
      </c>
      <c r="C52" s="40">
        <v>3</v>
      </c>
      <c r="D52" s="41">
        <v>768.51499999999999</v>
      </c>
      <c r="E52" s="25">
        <f t="shared" si="2"/>
        <v>768.51499999999999</v>
      </c>
    </row>
    <row r="53" spans="1:5" x14ac:dyDescent="0.3">
      <c r="A53" s="42" t="s">
        <v>83</v>
      </c>
      <c r="B53" s="36" t="s">
        <v>78</v>
      </c>
      <c r="C53" s="40">
        <v>4</v>
      </c>
      <c r="D53" s="41">
        <v>584.72799999999995</v>
      </c>
      <c r="E53" s="25">
        <f t="shared" si="2"/>
        <v>584.72799999999995</v>
      </c>
    </row>
    <row r="54" spans="1:5" x14ac:dyDescent="0.3">
      <c r="A54" s="38" t="s">
        <v>84</v>
      </c>
      <c r="B54" s="36" t="s">
        <v>78</v>
      </c>
      <c r="C54" s="40">
        <v>0</v>
      </c>
      <c r="D54" s="41" t="s">
        <v>7</v>
      </c>
      <c r="E54" s="25" t="str">
        <f t="shared" si="2"/>
        <v>ND</v>
      </c>
    </row>
    <row r="55" spans="1:5" x14ac:dyDescent="0.3">
      <c r="A55" s="38" t="s">
        <v>84</v>
      </c>
      <c r="B55" s="36" t="s">
        <v>78</v>
      </c>
      <c r="C55" s="40">
        <v>0.33</v>
      </c>
      <c r="D55" s="41">
        <v>400.94400000000002</v>
      </c>
      <c r="E55" s="25">
        <f t="shared" si="2"/>
        <v>400.94400000000002</v>
      </c>
    </row>
    <row r="56" spans="1:5" x14ac:dyDescent="0.3">
      <c r="A56" s="38" t="s">
        <v>84</v>
      </c>
      <c r="B56" s="36" t="s">
        <v>78</v>
      </c>
      <c r="C56" s="26">
        <v>0.67</v>
      </c>
      <c r="D56" s="41">
        <v>368.096</v>
      </c>
      <c r="E56" s="25">
        <f t="shared" si="2"/>
        <v>368.096</v>
      </c>
    </row>
    <row r="57" spans="1:5" x14ac:dyDescent="0.3">
      <c r="A57" s="38" t="s">
        <v>84</v>
      </c>
      <c r="B57" s="36" t="s">
        <v>78</v>
      </c>
      <c r="C57" s="40">
        <v>1</v>
      </c>
      <c r="D57" s="41">
        <v>290.91699999999997</v>
      </c>
      <c r="E57" s="25">
        <f t="shared" si="2"/>
        <v>290.91699999999997</v>
      </c>
    </row>
    <row r="58" spans="1:5" x14ac:dyDescent="0.3">
      <c r="A58" s="38" t="s">
        <v>84</v>
      </c>
      <c r="B58" s="36" t="s">
        <v>78</v>
      </c>
      <c r="C58" s="40">
        <v>1.5</v>
      </c>
      <c r="D58" s="41">
        <v>247.85499999999999</v>
      </c>
      <c r="E58" s="25">
        <f t="shared" si="2"/>
        <v>247.85499999999999</v>
      </c>
    </row>
    <row r="59" spans="1:5" x14ac:dyDescent="0.3">
      <c r="A59" s="38" t="s">
        <v>84</v>
      </c>
      <c r="B59" s="36" t="s">
        <v>78</v>
      </c>
      <c r="C59" s="40">
        <v>2</v>
      </c>
      <c r="D59" s="41">
        <v>190.28800000000001</v>
      </c>
      <c r="E59" s="25">
        <f t="shared" si="2"/>
        <v>190.28800000000001</v>
      </c>
    </row>
    <row r="60" spans="1:5" x14ac:dyDescent="0.3">
      <c r="A60" s="38" t="s">
        <v>84</v>
      </c>
      <c r="B60" s="36" t="s">
        <v>78</v>
      </c>
      <c r="C60" s="40">
        <v>3</v>
      </c>
      <c r="D60" s="41">
        <v>131.00399999999999</v>
      </c>
      <c r="E60" s="25">
        <f t="shared" si="2"/>
        <v>131.00399999999999</v>
      </c>
    </row>
    <row r="61" spans="1:5" x14ac:dyDescent="0.3">
      <c r="A61" s="38" t="s">
        <v>84</v>
      </c>
      <c r="B61" s="36" t="s">
        <v>78</v>
      </c>
      <c r="C61" s="40">
        <v>4</v>
      </c>
      <c r="D61" s="41">
        <v>88.881</v>
      </c>
      <c r="E61" s="25">
        <f t="shared" si="2"/>
        <v>88.881</v>
      </c>
    </row>
    <row r="62" spans="1:5" x14ac:dyDescent="0.3">
      <c r="A62" s="38" t="s">
        <v>84</v>
      </c>
      <c r="B62" s="39" t="s">
        <v>101</v>
      </c>
      <c r="C62" s="11" t="s">
        <v>67</v>
      </c>
      <c r="D62" s="38">
        <v>455.399</v>
      </c>
      <c r="E62" s="25">
        <f t="shared" si="2"/>
        <v>455.399</v>
      </c>
    </row>
    <row r="63" spans="1:5" x14ac:dyDescent="0.3">
      <c r="A63" s="38" t="s">
        <v>84</v>
      </c>
      <c r="B63" s="39" t="s">
        <v>101</v>
      </c>
      <c r="C63" s="12" t="s">
        <v>68</v>
      </c>
      <c r="D63" s="38">
        <v>470.06400000000002</v>
      </c>
      <c r="E63" s="25">
        <f t="shared" si="2"/>
        <v>470.06400000000002</v>
      </c>
    </row>
    <row r="64" spans="1:5" x14ac:dyDescent="0.3">
      <c r="A64" s="38" t="s">
        <v>84</v>
      </c>
      <c r="B64" s="39" t="s">
        <v>101</v>
      </c>
      <c r="C64" s="12" t="s">
        <v>69</v>
      </c>
      <c r="D64" s="38">
        <v>757.56200000000001</v>
      </c>
      <c r="E64" s="25">
        <f t="shared" si="2"/>
        <v>757.56200000000001</v>
      </c>
    </row>
    <row r="65" spans="1:5" x14ac:dyDescent="0.3">
      <c r="A65" s="38" t="s">
        <v>84</v>
      </c>
      <c r="B65" s="39" t="s">
        <v>101</v>
      </c>
      <c r="C65" s="12" t="s">
        <v>70</v>
      </c>
      <c r="D65" s="41">
        <v>754.05700000000002</v>
      </c>
      <c r="E65" s="25">
        <f>IF(OR(D65=0,D65="no peak",D65="&lt; 0", D65&lt;$I$1*0.2),"ND",IF(OR(D65&lt;$I$1,$I$1*0.2&lt;=D65&lt;$I$1),"BQL",D65))</f>
        <v>754.05700000000002</v>
      </c>
    </row>
    <row r="66" spans="1:5" x14ac:dyDescent="0.3">
      <c r="A66" s="38" t="s">
        <v>84</v>
      </c>
      <c r="B66" s="39" t="s">
        <v>101</v>
      </c>
      <c r="C66" s="12" t="s">
        <v>71</v>
      </c>
      <c r="D66" s="41">
        <v>662.28200000000004</v>
      </c>
      <c r="E66" s="25">
        <f t="shared" ref="E66:E96" si="3">IF(OR(D66=0,D66="no peak",D66="&lt; 0", D66&lt;$I$1*0.2),"ND",IF(OR(D66&lt;$I$1,$I$1*0.2&lt;=D66&lt;$I$1),"BQL",D66))</f>
        <v>662.28200000000004</v>
      </c>
    </row>
    <row r="67" spans="1:5" x14ac:dyDescent="0.3">
      <c r="A67" s="38" t="s">
        <v>84</v>
      </c>
      <c r="B67" s="39" t="s">
        <v>101</v>
      </c>
      <c r="C67" s="12" t="s">
        <v>72</v>
      </c>
      <c r="D67" s="41">
        <v>598.31899999999996</v>
      </c>
      <c r="E67" s="25">
        <f t="shared" si="3"/>
        <v>598.31899999999996</v>
      </c>
    </row>
    <row r="68" spans="1:5" x14ac:dyDescent="0.3">
      <c r="A68" s="38" t="s">
        <v>84</v>
      </c>
      <c r="B68" s="39" t="s">
        <v>101</v>
      </c>
      <c r="C68" s="12" t="s">
        <v>73</v>
      </c>
      <c r="D68" s="41">
        <v>536.60699999999997</v>
      </c>
      <c r="E68" s="25">
        <f t="shared" si="3"/>
        <v>536.60699999999997</v>
      </c>
    </row>
    <row r="69" spans="1:5" x14ac:dyDescent="0.3">
      <c r="A69" s="38" t="s">
        <v>84</v>
      </c>
      <c r="B69" s="39" t="s">
        <v>101</v>
      </c>
      <c r="C69" s="12" t="s">
        <v>74</v>
      </c>
      <c r="D69" s="41">
        <v>367.91500000000002</v>
      </c>
      <c r="E69" s="25">
        <f t="shared" si="3"/>
        <v>367.91500000000002</v>
      </c>
    </row>
    <row r="70" spans="1:5" x14ac:dyDescent="0.3">
      <c r="A70" s="38" t="s">
        <v>84</v>
      </c>
      <c r="B70" s="39" t="s">
        <v>101</v>
      </c>
      <c r="C70" s="12" t="s">
        <v>75</v>
      </c>
      <c r="D70" s="41">
        <v>289.24299999999999</v>
      </c>
      <c r="E70" s="25">
        <f t="shared" si="3"/>
        <v>289.24299999999999</v>
      </c>
    </row>
    <row r="71" spans="1:5" x14ac:dyDescent="0.3">
      <c r="A71" s="38" t="s">
        <v>84</v>
      </c>
      <c r="B71" s="39" t="s">
        <v>101</v>
      </c>
      <c r="C71" s="12" t="s">
        <v>76</v>
      </c>
      <c r="D71" s="41">
        <v>418.62299999999999</v>
      </c>
      <c r="E71" s="25">
        <f t="shared" si="3"/>
        <v>418.62299999999999</v>
      </c>
    </row>
    <row r="72" spans="1:5" x14ac:dyDescent="0.3">
      <c r="A72" s="38" t="s">
        <v>85</v>
      </c>
      <c r="B72" s="36" t="s">
        <v>78</v>
      </c>
      <c r="C72" s="40">
        <v>0</v>
      </c>
      <c r="D72" s="41" t="s">
        <v>7</v>
      </c>
      <c r="E72" s="25" t="str">
        <f t="shared" si="3"/>
        <v>ND</v>
      </c>
    </row>
    <row r="73" spans="1:5" x14ac:dyDescent="0.3">
      <c r="A73" s="38" t="s">
        <v>85</v>
      </c>
      <c r="B73" s="36" t="s">
        <v>78</v>
      </c>
      <c r="C73" s="40">
        <v>0.33</v>
      </c>
      <c r="D73" s="41">
        <v>621.46500000000003</v>
      </c>
      <c r="E73" s="25">
        <f t="shared" si="3"/>
        <v>621.46500000000003</v>
      </c>
    </row>
    <row r="74" spans="1:5" x14ac:dyDescent="0.3">
      <c r="A74" s="38" t="s">
        <v>85</v>
      </c>
      <c r="B74" s="36" t="s">
        <v>78</v>
      </c>
      <c r="C74" s="26">
        <v>0.67</v>
      </c>
      <c r="D74" s="41">
        <v>378.59800000000001</v>
      </c>
      <c r="E74" s="25">
        <f t="shared" si="3"/>
        <v>378.59800000000001</v>
      </c>
    </row>
    <row r="75" spans="1:5" x14ac:dyDescent="0.3">
      <c r="A75" s="38" t="s">
        <v>85</v>
      </c>
      <c r="B75" s="36" t="s">
        <v>78</v>
      </c>
      <c r="C75" s="40">
        <v>1</v>
      </c>
      <c r="D75" s="41">
        <v>321.95400000000001</v>
      </c>
      <c r="E75" s="25">
        <f t="shared" si="3"/>
        <v>321.95400000000001</v>
      </c>
    </row>
    <row r="76" spans="1:5" x14ac:dyDescent="0.3">
      <c r="A76" s="38" t="s">
        <v>85</v>
      </c>
      <c r="B76" s="36" t="s">
        <v>78</v>
      </c>
      <c r="C76" s="40">
        <v>1.5</v>
      </c>
      <c r="D76" s="41">
        <v>1040.048</v>
      </c>
      <c r="E76" s="25">
        <f t="shared" si="3"/>
        <v>1040.048</v>
      </c>
    </row>
    <row r="77" spans="1:5" x14ac:dyDescent="0.3">
      <c r="A77" s="38" t="s">
        <v>85</v>
      </c>
      <c r="B77" s="36" t="s">
        <v>78</v>
      </c>
      <c r="C77" s="40">
        <v>2</v>
      </c>
      <c r="D77" s="41">
        <v>2127.884</v>
      </c>
      <c r="E77" s="25">
        <f t="shared" si="3"/>
        <v>2127.884</v>
      </c>
    </row>
    <row r="78" spans="1:5" x14ac:dyDescent="0.3">
      <c r="A78" s="38" t="s">
        <v>85</v>
      </c>
      <c r="B78" s="36" t="s">
        <v>78</v>
      </c>
      <c r="C78" s="40">
        <v>3</v>
      </c>
      <c r="D78" s="38">
        <v>1256.202</v>
      </c>
      <c r="E78" s="25">
        <f t="shared" si="3"/>
        <v>1256.202</v>
      </c>
    </row>
    <row r="79" spans="1:5" x14ac:dyDescent="0.3">
      <c r="A79" s="38" t="s">
        <v>85</v>
      </c>
      <c r="B79" s="36" t="s">
        <v>78</v>
      </c>
      <c r="C79" s="40">
        <v>4</v>
      </c>
      <c r="D79" s="38">
        <v>780.721</v>
      </c>
      <c r="E79" s="25">
        <f t="shared" si="3"/>
        <v>780.721</v>
      </c>
    </row>
    <row r="80" spans="1:5" x14ac:dyDescent="0.3">
      <c r="A80" s="38" t="s">
        <v>85</v>
      </c>
      <c r="B80" s="39" t="s">
        <v>101</v>
      </c>
      <c r="C80" s="11" t="s">
        <v>67</v>
      </c>
      <c r="D80" s="38">
        <v>146.33799999999999</v>
      </c>
      <c r="E80" s="25">
        <f t="shared" si="3"/>
        <v>146.33799999999999</v>
      </c>
    </row>
    <row r="81" spans="1:5" x14ac:dyDescent="0.3">
      <c r="A81" s="38" t="s">
        <v>85</v>
      </c>
      <c r="B81" s="39" t="s">
        <v>101</v>
      </c>
      <c r="C81" s="12" t="s">
        <v>68</v>
      </c>
      <c r="D81" s="41">
        <v>84.814999999999998</v>
      </c>
      <c r="E81" s="25">
        <f t="shared" si="3"/>
        <v>84.814999999999998</v>
      </c>
    </row>
    <row r="82" spans="1:5" x14ac:dyDescent="0.3">
      <c r="A82" s="38" t="s">
        <v>85</v>
      </c>
      <c r="B82" s="39" t="s">
        <v>101</v>
      </c>
      <c r="C82" s="12" t="s">
        <v>69</v>
      </c>
      <c r="D82" s="41">
        <v>199.03</v>
      </c>
      <c r="E82" s="25">
        <f t="shared" si="3"/>
        <v>199.03</v>
      </c>
    </row>
    <row r="83" spans="1:5" x14ac:dyDescent="0.3">
      <c r="A83" s="38" t="s">
        <v>85</v>
      </c>
      <c r="B83" s="39" t="s">
        <v>101</v>
      </c>
      <c r="C83" s="12" t="s">
        <v>70</v>
      </c>
      <c r="D83" s="41">
        <v>152.63900000000001</v>
      </c>
      <c r="E83" s="25">
        <f t="shared" si="3"/>
        <v>152.63900000000001</v>
      </c>
    </row>
    <row r="84" spans="1:5" x14ac:dyDescent="0.3">
      <c r="A84" s="38" t="s">
        <v>85</v>
      </c>
      <c r="B84" s="39" t="s">
        <v>101</v>
      </c>
      <c r="C84" s="12" t="s">
        <v>71</v>
      </c>
      <c r="D84" s="41">
        <v>196.73099999999999</v>
      </c>
      <c r="E84" s="25">
        <f t="shared" si="3"/>
        <v>196.73099999999999</v>
      </c>
    </row>
    <row r="85" spans="1:5" x14ac:dyDescent="0.3">
      <c r="A85" s="38" t="s">
        <v>85</v>
      </c>
      <c r="B85" s="39" t="s">
        <v>101</v>
      </c>
      <c r="C85" s="12" t="s">
        <v>72</v>
      </c>
      <c r="D85" s="41">
        <v>249.76499999999999</v>
      </c>
      <c r="E85" s="25">
        <f t="shared" si="3"/>
        <v>249.76499999999999</v>
      </c>
    </row>
    <row r="86" spans="1:5" x14ac:dyDescent="0.3">
      <c r="A86" s="38" t="s">
        <v>85</v>
      </c>
      <c r="B86" s="39" t="s">
        <v>101</v>
      </c>
      <c r="C86" s="12" t="s">
        <v>73</v>
      </c>
      <c r="D86" s="41">
        <v>242.96199999999999</v>
      </c>
      <c r="E86" s="25">
        <f t="shared" si="3"/>
        <v>242.96199999999999</v>
      </c>
    </row>
    <row r="87" spans="1:5" x14ac:dyDescent="0.3">
      <c r="A87" s="38" t="s">
        <v>85</v>
      </c>
      <c r="B87" s="39" t="s">
        <v>101</v>
      </c>
      <c r="C87" s="12" t="s">
        <v>74</v>
      </c>
      <c r="D87" s="41">
        <v>186.90100000000001</v>
      </c>
      <c r="E87" s="25">
        <f t="shared" si="3"/>
        <v>186.90100000000001</v>
      </c>
    </row>
    <row r="88" spans="1:5" x14ac:dyDescent="0.3">
      <c r="A88" s="38" t="s">
        <v>85</v>
      </c>
      <c r="B88" s="39" t="s">
        <v>101</v>
      </c>
      <c r="C88" s="12" t="s">
        <v>75</v>
      </c>
      <c r="D88" s="41">
        <v>157.273</v>
      </c>
      <c r="E88" s="25">
        <f t="shared" si="3"/>
        <v>157.273</v>
      </c>
    </row>
    <row r="89" spans="1:5" x14ac:dyDescent="0.3">
      <c r="A89" s="38" t="s">
        <v>85</v>
      </c>
      <c r="B89" s="39" t="s">
        <v>101</v>
      </c>
      <c r="C89" s="12" t="s">
        <v>76</v>
      </c>
      <c r="D89" s="41">
        <v>170.39500000000001</v>
      </c>
      <c r="E89" s="25">
        <f t="shared" si="3"/>
        <v>170.39500000000001</v>
      </c>
    </row>
    <row r="90" spans="1:5" x14ac:dyDescent="0.3">
      <c r="A90" s="42" t="s">
        <v>86</v>
      </c>
      <c r="B90" s="36" t="s">
        <v>78</v>
      </c>
      <c r="C90" s="40">
        <v>0</v>
      </c>
      <c r="D90" s="41" t="s">
        <v>7</v>
      </c>
      <c r="E90" s="25" t="str">
        <f t="shared" si="3"/>
        <v>ND</v>
      </c>
    </row>
    <row r="91" spans="1:5" x14ac:dyDescent="0.3">
      <c r="A91" s="42" t="s">
        <v>86</v>
      </c>
      <c r="B91" s="36" t="s">
        <v>78</v>
      </c>
      <c r="C91" s="40">
        <v>0.33</v>
      </c>
      <c r="D91" s="41">
        <v>2793.556</v>
      </c>
      <c r="E91" s="25">
        <f t="shared" si="3"/>
        <v>2793.556</v>
      </c>
    </row>
    <row r="92" spans="1:5" x14ac:dyDescent="0.3">
      <c r="A92" s="42" t="s">
        <v>86</v>
      </c>
      <c r="B92" s="36" t="s">
        <v>78</v>
      </c>
      <c r="C92" s="26">
        <v>0.67</v>
      </c>
      <c r="D92" s="41">
        <v>2473.596</v>
      </c>
      <c r="E92" s="25">
        <f t="shared" si="3"/>
        <v>2473.596</v>
      </c>
    </row>
    <row r="93" spans="1:5" x14ac:dyDescent="0.3">
      <c r="A93" s="42" t="s">
        <v>86</v>
      </c>
      <c r="B93" s="36" t="s">
        <v>78</v>
      </c>
      <c r="C93" s="40">
        <v>1</v>
      </c>
      <c r="D93" s="41">
        <v>1942.0239999999999</v>
      </c>
      <c r="E93" s="25">
        <f t="shared" si="3"/>
        <v>1942.0239999999999</v>
      </c>
    </row>
    <row r="94" spans="1:5" x14ac:dyDescent="0.3">
      <c r="A94" s="42" t="s">
        <v>86</v>
      </c>
      <c r="B94" s="36" t="s">
        <v>78</v>
      </c>
      <c r="C94" s="40">
        <v>1.5</v>
      </c>
      <c r="D94" s="41">
        <v>1270.7280000000001</v>
      </c>
      <c r="E94" s="25">
        <f t="shared" si="3"/>
        <v>1270.7280000000001</v>
      </c>
    </row>
    <row r="95" spans="1:5" x14ac:dyDescent="0.3">
      <c r="A95" s="42" t="s">
        <v>86</v>
      </c>
      <c r="B95" s="36" t="s">
        <v>78</v>
      </c>
      <c r="C95" s="40">
        <v>2</v>
      </c>
      <c r="D95" s="41">
        <v>938.74</v>
      </c>
      <c r="E95" s="25">
        <f t="shared" si="3"/>
        <v>938.74</v>
      </c>
    </row>
    <row r="96" spans="1:5" x14ac:dyDescent="0.3">
      <c r="A96" s="42" t="s">
        <v>86</v>
      </c>
      <c r="B96" s="36" t="s">
        <v>78</v>
      </c>
      <c r="C96" s="40">
        <v>3</v>
      </c>
      <c r="D96" s="41">
        <v>620.62</v>
      </c>
      <c r="E96" s="25">
        <f t="shared" si="3"/>
        <v>620.62</v>
      </c>
    </row>
    <row r="97" spans="1:5" x14ac:dyDescent="0.3">
      <c r="A97" s="42" t="s">
        <v>86</v>
      </c>
      <c r="B97" s="36" t="s">
        <v>78</v>
      </c>
      <c r="C97" s="40">
        <v>4</v>
      </c>
      <c r="D97" s="41">
        <v>488.375</v>
      </c>
      <c r="E97" s="25">
        <f>IF(OR(D97=0,D97="no peak",D97="&lt; 0", D97&lt;$I$1*0.2),"ND",IF(OR(D97&lt;$I$1,$I$1*0.2&lt;=D97&lt;$I$1),"BQL",D97))</f>
        <v>488.375</v>
      </c>
    </row>
    <row r="98" spans="1:5" x14ac:dyDescent="0.3">
      <c r="A98" s="42" t="s">
        <v>86</v>
      </c>
      <c r="B98" s="39" t="s">
        <v>101</v>
      </c>
      <c r="C98" s="11" t="s">
        <v>67</v>
      </c>
      <c r="D98" s="41">
        <v>332.97800000000001</v>
      </c>
      <c r="E98" s="25">
        <f t="shared" ref="E98:E125" si="4">IF(OR(D98=0,D98="no peak",D98="&lt; 0", D98&lt;$I$1*0.2),"ND",IF(OR(D98&lt;$I$1,$I$1*0.2&lt;=D98&lt;$I$1),"BQL",D98))</f>
        <v>332.97800000000001</v>
      </c>
    </row>
    <row r="99" spans="1:5" x14ac:dyDescent="0.3">
      <c r="A99" s="42" t="s">
        <v>86</v>
      </c>
      <c r="B99" s="39" t="s">
        <v>101</v>
      </c>
      <c r="C99" s="12" t="s">
        <v>68</v>
      </c>
      <c r="D99" s="41">
        <v>1261.1559999999999</v>
      </c>
      <c r="E99" s="25">
        <f t="shared" si="4"/>
        <v>1261.1559999999999</v>
      </c>
    </row>
    <row r="100" spans="1:5" x14ac:dyDescent="0.3">
      <c r="A100" s="42" t="s">
        <v>86</v>
      </c>
      <c r="B100" s="39" t="s">
        <v>101</v>
      </c>
      <c r="C100" s="12" t="s">
        <v>69</v>
      </c>
      <c r="D100" s="41">
        <v>1540.375</v>
      </c>
      <c r="E100" s="25">
        <f t="shared" si="4"/>
        <v>1540.375</v>
      </c>
    </row>
    <row r="101" spans="1:5" x14ac:dyDescent="0.3">
      <c r="A101" s="42" t="s">
        <v>86</v>
      </c>
      <c r="B101" s="39" t="s">
        <v>101</v>
      </c>
      <c r="C101" s="12" t="s">
        <v>70</v>
      </c>
      <c r="D101" s="41">
        <v>1308.183</v>
      </c>
      <c r="E101" s="25">
        <f t="shared" si="4"/>
        <v>1308.183</v>
      </c>
    </row>
    <row r="102" spans="1:5" x14ac:dyDescent="0.3">
      <c r="A102" s="42" t="s">
        <v>86</v>
      </c>
      <c r="B102" s="39" t="s">
        <v>101</v>
      </c>
      <c r="C102" s="12" t="s">
        <v>71</v>
      </c>
      <c r="D102" s="41">
        <v>1090.2940000000001</v>
      </c>
      <c r="E102" s="25">
        <f t="shared" si="4"/>
        <v>1090.2940000000001</v>
      </c>
    </row>
    <row r="103" spans="1:5" x14ac:dyDescent="0.3">
      <c r="A103" s="42" t="s">
        <v>86</v>
      </c>
      <c r="B103" s="39" t="s">
        <v>101</v>
      </c>
      <c r="C103" s="12" t="s">
        <v>72</v>
      </c>
      <c r="D103" s="41">
        <v>866.44600000000003</v>
      </c>
      <c r="E103" s="25">
        <f t="shared" si="4"/>
        <v>866.44600000000003</v>
      </c>
    </row>
    <row r="104" spans="1:5" x14ac:dyDescent="0.3">
      <c r="A104" s="42" t="s">
        <v>86</v>
      </c>
      <c r="B104" s="39" t="s">
        <v>101</v>
      </c>
      <c r="C104" s="12" t="s">
        <v>73</v>
      </c>
      <c r="D104" s="41">
        <v>822.67899999999997</v>
      </c>
      <c r="E104" s="25">
        <f t="shared" si="4"/>
        <v>822.67899999999997</v>
      </c>
    </row>
    <row r="105" spans="1:5" x14ac:dyDescent="0.3">
      <c r="A105" s="42" t="s">
        <v>86</v>
      </c>
      <c r="B105" s="39" t="s">
        <v>101</v>
      </c>
      <c r="C105" s="12" t="s">
        <v>74</v>
      </c>
      <c r="D105" s="41">
        <v>646.48500000000001</v>
      </c>
      <c r="E105" s="25">
        <f t="shared" si="4"/>
        <v>646.48500000000001</v>
      </c>
    </row>
    <row r="106" spans="1:5" x14ac:dyDescent="0.3">
      <c r="A106" s="42" t="s">
        <v>86</v>
      </c>
      <c r="B106" s="39" t="s">
        <v>101</v>
      </c>
      <c r="C106" s="12" t="s">
        <v>75</v>
      </c>
      <c r="D106" s="41">
        <v>432.81299999999999</v>
      </c>
      <c r="E106" s="25">
        <f t="shared" si="4"/>
        <v>432.81299999999999</v>
      </c>
    </row>
    <row r="107" spans="1:5" x14ac:dyDescent="0.3">
      <c r="A107" s="42" t="s">
        <v>86</v>
      </c>
      <c r="B107" s="39" t="s">
        <v>101</v>
      </c>
      <c r="C107" s="12" t="s">
        <v>76</v>
      </c>
      <c r="D107" s="41">
        <v>280.35199999999998</v>
      </c>
      <c r="E107" s="25">
        <f t="shared" si="4"/>
        <v>280.35199999999998</v>
      </c>
    </row>
    <row r="108" spans="1:5" x14ac:dyDescent="0.3">
      <c r="A108" s="42" t="s">
        <v>87</v>
      </c>
      <c r="B108" s="36" t="s">
        <v>78</v>
      </c>
      <c r="C108" s="40">
        <v>0</v>
      </c>
      <c r="D108" s="37" t="s">
        <v>7</v>
      </c>
      <c r="E108" s="25" t="str">
        <f t="shared" si="4"/>
        <v>ND</v>
      </c>
    </row>
    <row r="109" spans="1:5" x14ac:dyDescent="0.3">
      <c r="A109" s="42" t="s">
        <v>87</v>
      </c>
      <c r="B109" s="36" t="s">
        <v>78</v>
      </c>
      <c r="C109" s="40">
        <v>0.33</v>
      </c>
      <c r="D109" s="41">
        <v>856.66300000000001</v>
      </c>
      <c r="E109" s="25">
        <f t="shared" si="4"/>
        <v>856.66300000000001</v>
      </c>
    </row>
    <row r="110" spans="1:5" x14ac:dyDescent="0.3">
      <c r="A110" s="42" t="s">
        <v>87</v>
      </c>
      <c r="B110" s="36" t="s">
        <v>78</v>
      </c>
      <c r="C110" s="26">
        <v>0.67</v>
      </c>
      <c r="D110" s="38">
        <v>1300.3779999999999</v>
      </c>
      <c r="E110" s="25">
        <f t="shared" si="4"/>
        <v>1300.3779999999999</v>
      </c>
    </row>
    <row r="111" spans="1:5" x14ac:dyDescent="0.3">
      <c r="A111" s="42" t="s">
        <v>87</v>
      </c>
      <c r="B111" s="36" t="s">
        <v>78</v>
      </c>
      <c r="C111" s="40">
        <v>1</v>
      </c>
      <c r="D111" s="38">
        <v>2628.9070000000002</v>
      </c>
      <c r="E111" s="25">
        <f t="shared" si="4"/>
        <v>2628.9070000000002</v>
      </c>
    </row>
    <row r="112" spans="1:5" x14ac:dyDescent="0.3">
      <c r="A112" s="42" t="s">
        <v>87</v>
      </c>
      <c r="B112" s="36" t="s">
        <v>78</v>
      </c>
      <c r="C112" s="40">
        <v>1.5</v>
      </c>
      <c r="D112" s="38">
        <v>2730.2719999999999</v>
      </c>
      <c r="E112" s="25">
        <f t="shared" si="4"/>
        <v>2730.2719999999999</v>
      </c>
    </row>
    <row r="113" spans="1:5" x14ac:dyDescent="0.3">
      <c r="A113" s="42" t="s">
        <v>87</v>
      </c>
      <c r="B113" s="36" t="s">
        <v>78</v>
      </c>
      <c r="C113" s="40">
        <v>2</v>
      </c>
      <c r="D113" s="41">
        <v>2972.96</v>
      </c>
      <c r="E113" s="25">
        <f t="shared" si="4"/>
        <v>2972.96</v>
      </c>
    </row>
    <row r="114" spans="1:5" x14ac:dyDescent="0.3">
      <c r="A114" s="42" t="s">
        <v>87</v>
      </c>
      <c r="B114" s="36" t="s">
        <v>78</v>
      </c>
      <c r="C114" s="40">
        <v>3</v>
      </c>
      <c r="D114" s="41">
        <v>1560.3530000000001</v>
      </c>
      <c r="E114" s="25">
        <f t="shared" si="4"/>
        <v>1560.3530000000001</v>
      </c>
    </row>
    <row r="115" spans="1:5" x14ac:dyDescent="0.3">
      <c r="A115" s="42" t="s">
        <v>87</v>
      </c>
      <c r="B115" s="36" t="s">
        <v>78</v>
      </c>
      <c r="C115" s="40">
        <v>4</v>
      </c>
      <c r="D115" s="41">
        <v>1270.268</v>
      </c>
      <c r="E115" s="25">
        <f t="shared" si="4"/>
        <v>1270.268</v>
      </c>
    </row>
    <row r="116" spans="1:5" x14ac:dyDescent="0.3">
      <c r="A116" s="42" t="s">
        <v>87</v>
      </c>
      <c r="B116" s="39" t="s">
        <v>101</v>
      </c>
      <c r="C116" s="11" t="s">
        <v>67</v>
      </c>
      <c r="D116" s="41">
        <v>199.99799999999999</v>
      </c>
      <c r="E116" s="25">
        <f t="shared" si="4"/>
        <v>199.99799999999999</v>
      </c>
    </row>
    <row r="117" spans="1:5" x14ac:dyDescent="0.3">
      <c r="A117" s="42" t="s">
        <v>87</v>
      </c>
      <c r="B117" s="39" t="s">
        <v>101</v>
      </c>
      <c r="C117" s="12" t="s">
        <v>68</v>
      </c>
      <c r="D117" s="41">
        <v>354.08199999999999</v>
      </c>
      <c r="E117" s="25">
        <f t="shared" si="4"/>
        <v>354.08199999999999</v>
      </c>
    </row>
    <row r="118" spans="1:5" x14ac:dyDescent="0.3">
      <c r="A118" s="42" t="s">
        <v>87</v>
      </c>
      <c r="B118" s="39" t="s">
        <v>101</v>
      </c>
      <c r="C118" s="12" t="s">
        <v>69</v>
      </c>
      <c r="D118" s="41">
        <v>1270.7190000000001</v>
      </c>
      <c r="E118" s="25">
        <f t="shared" si="4"/>
        <v>1270.7190000000001</v>
      </c>
    </row>
    <row r="119" spans="1:5" x14ac:dyDescent="0.3">
      <c r="A119" s="42" t="s">
        <v>87</v>
      </c>
      <c r="B119" s="39" t="s">
        <v>101</v>
      </c>
      <c r="C119" s="12" t="s">
        <v>70</v>
      </c>
      <c r="D119" s="41">
        <v>1042.1679999999999</v>
      </c>
      <c r="E119" s="25">
        <f t="shared" si="4"/>
        <v>1042.1679999999999</v>
      </c>
    </row>
    <row r="120" spans="1:5" x14ac:dyDescent="0.3">
      <c r="A120" s="42" t="s">
        <v>87</v>
      </c>
      <c r="B120" s="39" t="s">
        <v>101</v>
      </c>
      <c r="C120" s="12" t="s">
        <v>71</v>
      </c>
      <c r="D120" s="41">
        <v>861.03700000000003</v>
      </c>
      <c r="E120" s="25">
        <f t="shared" si="4"/>
        <v>861.03700000000003</v>
      </c>
    </row>
    <row r="121" spans="1:5" x14ac:dyDescent="0.3">
      <c r="A121" s="42" t="s">
        <v>87</v>
      </c>
      <c r="B121" s="39" t="s">
        <v>101</v>
      </c>
      <c r="C121" s="12" t="s">
        <v>72</v>
      </c>
      <c r="D121" s="41">
        <v>1454.6659999999999</v>
      </c>
      <c r="E121" s="25">
        <f t="shared" si="4"/>
        <v>1454.6659999999999</v>
      </c>
    </row>
    <row r="122" spans="1:5" x14ac:dyDescent="0.3">
      <c r="A122" s="42" t="s">
        <v>87</v>
      </c>
      <c r="B122" s="39" t="s">
        <v>101</v>
      </c>
      <c r="C122" s="12" t="s">
        <v>73</v>
      </c>
      <c r="D122" s="41">
        <v>2409.6260000000002</v>
      </c>
      <c r="E122" s="25">
        <f t="shared" si="4"/>
        <v>2409.6260000000002</v>
      </c>
    </row>
    <row r="123" spans="1:5" x14ac:dyDescent="0.3">
      <c r="A123" s="42" t="s">
        <v>87</v>
      </c>
      <c r="B123" s="39" t="s">
        <v>101</v>
      </c>
      <c r="C123" s="12" t="s">
        <v>74</v>
      </c>
      <c r="D123" s="41">
        <v>1328.134</v>
      </c>
      <c r="E123" s="25">
        <f t="shared" si="4"/>
        <v>1328.134</v>
      </c>
    </row>
    <row r="124" spans="1:5" x14ac:dyDescent="0.3">
      <c r="A124" s="42" t="s">
        <v>87</v>
      </c>
      <c r="B124" s="39" t="s">
        <v>101</v>
      </c>
      <c r="C124" s="12" t="s">
        <v>75</v>
      </c>
      <c r="D124" s="41">
        <v>760.82899999999995</v>
      </c>
      <c r="E124" s="25">
        <f t="shared" si="4"/>
        <v>760.82899999999995</v>
      </c>
    </row>
    <row r="125" spans="1:5" x14ac:dyDescent="0.3">
      <c r="A125" s="42" t="s">
        <v>87</v>
      </c>
      <c r="B125" s="39" t="s">
        <v>101</v>
      </c>
      <c r="C125" s="12" t="s">
        <v>76</v>
      </c>
      <c r="D125" s="41">
        <v>900.81100000000004</v>
      </c>
      <c r="E125" s="25">
        <f t="shared" si="4"/>
        <v>900.81100000000004</v>
      </c>
    </row>
  </sheetData>
  <sheetProtection algorithmName="SHA-512" hashValue="y6umFAdNNEJya2AuEAKuO8TTB9SDuO3GJChLx0K5oD8y7P2QvVD+s2JVjnDuhjpt4YDUsqYQjM1v54kFglScdw==" saltValue="03aw49Gjd3cr4nLzqeu+Eg==" spinCount="100000" sheet="1" objects="1" scenarios="1"/>
  <phoneticPr fontId="1" type="noConversion"/>
  <pageMargins left="0.7" right="0.7" top="0.75" bottom="0.75" header="0.3" footer="0.3"/>
  <pageSetup paperSize="9" scale="8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2</vt:i4>
      </vt:variant>
    </vt:vector>
  </HeadingPairs>
  <TitlesOfParts>
    <vt:vector size="5" baseType="lpstr">
      <vt:lpstr>Information</vt:lpstr>
      <vt:lpstr>Batch Summary</vt:lpstr>
      <vt:lpstr>Sample Conc. (통계용 전달)</vt:lpstr>
      <vt:lpstr>'Batch Summary'!Print_Area</vt:lpstr>
      <vt:lpstr>Information!Print_Area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SYY</dc:creator>
  <cp:lastModifiedBy>김진아</cp:lastModifiedBy>
  <cp:lastPrinted>2020-06-01T07:40:46Z</cp:lastPrinted>
  <dcterms:created xsi:type="dcterms:W3CDTF">2018-08-07T03:47:00Z</dcterms:created>
  <dcterms:modified xsi:type="dcterms:W3CDTF">2022-07-22T06:46:27Z</dcterms:modified>
</cp:coreProperties>
</file>