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2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S3" i="1"/>
  <c r="L2" i="1"/>
  <c r="R11" i="1"/>
  <c r="B16" i="1"/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27" i="1"/>
  <c r="A26" i="1"/>
  <c r="A25" i="1"/>
  <c r="A24" i="1"/>
  <c r="A22" i="1"/>
  <c r="A23" i="1"/>
  <c r="A21" i="1"/>
  <c r="A20" i="1"/>
  <c r="A19" i="1"/>
  <c r="E21" i="1"/>
  <c r="S4" i="1"/>
  <c r="B33" i="1" l="1"/>
  <c r="C23" i="1" s="1"/>
  <c r="D23" i="1" s="1"/>
  <c r="K3" i="1"/>
  <c r="K4" i="1"/>
  <c r="K5" i="1"/>
  <c r="K6" i="1"/>
  <c r="K7" i="1"/>
  <c r="K8" i="1"/>
  <c r="K9" i="1"/>
  <c r="K10" i="1"/>
  <c r="K11" i="1"/>
  <c r="K12" i="1"/>
  <c r="K13" i="1"/>
  <c r="K2" i="1"/>
  <c r="K16" i="1" l="1"/>
  <c r="L13" i="1" s="1"/>
  <c r="O13" i="1" s="1"/>
  <c r="C28" i="1"/>
  <c r="D28" i="1" s="1"/>
  <c r="C29" i="1"/>
  <c r="D29" i="1" s="1"/>
  <c r="C24" i="1"/>
  <c r="D24" i="1" s="1"/>
  <c r="C19" i="1"/>
  <c r="D19" i="1" s="1"/>
  <c r="C20" i="1"/>
  <c r="D20" i="1" s="1"/>
  <c r="C26" i="1"/>
  <c r="D26" i="1" s="1"/>
  <c r="C30" i="1"/>
  <c r="D30" i="1" s="1"/>
  <c r="C21" i="1"/>
  <c r="D21" i="1" s="1"/>
  <c r="C25" i="1"/>
  <c r="D25" i="1" s="1"/>
  <c r="C27" i="1"/>
  <c r="D27" i="1" s="1"/>
  <c r="C22" i="1"/>
  <c r="D22" i="1" s="1"/>
  <c r="C16" i="1"/>
  <c r="D16" i="1"/>
  <c r="E16" i="1"/>
  <c r="F16" i="1"/>
  <c r="G16" i="1"/>
  <c r="H16" i="1"/>
  <c r="I16" i="1"/>
  <c r="J16" i="1"/>
  <c r="L6" i="1" l="1"/>
  <c r="O6" i="1" s="1"/>
  <c r="L7" i="1"/>
  <c r="O7" i="1" s="1"/>
  <c r="L9" i="1"/>
  <c r="O9" i="1" s="1"/>
  <c r="L12" i="1"/>
  <c r="O12" i="1" s="1"/>
  <c r="L3" i="1"/>
  <c r="O3" i="1" s="1"/>
  <c r="O2" i="1"/>
  <c r="L11" i="1"/>
  <c r="O11" i="1" s="1"/>
  <c r="L10" i="1"/>
  <c r="O10" i="1" s="1"/>
  <c r="L8" i="1"/>
  <c r="O8" i="1" s="1"/>
  <c r="L5" i="1"/>
  <c r="O5" i="1" s="1"/>
  <c r="L4" i="1"/>
  <c r="O4" i="1" s="1"/>
  <c r="E19" i="1"/>
  <c r="S2" i="1" l="1"/>
</calcChain>
</file>

<file path=xl/sharedStrings.xml><?xml version="1.0" encoding="utf-8"?>
<sst xmlns="http://schemas.openxmlformats.org/spreadsheetml/2006/main" count="15" uniqueCount="11">
  <si>
    <t>Сумма</t>
  </si>
  <si>
    <t>Эксперты</t>
  </si>
  <si>
    <t>Задачи</t>
  </si>
  <si>
    <t>Sj</t>
  </si>
  <si>
    <r>
      <t>b</t>
    </r>
    <r>
      <rPr>
        <sz val="14"/>
        <color rgb="FF000000"/>
        <rFont val="Times New Roman"/>
        <family val="1"/>
        <charset val="204"/>
      </rPr>
      <t>j</t>
    </r>
  </si>
  <si>
    <t>Очередность решения задач</t>
  </si>
  <si>
    <r>
      <t>b**2</t>
    </r>
    <r>
      <rPr>
        <sz val="14"/>
        <color rgb="FF000000"/>
        <rFont val="Times New Roman"/>
        <family val="1"/>
        <charset val="204"/>
      </rPr>
      <t>j</t>
    </r>
  </si>
  <si>
    <t>m</t>
  </si>
  <si>
    <t>n</t>
  </si>
  <si>
    <t>K</t>
  </si>
  <si>
    <r>
      <t>T</t>
    </r>
    <r>
      <rPr>
        <vertAlign val="subscript"/>
        <sz val="14"/>
        <color theme="1"/>
        <rFont val="Times New Roman"/>
        <family val="1"/>
        <charset val="204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</si>
</sst>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228600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27215</xdr:colOff>
      <xdr:row>34</xdr:row>
      <xdr:rowOff>27214</xdr:rowOff>
    </xdr:from>
    <xdr:to>
      <xdr:col>6</xdr:col>
      <xdr:colOff>215719</xdr:colOff>
      <xdr:row>35</xdr:row>
      <xdr:rowOff>726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5" y="8586107"/>
          <a:ext cx="3876040" cy="2184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4" zoomScale="70" zoomScaleNormal="70" workbookViewId="0">
      <selection activeCell="H21" sqref="H21"/>
    </sheetView>
  </sheetViews>
  <sheetFormatPr defaultRowHeight="18.75" x14ac:dyDescent="0.3"/>
  <cols>
    <col min="1" max="1" width="9.140625" style="2"/>
    <col min="2" max="2" width="9.85546875" style="2" bestFit="1" customWidth="1"/>
    <col min="3" max="4" width="9.140625" style="2"/>
    <col min="5" max="5" width="8.85546875" style="2" customWidth="1"/>
    <col min="6" max="12" width="9.140625" style="2"/>
    <col min="13" max="13" width="20.28515625" style="2" customWidth="1"/>
    <col min="14" max="16384" width="9.140625" style="2"/>
  </cols>
  <sheetData>
    <row r="1" spans="1:19" ht="37.5" x14ac:dyDescent="0.3">
      <c r="A1" s="4" t="s">
        <v>2</v>
      </c>
      <c r="B1" s="25" t="s">
        <v>1</v>
      </c>
      <c r="C1" s="25"/>
      <c r="D1" s="25"/>
      <c r="E1" s="25"/>
      <c r="F1" s="26"/>
      <c r="G1" s="26"/>
      <c r="H1" s="26"/>
      <c r="I1" s="26"/>
      <c r="J1" s="26"/>
      <c r="K1" s="5" t="s">
        <v>3</v>
      </c>
      <c r="L1" s="6" t="s">
        <v>4</v>
      </c>
      <c r="M1" s="7" t="s">
        <v>5</v>
      </c>
      <c r="O1" s="6" t="s">
        <v>6</v>
      </c>
      <c r="P1" s="10" t="s">
        <v>7</v>
      </c>
      <c r="Q1" s="12" t="s">
        <v>8</v>
      </c>
      <c r="R1" s="10" t="s">
        <v>10</v>
      </c>
      <c r="S1" s="10" t="s">
        <v>9</v>
      </c>
    </row>
    <row r="2" spans="1:19" x14ac:dyDescent="0.3">
      <c r="B2" s="21">
        <v>3.5</v>
      </c>
      <c r="C2" s="21">
        <v>1.5</v>
      </c>
      <c r="D2" s="21">
        <v>1.5</v>
      </c>
      <c r="E2" s="22">
        <v>3</v>
      </c>
      <c r="F2" s="21">
        <v>1.5</v>
      </c>
      <c r="G2" s="22">
        <v>2.5</v>
      </c>
      <c r="H2" s="22">
        <v>2</v>
      </c>
      <c r="I2" s="22">
        <v>1</v>
      </c>
      <c r="J2" s="21">
        <v>3.5</v>
      </c>
      <c r="K2" s="19">
        <f>SUM(B2:J2)</f>
        <v>20</v>
      </c>
      <c r="L2" s="4">
        <f>$K$16-K2</f>
        <v>30.142857142857146</v>
      </c>
      <c r="M2" s="5">
        <v>1</v>
      </c>
      <c r="N2" s="1"/>
      <c r="O2" s="4">
        <f>L2^2</f>
        <v>908.59183673469408</v>
      </c>
      <c r="P2" s="10">
        <v>9</v>
      </c>
      <c r="Q2" s="12">
        <v>12</v>
      </c>
      <c r="R2" s="10">
        <v>72</v>
      </c>
      <c r="S2" s="10">
        <f>S3/S4</f>
        <v>0.54830658639791163</v>
      </c>
    </row>
    <row r="3" spans="1:19" x14ac:dyDescent="0.3">
      <c r="B3" s="21">
        <v>12</v>
      </c>
      <c r="C3" s="21">
        <v>9</v>
      </c>
      <c r="D3" s="21">
        <v>9.5</v>
      </c>
      <c r="E3" s="22">
        <v>9.5</v>
      </c>
      <c r="F3" s="21">
        <v>11</v>
      </c>
      <c r="G3" s="22">
        <v>10.5</v>
      </c>
      <c r="H3" s="22">
        <v>9</v>
      </c>
      <c r="I3" s="22">
        <v>11</v>
      </c>
      <c r="J3" s="21">
        <v>11</v>
      </c>
      <c r="K3" s="19">
        <f t="shared" ref="K3:K13" si="0">SUM(B3:J3)</f>
        <v>92.5</v>
      </c>
      <c r="L3" s="4">
        <f t="shared" ref="L3:L13" si="1">$K$16-K3</f>
        <v>-42.357142857142854</v>
      </c>
      <c r="M3" s="5">
        <v>12</v>
      </c>
      <c r="N3" s="1"/>
      <c r="O3" s="4">
        <f t="shared" ref="O3:O13" si="2">L3^2</f>
        <v>1794.127551020408</v>
      </c>
      <c r="R3" s="10">
        <v>42</v>
      </c>
      <c r="S3" s="10">
        <f>12 * (SUM(O2:O13))</f>
        <v>72067.224489795917</v>
      </c>
    </row>
    <row r="4" spans="1:19" x14ac:dyDescent="0.3">
      <c r="B4" s="21">
        <v>7.5</v>
      </c>
      <c r="C4" s="21">
        <v>7.5</v>
      </c>
      <c r="D4" s="21">
        <v>3</v>
      </c>
      <c r="E4" s="22">
        <v>3</v>
      </c>
      <c r="F4" s="21">
        <v>3.5</v>
      </c>
      <c r="G4" s="22">
        <v>12</v>
      </c>
      <c r="H4" s="22">
        <v>6</v>
      </c>
      <c r="I4" s="22">
        <v>6</v>
      </c>
      <c r="J4" s="21">
        <v>9</v>
      </c>
      <c r="K4" s="19">
        <f t="shared" si="0"/>
        <v>57.5</v>
      </c>
      <c r="L4" s="4">
        <f t="shared" si="1"/>
        <v>-7.3571428571428541</v>
      </c>
      <c r="M4" s="8">
        <v>6</v>
      </c>
      <c r="N4" s="1"/>
      <c r="O4" s="4">
        <f t="shared" si="2"/>
        <v>54.12755102040812</v>
      </c>
      <c r="R4" s="10">
        <v>36</v>
      </c>
      <c r="S4" s="10">
        <f>P2^2*(Q2^3-Q2)-P2*(SUM(R2:R10))</f>
        <v>131436</v>
      </c>
    </row>
    <row r="5" spans="1:19" x14ac:dyDescent="0.3">
      <c r="B5" s="21">
        <v>9.5</v>
      </c>
      <c r="C5" s="21">
        <v>11.5</v>
      </c>
      <c r="D5" s="21">
        <v>9.5</v>
      </c>
      <c r="E5" s="22">
        <v>9.5</v>
      </c>
      <c r="F5" s="21">
        <v>9</v>
      </c>
      <c r="G5" s="22">
        <v>8.5</v>
      </c>
      <c r="H5" s="22">
        <v>9</v>
      </c>
      <c r="I5" s="22">
        <v>11</v>
      </c>
      <c r="J5" s="21">
        <v>9</v>
      </c>
      <c r="K5" s="19">
        <f t="shared" si="0"/>
        <v>86.5</v>
      </c>
      <c r="L5" s="4">
        <f t="shared" si="1"/>
        <v>-36.357142857142854</v>
      </c>
      <c r="M5" s="8">
        <v>11</v>
      </c>
      <c r="N5" s="1"/>
      <c r="O5" s="4">
        <f t="shared" si="2"/>
        <v>1321.8418367346937</v>
      </c>
      <c r="R5" s="10">
        <v>330</v>
      </c>
    </row>
    <row r="6" spans="1:19" x14ac:dyDescent="0.3">
      <c r="B6" s="21">
        <v>9.5</v>
      </c>
      <c r="C6" s="21">
        <v>10</v>
      </c>
      <c r="D6" s="21">
        <v>6.5</v>
      </c>
      <c r="E6" s="22">
        <v>9.5</v>
      </c>
      <c r="F6" s="21">
        <v>6.5</v>
      </c>
      <c r="G6" s="22">
        <v>10.5</v>
      </c>
      <c r="H6" s="22">
        <v>9</v>
      </c>
      <c r="I6" s="22">
        <v>6</v>
      </c>
      <c r="J6" s="21">
        <v>9</v>
      </c>
      <c r="K6" s="19">
        <f t="shared" si="0"/>
        <v>76.5</v>
      </c>
      <c r="L6" s="4">
        <f t="shared" si="1"/>
        <v>-26.357142857142854</v>
      </c>
      <c r="M6" s="8">
        <v>10</v>
      </c>
      <c r="N6" s="1"/>
      <c r="O6" s="4">
        <f t="shared" si="2"/>
        <v>694.69897959183652</v>
      </c>
      <c r="R6" s="10">
        <v>42</v>
      </c>
    </row>
    <row r="7" spans="1:19" x14ac:dyDescent="0.3">
      <c r="B7" s="21">
        <v>11</v>
      </c>
      <c r="C7" s="21">
        <v>4</v>
      </c>
      <c r="D7" s="21">
        <v>4</v>
      </c>
      <c r="E7" s="22">
        <v>3</v>
      </c>
      <c r="F7" s="21">
        <v>5</v>
      </c>
      <c r="G7" s="22">
        <v>5.5</v>
      </c>
      <c r="H7" s="22">
        <v>12</v>
      </c>
      <c r="I7" s="22">
        <v>6</v>
      </c>
      <c r="J7" s="21">
        <v>12</v>
      </c>
      <c r="K7" s="19">
        <f t="shared" si="0"/>
        <v>62.5</v>
      </c>
      <c r="L7" s="4">
        <f t="shared" si="1"/>
        <v>-12.357142857142854</v>
      </c>
      <c r="M7" s="8">
        <v>7</v>
      </c>
      <c r="N7" s="1"/>
      <c r="O7" s="4">
        <f t="shared" si="2"/>
        <v>152.69897959183666</v>
      </c>
      <c r="R7" s="10">
        <v>78</v>
      </c>
    </row>
    <row r="8" spans="1:19" x14ac:dyDescent="0.3">
      <c r="B8" s="21">
        <v>6</v>
      </c>
      <c r="C8" s="21">
        <v>6</v>
      </c>
      <c r="D8" s="21">
        <v>12</v>
      </c>
      <c r="E8" s="22">
        <v>6</v>
      </c>
      <c r="F8" s="21">
        <v>6.5</v>
      </c>
      <c r="G8" s="22">
        <v>7</v>
      </c>
      <c r="H8" s="22">
        <v>4.5</v>
      </c>
      <c r="I8" s="22">
        <v>8.5</v>
      </c>
      <c r="J8" s="21">
        <v>6.5</v>
      </c>
      <c r="K8" s="19">
        <f t="shared" si="0"/>
        <v>63</v>
      </c>
      <c r="L8" s="4">
        <f t="shared" si="1"/>
        <v>-12.857142857142854</v>
      </c>
      <c r="M8" s="8">
        <v>8</v>
      </c>
      <c r="N8" s="1"/>
      <c r="O8" s="4">
        <f t="shared" si="2"/>
        <v>165.30612244897952</v>
      </c>
      <c r="R8" s="10">
        <v>90</v>
      </c>
    </row>
    <row r="9" spans="1:19" x14ac:dyDescent="0.3">
      <c r="B9" s="21">
        <v>1</v>
      </c>
      <c r="C9" s="21">
        <v>1.5</v>
      </c>
      <c r="D9" s="21">
        <v>1.5</v>
      </c>
      <c r="E9" s="22">
        <v>3</v>
      </c>
      <c r="F9" s="21">
        <v>12</v>
      </c>
      <c r="G9" s="22">
        <v>2.5</v>
      </c>
      <c r="H9" s="22">
        <v>2</v>
      </c>
      <c r="I9" s="22">
        <v>2.5</v>
      </c>
      <c r="J9" s="21">
        <v>1</v>
      </c>
      <c r="K9" s="19">
        <f t="shared" si="0"/>
        <v>27</v>
      </c>
      <c r="L9" s="4">
        <f t="shared" si="1"/>
        <v>23.142857142857146</v>
      </c>
      <c r="M9" s="8">
        <v>2</v>
      </c>
      <c r="N9" s="1"/>
      <c r="O9" s="4">
        <f t="shared" si="2"/>
        <v>535.59183673469397</v>
      </c>
      <c r="R9" s="10">
        <v>60</v>
      </c>
    </row>
    <row r="10" spans="1:19" x14ac:dyDescent="0.3">
      <c r="B10" s="21">
        <v>7.5</v>
      </c>
      <c r="C10" s="21">
        <v>4</v>
      </c>
      <c r="D10" s="21">
        <v>6.5</v>
      </c>
      <c r="E10" s="22">
        <v>9.5</v>
      </c>
      <c r="F10" s="21">
        <v>1.5</v>
      </c>
      <c r="G10" s="22">
        <v>8.5</v>
      </c>
      <c r="H10" s="22">
        <v>9</v>
      </c>
      <c r="I10" s="22">
        <v>4</v>
      </c>
      <c r="J10" s="21">
        <v>3.5</v>
      </c>
      <c r="K10" s="19">
        <f t="shared" si="0"/>
        <v>54</v>
      </c>
      <c r="L10" s="4">
        <f t="shared" si="1"/>
        <v>-3.8571428571428541</v>
      </c>
      <c r="M10" s="8">
        <v>4</v>
      </c>
      <c r="N10" s="1"/>
      <c r="O10" s="4">
        <f t="shared" si="2"/>
        <v>14.87755102040814</v>
      </c>
      <c r="R10" s="10">
        <v>90</v>
      </c>
    </row>
    <row r="11" spans="1:19" x14ac:dyDescent="0.3">
      <c r="B11" s="21">
        <v>3.5</v>
      </c>
      <c r="C11" s="21">
        <v>11.5</v>
      </c>
      <c r="D11" s="21">
        <v>6.5</v>
      </c>
      <c r="E11" s="22">
        <v>9.5</v>
      </c>
      <c r="F11" s="21">
        <v>9</v>
      </c>
      <c r="G11" s="22">
        <v>2.5</v>
      </c>
      <c r="H11" s="22">
        <v>9</v>
      </c>
      <c r="I11" s="22">
        <v>11</v>
      </c>
      <c r="J11" s="21">
        <v>3.5</v>
      </c>
      <c r="K11" s="19">
        <f t="shared" si="0"/>
        <v>66</v>
      </c>
      <c r="L11" s="4">
        <f t="shared" si="1"/>
        <v>-15.857142857142854</v>
      </c>
      <c r="M11" s="8">
        <v>9</v>
      </c>
      <c r="N11" s="1"/>
      <c r="O11" s="4">
        <f t="shared" si="2"/>
        <v>251.44897959183663</v>
      </c>
      <c r="R11" s="2">
        <f>SUM(R2:R10)</f>
        <v>840</v>
      </c>
    </row>
    <row r="12" spans="1:19" x14ac:dyDescent="0.3">
      <c r="B12" s="21">
        <v>3.5</v>
      </c>
      <c r="C12" s="21">
        <v>4</v>
      </c>
      <c r="D12" s="21">
        <v>11</v>
      </c>
      <c r="E12" s="22">
        <v>3</v>
      </c>
      <c r="F12" s="21">
        <v>3.5</v>
      </c>
      <c r="G12" s="22">
        <v>5.5</v>
      </c>
      <c r="H12" s="22">
        <v>4.5</v>
      </c>
      <c r="I12" s="22">
        <v>2.5</v>
      </c>
      <c r="J12" s="21">
        <v>3.5</v>
      </c>
      <c r="K12" s="20">
        <f t="shared" si="0"/>
        <v>41</v>
      </c>
      <c r="L12" s="15">
        <f t="shared" si="1"/>
        <v>9.1428571428571459</v>
      </c>
      <c r="M12" s="16">
        <v>3</v>
      </c>
      <c r="N12" s="1"/>
      <c r="O12" s="4">
        <f t="shared" si="2"/>
        <v>83.591836734693928</v>
      </c>
    </row>
    <row r="13" spans="1:19" x14ac:dyDescent="0.3">
      <c r="B13" s="21">
        <v>3.5</v>
      </c>
      <c r="C13" s="21">
        <v>7.5</v>
      </c>
      <c r="D13" s="21">
        <v>6.5</v>
      </c>
      <c r="E13" s="22">
        <v>9.5</v>
      </c>
      <c r="F13" s="21">
        <v>9</v>
      </c>
      <c r="G13" s="22">
        <v>2.5</v>
      </c>
      <c r="H13" s="22">
        <v>2</v>
      </c>
      <c r="I13" s="22">
        <v>8.5</v>
      </c>
      <c r="J13" s="21">
        <v>6.5</v>
      </c>
      <c r="K13" s="19">
        <f t="shared" si="0"/>
        <v>55.5</v>
      </c>
      <c r="L13" s="4">
        <f t="shared" si="1"/>
        <v>-5.3571428571428541</v>
      </c>
      <c r="M13" s="9">
        <v>5</v>
      </c>
      <c r="N13" s="1"/>
      <c r="O13" s="15">
        <f t="shared" si="2"/>
        <v>28.698979591836704</v>
      </c>
    </row>
    <row r="14" spans="1:19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"/>
      <c r="L14" s="1"/>
      <c r="M14" s="18"/>
      <c r="N14" s="1"/>
      <c r="O14" s="23"/>
    </row>
    <row r="15" spans="1:19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"/>
      <c r="L15" s="1"/>
      <c r="M15" s="18"/>
      <c r="N15" s="1"/>
      <c r="O15" s="1"/>
    </row>
    <row r="16" spans="1:19" x14ac:dyDescent="0.3">
      <c r="A16" s="4" t="s">
        <v>0</v>
      </c>
      <c r="B16" s="3">
        <f>SUM(B2:B13)</f>
        <v>78</v>
      </c>
      <c r="C16" s="3">
        <f t="shared" ref="C16:J16" si="3">SUM(C2:C15)</f>
        <v>78</v>
      </c>
      <c r="D16" s="3">
        <f t="shared" si="3"/>
        <v>78</v>
      </c>
      <c r="E16" s="3">
        <f t="shared" si="3"/>
        <v>78</v>
      </c>
      <c r="F16" s="3">
        <f t="shared" si="3"/>
        <v>78</v>
      </c>
      <c r="G16" s="3">
        <f t="shared" si="3"/>
        <v>78</v>
      </c>
      <c r="H16" s="3">
        <f t="shared" si="3"/>
        <v>78</v>
      </c>
      <c r="I16" s="3">
        <f t="shared" si="3"/>
        <v>78</v>
      </c>
      <c r="J16" s="3">
        <f t="shared" si="3"/>
        <v>78</v>
      </c>
      <c r="K16" s="13">
        <f>SUM(K2:K13)/14</f>
        <v>50.142857142857146</v>
      </c>
    </row>
    <row r="17" spans="1:13" x14ac:dyDescent="0.3">
      <c r="M17" s="2">
        <v>20</v>
      </c>
    </row>
    <row r="18" spans="1:13" x14ac:dyDescent="0.3">
      <c r="A18"/>
      <c r="B18" s="10" t="s">
        <v>3</v>
      </c>
      <c r="C18" s="6" t="s">
        <v>4</v>
      </c>
      <c r="D18" s="6" t="s">
        <v>6</v>
      </c>
      <c r="E18" s="14" t="s">
        <v>9</v>
      </c>
      <c r="M18" s="2">
        <v>27</v>
      </c>
    </row>
    <row r="19" spans="1:13" x14ac:dyDescent="0.3">
      <c r="A19" s="1">
        <f>(0.1/(0.1+0.1+0.2+0.2+0.2+0.1+0.1+0.4+0.4))</f>
        <v>5.5555555555555566E-2</v>
      </c>
      <c r="B19" s="8">
        <f>$A$19 *B2 + $A$20 *C2 + $A$21 * D2  + $A$22 * E2 + $A$23 * F2 + $A$24 * G2 + $A$25 * H2 + $A$26 *I2 + $A$27 * J2</f>
        <v>2.1944444444444446</v>
      </c>
      <c r="C19" s="8">
        <f>$B$33 -B19</f>
        <v>3.3769841269841292</v>
      </c>
      <c r="D19" s="4">
        <f>C19^2</f>
        <v>11.404021793902761</v>
      </c>
      <c r="E19" s="14">
        <f>E20/E21</f>
        <v>0.58021565240722428</v>
      </c>
      <c r="F19" s="2">
        <v>2.19</v>
      </c>
      <c r="M19" s="2">
        <v>41</v>
      </c>
    </row>
    <row r="20" spans="1:13" x14ac:dyDescent="0.3">
      <c r="A20" s="1">
        <f>(0.1/(0.1+0.1+0.2+0.2+0.2+0.1+0.1+0.4+0.4))</f>
        <v>5.5555555555555566E-2</v>
      </c>
      <c r="B20" s="8">
        <f t="shared" ref="B20:B32" si="4">$A$19 *B3 + $A$20 *C3 + $A$21 * D3  + $A$22 * E3 + $A$23 * F3 + $A$24 * G3 + $A$25 * H3 + $A$26 *I3 + $A$27 * J3</f>
        <v>10.472222222222223</v>
      </c>
      <c r="C20" s="8">
        <f t="shared" ref="C20:C30" si="5">$B$33 -B20</f>
        <v>-4.9007936507936494</v>
      </c>
      <c r="D20" s="4">
        <f t="shared" ref="D20:D30" si="6">C20^2</f>
        <v>24.017778407659346</v>
      </c>
      <c r="E20" s="14">
        <f>12 * (SUM(D19:D30))</f>
        <v>941.4965986394559</v>
      </c>
      <c r="F20" s="2">
        <v>3</v>
      </c>
      <c r="M20" s="2">
        <v>54</v>
      </c>
    </row>
    <row r="21" spans="1:13" x14ac:dyDescent="0.3">
      <c r="A21" s="1">
        <f>(0.2/(0.1+0.1+0.2+0.2+0.2+0.1+0.1+0.4+0.4))</f>
        <v>0.11111111111111113</v>
      </c>
      <c r="B21" s="8">
        <f t="shared" si="4"/>
        <v>6.2222222222222232</v>
      </c>
      <c r="C21" s="8">
        <f t="shared" si="5"/>
        <v>-0.65079365079364937</v>
      </c>
      <c r="D21" s="4">
        <f t="shared" si="6"/>
        <v>0.42353237591332643</v>
      </c>
      <c r="E21" s="14">
        <f>(Q2^3-Q2)-((SUM(R2:R10)/P2))</f>
        <v>1622.6666666666667</v>
      </c>
      <c r="F21" s="2">
        <v>4.25</v>
      </c>
      <c r="M21" s="2">
        <v>55.5</v>
      </c>
    </row>
    <row r="22" spans="1:13" x14ac:dyDescent="0.3">
      <c r="A22" s="1">
        <f t="shared" ref="A22:A23" si="7">(0.2/(0.1+0.1+0.2+0.2+0.2+0.1+0.1+0.4+0.4))</f>
        <v>0.11111111111111113</v>
      </c>
      <c r="B22" s="8">
        <f t="shared" si="4"/>
        <v>9.6944444444444464</v>
      </c>
      <c r="C22" s="8">
        <f t="shared" si="5"/>
        <v>-4.1230158730158726</v>
      </c>
      <c r="D22" s="4">
        <f t="shared" si="6"/>
        <v>16.999259889140838</v>
      </c>
      <c r="F22" s="2">
        <v>5.22</v>
      </c>
      <c r="M22" s="2">
        <v>57.5</v>
      </c>
    </row>
    <row r="23" spans="1:13" x14ac:dyDescent="0.3">
      <c r="A23" s="1">
        <f t="shared" si="7"/>
        <v>0.11111111111111113</v>
      </c>
      <c r="B23" s="8">
        <f t="shared" si="4"/>
        <v>8.0000000000000018</v>
      </c>
      <c r="C23" s="8">
        <f t="shared" si="5"/>
        <v>-2.4285714285714279</v>
      </c>
      <c r="D23" s="4">
        <f t="shared" si="6"/>
        <v>5.8979591836734659</v>
      </c>
      <c r="F23" s="2">
        <v>6.22</v>
      </c>
      <c r="M23" s="2">
        <v>62.5</v>
      </c>
    </row>
    <row r="24" spans="1:13" x14ac:dyDescent="0.3">
      <c r="A24" s="1">
        <f>(0.1/(0.1+0.1+0.2+0.2+0.2+0.1+0.1+0.4+0.4))</f>
        <v>5.5555555555555566E-2</v>
      </c>
      <c r="B24" s="8">
        <f t="shared" si="4"/>
        <v>7.1388888888888902</v>
      </c>
      <c r="C24" s="8">
        <f t="shared" si="5"/>
        <v>-1.5674603174603163</v>
      </c>
      <c r="D24" s="4">
        <f t="shared" si="6"/>
        <v>2.4569318468127959</v>
      </c>
      <c r="F24" s="2">
        <v>6.97</v>
      </c>
      <c r="M24" s="2">
        <v>63</v>
      </c>
    </row>
    <row r="25" spans="1:13" x14ac:dyDescent="0.3">
      <c r="A25" s="1">
        <f>(0.1/(0.1+0.1+0.2+0.2+0.2+0.1+0.1+0.4+0.4))</f>
        <v>5.5555555555555566E-2</v>
      </c>
      <c r="B25" s="8">
        <f t="shared" si="4"/>
        <v>7.3611111111111125</v>
      </c>
      <c r="C25" s="8">
        <f t="shared" si="5"/>
        <v>-1.7896825396825387</v>
      </c>
      <c r="D25" s="4">
        <f t="shared" si="6"/>
        <v>3.2029635928445415</v>
      </c>
      <c r="F25" s="2">
        <v>7.13</v>
      </c>
      <c r="M25" s="2">
        <v>66</v>
      </c>
    </row>
    <row r="26" spans="1:13" x14ac:dyDescent="0.3">
      <c r="A26" s="1">
        <f>(0.4/(0.1+0.1+0.2+0.2+0.2+0.1+0.1+0.4+0.4))</f>
        <v>0.22222222222222227</v>
      </c>
      <c r="B26" s="8">
        <f t="shared" si="4"/>
        <v>3.0000000000000004</v>
      </c>
      <c r="C26" s="8">
        <f t="shared" si="5"/>
        <v>2.5714285714285734</v>
      </c>
      <c r="D26" s="4">
        <f t="shared" si="6"/>
        <v>6.6122448979591937</v>
      </c>
      <c r="F26" s="2">
        <v>7.36</v>
      </c>
      <c r="M26" s="2">
        <v>76.5</v>
      </c>
    </row>
    <row r="27" spans="1:13" x14ac:dyDescent="0.3">
      <c r="A27" s="1">
        <f>(0.4/(0.1+0.1+0.2+0.2+0.2+0.1+0.1+0.4+0.4))</f>
        <v>0.22222222222222227</v>
      </c>
      <c r="B27" s="8">
        <f t="shared" si="4"/>
        <v>5.2222222222222223</v>
      </c>
      <c r="C27" s="8">
        <f t="shared" si="5"/>
        <v>0.34920634920635152</v>
      </c>
      <c r="D27" s="4">
        <f t="shared" si="6"/>
        <v>0.12194507432602832</v>
      </c>
      <c r="F27" s="2">
        <v>7.47</v>
      </c>
      <c r="M27" s="2">
        <v>86.5</v>
      </c>
    </row>
    <row r="28" spans="1:13" x14ac:dyDescent="0.3">
      <c r="B28" s="8">
        <f t="shared" si="4"/>
        <v>7.4722222222222241</v>
      </c>
      <c r="C28" s="8">
        <f t="shared" si="5"/>
        <v>-1.9007936507936503</v>
      </c>
      <c r="D28" s="4">
        <f t="shared" si="6"/>
        <v>3.6130165028974535</v>
      </c>
      <c r="F28" s="2">
        <v>8</v>
      </c>
      <c r="M28" s="2">
        <v>92.5</v>
      </c>
    </row>
    <row r="29" spans="1:13" x14ac:dyDescent="0.3">
      <c r="B29" s="8">
        <f t="shared" si="4"/>
        <v>4.2500000000000009</v>
      </c>
      <c r="C29" s="8">
        <f t="shared" si="5"/>
        <v>1.321428571428573</v>
      </c>
      <c r="D29" s="4">
        <f t="shared" si="6"/>
        <v>1.7461734693877591</v>
      </c>
      <c r="F29" s="2">
        <v>9.69</v>
      </c>
    </row>
    <row r="30" spans="1:13" x14ac:dyDescent="0.3">
      <c r="B30" s="9">
        <f t="shared" si="4"/>
        <v>6.9722222222222232</v>
      </c>
      <c r="C30" s="9">
        <f t="shared" si="5"/>
        <v>-1.4007936507936494</v>
      </c>
      <c r="D30" s="4">
        <f t="shared" si="6"/>
        <v>1.9622228521038005</v>
      </c>
      <c r="F30" s="2">
        <v>10.47</v>
      </c>
    </row>
    <row r="31" spans="1:13" x14ac:dyDescent="0.3">
      <c r="B31" s="18">
        <f t="shared" si="4"/>
        <v>0</v>
      </c>
      <c r="C31" s="18"/>
      <c r="D31" s="1"/>
    </row>
    <row r="32" spans="1:13" x14ac:dyDescent="0.3">
      <c r="B32" s="18">
        <f t="shared" si="4"/>
        <v>0</v>
      </c>
      <c r="C32" s="18"/>
      <c r="D32" s="1"/>
    </row>
    <row r="33" spans="2:3" x14ac:dyDescent="0.3">
      <c r="B33" s="24">
        <f>SUM(B19:B32)/14</f>
        <v>5.5714285714285738</v>
      </c>
      <c r="C33" s="11"/>
    </row>
    <row r="34" spans="2:3" x14ac:dyDescent="0.3">
      <c r="B34" s="11"/>
      <c r="C34" s="11"/>
    </row>
  </sheetData>
  <sortState ref="F19:F30">
    <sortCondition ref="F19"/>
  </sortState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2021-03-17T20:41:30Z</dcterms:modified>
</cp:coreProperties>
</file>