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workforce" state="visible" r:id="rId3"/>
  </sheets>
  <definedNames/>
  <calcPr/>
</workbook>
</file>

<file path=xl/sharedStrings.xml><?xml version="1.0" encoding="utf-8"?>
<sst xmlns="http://schemas.openxmlformats.org/spreadsheetml/2006/main" count="324" uniqueCount="185">
  <si>
    <t>Company</t>
  </si>
  <si>
    <t>Data for parent company</t>
  </si>
  <si>
    <t>Gender %</t>
  </si>
  <si>
    <t>% Ethnicity</t>
  </si>
  <si>
    <t>Note</t>
  </si>
  <si>
    <t>Source</t>
  </si>
  <si>
    <t>Link</t>
  </si>
  <si>
    <t>Employees</t>
  </si>
  <si>
    <t xml:space="preserve">if no data </t>
  </si>
  <si>
    <t>Female</t>
  </si>
  <si>
    <t>Male</t>
  </si>
  <si>
    <t>other / not disclosed</t>
  </si>
  <si>
    <t>checksum</t>
  </si>
  <si>
    <t>global or US?</t>
  </si>
  <si>
    <t>White</t>
  </si>
  <si>
    <t>Asian</t>
  </si>
  <si>
    <t>Latino</t>
  </si>
  <si>
    <t>Black</t>
  </si>
  <si>
    <t>Two+ races</t>
  </si>
  <si>
    <t>Other</t>
  </si>
  <si>
    <t>undeclared</t>
  </si>
  <si>
    <t>sum nonwhite excl. undeclared</t>
  </si>
  <si>
    <t>data don't always sum because of rounding</t>
  </si>
  <si>
    <t>U.S. Population</t>
  </si>
  <si>
    <t>Prison Bars, CIA World Factbook, UNFPA</t>
  </si>
  <si>
    <t>https://www.cia.gov/library/publications/the-world-factbook/geos/us.html</t>
  </si>
  <si>
    <t>https://www.unfpa.org/gender/docs/Sex_Ratio_by_Country_in_2013.pdf</t>
  </si>
  <si>
    <t>1. Social media sites</t>
  </si>
  <si>
    <t>Facebook</t>
  </si>
  <si>
    <t>global</t>
  </si>
  <si>
    <t>US</t>
  </si>
  <si>
    <t>June 2014.</t>
  </si>
  <si>
    <t>http://newsroom.fb.com/news/2014/06/building-a-more-diverse-facebook/</t>
  </si>
  <si>
    <t>http://newsroom.fb.com/company-info/</t>
  </si>
  <si>
    <t>Instagram</t>
  </si>
  <si>
    <t>http://www.businessinsider.com/facebooks-biggest-threat-instagram-just-increased-its-workforce-by-125-2012-3</t>
  </si>
  <si>
    <t>Google+</t>
  </si>
  <si>
    <t>Google</t>
  </si>
  <si>
    <t>&lt;1</t>
  </si>
  <si>
    <t>Jan 2014.</t>
  </si>
  <si>
    <t>http://www.google.com/diversity/at-google.html#tab=overall</t>
  </si>
  <si>
    <t>-</t>
  </si>
  <si>
    <t>YouTube</t>
  </si>
  <si>
    <t>LinkedIn</t>
  </si>
  <si>
    <t>http://blog.linkedin.com/2014/06/12/linkedins-workforce-diversity/</t>
  </si>
  <si>
    <t>http://press.linkedin.com/about</t>
  </si>
  <si>
    <t>Pinterest</t>
  </si>
  <si>
    <t>September 2014. no category for mixed race.</t>
  </si>
  <si>
    <t>http://engineering.pinterest.com/post/92753543099/diversity-and-inclusion-at-pinterest</t>
  </si>
  <si>
    <t>https://about.pinterest.com/en/press</t>
  </si>
  <si>
    <t>Tumblr</t>
  </si>
  <si>
    <t>Yahoo!</t>
  </si>
  <si>
    <t>http://yahoo.tumblr.com/post/89085398949/workforce-diversity-at-yahoo</t>
  </si>
  <si>
    <t>https://www.tumblr.com/about</t>
  </si>
  <si>
    <t>Flickr</t>
  </si>
  <si>
    <t>Twitter</t>
  </si>
  <si>
    <t>2014. ethnicity self reported</t>
  </si>
  <si>
    <t>https://blog.twitter.com/2014/building-a-twitter-we-can-be-proud-of</t>
  </si>
  <si>
    <t>https://about.twitter.com/company</t>
  </si>
  <si>
    <t>Secret</t>
  </si>
  <si>
    <t>unclear</t>
  </si>
  <si>
    <t>based on an informal tweet</t>
  </si>
  <si>
    <t>David Byttow (co-founder of Secret)</t>
  </si>
  <si>
    <t>https://twitter.com/davidbyttow/status/492105892418957312</t>
  </si>
  <si>
    <t>2. Tech companies - not social media</t>
  </si>
  <si>
    <t>Gigaom</t>
  </si>
  <si>
    <t>https://gigaom.com/2014/08/21/eight-charts-that-put-tech-companies-diversity-stats-into-perspective/</t>
  </si>
  <si>
    <t>https://investor.yahoo.net/faq.cfm</t>
  </si>
  <si>
    <t>https://investor.google.com/financial/tables.html</t>
  </si>
  <si>
    <t>Apple</t>
  </si>
  <si>
    <t>June/Aug 2014</t>
  </si>
  <si>
    <t>http://www.apple.com/diversity/</t>
  </si>
  <si>
    <t>https://www.apple.com/about/job-creation/</t>
  </si>
  <si>
    <t>Apple (excluding undeclared)</t>
  </si>
  <si>
    <t>Cisco</t>
  </si>
  <si>
    <t>gender FY 2013. Cisco only supplies Caucasion / non-Caucasian ethnicity breakdown.</t>
  </si>
  <si>
    <t>Cisco, page D13</t>
  </si>
  <si>
    <t>http://www.cisco.com/assets/csr/pdf/CSR_Report_2013.pdf</t>
  </si>
  <si>
    <t>http://www.macroaxis.com/invest/ratio/CSCO--Number-of-Employees</t>
  </si>
  <si>
    <t>eBay</t>
  </si>
  <si>
    <t>June 30, 2014</t>
  </si>
  <si>
    <t>http://blog.ebay.com/building-stronger-better-diverse-ebay/</t>
  </si>
  <si>
    <t>http://blog.ebay.com/wp-content/uploads/2014/07/eBay-Data-Diversity.jpg</t>
  </si>
  <si>
    <t>http://www.macroaxis.com/invest/ratio/EBAY--Number-of-Employees</t>
  </si>
  <si>
    <t>HP</t>
  </si>
  <si>
    <t>http://h20195.www2.hp.com/V2/GetPDF.aspx/c03742922.pdf</t>
  </si>
  <si>
    <t>http://www.statista.com/statistics/264922/number-of-employees-at-hewlett-packard-since-2001/</t>
  </si>
  <si>
    <t>Indiegogo</t>
  </si>
  <si>
    <t>August 2014. no mixed race category.</t>
  </si>
  <si>
    <t>http://go.indiegogo.com/blog/2014/08/diversity-matters-always.html</t>
  </si>
  <si>
    <t>http://fortune.com/2014/08/21/indiegogo-gender-diversity-data/</t>
  </si>
  <si>
    <t>Nvidia</t>
  </si>
  <si>
    <t>http://www.nvidia.com/object/fy14-gcr-workforce-performance.html</t>
  </si>
  <si>
    <t>http://www.macroaxis.com/invest/ratio/NVDA--Number-of-Employees</t>
  </si>
  <si>
    <t>Dell</t>
  </si>
  <si>
    <t>2006-10, averaged over 5 years. Asian includes Pacific Islanders</t>
  </si>
  <si>
    <t>CNNMoney</t>
  </si>
  <si>
    <t>http://money.cnn.com/interactive/technology/tech-diversity-data/</t>
  </si>
  <si>
    <t>http://www.statista.com/statistics/264917/number-of-employees-at-dell-since-1996/</t>
  </si>
  <si>
    <t>Ingram Micro</t>
  </si>
  <si>
    <t>http://www.ingrammicro.com.cn/careers/findpage.cfm?tempid=india&amp;pageid=3365</t>
  </si>
  <si>
    <t>Intel</t>
  </si>
  <si>
    <t>http://www.intc.com/intel%2Dannual%2Dreport/2013/10K/10-employees.html</t>
  </si>
  <si>
    <t>Groupon</t>
  </si>
  <si>
    <t>https://www.groupon.com/blog/cities/groupon-releases-diversity-data</t>
  </si>
  <si>
    <t>http://investor.groupon.com/faq.cfm</t>
  </si>
  <si>
    <t>Amazon</t>
  </si>
  <si>
    <t>July 2014</t>
  </si>
  <si>
    <t>http://www.amazon.com/b/ref=tb_surl_diversity/?node=10080092011</t>
  </si>
  <si>
    <t>http://www.amazon.com/Inside-Careers-Homepage/b?node=239367011</t>
  </si>
  <si>
    <t>comparison</t>
  </si>
  <si>
    <t>Average in top 50 companies</t>
  </si>
  <si>
    <t>no data</t>
  </si>
  <si>
    <t>http://www.diversityinc.com/news/apples-diversity-data-better-representation-blacks-latinos/</t>
  </si>
  <si>
    <t>Fortune 500 CEOs</t>
  </si>
  <si>
    <t>83 estimated</t>
  </si>
  <si>
    <t>assumed 1% for mixed &amp; other to create 83% white total</t>
  </si>
  <si>
    <t>http://www.diversityinc.com/diversity-facts/wheres-the-diversity-in-fortune-500-ceos/</t>
  </si>
  <si>
    <t>Kaiser Permanente</t>
  </si>
  <si>
    <t>48 estimated</t>
  </si>
  <si>
    <t>http://www.diversityinc.com/top-10-companies-recruitment/</t>
  </si>
  <si>
    <t>US Congress</t>
  </si>
  <si>
    <t>80 estimated</t>
  </si>
  <si>
    <t>http://www.diversityinc.com/diversity-and-inclusion/most-diverse-congress-sworn-in/</t>
  </si>
  <si>
    <t>Venture Capitalists</t>
  </si>
  <si>
    <t>http://www.diversityinc.com/diversity-recruitment/where%E2%80%99s-the-diversity-in-the-venture-capital-industry/</t>
  </si>
  <si>
    <t>new, 4 Dec 2014</t>
  </si>
  <si>
    <t>Salesforce</t>
  </si>
  <si>
    <t>June 2014</t>
  </si>
  <si>
    <t>http://www.salesforce.com/company/careers/diversity-numbers.jsp</t>
  </si>
  <si>
    <t>Pandora</t>
  </si>
  <si>
    <t>August 2014</t>
  </si>
  <si>
    <t>http://www.pandora.com/careers/#diversity</t>
  </si>
  <si>
    <t>Microsoft</t>
  </si>
  <si>
    <t>30 September 2014</t>
  </si>
  <si>
    <t>http://www.microsoft.com/en-us/diversity/inside-microsoft/default.aspx#fbid=ZWJBwYZJM6G?epgDivFocusArea</t>
  </si>
  <si>
    <t>Bebo</t>
  </si>
  <si>
    <t>Blackplanet</t>
  </si>
  <si>
    <t>CafeMom</t>
  </si>
  <si>
    <t>Classmates.com</t>
  </si>
  <si>
    <t>Deviant Art</t>
  </si>
  <si>
    <t>Digg</t>
  </si>
  <si>
    <t>Flixster</t>
  </si>
  <si>
    <t>Formspring</t>
  </si>
  <si>
    <t>Foursquare</t>
  </si>
  <si>
    <t>Friendster</t>
  </si>
  <si>
    <t>Gaia Online</t>
  </si>
  <si>
    <t>Habbo</t>
  </si>
  <si>
    <t>hi5.com</t>
  </si>
  <si>
    <t>Last.fm</t>
  </si>
  <si>
    <t>LiveJournal</t>
  </si>
  <si>
    <t>Meetme (formerly My Yearbook)</t>
  </si>
  <si>
    <t>Meetup</t>
  </si>
  <si>
    <t>Mixcloud</t>
  </si>
  <si>
    <t>Mumsnet</t>
  </si>
  <si>
    <t>Myspace</t>
  </si>
  <si>
    <t>Ning</t>
  </si>
  <si>
    <t>Orkut</t>
  </si>
  <si>
    <t>Quora</t>
  </si>
  <si>
    <t>Soundcloud</t>
  </si>
  <si>
    <t>LINE (Japan)</t>
  </si>
  <si>
    <t>Odnoklassniki (Одноклассники)</t>
  </si>
  <si>
    <t>Pengyou (朋友网)</t>
  </si>
  <si>
    <t>Plaxo</t>
  </si>
  <si>
    <t>Qzone (QQ空间)</t>
  </si>
  <si>
    <t>Reddit</t>
  </si>
  <si>
    <t>Renren (人人网)</t>
  </si>
  <si>
    <t>Reverb Nation</t>
  </si>
  <si>
    <t>Ryze</t>
  </si>
  <si>
    <t>Sina Weibo (新浪微博)</t>
  </si>
  <si>
    <t>Slideshare</t>
  </si>
  <si>
    <t>Snapchat</t>
  </si>
  <si>
    <t>Sonico</t>
  </si>
  <si>
    <t>StumbleUpon</t>
  </si>
  <si>
    <t>Tagged</t>
  </si>
  <si>
    <t>Tencent Weibo (腾讯微博)</t>
  </si>
  <si>
    <t>Twoo (formerly Netlog)</t>
  </si>
  <si>
    <t>Upworthy</t>
  </si>
  <si>
    <t>Viadeo</t>
  </si>
  <si>
    <t>Vimeo</t>
  </si>
  <si>
    <t>Vine</t>
  </si>
  <si>
    <t>Virb</t>
  </si>
  <si>
    <t>VK.com (ВКонтакте)</t>
  </si>
  <si>
    <t>WeChat/Weixin (微信)</t>
  </si>
  <si>
    <t>Xanga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</si>
</sst>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name val="Arial"/>
    </font>
    <font/>
    <font>
      <sz val="10.0"/>
      <color rgb="FFB7B7B7"/>
    </font>
    <font>
      <b/>
      <sz val="10.0"/>
      <color rgb="FF000000"/>
    </font>
    <font>
      <b/>
      <sz val="10.0"/>
    </font>
    <font>
      <b/>
      <sz val="10.0"/>
      <color rgb="FFB7B7B7"/>
    </font>
    <font>
      <sz val="10.0"/>
      <color rgb="FF000000"/>
    </font>
    <font>
      <sz val="10.0"/>
    </font>
    <font>
      <u/>
      <sz val="10.0"/>
      <color rgb="FFB7B7B7"/>
    </font>
    <font>
      <u/>
      <color rgb="FFB7B7B7"/>
    </font>
    <font>
      <color rgb="FF000000"/>
    </font>
    <font>
      <u/>
      <sz val="10.0"/>
      <color rgb="FFB7B7B7"/>
    </font>
    <font>
      <u/>
      <color rgb="FF0000FF"/>
    </font>
    <font>
      <u/>
      <color rgb="FF0000FF"/>
    </font>
    <font>
      <color rgb="FFB7B7B7"/>
    </font>
    <font>
      <u/>
      <color rgb="FF0000FF"/>
    </font>
    <font>
      <u/>
      <sz val="10.0"/>
      <color rgb="FFB7B7B7"/>
    </font>
    <font>
      <u/>
      <sz val="10.0"/>
      <color rgb="FFB7B7B7"/>
    </font>
    <font>
      <u/>
      <sz val="10.0"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8">
    <xf fillId="0" numFmtId="0" borderId="0" fontId="0"/>
    <xf applyAlignment="1" fillId="0" xfId="0" numFmtId="0" borderId="1" applyFont="1" fontId="1">
      <alignment vertical="top" horizontal="left"/>
    </xf>
    <xf applyAlignment="1" fillId="0" xfId="0" numFmtId="0" borderId="1" applyFont="1" fontId="1">
      <alignment vertical="top" horizontal="right"/>
    </xf>
    <xf applyAlignment="1" fillId="0" xfId="0" numFmtId="0" borderId="1" applyFont="1" fontId="2">
      <alignment vertical="top" horizontal="right"/>
    </xf>
    <xf applyAlignment="1" fillId="0" xfId="0" numFmtId="1" borderId="1" applyFont="1" fontId="1" applyNumberFormat="1">
      <alignment vertical="top" horizontal="right"/>
    </xf>
    <xf applyAlignment="1" fillId="0" xfId="0" numFmtId="0" borderId="1" applyFont="1" fontId="2">
      <alignment vertical="top" horizontal="left"/>
    </xf>
    <xf applyAlignment="1" fillId="0" xfId="0" numFmtId="0" borderId="1" applyFont="1" fontId="2">
      <alignment vertical="top" horizontal="right"/>
    </xf>
    <xf applyAlignment="1" fillId="0" xfId="0" numFmtId="0" borderId="1" applyFont="1" fontId="1">
      <alignment vertical="top" horizontal="right"/>
    </xf>
    <xf applyAlignment="1" fillId="2" xfId="0" numFmtId="0" borderId="1" applyFont="1" fontId="3" applyFill="1">
      <alignment vertical="top" horizontal="left"/>
    </xf>
    <xf applyAlignment="1" fillId="0" xfId="0" numFmtId="0" borderId="1" applyFont="1" fontId="4">
      <alignment vertical="top" horizontal="right"/>
    </xf>
    <xf applyAlignment="1" fillId="0" xfId="0" numFmtId="0" borderId="1" applyFont="1" fontId="4">
      <alignment vertical="top" horizontal="right"/>
    </xf>
    <xf applyAlignment="1" fillId="0" xfId="0" numFmtId="0" borderId="1" applyFont="1" fontId="5">
      <alignment vertical="top" horizontal="right"/>
    </xf>
    <xf applyAlignment="1" fillId="0" xfId="0" numFmtId="0" borderId="1" applyFont="1" fontId="5">
      <alignment vertical="top" horizontal="left"/>
    </xf>
    <xf applyAlignment="1" fillId="0" xfId="0" numFmtId="0" borderId="1" applyFont="1" fontId="5">
      <alignment vertical="top" horizontal="right"/>
    </xf>
    <xf applyAlignment="1" fillId="0" xfId="0" numFmtId="0" borderId="1" applyFont="1" fontId="5">
      <alignment vertical="top" horizontal="right"/>
    </xf>
    <xf applyAlignment="1" fillId="0" xfId="0" numFmtId="0" borderId="1" applyFont="1" fontId="4">
      <alignment vertical="top" horizontal="right"/>
    </xf>
    <xf applyAlignment="1" fillId="0" xfId="0" numFmtId="0" borderId="1" applyFont="1" fontId="4">
      <alignment vertical="top" horizontal="right"/>
    </xf>
    <xf applyAlignment="1" fillId="0" xfId="0" numFmtId="0" borderId="1" applyFont="1" fontId="4">
      <alignment vertical="top" horizontal="left"/>
    </xf>
    <xf applyAlignment="1" fillId="0" xfId="0" numFmtId="0" borderId="1" applyFont="1" fontId="1">
      <alignment vertical="top" horizontal="right"/>
    </xf>
    <xf applyAlignment="1" fillId="0" xfId="0" numFmtId="0" borderId="1" applyFont="1" fontId="2">
      <alignment vertical="top" horizontal="right"/>
    </xf>
    <xf applyAlignment="1" fillId="0" xfId="0" numFmtId="0" borderId="1" applyFont="1" fontId="1">
      <alignment vertical="top" horizontal="right"/>
    </xf>
    <xf applyAlignment="1" fillId="0" xfId="0" numFmtId="0" borderId="1" applyFont="1" fontId="2">
      <alignment vertical="top" horizontal="right" wrapText="1"/>
    </xf>
    <xf applyAlignment="1" fillId="0" xfId="0" numFmtId="0" borderId="1" applyFont="1" fontId="2">
      <alignment vertical="top" horizontal="left"/>
    </xf>
    <xf applyAlignment="1" fillId="2" xfId="0" numFmtId="0" borderId="1" applyFont="1" fontId="6">
      <alignment vertical="top" horizontal="left"/>
    </xf>
    <xf applyAlignment="1" fillId="0" xfId="0" numFmtId="4" borderId="1" applyFont="1" fontId="1" applyNumberFormat="1">
      <alignment vertical="top" horizontal="right"/>
    </xf>
    <xf applyAlignment="1" fillId="0" xfId="0" numFmtId="10" borderId="1" applyFont="1" fontId="7" applyNumberFormat="1">
      <alignment vertical="top" horizontal="right"/>
    </xf>
    <xf applyAlignment="1" fillId="0" xfId="0" numFmtId="10" borderId="1" applyFont="1" fontId="1" applyNumberFormat="1">
      <alignment horizontal="right"/>
    </xf>
    <xf applyAlignment="1" fillId="0" xfId="0" numFmtId="10" borderId="1" applyFont="1" fontId="2" applyNumberFormat="1">
      <alignment vertical="top" horizontal="right"/>
    </xf>
    <xf applyAlignment="1" fillId="0" xfId="0" numFmtId="0" borderId="1" applyFont="1" fontId="2">
      <alignment vertical="top" horizontal="right"/>
    </xf>
    <xf applyAlignment="1" fillId="0" xfId="0" numFmtId="0" borderId="1" applyFont="1" fontId="8">
      <alignment vertical="top" horizontal="right"/>
    </xf>
    <xf applyAlignment="1" fillId="0" xfId="0" numFmtId="0" borderId="1" applyFont="1" fontId="9">
      <alignment vertical="top" horizontal="right"/>
    </xf>
    <xf applyAlignment="1" fillId="0" xfId="0" numFmtId="4" borderId="1" applyFont="1" fontId="6" applyNumberFormat="1">
      <alignment/>
    </xf>
    <xf applyAlignment="1" fillId="0" xfId="0" numFmtId="4" borderId="1" applyFont="1" fontId="10" applyNumberFormat="1">
      <alignment vertical="top" horizontal="right"/>
    </xf>
    <xf applyAlignment="1" fillId="2" xfId="0" numFmtId="0" borderId="1" applyFont="1" fontId="6">
      <alignment vertical="top" horizontal="left"/>
    </xf>
    <xf applyAlignment="1" fillId="0" xfId="0" numFmtId="0" borderId="1" applyFont="1" fontId="2">
      <alignment vertical="top" horizontal="right"/>
    </xf>
    <xf applyAlignment="1" fillId="0" xfId="0" numFmtId="0" borderId="1" applyFont="1" fontId="11">
      <alignment vertical="top" horizontal="right"/>
    </xf>
    <xf applyAlignment="1" fillId="0" xfId="0" numFmtId="4" borderId="1" applyFont="1" fontId="10" applyNumberFormat="1">
      <alignment vertical="top" horizontal="right"/>
    </xf>
    <xf applyAlignment="1" fillId="0" xfId="0" numFmtId="0" borderId="1" applyFont="1" fontId="12">
      <alignment vertical="top" horizontal="left"/>
    </xf>
    <xf applyAlignment="1" fillId="0" xfId="0" numFmtId="4" borderId="1" applyFont="1" fontId="6" applyNumberFormat="1">
      <alignment vertical="top" horizontal="right"/>
    </xf>
    <xf applyAlignment="1" fillId="0" xfId="0" numFmtId="0" borderId="1" applyFont="1" fontId="13">
      <alignment vertical="top" horizontal="left" wrapText="1"/>
    </xf>
    <xf applyAlignment="1" fillId="2" xfId="0" numFmtId="0" borderId="1" applyFont="1" fontId="14">
      <alignment vertical="top" horizontal="left"/>
    </xf>
    <xf applyAlignment="1" fillId="0" xfId="0" numFmtId="0" borderId="1" applyFont="1" fontId="14">
      <alignment vertical="top" horizontal="right"/>
    </xf>
    <xf applyAlignment="1" fillId="0" xfId="0" numFmtId="0" borderId="1" applyFont="1" fontId="14">
      <alignment vertical="top" horizontal="right"/>
    </xf>
    <xf applyAlignment="1" fillId="0" xfId="0" numFmtId="0" borderId="1" applyFont="1" fontId="14">
      <alignment vertical="top" horizontal="right"/>
    </xf>
    <xf applyAlignment="1" fillId="0" xfId="0" numFmtId="4" borderId="1" applyFont="1" fontId="14" applyNumberFormat="1">
      <alignment vertical="top" horizontal="right"/>
    </xf>
    <xf applyAlignment="1" fillId="0" xfId="0" numFmtId="0" borderId="1" applyFont="1" fontId="14">
      <alignment vertical="top" horizontal="left"/>
    </xf>
    <xf applyAlignment="1" fillId="2" xfId="0" numFmtId="0" borderId="1" applyFont="1" fontId="1">
      <alignment vertical="top" horizontal="left"/>
    </xf>
    <xf applyAlignment="1" fillId="2" xfId="0" numFmtId="0" borderId="1" applyFont="1" fontId="6">
      <alignment vertical="top" horizontal="left"/>
    </xf>
    <xf applyAlignment="1" fillId="0" xfId="0" numFmtId="0" borderId="1" applyFont="1" fontId="1">
      <alignment vertical="top" horizontal="left"/>
    </xf>
    <xf applyAlignment="1" fillId="0" xfId="0" numFmtId="3" borderId="1" applyFont="1" fontId="1" applyNumberFormat="1">
      <alignment vertical="top" horizontal="right"/>
    </xf>
    <xf applyAlignment="1" fillId="0" xfId="0" numFmtId="3" borderId="1" applyFont="1" fontId="2" applyNumberFormat="1">
      <alignment vertical="top" horizontal="right"/>
    </xf>
    <xf applyAlignment="1" fillId="0" xfId="0" numFmtId="0" borderId="1" applyFont="1" fontId="15">
      <alignment vertical="top" horizontal="right"/>
    </xf>
    <xf applyAlignment="1" fillId="2" xfId="0" numFmtId="0" borderId="1" applyFont="1" fontId="1">
      <alignment vertical="top" horizontal="left"/>
    </xf>
    <xf applyAlignment="1" fillId="0" xfId="0" numFmtId="3" borderId="1" applyFont="1" fontId="1" applyNumberFormat="1">
      <alignment vertical="top" horizontal="right"/>
    </xf>
    <xf applyAlignment="1" fillId="0" xfId="0" numFmtId="0" borderId="1" applyFont="1" fontId="1">
      <alignment horizontal="right"/>
    </xf>
    <xf applyAlignment="1" fillId="0" xfId="0" numFmtId="0" borderId="1" applyFont="1" fontId="3">
      <alignment vertical="top" horizontal="left"/>
    </xf>
    <xf applyAlignment="1" fillId="0" xfId="0" numFmtId="4" borderId="1" applyFont="1" fontId="6" applyNumberFormat="1">
      <alignment vertical="top" horizontal="right"/>
    </xf>
    <xf applyAlignment="1" fillId="0" xfId="0" numFmtId="0" borderId="1" applyFont="1" fontId="6">
      <alignment vertical="top" horizontal="left"/>
    </xf>
    <xf applyAlignment="1" fillId="0" xfId="0" numFmtId="0" borderId="1" applyFont="1" fontId="6">
      <alignment vertical="top" horizontal="right"/>
    </xf>
    <xf applyAlignment="1" fillId="0" xfId="0" numFmtId="0" borderId="1" applyFont="1" fontId="2">
      <alignment vertical="top" horizontal="right"/>
    </xf>
    <xf applyAlignment="1" fillId="0" xfId="0" numFmtId="0" borderId="1" applyFont="1" fontId="1">
      <alignment horizontal="right"/>
    </xf>
    <xf applyAlignment="1" fillId="0" xfId="0" numFmtId="0" borderId="1" applyFont="1" fontId="16">
      <alignment vertical="top" horizontal="left"/>
    </xf>
    <xf applyAlignment="1" fillId="0" xfId="0" numFmtId="0" borderId="1" applyFont="1" fontId="2">
      <alignment vertical="top" horizontal="left"/>
    </xf>
    <xf applyAlignment="1" fillId="0" xfId="0" numFmtId="0" borderId="1" applyFont="1" fontId="6">
      <alignment vertical="top" horizontal="right"/>
    </xf>
    <xf applyAlignment="1" fillId="0" xfId="0" numFmtId="0" borderId="1" applyFont="1" fontId="10">
      <alignment horizontal="right"/>
    </xf>
    <xf fillId="0" xfId="0" numFmtId="0" borderId="1" applyFont="1" fontId="14"/>
    <xf applyAlignment="1" fillId="0" xfId="0" numFmtId="0" borderId="1" applyFont="1" fontId="6">
      <alignment vertical="top" horizontal="left"/>
    </xf>
    <xf applyAlignment="1" fillId="0" xfId="0" numFmtId="1" borderId="1" applyFont="1" fontId="6" applyNumberFormat="1">
      <alignment vertical="top" horizontal="right"/>
    </xf>
    <xf applyAlignment="1" fillId="0" xfId="0" numFmtId="1" borderId="1" applyFont="1" fontId="6" applyNumberFormat="1">
      <alignment vertical="top" horizontal="right"/>
    </xf>
    <xf applyAlignment="1" fillId="0" xfId="0" numFmtId="1" borderId="1" applyFont="1" fontId="2" applyNumberFormat="1">
      <alignment vertical="top" horizontal="right"/>
    </xf>
    <xf applyAlignment="1" fillId="0" xfId="0" numFmtId="0" borderId="1" applyFont="1" fontId="6">
      <alignment vertical="top" horizontal="left"/>
    </xf>
    <xf applyAlignment="1" fillId="2" xfId="0" numFmtId="0" borderId="1" applyFont="1" fontId="2">
      <alignment vertical="top" horizontal="left"/>
    </xf>
    <xf applyAlignment="1" fillId="2" xfId="0" numFmtId="0" borderId="1" applyFont="1" fontId="17">
      <alignment vertical="top" horizontal="left"/>
    </xf>
    <xf applyAlignment="1" fillId="2" xfId="0" numFmtId="0" borderId="1" applyFont="1" fontId="18">
      <alignment vertical="top" horizontal="left"/>
    </xf>
    <xf applyAlignment="1" fillId="2" xfId="0" numFmtId="0" borderId="1" applyFont="1" fontId="2">
      <alignment vertical="top" horizontal="left"/>
    </xf>
    <xf applyAlignment="1" fillId="0" xfId="0" numFmtId="0" borderId="1" applyFont="1" fontId="2">
      <alignment horizontal="left"/>
    </xf>
    <xf applyAlignment="1" fillId="0" xfId="0" numFmtId="0" borderId="1" applyFont="1" fontId="2">
      <alignment horizontal="right"/>
    </xf>
    <xf applyAlignment="1" fillId="0" xfId="0" numFmtId="4" borderId="1" applyFont="1" fontId="6" applyNumberFormat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Last.fm" Type="http://schemas.openxmlformats.org/officeDocument/2006/relationships/hyperlink" TargetMode="External" Id="rId58"/><Relationship Target="../drawings/worksheetdrawing1.xml" Type="http://schemas.openxmlformats.org/officeDocument/2006/relationships/drawing" Id="rId59"/><Relationship Target="http://www.statista.com/statistics/264917/number-of-employees-at-dell-since-1996/" Type="http://schemas.openxmlformats.org/officeDocument/2006/relationships/hyperlink" TargetMode="External" Id="rId39"/><Relationship Target="http://money.cnn.com/interactive/technology/tech-diversity-data/" Type="http://schemas.openxmlformats.org/officeDocument/2006/relationships/hyperlink" TargetMode="External" Id="rId38"/><Relationship Target="http://www.macroaxis.com/invest/ratio/NVDA--Number-of-Employees" Type="http://schemas.openxmlformats.org/officeDocument/2006/relationships/hyperlink" TargetMode="External" Id="rId37"/><Relationship Target="https://gigaom.com/2014/08/21/eight-charts-that-put-tech-companies-diversity-stats-into-perspective/" Type="http://schemas.openxmlformats.org/officeDocument/2006/relationships/hyperlink" TargetMode="External" Id="rId19"/><Relationship Target="http://www.nvidia.com/object/fy14-gcr-workforce-performance.html" Type="http://schemas.openxmlformats.org/officeDocument/2006/relationships/hyperlink" TargetMode="External" Id="rId36"/><Relationship Target="https://twitter.com/davidbyttow/status/492105892418957312" Type="http://schemas.openxmlformats.org/officeDocument/2006/relationships/hyperlink" TargetMode="External" Id="rId18"/><Relationship Target="https://about.twitter.com/company" Type="http://schemas.openxmlformats.org/officeDocument/2006/relationships/hyperlink" TargetMode="External" Id="rId17"/><Relationship Target="https://blog.twitter.com/2014/building-a-twitter-we-can-be-proud-of" Type="http://schemas.openxmlformats.org/officeDocument/2006/relationships/hyperlink" TargetMode="External" Id="rId16"/><Relationship Target="http://yahoo.tumblr.com/post/89085398949/workforce-diversity-at-yahoo" Type="http://schemas.openxmlformats.org/officeDocument/2006/relationships/hyperlink" TargetMode="External" Id="rId15"/><Relationship Target="https://www.tumblr.com/about" Type="http://schemas.openxmlformats.org/officeDocument/2006/relationships/hyperlink" TargetMode="External" Id="rId14"/><Relationship Target="http://blog.ebay.com/wp-content/uploads/2014/07/eBay-Data-Diversity.jpg" Type="http://schemas.openxmlformats.org/officeDocument/2006/relationships/hyperlink" TargetMode="External" Id="rId30"/><Relationship Target="https://about.pinterest.com/en/press" Type="http://schemas.openxmlformats.org/officeDocument/2006/relationships/hyperlink" TargetMode="External" Id="rId12"/><Relationship Target="http://www.macroaxis.com/invest/ratio/EBAY--Number-of-Employees" Type="http://schemas.openxmlformats.org/officeDocument/2006/relationships/hyperlink" TargetMode="External" Id="rId31"/><Relationship Target="http://yahoo.tumblr.com/post/89085398949/workforce-diversity-at-yahoo" Type="http://schemas.openxmlformats.org/officeDocument/2006/relationships/hyperlink" TargetMode="External" Id="rId13"/><Relationship Target="http://press.linkedin.com/about" Type="http://schemas.openxmlformats.org/officeDocument/2006/relationships/hyperlink" TargetMode="External" Id="rId10"/><Relationship Target="http://engineering.pinterest.com/post/92753543099/diversity-and-inclusion-at-pinterest" Type="http://schemas.openxmlformats.org/officeDocument/2006/relationships/hyperlink" TargetMode="External" Id="rId11"/><Relationship Target="http://go.indiegogo.com/blog/2014/08/diversity-matters-always.html" Type="http://schemas.openxmlformats.org/officeDocument/2006/relationships/hyperlink" TargetMode="External" Id="rId34"/><Relationship Target="http://fortune.com/2014/08/21/indiegogo-gender-diversity-data/" Type="http://schemas.openxmlformats.org/officeDocument/2006/relationships/hyperlink" TargetMode="External" Id="rId35"/><Relationship Target="http://h20195.www2.hp.com/V2/GetPDF.aspx/c03742922.pdf" Type="http://schemas.openxmlformats.org/officeDocument/2006/relationships/hyperlink" TargetMode="External" Id="rId32"/><Relationship Target="http://www.statista.com/statistics/264922/number-of-employees-at-hewlett-packard-since-2001/" Type="http://schemas.openxmlformats.org/officeDocument/2006/relationships/hyperlink" TargetMode="External" Id="rId33"/><Relationship Target="http://hi5.com" Type="http://schemas.openxmlformats.org/officeDocument/2006/relationships/hyperlink" TargetMode="External" Id="rId57"/><Relationship Target="http://Classmates.com" Type="http://schemas.openxmlformats.org/officeDocument/2006/relationships/hyperlink" TargetMode="External" Id="rId56"/><Relationship Target="http://www.microsoft.com/en-us/diversity/inside-microsoft/default.aspx" Type="http://schemas.openxmlformats.org/officeDocument/2006/relationships/hyperlink" TargetMode="External" Id="rId55"/><Relationship Target="http://www.pandora.com/careers/" Type="http://schemas.openxmlformats.org/officeDocument/2006/relationships/hyperlink" TargetMode="External" Id="rId54"/><Relationship Target="http://www.salesforce.com/company/careers/diversity-numbers.jsp" Type="http://schemas.openxmlformats.org/officeDocument/2006/relationships/hyperlink" TargetMode="External" Id="rId53"/><Relationship Target="http://www.diversityinc.com/diversity-recruitment/where%E2%80%99s-the-diversity-in-the-venture-capital-industry/" Type="http://schemas.openxmlformats.org/officeDocument/2006/relationships/hyperlink" TargetMode="External" Id="rId52"/><Relationship Target="http://www.diversityinc.com/diversity-and-inclusion/most-diverse-congress-sworn-in/" Type="http://schemas.openxmlformats.org/officeDocument/2006/relationships/hyperlink" TargetMode="External" Id="rId51"/><Relationship Target="http://www.diversityinc.com/top-10-companies-recruitment/" Type="http://schemas.openxmlformats.org/officeDocument/2006/relationships/hyperlink" TargetMode="External" Id="rId50"/><Relationship Target="http://www.diversityinc.com/news/apples-diversity-data-better-representation-blacks-latinos/" Type="http://schemas.openxmlformats.org/officeDocument/2006/relationships/hyperlink" TargetMode="External" Id="rId48"/><Relationship Target="http://www.amazon.com/Inside-Careers-Homepage/b?node=239367011" Type="http://schemas.openxmlformats.org/officeDocument/2006/relationships/hyperlink" TargetMode="External" Id="rId47"/><Relationship Target="http://blog.ebay.com/building-stronger-better-diverse-ebay/" Type="http://schemas.openxmlformats.org/officeDocument/2006/relationships/hyperlink" TargetMode="External" Id="rId29"/><Relationship Target="http://www.diversityinc.com/diversity-facts/wheres-the-diversity-in-fortune-500-ceos/" Type="http://schemas.openxmlformats.org/officeDocument/2006/relationships/hyperlink" TargetMode="External" Id="rId49"/><Relationship Target="http://www.apple.com/diversity/" Type="http://schemas.openxmlformats.org/officeDocument/2006/relationships/hyperlink" TargetMode="External" Id="rId26"/><Relationship Target="https://www.apple.com/about/job-creation/" Type="http://schemas.openxmlformats.org/officeDocument/2006/relationships/hyperlink" TargetMode="External" Id="rId25"/><Relationship Target="http://www.macroaxis.com/invest/ratio/CSCO--Number-of-Employees" Type="http://schemas.openxmlformats.org/officeDocument/2006/relationships/hyperlink" TargetMode="External" Id="rId28"/><Relationship Target="http://www.cisco.com/assets/csr/pdf/CSR_Report_2013.pdf" Type="http://schemas.openxmlformats.org/officeDocument/2006/relationships/hyperlink" TargetMode="External" Id="rId27"/><Relationship Target="https://www.unfpa.org/gender/docs/Sex_Ratio_by_Country_in_2013.pdf" Type="http://schemas.openxmlformats.org/officeDocument/2006/relationships/hyperlink" TargetMode="External" Id="rId2"/><Relationship Target="https://investor.yahoo.net/faq.cfm" Type="http://schemas.openxmlformats.org/officeDocument/2006/relationships/hyperlink" TargetMode="External" Id="rId21"/><Relationship Target="http://money.cnn.com/interactive/technology/tech-diversity-data/" Type="http://schemas.openxmlformats.org/officeDocument/2006/relationships/hyperlink" TargetMode="External" Id="rId40"/><Relationship Target="https://www.cia.gov/library/publications/the-world-factbook/geos/us.html" Type="http://schemas.openxmlformats.org/officeDocument/2006/relationships/hyperlink" TargetMode="External" Id="rId1"/><Relationship Target="http://www.google.com/diversity/at-google.html" Type="http://schemas.openxmlformats.org/officeDocument/2006/relationships/hyperlink" TargetMode="External" Id="rId22"/><Relationship Target="http://www.ingrammicro.com.cn/careers/findpage.cfm?tempid=india&amp;pageid=3365" Type="http://schemas.openxmlformats.org/officeDocument/2006/relationships/hyperlink" TargetMode="External" Id="rId41"/><Relationship Target="http://newsroom.fb.com/company-info/" Type="http://schemas.openxmlformats.org/officeDocument/2006/relationships/hyperlink" TargetMode="External" Id="rId4"/><Relationship Target="https://investor.google.com/financial/tables.html" Type="http://schemas.openxmlformats.org/officeDocument/2006/relationships/hyperlink" TargetMode="External" Id="rId23"/><Relationship Target="http://money.cnn.com/interactive/technology/tech-diversity-data/" Type="http://schemas.openxmlformats.org/officeDocument/2006/relationships/hyperlink" TargetMode="External" Id="rId42"/><Relationship Target="http://newsroom.fb.com/news/2014/06/building-a-more-diverse-facebook/" Type="http://schemas.openxmlformats.org/officeDocument/2006/relationships/hyperlink" TargetMode="External" Id="rId3"/><Relationship Target="http://www.apple.com/diversity/" Type="http://schemas.openxmlformats.org/officeDocument/2006/relationships/hyperlink" TargetMode="External" Id="rId24"/><Relationship Target="http://www.intc.com/intel%2Dannual%2Dreport/2013/10K/10-employees.html" Type="http://schemas.openxmlformats.org/officeDocument/2006/relationships/hyperlink" TargetMode="External" Id="rId43"/><Relationship Target="https://www.groupon.com/blog/cities/groupon-releases-diversity-data" Type="http://schemas.openxmlformats.org/officeDocument/2006/relationships/hyperlink" TargetMode="External" Id="rId44"/><Relationship Target="http://investor.groupon.com/faq.cfm" Type="http://schemas.openxmlformats.org/officeDocument/2006/relationships/hyperlink" TargetMode="External" Id="rId45"/><Relationship Target="http://www.amazon.com/b/ref=tb_surl_diversity/?node=10080092011" Type="http://schemas.openxmlformats.org/officeDocument/2006/relationships/hyperlink" TargetMode="External" Id="rId46"/><Relationship Target="http://yahoo.tumblr.com/post/89085398949/workforce-diversity-at-yahoo" Type="http://schemas.openxmlformats.org/officeDocument/2006/relationships/hyperlink" TargetMode="External" Id="rId20"/><Relationship Target="http://blog.linkedin.com/2014/06/12/linkedins-workforce-diversity/" Type="http://schemas.openxmlformats.org/officeDocument/2006/relationships/hyperlink" TargetMode="External" Id="rId9"/><Relationship Target="http://www.businessinsider.com/facebooks-biggest-threat-instagram-just-increased-its-workforce-by-125-2012-3" Type="http://schemas.openxmlformats.org/officeDocument/2006/relationships/hyperlink" TargetMode="External" Id="rId6"/><Relationship Target="http://newsroom.fb.com/news/2014/06/building-a-more-diverse-facebook/" Type="http://schemas.openxmlformats.org/officeDocument/2006/relationships/hyperlink" TargetMode="External" Id="rId5"/><Relationship Target="http://www.google.com/diversity/at-google.html" Type="http://schemas.openxmlformats.org/officeDocument/2006/relationships/hyperlink" TargetMode="External" Id="rId8"/><Relationship Target="http://www.google.com/diversity/at-google.html" Type="http://schemas.openxmlformats.org/officeDocument/2006/relationships/hyperlink" TargetMode="External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4" ySplit="3.0" xSplit="1.0" activePane="bottomRight" state="frozen"/>
      <selection sqref="B1" activeCell="B1" pane="topRight"/>
      <selection sqref="A4" activeCell="A4" pane="bottomLeft"/>
      <selection sqref="B4" activeCell="B4" pane="bottomRight"/>
    </sheetView>
  </sheetViews>
  <sheetFormatPr customHeight="1" defaultColWidth="14.43" defaultRowHeight="15.75"/>
  <cols>
    <col min="1" customWidth="1" max="1" width="26.0"/>
    <col min="2" customWidth="1" max="7" width="11.0"/>
    <col min="8" customWidth="1" max="8" width="1.29"/>
    <col min="9" customWidth="1" max="9" width="13.86"/>
    <col min="10" customWidth="1" max="18" width="10.14"/>
    <col min="19" customWidth="1" max="19" width="1.0"/>
    <col min="20" customWidth="1" max="20" width="28.0"/>
    <col min="25" customWidth="1" max="25" width="32.43"/>
  </cols>
  <sheetData>
    <row r="1">
      <c s="1" r="A1"/>
      <c s="2" r="B1"/>
      <c s="2" r="C1"/>
      <c s="2" r="D1"/>
      <c s="2" r="E1"/>
      <c s="3" r="F1"/>
      <c s="3" r="G1"/>
      <c s="2" r="H1"/>
      <c t="str" s="4" r="I1">
        <f ref="I1:N1" t="shared" si="1">AVERAGE(I6:I16)</f>
        <v>57</v>
      </c>
      <c t="str" s="4" r="J1">
        <f t="shared" si="1"/>
        <v>33</v>
      </c>
      <c t="str" s="4" r="K1">
        <f t="shared" si="1"/>
        <v>3</v>
      </c>
      <c t="str" s="4" r="L1">
        <f t="shared" si="1"/>
        <v>2</v>
      </c>
      <c t="str" s="4" r="M1">
        <f t="shared" si="1"/>
        <v>4</v>
      </c>
      <c t="str" s="4" r="N1">
        <f t="shared" si="1"/>
        <v>2</v>
      </c>
      <c s="2" r="O1"/>
      <c s="3" r="P1"/>
      <c s="3" r="Q1"/>
      <c s="3" r="R1"/>
      <c s="2" r="S1"/>
      <c s="5" r="T1"/>
      <c s="3" r="U1"/>
      <c s="6" r="V1"/>
      <c s="7" r="W1"/>
      <c s="2" r="X1"/>
      <c s="1" r="Y1"/>
      <c s="2" r="Z1"/>
      <c s="2" r="AA1"/>
      <c s="2" r="AB1"/>
      <c s="2" r="AC1"/>
      <c s="2" r="AD1"/>
      <c s="2" r="AE1"/>
    </row>
    <row r="2">
      <c t="s" s="8" r="A2">
        <v>0</v>
      </c>
      <c t="s" s="9" r="B2">
        <v>1</v>
      </c>
      <c t="s" s="9" r="C2">
        <v>2</v>
      </c>
      <c s="10" r="E2"/>
      <c s="11" r="F2"/>
      <c s="11" r="G2"/>
      <c s="10" r="H2"/>
      <c t="s" s="9" r="I2">
        <v>3</v>
      </c>
      <c s="10" r="J2"/>
      <c s="10" r="K2"/>
      <c s="10" r="L2"/>
      <c s="10" r="M2"/>
      <c s="10" r="N2"/>
      <c s="2" r="O2"/>
      <c s="2" r="P2"/>
      <c s="2" r="Q2"/>
      <c s="11" r="R2"/>
      <c s="10" r="S2"/>
      <c t="s" s="12" r="T2">
        <v>4</v>
      </c>
      <c t="s" s="13" r="U2">
        <v>5</v>
      </c>
      <c t="s" s="14" r="V2">
        <v>6</v>
      </c>
      <c s="15" r="W2"/>
      <c t="s" s="16" r="X2">
        <v>7</v>
      </c>
      <c s="17" r="Y2"/>
      <c s="10" r="Z2"/>
      <c s="10" r="AA2"/>
      <c s="10" r="AB2"/>
      <c s="10" r="AC2"/>
      <c s="10" r="AD2"/>
      <c s="10" r="AE2"/>
    </row>
    <row r="3">
      <c s="1" r="A3"/>
      <c t="s" s="18" r="B3">
        <v>8</v>
      </c>
      <c t="s" s="18" r="C3">
        <v>9</v>
      </c>
      <c t="s" s="18" r="D3">
        <v>10</v>
      </c>
      <c t="s" s="18" r="E3">
        <v>11</v>
      </c>
      <c t="s" s="19" r="F3">
        <v>12</v>
      </c>
      <c t="s" s="19" r="G3">
        <v>13</v>
      </c>
      <c s="2" r="H3"/>
      <c t="s" s="18" r="I3">
        <v>14</v>
      </c>
      <c t="s" s="18" r="J3">
        <v>15</v>
      </c>
      <c t="s" s="20" r="K3">
        <v>16</v>
      </c>
      <c t="s" s="18" r="L3">
        <v>17</v>
      </c>
      <c t="s" s="18" r="M3">
        <v>18</v>
      </c>
      <c t="s" s="18" r="N3">
        <v>19</v>
      </c>
      <c t="s" s="18" r="O3">
        <v>20</v>
      </c>
      <c t="s" s="19" r="P3">
        <v>12</v>
      </c>
      <c t="s" s="21" r="Q3">
        <v>21</v>
      </c>
      <c t="s" s="19" r="R3">
        <v>13</v>
      </c>
      <c s="2" r="S3"/>
      <c t="s" s="22" r="T3">
        <v>22</v>
      </c>
      <c s="3" r="U3"/>
      <c s="6" r="V3"/>
      <c s="7" r="W3"/>
      <c s="2" r="X3"/>
      <c s="1" r="Y3"/>
      <c s="2" r="Z3"/>
      <c s="2" r="AA3"/>
      <c s="2" r="AB3"/>
      <c s="2" r="AC3"/>
      <c s="2" r="AD3"/>
      <c s="2" r="AE3"/>
    </row>
    <row r="4">
      <c t="s" s="23" r="A4">
        <v>23</v>
      </c>
      <c s="2" r="B4"/>
      <c t="str" s="24" r="C4">
        <f>SUM(16256000/320051)</f>
        <v>50.79</v>
      </c>
      <c t="str" s="24" r="D4">
        <f>SUM(15749100/320051)</f>
        <v>49.21</v>
      </c>
      <c s="2" r="E4"/>
      <c s="3" r="F4"/>
      <c s="3" r="G4"/>
      <c s="2" r="H4"/>
      <c s="25" r="I4">
        <v>0.64</v>
      </c>
      <c s="26" r="J4">
        <v>0.04</v>
      </c>
      <c s="25" r="K4">
        <v>0.16</v>
      </c>
      <c s="25" r="L4">
        <v>0.12</v>
      </c>
      <c s="26" r="M4">
        <v>0.01</v>
      </c>
      <c s="25" r="N4">
        <v>0.03</v>
      </c>
      <c s="2" r="O4"/>
      <c t="str" s="27" r="P4">
        <f>sum(I4:N4)</f>
        <v>100.00%</v>
      </c>
      <c t="str" s="27" r="Q4">
        <f>sum(J4:N4)</f>
        <v>36.00%</v>
      </c>
      <c s="3" r="R4"/>
      <c s="2" r="S4"/>
      <c s="5" r="T4"/>
      <c t="s" s="28" r="U4">
        <v>24</v>
      </c>
      <c t="s" s="29" r="V4">
        <v>25</v>
      </c>
      <c t="s" s="30" r="W4">
        <v>26</v>
      </c>
      <c s="31" r="X4">
        <v>3.20051E8</v>
      </c>
      <c s="1" r="Y4"/>
      <c s="2" r="Z4"/>
      <c s="2" r="AA4"/>
      <c s="2" r="AB4"/>
      <c s="2" r="AC4"/>
      <c s="2" r="AD4"/>
      <c s="2" r="AE4"/>
    </row>
    <row r="5">
      <c s="8" r="A5"/>
      <c s="2" r="B5"/>
      <c s="2" r="C5"/>
      <c s="2" r="D5"/>
      <c s="2" r="E5"/>
      <c s="3" r="F5"/>
      <c s="3" r="G5"/>
      <c s="2" r="H5"/>
      <c s="2" r="I5"/>
      <c s="2" r="J5"/>
      <c s="2" r="K5"/>
      <c s="2" r="L5"/>
      <c s="2" r="M5"/>
      <c s="2" r="N5"/>
      <c s="2" r="O5"/>
      <c s="3" r="P5"/>
      <c s="3" r="Q5"/>
      <c s="3" r="R5"/>
      <c s="2" r="S5"/>
      <c s="5" r="T5"/>
      <c s="3" r="U5"/>
      <c s="6" r="V5"/>
      <c s="7" r="W5"/>
      <c s="32" r="X5"/>
      <c s="1" r="Y5"/>
      <c s="2" r="Z5"/>
      <c s="2" r="AA5"/>
      <c s="2" r="AB5"/>
      <c s="2" r="AC5"/>
      <c s="2" r="AD5"/>
      <c s="2" r="AE5"/>
    </row>
    <row r="6">
      <c t="s" s="8" r="A6">
        <v>27</v>
      </c>
      <c s="2" r="B6"/>
      <c s="2" r="C6"/>
      <c s="2" r="D6"/>
      <c s="2" r="E6"/>
      <c s="3" r="F6"/>
      <c s="3" r="G6"/>
      <c s="2" r="H6"/>
      <c s="2" r="I6"/>
      <c s="2" r="J6"/>
      <c s="2" r="K6"/>
      <c s="2" r="L6"/>
      <c s="2" r="M6"/>
      <c s="2" r="N6"/>
      <c s="2" r="O6"/>
      <c s="3" r="P6"/>
      <c s="3" r="Q6"/>
      <c s="3" r="R6"/>
      <c s="2" r="S6"/>
      <c s="5" r="T6"/>
      <c s="3" r="U6"/>
      <c s="6" r="V6"/>
      <c s="7" r="W6"/>
      <c s="32" r="X6"/>
      <c s="1" r="Y6"/>
      <c s="2" r="Z6"/>
      <c s="2" r="AA6"/>
      <c s="2" r="AB6"/>
      <c s="2" r="AC6"/>
      <c s="2" r="AD6"/>
      <c s="2" r="AE6"/>
    </row>
    <row r="7">
      <c t="s" s="33" r="A7">
        <v>28</v>
      </c>
      <c s="2" r="B7"/>
      <c s="18" r="C7">
        <v>31.0</v>
      </c>
      <c s="18" r="D7">
        <v>69.0</v>
      </c>
      <c s="2" r="E7"/>
      <c t="str" s="34" r="F7">
        <f>sum(B7:E7)</f>
        <v>100</v>
      </c>
      <c t="s" s="19" r="G7">
        <v>29</v>
      </c>
      <c s="2" r="H7"/>
      <c s="18" r="I7">
        <v>57.0</v>
      </c>
      <c s="18" r="J7">
        <v>34.0</v>
      </c>
      <c s="18" r="K7">
        <v>4.0</v>
      </c>
      <c s="18" r="L7">
        <v>2.0</v>
      </c>
      <c s="18" r="M7">
        <v>3.0</v>
      </c>
      <c s="18" r="N7">
        <v>0.0</v>
      </c>
      <c s="2" r="O7"/>
      <c t="str" s="34" r="P7">
        <f ref="P7:P16" t="shared" si="2">sum(I7:N7)</f>
        <v>100</v>
      </c>
      <c t="str" s="34" r="Q7">
        <f ref="Q7:Q16" t="shared" si="3">sum(J7:N7)</f>
        <v>43</v>
      </c>
      <c t="s" s="19" r="R7">
        <v>30</v>
      </c>
      <c s="2" r="S7"/>
      <c t="s" s="22" r="T7">
        <v>31</v>
      </c>
      <c t="s" s="19" r="U7">
        <v>28</v>
      </c>
      <c t="s" s="35" r="V7">
        <v>32</v>
      </c>
      <c s="7" r="W7"/>
      <c s="36" r="X7">
        <v>8348.0</v>
      </c>
      <c t="s" s="37" r="Y7">
        <v>33</v>
      </c>
      <c s="2" r="Z7"/>
      <c s="2" r="AA7"/>
      <c s="2" r="AB7"/>
      <c s="2" r="AC7"/>
      <c s="2" r="AD7"/>
      <c s="2" r="AE7"/>
    </row>
    <row r="8">
      <c t="s" s="33" r="A8">
        <v>34</v>
      </c>
      <c t="s" s="18" r="B8">
        <v>28</v>
      </c>
      <c s="18" r="C8">
        <v>31.0</v>
      </c>
      <c s="18" r="D8">
        <v>69.0</v>
      </c>
      <c s="2" r="E8"/>
      <c t="str" s="34" r="F8">
        <f>sum(A8:E8)</f>
        <v>100</v>
      </c>
      <c t="s" s="19" r="G8">
        <v>29</v>
      </c>
      <c s="2" r="H8"/>
      <c s="18" r="I8">
        <v>57.0</v>
      </c>
      <c s="18" r="J8">
        <v>34.0</v>
      </c>
      <c s="18" r="K8">
        <v>4.0</v>
      </c>
      <c s="18" r="L8">
        <v>2.0</v>
      </c>
      <c s="18" r="M8">
        <v>3.0</v>
      </c>
      <c s="18" r="N8">
        <v>0.0</v>
      </c>
      <c s="2" r="O8"/>
      <c t="str" s="34" r="P8">
        <f t="shared" si="2"/>
        <v>100</v>
      </c>
      <c t="str" s="34" r="Q8">
        <f t="shared" si="3"/>
        <v>43</v>
      </c>
      <c t="s" s="19" r="R8">
        <v>30</v>
      </c>
      <c s="2" r="S8"/>
      <c t="s" s="22" r="T8">
        <v>31</v>
      </c>
      <c t="s" s="19" r="U8">
        <v>28</v>
      </c>
      <c t="s" s="35" r="V8">
        <v>32</v>
      </c>
      <c s="6" r="W8"/>
      <c s="38" r="X8">
        <v>9.0</v>
      </c>
      <c t="s" s="39" r="Y8">
        <v>35</v>
      </c>
      <c s="3" r="Z8"/>
      <c s="3" r="AA8"/>
      <c s="3" r="AB8"/>
      <c s="3" r="AC8"/>
      <c s="3" r="AD8"/>
      <c s="3" r="AE8"/>
    </row>
    <row r="9">
      <c t="s" s="33" r="A9">
        <v>36</v>
      </c>
      <c t="s" s="18" r="B9">
        <v>37</v>
      </c>
      <c s="18" r="C9">
        <v>30.0</v>
      </c>
      <c s="18" r="D9">
        <v>70.0</v>
      </c>
      <c s="2" r="E9"/>
      <c t="str" s="34" r="F9">
        <f ref="F9:F16" t="shared" si="4">sum(B9:E9)</f>
        <v>100</v>
      </c>
      <c t="s" s="19" r="G9">
        <v>29</v>
      </c>
      <c s="2" r="H9"/>
      <c s="18" r="I9">
        <v>61.0</v>
      </c>
      <c s="18" r="J9">
        <v>30.0</v>
      </c>
      <c s="18" r="K9">
        <v>3.0</v>
      </c>
      <c s="18" r="L9">
        <v>2.0</v>
      </c>
      <c s="18" r="M9">
        <v>4.0</v>
      </c>
      <c t="s" s="18" r="N9">
        <v>38</v>
      </c>
      <c s="2" r="O9"/>
      <c t="str" s="34" r="P9">
        <f t="shared" si="2"/>
        <v>100</v>
      </c>
      <c t="str" s="34" r="Q9">
        <f t="shared" si="3"/>
        <v>39</v>
      </c>
      <c t="s" s="19" r="R9">
        <v>30</v>
      </c>
      <c s="2" r="S9"/>
      <c t="s" s="22" r="T9">
        <v>39</v>
      </c>
      <c t="s" s="19" r="U9">
        <v>37</v>
      </c>
      <c t="s" s="35" r="V9">
        <v>40</v>
      </c>
      <c s="7" r="W9"/>
      <c t="s" s="36" r="X9">
        <v>41</v>
      </c>
      <c s="1" r="Y9"/>
      <c s="2" r="Z9"/>
      <c s="2" r="AA9"/>
      <c s="2" r="AB9"/>
      <c s="2" r="AC9"/>
      <c s="2" r="AD9"/>
      <c s="2" r="AE9"/>
    </row>
    <row r="10">
      <c t="s" s="33" r="A10">
        <v>42</v>
      </c>
      <c t="s" s="18" r="B10">
        <v>37</v>
      </c>
      <c s="18" r="C10">
        <v>30.0</v>
      </c>
      <c s="18" r="D10">
        <v>70.0</v>
      </c>
      <c s="2" r="E10"/>
      <c t="str" s="34" r="F10">
        <f t="shared" si="4"/>
        <v>100</v>
      </c>
      <c t="s" s="19" r="G10">
        <v>29</v>
      </c>
      <c s="2" r="H10"/>
      <c s="18" r="I10">
        <v>61.0</v>
      </c>
      <c s="18" r="J10">
        <v>30.0</v>
      </c>
      <c s="18" r="K10">
        <v>3.0</v>
      </c>
      <c s="18" r="L10">
        <v>2.0</v>
      </c>
      <c s="18" r="M10">
        <v>4.0</v>
      </c>
      <c t="s" s="18" r="N10">
        <v>38</v>
      </c>
      <c s="2" r="O10"/>
      <c t="str" s="34" r="P10">
        <f t="shared" si="2"/>
        <v>100</v>
      </c>
      <c t="str" s="34" r="Q10">
        <f t="shared" si="3"/>
        <v>39</v>
      </c>
      <c t="s" s="19" r="R10">
        <v>30</v>
      </c>
      <c s="2" r="S10"/>
      <c t="s" s="22" r="T10">
        <v>39</v>
      </c>
      <c t="s" s="19" r="U10">
        <v>37</v>
      </c>
      <c t="s" s="35" r="V10">
        <v>40</v>
      </c>
      <c s="7" r="W10"/>
      <c t="s" s="36" r="X10">
        <v>41</v>
      </c>
      <c s="1" r="Y10"/>
      <c s="2" r="Z10"/>
      <c s="2" r="AA10"/>
      <c s="2" r="AB10"/>
      <c s="2" r="AC10"/>
      <c s="2" r="AD10"/>
      <c s="2" r="AE10"/>
    </row>
    <row r="11">
      <c t="s" s="33" r="A11">
        <v>43</v>
      </c>
      <c s="2" r="B11"/>
      <c s="18" r="C11">
        <v>39.0</v>
      </c>
      <c s="18" r="D11">
        <v>61.0</v>
      </c>
      <c s="2" r="E11"/>
      <c t="str" s="34" r="F11">
        <f t="shared" si="4"/>
        <v>100</v>
      </c>
      <c t="s" s="19" r="G11">
        <v>29</v>
      </c>
      <c s="2" r="H11"/>
      <c s="18" r="I11">
        <v>53.0</v>
      </c>
      <c s="18" r="J11">
        <v>38.0</v>
      </c>
      <c s="18" r="K11">
        <v>4.0</v>
      </c>
      <c s="18" r="L11">
        <v>2.0</v>
      </c>
      <c s="18" r="M11">
        <v>2.0</v>
      </c>
      <c s="18" r="N11">
        <v>1.0</v>
      </c>
      <c s="2" r="O11"/>
      <c t="str" s="34" r="P11">
        <f t="shared" si="2"/>
        <v>100</v>
      </c>
      <c t="str" s="34" r="Q11">
        <f t="shared" si="3"/>
        <v>47</v>
      </c>
      <c t="s" s="19" r="R11">
        <v>30</v>
      </c>
      <c s="2" r="S11"/>
      <c s="22" r="T11">
        <v>2014.0</v>
      </c>
      <c t="s" s="19" r="U11">
        <v>43</v>
      </c>
      <c t="s" s="35" r="V11">
        <v>44</v>
      </c>
      <c s="7" r="W11"/>
      <c s="36" r="X11">
        <v>6000.0</v>
      </c>
      <c t="s" s="37" r="Y11">
        <v>45</v>
      </c>
      <c s="2" r="Z11"/>
      <c s="2" r="AA11"/>
      <c s="2" r="AB11"/>
      <c s="2" r="AC11"/>
      <c s="2" r="AD11"/>
      <c s="2" r="AE11"/>
    </row>
    <row r="12">
      <c t="s" s="33" r="A12">
        <v>46</v>
      </c>
      <c s="2" r="B12"/>
      <c s="18" r="C12">
        <v>40.0</v>
      </c>
      <c s="18" r="D12">
        <v>60.0</v>
      </c>
      <c s="2" r="E12"/>
      <c t="str" s="34" r="F12">
        <f t="shared" si="4"/>
        <v>100</v>
      </c>
      <c t="s" s="19" r="G12">
        <v>29</v>
      </c>
      <c s="2" r="H12"/>
      <c s="18" r="I12">
        <v>50.0</v>
      </c>
      <c s="18" r="J12">
        <v>42.0</v>
      </c>
      <c s="18" r="K12">
        <v>2.0</v>
      </c>
      <c s="18" r="L12">
        <v>1.0</v>
      </c>
      <c t="s" s="18" r="M12">
        <v>41</v>
      </c>
      <c s="18" r="N12">
        <v>5.0</v>
      </c>
      <c s="2" r="O12"/>
      <c t="str" s="34" r="P12">
        <f t="shared" si="2"/>
        <v>100</v>
      </c>
      <c t="str" s="34" r="Q12">
        <f t="shared" si="3"/>
        <v>50</v>
      </c>
      <c t="s" s="19" r="R12">
        <v>29</v>
      </c>
      <c s="2" r="S12"/>
      <c t="s" s="22" r="T12">
        <v>47</v>
      </c>
      <c t="s" s="19" r="U12">
        <v>46</v>
      </c>
      <c t="s" s="35" r="V12">
        <v>48</v>
      </c>
      <c s="7" r="W12"/>
      <c s="36" r="X12">
        <v>300.0</v>
      </c>
      <c t="s" s="37" r="Y12">
        <v>49</v>
      </c>
      <c s="2" r="Z12"/>
      <c s="2" r="AA12"/>
      <c s="2" r="AB12"/>
      <c s="2" r="AC12"/>
      <c s="2" r="AD12"/>
      <c s="2" r="AE12"/>
    </row>
    <row r="13">
      <c t="s" s="33" r="A13">
        <v>50</v>
      </c>
      <c t="s" s="18" r="B13">
        <v>51</v>
      </c>
      <c s="18" r="C13">
        <v>37.0</v>
      </c>
      <c s="18" r="D13">
        <v>62.0</v>
      </c>
      <c s="18" r="E13">
        <v>1.0</v>
      </c>
      <c t="str" s="34" r="F13">
        <f t="shared" si="4"/>
        <v>100</v>
      </c>
      <c t="s" s="19" r="G13">
        <v>29</v>
      </c>
      <c s="2" r="H13"/>
      <c s="18" r="I13">
        <v>50.0</v>
      </c>
      <c s="18" r="J13">
        <v>39.0</v>
      </c>
      <c s="18" r="K13">
        <v>4.0</v>
      </c>
      <c s="18" r="L13">
        <v>2.0</v>
      </c>
      <c s="18" r="M13">
        <v>2.0</v>
      </c>
      <c s="18" r="N13">
        <v>2.0</v>
      </c>
      <c s="2" r="O13"/>
      <c t="str" s="34" r="P13">
        <f t="shared" si="2"/>
        <v>99</v>
      </c>
      <c t="str" s="34" r="Q13">
        <f t="shared" si="3"/>
        <v>49</v>
      </c>
      <c t="s" s="19" r="R13">
        <v>30</v>
      </c>
      <c s="2" r="S13"/>
      <c t="s" s="22" r="T13">
        <v>31</v>
      </c>
      <c t="s" s="19" r="U13">
        <v>51</v>
      </c>
      <c t="s" s="35" r="V13">
        <v>52</v>
      </c>
      <c s="7" r="W13"/>
      <c s="36" r="X13">
        <v>298.0</v>
      </c>
      <c t="s" s="37" r="Y13">
        <v>53</v>
      </c>
      <c s="2" r="Z13"/>
      <c s="2" r="AA13"/>
      <c s="2" r="AB13"/>
      <c s="2" r="AC13"/>
      <c s="2" r="AD13"/>
      <c s="2" r="AE13"/>
    </row>
    <row r="14">
      <c t="s" s="33" r="A14">
        <v>54</v>
      </c>
      <c t="s" s="18" r="B14">
        <v>51</v>
      </c>
      <c s="18" r="C14">
        <v>37.0</v>
      </c>
      <c s="18" r="D14">
        <v>62.0</v>
      </c>
      <c s="18" r="E14">
        <v>1.0</v>
      </c>
      <c t="str" s="34" r="F14">
        <f t="shared" si="4"/>
        <v>100</v>
      </c>
      <c t="s" s="19" r="G14">
        <v>29</v>
      </c>
      <c s="2" r="H14"/>
      <c s="18" r="I14">
        <v>50.0</v>
      </c>
      <c s="18" r="J14">
        <v>39.0</v>
      </c>
      <c s="18" r="K14">
        <v>4.0</v>
      </c>
      <c s="18" r="L14">
        <v>2.0</v>
      </c>
      <c s="18" r="M14">
        <v>2.0</v>
      </c>
      <c s="18" r="N14">
        <v>2.0</v>
      </c>
      <c s="2" r="O14"/>
      <c t="str" s="34" r="P14">
        <f t="shared" si="2"/>
        <v>99</v>
      </c>
      <c t="str" s="34" r="Q14">
        <f t="shared" si="3"/>
        <v>49</v>
      </c>
      <c t="s" s="19" r="R14">
        <v>30</v>
      </c>
      <c s="2" r="S14"/>
      <c t="s" s="22" r="T14">
        <v>31</v>
      </c>
      <c t="s" s="19" r="U14">
        <v>51</v>
      </c>
      <c t="s" s="35" r="V14">
        <v>52</v>
      </c>
      <c s="7" r="W14"/>
      <c t="s" s="36" r="X14">
        <v>41</v>
      </c>
      <c s="1" r="Y14"/>
      <c s="2" r="Z14"/>
      <c s="2" r="AA14"/>
      <c s="2" r="AB14"/>
      <c s="2" r="AC14"/>
      <c s="2" r="AD14"/>
      <c s="2" r="AE14"/>
    </row>
    <row r="15">
      <c t="s" s="33" r="A15">
        <v>55</v>
      </c>
      <c s="2" r="B15"/>
      <c s="18" r="C15">
        <v>30.0</v>
      </c>
      <c s="18" r="D15">
        <v>70.0</v>
      </c>
      <c s="2" r="E15"/>
      <c t="str" s="34" r="F15">
        <f t="shared" si="4"/>
        <v>100</v>
      </c>
      <c t="s" s="19" r="G15">
        <v>29</v>
      </c>
      <c s="2" r="H15"/>
      <c s="18" r="I15">
        <v>59.0</v>
      </c>
      <c s="18" r="J15">
        <v>29.0</v>
      </c>
      <c s="18" r="K15">
        <v>3.0</v>
      </c>
      <c s="18" r="L15">
        <v>2.0</v>
      </c>
      <c s="18" r="M15">
        <v>3.0</v>
      </c>
      <c s="18" r="N15">
        <v>4.0</v>
      </c>
      <c s="2" r="O15"/>
      <c t="str" s="34" r="P15">
        <f t="shared" si="2"/>
        <v>100</v>
      </c>
      <c t="str" s="34" r="Q15">
        <f t="shared" si="3"/>
        <v>41</v>
      </c>
      <c t="s" s="19" r="R15">
        <v>30</v>
      </c>
      <c s="2" r="S15"/>
      <c t="s" s="22" r="T15">
        <v>56</v>
      </c>
      <c t="s" s="19" r="U15">
        <v>55</v>
      </c>
      <c t="s" s="35" r="V15">
        <v>57</v>
      </c>
      <c s="7" r="W15"/>
      <c s="36" r="X15">
        <v>3600.0</v>
      </c>
      <c t="s" s="37" r="Y15">
        <v>58</v>
      </c>
      <c s="2" r="Z15"/>
      <c s="2" r="AA15"/>
      <c s="2" r="AB15"/>
      <c s="2" r="AC15"/>
      <c s="2" r="AD15"/>
      <c s="2" r="AE15"/>
    </row>
    <row r="16">
      <c t="s" s="40" r="A16">
        <v>59</v>
      </c>
      <c s="41" r="B16"/>
      <c s="42" r="C16">
        <v>50.0</v>
      </c>
      <c s="42" r="D16">
        <v>50.0</v>
      </c>
      <c s="41" r="E16"/>
      <c t="str" s="34" r="F16">
        <f t="shared" si="4"/>
        <v>100</v>
      </c>
      <c t="s" s="19" r="G16">
        <v>60</v>
      </c>
      <c s="41" r="H16"/>
      <c s="42" r="I16">
        <v>72.0</v>
      </c>
      <c s="42" r="J16">
        <v>17.0</v>
      </c>
      <c t="s" s="42" r="K16">
        <v>41</v>
      </c>
      <c t="s" s="42" r="L16">
        <v>41</v>
      </c>
      <c s="42" r="M16">
        <v>11.0</v>
      </c>
      <c t="s" s="42" r="N16">
        <v>41</v>
      </c>
      <c s="41" r="O16"/>
      <c t="str" s="34" r="P16">
        <f t="shared" si="2"/>
        <v>100</v>
      </c>
      <c t="str" s="34" r="Q16">
        <f t="shared" si="3"/>
        <v>28</v>
      </c>
      <c t="s" s="19" r="R16">
        <v>60</v>
      </c>
      <c s="41" r="S16"/>
      <c t="s" s="22" r="T16">
        <v>61</v>
      </c>
      <c t="s" s="19" r="U16">
        <v>62</v>
      </c>
      <c t="s" s="35" r="V16">
        <v>63</v>
      </c>
      <c s="43" r="W16"/>
      <c s="44" r="X16"/>
      <c s="45" r="Y16"/>
      <c s="41" r="Z16"/>
      <c s="41" r="AA16"/>
      <c s="41" r="AB16"/>
      <c s="41" r="AC16"/>
      <c s="41" r="AD16"/>
      <c s="41" r="AE16"/>
    </row>
    <row r="17">
      <c s="46" r="A17"/>
      <c s="2" r="B17"/>
      <c s="2" r="C17"/>
      <c s="2" r="D17"/>
      <c s="2" r="E17"/>
      <c s="3" r="F17"/>
      <c s="3" r="G17"/>
      <c s="2" r="H17"/>
      <c s="2" r="I17"/>
      <c s="2" r="J17"/>
      <c s="2" r="K17"/>
      <c s="2" r="L17"/>
      <c s="2" r="M17"/>
      <c s="2" r="N17"/>
      <c s="2" r="O17"/>
      <c s="3" r="P17"/>
      <c s="3" r="Q17"/>
      <c s="3" r="R17"/>
      <c s="2" r="S17"/>
      <c s="5" r="T17"/>
      <c s="3" r="U17"/>
      <c s="6" r="V17"/>
      <c s="7" r="W17"/>
      <c s="32" r="X17"/>
      <c s="1" r="Y17"/>
      <c s="2" r="Z17"/>
      <c s="2" r="AA17"/>
      <c s="2" r="AB17"/>
      <c s="2" r="AC17"/>
      <c s="2" r="AD17"/>
      <c s="2" r="AE17"/>
    </row>
    <row r="18">
      <c t="s" s="8" r="A18">
        <v>64</v>
      </c>
      <c s="2" r="B18"/>
      <c s="2" r="C18"/>
      <c s="2" r="D18"/>
      <c s="2" r="E18"/>
      <c s="3" r="F18"/>
      <c s="3" r="G18"/>
      <c s="2" r="H18"/>
      <c s="2" r="I18"/>
      <c s="2" r="J18"/>
      <c s="2" r="K18"/>
      <c s="2" r="L18"/>
      <c s="2" r="M18"/>
      <c s="2" r="N18"/>
      <c s="2" r="O18"/>
      <c s="3" r="P18"/>
      <c s="3" r="Q18"/>
      <c s="3" r="R18"/>
      <c s="2" r="S18"/>
      <c s="5" r="T18"/>
      <c t="s" s="19" r="U18">
        <v>65</v>
      </c>
      <c t="s" s="35" r="V18">
        <v>66</v>
      </c>
      <c s="7" r="W18"/>
      <c s="32" r="X18"/>
      <c s="1" r="Y18"/>
      <c s="2" r="Z18"/>
      <c s="2" r="AA18"/>
      <c s="2" r="AB18"/>
      <c s="2" r="AC18"/>
      <c s="2" r="AD18"/>
      <c s="2" r="AE18"/>
    </row>
    <row r="19">
      <c s="47" r="A19"/>
      <c s="2" r="B19"/>
      <c s="2" r="C19"/>
      <c s="2" r="D19"/>
      <c s="2" r="E19"/>
      <c s="3" r="F19"/>
      <c s="3" r="G19"/>
      <c s="2" r="H19"/>
      <c s="2" r="I19"/>
      <c s="2" r="J19"/>
      <c s="2" r="K19"/>
      <c s="2" r="L19"/>
      <c s="2" r="M19"/>
      <c s="2" r="N19"/>
      <c s="2" r="O19"/>
      <c s="3" r="P19"/>
      <c s="3" r="Q19"/>
      <c s="3" r="R19"/>
      <c s="2" r="S19"/>
      <c s="5" r="T19"/>
      <c s="3" r="U19"/>
      <c s="6" r="V19"/>
      <c s="7" r="W19"/>
      <c s="32" r="X19"/>
      <c s="1" r="Y19"/>
      <c s="2" r="Z19"/>
      <c s="2" r="AA19"/>
      <c s="2" r="AB19"/>
      <c s="2" r="AC19"/>
      <c s="2" r="AD19"/>
      <c s="2" r="AE19"/>
    </row>
    <row r="20">
      <c t="s" s="48" r="A20">
        <v>51</v>
      </c>
      <c s="2" r="B20"/>
      <c s="18" r="C20">
        <v>37.0</v>
      </c>
      <c s="18" r="D20">
        <v>62.0</v>
      </c>
      <c s="18" r="E20">
        <v>1.0</v>
      </c>
      <c t="str" s="34" r="F20">
        <f ref="F20:F33" t="shared" si="5">sum(A20:E20)</f>
        <v>100</v>
      </c>
      <c t="s" s="19" r="G20">
        <v>29</v>
      </c>
      <c s="2" r="H20"/>
      <c s="18" r="I20">
        <v>50.0</v>
      </c>
      <c s="18" r="J20">
        <v>39.0</v>
      </c>
      <c s="18" r="K20">
        <v>4.0</v>
      </c>
      <c s="18" r="L20">
        <v>2.0</v>
      </c>
      <c s="18" r="M20">
        <v>2.0</v>
      </c>
      <c s="18" r="N20">
        <v>2.0</v>
      </c>
      <c s="2" r="O20"/>
      <c t="str" s="34" r="P20">
        <f ref="P20:P23" t="shared" si="6">sum(I20:N20)</f>
        <v>99</v>
      </c>
      <c t="str" s="34" r="Q20">
        <f ref="Q20:Q23" t="shared" si="7">sum(J20:N20)</f>
        <v>49</v>
      </c>
      <c t="s" s="19" r="R20">
        <v>30</v>
      </c>
      <c s="2" r="S20"/>
      <c t="s" s="22" r="T20">
        <v>31</v>
      </c>
      <c t="s" s="19" r="U20">
        <v>51</v>
      </c>
      <c t="s" s="35" r="V20">
        <v>52</v>
      </c>
      <c s="7" r="W20"/>
      <c s="36" r="X20">
        <v>12300.0</v>
      </c>
      <c t="s" s="37" r="Y20">
        <v>67</v>
      </c>
      <c s="2" r="Z20"/>
      <c s="2" r="AA20"/>
      <c s="2" r="AB20"/>
      <c s="2" r="AC20"/>
      <c s="2" r="AD20"/>
      <c s="2" r="AE20"/>
    </row>
    <row r="21">
      <c t="s" s="48" r="A21">
        <v>37</v>
      </c>
      <c s="2" r="B21"/>
      <c s="18" r="C21">
        <v>30.0</v>
      </c>
      <c s="18" r="D21">
        <v>70.0</v>
      </c>
      <c s="2" r="E21"/>
      <c t="str" s="34" r="F21">
        <f t="shared" si="5"/>
        <v>100</v>
      </c>
      <c t="s" s="19" r="G21">
        <v>29</v>
      </c>
      <c s="2" r="H21"/>
      <c s="18" r="I21">
        <v>61.0</v>
      </c>
      <c s="18" r="J21">
        <v>30.0</v>
      </c>
      <c s="18" r="K21">
        <v>3.0</v>
      </c>
      <c s="18" r="L21">
        <v>2.0</v>
      </c>
      <c s="18" r="M21">
        <v>4.0</v>
      </c>
      <c t="s" s="18" r="N21">
        <v>38</v>
      </c>
      <c s="2" r="O21"/>
      <c t="str" s="34" r="P21">
        <f t="shared" si="6"/>
        <v>100</v>
      </c>
      <c t="str" s="34" r="Q21">
        <f t="shared" si="7"/>
        <v>39</v>
      </c>
      <c t="s" s="19" r="R21">
        <v>30</v>
      </c>
      <c s="2" r="S21"/>
      <c t="s" s="22" r="T21">
        <v>39</v>
      </c>
      <c t="s" s="19" r="U21">
        <v>37</v>
      </c>
      <c t="s" s="35" r="V21">
        <v>40</v>
      </c>
      <c s="7" r="W21"/>
      <c s="36" r="X21">
        <v>51564.0</v>
      </c>
      <c t="s" s="37" r="Y21">
        <v>68</v>
      </c>
      <c s="2" r="Z21"/>
      <c s="2" r="AA21"/>
      <c s="2" r="AB21"/>
      <c s="2" r="AC21"/>
      <c s="2" r="AD21"/>
      <c s="2" r="AE21"/>
    </row>
    <row r="22">
      <c t="s" s="48" r="A22">
        <v>69</v>
      </c>
      <c s="2" r="B22"/>
      <c s="18" r="C22">
        <v>30.0</v>
      </c>
      <c s="18" r="D22">
        <v>70.0</v>
      </c>
      <c s="2" r="E22"/>
      <c t="str" s="34" r="F22">
        <f t="shared" si="5"/>
        <v>100</v>
      </c>
      <c t="s" s="19" r="G22">
        <v>29</v>
      </c>
      <c s="2" r="H22"/>
      <c s="18" r="I22">
        <v>55.0</v>
      </c>
      <c s="18" r="J22">
        <v>15.0</v>
      </c>
      <c s="18" r="K22">
        <v>11.0</v>
      </c>
      <c s="18" r="L22">
        <v>7.0</v>
      </c>
      <c s="18" r="M22">
        <v>2.0</v>
      </c>
      <c s="18" r="N22">
        <v>1.0</v>
      </c>
      <c s="18" r="O22">
        <v>9.0</v>
      </c>
      <c t="str" s="34" r="P22">
        <f t="shared" si="6"/>
        <v>91</v>
      </c>
      <c t="str" s="34" r="Q22">
        <f t="shared" si="7"/>
        <v>36</v>
      </c>
      <c t="s" s="19" r="R22">
        <v>30</v>
      </c>
      <c s="2" r="S22"/>
      <c t="s" s="22" r="T22">
        <v>70</v>
      </c>
      <c t="s" s="19" r="U22">
        <v>69</v>
      </c>
      <c t="s" s="35" r="V22">
        <v>71</v>
      </c>
      <c s="7" r="W22"/>
      <c s="36" r="X22">
        <v>80000.0</v>
      </c>
      <c t="s" s="37" r="Y22">
        <v>72</v>
      </c>
      <c s="2" r="Z22"/>
      <c s="2" r="AA22"/>
      <c s="2" r="AB22"/>
      <c s="2" r="AC22"/>
      <c s="2" r="AD22"/>
      <c s="2" r="AE22"/>
    </row>
    <row r="23">
      <c t="s" s="48" r="A23">
        <v>73</v>
      </c>
      <c s="2" r="B23"/>
      <c s="18" r="C23">
        <v>30.0</v>
      </c>
      <c s="18" r="D23">
        <v>70.0</v>
      </c>
      <c s="2" r="E23"/>
      <c t="str" s="34" r="F23">
        <f t="shared" si="5"/>
        <v>100</v>
      </c>
      <c t="s" s="19" r="G23">
        <v>29</v>
      </c>
      <c s="2" r="H23"/>
      <c t="str" s="49" r="I23">
        <f ref="I23:N23" t="shared" si="8">(I22/91)*100</f>
        <v>60</v>
      </c>
      <c t="str" s="49" r="J23">
        <f t="shared" si="8"/>
        <v>16</v>
      </c>
      <c t="str" s="49" r="K23">
        <f t="shared" si="8"/>
        <v>12</v>
      </c>
      <c t="str" s="49" r="L23">
        <f t="shared" si="8"/>
        <v>8</v>
      </c>
      <c t="str" s="49" r="M23">
        <f t="shared" si="8"/>
        <v>2</v>
      </c>
      <c t="str" s="49" r="N23">
        <f t="shared" si="8"/>
        <v>1</v>
      </c>
      <c s="2" r="O23"/>
      <c t="str" s="50" r="P23">
        <f t="shared" si="6"/>
        <v>100</v>
      </c>
      <c t="str" s="50" r="Q23">
        <f t="shared" si="7"/>
        <v>40</v>
      </c>
      <c t="s" s="19" r="R23">
        <v>30</v>
      </c>
      <c s="2" r="S23"/>
      <c t="s" s="22" r="T23">
        <v>70</v>
      </c>
      <c t="s" s="19" r="U23">
        <v>69</v>
      </c>
      <c t="s" s="35" r="V23">
        <v>71</v>
      </c>
      <c s="7" r="W23"/>
      <c t="s" s="36" r="X23">
        <v>41</v>
      </c>
      <c s="1" r="Y23"/>
      <c s="2" r="Z23"/>
      <c s="2" r="AA23"/>
      <c s="2" r="AB23"/>
      <c s="2" r="AC23"/>
      <c s="2" r="AD23"/>
      <c s="2" r="AE23"/>
    </row>
    <row r="24">
      <c t="s" s="33" r="A24">
        <v>74</v>
      </c>
      <c s="2" r="B24"/>
      <c s="18" r="C24">
        <v>23.0</v>
      </c>
      <c s="18" r="D24">
        <v>77.0</v>
      </c>
      <c s="2" r="E24"/>
      <c t="str" s="34" r="F24">
        <f t="shared" si="5"/>
        <v>100</v>
      </c>
      <c t="s" s="19" r="G24">
        <v>29</v>
      </c>
      <c s="2" r="H24"/>
      <c s="18" r="I24">
        <v>54.0</v>
      </c>
      <c t="s" s="18" r="J24">
        <v>41</v>
      </c>
      <c t="s" s="18" r="K24">
        <v>41</v>
      </c>
      <c t="s" s="18" r="L24">
        <v>41</v>
      </c>
      <c t="s" s="18" r="M24">
        <v>41</v>
      </c>
      <c t="s" s="18" r="N24">
        <v>41</v>
      </c>
      <c s="2" r="O24"/>
      <c t="s" s="19" r="P24">
        <v>41</v>
      </c>
      <c t="str" s="34" r="Q24">
        <f>100-I24</f>
        <v>46</v>
      </c>
      <c t="s" s="19" r="R24">
        <v>30</v>
      </c>
      <c s="2" r="S24"/>
      <c t="s" s="22" r="T24">
        <v>75</v>
      </c>
      <c t="s" s="19" r="U24">
        <v>76</v>
      </c>
      <c t="s" s="35" r="V24">
        <v>77</v>
      </c>
      <c s="7" r="W24"/>
      <c s="36" r="X24">
        <v>78000.0</v>
      </c>
      <c t="s" s="39" r="Y24">
        <v>78</v>
      </c>
      <c s="2" r="Z24"/>
      <c s="2" r="AA24"/>
      <c s="2" r="AB24"/>
      <c s="2" r="AC24"/>
      <c s="2" r="AD24"/>
      <c s="2" r="AE24"/>
    </row>
    <row r="25">
      <c t="s" s="33" r="A25">
        <v>79</v>
      </c>
      <c s="2" r="B25"/>
      <c s="18" r="C25">
        <v>42.0</v>
      </c>
      <c s="18" r="D25">
        <v>58.0</v>
      </c>
      <c s="2" r="E25"/>
      <c t="str" s="34" r="F25">
        <f t="shared" si="5"/>
        <v>100</v>
      </c>
      <c t="s" s="19" r="G25">
        <v>29</v>
      </c>
      <c s="2" r="H25"/>
      <c s="18" r="I25">
        <v>61.0</v>
      </c>
      <c s="18" r="J25">
        <v>24.0</v>
      </c>
      <c s="18" r="K25">
        <v>5.0</v>
      </c>
      <c s="18" r="L25">
        <v>7.0</v>
      </c>
      <c s="18" r="M25">
        <v>1.0</v>
      </c>
      <c s="18" r="N25">
        <v>1.0</v>
      </c>
      <c s="2" r="O25"/>
      <c t="str" s="34" r="P25">
        <f ref="P25:P33" t="shared" si="9">sum(I25:N25)</f>
        <v>99</v>
      </c>
      <c t="str" s="34" r="Q25">
        <f ref="Q25:Q33" t="shared" si="10">sum(J25:N25)</f>
        <v>38</v>
      </c>
      <c t="s" s="19" r="R25">
        <v>30</v>
      </c>
      <c s="2" r="S25"/>
      <c t="s" s="22" r="T25">
        <v>80</v>
      </c>
      <c t="s" s="19" r="U25">
        <v>79</v>
      </c>
      <c t="s" s="35" r="V25">
        <v>81</v>
      </c>
      <c t="s" s="51" r="W25">
        <v>82</v>
      </c>
      <c s="36" r="X25">
        <v>31800.0</v>
      </c>
      <c t="s" s="37" r="Y25">
        <v>83</v>
      </c>
      <c s="2" r="Z25"/>
      <c s="2" r="AA25"/>
      <c s="2" r="AB25"/>
      <c s="2" r="AC25"/>
      <c s="2" r="AD25"/>
      <c s="2" r="AE25"/>
    </row>
    <row r="26">
      <c t="s" s="33" r="A26">
        <v>84</v>
      </c>
      <c s="2" r="B26"/>
      <c s="18" r="C26">
        <v>33.0</v>
      </c>
      <c s="18" r="D26">
        <v>67.0</v>
      </c>
      <c s="2" r="E26"/>
      <c t="str" s="34" r="F26">
        <f t="shared" si="5"/>
        <v>100</v>
      </c>
      <c t="s" s="19" r="G26">
        <v>29</v>
      </c>
      <c s="2" r="H26"/>
      <c s="18" r="I26">
        <v>72.0</v>
      </c>
      <c s="18" r="J26">
        <v>6.0</v>
      </c>
      <c s="18" r="K26">
        <v>14.0</v>
      </c>
      <c s="18" r="L26">
        <v>7.0</v>
      </c>
      <c s="18" r="M26">
        <v>1.0</v>
      </c>
      <c t="s" s="18" r="N26">
        <v>38</v>
      </c>
      <c s="2" r="O26"/>
      <c t="str" s="34" r="P26">
        <f t="shared" si="9"/>
        <v>100</v>
      </c>
      <c t="str" s="34" r="Q26">
        <f t="shared" si="10"/>
        <v>28</v>
      </c>
      <c t="s" s="19" r="R26">
        <v>30</v>
      </c>
      <c s="2" r="S26"/>
      <c s="22" r="T26">
        <v>2013.0</v>
      </c>
      <c t="s" s="19" r="U26">
        <v>84</v>
      </c>
      <c t="s" s="35" r="V26">
        <v>85</v>
      </c>
      <c s="7" r="W26"/>
      <c s="36" r="X26">
        <v>317500.0</v>
      </c>
      <c t="s" s="39" r="Y26">
        <v>86</v>
      </c>
      <c t="str" s="36" r="Z26">
        <f>SUM(X26*(I26/100))</f>
        <v>228,600.00</v>
      </c>
      <c t="str" s="36" r="AA26">
        <f>SUM(X26*(J26/100))</f>
        <v>19,050.00</v>
      </c>
      <c t="str" s="36" r="AB26">
        <f>SUM(X26*(K26/100))</f>
        <v>44,450.00</v>
      </c>
      <c t="str" s="36" r="AC26">
        <f>SUM(X26*(M26/100))</f>
        <v>3,175.00</v>
      </c>
      <c t="str" s="36" r="AD26">
        <f>SUM(X26*(L26/100))</f>
        <v>22,225.00</v>
      </c>
      <c t="str" s="36" r="AE26">
        <f>SUM(X26*(1/100))</f>
        <v>3,175.00</v>
      </c>
    </row>
    <row r="27">
      <c t="s" s="33" r="A27">
        <v>87</v>
      </c>
      <c s="2" r="B27"/>
      <c s="18" r="C27">
        <v>45.0</v>
      </c>
      <c s="18" r="D27">
        <v>55.0</v>
      </c>
      <c s="2" r="E27"/>
      <c t="str" s="34" r="F27">
        <f t="shared" si="5"/>
        <v>100</v>
      </c>
      <c t="s" s="19" r="G27">
        <v>60</v>
      </c>
      <c s="2" r="H27"/>
      <c s="18" r="I27">
        <v>64.0</v>
      </c>
      <c s="18" r="J27">
        <v>23.0</v>
      </c>
      <c s="18" r="K27">
        <v>8.0</v>
      </c>
      <c s="18" r="L27">
        <v>2.0</v>
      </c>
      <c t="s" s="18" r="M27">
        <v>41</v>
      </c>
      <c s="18" r="N27">
        <v>3.0</v>
      </c>
      <c s="2" r="O27"/>
      <c t="str" s="34" r="P27">
        <f t="shared" si="9"/>
        <v>100</v>
      </c>
      <c t="str" s="34" r="Q27">
        <f t="shared" si="10"/>
        <v>36</v>
      </c>
      <c t="s" s="19" r="R27">
        <v>30</v>
      </c>
      <c s="2" r="S27"/>
      <c t="s" s="22" r="T27">
        <v>88</v>
      </c>
      <c t="s" s="19" r="U27">
        <v>87</v>
      </c>
      <c t="s" s="35" r="V27">
        <v>89</v>
      </c>
      <c s="7" r="W27"/>
      <c s="36" r="X27">
        <v>100.0</v>
      </c>
      <c t="s" s="37" r="Y27">
        <v>90</v>
      </c>
      <c s="2" r="Z27"/>
      <c s="2" r="AA27"/>
      <c s="2" r="AB27"/>
      <c s="2" r="AC27"/>
      <c s="2" r="AD27"/>
      <c s="2" r="AE27"/>
    </row>
    <row r="28">
      <c t="s" s="52" r="A28">
        <v>91</v>
      </c>
      <c s="2" r="B28"/>
      <c t="str" s="49" r="C28">
        <f>(1414/8808)*100</f>
        <v>16</v>
      </c>
      <c t="str" s="49" r="D28">
        <f>(7394/8808)*100</f>
        <v>84</v>
      </c>
      <c s="2" r="E28"/>
      <c t="str" s="34" r="F28">
        <f t="shared" si="5"/>
        <v>100</v>
      </c>
      <c t="s" s="19" r="G28">
        <v>29</v>
      </c>
      <c s="2" r="H28"/>
      <c s="18" r="I28">
        <v>38.0</v>
      </c>
      <c s="18" r="J28">
        <v>44.0</v>
      </c>
      <c s="18" r="K28">
        <v>3.0</v>
      </c>
      <c s="18" r="L28">
        <v>1.0</v>
      </c>
      <c s="18" r="M28">
        <v>14.0</v>
      </c>
      <c t="s" s="18" r="N28">
        <v>38</v>
      </c>
      <c s="2" r="O28"/>
      <c t="str" s="50" r="P28">
        <f t="shared" si="9"/>
        <v>100</v>
      </c>
      <c t="str" s="34" r="Q28">
        <f t="shared" si="10"/>
        <v>62</v>
      </c>
      <c t="s" s="19" r="R28">
        <v>30</v>
      </c>
      <c s="2" r="S28"/>
      <c s="22" r="T28">
        <v>2014.0</v>
      </c>
      <c t="s" s="19" r="U28">
        <v>91</v>
      </c>
      <c t="s" s="35" r="V28">
        <v>92</v>
      </c>
      <c s="7" r="W28"/>
      <c s="36" r="X28">
        <v>8800.0</v>
      </c>
      <c t="s" s="37" r="Y28">
        <v>93</v>
      </c>
      <c t="str" s="36" r="Z28">
        <f>SUM(X28*(I28/100))</f>
        <v>3,344.00</v>
      </c>
      <c t="str" s="36" r="AA28">
        <f>SUM(X28*(J28/100))</f>
        <v>3,872.00</v>
      </c>
      <c t="str" s="36" r="AB28">
        <f>SUM(X28*(K28/100))</f>
        <v>264.00</v>
      </c>
      <c t="str" s="36" r="AC28">
        <f>SUM(X28*(M28/100))</f>
        <v>1,232.00</v>
      </c>
      <c t="str" s="36" r="AD28">
        <f>SUM(X28*(L28/100))</f>
        <v>88.00</v>
      </c>
      <c t="str" s="36" r="AE28">
        <f>SUM(X28*(1/100))</f>
        <v>88.00</v>
      </c>
    </row>
    <row r="29">
      <c t="s" s="52" r="A29">
        <v>94</v>
      </c>
      <c s="2" r="B29"/>
      <c s="18" r="C29">
        <v>30.0</v>
      </c>
      <c t="str" s="49" r="D29">
        <f>((98+2942+7786+2879+4450+2155)/(125+3374+11237+3370+5895+4829))*100</f>
        <v>70</v>
      </c>
      <c s="2" r="E29"/>
      <c t="str" s="50" r="F29">
        <f t="shared" si="5"/>
        <v>100</v>
      </c>
      <c t="s" s="19" r="G29">
        <v>30</v>
      </c>
      <c s="2" r="H29"/>
      <c t="str" s="49" r="I29">
        <f>((110+2702+7601+2313+4683+2382)/(125+3374+11237+3370+5895+4829))*100</f>
        <v>69</v>
      </c>
      <c t="str" s="49" r="J29">
        <f>((8+212+1752+179+222+253)/(125+3374+11237+3370+5895+4829))*100</f>
        <v>9</v>
      </c>
      <c t="str" s="49" r="K29">
        <f>((5+254+1120+444+444+945)/(125+3374+11237+3370+5895+4829))*100</f>
        <v>11</v>
      </c>
      <c t="str" s="49" r="L29">
        <f>((3+191+661+367+467+1205)/(125+3374+11237+3370+5895+4829))*100</f>
        <v>10</v>
      </c>
      <c t="s" s="53" r="M29">
        <v>41</v>
      </c>
      <c t="str" s="49" r="N29">
        <f>((17+98+58+68+40)/(125+3374+11237+3370+5895+4829))*100</f>
        <v>1</v>
      </c>
      <c s="2" r="O29"/>
      <c t="str" s="50" r="P29">
        <f t="shared" si="9"/>
        <v>100</v>
      </c>
      <c t="str" s="50" r="Q29">
        <f t="shared" si="10"/>
        <v>31</v>
      </c>
      <c t="s" s="19" r="R29">
        <v>30</v>
      </c>
      <c s="2" r="S29"/>
      <c t="s" s="22" r="T29">
        <v>95</v>
      </c>
      <c t="s" s="19" r="U29">
        <v>96</v>
      </c>
      <c t="s" s="35" r="V29">
        <v>97</v>
      </c>
      <c s="7" r="W29"/>
      <c s="36" r="X29">
        <v>111300.0</v>
      </c>
      <c t="s" s="39" r="Y29">
        <v>98</v>
      </c>
      <c s="2" r="Z29"/>
      <c s="2" r="AA29"/>
      <c s="2" r="AB29"/>
      <c s="2" r="AC29"/>
      <c s="2" r="AD29"/>
      <c s="2" r="AE29"/>
    </row>
    <row r="30">
      <c t="s" s="52" r="A30">
        <v>99</v>
      </c>
      <c s="2" r="B30"/>
      <c s="18" r="C30">
        <v>42.0</v>
      </c>
      <c t="str" s="49" r="D30">
        <f>(189+381+432+103+486+1094)/(236+574+846+119+714+2123)*100</f>
        <v>58</v>
      </c>
      <c s="2" r="E30"/>
      <c t="str" s="50" r="F30">
        <f t="shared" si="5"/>
        <v>100</v>
      </c>
      <c t="s" s="19" r="G30">
        <v>30</v>
      </c>
      <c s="2" r="H30"/>
      <c t="str" s="49" r="I30">
        <f>(185+427+574+98+612+1011)/(236+574+846+119+714+2123)*100</f>
        <v>63</v>
      </c>
      <c t="str" s="49" r="J30">
        <f>(22+48+145+2+18+250)/(236+574+846+119+714+2123)*100</f>
        <v>11</v>
      </c>
      <c t="str" s="49" r="K30">
        <f>(19+60+87+7+53+498)/(236+574+846+119+714+2123)*100</f>
        <v>16</v>
      </c>
      <c t="str" s="49" r="L30">
        <f>(37+35+14+30+351)/(236+574+846+119+714+2123)*100</f>
        <v>10</v>
      </c>
      <c t="s" s="53" r="M30">
        <v>41</v>
      </c>
      <c t="str" s="49" r="N30">
        <f>(2+7+3+10)/(236+574+846+119+714+2123)*100</f>
        <v>0</v>
      </c>
      <c s="2" r="O30"/>
      <c t="str" s="50" r="P30">
        <f t="shared" si="9"/>
        <v>100</v>
      </c>
      <c t="str" s="50" r="Q30">
        <f t="shared" si="10"/>
        <v>37</v>
      </c>
      <c t="s" s="19" r="R30">
        <v>30</v>
      </c>
      <c s="2" r="S30"/>
      <c t="s" s="22" r="T30">
        <v>95</v>
      </c>
      <c t="s" s="19" r="U30">
        <v>96</v>
      </c>
      <c t="s" s="35" r="V30">
        <v>97</v>
      </c>
      <c s="7" r="W30"/>
      <c s="36" r="X30">
        <v>1200.0</v>
      </c>
      <c t="s" s="37" r="Y30">
        <v>100</v>
      </c>
      <c t="str" s="36" r="Z30">
        <f>SUM(X30*(I30/100))</f>
        <v>756.37</v>
      </c>
      <c t="str" s="36" r="AA30">
        <f>SUM(X30*(J30/100))</f>
        <v>126.19</v>
      </c>
      <c t="str" s="36" r="AB30">
        <f>SUM(X30*(K30/100))</f>
        <v>188.38</v>
      </c>
      <c t="str" s="36" r="AC30">
        <f>SUM(X30*(M30/100))</f>
        <v>#VALUE!</v>
      </c>
      <c t="str" s="36" r="AD30">
        <f>SUM(X30*(L30/100))</f>
        <v>121.51</v>
      </c>
      <c t="str" s="36" r="AE30">
        <f>SUM(X30*(1/100))</f>
        <v>12.00</v>
      </c>
    </row>
    <row r="31">
      <c t="s" s="52" r="A31">
        <v>101</v>
      </c>
      <c s="2" r="B31"/>
      <c s="18" r="C31">
        <v>25.0</v>
      </c>
      <c t="str" s="49" r="D31">
        <f>(35+4000+21219+9006+406+730)/(41+5027+28306+10970+577+2000)*100</f>
        <v>75</v>
      </c>
      <c s="2" r="E31"/>
      <c t="str" s="50" r="F31">
        <f t="shared" si="5"/>
        <v>100</v>
      </c>
      <c t="s" s="19" r="G31">
        <v>30</v>
      </c>
      <c s="2" r="H31"/>
      <c t="str" s="49" r="I31">
        <f>(35+3666+16240+6683+458+1449)/(41+5027+28306+10970+577+2000)*100</f>
        <v>61</v>
      </c>
      <c t="str" s="49" r="J31">
        <f>(6+943+9407+1665+63+138)/(41+5027+28306+10970+577+2000)*100</f>
        <v>26</v>
      </c>
      <c t="str" s="49" r="K31">
        <f>(281+1701+1724+37+308)/(41+5027+28306+10970+577+2000)*100</f>
        <v>9</v>
      </c>
      <c t="str" s="49" r="L31">
        <f>(111+774+722+14+71)/(41+5027+28306+10970+577+2000)*100</f>
        <v>4</v>
      </c>
      <c t="s" s="53" r="M31">
        <v>41</v>
      </c>
      <c t="str" s="49" r="N31">
        <f>(26+157+175+40+40)/(41+5027+28306+10970+577+2000)*100</f>
        <v>1</v>
      </c>
      <c s="2" r="O31"/>
      <c t="str" s="50" r="P31">
        <f t="shared" si="9"/>
        <v>100</v>
      </c>
      <c t="str" s="50" r="Q31">
        <f t="shared" si="10"/>
        <v>39</v>
      </c>
      <c t="s" s="19" r="R31">
        <v>30</v>
      </c>
      <c s="2" r="S31"/>
      <c t="s" s="22" r="T31">
        <v>95</v>
      </c>
      <c t="s" s="19" r="U31">
        <v>96</v>
      </c>
      <c t="s" s="35" r="V31">
        <v>97</v>
      </c>
      <c s="7" r="W31"/>
      <c s="36" r="X31">
        <v>107600.0</v>
      </c>
      <c t="s" s="37" r="Y31">
        <v>102</v>
      </c>
      <c s="2" r="Z31"/>
      <c s="2" r="AA31"/>
      <c s="2" r="AB31"/>
      <c s="2" r="AC31"/>
      <c s="2" r="AD31"/>
      <c s="2" r="AE31"/>
    </row>
    <row r="32">
      <c t="s" s="52" r="A32">
        <v>103</v>
      </c>
      <c s="2" r="B32"/>
      <c s="18" r="C32">
        <v>47.0</v>
      </c>
      <c s="54" r="D32">
        <v>53.0</v>
      </c>
      <c s="2" r="E32"/>
      <c t="str" s="50" r="F32">
        <f t="shared" si="5"/>
        <v>100</v>
      </c>
      <c t="s" s="19" r="G32">
        <v>29</v>
      </c>
      <c s="2" r="H32"/>
      <c s="18" r="I32">
        <v>71.0</v>
      </c>
      <c s="18" r="J32">
        <v>15.0</v>
      </c>
      <c s="18" r="K32">
        <v>5.0</v>
      </c>
      <c s="18" r="L32">
        <v>4.0</v>
      </c>
      <c t="s" s="18" r="M32">
        <v>41</v>
      </c>
      <c s="18" r="N32">
        <v>4.0</v>
      </c>
      <c s="2" r="O32"/>
      <c t="str" s="50" r="P32">
        <f t="shared" si="9"/>
        <v>99</v>
      </c>
      <c t="str" s="34" r="Q32">
        <f t="shared" si="10"/>
        <v>28</v>
      </c>
      <c t="s" s="19" r="R32">
        <v>30</v>
      </c>
      <c s="2" r="S32"/>
      <c s="22" r="T32">
        <v>2014.0</v>
      </c>
      <c t="s" s="19" r="U32">
        <v>103</v>
      </c>
      <c t="s" s="35" r="V32">
        <v>104</v>
      </c>
      <c s="7" r="W32"/>
      <c s="36" r="X32">
        <v>10000.0</v>
      </c>
      <c t="s" s="37" r="Y32">
        <v>105</v>
      </c>
      <c s="2" r="Z32"/>
      <c s="2" r="AA32"/>
      <c s="2" r="AB32"/>
      <c s="2" r="AC32"/>
      <c s="2" r="AD32"/>
      <c s="2" r="AE32"/>
    </row>
    <row r="33">
      <c t="s" s="52" r="A33">
        <v>106</v>
      </c>
      <c s="2" r="B33"/>
      <c s="18" r="C33">
        <v>37.0</v>
      </c>
      <c s="18" r="D33">
        <v>63.0</v>
      </c>
      <c s="2" r="E33"/>
      <c t="str" s="50" r="F33">
        <f t="shared" si="5"/>
        <v>100</v>
      </c>
      <c t="s" s="19" r="G33">
        <v>29</v>
      </c>
      <c s="2" r="H33"/>
      <c s="18" r="I33">
        <v>60.0</v>
      </c>
      <c s="18" r="J33">
        <v>13.0</v>
      </c>
      <c s="18" r="K33">
        <v>9.0</v>
      </c>
      <c s="18" r="L33">
        <v>15.0</v>
      </c>
      <c t="s" s="18" r="M33">
        <v>41</v>
      </c>
      <c s="18" r="N33">
        <v>3.0</v>
      </c>
      <c s="2" r="O33"/>
      <c t="str" s="50" r="P33">
        <f t="shared" si="9"/>
        <v>100</v>
      </c>
      <c t="str" s="34" r="Q33">
        <f t="shared" si="10"/>
        <v>40</v>
      </c>
      <c t="s" s="19" r="R33">
        <v>30</v>
      </c>
      <c s="2" r="S33"/>
      <c t="s" s="22" r="T33">
        <v>107</v>
      </c>
      <c t="s" s="19" r="U33">
        <v>106</v>
      </c>
      <c t="s" s="35" r="V33">
        <v>108</v>
      </c>
      <c s="7" r="W33"/>
      <c s="36" r="X33">
        <v>88400.0</v>
      </c>
      <c t="s" s="39" r="Y33">
        <v>109</v>
      </c>
      <c s="2" r="Z33"/>
      <c s="2" r="AA33"/>
      <c s="2" r="AB33"/>
      <c s="2" r="AC33"/>
      <c s="2" r="AD33"/>
      <c s="2" r="AE33"/>
    </row>
    <row r="34">
      <c s="1" r="A34"/>
      <c s="2" r="B34"/>
      <c s="2" r="C34"/>
      <c s="2" r="D34"/>
      <c s="2" r="E34"/>
      <c s="2" r="F34"/>
      <c s="3" r="G34"/>
      <c s="2" r="H34"/>
      <c s="2" r="I34"/>
      <c s="2" r="J34"/>
      <c s="2" r="K34"/>
      <c s="2" r="L34"/>
      <c s="2" r="M34"/>
      <c s="2" r="N34"/>
      <c s="2" r="O34"/>
      <c s="2" r="P34"/>
      <c s="2" r="Q34"/>
      <c s="3" r="R34"/>
      <c s="2" r="S34"/>
      <c s="1" r="T34"/>
      <c s="2" r="U34"/>
      <c s="2" r="V34"/>
      <c s="2" r="W34"/>
      <c s="32" r="X34"/>
      <c s="1" r="Y34"/>
      <c s="2" r="Z34"/>
      <c s="2" r="AA34"/>
      <c s="2" r="AB34"/>
      <c s="2" r="AC34"/>
      <c s="2" r="AD34"/>
      <c s="2" r="AE34"/>
    </row>
    <row r="35">
      <c t="s" s="55" r="A35">
        <v>110</v>
      </c>
      <c s="3" r="B35"/>
      <c s="3" r="C35"/>
      <c s="3" r="D35"/>
      <c s="3" r="E35"/>
      <c s="3" r="F35"/>
      <c s="3" r="G35"/>
      <c s="3" r="H35"/>
      <c s="3" r="I35"/>
      <c s="3" r="J35"/>
      <c s="3" r="K35"/>
      <c s="3" r="L35"/>
      <c s="3" r="M35"/>
      <c s="3" r="N35"/>
      <c s="3" r="O35"/>
      <c s="3" r="P35"/>
      <c s="3" r="Q35"/>
      <c s="3" r="R35"/>
      <c s="3" r="S35"/>
      <c s="5" r="T35"/>
      <c s="3" r="U35"/>
      <c s="3" r="V35"/>
      <c s="3" r="W35"/>
      <c s="56" r="X35"/>
      <c s="5" r="Y35"/>
      <c s="3" r="Z35"/>
      <c s="3" r="AA35"/>
      <c s="3" r="AB35"/>
      <c s="3" r="AC35"/>
      <c s="3" r="AD35"/>
      <c s="3" r="AE35"/>
    </row>
    <row r="36">
      <c t="s" s="57" r="A36">
        <v>111</v>
      </c>
      <c s="3" r="B36"/>
      <c s="58" r="C36">
        <v>54.0</v>
      </c>
      <c s="58" r="D36">
        <v>46.0</v>
      </c>
      <c s="3" r="E36"/>
      <c s="3" r="F36"/>
      <c s="59" r="G36"/>
      <c s="3" r="H36"/>
      <c s="58" r="I36">
        <v>68.0</v>
      </c>
      <c s="58" r="J36">
        <v>10.0</v>
      </c>
      <c s="58" r="K36">
        <v>10.0</v>
      </c>
      <c s="58" r="L36">
        <v>12.0</v>
      </c>
      <c t="s" s="60" r="M36">
        <v>112</v>
      </c>
      <c t="s" s="60" r="N36">
        <v>112</v>
      </c>
      <c s="3" r="O36"/>
      <c s="3" r="P36"/>
      <c t="str" s="34" r="Q36">
        <f>100-I36</f>
        <v>32</v>
      </c>
      <c s="3" r="R36"/>
      <c s="3" r="S36"/>
      <c s="5" r="T36"/>
      <c s="3" r="U36"/>
      <c t="s" s="61" r="V36">
        <v>113</v>
      </c>
      <c s="3" r="W36"/>
      <c s="56" r="X36"/>
      <c s="62" r="Y36"/>
      <c s="3" r="Z36"/>
      <c s="3" r="AA36"/>
      <c s="3" r="AB36"/>
      <c s="3" r="AC36"/>
      <c s="3" r="AD36"/>
      <c s="3" r="AE36"/>
    </row>
    <row r="37">
      <c t="s" s="57" r="A37">
        <v>114</v>
      </c>
      <c s="3" r="B37"/>
      <c s="58" r="C37">
        <v>4.8</v>
      </c>
      <c s="58" r="D37">
        <v>95.0</v>
      </c>
      <c s="3" r="E37"/>
      <c s="3" r="F37"/>
      <c t="s" s="59" r="G37">
        <v>30</v>
      </c>
      <c s="3" r="H37"/>
      <c t="s" s="58" r="I37">
        <v>115</v>
      </c>
      <c s="58" r="J37">
        <v>1.8</v>
      </c>
      <c s="58" r="K37">
        <v>2.0</v>
      </c>
      <c s="58" r="L37">
        <v>1.2</v>
      </c>
      <c t="s" s="60" r="M37">
        <v>112</v>
      </c>
      <c t="s" s="60" r="N37">
        <v>112</v>
      </c>
      <c s="3" r="O37"/>
      <c s="3" r="P37"/>
      <c t="str" s="34" r="Q37">
        <f>100-83</f>
        <v>17</v>
      </c>
      <c s="3" r="R37"/>
      <c s="3" r="S37"/>
      <c t="s" s="62" r="T37">
        <v>116</v>
      </c>
      <c s="3" r="U37"/>
      <c s="3" r="V37"/>
      <c s="3" r="W37"/>
      <c s="56" r="X37"/>
      <c t="s" s="61" r="Y37">
        <v>117</v>
      </c>
      <c s="3" r="Z37"/>
      <c s="3" r="AA37"/>
      <c s="3" r="AB37"/>
      <c s="3" r="AC37"/>
      <c s="3" r="AD37"/>
      <c s="3" r="AE37"/>
    </row>
    <row r="38">
      <c t="s" s="57" r="A38">
        <v>118</v>
      </c>
      <c s="3" r="B38"/>
      <c s="58" r="C38">
        <v>76.0</v>
      </c>
      <c s="58" r="D38">
        <v>24.0</v>
      </c>
      <c s="3" r="E38"/>
      <c s="3" r="F38"/>
      <c t="s" s="59" r="G38">
        <v>60</v>
      </c>
      <c s="3" r="H38"/>
      <c t="s" s="58" r="I38">
        <v>119</v>
      </c>
      <c s="58" r="J38">
        <v>20.0</v>
      </c>
      <c s="58" r="K38">
        <v>18.0</v>
      </c>
      <c s="58" r="L38">
        <v>13.0</v>
      </c>
      <c t="s" s="60" r="M38">
        <v>112</v>
      </c>
      <c t="s" s="60" r="N38">
        <v>112</v>
      </c>
      <c s="3" r="O38"/>
      <c s="3" r="P38"/>
      <c t="str" s="34" r="Q38">
        <f>100-48</f>
        <v>52</v>
      </c>
      <c s="3" r="R38"/>
      <c s="3" r="S38"/>
      <c s="5" r="T38"/>
      <c s="3" r="U38"/>
      <c s="3" r="V38"/>
      <c s="3" r="W38"/>
      <c s="56" r="X38"/>
      <c t="s" s="61" r="Y38">
        <v>120</v>
      </c>
      <c s="3" r="Z38"/>
      <c s="3" r="AA38"/>
      <c s="3" r="AB38"/>
      <c s="3" r="AC38"/>
      <c s="3" r="AD38"/>
      <c s="3" r="AE38"/>
    </row>
    <row r="39">
      <c t="s" s="57" r="A39">
        <v>121</v>
      </c>
      <c s="3" r="B39"/>
      <c s="58" r="C39">
        <v>19.0</v>
      </c>
      <c s="58" r="D39">
        <v>81.0</v>
      </c>
      <c s="63" r="E39"/>
      <c s="3" r="F39"/>
      <c t="s" s="59" r="G39">
        <v>30</v>
      </c>
      <c s="63" r="H39"/>
      <c t="s" s="58" r="I39">
        <v>122</v>
      </c>
      <c s="58" r="J39">
        <v>5.6</v>
      </c>
      <c s="58" r="K39">
        <v>6.0</v>
      </c>
      <c s="58" r="L39">
        <v>8.0</v>
      </c>
      <c t="s" s="64" r="M39">
        <v>112</v>
      </c>
      <c t="s" s="60" r="N39">
        <v>112</v>
      </c>
      <c s="3" r="O39"/>
      <c s="3" r="P39"/>
      <c t="str" s="34" r="Q39">
        <f>100-80</f>
        <v>20</v>
      </c>
      <c s="3" r="R39"/>
      <c s="3" r="S39"/>
      <c s="65" r="T39"/>
      <c s="3" r="U39"/>
      <c t="s" s="61" r="V39">
        <v>123</v>
      </c>
      <c s="3" r="W39"/>
      <c s="56" r="X39"/>
      <c s="5" r="Y39"/>
      <c s="3" r="Z39"/>
      <c s="3" r="AA39"/>
      <c s="3" r="AB39"/>
      <c s="3" r="AC39"/>
      <c s="3" r="AD39"/>
      <c s="3" r="AE39"/>
    </row>
    <row r="40">
      <c t="s" s="57" r="A40">
        <v>124</v>
      </c>
      <c s="63" r="B40"/>
      <c s="58" r="C40">
        <v>11.0</v>
      </c>
      <c s="58" r="D40">
        <v>89.0</v>
      </c>
      <c s="63" r="E40"/>
      <c s="3" r="F40"/>
      <c t="s" s="59" r="G40">
        <v>30</v>
      </c>
      <c s="63" r="H40"/>
      <c s="58" r="I40">
        <v>87.0</v>
      </c>
      <c s="58" r="J40">
        <v>9.0</v>
      </c>
      <c s="58" r="K40">
        <v>2.0</v>
      </c>
      <c s="58" r="L40">
        <v>2.0</v>
      </c>
      <c s="58" r="M40">
        <v>2.0</v>
      </c>
      <c t="s" s="64" r="N40">
        <v>112</v>
      </c>
      <c s="63" r="O40"/>
      <c s="63" r="P40"/>
      <c t="str" s="34" r="Q40">
        <f>100-I40</f>
        <v>13</v>
      </c>
      <c s="63" r="R40"/>
      <c s="63" r="S40"/>
      <c s="5" r="T40"/>
      <c s="3" r="U40"/>
      <c t="s" s="61" r="V40">
        <v>125</v>
      </c>
      <c s="3" r="W40"/>
      <c s="56" r="X40"/>
      <c s="66" r="Y40"/>
      <c s="63" r="Z40"/>
      <c s="63" r="AA40"/>
      <c s="63" r="AB40"/>
      <c s="63" r="AC40"/>
      <c s="63" r="AD40"/>
      <c s="63" r="AE40"/>
    </row>
    <row r="41">
      <c s="3" r="B41"/>
      <c s="3" r="C41"/>
      <c s="3" r="D41"/>
      <c s="3" r="E41"/>
      <c s="3" r="F41"/>
      <c s="3" r="G41"/>
      <c s="3" r="H41"/>
      <c s="3" r="I41"/>
      <c s="3" r="J41"/>
      <c s="3" r="K41"/>
      <c s="3" r="L41"/>
      <c s="3" r="M41"/>
      <c s="3" r="N41"/>
      <c s="3" r="O41"/>
      <c s="3" r="P41"/>
      <c s="3" r="Q41"/>
      <c s="3" r="R41"/>
      <c s="3" r="S41"/>
      <c s="5" r="T41"/>
      <c s="3" r="U41"/>
      <c s="3" r="V41"/>
      <c s="3" r="W41"/>
      <c s="56" r="X41"/>
      <c s="5" r="Y41"/>
      <c s="3" r="Z41"/>
      <c s="3" r="AA41"/>
      <c s="3" r="AB41"/>
      <c s="3" r="AC41"/>
      <c s="3" r="AD41"/>
      <c s="3" r="AE41"/>
    </row>
    <row r="42">
      <c t="s" s="55" r="A42">
        <v>126</v>
      </c>
      <c s="63" r="B42"/>
      <c s="63" r="C42"/>
      <c s="63" r="D42"/>
      <c s="63" r="E42"/>
      <c s="3" r="F42"/>
      <c s="3" r="G42"/>
      <c s="63" r="H42"/>
      <c s="63" r="I42"/>
      <c s="63" r="J42"/>
      <c s="63" r="K42"/>
      <c s="63" r="L42"/>
      <c s="63" r="M42"/>
      <c s="63" r="N42"/>
      <c s="63" r="O42"/>
      <c s="63" r="P42"/>
      <c s="3" r="Q42"/>
      <c s="63" r="R42"/>
      <c s="63" r="S42"/>
      <c s="5" r="T42"/>
      <c s="3" r="U42"/>
      <c s="3" r="V42"/>
      <c s="3" r="W42"/>
      <c s="56" r="X42"/>
      <c s="66" r="Y42"/>
      <c s="63" r="Z42"/>
      <c s="63" r="AA42"/>
      <c s="63" r="AB42"/>
      <c s="63" r="AC42"/>
      <c s="63" r="AD42"/>
      <c s="63" r="AE42"/>
    </row>
    <row r="43">
      <c t="s" s="57" r="A43">
        <v>127</v>
      </c>
      <c s="63" r="B43"/>
      <c s="58" r="C43">
        <v>29.0</v>
      </c>
      <c s="58" r="D43">
        <v>71.0</v>
      </c>
      <c s="63" r="E43"/>
      <c s="3" r="F43"/>
      <c t="s" s="59" r="G43">
        <v>29</v>
      </c>
      <c s="63" r="H43"/>
      <c s="58" r="I43">
        <v>67.0</v>
      </c>
      <c s="58" r="J43">
        <v>22.0</v>
      </c>
      <c s="58" r="K43">
        <v>4.0</v>
      </c>
      <c s="58" r="L43">
        <v>2.0</v>
      </c>
      <c s="58" r="M43">
        <v>2.0</v>
      </c>
      <c s="58" r="N43">
        <v>3.0</v>
      </c>
      <c s="63" r="O43"/>
      <c t="str" s="34" r="P43">
        <f ref="P43:P45" t="shared" si="11">sum(I43:N43)</f>
        <v>100</v>
      </c>
      <c t="str" s="34" r="Q43">
        <f ref="Q43:Q45" t="shared" si="12">100-I43</f>
        <v>33</v>
      </c>
      <c t="s" s="59" r="R43">
        <v>30</v>
      </c>
      <c s="3" r="S43"/>
      <c t="s" s="62" r="T43">
        <v>128</v>
      </c>
      <c t="s" s="62" r="U43">
        <v>127</v>
      </c>
      <c t="s" s="61" r="V43">
        <v>129</v>
      </c>
      <c s="3" r="W43"/>
      <c s="56" r="X43"/>
      <c s="66" r="Y43"/>
      <c s="63" r="Z43"/>
      <c s="63" r="AA43"/>
      <c s="63" r="AB43"/>
      <c s="63" r="AC43"/>
      <c s="63" r="AD43"/>
      <c s="63" r="AE43"/>
    </row>
    <row r="44">
      <c t="s" s="57" r="A44">
        <v>130</v>
      </c>
      <c s="63" r="B44"/>
      <c s="58" r="C44">
        <v>49.0</v>
      </c>
      <c s="58" r="D44">
        <v>51.0</v>
      </c>
      <c s="63" r="E44"/>
      <c s="3" r="F44"/>
      <c t="s" s="59" r="G44">
        <v>29</v>
      </c>
      <c s="63" r="H44"/>
      <c s="58" r="I44">
        <v>71.0</v>
      </c>
      <c s="58" r="J44">
        <v>12.0</v>
      </c>
      <c s="58" r="K44">
        <v>7.0</v>
      </c>
      <c s="58" r="L44">
        <v>3.0</v>
      </c>
      <c s="58" r="M44">
        <v>6.0</v>
      </c>
      <c s="58" r="N44">
        <v>1.0</v>
      </c>
      <c s="63" r="O44"/>
      <c t="str" s="34" r="P44">
        <f t="shared" si="11"/>
        <v>100</v>
      </c>
      <c t="str" s="34" r="Q44">
        <f t="shared" si="12"/>
        <v>29</v>
      </c>
      <c t="s" s="59" r="R44">
        <v>30</v>
      </c>
      <c s="3" r="S44"/>
      <c t="s" s="62" r="T44">
        <v>131</v>
      </c>
      <c t="s" s="62" r="U44">
        <v>130</v>
      </c>
      <c t="s" s="61" r="V44">
        <v>132</v>
      </c>
      <c s="3" r="W44"/>
      <c s="56" r="X44"/>
      <c s="66" r="Y44"/>
      <c s="63" r="Z44"/>
      <c s="63" r="AA44"/>
      <c s="63" r="AB44"/>
      <c s="63" r="AC44"/>
      <c s="63" r="AD44"/>
      <c s="63" r="AE44"/>
    </row>
    <row r="45">
      <c t="s" s="57" r="A45">
        <v>133</v>
      </c>
      <c s="63" r="B45"/>
      <c s="58" r="C45">
        <v>71.0</v>
      </c>
      <c s="58" r="D45">
        <v>29.0</v>
      </c>
      <c s="63" r="E45"/>
      <c s="3" r="F45"/>
      <c t="s" s="59" r="G45">
        <v>29</v>
      </c>
      <c s="63" r="H45"/>
      <c s="67" r="I45">
        <v>60.6</v>
      </c>
      <c s="67" r="J45">
        <v>28.9</v>
      </c>
      <c s="67" r="K45">
        <v>5.1</v>
      </c>
      <c s="67" r="L45">
        <v>3.5</v>
      </c>
      <c s="67" r="M45">
        <v>1.2</v>
      </c>
      <c t="str" s="67" r="N45">
        <f>0.5+0.3</f>
        <v>1</v>
      </c>
      <c s="68" r="O45"/>
      <c t="str" s="69" r="P45">
        <f t="shared" si="11"/>
        <v>100</v>
      </c>
      <c t="str" s="69" r="Q45">
        <f t="shared" si="12"/>
        <v>39</v>
      </c>
      <c t="s" s="59" r="R45">
        <v>30</v>
      </c>
      <c s="63" r="S45"/>
      <c t="s" s="62" r="T45">
        <v>134</v>
      </c>
      <c t="s" s="62" r="U45">
        <v>133</v>
      </c>
      <c t="s" s="61" r="V45">
        <v>135</v>
      </c>
      <c s="3" r="W45"/>
      <c s="56" r="X45"/>
      <c s="66" r="Y45"/>
      <c s="63" r="Z45"/>
      <c s="63" r="AA45"/>
      <c s="63" r="AB45"/>
      <c s="63" r="AC45"/>
      <c s="63" r="AD45"/>
      <c s="63" r="AE45"/>
    </row>
    <row r="46">
      <c s="70" r="A46"/>
      <c s="63" r="B46"/>
      <c s="63" r="C46"/>
      <c s="63" r="D46"/>
      <c s="63" r="E46"/>
      <c s="3" r="F46"/>
      <c s="3" r="G46"/>
      <c s="63" r="H46"/>
      <c s="63" r="I46"/>
      <c s="63" r="J46"/>
      <c s="63" r="K46"/>
      <c s="63" r="L46"/>
      <c s="63" r="M46"/>
      <c s="63" r="N46"/>
      <c s="63" r="O46"/>
      <c s="3" r="P46"/>
      <c s="3" r="Q46"/>
      <c s="63" r="R46"/>
      <c s="63" r="S46"/>
      <c s="5" r="T46"/>
      <c s="5" r="U46"/>
      <c s="5" r="V46"/>
      <c s="3" r="W46"/>
      <c s="56" r="X46"/>
      <c s="66" r="Y46"/>
      <c s="63" r="Z46"/>
      <c s="63" r="AA46"/>
      <c s="63" r="AB46"/>
      <c s="63" r="AC46"/>
      <c s="63" r="AD46"/>
      <c s="63" r="AE46"/>
    </row>
    <row r="47">
      <c t="s" s="12" r="A47">
        <v>112</v>
      </c>
      <c s="3" r="B47"/>
      <c s="3" r="C47"/>
      <c s="3" r="D47"/>
      <c s="3" r="E47"/>
      <c s="3" r="F47"/>
      <c s="3" r="G47"/>
      <c s="3" r="H47"/>
      <c s="3" r="I47"/>
      <c s="3" r="J47"/>
      <c s="3" r="K47"/>
      <c s="3" r="L47"/>
      <c s="3" r="M47"/>
      <c s="3" r="N47"/>
      <c s="3" r="O47"/>
      <c s="3" r="P47"/>
      <c s="3" r="Q47"/>
      <c s="3" r="R47"/>
      <c s="3" r="S47"/>
      <c s="5" r="T47"/>
      <c s="5" r="U47"/>
      <c s="5" r="V47"/>
      <c s="3" r="W47"/>
      <c s="56" r="X47"/>
      <c s="5" r="Y47"/>
      <c s="3" r="Z47"/>
      <c s="3" r="AA47"/>
      <c s="3" r="AB47"/>
      <c s="3" r="AC47"/>
      <c s="3" r="AD47"/>
      <c s="3" r="AE47"/>
    </row>
    <row r="48">
      <c t="s" s="71" r="A48">
        <v>136</v>
      </c>
      <c s="3" r="B48"/>
      <c s="3" r="C48"/>
      <c s="3" r="D48"/>
      <c s="3" r="E48"/>
      <c t="str" s="34" r="F48">
        <f ref="F48:F101" t="shared" si="13">sum(B48:E48)</f>
        <v>0</v>
      </c>
      <c s="3" r="G48"/>
      <c s="3" r="H48"/>
      <c s="3" r="I48"/>
      <c s="3" r="J48"/>
      <c s="3" r="K48"/>
      <c s="3" r="L48"/>
      <c s="3" r="M48"/>
      <c s="3" r="N48"/>
      <c s="3" r="O48"/>
      <c t="str" s="34" r="P48">
        <f ref="P48:P101" t="shared" si="14">sum(I48:N48)</f>
        <v>0</v>
      </c>
      <c s="3" r="Q48"/>
      <c s="3" r="R48"/>
      <c s="3" r="S48"/>
      <c s="5" r="T48"/>
      <c s="3" r="U48"/>
      <c s="6" r="V48"/>
      <c s="6" r="W48"/>
      <c t="str" s="56" r="X48">
        <f>SUM(X7:X33)</f>
        <v>917,119.00</v>
      </c>
      <c s="5" r="Y48"/>
      <c s="3" r="Z48"/>
      <c s="3" r="AA48"/>
      <c s="3" r="AB48"/>
      <c s="3" r="AC48"/>
      <c s="3" r="AD48"/>
      <c s="3" r="AE48"/>
    </row>
    <row r="49">
      <c t="s" s="71" r="A49">
        <v>137</v>
      </c>
      <c s="3" r="B49"/>
      <c s="3" r="C49"/>
      <c s="3" r="D49"/>
      <c s="3" r="E49"/>
      <c t="str" s="34" r="F49">
        <f t="shared" si="13"/>
        <v>0</v>
      </c>
      <c s="3" r="G49"/>
      <c s="3" r="H49"/>
      <c s="3" r="I49"/>
      <c s="3" r="J49"/>
      <c s="3" r="K49"/>
      <c s="3" r="L49"/>
      <c s="3" r="M49"/>
      <c s="3" r="N49"/>
      <c s="3" r="O49"/>
      <c t="str" s="34" r="P49">
        <f t="shared" si="14"/>
        <v>0</v>
      </c>
      <c s="3" r="Q49"/>
      <c s="3" r="R49"/>
      <c s="3" r="S49"/>
      <c s="5" r="T49"/>
      <c s="3" r="U49"/>
      <c s="6" r="V49"/>
      <c s="6" r="W49"/>
      <c s="56" r="X49"/>
      <c s="5" r="Y49"/>
      <c s="3" r="Z49"/>
      <c s="3" r="AA49"/>
      <c s="3" r="AB49"/>
      <c s="3" r="AC49"/>
      <c s="3" r="AD49"/>
      <c s="3" r="AE49"/>
    </row>
    <row r="50">
      <c t="s" s="71" r="A50">
        <v>138</v>
      </c>
      <c s="3" r="B50"/>
      <c s="3" r="C50"/>
      <c s="3" r="D50"/>
      <c s="3" r="E50"/>
      <c t="str" s="34" r="F50">
        <f t="shared" si="13"/>
        <v>0</v>
      </c>
      <c s="3" r="G50"/>
      <c s="3" r="H50"/>
      <c s="3" r="I50"/>
      <c s="3" r="J50"/>
      <c s="3" r="K50"/>
      <c s="3" r="L50"/>
      <c s="3" r="M50"/>
      <c s="3" r="N50"/>
      <c s="3" r="O50"/>
      <c t="str" s="34" r="P50">
        <f t="shared" si="14"/>
        <v>0</v>
      </c>
      <c s="3" r="Q50"/>
      <c s="3" r="R50"/>
      <c s="3" r="S50"/>
      <c s="5" r="T50"/>
      <c s="3" r="U50"/>
      <c s="6" r="V50"/>
      <c s="6" r="W50"/>
      <c s="56" r="X50"/>
      <c s="5" r="Y50"/>
      <c s="3" r="Z50"/>
      <c s="3" r="AA50"/>
      <c s="3" r="AB50"/>
      <c s="3" r="AC50"/>
      <c s="3" r="AD50"/>
      <c s="3" r="AE50"/>
    </row>
    <row r="51">
      <c t="s" s="72" r="A51">
        <v>139</v>
      </c>
      <c s="3" r="B51"/>
      <c s="3" r="C51"/>
      <c s="3" r="D51"/>
      <c s="3" r="E51"/>
      <c t="str" s="34" r="F51">
        <f t="shared" si="13"/>
        <v>0</v>
      </c>
      <c s="3" r="G51"/>
      <c s="3" r="H51"/>
      <c s="3" r="I51"/>
      <c s="3" r="J51"/>
      <c s="3" r="K51"/>
      <c s="3" r="L51"/>
      <c s="3" r="M51"/>
      <c s="3" r="N51"/>
      <c s="3" r="O51"/>
      <c t="str" s="34" r="P51">
        <f t="shared" si="14"/>
        <v>0</v>
      </c>
      <c s="3" r="Q51"/>
      <c s="3" r="R51"/>
      <c s="3" r="S51"/>
      <c s="5" r="T51"/>
      <c s="3" r="U51"/>
      <c s="6" r="V51"/>
      <c s="6" r="W51"/>
      <c s="56" r="X51"/>
      <c s="5" r="Y51"/>
      <c s="3" r="Z51"/>
      <c s="3" r="AA51"/>
      <c s="3" r="AB51"/>
      <c s="3" r="AC51"/>
      <c s="3" r="AD51"/>
      <c s="3" r="AE51"/>
    </row>
    <row r="52">
      <c t="s" s="71" r="A52">
        <v>140</v>
      </c>
      <c s="3" r="B52"/>
      <c s="3" r="C52"/>
      <c s="3" r="D52"/>
      <c s="3" r="E52"/>
      <c t="str" s="34" r="F52">
        <f t="shared" si="13"/>
        <v>0</v>
      </c>
      <c s="3" r="G52"/>
      <c s="3" r="H52"/>
      <c s="3" r="I52"/>
      <c s="3" r="J52"/>
      <c s="3" r="K52"/>
      <c s="3" r="L52"/>
      <c s="3" r="M52"/>
      <c s="3" r="N52"/>
      <c s="3" r="O52"/>
      <c t="str" s="34" r="P52">
        <f t="shared" si="14"/>
        <v>0</v>
      </c>
      <c s="3" r="Q52"/>
      <c s="3" r="R52"/>
      <c s="3" r="S52"/>
      <c s="5" r="T52"/>
      <c s="3" r="U52"/>
      <c s="6" r="V52"/>
      <c s="6" r="W52"/>
      <c s="56" r="X52"/>
      <c s="5" r="Y52"/>
      <c s="3" r="Z52"/>
      <c s="3" r="AA52"/>
      <c s="3" r="AB52"/>
      <c s="3" r="AC52"/>
      <c s="3" r="AD52"/>
      <c s="3" r="AE52"/>
    </row>
    <row r="53">
      <c t="s" s="71" r="A53">
        <v>141</v>
      </c>
      <c s="3" r="B53"/>
      <c s="3" r="C53"/>
      <c s="3" r="D53"/>
      <c s="3" r="E53"/>
      <c t="str" s="34" r="F53">
        <f t="shared" si="13"/>
        <v>0</v>
      </c>
      <c s="3" r="G53"/>
      <c s="3" r="H53"/>
      <c s="3" r="I53"/>
      <c s="3" r="J53"/>
      <c s="3" r="K53"/>
      <c s="3" r="L53"/>
      <c s="3" r="M53"/>
      <c s="3" r="N53"/>
      <c s="3" r="O53"/>
      <c t="str" s="34" r="P53">
        <f t="shared" si="14"/>
        <v>0</v>
      </c>
      <c s="3" r="Q53"/>
      <c s="3" r="R53"/>
      <c s="3" r="S53"/>
      <c s="5" r="T53"/>
      <c s="3" r="U53"/>
      <c s="6" r="V53"/>
      <c s="6" r="W53"/>
      <c s="56" r="X53"/>
      <c s="5" r="Y53"/>
      <c s="3" r="Z53"/>
      <c s="3" r="AA53"/>
      <c s="3" r="AB53"/>
      <c s="3" r="AC53"/>
      <c s="3" r="AD53"/>
      <c s="3" r="AE53"/>
    </row>
    <row r="54">
      <c t="s" s="71" r="A54">
        <v>142</v>
      </c>
      <c s="3" r="B54"/>
      <c s="3" r="C54"/>
      <c s="3" r="D54"/>
      <c s="3" r="E54"/>
      <c t="str" s="34" r="F54">
        <f t="shared" si="13"/>
        <v>0</v>
      </c>
      <c s="3" r="G54"/>
      <c s="3" r="H54"/>
      <c s="3" r="I54"/>
      <c s="3" r="J54"/>
      <c s="3" r="K54"/>
      <c s="3" r="L54"/>
      <c s="3" r="M54"/>
      <c s="3" r="N54"/>
      <c s="3" r="O54"/>
      <c t="str" s="34" r="P54">
        <f t="shared" si="14"/>
        <v>0</v>
      </c>
      <c s="3" r="Q54"/>
      <c s="3" r="R54"/>
      <c s="3" r="S54"/>
      <c s="5" r="T54"/>
      <c s="3" r="U54"/>
      <c s="6" r="V54"/>
      <c s="6" r="W54"/>
      <c s="56" r="X54"/>
      <c s="5" r="Y54"/>
      <c s="3" r="Z54"/>
      <c s="3" r="AA54"/>
      <c s="3" r="AB54"/>
      <c s="3" r="AC54"/>
      <c s="3" r="AD54"/>
      <c s="3" r="AE54"/>
    </row>
    <row r="55">
      <c t="s" s="71" r="A55">
        <v>143</v>
      </c>
      <c s="3" r="B55"/>
      <c s="3" r="C55"/>
      <c s="3" r="D55"/>
      <c s="3" r="E55"/>
      <c t="str" s="34" r="F55">
        <f t="shared" si="13"/>
        <v>0</v>
      </c>
      <c s="3" r="G55"/>
      <c s="3" r="H55"/>
      <c s="3" r="I55"/>
      <c s="3" r="J55"/>
      <c s="3" r="K55"/>
      <c s="3" r="L55"/>
      <c s="3" r="M55"/>
      <c s="3" r="N55"/>
      <c s="3" r="O55"/>
      <c t="str" s="34" r="P55">
        <f t="shared" si="14"/>
        <v>0</v>
      </c>
      <c s="3" r="Q55"/>
      <c s="3" r="R55"/>
      <c s="3" r="S55"/>
      <c s="5" r="T55"/>
      <c s="3" r="U55"/>
      <c s="6" r="V55"/>
      <c s="6" r="W55"/>
      <c s="56" r="X55"/>
      <c s="5" r="Y55"/>
      <c s="3" r="Z55"/>
      <c s="3" r="AA55"/>
      <c s="3" r="AB55"/>
      <c s="3" r="AC55"/>
      <c s="3" r="AD55"/>
      <c s="3" r="AE55"/>
    </row>
    <row r="56">
      <c t="s" s="71" r="A56">
        <v>144</v>
      </c>
      <c s="3" r="B56"/>
      <c s="3" r="C56"/>
      <c s="3" r="D56"/>
      <c s="3" r="E56"/>
      <c t="str" s="34" r="F56">
        <f t="shared" si="13"/>
        <v>0</v>
      </c>
      <c s="3" r="G56"/>
      <c s="3" r="H56"/>
      <c s="3" r="I56"/>
      <c s="3" r="J56"/>
      <c s="3" r="K56"/>
      <c s="3" r="L56"/>
      <c s="3" r="M56"/>
      <c s="3" r="N56"/>
      <c s="3" r="O56"/>
      <c t="str" s="34" r="P56">
        <f t="shared" si="14"/>
        <v>0</v>
      </c>
      <c s="3" r="Q56"/>
      <c s="3" r="R56"/>
      <c s="3" r="S56"/>
      <c s="5" r="T56"/>
      <c s="3" r="U56"/>
      <c s="6" r="V56"/>
      <c s="6" r="W56"/>
      <c s="56" r="X56"/>
      <c s="5" r="Y56"/>
      <c s="3" r="Z56"/>
      <c s="3" r="AA56"/>
      <c s="3" r="AB56"/>
      <c s="3" r="AC56"/>
      <c s="3" r="AD56"/>
      <c s="3" r="AE56"/>
    </row>
    <row r="57">
      <c t="s" s="71" r="A57">
        <v>145</v>
      </c>
      <c s="3" r="B57"/>
      <c s="3" r="C57"/>
      <c s="3" r="D57"/>
      <c s="3" r="E57"/>
      <c t="str" s="34" r="F57">
        <f t="shared" si="13"/>
        <v>0</v>
      </c>
      <c s="3" r="G57"/>
      <c s="3" r="H57"/>
      <c s="3" r="I57"/>
      <c s="3" r="J57"/>
      <c s="3" r="K57"/>
      <c s="3" r="L57"/>
      <c s="3" r="M57"/>
      <c s="3" r="N57"/>
      <c s="3" r="O57"/>
      <c t="str" s="34" r="P57">
        <f t="shared" si="14"/>
        <v>0</v>
      </c>
      <c s="3" r="Q57"/>
      <c s="3" r="R57"/>
      <c s="3" r="S57"/>
      <c s="5" r="T57"/>
      <c s="3" r="U57"/>
      <c s="6" r="V57"/>
      <c s="6" r="W57"/>
      <c s="56" r="X57"/>
      <c s="5" r="Y57"/>
      <c s="3" r="Z57"/>
      <c s="3" r="AA57"/>
      <c s="3" r="AB57"/>
      <c s="3" r="AC57"/>
      <c s="3" r="AD57"/>
      <c s="3" r="AE57"/>
    </row>
    <row r="58">
      <c t="s" s="71" r="A58">
        <v>146</v>
      </c>
      <c s="3" r="B58"/>
      <c s="3" r="C58"/>
      <c s="3" r="D58"/>
      <c s="3" r="E58"/>
      <c t="str" s="34" r="F58">
        <f t="shared" si="13"/>
        <v>0</v>
      </c>
      <c s="3" r="G58"/>
      <c s="3" r="H58"/>
      <c s="3" r="I58"/>
      <c s="3" r="J58"/>
      <c s="3" r="K58"/>
      <c s="3" r="L58"/>
      <c s="3" r="M58"/>
      <c s="3" r="N58"/>
      <c s="3" r="O58"/>
      <c t="str" s="34" r="P58">
        <f t="shared" si="14"/>
        <v>0</v>
      </c>
      <c s="3" r="Q58"/>
      <c s="3" r="R58"/>
      <c s="3" r="S58"/>
      <c s="5" r="T58"/>
      <c s="3" r="U58"/>
      <c s="6" r="V58"/>
      <c s="6" r="W58"/>
      <c s="56" r="X58"/>
      <c s="5" r="Y58"/>
      <c s="3" r="Z58"/>
      <c s="3" r="AA58"/>
      <c s="3" r="AB58"/>
      <c s="3" r="AC58"/>
      <c s="3" r="AD58"/>
      <c s="3" r="AE58"/>
    </row>
    <row r="59">
      <c t="s" s="71" r="A59">
        <v>147</v>
      </c>
      <c s="3" r="B59"/>
      <c s="3" r="C59"/>
      <c s="3" r="D59"/>
      <c s="3" r="E59"/>
      <c t="str" s="34" r="F59">
        <f t="shared" si="13"/>
        <v>0</v>
      </c>
      <c s="3" r="G59"/>
      <c s="3" r="H59"/>
      <c s="3" r="I59"/>
      <c s="3" r="J59"/>
      <c s="3" r="K59"/>
      <c s="3" r="L59"/>
      <c s="3" r="M59"/>
      <c s="3" r="N59"/>
      <c s="3" r="O59"/>
      <c t="str" s="34" r="P59">
        <f t="shared" si="14"/>
        <v>0</v>
      </c>
      <c s="3" r="Q59"/>
      <c s="3" r="R59"/>
      <c s="3" r="S59"/>
      <c s="5" r="T59"/>
      <c s="3" r="U59"/>
      <c s="6" r="V59"/>
      <c s="6" r="W59"/>
      <c s="56" r="X59"/>
      <c s="5" r="Y59"/>
      <c s="3" r="Z59"/>
      <c s="3" r="AA59"/>
      <c s="3" r="AB59"/>
      <c s="3" r="AC59"/>
      <c s="3" r="AD59"/>
      <c s="3" r="AE59"/>
    </row>
    <row r="60">
      <c t="s" s="72" r="A60">
        <v>148</v>
      </c>
      <c s="3" r="B60"/>
      <c s="3" r="C60"/>
      <c s="3" r="D60"/>
      <c s="3" r="E60"/>
      <c t="str" s="34" r="F60">
        <f t="shared" si="13"/>
        <v>0</v>
      </c>
      <c s="3" r="G60"/>
      <c s="3" r="H60"/>
      <c s="3" r="I60"/>
      <c s="3" r="J60"/>
      <c s="3" r="K60"/>
      <c s="3" r="L60"/>
      <c s="3" r="M60"/>
      <c s="3" r="N60"/>
      <c s="3" r="O60"/>
      <c t="str" s="34" r="P60">
        <f t="shared" si="14"/>
        <v>0</v>
      </c>
      <c s="3" r="Q60"/>
      <c s="3" r="R60"/>
      <c s="3" r="S60"/>
      <c s="5" r="T60"/>
      <c s="3" r="U60"/>
      <c s="6" r="V60"/>
      <c s="6" r="W60"/>
      <c s="56" r="X60"/>
      <c s="5" r="Y60"/>
      <c s="3" r="Z60"/>
      <c s="3" r="AA60"/>
      <c s="3" r="AB60"/>
      <c s="3" r="AC60"/>
      <c s="3" r="AD60"/>
      <c s="3" r="AE60"/>
    </row>
    <row r="61">
      <c t="s" s="73" r="A61">
        <v>149</v>
      </c>
      <c s="2" r="B61"/>
      <c s="2" r="C61"/>
      <c s="2" r="D61"/>
      <c s="2" r="E61"/>
      <c t="str" s="34" r="F61">
        <f t="shared" si="13"/>
        <v>0</v>
      </c>
      <c s="3" r="G61"/>
      <c s="2" r="H61"/>
      <c s="2" r="I61"/>
      <c s="2" r="J61"/>
      <c s="2" r="K61"/>
      <c s="2" r="L61"/>
      <c s="2" r="M61"/>
      <c s="2" r="N61"/>
      <c s="2" r="O61"/>
      <c t="str" s="34" r="P61">
        <f t="shared" si="14"/>
        <v>0</v>
      </c>
      <c s="3" r="Q61"/>
      <c s="3" r="R61"/>
      <c s="2" r="S61"/>
      <c s="5" r="T61"/>
      <c s="3" r="U61"/>
      <c s="6" r="V61"/>
      <c s="7" r="W61"/>
      <c s="32" r="X61"/>
      <c s="1" r="Y61"/>
      <c s="2" r="Z61"/>
      <c s="2" r="AA61"/>
      <c s="2" r="AB61"/>
      <c s="2" r="AC61"/>
      <c s="2" r="AD61"/>
      <c s="2" r="AE61"/>
    </row>
    <row r="62">
      <c t="s" s="71" r="A62">
        <v>150</v>
      </c>
      <c s="3" r="B62"/>
      <c s="3" r="C62"/>
      <c s="3" r="D62"/>
      <c s="3" r="E62"/>
      <c t="str" s="34" r="F62">
        <f t="shared" si="13"/>
        <v>0</v>
      </c>
      <c s="3" r="G62"/>
      <c s="3" r="H62"/>
      <c s="3" r="I62"/>
      <c s="3" r="J62"/>
      <c s="3" r="K62"/>
      <c s="3" r="L62"/>
      <c s="3" r="M62"/>
      <c s="3" r="N62"/>
      <c s="3" r="O62"/>
      <c t="str" s="50" r="P62">
        <f t="shared" si="14"/>
        <v>0</v>
      </c>
      <c s="50" r="Q62"/>
      <c s="3" r="R62"/>
      <c s="3" r="S62"/>
      <c s="5" r="T62"/>
      <c s="3" r="U62"/>
      <c s="6" r="V62"/>
      <c s="6" r="W62"/>
      <c s="56" r="X62"/>
      <c s="5" r="Y62"/>
      <c s="3" r="Z62"/>
      <c s="3" r="AA62"/>
      <c s="3" r="AB62"/>
      <c s="3" r="AC62"/>
      <c s="3" r="AD62"/>
      <c s="3" r="AE62"/>
    </row>
    <row r="63">
      <c t="s" s="71" r="A63">
        <v>151</v>
      </c>
      <c s="3" r="B63"/>
      <c s="3" r="C63"/>
      <c s="3" r="D63"/>
      <c s="3" r="E63"/>
      <c t="str" s="34" r="F63">
        <f t="shared" si="13"/>
        <v>0</v>
      </c>
      <c s="3" r="G63"/>
      <c s="3" r="H63"/>
      <c s="3" r="I63"/>
      <c s="3" r="J63"/>
      <c s="3" r="K63"/>
      <c s="3" r="L63"/>
      <c s="3" r="M63"/>
      <c s="3" r="N63"/>
      <c s="3" r="O63"/>
      <c t="str" s="50" r="P63">
        <f t="shared" si="14"/>
        <v>0</v>
      </c>
      <c s="50" r="Q63"/>
      <c s="3" r="R63"/>
      <c s="3" r="S63"/>
      <c s="5" r="T63"/>
      <c s="3" r="U63"/>
      <c s="6" r="V63"/>
      <c s="6" r="W63"/>
      <c s="56" r="X63"/>
      <c s="5" r="Y63"/>
      <c s="3" r="Z63"/>
      <c s="3" r="AA63"/>
      <c s="3" r="AB63"/>
      <c s="3" r="AC63"/>
      <c s="3" r="AD63"/>
      <c s="3" r="AE63"/>
    </row>
    <row r="64">
      <c t="s" s="71" r="A64">
        <v>152</v>
      </c>
      <c s="3" r="B64"/>
      <c s="3" r="C64"/>
      <c s="3" r="D64"/>
      <c s="3" r="E64"/>
      <c t="str" s="34" r="F64">
        <f t="shared" si="13"/>
        <v>0</v>
      </c>
      <c s="3" r="G64"/>
      <c s="3" r="H64"/>
      <c s="3" r="I64"/>
      <c s="3" r="J64"/>
      <c s="3" r="K64"/>
      <c s="3" r="L64"/>
      <c s="3" r="M64"/>
      <c s="3" r="N64"/>
      <c s="3" r="O64"/>
      <c t="str" s="34" r="P64">
        <f t="shared" si="14"/>
        <v>0</v>
      </c>
      <c s="3" r="Q64"/>
      <c s="3" r="R64"/>
      <c s="3" r="S64"/>
      <c s="5" r="T64"/>
      <c s="3" r="U64"/>
      <c s="6" r="V64"/>
      <c s="6" r="W64"/>
      <c s="56" r="X64"/>
      <c s="5" r="Y64"/>
      <c s="3" r="Z64"/>
      <c s="3" r="AA64"/>
      <c s="3" r="AB64"/>
      <c s="3" r="AC64"/>
      <c s="3" r="AD64"/>
      <c s="3" r="AE64"/>
    </row>
    <row r="65">
      <c t="s" s="71" r="A65">
        <v>153</v>
      </c>
      <c s="3" r="B65"/>
      <c s="3" r="C65"/>
      <c s="3" r="D65"/>
      <c s="3" r="E65"/>
      <c t="str" s="34" r="F65">
        <f t="shared" si="13"/>
        <v>0</v>
      </c>
      <c s="3" r="G65"/>
      <c s="3" r="H65"/>
      <c s="3" r="I65"/>
      <c s="3" r="J65"/>
      <c s="3" r="K65"/>
      <c s="3" r="L65"/>
      <c s="3" r="M65"/>
      <c s="3" r="N65"/>
      <c s="3" r="O65"/>
      <c t="str" s="34" r="P65">
        <f t="shared" si="14"/>
        <v>0</v>
      </c>
      <c s="3" r="Q65"/>
      <c s="3" r="R65"/>
      <c s="3" r="S65"/>
      <c s="5" r="T65"/>
      <c s="3" r="U65"/>
      <c s="6" r="V65"/>
      <c s="6" r="W65"/>
      <c s="56" r="X65"/>
      <c s="5" r="Y65"/>
      <c s="3" r="Z65"/>
      <c s="3" r="AA65"/>
      <c s="3" r="AB65"/>
      <c s="3" r="AC65"/>
      <c s="3" r="AD65"/>
      <c s="3" r="AE65"/>
    </row>
    <row r="66">
      <c t="s" s="71" r="A66">
        <v>154</v>
      </c>
      <c s="3" r="B66"/>
      <c s="3" r="C66"/>
      <c s="3" r="D66"/>
      <c s="3" r="E66"/>
      <c t="str" s="34" r="F66">
        <f t="shared" si="13"/>
        <v>0</v>
      </c>
      <c s="3" r="G66"/>
      <c s="3" r="H66"/>
      <c s="3" r="I66"/>
      <c s="3" r="J66"/>
      <c s="3" r="K66"/>
      <c s="3" r="L66"/>
      <c s="3" r="M66"/>
      <c s="3" r="N66"/>
      <c s="3" r="O66"/>
      <c t="str" s="34" r="P66">
        <f t="shared" si="14"/>
        <v>0</v>
      </c>
      <c s="3" r="Q66"/>
      <c s="3" r="R66"/>
      <c s="3" r="S66"/>
      <c s="5" r="T66"/>
      <c s="3" r="U66"/>
      <c s="6" r="V66"/>
      <c s="6" r="W66"/>
      <c s="56" r="X66"/>
      <c s="5" r="Y66"/>
      <c s="3" r="Z66"/>
      <c s="3" r="AA66"/>
      <c s="3" r="AB66"/>
      <c s="3" r="AC66"/>
      <c s="3" r="AD66"/>
      <c s="3" r="AE66"/>
    </row>
    <row r="67">
      <c t="s" s="71" r="A67">
        <v>155</v>
      </c>
      <c s="3" r="B67"/>
      <c s="3" r="C67"/>
      <c s="3" r="D67"/>
      <c s="3" r="E67"/>
      <c t="str" s="34" r="F67">
        <f t="shared" si="13"/>
        <v>0</v>
      </c>
      <c s="3" r="G67"/>
      <c s="3" r="H67"/>
      <c s="3" r="I67"/>
      <c s="3" r="J67"/>
      <c s="3" r="K67"/>
      <c s="3" r="L67"/>
      <c s="3" r="M67"/>
      <c s="3" r="N67"/>
      <c s="3" r="O67"/>
      <c t="str" s="34" r="P67">
        <f t="shared" si="14"/>
        <v>0</v>
      </c>
      <c s="3" r="Q67"/>
      <c s="3" r="R67"/>
      <c s="3" r="S67"/>
      <c s="5" r="T67"/>
      <c s="3" r="U67"/>
      <c s="6" r="V67"/>
      <c s="6" r="W67"/>
      <c s="56" r="X67"/>
      <c s="5" r="Y67"/>
      <c s="3" r="Z67"/>
      <c s="3" r="AA67"/>
      <c s="3" r="AB67"/>
      <c s="3" r="AC67"/>
      <c s="3" r="AD67"/>
      <c s="3" r="AE67"/>
    </row>
    <row r="68">
      <c t="s" s="71" r="A68">
        <v>156</v>
      </c>
      <c s="3" r="B68"/>
      <c s="3" r="C68"/>
      <c s="3" r="D68"/>
      <c s="3" r="E68"/>
      <c t="str" s="34" r="F68">
        <f t="shared" si="13"/>
        <v>0</v>
      </c>
      <c s="3" r="G68"/>
      <c s="3" r="H68"/>
      <c s="3" r="I68"/>
      <c s="3" r="J68"/>
      <c s="3" r="K68"/>
      <c s="3" r="L68"/>
      <c s="3" r="M68"/>
      <c s="3" r="N68"/>
      <c s="3" r="O68"/>
      <c t="str" s="34" r="P68">
        <f t="shared" si="14"/>
        <v>0</v>
      </c>
      <c s="3" r="Q68"/>
      <c s="3" r="R68"/>
      <c s="3" r="S68"/>
      <c s="5" r="T68"/>
      <c s="3" r="U68"/>
      <c s="6" r="V68"/>
      <c s="6" r="W68"/>
      <c s="56" r="X68"/>
      <c s="5" r="Y68"/>
      <c s="3" r="Z68"/>
      <c s="3" r="AA68"/>
      <c s="3" r="AB68"/>
      <c s="3" r="AC68"/>
      <c s="3" r="AD68"/>
      <c s="3" r="AE68"/>
    </row>
    <row r="69">
      <c t="s" s="71" r="A69">
        <v>157</v>
      </c>
      <c s="3" r="B69"/>
      <c s="3" r="C69"/>
      <c s="3" r="D69"/>
      <c s="3" r="E69"/>
      <c t="str" s="34" r="F69">
        <f t="shared" si="13"/>
        <v>0</v>
      </c>
      <c s="3" r="G69"/>
      <c s="3" r="H69"/>
      <c s="3" r="I69"/>
      <c s="3" r="J69"/>
      <c s="3" r="K69"/>
      <c s="3" r="L69"/>
      <c s="3" r="M69"/>
      <c s="3" r="N69"/>
      <c s="3" r="O69"/>
      <c t="str" s="34" r="P69">
        <f t="shared" si="14"/>
        <v>0</v>
      </c>
      <c s="3" r="Q69"/>
      <c s="3" r="R69"/>
      <c s="3" r="S69"/>
      <c s="5" r="T69"/>
      <c s="3" r="U69"/>
      <c s="6" r="V69"/>
      <c s="6" r="W69"/>
      <c s="56" r="X69"/>
      <c s="5" r="Y69"/>
      <c s="3" r="Z69"/>
      <c s="3" r="AA69"/>
      <c s="3" r="AB69"/>
      <c s="3" r="AC69"/>
      <c s="3" r="AD69"/>
      <c s="3" r="AE69"/>
    </row>
    <row r="70">
      <c t="s" s="71" r="A70">
        <v>158</v>
      </c>
      <c s="3" r="B70"/>
      <c s="3" r="C70"/>
      <c s="3" r="D70"/>
      <c s="3" r="E70"/>
      <c t="str" s="34" r="F70">
        <f t="shared" si="13"/>
        <v>0</v>
      </c>
      <c s="3" r="G70"/>
      <c s="3" r="H70"/>
      <c s="3" r="I70"/>
      <c s="3" r="J70"/>
      <c s="3" r="K70"/>
      <c s="3" r="L70"/>
      <c s="3" r="M70"/>
      <c s="3" r="N70"/>
      <c s="3" r="O70"/>
      <c t="str" s="34" r="P70">
        <f t="shared" si="14"/>
        <v>0</v>
      </c>
      <c s="3" r="Q70"/>
      <c s="3" r="R70"/>
      <c s="3" r="S70"/>
      <c s="5" r="T70"/>
      <c s="3" r="U70"/>
      <c s="6" r="V70"/>
      <c s="6" r="W70"/>
      <c s="56" r="X70"/>
      <c s="5" r="Y70"/>
      <c s="3" r="Z70"/>
      <c s="3" r="AA70"/>
      <c s="3" r="AB70"/>
      <c s="3" r="AC70"/>
      <c s="3" r="AD70"/>
      <c s="3" r="AE70"/>
    </row>
    <row r="71">
      <c t="s" s="71" r="A71">
        <v>159</v>
      </c>
      <c s="3" r="B71"/>
      <c s="3" r="C71"/>
      <c s="3" r="D71"/>
      <c s="3" r="E71"/>
      <c t="str" s="34" r="F71">
        <f t="shared" si="13"/>
        <v>0</v>
      </c>
      <c s="3" r="G71"/>
      <c s="3" r="H71"/>
      <c s="3" r="I71"/>
      <c s="3" r="J71"/>
      <c s="3" r="K71"/>
      <c s="3" r="L71"/>
      <c s="3" r="M71"/>
      <c s="3" r="N71"/>
      <c s="3" r="O71"/>
      <c t="str" s="34" r="P71">
        <f t="shared" si="14"/>
        <v>0</v>
      </c>
      <c s="3" r="Q71"/>
      <c s="3" r="R71"/>
      <c s="3" r="S71"/>
      <c s="5" r="T71"/>
      <c s="3" r="U71"/>
      <c s="6" r="V71"/>
      <c s="6" r="W71"/>
      <c s="56" r="X71"/>
      <c s="5" r="Y71"/>
      <c s="3" r="Z71"/>
      <c s="3" r="AA71"/>
      <c s="3" r="AB71"/>
      <c s="3" r="AC71"/>
      <c s="3" r="AD71"/>
      <c s="3" r="AE71"/>
    </row>
    <row r="72">
      <c t="s" s="71" r="A72">
        <v>160</v>
      </c>
      <c s="3" r="B72"/>
      <c s="3" r="C72"/>
      <c s="3" r="D72"/>
      <c s="3" r="E72"/>
      <c t="str" s="34" r="F72">
        <f t="shared" si="13"/>
        <v>0</v>
      </c>
      <c s="3" r="G72"/>
      <c s="3" r="H72"/>
      <c s="3" r="I72"/>
      <c s="3" r="J72"/>
      <c s="3" r="K72"/>
      <c s="3" r="L72"/>
      <c s="3" r="M72"/>
      <c s="3" r="N72"/>
      <c s="3" r="O72"/>
      <c t="str" s="34" r="P72">
        <f t="shared" si="14"/>
        <v>0</v>
      </c>
      <c s="3" r="Q72"/>
      <c s="3" r="R72"/>
      <c s="3" r="S72"/>
      <c s="5" r="T72"/>
      <c s="3" r="U72"/>
      <c s="6" r="V72"/>
      <c s="6" r="W72"/>
      <c s="56" r="X72"/>
      <c s="5" r="Y72"/>
      <c s="3" r="Z72"/>
      <c s="3" r="AA72"/>
      <c s="3" r="AB72"/>
      <c s="3" r="AC72"/>
      <c s="3" r="AD72"/>
      <c s="3" r="AE72"/>
    </row>
    <row r="73">
      <c t="s" s="71" r="A73">
        <v>151</v>
      </c>
      <c s="3" r="B73"/>
      <c s="3" r="C73"/>
      <c s="3" r="D73"/>
      <c s="3" r="E73"/>
      <c t="str" s="34" r="F73">
        <f t="shared" si="13"/>
        <v>0</v>
      </c>
      <c s="3" r="G73"/>
      <c s="3" r="H73"/>
      <c s="3" r="I73"/>
      <c s="3" r="J73"/>
      <c s="3" r="K73"/>
      <c s="3" r="L73"/>
      <c s="3" r="M73"/>
      <c s="3" r="N73"/>
      <c s="3" r="O73"/>
      <c t="str" s="34" r="P73">
        <f t="shared" si="14"/>
        <v>0</v>
      </c>
      <c s="3" r="Q73"/>
      <c s="3" r="R73"/>
      <c s="3" r="S73"/>
      <c s="5" r="T73"/>
      <c s="3" r="U73"/>
      <c s="6" r="V73"/>
      <c s="6" r="W73"/>
      <c s="56" r="X73"/>
      <c s="5" r="Y73"/>
      <c s="3" r="Z73"/>
      <c s="3" r="AA73"/>
      <c s="3" r="AB73"/>
      <c s="3" r="AC73"/>
      <c s="3" r="AD73"/>
      <c s="3" r="AE73"/>
    </row>
    <row r="74">
      <c t="s" s="71" r="A74">
        <v>156</v>
      </c>
      <c s="3" r="B74"/>
      <c s="3" r="C74"/>
      <c s="3" r="D74"/>
      <c s="3" r="E74"/>
      <c t="str" s="34" r="F74">
        <f t="shared" si="13"/>
        <v>0</v>
      </c>
      <c s="3" r="G74"/>
      <c s="3" r="H74"/>
      <c s="3" r="I74"/>
      <c s="3" r="J74"/>
      <c s="3" r="K74"/>
      <c s="3" r="L74"/>
      <c s="3" r="M74"/>
      <c s="3" r="N74"/>
      <c s="3" r="O74"/>
      <c t="str" s="34" r="P74">
        <f t="shared" si="14"/>
        <v>0</v>
      </c>
      <c s="3" r="Q74"/>
      <c s="3" r="R74"/>
      <c s="3" r="S74"/>
      <c s="5" r="T74"/>
      <c s="3" r="U74"/>
      <c s="6" r="V74"/>
      <c s="6" r="W74"/>
      <c s="56" r="X74"/>
      <c s="5" r="Y74"/>
      <c s="3" r="Z74"/>
      <c s="3" r="AA74"/>
      <c s="3" r="AB74"/>
      <c s="3" r="AC74"/>
      <c s="3" r="AD74"/>
      <c s="3" r="AE74"/>
    </row>
    <row r="75">
      <c t="s" s="71" r="A75">
        <v>161</v>
      </c>
      <c s="3" r="B75"/>
      <c s="3" r="C75"/>
      <c s="3" r="D75"/>
      <c s="3" r="E75"/>
      <c t="str" s="34" r="F75">
        <f t="shared" si="13"/>
        <v>0</v>
      </c>
      <c s="3" r="G75"/>
      <c s="3" r="H75"/>
      <c s="3" r="I75"/>
      <c s="3" r="J75"/>
      <c s="3" r="K75"/>
      <c s="3" r="L75"/>
      <c s="3" r="M75"/>
      <c s="3" r="N75"/>
      <c s="3" r="O75"/>
      <c t="str" s="34" r="P75">
        <f t="shared" si="14"/>
        <v>0</v>
      </c>
      <c s="3" r="Q75"/>
      <c s="3" r="R75"/>
      <c s="3" r="S75"/>
      <c s="5" r="T75"/>
      <c s="3" r="U75"/>
      <c s="6" r="V75"/>
      <c s="6" r="W75"/>
      <c s="56" r="X75"/>
      <c s="5" r="Y75"/>
      <c s="3" r="Z75"/>
      <c s="3" r="AA75"/>
      <c s="3" r="AB75"/>
      <c s="3" r="AC75"/>
      <c s="3" r="AD75"/>
      <c s="3" r="AE75"/>
    </row>
    <row r="76">
      <c t="s" s="71" r="A76">
        <v>157</v>
      </c>
      <c s="3" r="B76"/>
      <c s="3" r="C76"/>
      <c s="3" r="D76"/>
      <c s="3" r="E76"/>
      <c t="str" s="34" r="F76">
        <f t="shared" si="13"/>
        <v>0</v>
      </c>
      <c s="3" r="G76"/>
      <c s="3" r="H76"/>
      <c s="3" r="I76"/>
      <c s="3" r="J76"/>
      <c s="3" r="K76"/>
      <c s="3" r="L76"/>
      <c s="3" r="M76"/>
      <c s="3" r="N76"/>
      <c s="3" r="O76"/>
      <c t="str" s="34" r="P76">
        <f t="shared" si="14"/>
        <v>0</v>
      </c>
      <c s="3" r="Q76"/>
      <c s="3" r="R76"/>
      <c s="3" r="S76"/>
      <c s="5" r="T76"/>
      <c s="3" r="U76"/>
      <c s="6" r="V76"/>
      <c s="6" r="W76"/>
      <c s="56" r="X76"/>
      <c s="5" r="Y76"/>
      <c s="3" r="Z76"/>
      <c s="3" r="AA76"/>
      <c s="3" r="AB76"/>
      <c s="3" r="AC76"/>
      <c s="3" r="AD76"/>
      <c s="3" r="AE76"/>
    </row>
    <row r="77">
      <c t="s" s="71" r="A77">
        <v>162</v>
      </c>
      <c s="3" r="B77"/>
      <c s="3" r="C77"/>
      <c s="3" r="D77"/>
      <c s="3" r="E77"/>
      <c t="str" s="34" r="F77">
        <f t="shared" si="13"/>
        <v>0</v>
      </c>
      <c s="3" r="G77"/>
      <c s="3" r="H77"/>
      <c s="3" r="I77"/>
      <c s="3" r="J77"/>
      <c s="3" r="K77"/>
      <c s="3" r="L77"/>
      <c s="3" r="M77"/>
      <c s="3" r="N77"/>
      <c s="3" r="O77"/>
      <c t="str" s="34" r="P77">
        <f t="shared" si="14"/>
        <v>0</v>
      </c>
      <c s="3" r="Q77"/>
      <c s="3" r="R77"/>
      <c s="3" r="S77"/>
      <c s="5" r="T77"/>
      <c s="3" r="U77"/>
      <c s="6" r="V77"/>
      <c s="6" r="W77"/>
      <c s="56" r="X77"/>
      <c s="5" r="Y77"/>
      <c s="3" r="Z77"/>
      <c s="3" r="AA77"/>
      <c s="3" r="AB77"/>
      <c s="3" r="AC77"/>
      <c s="3" r="AD77"/>
      <c s="3" r="AE77"/>
    </row>
    <row r="78">
      <c t="s" s="71" r="A78">
        <v>163</v>
      </c>
      <c s="3" r="B78"/>
      <c s="3" r="C78"/>
      <c s="3" r="D78"/>
      <c s="3" r="E78"/>
      <c t="str" s="34" r="F78">
        <f t="shared" si="13"/>
        <v>0</v>
      </c>
      <c s="3" r="G78"/>
      <c s="3" r="H78"/>
      <c s="3" r="I78"/>
      <c s="3" r="J78"/>
      <c s="3" r="K78"/>
      <c s="3" r="L78"/>
      <c s="3" r="M78"/>
      <c s="3" r="N78"/>
      <c s="3" r="O78"/>
      <c t="str" s="34" r="P78">
        <f t="shared" si="14"/>
        <v>0</v>
      </c>
      <c s="3" r="Q78"/>
      <c s="3" r="R78"/>
      <c s="3" r="S78"/>
      <c s="5" r="T78"/>
      <c s="3" r="U78"/>
      <c s="6" r="V78"/>
      <c s="6" r="W78"/>
      <c s="56" r="X78"/>
      <c s="5" r="Y78"/>
      <c s="3" r="Z78"/>
      <c s="3" r="AA78"/>
      <c s="3" r="AB78"/>
      <c s="3" r="AC78"/>
      <c s="3" r="AD78"/>
      <c s="3" r="AE78"/>
    </row>
    <row r="79">
      <c t="s" s="71" r="A79">
        <v>164</v>
      </c>
      <c s="3" r="B79"/>
      <c s="3" r="C79"/>
      <c s="3" r="D79"/>
      <c s="3" r="E79"/>
      <c t="str" s="34" r="F79">
        <f t="shared" si="13"/>
        <v>0</v>
      </c>
      <c s="3" r="G79"/>
      <c s="3" r="H79"/>
      <c s="3" r="I79"/>
      <c s="3" r="J79"/>
      <c s="3" r="K79"/>
      <c s="3" r="L79"/>
      <c s="3" r="M79"/>
      <c s="3" r="N79"/>
      <c s="3" r="O79"/>
      <c t="str" s="34" r="P79">
        <f t="shared" si="14"/>
        <v>0</v>
      </c>
      <c s="3" r="Q79"/>
      <c s="3" r="R79"/>
      <c s="3" r="S79"/>
      <c s="5" r="T79"/>
      <c s="3" r="U79"/>
      <c s="6" r="V79"/>
      <c s="6" r="W79"/>
      <c s="56" r="X79"/>
      <c s="5" r="Y79"/>
      <c s="3" r="Z79"/>
      <c s="3" r="AA79"/>
      <c s="3" r="AB79"/>
      <c s="3" r="AC79"/>
      <c s="3" r="AD79"/>
      <c s="3" r="AE79"/>
    </row>
    <row r="80">
      <c t="s" s="71" r="A80">
        <v>165</v>
      </c>
      <c s="3" r="B80"/>
      <c s="3" r="C80"/>
      <c s="3" r="D80"/>
      <c s="3" r="E80"/>
      <c t="str" s="34" r="F80">
        <f t="shared" si="13"/>
        <v>0</v>
      </c>
      <c s="3" r="G80"/>
      <c s="3" r="H80"/>
      <c s="3" r="I80"/>
      <c s="3" r="J80"/>
      <c s="3" r="K80"/>
      <c s="3" r="L80"/>
      <c s="3" r="M80"/>
      <c s="3" r="N80"/>
      <c s="3" r="O80"/>
      <c t="str" s="34" r="P80">
        <f t="shared" si="14"/>
        <v>0</v>
      </c>
      <c s="3" r="Q80"/>
      <c s="3" r="R80"/>
      <c s="3" r="S80"/>
      <c s="5" r="T80"/>
      <c s="3" r="U80"/>
      <c s="6" r="V80"/>
      <c s="6" r="W80"/>
      <c s="56" r="X80"/>
      <c s="5" r="Y80"/>
      <c s="3" r="Z80"/>
      <c s="3" r="AA80"/>
      <c s="3" r="AB80"/>
      <c s="3" r="AC80"/>
      <c s="3" r="AD80"/>
      <c s="3" r="AE80"/>
    </row>
    <row r="81">
      <c t="s" s="71" r="A81">
        <v>166</v>
      </c>
      <c s="3" r="B81"/>
      <c s="3" r="C81"/>
      <c s="3" r="D81"/>
      <c s="3" r="E81"/>
      <c t="str" s="34" r="F81">
        <f t="shared" si="13"/>
        <v>0</v>
      </c>
      <c s="3" r="G81"/>
      <c s="3" r="H81"/>
      <c s="3" r="I81"/>
      <c s="3" r="J81"/>
      <c s="3" r="K81"/>
      <c s="3" r="L81"/>
      <c s="3" r="M81"/>
      <c s="3" r="N81"/>
      <c s="3" r="O81"/>
      <c t="str" s="34" r="P81">
        <f t="shared" si="14"/>
        <v>0</v>
      </c>
      <c s="3" r="Q81"/>
      <c s="3" r="R81"/>
      <c s="3" r="S81"/>
      <c s="5" r="T81"/>
      <c s="3" r="U81"/>
      <c s="6" r="V81"/>
      <c s="6" r="W81"/>
      <c s="56" r="X81"/>
      <c s="5" r="Y81"/>
      <c s="3" r="Z81"/>
      <c s="3" r="AA81"/>
      <c s="3" r="AB81"/>
      <c s="3" r="AC81"/>
      <c s="3" r="AD81"/>
      <c s="3" r="AE81"/>
    </row>
    <row r="82">
      <c t="s" s="71" r="A82">
        <v>167</v>
      </c>
      <c s="3" r="B82"/>
      <c s="3" r="C82"/>
      <c s="3" r="D82"/>
      <c s="3" r="E82"/>
      <c t="str" s="34" r="F82">
        <f t="shared" si="13"/>
        <v>0</v>
      </c>
      <c s="3" r="G82"/>
      <c s="3" r="H82"/>
      <c s="3" r="I82"/>
      <c s="3" r="J82"/>
      <c s="3" r="K82"/>
      <c s="3" r="L82"/>
      <c s="3" r="M82"/>
      <c s="3" r="N82"/>
      <c s="3" r="O82"/>
      <c t="str" s="34" r="P82">
        <f t="shared" si="14"/>
        <v>0</v>
      </c>
      <c s="3" r="Q82"/>
      <c s="3" r="R82"/>
      <c s="3" r="S82"/>
      <c s="5" r="T82"/>
      <c s="3" r="U82"/>
      <c s="6" r="V82"/>
      <c s="6" r="W82"/>
      <c s="56" r="X82"/>
      <c s="5" r="Y82"/>
      <c s="3" r="Z82"/>
      <c s="3" r="AA82"/>
      <c s="3" r="AB82"/>
      <c s="3" r="AC82"/>
      <c s="3" r="AD82"/>
      <c s="3" r="AE82"/>
    </row>
    <row r="83">
      <c t="s" s="71" r="A83">
        <v>168</v>
      </c>
      <c s="3" r="B83"/>
      <c s="3" r="C83"/>
      <c s="3" r="D83"/>
      <c s="3" r="E83"/>
      <c t="str" s="34" r="F83">
        <f t="shared" si="13"/>
        <v>0</v>
      </c>
      <c s="3" r="G83"/>
      <c s="3" r="H83"/>
      <c s="3" r="I83"/>
      <c s="3" r="J83"/>
      <c s="3" r="K83"/>
      <c s="3" r="L83"/>
      <c s="3" r="M83"/>
      <c s="3" r="N83"/>
      <c s="3" r="O83"/>
      <c t="str" s="34" r="P83">
        <f t="shared" si="14"/>
        <v>0</v>
      </c>
      <c s="3" r="Q83"/>
      <c s="3" r="R83"/>
      <c s="3" r="S83"/>
      <c s="5" r="T83"/>
      <c s="3" r="U83"/>
      <c s="6" r="V83"/>
      <c s="6" r="W83"/>
      <c s="56" r="X83"/>
      <c s="5" r="Y83"/>
      <c s="3" r="Z83"/>
      <c s="3" r="AA83"/>
      <c s="3" r="AB83"/>
      <c s="3" r="AC83"/>
      <c s="3" r="AD83"/>
      <c s="3" r="AE83"/>
    </row>
    <row r="84">
      <c t="s" s="71" r="A84">
        <v>169</v>
      </c>
      <c s="3" r="B84"/>
      <c s="3" r="C84"/>
      <c s="3" r="D84"/>
      <c s="3" r="E84"/>
      <c t="str" s="34" r="F84">
        <f t="shared" si="13"/>
        <v>0</v>
      </c>
      <c s="3" r="G84"/>
      <c s="3" r="H84"/>
      <c s="3" r="I84"/>
      <c s="3" r="J84"/>
      <c s="3" r="K84"/>
      <c s="3" r="L84"/>
      <c s="3" r="M84"/>
      <c s="3" r="N84"/>
      <c s="3" r="O84"/>
      <c t="str" s="34" r="P84">
        <f t="shared" si="14"/>
        <v>0</v>
      </c>
      <c s="3" r="Q84"/>
      <c s="3" r="R84"/>
      <c s="3" r="S84"/>
      <c s="5" r="T84"/>
      <c s="3" r="U84"/>
      <c s="6" r="V84"/>
      <c s="6" r="W84"/>
      <c s="56" r="X84"/>
      <c s="5" r="Y84"/>
      <c s="3" r="Z84"/>
      <c s="3" r="AA84"/>
      <c s="3" r="AB84"/>
      <c s="3" r="AC84"/>
      <c s="3" r="AD84"/>
      <c s="3" r="AE84"/>
    </row>
    <row r="85">
      <c t="s" s="71" r="A85">
        <v>170</v>
      </c>
      <c s="3" r="B85"/>
      <c s="3" r="C85"/>
      <c s="3" r="D85"/>
      <c s="3" r="E85"/>
      <c t="str" s="34" r="F85">
        <f t="shared" si="13"/>
        <v>0</v>
      </c>
      <c s="3" r="G85"/>
      <c s="3" r="H85"/>
      <c s="3" r="I85"/>
      <c s="3" r="J85"/>
      <c s="3" r="K85"/>
      <c s="3" r="L85"/>
      <c s="3" r="M85"/>
      <c s="3" r="N85"/>
      <c s="3" r="O85"/>
      <c t="str" s="34" r="P85">
        <f t="shared" si="14"/>
        <v>0</v>
      </c>
      <c s="3" r="Q85"/>
      <c s="3" r="R85"/>
      <c s="3" r="S85"/>
      <c s="5" r="T85"/>
      <c s="3" r="U85"/>
      <c s="6" r="V85"/>
      <c s="6" r="W85"/>
      <c s="56" r="X85"/>
      <c s="5" r="Y85"/>
      <c s="3" r="Z85"/>
      <c s="3" r="AA85"/>
      <c s="3" r="AB85"/>
      <c s="3" r="AC85"/>
      <c s="3" r="AD85"/>
      <c s="3" r="AE85"/>
    </row>
    <row r="86">
      <c t="s" s="71" r="A86">
        <v>171</v>
      </c>
      <c s="3" r="B86"/>
      <c s="3" r="C86"/>
      <c s="3" r="D86"/>
      <c s="3" r="E86"/>
      <c t="str" s="34" r="F86">
        <f t="shared" si="13"/>
        <v>0</v>
      </c>
      <c s="3" r="G86"/>
      <c s="3" r="H86"/>
      <c s="3" r="I86"/>
      <c s="3" r="J86"/>
      <c s="3" r="K86"/>
      <c s="3" r="L86"/>
      <c s="3" r="M86"/>
      <c s="3" r="N86"/>
      <c s="3" r="O86"/>
      <c t="str" s="34" r="P86">
        <f t="shared" si="14"/>
        <v>0</v>
      </c>
      <c s="3" r="Q86"/>
      <c s="3" r="R86"/>
      <c s="3" r="S86"/>
      <c s="5" r="T86"/>
      <c s="3" r="U86"/>
      <c s="6" r="V86"/>
      <c s="6" r="W86"/>
      <c s="56" r="X86"/>
      <c s="5" r="Y86"/>
      <c s="3" r="Z86"/>
      <c s="3" r="AA86"/>
      <c s="3" r="AB86"/>
      <c s="3" r="AC86"/>
      <c s="3" r="AD86"/>
      <c s="3" r="AE86"/>
    </row>
    <row r="87">
      <c t="s" s="71" r="A87">
        <v>172</v>
      </c>
      <c s="3" r="B87"/>
      <c s="3" r="C87"/>
      <c s="3" r="D87"/>
      <c s="3" r="E87"/>
      <c t="str" s="34" r="F87">
        <f t="shared" si="13"/>
        <v>0</v>
      </c>
      <c s="3" r="G87"/>
      <c s="3" r="H87"/>
      <c s="3" r="I87"/>
      <c s="3" r="J87"/>
      <c s="3" r="K87"/>
      <c s="3" r="L87"/>
      <c s="3" r="M87"/>
      <c s="3" r="N87"/>
      <c s="3" r="O87"/>
      <c t="str" s="34" r="P87">
        <f t="shared" si="14"/>
        <v>0</v>
      </c>
      <c s="3" r="Q87"/>
      <c s="3" r="R87"/>
      <c s="3" r="S87"/>
      <c s="5" r="T87"/>
      <c s="3" r="U87"/>
      <c s="6" r="V87"/>
      <c s="6" r="W87"/>
      <c s="56" r="X87"/>
      <c s="5" r="Y87"/>
      <c s="3" r="Z87"/>
      <c s="3" r="AA87"/>
      <c s="3" r="AB87"/>
      <c s="3" r="AC87"/>
      <c s="3" r="AD87"/>
      <c s="3" r="AE87"/>
    </row>
    <row r="88">
      <c t="s" s="71" r="A88">
        <v>173</v>
      </c>
      <c s="3" r="B88"/>
      <c s="3" r="C88"/>
      <c s="3" r="D88"/>
      <c s="3" r="E88"/>
      <c t="str" s="34" r="F88">
        <f t="shared" si="13"/>
        <v>0</v>
      </c>
      <c s="3" r="G88"/>
      <c s="3" r="H88"/>
      <c s="3" r="I88"/>
      <c s="3" r="J88"/>
      <c s="3" r="K88"/>
      <c s="3" r="L88"/>
      <c s="3" r="M88"/>
      <c s="3" r="N88"/>
      <c s="3" r="O88"/>
      <c t="str" s="34" r="P88">
        <f t="shared" si="14"/>
        <v>0</v>
      </c>
      <c s="3" r="Q88"/>
      <c s="3" r="R88"/>
      <c s="3" r="S88"/>
      <c s="5" r="T88"/>
      <c s="3" r="U88"/>
      <c s="6" r="V88"/>
      <c s="6" r="W88"/>
      <c s="56" r="X88"/>
      <c s="5" r="Y88"/>
      <c s="3" r="Z88"/>
      <c s="3" r="AA88"/>
      <c s="3" r="AB88"/>
      <c s="3" r="AC88"/>
      <c s="3" r="AD88"/>
      <c s="3" r="AE88"/>
    </row>
    <row r="89">
      <c t="s" s="71" r="A89">
        <v>174</v>
      </c>
      <c s="3" r="B89"/>
      <c s="3" r="C89"/>
      <c s="3" r="D89"/>
      <c s="3" r="E89"/>
      <c t="str" s="34" r="F89">
        <f t="shared" si="13"/>
        <v>0</v>
      </c>
      <c s="3" r="G89"/>
      <c s="3" r="H89"/>
      <c s="3" r="I89"/>
      <c s="3" r="J89"/>
      <c s="3" r="K89"/>
      <c s="3" r="L89"/>
      <c s="3" r="M89"/>
      <c s="3" r="N89"/>
      <c s="3" r="O89"/>
      <c t="str" s="34" r="P89">
        <f t="shared" si="14"/>
        <v>0</v>
      </c>
      <c s="3" r="Q89"/>
      <c s="3" r="R89"/>
      <c s="3" r="S89"/>
      <c s="5" r="T89"/>
      <c s="3" r="U89"/>
      <c s="6" r="V89"/>
      <c s="6" r="W89"/>
      <c s="56" r="X89"/>
      <c s="5" r="Y89"/>
      <c s="3" r="Z89"/>
      <c s="3" r="AA89"/>
      <c s="3" r="AB89"/>
      <c s="3" r="AC89"/>
      <c s="3" r="AD89"/>
      <c s="3" r="AE89"/>
    </row>
    <row r="90">
      <c t="s" s="71" r="A90">
        <v>175</v>
      </c>
      <c s="3" r="B90"/>
      <c s="3" r="C90"/>
      <c s="3" r="D90"/>
      <c s="3" r="E90"/>
      <c t="str" s="34" r="F90">
        <f t="shared" si="13"/>
        <v>0</v>
      </c>
      <c s="3" r="G90"/>
      <c s="3" r="H90"/>
      <c s="3" r="I90"/>
      <c s="3" r="J90"/>
      <c s="3" r="K90"/>
      <c s="3" r="L90"/>
      <c s="3" r="M90"/>
      <c s="3" r="N90"/>
      <c s="3" r="O90"/>
      <c t="str" s="34" r="P90">
        <f t="shared" si="14"/>
        <v>0</v>
      </c>
      <c s="3" r="Q90"/>
      <c s="3" r="R90"/>
      <c s="3" r="S90"/>
      <c s="5" r="T90"/>
      <c s="3" r="U90"/>
      <c s="6" r="V90"/>
      <c s="6" r="W90"/>
      <c s="56" r="X90"/>
      <c s="5" r="Y90"/>
      <c s="3" r="Z90"/>
      <c s="3" r="AA90"/>
      <c s="3" r="AB90"/>
      <c s="3" r="AC90"/>
      <c s="3" r="AD90"/>
      <c s="3" r="AE90"/>
    </row>
    <row r="91">
      <c s="74" r="A91"/>
      <c s="3" r="B91"/>
      <c s="3" r="C91"/>
      <c s="3" r="D91"/>
      <c s="3" r="E91"/>
      <c t="str" s="34" r="F91">
        <f t="shared" si="13"/>
        <v>0</v>
      </c>
      <c s="3" r="G91"/>
      <c s="3" r="H91"/>
      <c s="3" r="I91"/>
      <c s="3" r="J91"/>
      <c s="3" r="K91"/>
      <c s="3" r="L91"/>
      <c s="3" r="M91"/>
      <c s="3" r="N91"/>
      <c s="3" r="O91"/>
      <c t="str" s="34" r="P91">
        <f t="shared" si="14"/>
        <v>0</v>
      </c>
      <c s="3" r="Q91"/>
      <c s="3" r="R91"/>
      <c s="3" r="S91"/>
      <c s="5" r="T91"/>
      <c s="3" r="U91"/>
      <c s="6" r="V91"/>
      <c s="6" r="W91"/>
      <c s="56" r="X91"/>
      <c s="5" r="Y91"/>
      <c s="3" r="Z91"/>
      <c s="3" r="AA91"/>
      <c s="3" r="AB91"/>
      <c s="3" r="AC91"/>
      <c s="3" r="AD91"/>
      <c s="3" r="AE91"/>
    </row>
    <row r="92">
      <c t="s" s="71" r="A92">
        <v>176</v>
      </c>
      <c s="3" r="B92"/>
      <c s="3" r="C92"/>
      <c s="3" r="D92"/>
      <c s="3" r="E92"/>
      <c t="str" s="34" r="F92">
        <f t="shared" si="13"/>
        <v>0</v>
      </c>
      <c s="3" r="G92"/>
      <c s="3" r="H92"/>
      <c s="3" r="I92"/>
      <c s="3" r="J92"/>
      <c s="3" r="K92"/>
      <c s="3" r="L92"/>
      <c s="3" r="M92"/>
      <c s="3" r="N92"/>
      <c s="3" r="O92"/>
      <c t="str" s="34" r="P92">
        <f t="shared" si="14"/>
        <v>0</v>
      </c>
      <c s="3" r="Q92"/>
      <c s="3" r="R92"/>
      <c s="3" r="S92"/>
      <c s="5" r="T92"/>
      <c s="3" r="U92"/>
      <c s="6" r="V92"/>
      <c s="6" r="W92"/>
      <c s="56" r="X92"/>
      <c s="5" r="Y92"/>
      <c s="3" r="Z92"/>
      <c s="3" r="AA92"/>
      <c s="3" r="AB92"/>
      <c s="3" r="AC92"/>
      <c s="3" r="AD92"/>
      <c s="3" r="AE92"/>
    </row>
    <row r="93">
      <c t="s" s="71" r="A93">
        <v>177</v>
      </c>
      <c s="3" r="B93"/>
      <c s="3" r="C93"/>
      <c s="3" r="D93"/>
      <c s="3" r="E93"/>
      <c t="str" s="34" r="F93">
        <f t="shared" si="13"/>
        <v>0</v>
      </c>
      <c s="3" r="G93"/>
      <c s="3" r="H93"/>
      <c s="3" r="I93"/>
      <c s="3" r="J93"/>
      <c s="3" r="K93"/>
      <c s="3" r="L93"/>
      <c s="3" r="M93"/>
      <c s="3" r="N93"/>
      <c s="3" r="O93"/>
      <c t="str" s="34" r="P93">
        <f t="shared" si="14"/>
        <v>0</v>
      </c>
      <c s="3" r="Q93"/>
      <c s="3" r="R93"/>
      <c s="3" r="S93"/>
      <c s="5" r="T93"/>
      <c s="3" r="U93"/>
      <c s="6" r="V93"/>
      <c s="6" r="W93"/>
      <c s="56" r="X93"/>
      <c s="5" r="Y93"/>
      <c s="3" r="Z93"/>
      <c s="3" r="AA93"/>
      <c s="3" r="AB93"/>
      <c s="3" r="AC93"/>
      <c s="3" r="AD93"/>
      <c s="3" r="AE93"/>
    </row>
    <row r="94">
      <c t="s" s="71" r="A94">
        <v>178</v>
      </c>
      <c s="3" r="B94"/>
      <c s="3" r="C94"/>
      <c s="3" r="D94"/>
      <c s="3" r="E94"/>
      <c t="str" s="34" r="F94">
        <f t="shared" si="13"/>
        <v>0</v>
      </c>
      <c s="3" r="G94"/>
      <c s="3" r="H94"/>
      <c s="3" r="I94"/>
      <c s="3" r="J94"/>
      <c s="3" r="K94"/>
      <c s="3" r="L94"/>
      <c s="3" r="M94"/>
      <c s="3" r="N94"/>
      <c s="3" r="O94"/>
      <c t="str" s="34" r="P94">
        <f t="shared" si="14"/>
        <v>0</v>
      </c>
      <c s="3" r="Q94"/>
      <c s="3" r="R94"/>
      <c s="3" r="S94"/>
      <c s="5" r="T94"/>
      <c s="3" r="U94"/>
      <c s="6" r="V94"/>
      <c s="6" r="W94"/>
      <c s="56" r="X94"/>
      <c s="5" r="Y94"/>
      <c s="3" r="Z94"/>
      <c s="3" r="AA94"/>
      <c s="3" r="AB94"/>
      <c s="3" r="AC94"/>
      <c s="3" r="AD94"/>
      <c s="3" r="AE94"/>
    </row>
    <row r="95">
      <c t="s" s="71" r="A95">
        <v>179</v>
      </c>
      <c s="3" r="B95"/>
      <c s="3" r="C95"/>
      <c s="3" r="D95"/>
      <c s="3" r="E95"/>
      <c t="str" s="34" r="F95">
        <f t="shared" si="13"/>
        <v>0</v>
      </c>
      <c s="3" r="G95"/>
      <c s="3" r="H95"/>
      <c s="3" r="I95"/>
      <c s="3" r="J95"/>
      <c s="3" r="K95"/>
      <c s="3" r="L95"/>
      <c s="3" r="M95"/>
      <c s="3" r="N95"/>
      <c s="3" r="O95"/>
      <c t="str" s="34" r="P95">
        <f t="shared" si="14"/>
        <v>0</v>
      </c>
      <c s="3" r="Q95"/>
      <c s="3" r="R95"/>
      <c s="3" r="S95"/>
      <c s="5" r="T95"/>
      <c s="3" r="U95"/>
      <c s="6" r="V95"/>
      <c s="6" r="W95"/>
      <c s="56" r="X95"/>
      <c s="5" r="Y95"/>
      <c s="3" r="Z95"/>
      <c s="3" r="AA95"/>
      <c s="3" r="AB95"/>
      <c s="3" r="AC95"/>
      <c s="3" r="AD95"/>
      <c s="3" r="AE95"/>
    </row>
    <row r="96">
      <c t="s" s="71" r="A96">
        <v>180</v>
      </c>
      <c s="3" r="B96"/>
      <c s="3" r="C96"/>
      <c s="3" r="D96"/>
      <c s="3" r="E96"/>
      <c t="str" s="34" r="F96">
        <f t="shared" si="13"/>
        <v>0</v>
      </c>
      <c s="3" r="G96"/>
      <c s="3" r="H96"/>
      <c s="3" r="I96"/>
      <c s="3" r="J96"/>
      <c s="3" r="K96"/>
      <c s="3" r="L96"/>
      <c s="3" r="M96"/>
      <c s="3" r="N96"/>
      <c s="3" r="O96"/>
      <c t="str" s="34" r="P96">
        <f t="shared" si="14"/>
        <v>0</v>
      </c>
      <c s="3" r="Q96"/>
      <c s="3" r="R96"/>
      <c s="3" r="S96"/>
      <c s="5" r="T96"/>
      <c s="3" r="U96"/>
      <c s="6" r="V96"/>
      <c s="6" r="W96"/>
      <c s="56" r="X96"/>
      <c s="5" r="Y96"/>
      <c s="3" r="Z96"/>
      <c s="3" r="AA96"/>
      <c s="3" r="AB96"/>
      <c s="3" r="AC96"/>
      <c s="3" r="AD96"/>
      <c s="3" r="AE96"/>
    </row>
    <row r="97">
      <c t="s" s="71" r="A97">
        <v>181</v>
      </c>
      <c s="3" r="B97"/>
      <c s="3" r="C97"/>
      <c s="3" r="D97"/>
      <c s="3" r="E97"/>
      <c t="str" s="34" r="F97">
        <f t="shared" si="13"/>
        <v>0</v>
      </c>
      <c s="3" r="G97"/>
      <c s="3" r="H97"/>
      <c s="3" r="I97"/>
      <c s="3" r="J97"/>
      <c s="3" r="K97"/>
      <c s="3" r="L97"/>
      <c s="3" r="M97"/>
      <c s="3" r="N97"/>
      <c s="3" r="O97"/>
      <c t="str" s="34" r="P97">
        <f t="shared" si="14"/>
        <v>0</v>
      </c>
      <c s="3" r="Q97"/>
      <c s="3" r="R97"/>
      <c s="3" r="S97"/>
      <c s="5" r="T97"/>
      <c s="3" r="U97"/>
      <c s="6" r="V97"/>
      <c s="6" r="W97"/>
      <c s="56" r="X97"/>
      <c s="5" r="Y97"/>
      <c s="3" r="Z97"/>
      <c s="3" r="AA97"/>
      <c s="3" r="AB97"/>
      <c s="3" r="AC97"/>
      <c s="3" r="AD97"/>
      <c s="3" r="AE97"/>
    </row>
    <row r="98">
      <c t="s" s="71" r="A98">
        <v>182</v>
      </c>
      <c s="3" r="B98"/>
      <c s="3" r="C98"/>
      <c s="3" r="D98"/>
      <c s="3" r="E98"/>
      <c t="str" s="34" r="F98">
        <f t="shared" si="13"/>
        <v>0</v>
      </c>
      <c s="3" r="G98"/>
      <c s="3" r="H98"/>
      <c s="3" r="I98"/>
      <c s="3" r="J98"/>
      <c s="3" r="K98"/>
      <c s="3" r="L98"/>
      <c s="3" r="M98"/>
      <c s="3" r="N98"/>
      <c s="3" r="O98"/>
      <c t="str" s="34" r="P98">
        <f t="shared" si="14"/>
        <v>0</v>
      </c>
      <c s="3" r="Q98"/>
      <c s="3" r="R98"/>
      <c s="3" r="S98"/>
      <c s="5" r="T98"/>
      <c s="3" r="U98"/>
      <c s="6" r="V98"/>
      <c s="6" r="W98"/>
      <c s="56" r="X98"/>
      <c s="5" r="Y98"/>
      <c s="3" r="Z98"/>
      <c s="3" r="AA98"/>
      <c s="3" r="AB98"/>
      <c s="3" r="AC98"/>
      <c s="3" r="AD98"/>
      <c s="3" r="AE98"/>
    </row>
    <row r="99">
      <c t="s" s="71" r="A99">
        <v>183</v>
      </c>
      <c s="3" r="B99"/>
      <c s="3" r="C99"/>
      <c s="3" r="D99"/>
      <c s="3" r="E99"/>
      <c t="str" s="34" r="F99">
        <f t="shared" si="13"/>
        <v>0</v>
      </c>
      <c s="3" r="G99"/>
      <c s="3" r="H99"/>
      <c s="3" r="I99"/>
      <c s="3" r="J99"/>
      <c s="3" r="K99"/>
      <c s="3" r="L99"/>
      <c s="3" r="M99"/>
      <c s="3" r="N99"/>
      <c s="3" r="O99"/>
      <c t="str" s="34" r="P99">
        <f t="shared" si="14"/>
        <v>0</v>
      </c>
      <c s="3" r="Q99"/>
      <c s="3" r="R99"/>
      <c s="3" r="S99"/>
      <c s="5" r="T99"/>
      <c s="3" r="U99"/>
      <c s="6" r="V99"/>
      <c s="6" r="W99"/>
      <c s="56" r="X99"/>
      <c s="5" r="Y99"/>
      <c s="3" r="Z99"/>
      <c s="3" r="AA99"/>
      <c s="3" r="AB99"/>
      <c s="3" r="AC99"/>
      <c s="3" r="AD99"/>
      <c s="3" r="AE99"/>
    </row>
    <row r="100">
      <c t="s" s="71" r="A100">
        <v>184</v>
      </c>
      <c s="3" r="B100"/>
      <c s="3" r="C100"/>
      <c s="3" r="D100"/>
      <c s="3" r="E100"/>
      <c t="str" s="34" r="F100">
        <f t="shared" si="13"/>
        <v>0</v>
      </c>
      <c s="3" r="G100"/>
      <c s="3" r="H100"/>
      <c s="3" r="I100"/>
      <c s="3" r="J100"/>
      <c s="3" r="K100"/>
      <c s="3" r="L100"/>
      <c s="3" r="M100"/>
      <c s="3" r="N100"/>
      <c s="3" r="O100"/>
      <c t="str" s="34" r="P100">
        <f t="shared" si="14"/>
        <v>0</v>
      </c>
      <c s="3" r="Q100"/>
      <c s="3" r="R100"/>
      <c s="3" r="S100"/>
      <c s="5" r="T100"/>
      <c s="3" r="U100"/>
      <c s="6" r="V100"/>
      <c s="6" r="W100"/>
      <c s="56" r="X100"/>
      <c s="5" r="Y100"/>
      <c s="3" r="Z100"/>
      <c s="3" r="AA100"/>
      <c s="3" r="AB100"/>
      <c s="3" r="AC100"/>
      <c s="3" r="AD100"/>
      <c s="3" r="AE100"/>
    </row>
    <row r="101">
      <c t="s" s="71" r="A101">
        <v>42</v>
      </c>
      <c s="3" r="B101"/>
      <c s="3" r="C101"/>
      <c s="3" r="D101"/>
      <c s="3" r="E101"/>
      <c t="str" s="34" r="F101">
        <f t="shared" si="13"/>
        <v>0</v>
      </c>
      <c s="3" r="G101"/>
      <c s="3" r="H101"/>
      <c s="3" r="I101"/>
      <c s="3" r="J101"/>
      <c s="3" r="K101"/>
      <c s="3" r="L101"/>
      <c s="3" r="M101"/>
      <c s="3" r="N101"/>
      <c s="3" r="O101"/>
      <c t="str" s="34" r="P101">
        <f t="shared" si="14"/>
        <v>0</v>
      </c>
      <c s="3" r="Q101"/>
      <c s="3" r="R101"/>
      <c s="3" r="S101"/>
      <c s="5" r="T101"/>
      <c s="3" r="U101"/>
      <c s="6" r="V101"/>
      <c s="6" r="W101"/>
      <c s="56" r="X101"/>
      <c s="5" r="Y101"/>
      <c s="3" r="Z101"/>
      <c s="3" r="AA101"/>
      <c s="3" r="AB101"/>
      <c s="3" r="AC101"/>
      <c s="3" r="AD101"/>
      <c s="3" r="AE101"/>
    </row>
    <row r="102">
      <c s="75" r="A102"/>
      <c s="76" r="B102"/>
      <c s="76" r="C102"/>
      <c s="76" r="D102"/>
      <c s="76" r="E102"/>
      <c s="76" r="F102"/>
      <c s="76" r="G102"/>
      <c s="76" r="H102"/>
      <c s="76" r="I102"/>
      <c s="76" r="J102"/>
      <c s="76" r="K102"/>
      <c s="76" r="L102"/>
      <c s="76" r="M102"/>
      <c s="76" r="N102"/>
      <c s="76" r="O102"/>
      <c s="76" r="P102"/>
      <c s="76" r="Q102"/>
      <c s="76" r="R102"/>
      <c s="76" r="S102"/>
      <c s="75" r="T102"/>
      <c s="76" r="U102"/>
      <c s="76" r="V102"/>
      <c s="76" r="W102"/>
      <c s="77" r="X102"/>
      <c s="75" r="Y102"/>
      <c s="76" r="Z102"/>
      <c s="76" r="AA102"/>
      <c s="76" r="AB102"/>
      <c s="76" r="AC102"/>
      <c s="76" r="AD102"/>
      <c s="76" r="AE102"/>
    </row>
  </sheetData>
  <hyperlinks>
    <hyperlink ref="V4" r:id="rId1"/>
    <hyperlink ref="W4" r:id="rId2"/>
    <hyperlink ref="V7" r:id="rId3"/>
    <hyperlink ref="Y7" r:id="rId4"/>
    <hyperlink ref="V8" r:id="rId5"/>
    <hyperlink ref="Y8" r:id="rId6"/>
    <hyperlink ref="V9" location="tab=overall" r:id="rId7"/>
    <hyperlink ref="V10" location="tab=overall" r:id="rId8"/>
    <hyperlink ref="V11" r:id="rId9"/>
    <hyperlink ref="Y11" r:id="rId10"/>
    <hyperlink ref="V12" r:id="rId11"/>
    <hyperlink ref="Y12" r:id="rId12"/>
    <hyperlink ref="V13" r:id="rId13"/>
    <hyperlink ref="Y13" r:id="rId14"/>
    <hyperlink ref="V14" r:id="rId15"/>
    <hyperlink ref="V15" r:id="rId16"/>
    <hyperlink ref="Y15" r:id="rId17"/>
    <hyperlink ref="V16" r:id="rId18"/>
    <hyperlink ref="V18" r:id="rId19"/>
    <hyperlink ref="V20" r:id="rId20"/>
    <hyperlink ref="Y20" r:id="rId21"/>
    <hyperlink ref="V21" location="tab=overall" r:id="rId22"/>
    <hyperlink ref="Y21" r:id="rId23"/>
    <hyperlink ref="V22" r:id="rId24"/>
    <hyperlink ref="Y22" r:id="rId25"/>
    <hyperlink ref="V23" r:id="rId26"/>
    <hyperlink ref="V24" r:id="rId27"/>
    <hyperlink ref="Y24" r:id="rId28"/>
    <hyperlink ref="V25" r:id="rId29"/>
    <hyperlink ref="W25" r:id="rId30"/>
    <hyperlink ref="Y25" r:id="rId31"/>
    <hyperlink ref="V26" r:id="rId32"/>
    <hyperlink ref="Y26" r:id="rId33"/>
    <hyperlink ref="V27" r:id="rId34"/>
    <hyperlink ref="Y27" r:id="rId35"/>
    <hyperlink ref="V28" r:id="rId36"/>
    <hyperlink ref="Y28" r:id="rId37"/>
    <hyperlink ref="V29" r:id="rId38"/>
    <hyperlink ref="Y29" r:id="rId39"/>
    <hyperlink ref="V30" r:id="rId40"/>
    <hyperlink ref="Y30" r:id="rId41"/>
    <hyperlink ref="V31" r:id="rId42"/>
    <hyperlink ref="Y31" r:id="rId43"/>
    <hyperlink ref="V32" r:id="rId44"/>
    <hyperlink ref="Y32" r:id="rId45"/>
    <hyperlink ref="V33" r:id="rId46"/>
    <hyperlink ref="Y33" r:id="rId47"/>
    <hyperlink ref="V36" r:id="rId48"/>
    <hyperlink ref="Y37" r:id="rId49"/>
    <hyperlink ref="Y38" r:id="rId50"/>
    <hyperlink ref="V39" r:id="rId51"/>
    <hyperlink ref="V40" r:id="rId52"/>
    <hyperlink ref="V43" r:id="rId53"/>
    <hyperlink ref="V44" location="diversity" r:id="rId54"/>
    <hyperlink ref="V45" location="fbid=ZWJBwYZJM6G?epgDivFocusArea" r:id="rId55"/>
    <hyperlink ref="A51" r:id="rId56"/>
    <hyperlink ref="A60" r:id="rId57"/>
    <hyperlink ref="A61" r:id="rId58"/>
  </hyperlinks>
  <drawing r:id="rId59"/>
</worksheet>
</file>