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1B9BC51-BCDA-4E6A-95B8-785ADDE159D9}" xr6:coauthVersionLast="47" xr6:coauthVersionMax="47" xr10:uidLastSave="{00000000-0000-0000-0000-000000000000}"/>
  <bookViews>
    <workbookView xWindow="-108" yWindow="-108" windowWidth="23256" windowHeight="12456" activeTab="2" xr2:uid="{9956B38A-57E8-4DE2-9EC9-8247B93159B1}"/>
  </bookViews>
  <sheets>
    <sheet name="Summary" sheetId="4" r:id="rId1"/>
    <sheet name="Spare Parts All" sheetId="2" r:id="rId2"/>
    <sheet name="Spare Parts REIGNWOOD ปัจจุบัน" sheetId="10" r:id="rId3"/>
    <sheet name="Spare Parts REIGNWOOD (เก่า)" sheetId="8" r:id="rId4"/>
    <sheet name="Spare Parts KIS" sheetId="7" r:id="rId5"/>
    <sheet name="Spare Parts TEACHER DORM" sheetId="9" r:id="rId6"/>
    <sheet name="Additional Order BKK" sheetId="3" r:id="rId7"/>
    <sheet name="Additional Order PKT" sheetId="5" r:id="rId8"/>
  </sheets>
  <definedNames>
    <definedName name="_xlnm._FilterDatabase" localSheetId="6" hidden="1">'Additional Order BKK'!$A$4:$K$32</definedName>
    <definedName name="_xlnm._FilterDatabase" localSheetId="7" hidden="1">'Additional Order PKT'!$A$4:$J$29</definedName>
    <definedName name="_xlnm._FilterDatabase" localSheetId="1" hidden="1">'Spare Parts All'!$A$7:$P$119</definedName>
    <definedName name="_xlnm._FilterDatabase" localSheetId="4" hidden="1">'Spare Parts KIS'!$A$7:$P$95</definedName>
    <definedName name="_xlnm._FilterDatabase" localSheetId="3" hidden="1">'Spare Parts REIGNWOOD (เก่า)'!$A$7:$P$18</definedName>
    <definedName name="_xlnm._FilterDatabase" localSheetId="2" hidden="1">'Spare Parts REIGNWOOD ปัจจุบัน'!$A$7:$Q$18</definedName>
    <definedName name="_xlnm._FilterDatabase" localSheetId="5" hidden="1">'Spare Parts TEACHER DORM'!$A$7:$P$95</definedName>
    <definedName name="_xlnm.Print_Titles" localSheetId="1">'Spare Parts All'!$7:$7</definedName>
    <definedName name="_xlnm.Print_Titles" localSheetId="4">'Spare Parts KIS'!$7:$7</definedName>
    <definedName name="_xlnm.Print_Titles" localSheetId="3">'Spare Parts REIGNWOOD (เก่า)'!$7:$7</definedName>
    <definedName name="_xlnm.Print_Titles" localSheetId="2">'Spare Parts REIGNWOOD ปัจจุบัน'!$7:$7</definedName>
    <definedName name="_xlnm.Print_Titles" localSheetId="5">'Spare Parts TEACHER DORM'!$7:$7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0" l="1"/>
  <c r="H99" i="9"/>
  <c r="H22" i="8"/>
  <c r="H99" i="7" l="1"/>
  <c r="E27" i="4"/>
  <c r="I31" i="3"/>
  <c r="I30" i="3"/>
  <c r="I29" i="3"/>
  <c r="I28" i="3"/>
  <c r="I27" i="3"/>
  <c r="I26" i="3"/>
  <c r="I32" i="3" l="1"/>
  <c r="I27" i="5"/>
  <c r="I26" i="5"/>
  <c r="I25" i="5"/>
  <c r="I24" i="5"/>
  <c r="I23" i="5"/>
  <c r="I28" i="5" l="1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C20" i="4"/>
  <c r="E19" i="4"/>
  <c r="E20" i="4"/>
  <c r="E16" i="4"/>
  <c r="E8" i="4"/>
  <c r="G8" i="4" s="1"/>
  <c r="I23" i="3"/>
  <c r="G16" i="4"/>
  <c r="I25" i="3"/>
  <c r="I22" i="3"/>
  <c r="I24" i="3"/>
  <c r="E6" i="4"/>
  <c r="E7" i="4"/>
  <c r="E18" i="4"/>
  <c r="E17" i="4"/>
  <c r="E15" i="4"/>
  <c r="E14" i="4"/>
  <c r="E13" i="4"/>
  <c r="E12" i="4"/>
  <c r="E11" i="4"/>
  <c r="E10" i="4"/>
  <c r="E9" i="4"/>
  <c r="E5" i="4"/>
  <c r="C12" i="4"/>
  <c r="C11" i="4"/>
  <c r="C7" i="4"/>
  <c r="C6" i="4"/>
  <c r="C13" i="4"/>
  <c r="C14" i="4"/>
  <c r="C10" i="4"/>
  <c r="C9" i="4"/>
  <c r="C19" i="4"/>
  <c r="C18" i="4"/>
  <c r="C17" i="4"/>
  <c r="C16" i="4"/>
  <c r="C15" i="4"/>
  <c r="H64" i="2"/>
  <c r="H37" i="2"/>
  <c r="H36" i="2"/>
  <c r="H32" i="2"/>
  <c r="I21" i="3"/>
  <c r="I20" i="3"/>
  <c r="I15" i="3"/>
  <c r="I14" i="3"/>
  <c r="I17" i="3"/>
  <c r="I19" i="3"/>
  <c r="I18" i="3"/>
  <c r="I16" i="3"/>
  <c r="I11" i="3"/>
  <c r="I13" i="3"/>
  <c r="I12" i="3"/>
  <c r="I10" i="3"/>
  <c r="I9" i="3"/>
  <c r="I8" i="3"/>
  <c r="I7" i="3"/>
  <c r="I6" i="3"/>
  <c r="I5" i="3"/>
  <c r="H121" i="2" l="1"/>
  <c r="C27" i="4"/>
  <c r="G5" i="4"/>
  <c r="I29" i="5"/>
  <c r="G14" i="4"/>
  <c r="G20" i="4"/>
  <c r="G15" i="4"/>
  <c r="G17" i="4"/>
  <c r="G9" i="4"/>
  <c r="G18" i="4"/>
  <c r="G10" i="4"/>
  <c r="G19" i="4"/>
  <c r="G11" i="4"/>
  <c r="G12" i="4"/>
  <c r="G7" i="4"/>
  <c r="G13" i="4"/>
  <c r="G6" i="4"/>
  <c r="G27" i="4" l="1"/>
</calcChain>
</file>

<file path=xl/sharedStrings.xml><?xml version="1.0" encoding="utf-8"?>
<sst xmlns="http://schemas.openxmlformats.org/spreadsheetml/2006/main" count="1798" uniqueCount="627">
  <si>
    <t>Summary Report Spare Parts</t>
  </si>
  <si>
    <t>Equirement Spare Parts (Present)</t>
  </si>
  <si>
    <t>Equirement Spare Parts (Need)</t>
  </si>
  <si>
    <t>Summary Spare Parts</t>
  </si>
  <si>
    <t>System</t>
  </si>
  <si>
    <t>Total</t>
  </si>
  <si>
    <t>Grand Total</t>
  </si>
  <si>
    <t>Firewall</t>
  </si>
  <si>
    <t>Access Point (Aruba)</t>
  </si>
  <si>
    <t>Access Point (Ruckus)</t>
  </si>
  <si>
    <t>Access Point (Other)</t>
  </si>
  <si>
    <t>Access Point (Ruijie)</t>
  </si>
  <si>
    <t>Switch 48 Port (Non-POE)</t>
  </si>
  <si>
    <t>Switch 48 Port (POE)</t>
  </si>
  <si>
    <t>Switch 24 Port (Non-POE)</t>
  </si>
  <si>
    <t>Switch 24 Port (POE)</t>
  </si>
  <si>
    <t>Switch 8 Port (Non-POE)</t>
  </si>
  <si>
    <t>Switch 8 Port (POE)</t>
  </si>
  <si>
    <t>CCTV (Dome)</t>
  </si>
  <si>
    <t>CCTV (Bullet)</t>
  </si>
  <si>
    <t>NVR</t>
  </si>
  <si>
    <t>Mini Gbic</t>
  </si>
  <si>
    <t>Mini Gbic (TP-Link)</t>
  </si>
  <si>
    <t>Fiber Cable</t>
  </si>
  <si>
    <t>Media Converter</t>
  </si>
  <si>
    <t>IPCXS-ACHT</t>
  </si>
  <si>
    <t>GCD-CP10 SV9100 CPU</t>
  </si>
  <si>
    <t>GCD-8LCF 8 ANALOG TEL INTERFACE CARD (BASE)</t>
  </si>
  <si>
    <t>GPZ-8LCF 8 ANALOG TEL INTERFACE CARD (EXPANSION)</t>
  </si>
  <si>
    <t>GCD-16DLCA DIGITAL TEL INTERFACE CARD</t>
  </si>
  <si>
    <t>DTZ-24D-3P (BK)TEL DIGITAL KEY TELEPHONE</t>
  </si>
  <si>
    <t xml:space="preserve">Total </t>
  </si>
  <si>
    <t>SPARE PART SERVICE BANGKOK</t>
  </si>
  <si>
    <t>การยืมอุปกรณ์</t>
  </si>
  <si>
    <t>No</t>
  </si>
  <si>
    <t>Type</t>
  </si>
  <si>
    <t>Brand</t>
  </si>
  <si>
    <t>Material Code</t>
  </si>
  <si>
    <t>Code (Model)</t>
  </si>
  <si>
    <t>PRODUCT NAME</t>
  </si>
  <si>
    <t>Qty</t>
  </si>
  <si>
    <t>Cost (Total)</t>
  </si>
  <si>
    <t>Status</t>
  </si>
  <si>
    <t>Serail Number</t>
  </si>
  <si>
    <t>Remark</t>
  </si>
  <si>
    <t>Name</t>
  </si>
  <si>
    <t>Date Start</t>
  </si>
  <si>
    <t>Date End</t>
  </si>
  <si>
    <t>Project</t>
  </si>
  <si>
    <t>AP-A</t>
  </si>
  <si>
    <t>Aruba</t>
  </si>
  <si>
    <t>ONWS005C500001</t>
  </si>
  <si>
    <t>IAP-103-RW</t>
  </si>
  <si>
    <t>ARUBA INSTANT IAP-103 WIRELESS ACCESS POINT, 802.11N, 2X2:2, DUAL RADIO, INTEGRATED ANTENNAS</t>
  </si>
  <si>
    <t>In Service</t>
  </si>
  <si>
    <t>CU0407405</t>
  </si>
  <si>
    <t>ของอยู่ห้อง service</t>
  </si>
  <si>
    <t>CU0407371</t>
  </si>
  <si>
    <t>AP-C</t>
  </si>
  <si>
    <t>Cisco</t>
  </si>
  <si>
    <t>ONWS005F900001</t>
  </si>
  <si>
    <t xml:space="preserve">MR36-HW </t>
  </si>
  <si>
    <t>Q3AJ-F4ST-5SPJ</t>
  </si>
  <si>
    <t>AP-R</t>
  </si>
  <si>
    <t>Ruckus</t>
  </si>
  <si>
    <t>ONWS0050400001</t>
  </si>
  <si>
    <t>901-H320-WW00</t>
  </si>
  <si>
    <t>H320 ZONEFLEX 802.11AC WAVE 2 DUAL-BAND CONCURRENT 2.4 GHZ (1X1:1) &amp; 5 GHZ (2X2:2), WIRED/WIRELESS WALL SWITCH, MU-MIMO, BEAMFLEX+, 1 10/100/1000 &amp; 2 10/100 ETHERNET ACCESS PORTS, POE IN</t>
  </si>
  <si>
    <t>411702001737</t>
  </si>
  <si>
    <t>ONWS0052000001</t>
  </si>
  <si>
    <t>901-R610-WW00</t>
  </si>
  <si>
    <t>RUCKUS R610 DUAL-BAND 802.11ABGN/AC (802.11AC WAVE 2) WIRELESS ACCESS POINT, 3X3:3 STREAMS, MU-MIMO, BEAMFLEX+, DUAL PORTS, 802.3AF/AT POE SUPPORT. DOES NOT INCLUDE POWER ADAPTER OR POE INJECTOR. INCLUDES LIMITED LIFETIME WARRANTY.</t>
  </si>
  <si>
    <t>ห้อง PJ</t>
  </si>
  <si>
    <t>331849004133</t>
  </si>
  <si>
    <t>ห้องพี่ตุ๊ก</t>
  </si>
  <si>
    <t>ONWS0052200001</t>
  </si>
  <si>
    <t>901-R710-WW00</t>
  </si>
  <si>
    <t>RUCKUS [ZONEFLEX] R710 DUAL-BAND 802.11ABGN/AC WIRELESS ACCESS POI</t>
  </si>
  <si>
    <t>511603004028</t>
  </si>
  <si>
    <t>511603004151</t>
  </si>
  <si>
    <t>CCTV Dome</t>
  </si>
  <si>
    <t>Hikvision</t>
  </si>
  <si>
    <t>OCCV0053000001</t>
  </si>
  <si>
    <t>DS-2CD1323G0-IUF(2.8mm)(C)</t>
  </si>
  <si>
    <t>Turret Camera</t>
  </si>
  <si>
    <t>J86864498</t>
  </si>
  <si>
    <t>capella ยืม</t>
  </si>
  <si>
    <t>19/2/2025</t>
  </si>
  <si>
    <t>J86863598</t>
  </si>
  <si>
    <t>Ball</t>
  </si>
  <si>
    <t>PTT</t>
  </si>
  <si>
    <t>J86864830</t>
  </si>
  <si>
    <t>OCCV0056100001</t>
  </si>
  <si>
    <t>DS-2CD2123G2-IU(2.8mm)</t>
  </si>
  <si>
    <t>HIKVISION 2 MP Vandal Built-in Mic Fixed Dome Network Camera, (1/2.8"Progressive Scan CMOS/1920x1080/LUX0.005/Fixed focal lens 4mm./H.265+/IR:30m/120dB WDR/IP67)</t>
  </si>
  <si>
    <t>F92493578</t>
  </si>
  <si>
    <t>F92493513</t>
  </si>
  <si>
    <t>ติดตั้ง ห้อง service</t>
  </si>
  <si>
    <t>F92493503</t>
  </si>
  <si>
    <t>Wisenet</t>
  </si>
  <si>
    <t>OCCV005V300001</t>
  </si>
  <si>
    <t>LND-6030R</t>
  </si>
  <si>
    <t>2M H.264 NW IR DOME, FIXED LENS 6MM ,DAY &amp; NIGHT (ICR), WDR (120DB) ,HALLWAY VIEW, IR VIEWABLE</t>
  </si>
  <si>
    <t>ZGEC6V4RA0000QP</t>
  </si>
  <si>
    <t>ZGEC6V4RA0000RN</t>
  </si>
  <si>
    <t>ZGEC6V4RA0000SR</t>
  </si>
  <si>
    <t>ONWS0407200001</t>
  </si>
  <si>
    <t>NX-J4859C</t>
  </si>
  <si>
    <t>1000BASE-LX SFP, 20KM, SINGLE MODE</t>
  </si>
  <si>
    <t>HPB191221025</t>
  </si>
  <si>
    <t>HPB191221026</t>
  </si>
  <si>
    <t>HPB191221027</t>
  </si>
  <si>
    <t>HPB191221028</t>
  </si>
  <si>
    <t>KIS</t>
  </si>
  <si>
    <t>MARK Kis</t>
  </si>
  <si>
    <t>HPB191221029</t>
  </si>
  <si>
    <t>HPB191221030</t>
  </si>
  <si>
    <t>ONWS0400800001</t>
  </si>
  <si>
    <t>AZ-GLC-SX-MMD</t>
  </si>
  <si>
    <t>1000BASE-SX SFP, 550M, MULITMODE WITH DOM</t>
  </si>
  <si>
    <t>CIB170621088</t>
  </si>
  <si>
    <t>ONWS0400900001</t>
  </si>
  <si>
    <t>AZ-GLC-T</t>
  </si>
  <si>
    <t>1000 BASE SFP-T RJ45, 100 M</t>
  </si>
  <si>
    <t>CIB170517721</t>
  </si>
  <si>
    <t>Big</t>
  </si>
  <si>
    <t>pack in radison
จำหน่ายออก</t>
  </si>
  <si>
    <t>CIB170517722</t>
  </si>
  <si>
    <t>Dew</t>
  </si>
  <si>
    <t>Link</t>
  </si>
  <si>
    <t>UT-903T-LC</t>
  </si>
  <si>
    <t>1.25 SFP RJ45 10/100/1000Base-T 100m</t>
  </si>
  <si>
    <t>คืน Radisson</t>
  </si>
  <si>
    <t>CIB170517723</t>
  </si>
  <si>
    <t>CIB170517724</t>
  </si>
  <si>
    <t>ONWS0401500001</t>
  </si>
  <si>
    <t>AZ-MGBLX1</t>
  </si>
  <si>
    <t>MGBLX1 GIGABIT ETHERNET LX MINI-GBIC SFP TRANSCEIVER/1.25 GB/S 20 KM. LC 3.3 V</t>
  </si>
  <si>
    <t>CIB171204384</t>
  </si>
  <si>
    <t>CIB171204385</t>
  </si>
  <si>
    <t>CIB171204386</t>
  </si>
  <si>
    <t>CIB171204387</t>
  </si>
  <si>
    <t>CIB171204388</t>
  </si>
  <si>
    <t>CIB171204389</t>
  </si>
  <si>
    <t>CIB171204390</t>
  </si>
  <si>
    <t>CIB171204391</t>
  </si>
  <si>
    <t>ONWS0401200001</t>
  </si>
  <si>
    <t>AZ-J4859C</t>
  </si>
  <si>
    <t>1.25 Gb/s 20km LC 3.3V TRx 1310m</t>
  </si>
  <si>
    <t>HPB160504491</t>
  </si>
  <si>
    <t>Adaptor</t>
  </si>
  <si>
    <t>Interlink</t>
  </si>
  <si>
    <t>PNWS0253700001</t>
  </si>
  <si>
    <t>PS-8613</t>
  </si>
  <si>
    <t>GIGABIT POE+ 30W INJECTOR WITH PD DETECTION (10/100/1000)</t>
  </si>
  <si>
    <t>ห้อง BD</t>
  </si>
  <si>
    <t xml:space="preserve">อยู่ห้อง BD </t>
  </si>
  <si>
    <t>พี่ ชาย</t>
  </si>
  <si>
    <t>Switch24</t>
  </si>
  <si>
    <t>ALLIED TELESIS</t>
  </si>
  <si>
    <t>ONWS0650800001</t>
  </si>
  <si>
    <t>AT-8000S/24POE 10 **</t>
  </si>
  <si>
    <t>ALLIED TELESIS AT-8000S/24POE 10/100TX X 24 PORTS POE STACKABLE FAST ETHERNET SWITCH WITH 2 COMBO PORTS</t>
  </si>
  <si>
    <t>A03229R150200083 A3</t>
  </si>
  <si>
    <t>Switch8 POE</t>
  </si>
  <si>
    <t>ONWS065G200001</t>
  </si>
  <si>
    <t>J9774A</t>
  </si>
  <si>
    <t>Aruba 2530 8G PoE+ Switch 67 W</t>
  </si>
  <si>
    <t>CN14FP50FK</t>
  </si>
  <si>
    <t>ONWS065G400001</t>
  </si>
  <si>
    <t>J9776A</t>
  </si>
  <si>
    <t>ARUBA  2530-24G SWITCH</t>
  </si>
  <si>
    <t>CN84FP76PJ</t>
  </si>
  <si>
    <t>Switch24 POE</t>
  </si>
  <si>
    <t>ONWS065L500001</t>
  </si>
  <si>
    <t>JL683A</t>
  </si>
  <si>
    <t>Aruba Instant On 1930 24G Class4 PoE 4SFP/SFP+ 195W Switch</t>
  </si>
  <si>
    <t>สมุย</t>
  </si>
  <si>
    <t>CN27KPF36Y</t>
  </si>
  <si>
    <t>พี่ขมิ้น</t>
  </si>
  <si>
    <t>26/8/25</t>
  </si>
  <si>
    <t>30/9/25</t>
  </si>
  <si>
    <t>PJ_MARALEINA SPORT COMPLEX (IT SYSTEM) (P25-SRPJ-MLSC01-IT-R4)  38202025</t>
  </si>
  <si>
    <t>CN27KPF31T</t>
  </si>
  <si>
    <t>PJ_MARALEINA SPORT COMPLEX (IT SYSTEM) (P25-SRPJ-MLSC01-IT-R4) 38202025</t>
  </si>
  <si>
    <t>Switch48</t>
  </si>
  <si>
    <t>ONWS065G300001</t>
  </si>
  <si>
    <t>J9775A</t>
  </si>
  <si>
    <t>ARUBA 2530 48G SWITCH</t>
  </si>
  <si>
    <t>CN82FP62Z6</t>
  </si>
  <si>
    <t>ONWS0655800001</t>
  </si>
  <si>
    <t>CBS350-24FP-4G-EU</t>
  </si>
  <si>
    <t>CISCO CBS350 24-Port GE Full PoE+ Managed Switch, 4x1G SFP ports</t>
  </si>
  <si>
    <t>FOC2529LKYR</t>
  </si>
  <si>
    <t>In Service SMI</t>
  </si>
  <si>
    <t>FOC2529LKYB</t>
  </si>
  <si>
    <t>ของอยู่ service สมุย</t>
  </si>
  <si>
    <t>BOOM</t>
  </si>
  <si>
    <t>ONWS0655900001</t>
  </si>
  <si>
    <t>CBS350-24FP-4X-EU</t>
  </si>
  <si>
    <t>CISCO CBS350 Switch Business 350 Series Managed, (24-port GE with 370W/Full PoE/4x10G SFP+)</t>
  </si>
  <si>
    <t>FOC2543YUAK</t>
  </si>
  <si>
    <t>นำไปใช้งานที่ WindShell Floor 24</t>
  </si>
  <si>
    <t>WindShell Floor 24</t>
  </si>
  <si>
    <t>Switch48 POE</t>
  </si>
  <si>
    <t>ONWS0657000001</t>
  </si>
  <si>
    <t>CBS350-48P-4G-EU</t>
  </si>
  <si>
    <t>CISCO CBS350 L3 Managed 48-port GE, PoE 370W, 4x1G SFP</t>
  </si>
  <si>
    <t>PSZ26121MG1</t>
  </si>
  <si>
    <t>Switch8</t>
  </si>
  <si>
    <t>ONWS0657800001</t>
  </si>
  <si>
    <t>CBS350-8T-E-2G-EU</t>
  </si>
  <si>
    <t>Managed 8-port GE, Ext PS, 2x1G Combo</t>
  </si>
  <si>
    <t>PSZ26521AHU</t>
  </si>
  <si>
    <t>ONWS065X600001</t>
  </si>
  <si>
    <t>SG500-28-K9-G5</t>
  </si>
  <si>
    <t>CISCO SG500-28 28-PORT GIGABIT STACKABLE MANAGED SWITCH</t>
  </si>
  <si>
    <t>DNI2039068G</t>
  </si>
  <si>
    <t>ONWS065B600001</t>
  </si>
  <si>
    <t>DS-3E1518P-SI</t>
  </si>
  <si>
    <t>16-Ports Gigabit PoE Switch</t>
  </si>
  <si>
    <t>K38299485</t>
  </si>
  <si>
    <t>HP</t>
  </si>
  <si>
    <t>ONWS065F500001</t>
  </si>
  <si>
    <t>J9623A</t>
  </si>
  <si>
    <t>HP 2620-24 SWITCH</t>
  </si>
  <si>
    <t>CN62DRR0P2</t>
  </si>
  <si>
    <t>CN62DRR0TY</t>
  </si>
  <si>
    <t>HPE</t>
  </si>
  <si>
    <t>ONWS065K800001</t>
  </si>
  <si>
    <t>JL385A</t>
  </si>
  <si>
    <t>HPE 1920S 24G 2SFP POE+ 370W SWCH (24 X 10/100/1000 PLUS 2 SFP; 24 POE+ PORTS)</t>
  </si>
  <si>
    <t>CN8BK3Q0TF</t>
  </si>
  <si>
    <t>ของอยู่ในกล่อง ขาด AC</t>
  </si>
  <si>
    <t>CN05K3Q1RW</t>
  </si>
  <si>
    <t>นำไป Temp Hyatt Soi 24 แทน Switch ที่ส่งซ่อม</t>
  </si>
  <si>
    <t>Boom</t>
  </si>
  <si>
    <t xml:space="preserve"> Hyatt Soi 24</t>
  </si>
  <si>
    <t>CN84FP76P2</t>
  </si>
  <si>
    <t>ONWS065D800001</t>
  </si>
  <si>
    <t xml:space="preserve">ICX7150-24-4X1G </t>
  </si>
  <si>
    <t>ICX 7150 SWITCH, 24X 10/100/1000 PORTS, 2X 1G  RJ45 UPLINK-PORTS, 4X 1G SFP UPLINK-PORTS UPGRADABLE TO UP TO 4X 10G SFP+ WITH LICENSE, BASIC L3 (STATIC ROUTING AND RIP)</t>
  </si>
  <si>
    <t>FEG3821Q13A</t>
  </si>
  <si>
    <t>ONWS065E000001</t>
  </si>
  <si>
    <t>ICX7150-24P-4X10GR</t>
  </si>
  <si>
    <t>RUCKUS 24-Ports PoE+ Entry-Level Enterprise-Class Stackable Access Switch</t>
  </si>
  <si>
    <t>onsite</t>
  </si>
  <si>
    <t>FEA3216P030</t>
  </si>
  <si>
    <t>ลูกค้า KIS ยืม</t>
  </si>
  <si>
    <t>พี่ตุ๊ก+GOLF</t>
  </si>
  <si>
    <t>ONWS065E100001</t>
  </si>
  <si>
    <t>ICX7150-24P-4X1G</t>
  </si>
  <si>
    <t>ICX 7150 SWITCH, 24X 10/100/1000 POE+ PORTS, 2X 1G RJ45 UPLINK-PORTS, 4X 1G SFP UPLINK PORTS UPGRADABLE TO UP TO 4X 10G SFP+ WITH LICENSE, 370W POE BUDGET, BASIC L3 (STATIC ROUTING AND RIP)</t>
  </si>
  <si>
    <t>FEA3236T227</t>
  </si>
  <si>
    <t>Temp Office Onxy</t>
  </si>
  <si>
    <t>พี่แพร Sale</t>
  </si>
  <si>
    <t>FEA3250P02R</t>
  </si>
  <si>
    <t>Switch12</t>
  </si>
  <si>
    <t>ONWS065E500001</t>
  </si>
  <si>
    <t>ICX7150-C12P-2X1G</t>
  </si>
  <si>
    <t>ICX 7150 COMPACT SWITCH, 12X 10/100/1000 POE+ PORTS, 2X 1G RJ45 UPLINK-PORTS, 2X 1G SFP UPLINK-PORTS UPGRADABLE TO 2X 10G SFP+ WITH LICENSE. 124W POE BUDGET, BASIC L3 (STATIC ROUTING AND RIP)</t>
  </si>
  <si>
    <t>FEK3233R16C</t>
  </si>
  <si>
    <t>TP-Link</t>
  </si>
  <si>
    <t>ONWS065AG00001</t>
  </si>
  <si>
    <t>T2600G-28SQ</t>
  </si>
  <si>
    <t>TP-LINK JetStream 28-Port Gigabit SFP L2 Managed Switch</t>
  </si>
  <si>
    <t>2193984000057</t>
  </si>
  <si>
    <t>ONWS065AH00001</t>
  </si>
  <si>
    <t>T2600G-28TS</t>
  </si>
  <si>
    <t>TP-LINK JetStream 24-Port Gigabit L2 Managed Switch with 4 SFP Slots</t>
  </si>
  <si>
    <t>2194475000680</t>
  </si>
  <si>
    <t>Ubiquiti</t>
  </si>
  <si>
    <t>PACC0800800001</t>
  </si>
  <si>
    <t>POE-24V (0.5A)</t>
  </si>
  <si>
    <t>POE+ 24W INJECTOR WITH PD DETECTION</t>
  </si>
  <si>
    <t>-</t>
  </si>
  <si>
    <t>ลูกค้ายืม
อยู่ไซต์ลูกค้า Capella</t>
  </si>
  <si>
    <t>ONWS005L600001</t>
  </si>
  <si>
    <t>901-R510-WW00</t>
  </si>
  <si>
    <t>R510 ZONEFLEX 802.11AC WAVE 2 DUAL-BAND CONCURRENT 2.4 GHZ (1X1:1) &amp; 5 GHZ (2X2:2), WIRED/WIRELESS WALL SWITCH, MU-MIMO, BEAMFLEX+, 1 10/100/1000 &amp; 2 10/100 ETHERNET ACCESS PORTS, POE IN</t>
  </si>
  <si>
    <t>361802007065</t>
  </si>
  <si>
    <t>S/N ซื้อเข้าโครงการ PJ_BCPL01_1801001</t>
  </si>
  <si>
    <t>491939004278</t>
  </si>
  <si>
    <t>ONWS0052900001</t>
  </si>
  <si>
    <t>152272001739</t>
  </si>
  <si>
    <t>Controller</t>
  </si>
  <si>
    <t>P01-S104-US00</t>
  </si>
  <si>
    <t>SmartZone 100 Wire</t>
  </si>
  <si>
    <t>361626001127</t>
  </si>
  <si>
    <t>HIKVISION H.265 Exir Fixed Turret Network Camera</t>
  </si>
  <si>
    <t>J86863644</t>
  </si>
  <si>
    <t>Dhawa old town</t>
  </si>
  <si>
    <t>J86864829</t>
  </si>
  <si>
    <t>J86863609</t>
  </si>
  <si>
    <t>alhua</t>
  </si>
  <si>
    <t>OCCV005J300001</t>
  </si>
  <si>
    <t>HAC-B2A21P(2.8mm)</t>
  </si>
  <si>
    <t>7J059FDPAR7CF76</t>
  </si>
  <si>
    <t>ONWS0408500001</t>
  </si>
  <si>
    <t>NX-SFP-BX-D</t>
  </si>
  <si>
    <t>1000BASE-BX-D SFP, 20KM, SINGLE MODE (TX 1490 RX1310)</t>
  </si>
  <si>
    <t>CIB180925772</t>
  </si>
  <si>
    <t>S/N ซื้อเข้าโครงการ PJ_BTMKT1_181002</t>
  </si>
  <si>
    <t>ONWS0408600001</t>
  </si>
  <si>
    <t>NX-SFP-BX-U</t>
  </si>
  <si>
    <t>1000BASE-BX-U SFP, 20KM, SINGLE MODE (TX 1310 RX1490)</t>
  </si>
  <si>
    <t>CIB180925769</t>
  </si>
  <si>
    <t>ONWS0406800001</t>
  </si>
  <si>
    <t>NX-GLC-LH-SMD</t>
  </si>
  <si>
    <t>CISCO 1000BASE-LX/LH SFP TRANSCEIVER MODULE, MMF/SMF 1310NM DOM</t>
  </si>
  <si>
    <t>CIB220831145</t>
  </si>
  <si>
    <t>S/N ซื้อเข้าโครงการ RS_BSLBK0_230401</t>
  </si>
  <si>
    <t>CIB220831144</t>
  </si>
  <si>
    <t>ARUBA</t>
  </si>
  <si>
    <t>ONWS0404300001</t>
  </si>
  <si>
    <t>J4858D</t>
  </si>
  <si>
    <t>ARUBA 1G SFP LC SX 500M MMF TRANSCEIVER</t>
  </si>
  <si>
    <t>CN85KC5120</t>
  </si>
  <si>
    <t>CN85KC515X</t>
  </si>
  <si>
    <t>CN91KGY7J2</t>
  </si>
  <si>
    <t>S/N ซื้อเข้าโครงการ PJ_BCPLL0_190302</t>
  </si>
  <si>
    <t>CN85KC5127</t>
  </si>
  <si>
    <t>BOSCH</t>
  </si>
  <si>
    <t>PCCV0051200001</t>
  </si>
  <si>
    <t>NHA-U-WMT</t>
  </si>
  <si>
    <t>Bracket Housing for DINION Thermal 8000, F.01U.328.278, WHITE (Aluminum)  BOSCH</t>
  </si>
  <si>
    <t>404539127300020328
ไม่มี S/N ที่อุปกรณ์</t>
  </si>
  <si>
    <t xml:space="preserve">ใช้เป็น Spare part 
PTT WANGCHAN </t>
  </si>
  <si>
    <t>FW</t>
  </si>
  <si>
    <t>FORTIGATE</t>
  </si>
  <si>
    <t>FORTIGATE-50E</t>
  </si>
  <si>
    <t>FG-50E</t>
  </si>
  <si>
    <t>Service BKK</t>
  </si>
  <si>
    <t>FGT50E3U17025068</t>
  </si>
  <si>
    <t>Ascott embassy sathong</t>
  </si>
  <si>
    <t>Ping</t>
  </si>
  <si>
    <t>MA</t>
  </si>
  <si>
    <t>FGT50E3U17026194</t>
  </si>
  <si>
    <t>TeacherDorm</t>
  </si>
  <si>
    <t>Temp</t>
  </si>
  <si>
    <t>FGT50E5619003644</t>
  </si>
  <si>
    <t>Andaz Network</t>
  </si>
  <si>
    <t>Golf</t>
  </si>
  <si>
    <t>FGT50E3U16002241</t>
  </si>
  <si>
    <t>Park in radison</t>
  </si>
  <si>
    <t>FORTIGATE-100D</t>
  </si>
  <si>
    <t>FG-100D</t>
  </si>
  <si>
    <t>FGT100D3G13827300</t>
  </si>
  <si>
    <t>Amari The Tide</t>
  </si>
  <si>
    <t>ONWS0404900001</t>
  </si>
  <si>
    <t>J9281D</t>
  </si>
  <si>
    <t>J9281D_10G SFP+ to SFP+ 1m Direct Attach Copper Cable  ARUBA</t>
  </si>
  <si>
    <t>CN43KS39P7</t>
  </si>
  <si>
    <t>CN43KS39MT</t>
  </si>
  <si>
    <t>CN43KS38T1</t>
  </si>
  <si>
    <t>CN43KS39LV</t>
  </si>
  <si>
    <t>AP</t>
  </si>
  <si>
    <t>505H</t>
  </si>
  <si>
    <t>CNPKKSMFG0</t>
  </si>
  <si>
    <t>FORTIGATE-40F</t>
  </si>
  <si>
    <t>FG-40F</t>
  </si>
  <si>
    <t>FGT40FTK20000029</t>
  </si>
  <si>
    <t>MercureSurawong</t>
  </si>
  <si>
    <t>FGT50E5619012078</t>
  </si>
  <si>
    <t>Ascott Thonglor</t>
  </si>
  <si>
    <t>FGT50E5618022196</t>
  </si>
  <si>
    <t>อบจ.สระบุรี</t>
  </si>
  <si>
    <t>Service PKT</t>
  </si>
  <si>
    <t>Service SMI</t>
  </si>
  <si>
    <t>FORTIGATE-30E</t>
  </si>
  <si>
    <t>FG-30E</t>
  </si>
  <si>
    <t>FGT30E5618067951</t>
  </si>
  <si>
    <t>summit tower</t>
  </si>
  <si>
    <t>ONWS0400700001</t>
  </si>
  <si>
    <t>AZ-GLC-LH-SMD</t>
  </si>
  <si>
    <t>1000BASE-LX/LH SFP Transceiver Module, 10KM, SM, CISCO Compatible No Brand</t>
  </si>
  <si>
    <t>CIB160125057</t>
  </si>
  <si>
    <t>CIB160125105</t>
  </si>
  <si>
    <t>CIB160125106</t>
  </si>
  <si>
    <t>CIB160125103</t>
  </si>
  <si>
    <t>CIB160125104</t>
  </si>
  <si>
    <t>CIB160125102</t>
  </si>
  <si>
    <t>CIB1604070175</t>
  </si>
  <si>
    <t>CIB160125058</t>
  </si>
  <si>
    <t>ONWS005G600001</t>
  </si>
  <si>
    <t>R2H28A</t>
  </si>
  <si>
    <t>R2H28A_AP-505 (RW) Unified AP ARUBA</t>
  </si>
  <si>
    <t>CNP7KPPGBF</t>
  </si>
  <si>
    <t>CNP7KPPG58</t>
  </si>
  <si>
    <t>แพร Sale</t>
  </si>
  <si>
    <t>901-R501-WW00</t>
  </si>
  <si>
    <t>R510</t>
  </si>
  <si>
    <t>192202005733</t>
  </si>
  <si>
    <t>HDD</t>
  </si>
  <si>
    <t>WD</t>
  </si>
  <si>
    <t>พี่นุ้ยบอกไม่ต้องใส่</t>
  </si>
  <si>
    <t>WD60PURZ-85ZUFY1</t>
  </si>
  <si>
    <t>ู6TB WD Purple</t>
  </si>
  <si>
    <t>WX81DB8L4NSF</t>
  </si>
  <si>
    <t>Mark.P</t>
  </si>
  <si>
    <t>Reignwood Sereno</t>
  </si>
  <si>
    <t>NVR-05</t>
  </si>
  <si>
    <t>มีในระบบ Center (Spare parts)</t>
  </si>
  <si>
    <t>ไม่มีในระบบ Center (Spare parts)</t>
  </si>
  <si>
    <t>มี 2 ตัว ในระบบมี 1 ตัว</t>
  </si>
  <si>
    <t>SPARE PART SERVICE RAIN WOOD</t>
  </si>
  <si>
    <t>Code</t>
  </si>
  <si>
    <t>MAC ADDRESS</t>
  </si>
  <si>
    <t>CCTV Bullet</t>
  </si>
  <si>
    <t>DS-2CD3666G2T-IZS 2.7-13.5mm (H)</t>
  </si>
  <si>
    <t>FW2334409</t>
  </si>
  <si>
    <t>54-8C-81-F5-F3-22</t>
  </si>
  <si>
    <t>ยังไม่ลงระบบ</t>
  </si>
  <si>
    <t>Prem</t>
  </si>
  <si>
    <t>แทน BIK-18</t>
  </si>
  <si>
    <t>FW2334414</t>
  </si>
  <si>
    <t>54-8C-81-F5-F3-27</t>
  </si>
  <si>
    <t>FW2334391</t>
  </si>
  <si>
    <t>54-8C-81-F5-F3-10</t>
  </si>
  <si>
    <t>P'Golf</t>
  </si>
  <si>
    <t>FA8974380</t>
  </si>
  <si>
    <t>E8-A0-ED-F9-B9-99</t>
  </si>
  <si>
    <t>FA8974401</t>
  </si>
  <si>
    <t>E8-A0-ED-F9-B9-AE</t>
  </si>
  <si>
    <t>FA8974445</t>
  </si>
  <si>
    <t>E8-A0-ED-F9-B9-DA</t>
  </si>
  <si>
    <t>ส่งเคลมอยู่</t>
  </si>
  <si>
    <t>P'Kong</t>
  </si>
  <si>
    <t>เสีย P'Kong PJ เอาไปติด Temp</t>
  </si>
  <si>
    <t>CCTV PANORAMA</t>
  </si>
  <si>
    <t>DS-2CD2T46G2P-ISU/SL 2.8 (C)</t>
  </si>
  <si>
    <t>FA8875580</t>
  </si>
  <si>
    <t>E8-A0-ED-F8-C8-DA</t>
  </si>
  <si>
    <t>FA8875598</t>
  </si>
  <si>
    <t>E8-A0-ED-F8-C8-EC</t>
  </si>
  <si>
    <t>CCTV PTZ</t>
  </si>
  <si>
    <t>DS-2SE4C425MWG-E (14F0)</t>
  </si>
  <si>
    <t>FA9117486</t>
  </si>
  <si>
    <t>e8-a0-ed-fa-80-87</t>
  </si>
  <si>
    <t>HUB Switch</t>
  </si>
  <si>
    <t>AETEK</t>
  </si>
  <si>
    <t>H40-044-30-150-V3</t>
  </si>
  <si>
    <t>N'Wave</t>
  </si>
  <si>
    <t>H43V324040127</t>
  </si>
  <si>
    <t>ถอดบอร์ดไปเปลี่ยนแล้วส่งเคลม ต้องเอามาติดคืน</t>
  </si>
  <si>
    <t>แผงไฟไม้กั้น</t>
  </si>
  <si>
    <t>DZ(LED)-V1.1 ROHS</t>
  </si>
  <si>
    <t>บอร์ดไฟตู้ไม้กั้น</t>
  </si>
  <si>
    <t>ลำโพง</t>
  </si>
  <si>
    <t>Zycoo</t>
  </si>
  <si>
    <t>SL50</t>
  </si>
  <si>
    <t>ZSL2100471</t>
  </si>
  <si>
    <t>68692E2A01D7</t>
  </si>
  <si>
    <t>SOS</t>
  </si>
  <si>
    <t>EI-V05</t>
  </si>
  <si>
    <t>ZEIV52200449</t>
  </si>
  <si>
    <t>68692E2C054D</t>
  </si>
  <si>
    <t>Switch 8 Port</t>
  </si>
  <si>
    <t>LINK</t>
  </si>
  <si>
    <t>PS-3180</t>
  </si>
  <si>
    <t>FCD2B61B8DA2</t>
  </si>
  <si>
    <t>เสียโดนน้ำเคลมไม่ได้(ยังไม่ได้ลองซ่อมเอง)</t>
  </si>
  <si>
    <t>Sersor Smart Pole</t>
  </si>
  <si>
    <t>SENTEC</t>
  </si>
  <si>
    <t>SEM227</t>
  </si>
  <si>
    <t>202504111011</t>
  </si>
  <si>
    <t>เคลมกับ Step</t>
  </si>
  <si>
    <t>202504111010</t>
  </si>
  <si>
    <t>OCCV005BG00001</t>
  </si>
  <si>
    <t>DS-2CD3666G2T-IZS(2.7-13.5mm)(H)</t>
  </si>
  <si>
    <t xml:space="preserve">DS-2CD3666G2T-IZS(2.7-13.5mm)(H)_6MP AcuSense Varifocal Bullet Network Camera, WHITE  HIKVISION </t>
  </si>
  <si>
    <t>FA8974206</t>
  </si>
  <si>
    <t>ยืมไป REIGNWOOD</t>
  </si>
  <si>
    <t>พี่ตุ๊ก</t>
  </si>
  <si>
    <t>Project no. 03402024</t>
  </si>
  <si>
    <t>DS-2CD3T66G2-4IS(2.8mm)(H)</t>
  </si>
  <si>
    <t>FA8955790</t>
  </si>
  <si>
    <t>FA8955832</t>
  </si>
  <si>
    <t>FA8974395</t>
  </si>
  <si>
    <t>OCCV005BJ00001</t>
  </si>
  <si>
    <t>DS-2CD2T46G2P-ISU/SL(2.8mm)(C)</t>
  </si>
  <si>
    <t>DS-2CD2T46G2P-ISU/SL(2.8mm)(C)_4MP Panoramic AcuSense Fixed Bullet Network Camera, (2x1/2.5"CMOS/Lux:0.003/Fixed lens:2.8mm/IR:Up to HIKVISION</t>
  </si>
  <si>
    <t>พี่ตุ๊กยืมไปไม่ได้ใช้ คืนแล้ว</t>
  </si>
  <si>
    <t>OCCV005BO00001</t>
  </si>
  <si>
    <t>DS-2SE4C425MWG-E(14F0)</t>
  </si>
  <si>
    <t>DS-2SE4C425MWG-E(14F0)_TandemVu 4-inch 4MP 25X Colorful &amp; IR Network Speed Dome,  HIKVISION</t>
  </si>
  <si>
    <t>ส่งตัวเสียเคลมกลับมาเก็บ</t>
  </si>
  <si>
    <t>OLD : FA9117534</t>
  </si>
  <si>
    <t>OCCV005BP00001</t>
  </si>
  <si>
    <t>FA8955793</t>
  </si>
  <si>
    <t>FA8955802</t>
  </si>
  <si>
    <t>SPARE PART SERVICE KIS</t>
  </si>
  <si>
    <t>Huawei</t>
  </si>
  <si>
    <t>ONWS005AI00001</t>
  </si>
  <si>
    <t>50084450_AirEngine5761-12W Access Point, (11ax Room Type Indoor/2+2 Dual Frequency/Smart Antenna/USB/Bluetooth/PSE) HUAHEI</t>
  </si>
  <si>
    <t>21500844508SP8000893</t>
  </si>
  <si>
    <t>Spart part KIS</t>
  </si>
  <si>
    <t>21500844508SP8000765</t>
  </si>
  <si>
    <t>21500844508SP8000840</t>
  </si>
  <si>
    <t>21500844508SP8000767</t>
  </si>
  <si>
    <t>21500844508SP8000922</t>
  </si>
  <si>
    <t>21500844508SP8000920</t>
  </si>
  <si>
    <t>21500844508SP8000122</t>
  </si>
  <si>
    <t>21500844508SP8000768</t>
  </si>
  <si>
    <t>OCCV005BF00001</t>
  </si>
  <si>
    <t>DS-2CD3643G2-IZS(2.7-13.5mm)</t>
  </si>
  <si>
    <t xml:space="preserve">DS-2CD3643G2-IZS(2.7-13.5mm)_4MP AcuSense Motorized Varifocal Bullet Network Camera, HIKVISION </t>
  </si>
  <si>
    <t>AW6095467</t>
  </si>
  <si>
    <t>AW6095491</t>
  </si>
  <si>
    <t>AW6095408</t>
  </si>
  <si>
    <t>AW6095443</t>
  </si>
  <si>
    <t>AW5569558</t>
  </si>
  <si>
    <t>AW5569755</t>
  </si>
  <si>
    <t>AW5569763</t>
  </si>
  <si>
    <t>AW5569557</t>
  </si>
  <si>
    <t>AW5569758</t>
  </si>
  <si>
    <t>AW5569747</t>
  </si>
  <si>
    <t>AW5569762</t>
  </si>
  <si>
    <t>AW5569752</t>
  </si>
  <si>
    <t>SPARE PART SERVICE TEACHER DORM</t>
  </si>
  <si>
    <t>Additional List Spare Part</t>
  </si>
  <si>
    <t>Total Cost</t>
  </si>
  <si>
    <t>Picture</t>
  </si>
  <si>
    <t>Fiber</t>
  </si>
  <si>
    <t>UFP542D31-03</t>
  </si>
  <si>
    <t>ST - LC Patch cord OM2, Duplex, UPC-UPC Jacket 3mm.</t>
  </si>
  <si>
    <t>Additional Oder</t>
  </si>
  <si>
    <t>UFP546D31-03</t>
  </si>
  <si>
    <t>ST - SC Patch cord OM2, Duplex, UPC-UPC Jacket 3mm.</t>
  </si>
  <si>
    <t>UFP544D31-03</t>
  </si>
  <si>
    <t>ST - ST Patch cord OM2, Duplex, UPC-UPC Jacket 3mm.</t>
  </si>
  <si>
    <t>UFP522D31-03</t>
  </si>
  <si>
    <t>LC - LC Patch cord OM2, Duplex, UPC-UPC Jacket 3mm.</t>
  </si>
  <si>
    <t>UFP466D31-03</t>
  </si>
  <si>
    <t>SC - SC Patch cord OM3, Duplex, UPC-UPC Jacket 3mm.</t>
  </si>
  <si>
    <t>Fortinet</t>
  </si>
  <si>
    <t>Fortinet FortiGate 100D</t>
  </si>
  <si>
    <t>ของมือสอง</t>
  </si>
  <si>
    <t>Fortinet FortiGate 50E</t>
  </si>
  <si>
    <t>HIKVISION </t>
  </si>
  <si>
    <t>DS-7716NI-M4</t>
  </si>
  <si>
    <t>HIKVISION เครื่องบันทึก IP 16 ช่อง (4 SATA)</t>
  </si>
  <si>
    <t>9U1-R550-WW00</t>
  </si>
  <si>
    <t>Ruckus R550</t>
  </si>
  <si>
    <t>R3V46A</t>
  </si>
  <si>
    <t>Aruba AP-505H (RW)</t>
  </si>
  <si>
    <t>Aruba AP-505</t>
  </si>
  <si>
    <t>Mikrotik</t>
  </si>
  <si>
    <t>CCR2004-16G-2S+</t>
  </si>
  <si>
    <t>CCR2004-16G-2S+ Cloud Core Router, 16 Port Gigabit, 2x10G SFP+ Port, USB 3.0 type-A LTE 4G / 5G Support</t>
  </si>
  <si>
    <t>RB4011iGS+</t>
  </si>
  <si>
    <t>Powerful 10xGigabit port router with a Quad-core 1.4Ghz CPU, 1GB RAM, SFP+ 10Gbps cage and desktop case with rack ears</t>
  </si>
  <si>
    <t>UT-1310A</t>
  </si>
  <si>
    <t>Fiber Gigabit Media Converter, 10/100/1000 Mbps ,1000Base-SX/LX , 1-Port RJ45, 1-SFP Slot (Blank), 220m - 110km (SM/MM Support), Indoor Only</t>
  </si>
  <si>
    <t>UF-0066SM</t>
  </si>
  <si>
    <t>Duplex Adapter-SC Fiber Optic</t>
  </si>
  <si>
    <t>TL-SG3428MP</t>
  </si>
  <si>
    <t>JetStream 28-Port Gigabit L2 Managed Switch with 24-Port PoE+ 384W</t>
  </si>
  <si>
    <t>TL-SM311LM</t>
  </si>
  <si>
    <t>TP-Link LC Multi Mode Transceiver Module</t>
  </si>
  <si>
    <t>AP-O</t>
  </si>
  <si>
    <t>Ruijie</t>
  </si>
  <si>
    <t>RG-AP180</t>
  </si>
  <si>
    <t>RUIJIE Wall Plate Wi-Fi 6 (802.11ax)</t>
  </si>
  <si>
    <t>RG-AP810-L</t>
  </si>
  <si>
    <t>RUIJIE AX1800 Wi-Fi 6 SME</t>
  </si>
  <si>
    <t>QNO-6072R</t>
  </si>
  <si>
    <t>2M H.265 IR Bullet Camera</t>
  </si>
  <si>
    <t xml:space="preserve"> DS-2CD2021G1-I</t>
  </si>
  <si>
    <t>DS-2CD2021G1-I (2.8mm)</t>
  </si>
  <si>
    <t>CCTV</t>
  </si>
  <si>
    <t xml:space="preserve">  TESTER CCTV IPCXS-ACHT 5in1 รวมIP/POE max8mpx hdmi inout with  RS-485 จอใหญ่7-8"</t>
  </si>
  <si>
    <t>PABX</t>
  </si>
  <si>
    <t>NEC</t>
  </si>
  <si>
    <t>BE113218</t>
  </si>
  <si>
    <t xml:space="preserve">  GCD-CP10 SV9100 CPU</t>
  </si>
  <si>
    <t>BE113435</t>
  </si>
  <si>
    <t xml:space="preserve">  GCD-8LCF 8 ANALOG TEL INTERFACE CARD (BASE)</t>
  </si>
  <si>
    <t>BE113437</t>
  </si>
  <si>
    <t xml:space="preserve">  GPZ-8LCF 8 ANALOG TEL INTERFACE CARD (EXPANSION)</t>
  </si>
  <si>
    <t>BE113020</t>
  </si>
  <si>
    <t xml:space="preserve">  GCD-16DLCA DIGITAL TEL INTERFACE CARD</t>
  </si>
  <si>
    <t>BE113864</t>
  </si>
  <si>
    <t xml:space="preserve"> DTZ-24D-3P (BK)TEL DIGITAL KEY TELEPHONE</t>
  </si>
  <si>
    <t>Router / Firewall</t>
  </si>
  <si>
    <t>RB5009+S+IN</t>
  </si>
  <si>
    <t xml:space="preserve"> Mikrotik RB5009UG+S+IN CPU Quad-core ARMv8 1.4 GHz 7 Port Gigabit, 1 Port 2.5G</t>
  </si>
  <si>
    <t>HAP ax3</t>
  </si>
  <si>
    <t xml:space="preserve">  Mikrotik hAP ax3 C53UiG+5HPaxD2HPaxD ROS Lv5 WIFI-6, 4 Port Gigabit, 1 Port 2.5G</t>
  </si>
  <si>
    <t>Fortigate</t>
  </si>
  <si>
    <t>FortiGate 50E</t>
  </si>
  <si>
    <r>
      <t xml:space="preserve">  Fortinet FortiGate 50E </t>
    </r>
    <r>
      <rPr>
        <sz val="14"/>
        <color rgb="FFFF0000"/>
        <rFont val="Calibri"/>
        <family val="2"/>
        <scheme val="minor"/>
      </rPr>
      <t>(มือสอง)</t>
    </r>
  </si>
  <si>
    <t>TL-MR100 4G LTE</t>
  </si>
  <si>
    <t xml:space="preserve"> 300 Mbps Wireless N 4G LTE Router</t>
  </si>
  <si>
    <t>Switch</t>
  </si>
  <si>
    <t>CBS350-8P</t>
  </si>
  <si>
    <t xml:space="preserve">  CISCO CBS350 8 Port CISCO CBS350-8P-E-2G-EU (10'',8 POE,+2 Gigabit)</t>
  </si>
  <si>
    <t>CBS350-24FP</t>
  </si>
  <si>
    <t xml:space="preserve">  CISCO CBS350-24FP-4G-EU Managed 24-port GE, Full PoE, 4x1G SFP</t>
  </si>
  <si>
    <t>Aruba 2530</t>
  </si>
  <si>
    <t xml:space="preserve">  Aruba 2530 8G PoE+ Switch</t>
  </si>
  <si>
    <t xml:space="preserve">  ARUBA 2530-24-PoE+ Switch (24 x 10/100 PoE+ ports, 2x10/100/1000 ports, 2 SFP ports, 195W)</t>
  </si>
  <si>
    <t>UPS</t>
  </si>
  <si>
    <t>Ablerex</t>
  </si>
  <si>
    <t>GR-1500</t>
  </si>
  <si>
    <t xml:space="preserve">  UPS 1500VA ABLEREX GR1500</t>
  </si>
  <si>
    <t>EVO-RT2000</t>
  </si>
  <si>
    <t xml:space="preserve">  Ablerex EVO-RT2000 Rack 2000VA/1800w with LCD display (EVO-RT2000)</t>
  </si>
  <si>
    <t>Fire Alarm</t>
  </si>
  <si>
    <t>Notifier</t>
  </si>
  <si>
    <t>SD-651 + Base B401</t>
  </si>
  <si>
    <t xml:space="preserve"> Plug In Smoke Detectors + Base</t>
  </si>
  <si>
    <t>FSP-851 + Base B501</t>
  </si>
  <si>
    <t xml:space="preserve">  Addressable Photo Electric Smoke Detectors + Base</t>
  </si>
  <si>
    <t>Bosch</t>
  </si>
  <si>
    <t>FCP-O320</t>
  </si>
  <si>
    <t xml:space="preserve"> Conventional Automatic Fire Detectors</t>
  </si>
  <si>
    <t>FAP-O420</t>
  </si>
  <si>
    <t xml:space="preserve"> Optical Smoke Detector </t>
  </si>
  <si>
    <t>DS-2CD2021G1-I</t>
  </si>
  <si>
    <t xml:space="preserve"> 2 MP IR Fixed Network Bullet Camera</t>
  </si>
  <si>
    <t>DS-2CD1123G0E-I</t>
  </si>
  <si>
    <t xml:space="preserve"> 2 MP IR Fixed Network Dome Camera</t>
  </si>
  <si>
    <t>IN Stock</t>
  </si>
  <si>
    <t>Grandstream</t>
  </si>
  <si>
    <t>GXW-4224</t>
  </si>
  <si>
    <t xml:space="preserve"> FXS Gateway ขนาด 24-Port FXS, 1 Port 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</si>
</sst>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[$-409]d\-mmm\-yyyy;@"/>
    <numFmt numFmtId="167" formatCode="[$-409]d\-mmm\-yy;@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7"/>
      <color rgb="FF000000"/>
      <name val="Segoe UI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6"/>
      <color theme="0"/>
      <name val="Calibri"/>
      <family val="2"/>
      <scheme val="minor"/>
    </font>
    <font>
      <sz val="10"/>
      <color rgb="FF000000"/>
      <name val="Noto Sans"/>
      <family val="2"/>
    </font>
    <font>
      <sz val="12"/>
      <color rgb="FF00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name val="Calibri"/>
      <family val="2"/>
      <scheme val="minor"/>
    </font>
    <font>
      <sz val="14"/>
      <color rgb="FF2B2D42"/>
      <name val="Calibri"/>
      <family val="2"/>
      <scheme val="minor"/>
    </font>
    <font>
      <sz val="14"/>
      <color rgb="FF36444B"/>
      <name val="Calibri"/>
      <family val="2"/>
      <scheme val="minor"/>
    </font>
    <font>
      <sz val="14"/>
      <color rgb="FF32343A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7"/>
      <color rgb="FF000000"/>
      <name val="Open Sans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B2D42"/>
      <name val="Calibri"/>
      <family val="2"/>
      <scheme val="minor"/>
    </font>
    <font>
      <sz val="10"/>
      <color rgb="FF36444B"/>
      <name val="Calibri"/>
      <family val="2"/>
      <scheme val="minor"/>
    </font>
    <font>
      <sz val="10"/>
      <color rgb="FF32343A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8"/>
      <color theme="1"/>
      <name val="TH Sarabun New"/>
      <family val="2"/>
    </font>
    <font>
      <b/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242424"/>
      <name val="Aptos Narrow"/>
      <charset val="1"/>
    </font>
  </fonts>
  <fills count="2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CEC0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7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164" fontId="10" fillId="4" borderId="2" xfId="0" applyNumberFormat="1" applyFon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164" fontId="12" fillId="0" borderId="2" xfId="1" applyFont="1" applyFill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164" fontId="12" fillId="0" borderId="2" xfId="1" applyFont="1" applyBorder="1" applyAlignment="1">
      <alignment horizontal="right" vertical="center"/>
    </xf>
    <xf numFmtId="164" fontId="12" fillId="0" borderId="2" xfId="1" quotePrefix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 vertical="center"/>
    </xf>
    <xf numFmtId="0" fontId="12" fillId="0" borderId="2" xfId="0" quotePrefix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164" fontId="0" fillId="0" borderId="23" xfId="0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2" fillId="3" borderId="15" xfId="0" applyFont="1" applyFill="1" applyBorder="1" applyAlignment="1">
      <alignment horizontal="left" vertical="center"/>
    </xf>
    <xf numFmtId="0" fontId="0" fillId="3" borderId="12" xfId="0" applyFill="1" applyBorder="1" applyAlignment="1">
      <alignment horizontal="center" vertical="center"/>
    </xf>
    <xf numFmtId="0" fontId="2" fillId="3" borderId="14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0" fillId="3" borderId="11" xfId="0" applyFill="1" applyBorder="1" applyAlignment="1">
      <alignment horizontal="center" vertical="center"/>
    </xf>
    <xf numFmtId="0" fontId="2" fillId="3" borderId="16" xfId="0" applyFont="1" applyFill="1" applyBorder="1" applyAlignment="1">
      <alignment horizontal="left" vertical="center"/>
    </xf>
    <xf numFmtId="0" fontId="0" fillId="0" borderId="19" xfId="0" applyBorder="1"/>
    <xf numFmtId="0" fontId="2" fillId="0" borderId="30" xfId="0" applyFont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164" fontId="21" fillId="6" borderId="1" xfId="0" applyNumberFormat="1" applyFont="1" applyFill="1" applyBorder="1" applyAlignment="1">
      <alignment horizontal="center" vertical="center"/>
    </xf>
    <xf numFmtId="164" fontId="21" fillId="3" borderId="1" xfId="0" applyNumberFormat="1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6" borderId="5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164" fontId="21" fillId="6" borderId="5" xfId="0" applyNumberFormat="1" applyFont="1" applyFill="1" applyBorder="1" applyAlignment="1">
      <alignment horizontal="center" vertical="center"/>
    </xf>
    <xf numFmtId="164" fontId="21" fillId="3" borderId="5" xfId="0" applyNumberFormat="1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64" fontId="21" fillId="6" borderId="2" xfId="1" quotePrefix="1" applyFont="1" applyFill="1" applyBorder="1" applyAlignment="1">
      <alignment horizontal="right" vertical="center"/>
    </xf>
    <xf numFmtId="164" fontId="21" fillId="3" borderId="2" xfId="0" applyNumberFormat="1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1" fillId="6" borderId="8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64" fontId="21" fillId="6" borderId="4" xfId="0" applyNumberFormat="1" applyFont="1" applyFill="1" applyBorder="1" applyAlignment="1">
      <alignment horizontal="right" vertical="center"/>
    </xf>
    <xf numFmtId="164" fontId="21" fillId="3" borderId="4" xfId="0" applyNumberFormat="1" applyFont="1" applyFill="1" applyBorder="1" applyAlignment="1">
      <alignment horizontal="center" vertical="center" wrapText="1"/>
    </xf>
    <xf numFmtId="0" fontId="23" fillId="6" borderId="4" xfId="0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164" fontId="21" fillId="6" borderId="2" xfId="0" applyNumberFormat="1" applyFont="1" applyFill="1" applyBorder="1" applyAlignment="1">
      <alignment horizontal="right" vertical="center"/>
    </xf>
    <xf numFmtId="0" fontId="22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164" fontId="21" fillId="6" borderId="3" xfId="0" applyNumberFormat="1" applyFont="1" applyFill="1" applyBorder="1" applyAlignment="1">
      <alignment horizontal="right" vertical="center"/>
    </xf>
    <xf numFmtId="164" fontId="21" fillId="3" borderId="3" xfId="0" applyNumberFormat="1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1" fillId="6" borderId="24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2" fontId="24" fillId="0" borderId="3" xfId="0" applyNumberFormat="1" applyFont="1" applyBorder="1" applyAlignment="1">
      <alignment horizontal="right" vertical="center"/>
    </xf>
    <xf numFmtId="0" fontId="24" fillId="0" borderId="30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2" fontId="24" fillId="0" borderId="2" xfId="0" quotePrefix="1" applyNumberFormat="1" applyFont="1" applyBorder="1" applyAlignment="1">
      <alignment horizontal="right" vertical="center"/>
    </xf>
    <xf numFmtId="0" fontId="21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right" vertical="center"/>
    </xf>
    <xf numFmtId="0" fontId="28" fillId="5" borderId="23" xfId="0" applyFont="1" applyFill="1" applyBorder="1" applyAlignment="1">
      <alignment horizontal="center" vertical="center"/>
    </xf>
    <xf numFmtId="164" fontId="21" fillId="0" borderId="23" xfId="0" applyNumberFormat="1" applyFont="1" applyBorder="1" applyAlignment="1">
      <alignment horizontal="right" vertical="center"/>
    </xf>
    <xf numFmtId="0" fontId="21" fillId="0" borderId="0" xfId="0" applyFont="1" applyAlignment="1">
      <alignment horizontal="center" vertical="center" wrapText="1"/>
    </xf>
    <xf numFmtId="0" fontId="22" fillId="6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2" fillId="6" borderId="5" xfId="0" applyFont="1" applyFill="1" applyBorder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21" fillId="0" borderId="25" xfId="0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 wrapText="1"/>
    </xf>
    <xf numFmtId="3" fontId="21" fillId="6" borderId="4" xfId="0" applyNumberFormat="1" applyFont="1" applyFill="1" applyBorder="1" applyAlignment="1">
      <alignment horizontal="left" vertical="center" wrapText="1"/>
    </xf>
    <xf numFmtId="3" fontId="21" fillId="6" borderId="2" xfId="0" applyNumberFormat="1" applyFont="1" applyFill="1" applyBorder="1" applyAlignment="1">
      <alignment horizontal="left" vertical="center" wrapText="1"/>
    </xf>
    <xf numFmtId="0" fontId="21" fillId="6" borderId="6" xfId="0" applyFont="1" applyFill="1" applyBorder="1" applyAlignment="1">
      <alignment horizontal="left" vertical="center" wrapText="1"/>
    </xf>
    <xf numFmtId="0" fontId="21" fillId="6" borderId="3" xfId="0" applyFont="1" applyFill="1" applyBorder="1" applyAlignment="1">
      <alignment horizontal="left" vertical="center"/>
    </xf>
    <xf numFmtId="0" fontId="27" fillId="0" borderId="2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21" fillId="6" borderId="6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9" fillId="6" borderId="2" xfId="0" applyFon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0" fontId="0" fillId="0" borderId="2" xfId="0" applyBorder="1"/>
    <xf numFmtId="0" fontId="5" fillId="6" borderId="39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4" fontId="31" fillId="6" borderId="1" xfId="0" applyNumberFormat="1" applyFont="1" applyFill="1" applyBorder="1" applyAlignment="1">
      <alignment horizontal="center" vertical="center"/>
    </xf>
    <xf numFmtId="164" fontId="31" fillId="3" borderId="36" xfId="0" applyNumberFormat="1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31" fillId="6" borderId="5" xfId="0" applyFont="1" applyFill="1" applyBorder="1" applyAlignment="1">
      <alignment horizontal="center" vertical="center"/>
    </xf>
    <xf numFmtId="0" fontId="32" fillId="6" borderId="5" xfId="0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/>
    </xf>
    <xf numFmtId="164" fontId="31" fillId="6" borderId="5" xfId="0" applyNumberFormat="1" applyFont="1" applyFill="1" applyBorder="1" applyAlignment="1">
      <alignment horizontal="center" vertical="center"/>
    </xf>
    <xf numFmtId="164" fontId="31" fillId="3" borderId="38" xfId="0" applyNumberFormat="1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4" fontId="31" fillId="6" borderId="2" xfId="1" quotePrefix="1" applyFont="1" applyFill="1" applyBorder="1" applyAlignment="1">
      <alignment horizontal="right" vertical="center"/>
    </xf>
    <xf numFmtId="164" fontId="31" fillId="3" borderId="2" xfId="0" applyNumberFormat="1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1" fillId="6" borderId="8" xfId="0" applyFont="1" applyFill="1" applyBorder="1" applyAlignment="1">
      <alignment horizontal="center" vertical="center"/>
    </xf>
    <xf numFmtId="0" fontId="31" fillId="6" borderId="9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3" fontId="31" fillId="6" borderId="4" xfId="0" applyNumberFormat="1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/>
    </xf>
    <xf numFmtId="164" fontId="31" fillId="6" borderId="4" xfId="0" applyNumberFormat="1" applyFont="1" applyFill="1" applyBorder="1" applyAlignment="1">
      <alignment horizontal="right" vertical="center"/>
    </xf>
    <xf numFmtId="164" fontId="31" fillId="3" borderId="4" xfId="0" applyNumberFormat="1" applyFont="1" applyFill="1" applyBorder="1" applyAlignment="1">
      <alignment horizontal="center" vertical="center" wrapText="1"/>
    </xf>
    <xf numFmtId="0" fontId="31" fillId="6" borderId="20" xfId="0" applyFont="1" applyFill="1" applyBorder="1" applyAlignment="1">
      <alignment horizontal="center" vertical="center"/>
    </xf>
    <xf numFmtId="0" fontId="31" fillId="6" borderId="21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wrapText="1"/>
    </xf>
    <xf numFmtId="3" fontId="31" fillId="6" borderId="2" xfId="0" applyNumberFormat="1" applyFont="1" applyFill="1" applyBorder="1" applyAlignment="1">
      <alignment horizontal="center" vertical="center" wrapText="1"/>
    </xf>
    <xf numFmtId="164" fontId="31" fillId="6" borderId="2" xfId="0" applyNumberFormat="1" applyFont="1" applyFill="1" applyBorder="1" applyAlignment="1">
      <alignment horizontal="right" vertical="center"/>
    </xf>
    <xf numFmtId="0" fontId="32" fillId="0" borderId="4" xfId="0" applyFont="1" applyBorder="1" applyAlignment="1">
      <alignment horizontal="center" vertical="center" wrapText="1"/>
    </xf>
    <xf numFmtId="0" fontId="31" fillId="6" borderId="6" xfId="0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/>
    </xf>
    <xf numFmtId="164" fontId="31" fillId="6" borderId="3" xfId="0" applyNumberFormat="1" applyFont="1" applyFill="1" applyBorder="1" applyAlignment="1">
      <alignment horizontal="right" vertical="center"/>
    </xf>
    <xf numFmtId="164" fontId="31" fillId="3" borderId="3" xfId="0" applyNumberFormat="1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31" fillId="6" borderId="24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right" vertical="center"/>
    </xf>
    <xf numFmtId="2" fontId="15" fillId="0" borderId="2" xfId="0" quotePrefix="1" applyNumberFormat="1" applyFont="1" applyBorder="1" applyAlignment="1">
      <alignment horizontal="right" vertical="center"/>
    </xf>
    <xf numFmtId="0" fontId="32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left" vertical="center" wrapText="1"/>
    </xf>
    <xf numFmtId="2" fontId="15" fillId="0" borderId="2" xfId="0" applyNumberFormat="1" applyFont="1" applyBorder="1" applyAlignment="1">
      <alignment horizontal="right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3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11" fillId="8" borderId="10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11" fillId="11" borderId="31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164" fontId="9" fillId="0" borderId="4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horizontal="left" vertical="center"/>
    </xf>
    <xf numFmtId="164" fontId="12" fillId="0" borderId="2" xfId="1" quotePrefix="1" applyFont="1" applyFill="1" applyBorder="1" applyAlignment="1">
      <alignment horizontal="right" vertical="center"/>
    </xf>
    <xf numFmtId="0" fontId="12" fillId="12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/>
    </xf>
    <xf numFmtId="164" fontId="21" fillId="0" borderId="2" xfId="0" applyNumberFormat="1" applyFont="1" applyBorder="1" applyAlignment="1">
      <alignment horizontal="left" vertical="center"/>
    </xf>
    <xf numFmtId="0" fontId="0" fillId="14" borderId="2" xfId="0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36" fillId="7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right" vertical="center"/>
    </xf>
    <xf numFmtId="164" fontId="21" fillId="0" borderId="0" xfId="0" applyNumberFormat="1" applyFont="1" applyAlignment="1">
      <alignment horizontal="left" vertical="center"/>
    </xf>
    <xf numFmtId="0" fontId="37" fillId="0" borderId="2" xfId="0" applyFont="1" applyBorder="1" applyAlignment="1">
      <alignment horizontal="center" vertical="center" wrapText="1"/>
    </xf>
    <xf numFmtId="49" fontId="37" fillId="0" borderId="2" xfId="0" applyNumberFormat="1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 wrapText="1"/>
    </xf>
    <xf numFmtId="164" fontId="12" fillId="3" borderId="2" xfId="1" applyFont="1" applyFill="1" applyBorder="1" applyAlignment="1">
      <alignment horizontal="right" vertical="center"/>
    </xf>
    <xf numFmtId="0" fontId="12" fillId="3" borderId="2" xfId="0" quotePrefix="1" applyFont="1" applyFill="1" applyBorder="1" applyAlignment="1">
      <alignment horizontal="center" vertical="center" wrapText="1"/>
    </xf>
    <xf numFmtId="0" fontId="12" fillId="0" borderId="2" xfId="0" quotePrefix="1" applyFont="1" applyBorder="1" applyAlignment="1">
      <alignment horizontal="center" vertical="center"/>
    </xf>
    <xf numFmtId="164" fontId="12" fillId="3" borderId="2" xfId="1" quotePrefix="1" applyFont="1" applyFill="1" applyBorder="1" applyAlignment="1">
      <alignment horizontal="right" vertical="center"/>
    </xf>
    <xf numFmtId="49" fontId="12" fillId="3" borderId="2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2" xfId="0" quotePrefix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left" vertical="center"/>
    </xf>
    <xf numFmtId="166" fontId="0" fillId="7" borderId="2" xfId="0" applyNumberFormat="1" applyFill="1" applyBorder="1" applyAlignment="1">
      <alignment horizontal="center" vertical="center"/>
    </xf>
    <xf numFmtId="0" fontId="38" fillId="7" borderId="2" xfId="0" applyFont="1" applyFill="1" applyBorder="1" applyAlignment="1">
      <alignment horizontal="center" vertical="center"/>
    </xf>
    <xf numFmtId="166" fontId="38" fillId="7" borderId="2" xfId="0" applyNumberFormat="1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49" fontId="12" fillId="14" borderId="2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12" fillId="0" borderId="4" xfId="0" applyFont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39" fillId="4" borderId="2" xfId="0" applyFont="1" applyFill="1" applyBorder="1" applyAlignment="1">
      <alignment horizontal="center" vertical="center"/>
    </xf>
    <xf numFmtId="0" fontId="39" fillId="4" borderId="2" xfId="0" applyFont="1" applyFill="1" applyBorder="1" applyAlignment="1">
      <alignment horizontal="center" vertical="center" wrapText="1"/>
    </xf>
    <xf numFmtId="164" fontId="39" fillId="4" borderId="2" xfId="0" applyNumberFormat="1" applyFont="1" applyFill="1" applyBorder="1" applyAlignment="1">
      <alignment horizontal="right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40" fillId="2" borderId="2" xfId="0" applyNumberFormat="1" applyFont="1" applyFill="1" applyBorder="1" applyAlignment="1">
      <alignment horizontal="center" vertical="center"/>
    </xf>
    <xf numFmtId="167" fontId="0" fillId="7" borderId="2" xfId="0" applyNumberForma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 wrapText="1"/>
    </xf>
    <xf numFmtId="0" fontId="43" fillId="7" borderId="2" xfId="0" applyFont="1" applyFill="1" applyBorder="1" applyAlignment="1">
      <alignment horizontal="center" vertical="center"/>
    </xf>
    <xf numFmtId="167" fontId="0" fillId="3" borderId="2" xfId="0" applyNumberFormat="1" applyFill="1" applyBorder="1" applyAlignment="1">
      <alignment horizontal="center" vertical="center"/>
    </xf>
    <xf numFmtId="0" fontId="36" fillId="3" borderId="2" xfId="0" applyFont="1" applyFill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left" vertical="center" wrapText="1"/>
    </xf>
    <xf numFmtId="164" fontId="12" fillId="16" borderId="2" xfId="1" applyFont="1" applyFill="1" applyBorder="1" applyAlignment="1">
      <alignment horizontal="right" vertical="center"/>
    </xf>
    <xf numFmtId="0" fontId="37" fillId="16" borderId="2" xfId="0" applyFont="1" applyFill="1" applyBorder="1" applyAlignment="1">
      <alignment horizontal="center" vertical="center" wrapText="1"/>
    </xf>
    <xf numFmtId="0" fontId="24" fillId="16" borderId="2" xfId="0" applyFont="1" applyFill="1" applyBorder="1" applyAlignment="1">
      <alignment horizontal="center" vertical="center" wrapText="1"/>
    </xf>
    <xf numFmtId="0" fontId="37" fillId="16" borderId="2" xfId="0" applyFont="1" applyFill="1" applyBorder="1" applyAlignment="1">
      <alignment horizontal="center" vertical="center"/>
    </xf>
    <xf numFmtId="0" fontId="37" fillId="16" borderId="2" xfId="0" applyFont="1" applyFill="1" applyBorder="1" applyAlignment="1">
      <alignment horizontal="left" vertical="center" wrapText="1"/>
    </xf>
    <xf numFmtId="164" fontId="37" fillId="16" borderId="2" xfId="1" quotePrefix="1" applyFont="1" applyFill="1" applyBorder="1" applyAlignment="1">
      <alignment horizontal="right" vertical="center"/>
    </xf>
    <xf numFmtId="0" fontId="29" fillId="16" borderId="2" xfId="0" applyFont="1" applyFill="1" applyBorder="1" applyAlignment="1">
      <alignment horizontal="center" vertical="center" wrapText="1"/>
    </xf>
    <xf numFmtId="0" fontId="41" fillId="16" borderId="2" xfId="0" applyFont="1" applyFill="1" applyBorder="1" applyAlignment="1">
      <alignment horizontal="center" vertical="center"/>
    </xf>
    <xf numFmtId="167" fontId="41" fillId="16" borderId="2" xfId="0" applyNumberFormat="1" applyFont="1" applyFill="1" applyBorder="1" applyAlignment="1">
      <alignment horizontal="center" vertical="center"/>
    </xf>
    <xf numFmtId="0" fontId="42" fillId="16" borderId="2" xfId="0" applyFont="1" applyFill="1" applyBorder="1" applyAlignment="1">
      <alignment horizontal="center" vertical="center" wrapText="1"/>
    </xf>
    <xf numFmtId="164" fontId="37" fillId="16" borderId="2" xfId="1" applyFont="1" applyFill="1" applyBorder="1" applyAlignment="1">
      <alignment horizontal="right" vertical="center"/>
    </xf>
    <xf numFmtId="0" fontId="0" fillId="16" borderId="2" xfId="0" applyFill="1" applyBorder="1" applyAlignment="1">
      <alignment horizontal="center" vertical="center"/>
    </xf>
    <xf numFmtId="0" fontId="12" fillId="7" borderId="40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left" vertical="center" wrapText="1"/>
    </xf>
    <xf numFmtId="164" fontId="12" fillId="7" borderId="2" xfId="1" applyFont="1" applyFill="1" applyBorder="1" applyAlignment="1">
      <alignment horizontal="right" vertical="center"/>
    </xf>
    <xf numFmtId="0" fontId="12" fillId="7" borderId="2" xfId="0" applyFont="1" applyFill="1" applyBorder="1" applyAlignment="1">
      <alignment horizontal="center" vertical="center" wrapText="1"/>
    </xf>
    <xf numFmtId="164" fontId="12" fillId="0" borderId="3" xfId="1" quotePrefix="1" applyFont="1" applyFill="1" applyBorder="1" applyAlignment="1">
      <alignment horizontal="right" vertical="center"/>
    </xf>
    <xf numFmtId="0" fontId="12" fillId="0" borderId="3" xfId="0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/>
    </xf>
    <xf numFmtId="0" fontId="12" fillId="0" borderId="42" xfId="0" applyFont="1" applyBorder="1" applyAlignment="1">
      <alignment horizontal="center" vertical="center"/>
    </xf>
    <xf numFmtId="0" fontId="12" fillId="0" borderId="42" xfId="0" applyFont="1" applyBorder="1" applyAlignment="1">
      <alignment horizontal="left" vertical="center" wrapText="1"/>
    </xf>
    <xf numFmtId="164" fontId="12" fillId="0" borderId="42" xfId="1" applyFont="1" applyBorder="1" applyAlignment="1">
      <alignment horizontal="right" vertical="center"/>
    </xf>
    <xf numFmtId="0" fontId="12" fillId="0" borderId="42" xfId="0" applyFont="1" applyBorder="1" applyAlignment="1">
      <alignment horizontal="center" vertical="center" wrapText="1"/>
    </xf>
    <xf numFmtId="0" fontId="0" fillId="7" borderId="42" xfId="0" applyFill="1" applyBorder="1" applyAlignment="1">
      <alignment horizontal="center" vertical="center"/>
    </xf>
    <xf numFmtId="166" fontId="0" fillId="7" borderId="42" xfId="0" applyNumberFormat="1" applyFill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0" fontId="12" fillId="18" borderId="42" xfId="0" applyFont="1" applyFill="1" applyBorder="1" applyAlignment="1">
      <alignment horizontal="center" vertical="center"/>
    </xf>
    <xf numFmtId="0" fontId="38" fillId="7" borderId="42" xfId="0" applyFont="1" applyFill="1" applyBorder="1" applyAlignment="1">
      <alignment horizontal="center" vertical="center"/>
    </xf>
    <xf numFmtId="166" fontId="38" fillId="7" borderId="42" xfId="0" applyNumberFormat="1" applyFont="1" applyFill="1" applyBorder="1" applyAlignment="1">
      <alignment horizontal="center" vertical="center"/>
    </xf>
    <xf numFmtId="0" fontId="12" fillId="12" borderId="42" xfId="0" applyFont="1" applyFill="1" applyBorder="1" applyAlignment="1">
      <alignment horizontal="center" vertical="center"/>
    </xf>
    <xf numFmtId="0" fontId="0" fillId="18" borderId="42" xfId="0" applyFill="1" applyBorder="1" applyAlignment="1">
      <alignment horizontal="center" vertical="center"/>
    </xf>
    <xf numFmtId="0" fontId="19" fillId="12" borderId="42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 wrapText="1"/>
    </xf>
    <xf numFmtId="0" fontId="12" fillId="0" borderId="42" xfId="0" applyFont="1" applyBorder="1" applyAlignment="1">
      <alignment horizontal="left" vertical="center"/>
    </xf>
    <xf numFmtId="0" fontId="12" fillId="17" borderId="42" xfId="0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/>
    </xf>
    <xf numFmtId="49" fontId="12" fillId="0" borderId="42" xfId="0" applyNumberFormat="1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164" fontId="10" fillId="4" borderId="3" xfId="0" applyNumberFormat="1" applyFont="1" applyFill="1" applyBorder="1" applyAlignment="1">
      <alignment horizontal="right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2" fillId="18" borderId="42" xfId="0" applyFont="1" applyFill="1" applyBorder="1" applyAlignment="1">
      <alignment horizontal="center" vertical="center" wrapText="1"/>
    </xf>
    <xf numFmtId="0" fontId="37" fillId="12" borderId="42" xfId="0" applyFont="1" applyFill="1" applyBorder="1" applyAlignment="1">
      <alignment horizontal="center" vertical="center" wrapText="1"/>
    </xf>
    <xf numFmtId="0" fontId="12" fillId="19" borderId="2" xfId="0" applyFont="1" applyFill="1" applyBorder="1" applyAlignment="1">
      <alignment horizontal="center" vertical="center"/>
    </xf>
    <xf numFmtId="0" fontId="12" fillId="19" borderId="2" xfId="0" quotePrefix="1" applyFont="1" applyFill="1" applyBorder="1" applyAlignment="1">
      <alignment horizontal="center" vertical="center"/>
    </xf>
    <xf numFmtId="0" fontId="12" fillId="19" borderId="2" xfId="0" applyFont="1" applyFill="1" applyBorder="1" applyAlignment="1">
      <alignment horizontal="left" vertical="center"/>
    </xf>
    <xf numFmtId="164" fontId="12" fillId="19" borderId="2" xfId="1" quotePrefix="1" applyFont="1" applyFill="1" applyBorder="1" applyAlignment="1">
      <alignment horizontal="right" vertical="center"/>
    </xf>
    <xf numFmtId="0" fontId="0" fillId="19" borderId="2" xfId="0" applyFill="1" applyBorder="1" applyAlignment="1">
      <alignment horizontal="center" vertical="center"/>
    </xf>
    <xf numFmtId="167" fontId="0" fillId="19" borderId="2" xfId="0" applyNumberFormat="1" applyFill="1" applyBorder="1" applyAlignment="1">
      <alignment horizontal="center" vertical="center"/>
    </xf>
    <xf numFmtId="0" fontId="36" fillId="19" borderId="2" xfId="0" applyFont="1" applyFill="1" applyBorder="1" applyAlignment="1">
      <alignment horizontal="center" vertical="center" wrapText="1"/>
    </xf>
    <xf numFmtId="0" fontId="12" fillId="6" borderId="42" xfId="0" applyFont="1" applyFill="1" applyBorder="1" applyAlignment="1">
      <alignment horizontal="center" vertical="center"/>
    </xf>
    <xf numFmtId="0" fontId="12" fillId="6" borderId="42" xfId="0" applyFont="1" applyFill="1" applyBorder="1" applyAlignment="1">
      <alignment horizontal="left" vertical="center"/>
    </xf>
    <xf numFmtId="164" fontId="12" fillId="6" borderId="42" xfId="1" quotePrefix="1" applyFont="1" applyFill="1" applyBorder="1" applyAlignment="1">
      <alignment horizontal="right" vertical="center"/>
    </xf>
    <xf numFmtId="49" fontId="12" fillId="6" borderId="42" xfId="0" applyNumberFormat="1" applyFont="1" applyFill="1" applyBorder="1" applyAlignment="1">
      <alignment horizontal="center" vertical="center" wrapText="1"/>
    </xf>
    <xf numFmtId="167" fontId="0" fillId="7" borderId="42" xfId="0" applyNumberFormat="1" applyFill="1" applyBorder="1" applyAlignment="1">
      <alignment horizontal="center" vertical="center"/>
    </xf>
    <xf numFmtId="0" fontId="9" fillId="7" borderId="42" xfId="0" applyFont="1" applyFill="1" applyBorder="1" applyAlignment="1">
      <alignment horizontal="center" vertical="center" wrapText="1"/>
    </xf>
    <xf numFmtId="0" fontId="0" fillId="6" borderId="42" xfId="0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7" fillId="0" borderId="42" xfId="0" applyFont="1" applyBorder="1" applyAlignment="1">
      <alignment horizontal="center"/>
    </xf>
    <xf numFmtId="0" fontId="0" fillId="0" borderId="42" xfId="0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12" fillId="6" borderId="3" xfId="0" quotePrefix="1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left" vertical="center"/>
    </xf>
    <xf numFmtId="164" fontId="12" fillId="6" borderId="3" xfId="1" quotePrefix="1" applyFont="1" applyFill="1" applyBorder="1" applyAlignment="1">
      <alignment horizontal="right" vertical="center"/>
    </xf>
    <xf numFmtId="49" fontId="12" fillId="6" borderId="3" xfId="0" applyNumberFormat="1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167" fontId="0" fillId="7" borderId="3" xfId="0" applyNumberForma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167" fontId="0" fillId="7" borderId="44" xfId="0" applyNumberFormat="1" applyFill="1" applyBorder="1" applyAlignment="1">
      <alignment horizontal="center" vertical="center"/>
    </xf>
    <xf numFmtId="164" fontId="12" fillId="6" borderId="45" xfId="1" quotePrefix="1" applyFont="1" applyFill="1" applyBorder="1" applyAlignment="1">
      <alignment horizontal="right" vertical="center"/>
    </xf>
    <xf numFmtId="49" fontId="12" fillId="6" borderId="45" xfId="0" applyNumberFormat="1" applyFont="1" applyFill="1" applyBorder="1" applyAlignment="1">
      <alignment horizontal="center" vertical="center" wrapText="1"/>
    </xf>
    <xf numFmtId="0" fontId="0" fillId="7" borderId="45" xfId="0" applyFill="1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2" fillId="6" borderId="43" xfId="0" applyFont="1" applyFill="1" applyBorder="1" applyAlignment="1">
      <alignment horizontal="center" vertical="center"/>
    </xf>
    <xf numFmtId="0" fontId="12" fillId="6" borderId="46" xfId="0" applyFont="1" applyFill="1" applyBorder="1" applyAlignment="1">
      <alignment horizontal="left" vertical="center" wrapText="1"/>
    </xf>
    <xf numFmtId="0" fontId="12" fillId="6" borderId="45" xfId="0" applyFont="1" applyFill="1" applyBorder="1" applyAlignment="1">
      <alignment horizontal="center" vertical="center"/>
    </xf>
    <xf numFmtId="0" fontId="12" fillId="0" borderId="42" xfId="0" quotePrefix="1" applyFon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167" fontId="0" fillId="0" borderId="44" xfId="0" applyNumberFormat="1" applyBorder="1" applyAlignment="1">
      <alignment horizontal="center" vertical="center"/>
    </xf>
    <xf numFmtId="0" fontId="12" fillId="0" borderId="3" xfId="0" quotePrefix="1" applyFont="1" applyBorder="1" applyAlignment="1">
      <alignment horizontal="center" vertical="center"/>
    </xf>
    <xf numFmtId="0" fontId="12" fillId="6" borderId="47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49" fontId="12" fillId="6" borderId="47" xfId="0" applyNumberFormat="1" applyFont="1" applyFill="1" applyBorder="1" applyAlignment="1">
      <alignment horizontal="center" vertical="center" wrapText="1"/>
    </xf>
    <xf numFmtId="0" fontId="0" fillId="7" borderId="48" xfId="0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 wrapText="1"/>
    </xf>
    <xf numFmtId="0" fontId="12" fillId="15" borderId="41" xfId="0" applyFont="1" applyFill="1" applyBorder="1" applyAlignment="1">
      <alignment horizontal="center" vertical="center"/>
    </xf>
    <xf numFmtId="0" fontId="24" fillId="20" borderId="2" xfId="0" applyFont="1" applyFill="1" applyBorder="1" applyAlignment="1">
      <alignment horizontal="center" vertical="center" wrapText="1"/>
    </xf>
    <xf numFmtId="49" fontId="12" fillId="15" borderId="2" xfId="0" applyNumberFormat="1" applyFont="1" applyFill="1" applyBorder="1" applyAlignment="1">
      <alignment horizontal="center" vertical="center" wrapText="1"/>
    </xf>
    <xf numFmtId="0" fontId="24" fillId="20" borderId="3" xfId="0" applyFont="1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0" fontId="11" fillId="8" borderId="18" xfId="0" applyFont="1" applyFill="1" applyBorder="1" applyAlignment="1">
      <alignment horizontal="center" vertical="center"/>
    </xf>
    <xf numFmtId="0" fontId="11" fillId="11" borderId="17" xfId="0" applyFont="1" applyFill="1" applyBorder="1" applyAlignment="1">
      <alignment horizontal="center" vertical="center"/>
    </xf>
    <xf numFmtId="0" fontId="11" fillId="11" borderId="27" xfId="0" applyFont="1" applyFill="1" applyBorder="1" applyAlignment="1">
      <alignment horizontal="center" vertical="center"/>
    </xf>
    <xf numFmtId="0" fontId="11" fillId="10" borderId="26" xfId="0" applyFont="1" applyFill="1" applyBorder="1" applyAlignment="1">
      <alignment horizontal="center" vertical="center"/>
    </xf>
    <xf numFmtId="0" fontId="11" fillId="10" borderId="35" xfId="0" applyFont="1" applyFill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/>
    </xf>
    <xf numFmtId="0" fontId="17" fillId="9" borderId="28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7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9FF"/>
      <color rgb="FFFCCEC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13" Type="http://schemas.openxmlformats.org/officeDocument/2006/relationships/image" Target="../media/image39.png"/><Relationship Id="rId18" Type="http://schemas.openxmlformats.org/officeDocument/2006/relationships/image" Target="../media/image23.png"/><Relationship Id="rId3" Type="http://schemas.openxmlformats.org/officeDocument/2006/relationships/image" Target="../media/image6.png"/><Relationship Id="rId21" Type="http://schemas.openxmlformats.org/officeDocument/2006/relationships/image" Target="../media/image26.png"/><Relationship Id="rId7" Type="http://schemas.openxmlformats.org/officeDocument/2006/relationships/image" Target="../media/image33.jpeg"/><Relationship Id="rId12" Type="http://schemas.openxmlformats.org/officeDocument/2006/relationships/image" Target="../media/image38.png"/><Relationship Id="rId17" Type="http://schemas.openxmlformats.org/officeDocument/2006/relationships/image" Target="../media/image22.png"/><Relationship Id="rId2" Type="http://schemas.openxmlformats.org/officeDocument/2006/relationships/image" Target="../media/image29.png"/><Relationship Id="rId16" Type="http://schemas.openxmlformats.org/officeDocument/2006/relationships/image" Target="../media/image41.png"/><Relationship Id="rId20" Type="http://schemas.openxmlformats.org/officeDocument/2006/relationships/image" Target="../media/image42.jpeg"/><Relationship Id="rId1" Type="http://schemas.openxmlformats.org/officeDocument/2006/relationships/image" Target="../media/image28.png"/><Relationship Id="rId6" Type="http://schemas.openxmlformats.org/officeDocument/2006/relationships/image" Target="../media/image32.png"/><Relationship Id="rId11" Type="http://schemas.openxmlformats.org/officeDocument/2006/relationships/image" Target="../media/image37.png"/><Relationship Id="rId5" Type="http://schemas.openxmlformats.org/officeDocument/2006/relationships/image" Target="../media/image31.png"/><Relationship Id="rId15" Type="http://schemas.openxmlformats.org/officeDocument/2006/relationships/image" Target="../media/image21.png"/><Relationship Id="rId23" Type="http://schemas.openxmlformats.org/officeDocument/2006/relationships/image" Target="../media/image27.png"/><Relationship Id="rId10" Type="http://schemas.openxmlformats.org/officeDocument/2006/relationships/image" Target="../media/image36.png"/><Relationship Id="rId19" Type="http://schemas.openxmlformats.org/officeDocument/2006/relationships/image" Target="../media/image24.png"/><Relationship Id="rId4" Type="http://schemas.openxmlformats.org/officeDocument/2006/relationships/image" Target="../media/image30.png"/><Relationship Id="rId9" Type="http://schemas.openxmlformats.org/officeDocument/2006/relationships/image" Target="../media/image35.png"/><Relationship Id="rId14" Type="http://schemas.openxmlformats.org/officeDocument/2006/relationships/image" Target="../media/image40.png"/><Relationship Id="rId22" Type="http://schemas.openxmlformats.org/officeDocument/2006/relationships/image" Target="../media/image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417286</xdr:colOff>
      <xdr:row>4</xdr:row>
      <xdr:rowOff>36287</xdr:rowOff>
    </xdr:from>
    <xdr:to>
      <xdr:col>9</xdr:col>
      <xdr:colOff>1115785</xdr:colOff>
      <xdr:row>4</xdr:row>
      <xdr:rowOff>734786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D175F4-ACEF-3D2E-F373-454A92336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94000" y="1242787"/>
          <a:ext cx="698499" cy="698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418354</xdr:colOff>
      <xdr:row>5</xdr:row>
      <xdr:rowOff>37353</xdr:rowOff>
    </xdr:from>
    <xdr:to>
      <xdr:col>9</xdr:col>
      <xdr:colOff>1120590</xdr:colOff>
      <xdr:row>5</xdr:row>
      <xdr:rowOff>739589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97B709-E915-2C90-B884-F8311C47E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1589" y="2017059"/>
          <a:ext cx="702236" cy="702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433294</xdr:colOff>
      <xdr:row>6</xdr:row>
      <xdr:rowOff>37352</xdr:rowOff>
    </xdr:from>
    <xdr:to>
      <xdr:col>9</xdr:col>
      <xdr:colOff>1128058</xdr:colOff>
      <xdr:row>6</xdr:row>
      <xdr:rowOff>732116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E5C0E0-EEC1-CB30-77B8-84E1AF8FF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86529" y="2779058"/>
          <a:ext cx="694764" cy="69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448234</xdr:colOff>
      <xdr:row>7</xdr:row>
      <xdr:rowOff>67234</xdr:rowOff>
    </xdr:from>
    <xdr:to>
      <xdr:col>9</xdr:col>
      <xdr:colOff>1128059</xdr:colOff>
      <xdr:row>7</xdr:row>
      <xdr:rowOff>747059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D76A18-3F66-1E95-150E-0713D66B6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01469" y="3570940"/>
          <a:ext cx="679825" cy="67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433295</xdr:colOff>
      <xdr:row>8</xdr:row>
      <xdr:rowOff>29882</xdr:rowOff>
    </xdr:from>
    <xdr:to>
      <xdr:col>9</xdr:col>
      <xdr:colOff>1130301</xdr:colOff>
      <xdr:row>8</xdr:row>
      <xdr:rowOff>726888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C92D5A-3695-AF55-435F-866C20269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86530" y="4295588"/>
          <a:ext cx="697006" cy="697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304800</xdr:colOff>
      <xdr:row>9</xdr:row>
      <xdr:rowOff>304800</xdr:rowOff>
    </xdr:to>
    <xdr:sp macro="" textlink="">
      <xdr:nvSpPr>
        <xdr:cNvPr id="2055" name="AutoShape 7" descr="รูปภาพของ FortiGate 100F Hardware plus 24x7 Unified Threat Protection (UTP) (IPS, Advanced Malware Protection, Application Control, Web Filtering">
          <a:extLst>
            <a:ext uri="{FF2B5EF4-FFF2-40B4-BE49-F238E27FC236}">
              <a16:creationId xmlns:a16="http://schemas.microsoft.com/office/drawing/2014/main" id="{B9FBA6B4-3F2A-AF45-67E7-E4A269FADF63}"/>
            </a:ext>
          </a:extLst>
        </xdr:cNvPr>
        <xdr:cNvSpPr>
          <a:spLocks noChangeAspect="1" noChangeArrowheads="1"/>
        </xdr:cNvSpPr>
      </xdr:nvSpPr>
      <xdr:spPr bwMode="auto">
        <a:xfrm>
          <a:off x="15062200" y="50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14941</xdr:colOff>
      <xdr:row>9</xdr:row>
      <xdr:rowOff>156883</xdr:rowOff>
    </xdr:from>
    <xdr:to>
      <xdr:col>9</xdr:col>
      <xdr:colOff>1411018</xdr:colOff>
      <xdr:row>9</xdr:row>
      <xdr:rowOff>560295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41C4FC-F35C-482A-ACE2-ABA32FF7D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068176" y="5184589"/>
          <a:ext cx="1396077" cy="403412"/>
        </a:xfrm>
        <a:prstGeom prst="rect">
          <a:avLst/>
        </a:prstGeom>
      </xdr:spPr>
    </xdr:pic>
    <xdr:clientData/>
  </xdr:twoCellAnchor>
  <xdr:twoCellAnchor editAs="oneCell">
    <xdr:from>
      <xdr:col>9</xdr:col>
      <xdr:colOff>119530</xdr:colOff>
      <xdr:row>10</xdr:row>
      <xdr:rowOff>164353</xdr:rowOff>
    </xdr:from>
    <xdr:to>
      <xdr:col>9</xdr:col>
      <xdr:colOff>1456765</xdr:colOff>
      <xdr:row>10</xdr:row>
      <xdr:rowOff>572967</xdr:rowOff>
    </xdr:to>
    <xdr:pic>
      <xdr:nvPicPr>
        <xdr:cNvPr id="9" name="Picture 8" descr="Fortinet FortiGate 50E | AVFirewalls.com">
          <a:extLst>
            <a:ext uri="{FF2B5EF4-FFF2-40B4-BE49-F238E27FC236}">
              <a16:creationId xmlns:a16="http://schemas.microsoft.com/office/drawing/2014/main" id="{3AF33593-AC7D-E938-E284-432D5C7E8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72765" y="5954059"/>
          <a:ext cx="1337235" cy="4086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410883</xdr:colOff>
      <xdr:row>11</xdr:row>
      <xdr:rowOff>37352</xdr:rowOff>
    </xdr:from>
    <xdr:to>
      <xdr:col>9</xdr:col>
      <xdr:colOff>1121085</xdr:colOff>
      <xdr:row>11</xdr:row>
      <xdr:rowOff>747059</xdr:rowOff>
    </xdr:to>
    <xdr:pic>
      <xdr:nvPicPr>
        <xdr:cNvPr id="10" name="Picture 9" descr="Hikvision DS-7716NI-M4 NVR M Series 8K Dual 4K HDMI output resolution,  Dual-stream recording saves bandwidth">
          <a:extLst>
            <a:ext uri="{FF2B5EF4-FFF2-40B4-BE49-F238E27FC236}">
              <a16:creationId xmlns:a16="http://schemas.microsoft.com/office/drawing/2014/main" id="{6CC8795A-9EF2-7D3B-E822-3FE72629E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4118" y="6589058"/>
          <a:ext cx="710202" cy="709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440764</xdr:colOff>
      <xdr:row>12</xdr:row>
      <xdr:rowOff>60277</xdr:rowOff>
    </xdr:from>
    <xdr:to>
      <xdr:col>9</xdr:col>
      <xdr:colOff>1128059</xdr:colOff>
      <xdr:row>12</xdr:row>
      <xdr:rowOff>747094</xdr:rowOff>
    </xdr:to>
    <xdr:pic>
      <xdr:nvPicPr>
        <xdr:cNvPr id="11" name="Picture 10" descr="Ruckus Unleashed R550 (RK-9U1-R550-WW00) - Blesssky Connexion (TH)">
          <a:extLst>
            <a:ext uri="{FF2B5EF4-FFF2-40B4-BE49-F238E27FC236}">
              <a16:creationId xmlns:a16="http://schemas.microsoft.com/office/drawing/2014/main" id="{470EEABD-AE22-2384-D07E-C05092C4B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93999" y="7373983"/>
          <a:ext cx="687295" cy="686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493059</xdr:colOff>
      <xdr:row>13</xdr:row>
      <xdr:rowOff>134471</xdr:rowOff>
    </xdr:from>
    <xdr:to>
      <xdr:col>9</xdr:col>
      <xdr:colOff>1045883</xdr:colOff>
      <xdr:row>13</xdr:row>
      <xdr:rowOff>686910</xdr:rowOff>
    </xdr:to>
    <xdr:pic>
      <xdr:nvPicPr>
        <xdr:cNvPr id="12" name="Picture 11" descr="Access Point Aruba AP-505H (R3V46A)">
          <a:extLst>
            <a:ext uri="{FF2B5EF4-FFF2-40B4-BE49-F238E27FC236}">
              <a16:creationId xmlns:a16="http://schemas.microsoft.com/office/drawing/2014/main" id="{9722378A-D61A-5094-4E56-3186307AA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46294" y="8210177"/>
          <a:ext cx="552824" cy="552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455707</xdr:colOff>
      <xdr:row>14</xdr:row>
      <xdr:rowOff>37353</xdr:rowOff>
    </xdr:from>
    <xdr:to>
      <xdr:col>9</xdr:col>
      <xdr:colOff>1121051</xdr:colOff>
      <xdr:row>14</xdr:row>
      <xdr:rowOff>702235</xdr:rowOff>
    </xdr:to>
    <xdr:pic>
      <xdr:nvPicPr>
        <xdr:cNvPr id="13" name="Picture 12" descr="อุปกรณ์กระจายสัญญาณ Access Point Aruba AP-505 (R2H28A) ประกัน Limited LT">
          <a:extLst>
            <a:ext uri="{FF2B5EF4-FFF2-40B4-BE49-F238E27FC236}">
              <a16:creationId xmlns:a16="http://schemas.microsoft.com/office/drawing/2014/main" id="{577308C3-3A5C-5D68-6DDF-26C64D5BD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08942" y="8875059"/>
          <a:ext cx="665344" cy="664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141938</xdr:colOff>
      <xdr:row>15</xdr:row>
      <xdr:rowOff>29881</xdr:rowOff>
    </xdr:from>
    <xdr:to>
      <xdr:col>9</xdr:col>
      <xdr:colOff>1436174</xdr:colOff>
      <xdr:row>15</xdr:row>
      <xdr:rowOff>732113</xdr:rowOff>
    </xdr:to>
    <xdr:pic>
      <xdr:nvPicPr>
        <xdr:cNvPr id="14" name="Picture 13" descr="CCR2004-16G-2S+ ราคา ขาย สนใจสอบถามเพิ่มเติม Quiz Network">
          <a:extLst>
            <a:ext uri="{FF2B5EF4-FFF2-40B4-BE49-F238E27FC236}">
              <a16:creationId xmlns:a16="http://schemas.microsoft.com/office/drawing/2014/main" id="{1239E44C-E611-FBE4-6884-9242F1D4C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95173" y="9629587"/>
          <a:ext cx="1294236" cy="702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179295</xdr:colOff>
      <xdr:row>16</xdr:row>
      <xdr:rowOff>22410</xdr:rowOff>
    </xdr:from>
    <xdr:to>
      <xdr:col>9</xdr:col>
      <xdr:colOff>1344707</xdr:colOff>
      <xdr:row>16</xdr:row>
      <xdr:rowOff>746310</xdr:rowOff>
    </xdr:to>
    <xdr:pic>
      <xdr:nvPicPr>
        <xdr:cNvPr id="15" name="Picture 14" descr="Mikrotik RB4011iGS+5HacQ2HnD-IN » Livingsoft">
          <a:extLst>
            <a:ext uri="{FF2B5EF4-FFF2-40B4-BE49-F238E27FC236}">
              <a16:creationId xmlns:a16="http://schemas.microsoft.com/office/drawing/2014/main" id="{7CCCC227-5108-DE6E-7D58-497A7683D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32530" y="10384116"/>
          <a:ext cx="1165412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239059</xdr:colOff>
      <xdr:row>17</xdr:row>
      <xdr:rowOff>82177</xdr:rowOff>
    </xdr:from>
    <xdr:to>
      <xdr:col>9</xdr:col>
      <xdr:colOff>1105648</xdr:colOff>
      <xdr:row>17</xdr:row>
      <xdr:rowOff>647115</xdr:rowOff>
    </xdr:to>
    <xdr:pic>
      <xdr:nvPicPr>
        <xdr:cNvPr id="16" name="Picture 15" descr="Link UT-1310A - Gigabit 10/100/1000Base-TX to 1000Base-SX/LX SMF/MMF Media  Converter, 1 SFP blank slot (Up to 220M-110 KM) &lt;br&gt;* SFP Module not  included - Media Converters - ซิสทูยู ออนไลน์ SYS2U.COM">
          <a:extLst>
            <a:ext uri="{FF2B5EF4-FFF2-40B4-BE49-F238E27FC236}">
              <a16:creationId xmlns:a16="http://schemas.microsoft.com/office/drawing/2014/main" id="{592D289F-2E22-6FEB-046A-8950469B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92294" y="11205883"/>
          <a:ext cx="866589" cy="5649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493058</xdr:colOff>
      <xdr:row>18</xdr:row>
      <xdr:rowOff>33586</xdr:rowOff>
    </xdr:from>
    <xdr:to>
      <xdr:col>9</xdr:col>
      <xdr:colOff>1172883</xdr:colOff>
      <xdr:row>18</xdr:row>
      <xdr:rowOff>712939</xdr:rowOff>
    </xdr:to>
    <xdr:pic>
      <xdr:nvPicPr>
        <xdr:cNvPr id="17" name="Picture 16" descr="LINK UF-0066SM SC DUPLEX ADAPTER, SM, CERAMIC SLEEVE (Blue Housing) |  Lazada.co.th">
          <a:extLst>
            <a:ext uri="{FF2B5EF4-FFF2-40B4-BE49-F238E27FC236}">
              <a16:creationId xmlns:a16="http://schemas.microsoft.com/office/drawing/2014/main" id="{845A767B-06EF-48CB-CA3A-469942150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46293" y="11919292"/>
          <a:ext cx="679825" cy="679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209176</xdr:colOff>
      <xdr:row>19</xdr:row>
      <xdr:rowOff>44824</xdr:rowOff>
    </xdr:from>
    <xdr:to>
      <xdr:col>9</xdr:col>
      <xdr:colOff>1277471</xdr:colOff>
      <xdr:row>19</xdr:row>
      <xdr:rowOff>694765</xdr:rowOff>
    </xdr:to>
    <xdr:pic>
      <xdr:nvPicPr>
        <xdr:cNvPr id="18" name="Picture 17" descr="ศูนย์จำหน่าย TP-LINK TL-SG3428MP JetStream 28-Port Gigabit L2 Managed  Switch with 24-Port PoE+ ราคา ขาย - TotalAircard.com">
          <a:extLst>
            <a:ext uri="{FF2B5EF4-FFF2-40B4-BE49-F238E27FC236}">
              <a16:creationId xmlns:a16="http://schemas.microsoft.com/office/drawing/2014/main" id="{28DEED46-D4F9-D5FC-5CB3-EEC048F4F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411" y="12692530"/>
          <a:ext cx="1068295" cy="649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313764</xdr:colOff>
      <xdr:row>20</xdr:row>
      <xdr:rowOff>67236</xdr:rowOff>
    </xdr:from>
    <xdr:to>
      <xdr:col>9</xdr:col>
      <xdr:colOff>1143000</xdr:colOff>
      <xdr:row>20</xdr:row>
      <xdr:rowOff>679823</xdr:rowOff>
    </xdr:to>
    <xdr:pic>
      <xdr:nvPicPr>
        <xdr:cNvPr id="19" name="Picture 18" descr="TL-SM311LM | MiniGBIC Module | TP-Link ประเทศไทย">
          <a:extLst>
            <a:ext uri="{FF2B5EF4-FFF2-40B4-BE49-F238E27FC236}">
              <a16:creationId xmlns:a16="http://schemas.microsoft.com/office/drawing/2014/main" id="{15402C4E-85C4-FC1A-E2CF-79151CAED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66999" y="13476942"/>
          <a:ext cx="829236" cy="612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351118</xdr:colOff>
      <xdr:row>21</xdr:row>
      <xdr:rowOff>44824</xdr:rowOff>
    </xdr:from>
    <xdr:to>
      <xdr:col>9</xdr:col>
      <xdr:colOff>1128059</xdr:colOff>
      <xdr:row>21</xdr:row>
      <xdr:rowOff>724203</xdr:rowOff>
    </xdr:to>
    <xdr:pic>
      <xdr:nvPicPr>
        <xdr:cNvPr id="20" name="Picture 19" descr="Ruijie RG-AP180 | สเปคสินค้า(Specification)">
          <a:extLst>
            <a:ext uri="{FF2B5EF4-FFF2-40B4-BE49-F238E27FC236}">
              <a16:creationId xmlns:a16="http://schemas.microsoft.com/office/drawing/2014/main" id="{AD336516-A640-E280-0FEB-9D012CFBF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04353" y="14216530"/>
          <a:ext cx="776941" cy="679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403412</xdr:colOff>
      <xdr:row>22</xdr:row>
      <xdr:rowOff>59765</xdr:rowOff>
    </xdr:from>
    <xdr:to>
      <xdr:col>9</xdr:col>
      <xdr:colOff>1068295</xdr:colOff>
      <xdr:row>22</xdr:row>
      <xdr:rowOff>720254</xdr:rowOff>
    </xdr:to>
    <xdr:pic>
      <xdr:nvPicPr>
        <xdr:cNvPr id="21" name="Picture 20" descr="RG-AP810-L">
          <a:extLst>
            <a:ext uri="{FF2B5EF4-FFF2-40B4-BE49-F238E27FC236}">
              <a16:creationId xmlns:a16="http://schemas.microsoft.com/office/drawing/2014/main" id="{224180E3-E262-8701-5B35-810C7BDB3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56647" y="14993471"/>
          <a:ext cx="664883" cy="6604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433295</xdr:colOff>
      <xdr:row>23</xdr:row>
      <xdr:rowOff>67236</xdr:rowOff>
    </xdr:from>
    <xdr:to>
      <xdr:col>9</xdr:col>
      <xdr:colOff>1105648</xdr:colOff>
      <xdr:row>23</xdr:row>
      <xdr:rowOff>739121</xdr:rowOff>
    </xdr:to>
    <xdr:pic>
      <xdr:nvPicPr>
        <xdr:cNvPr id="22" name="Picture 21" descr="IP камера Hanwha Techwin (Wisenet) QNO-6072R ✔️ Купити на Romsat.ua">
          <a:extLst>
            <a:ext uri="{FF2B5EF4-FFF2-40B4-BE49-F238E27FC236}">
              <a16:creationId xmlns:a16="http://schemas.microsoft.com/office/drawing/2014/main" id="{33BF5B35-4302-9A92-464F-F4A08E0B6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86530" y="15762942"/>
          <a:ext cx="672353" cy="671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410882</xdr:colOff>
      <xdr:row>24</xdr:row>
      <xdr:rowOff>74706</xdr:rowOff>
    </xdr:from>
    <xdr:to>
      <xdr:col>9</xdr:col>
      <xdr:colOff>1162336</xdr:colOff>
      <xdr:row>24</xdr:row>
      <xdr:rowOff>642471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DDE9B90-940C-4089-B0DB-138D9798C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464117" y="16532412"/>
          <a:ext cx="751454" cy="567765"/>
        </a:xfrm>
        <a:prstGeom prst="rect">
          <a:avLst/>
        </a:prstGeom>
      </xdr:spPr>
    </xdr:pic>
    <xdr:clientData/>
  </xdr:twoCellAnchor>
  <xdr:twoCellAnchor editAs="oneCell">
    <xdr:from>
      <xdr:col>9</xdr:col>
      <xdr:colOff>172090</xdr:colOff>
      <xdr:row>25</xdr:row>
      <xdr:rowOff>9717</xdr:rowOff>
    </xdr:from>
    <xdr:to>
      <xdr:col>9</xdr:col>
      <xdr:colOff>1344706</xdr:colOff>
      <xdr:row>25</xdr:row>
      <xdr:rowOff>737671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5D70E09-63A0-491F-9755-2EDBC6443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225325" y="17229423"/>
          <a:ext cx="1172616" cy="727954"/>
        </a:xfrm>
        <a:prstGeom prst="rect">
          <a:avLst/>
        </a:prstGeom>
      </xdr:spPr>
    </xdr:pic>
    <xdr:clientData/>
  </xdr:twoCellAnchor>
  <xdr:twoCellAnchor editAs="oneCell">
    <xdr:from>
      <xdr:col>9</xdr:col>
      <xdr:colOff>288419</xdr:colOff>
      <xdr:row>27</xdr:row>
      <xdr:rowOff>41693</xdr:rowOff>
    </xdr:from>
    <xdr:to>
      <xdr:col>9</xdr:col>
      <xdr:colOff>1174877</xdr:colOff>
      <xdr:row>27</xdr:row>
      <xdr:rowOff>694765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A095AC5-EDEB-4582-9589-41127FB06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341654" y="18785399"/>
          <a:ext cx="886458" cy="653072"/>
        </a:xfrm>
        <a:prstGeom prst="rect">
          <a:avLst/>
        </a:prstGeom>
      </xdr:spPr>
    </xdr:pic>
    <xdr:clientData/>
  </xdr:twoCellAnchor>
  <xdr:twoCellAnchor editAs="oneCell">
    <xdr:from>
      <xdr:col>9</xdr:col>
      <xdr:colOff>215047</xdr:colOff>
      <xdr:row>28</xdr:row>
      <xdr:rowOff>53557</xdr:rowOff>
    </xdr:from>
    <xdr:to>
      <xdr:col>9</xdr:col>
      <xdr:colOff>1382059</xdr:colOff>
      <xdr:row>28</xdr:row>
      <xdr:rowOff>714430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3CAE067-365E-4FEB-8A56-B5BB69415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268282" y="19559263"/>
          <a:ext cx="1167012" cy="660873"/>
        </a:xfrm>
        <a:prstGeom prst="rect">
          <a:avLst/>
        </a:prstGeom>
      </xdr:spPr>
    </xdr:pic>
    <xdr:clientData/>
  </xdr:twoCellAnchor>
  <xdr:twoCellAnchor editAs="oneCell">
    <xdr:from>
      <xdr:col>9</xdr:col>
      <xdr:colOff>338678</xdr:colOff>
      <xdr:row>26</xdr:row>
      <xdr:rowOff>52654</xdr:rowOff>
    </xdr:from>
    <xdr:to>
      <xdr:col>9</xdr:col>
      <xdr:colOff>1150471</xdr:colOff>
      <xdr:row>26</xdr:row>
      <xdr:rowOff>706215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BEC767E5-2AC6-467D-B991-29137AF24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91913" y="18034360"/>
          <a:ext cx="811793" cy="65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321236</xdr:colOff>
      <xdr:row>29</xdr:row>
      <xdr:rowOff>78246</xdr:rowOff>
    </xdr:from>
    <xdr:to>
      <xdr:col>9</xdr:col>
      <xdr:colOff>1149563</xdr:colOff>
      <xdr:row>29</xdr:row>
      <xdr:rowOff>698419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DBF7AB9-D6B5-47FC-A812-F78AF688B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374471" y="20345952"/>
          <a:ext cx="828327" cy="620173"/>
        </a:xfrm>
        <a:prstGeom prst="rect">
          <a:avLst/>
        </a:prstGeom>
      </xdr:spPr>
    </xdr:pic>
    <xdr:clientData/>
  </xdr:twoCellAnchor>
  <xdr:twoCellAnchor editAs="oneCell">
    <xdr:from>
      <xdr:col>9</xdr:col>
      <xdr:colOff>395942</xdr:colOff>
      <xdr:row>30</xdr:row>
      <xdr:rowOff>24013</xdr:rowOff>
    </xdr:from>
    <xdr:to>
      <xdr:col>9</xdr:col>
      <xdr:colOff>1181846</xdr:colOff>
      <xdr:row>30</xdr:row>
      <xdr:rowOff>657601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8E17D148-DFF7-4866-ADB2-E14699D70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5449177" y="21053719"/>
          <a:ext cx="785904" cy="633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190501</xdr:colOff>
      <xdr:row>5</xdr:row>
      <xdr:rowOff>176892</xdr:rowOff>
    </xdr:from>
    <xdr:to>
      <xdr:col>9</xdr:col>
      <xdr:colOff>1846482</xdr:colOff>
      <xdr:row>5</xdr:row>
      <xdr:rowOff>1198789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4F607-7CAB-8C3B-A20C-B451BC24B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89680" y="2666999"/>
          <a:ext cx="1655981" cy="1021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81645</xdr:colOff>
      <xdr:row>4</xdr:row>
      <xdr:rowOff>95251</xdr:rowOff>
    </xdr:from>
    <xdr:to>
      <xdr:col>9</xdr:col>
      <xdr:colOff>1895967</xdr:colOff>
      <xdr:row>4</xdr:row>
      <xdr:rowOff>1177018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64C3B9-C96A-C0A3-6D9C-9269D5F1D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80824" y="1319894"/>
          <a:ext cx="1814322" cy="1081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122465</xdr:colOff>
      <xdr:row>6</xdr:row>
      <xdr:rowOff>404688</xdr:rowOff>
    </xdr:from>
    <xdr:to>
      <xdr:col>9</xdr:col>
      <xdr:colOff>2000251</xdr:colOff>
      <xdr:row>6</xdr:row>
      <xdr:rowOff>947295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15B99D-A1D2-5F6D-CB40-2739ACFA0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21644" y="4160259"/>
          <a:ext cx="1877786" cy="542607"/>
        </a:xfrm>
        <a:prstGeom prst="rect">
          <a:avLst/>
        </a:prstGeom>
      </xdr:spPr>
    </xdr:pic>
    <xdr:clientData/>
  </xdr:twoCellAnchor>
  <xdr:twoCellAnchor editAs="oneCell">
    <xdr:from>
      <xdr:col>9</xdr:col>
      <xdr:colOff>326573</xdr:colOff>
      <xdr:row>7</xdr:row>
      <xdr:rowOff>68035</xdr:rowOff>
    </xdr:from>
    <xdr:to>
      <xdr:col>9</xdr:col>
      <xdr:colOff>1687286</xdr:colOff>
      <xdr:row>7</xdr:row>
      <xdr:rowOff>1154129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D14268-E480-0AEE-DBDA-EF25D00F1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25752" y="5089071"/>
          <a:ext cx="1360713" cy="1086094"/>
        </a:xfrm>
        <a:prstGeom prst="rect">
          <a:avLst/>
        </a:prstGeom>
      </xdr:spPr>
    </xdr:pic>
    <xdr:clientData/>
  </xdr:twoCellAnchor>
  <xdr:twoCellAnchor editAs="oneCell">
    <xdr:from>
      <xdr:col>9</xdr:col>
      <xdr:colOff>68037</xdr:colOff>
      <xdr:row>8</xdr:row>
      <xdr:rowOff>255864</xdr:rowOff>
    </xdr:from>
    <xdr:to>
      <xdr:col>9</xdr:col>
      <xdr:colOff>1973036</xdr:colOff>
      <xdr:row>8</xdr:row>
      <xdr:rowOff>997586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27983EB-7425-C940-01C7-E1EEBC02C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67216" y="6542364"/>
          <a:ext cx="1904999" cy="741722"/>
        </a:xfrm>
        <a:prstGeom prst="rect">
          <a:avLst/>
        </a:prstGeom>
      </xdr:spPr>
    </xdr:pic>
    <xdr:clientData/>
  </xdr:twoCellAnchor>
  <xdr:twoCellAnchor editAs="oneCell">
    <xdr:from>
      <xdr:col>9</xdr:col>
      <xdr:colOff>27214</xdr:colOff>
      <xdr:row>9</xdr:row>
      <xdr:rowOff>356459</xdr:rowOff>
    </xdr:from>
    <xdr:to>
      <xdr:col>9</xdr:col>
      <xdr:colOff>2013857</xdr:colOff>
      <xdr:row>9</xdr:row>
      <xdr:rowOff>1034316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C08301B-C314-FE28-2623-A2710702F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26393" y="7908423"/>
          <a:ext cx="1986643" cy="677857"/>
        </a:xfrm>
        <a:prstGeom prst="rect">
          <a:avLst/>
        </a:prstGeom>
      </xdr:spPr>
    </xdr:pic>
    <xdr:clientData/>
  </xdr:twoCellAnchor>
  <xdr:twoCellAnchor editAs="oneCell">
    <xdr:from>
      <xdr:col>9</xdr:col>
      <xdr:colOff>27213</xdr:colOff>
      <xdr:row>10</xdr:row>
      <xdr:rowOff>351059</xdr:rowOff>
    </xdr:from>
    <xdr:to>
      <xdr:col>9</xdr:col>
      <xdr:colOff>1918606</xdr:colOff>
      <xdr:row>10</xdr:row>
      <xdr:rowOff>953858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C1D7957-BC69-11EC-2D91-ED58646A8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26392" y="9168488"/>
          <a:ext cx="1891393" cy="602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108857</xdr:colOff>
      <xdr:row>11</xdr:row>
      <xdr:rowOff>255756</xdr:rowOff>
    </xdr:from>
    <xdr:to>
      <xdr:col>9</xdr:col>
      <xdr:colOff>1891393</xdr:colOff>
      <xdr:row>11</xdr:row>
      <xdr:rowOff>911677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5175A2-C4C1-EDFD-62BA-320B8484D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308036" y="10338649"/>
          <a:ext cx="1782536" cy="655921"/>
        </a:xfrm>
        <a:prstGeom prst="rect">
          <a:avLst/>
        </a:prstGeom>
      </xdr:spPr>
    </xdr:pic>
    <xdr:clientData/>
  </xdr:twoCellAnchor>
  <xdr:twoCellAnchor editAs="oneCell">
    <xdr:from>
      <xdr:col>9</xdr:col>
      <xdr:colOff>54429</xdr:colOff>
      <xdr:row>13</xdr:row>
      <xdr:rowOff>257279</xdr:rowOff>
    </xdr:from>
    <xdr:to>
      <xdr:col>9</xdr:col>
      <xdr:colOff>1959429</xdr:colOff>
      <xdr:row>13</xdr:row>
      <xdr:rowOff>1086040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33C963D-D10B-163F-D9CF-55323DDA4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253608" y="12871100"/>
          <a:ext cx="1905000" cy="828761"/>
        </a:xfrm>
        <a:prstGeom prst="rect">
          <a:avLst/>
        </a:prstGeom>
      </xdr:spPr>
    </xdr:pic>
    <xdr:clientData/>
  </xdr:twoCellAnchor>
  <xdr:twoCellAnchor editAs="oneCell">
    <xdr:from>
      <xdr:col>9</xdr:col>
      <xdr:colOff>312965</xdr:colOff>
      <xdr:row>12</xdr:row>
      <xdr:rowOff>74866</xdr:rowOff>
    </xdr:from>
    <xdr:to>
      <xdr:col>9</xdr:col>
      <xdr:colOff>1619250</xdr:colOff>
      <xdr:row>12</xdr:row>
      <xdr:rowOff>1174708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108407-DECE-374C-E4E6-7905C41E1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512144" y="11423223"/>
          <a:ext cx="1306285" cy="1099842"/>
        </a:xfrm>
        <a:prstGeom prst="rect">
          <a:avLst/>
        </a:prstGeom>
      </xdr:spPr>
    </xdr:pic>
    <xdr:clientData/>
  </xdr:twoCellAnchor>
  <xdr:twoCellAnchor editAs="oneCell">
    <xdr:from>
      <xdr:col>9</xdr:col>
      <xdr:colOff>394606</xdr:colOff>
      <xdr:row>14</xdr:row>
      <xdr:rowOff>122464</xdr:rowOff>
    </xdr:from>
    <xdr:to>
      <xdr:col>9</xdr:col>
      <xdr:colOff>1655861</xdr:colOff>
      <xdr:row>14</xdr:row>
      <xdr:rowOff>1152845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226DEE1-87BC-98FA-2F77-7A961AA29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593785" y="14001750"/>
          <a:ext cx="1261255" cy="1030381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15</xdr:row>
      <xdr:rowOff>299566</xdr:rowOff>
    </xdr:from>
    <xdr:to>
      <xdr:col>9</xdr:col>
      <xdr:colOff>1673677</xdr:colOff>
      <xdr:row>15</xdr:row>
      <xdr:rowOff>966285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D53BA33-FDBA-1623-1276-6ED066E64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675429" y="15444316"/>
          <a:ext cx="1197427" cy="666719"/>
        </a:xfrm>
        <a:prstGeom prst="rect">
          <a:avLst/>
        </a:prstGeom>
      </xdr:spPr>
    </xdr:pic>
    <xdr:clientData/>
  </xdr:twoCellAnchor>
  <xdr:twoCellAnchor editAs="oneCell">
    <xdr:from>
      <xdr:col>9</xdr:col>
      <xdr:colOff>530680</xdr:colOff>
      <xdr:row>16</xdr:row>
      <xdr:rowOff>172803</xdr:rowOff>
    </xdr:from>
    <xdr:to>
      <xdr:col>9</xdr:col>
      <xdr:colOff>1700893</xdr:colOff>
      <xdr:row>16</xdr:row>
      <xdr:rowOff>1102562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92B73E5-13F3-27F5-61B7-378F4C9C2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729859" y="16583017"/>
          <a:ext cx="1170213" cy="929759"/>
        </a:xfrm>
        <a:prstGeom prst="rect">
          <a:avLst/>
        </a:prstGeom>
      </xdr:spPr>
    </xdr:pic>
    <xdr:clientData/>
  </xdr:twoCellAnchor>
  <xdr:twoCellAnchor editAs="oneCell">
    <xdr:from>
      <xdr:col>9</xdr:col>
      <xdr:colOff>503462</xdr:colOff>
      <xdr:row>17</xdr:row>
      <xdr:rowOff>180251</xdr:rowOff>
    </xdr:from>
    <xdr:to>
      <xdr:col>9</xdr:col>
      <xdr:colOff>1714499</xdr:colOff>
      <xdr:row>17</xdr:row>
      <xdr:rowOff>1118886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ECD28F6-4274-834F-03A3-5A69B5BDF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702641" y="17855930"/>
          <a:ext cx="1211037" cy="938635"/>
        </a:xfrm>
        <a:prstGeom prst="rect">
          <a:avLst/>
        </a:prstGeom>
      </xdr:spPr>
    </xdr:pic>
    <xdr:clientData/>
  </xdr:twoCellAnchor>
  <xdr:twoCellAnchor editAs="oneCell">
    <xdr:from>
      <xdr:col>9</xdr:col>
      <xdr:colOff>421822</xdr:colOff>
      <xdr:row>18</xdr:row>
      <xdr:rowOff>158203</xdr:rowOff>
    </xdr:from>
    <xdr:to>
      <xdr:col>9</xdr:col>
      <xdr:colOff>1768930</xdr:colOff>
      <xdr:row>18</xdr:row>
      <xdr:rowOff>1176018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F1D9365-0079-E5C1-42B6-FDDADC13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621001" y="19099346"/>
          <a:ext cx="1347108" cy="1017815"/>
        </a:xfrm>
        <a:prstGeom prst="rect">
          <a:avLst/>
        </a:prstGeom>
      </xdr:spPr>
    </xdr:pic>
    <xdr:clientData/>
  </xdr:twoCellAnchor>
  <xdr:twoCellAnchor editAs="oneCell">
    <xdr:from>
      <xdr:col>9</xdr:col>
      <xdr:colOff>489859</xdr:colOff>
      <xdr:row>19</xdr:row>
      <xdr:rowOff>169677</xdr:rowOff>
    </xdr:from>
    <xdr:to>
      <xdr:col>9</xdr:col>
      <xdr:colOff>1660071</xdr:colOff>
      <xdr:row>19</xdr:row>
      <xdr:rowOff>1191016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978EDDE-8038-E5A6-AE5E-3BA911058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689038" y="20376284"/>
          <a:ext cx="1170212" cy="1021339"/>
        </a:xfrm>
        <a:prstGeom prst="rect">
          <a:avLst/>
        </a:prstGeom>
      </xdr:spPr>
    </xdr:pic>
    <xdr:clientData/>
  </xdr:twoCellAnchor>
  <xdr:twoCellAnchor editAs="oneCell">
    <xdr:from>
      <xdr:col>9</xdr:col>
      <xdr:colOff>149678</xdr:colOff>
      <xdr:row>20</xdr:row>
      <xdr:rowOff>91892</xdr:rowOff>
    </xdr:from>
    <xdr:to>
      <xdr:col>9</xdr:col>
      <xdr:colOff>1891393</xdr:colOff>
      <xdr:row>20</xdr:row>
      <xdr:rowOff>1186911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F3F175F-7B15-DAB9-5D8A-9CFEA7079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348857" y="21563963"/>
          <a:ext cx="1741715" cy="1095019"/>
        </a:xfrm>
        <a:prstGeom prst="rect">
          <a:avLst/>
        </a:prstGeom>
      </xdr:spPr>
    </xdr:pic>
    <xdr:clientData/>
  </xdr:twoCellAnchor>
  <xdr:twoCellAnchor editAs="oneCell">
    <xdr:from>
      <xdr:col>9</xdr:col>
      <xdr:colOff>258536</xdr:colOff>
      <xdr:row>22</xdr:row>
      <xdr:rowOff>79046</xdr:rowOff>
    </xdr:from>
    <xdr:to>
      <xdr:col>9</xdr:col>
      <xdr:colOff>1809750</xdr:colOff>
      <xdr:row>22</xdr:row>
      <xdr:rowOff>1222958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FF09D89-1C97-3964-3B35-D7DB31515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457715" y="24082046"/>
          <a:ext cx="1551214" cy="1143912"/>
        </a:xfrm>
        <a:prstGeom prst="rect">
          <a:avLst/>
        </a:prstGeom>
      </xdr:spPr>
    </xdr:pic>
    <xdr:clientData/>
  </xdr:twoCellAnchor>
  <xdr:twoCellAnchor editAs="oneCell">
    <xdr:from>
      <xdr:col>9</xdr:col>
      <xdr:colOff>244930</xdr:colOff>
      <xdr:row>23</xdr:row>
      <xdr:rowOff>195498</xdr:rowOff>
    </xdr:from>
    <xdr:to>
      <xdr:col>9</xdr:col>
      <xdr:colOff>1782536</xdr:colOff>
      <xdr:row>23</xdr:row>
      <xdr:rowOff>1067082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AB6BDF9-F0DB-DE4D-11FC-6E5D747B5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444109" y="25463962"/>
          <a:ext cx="1537606" cy="871584"/>
        </a:xfrm>
        <a:prstGeom prst="rect">
          <a:avLst/>
        </a:prstGeom>
      </xdr:spPr>
    </xdr:pic>
    <xdr:clientData/>
  </xdr:twoCellAnchor>
  <xdr:twoCellAnchor editAs="oneCell">
    <xdr:from>
      <xdr:col>9</xdr:col>
      <xdr:colOff>174325</xdr:colOff>
      <xdr:row>21</xdr:row>
      <xdr:rowOff>149771</xdr:rowOff>
    </xdr:from>
    <xdr:to>
      <xdr:col>9</xdr:col>
      <xdr:colOff>1768928</xdr:colOff>
      <xdr:row>21</xdr:row>
      <xdr:rowOff>1170214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9F82F70-CE6A-811E-EA9C-A39AD9F0C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64961" y="22952044"/>
          <a:ext cx="1594603" cy="1020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217715</xdr:colOff>
      <xdr:row>24</xdr:row>
      <xdr:rowOff>115599</xdr:rowOff>
    </xdr:from>
    <xdr:to>
      <xdr:col>9</xdr:col>
      <xdr:colOff>1700892</xdr:colOff>
      <xdr:row>24</xdr:row>
      <xdr:rowOff>1227181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B807F70-10BD-8709-2ABB-3493D57EE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416894" y="26649528"/>
          <a:ext cx="1483177" cy="1111582"/>
        </a:xfrm>
        <a:prstGeom prst="rect">
          <a:avLst/>
        </a:prstGeom>
      </xdr:spPr>
    </xdr:pic>
    <xdr:clientData/>
  </xdr:twoCellAnchor>
  <xdr:twoCellAnchor editAs="oneCell">
    <xdr:from>
      <xdr:col>9</xdr:col>
      <xdr:colOff>163288</xdr:colOff>
      <xdr:row>26</xdr:row>
      <xdr:rowOff>300289</xdr:rowOff>
    </xdr:from>
    <xdr:to>
      <xdr:col>9</xdr:col>
      <xdr:colOff>1932216</xdr:colOff>
      <xdr:row>26</xdr:row>
      <xdr:rowOff>982436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ADFE279-DAAF-49B3-8AF1-6C64B575F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29859" y="29365146"/>
          <a:ext cx="1768928" cy="682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379148</xdr:colOff>
      <xdr:row>25</xdr:row>
      <xdr:rowOff>136071</xdr:rowOff>
    </xdr:from>
    <xdr:to>
      <xdr:col>9</xdr:col>
      <xdr:colOff>1643528</xdr:colOff>
      <xdr:row>25</xdr:row>
      <xdr:rowOff>1156606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6C8A7A9-1123-8F7D-6516-58CAB7EBD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669784" y="28018344"/>
          <a:ext cx="1264380" cy="1020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1A2A-2F0C-4A41-8F18-1330BFF522E7}">
  <dimension ref="B2:G28"/>
  <sheetViews>
    <sheetView zoomScale="85" zoomScaleNormal="85" workbookViewId="0">
      <selection activeCell="D12" sqref="D12"/>
    </sheetView>
  </sheetViews>
  <sheetFormatPr defaultRowHeight="14.4" x14ac:dyDescent="0.3"/>
  <cols>
    <col min="1" max="1" width="4.44140625" customWidth="1"/>
    <col min="2" max="2" width="48.44140625" bestFit="1" customWidth="1"/>
    <col min="3" max="3" width="10.5546875" customWidth="1"/>
    <col min="4" max="4" width="48.44140625" bestFit="1" customWidth="1"/>
    <col min="5" max="5" width="10.5546875" customWidth="1"/>
    <col min="6" max="6" width="48.44140625" bestFit="1" customWidth="1"/>
    <col min="7" max="7" width="11.5546875" bestFit="1" customWidth="1"/>
  </cols>
  <sheetData>
    <row r="2" spans="2:7" ht="27.6" customHeight="1" thickBot="1" x14ac:dyDescent="0.35">
      <c r="B2" s="371" t="s">
        <v>0</v>
      </c>
      <c r="C2" s="372"/>
      <c r="D2" s="372"/>
      <c r="E2" s="372"/>
      <c r="F2" s="372"/>
      <c r="G2" s="372"/>
    </row>
    <row r="3" spans="2:7" ht="22.5" customHeight="1" thickBot="1" x14ac:dyDescent="0.35">
      <c r="B3" s="365" t="s">
        <v>1</v>
      </c>
      <c r="C3" s="366"/>
      <c r="D3" s="367" t="s">
        <v>2</v>
      </c>
      <c r="E3" s="368"/>
      <c r="F3" s="369" t="s">
        <v>3</v>
      </c>
      <c r="G3" s="370"/>
    </row>
    <row r="4" spans="2:7" ht="22.5" customHeight="1" thickBot="1" x14ac:dyDescent="0.35">
      <c r="B4" s="195" t="s">
        <v>4</v>
      </c>
      <c r="C4" s="195" t="s">
        <v>5</v>
      </c>
      <c r="D4" s="196" t="s">
        <v>4</v>
      </c>
      <c r="E4" s="197" t="s">
        <v>5</v>
      </c>
      <c r="F4" s="198" t="s">
        <v>4</v>
      </c>
      <c r="G4" s="199" t="s">
        <v>6</v>
      </c>
    </row>
    <row r="5" spans="2:7" x14ac:dyDescent="0.3">
      <c r="B5" s="54" t="s">
        <v>7</v>
      </c>
      <c r="C5" s="55">
        <v>0</v>
      </c>
      <c r="D5" s="56" t="s">
        <v>7</v>
      </c>
      <c r="E5" s="59">
        <f>COUNTIF('Additional Order BKK'!B:B,"FW")</f>
        <v>4</v>
      </c>
      <c r="F5" s="53" t="s">
        <v>7</v>
      </c>
      <c r="G5" s="52">
        <f t="shared" ref="G5:G19" si="0">SUM(C5+E5)</f>
        <v>4</v>
      </c>
    </row>
    <row r="6" spans="2:7" x14ac:dyDescent="0.3">
      <c r="B6" s="49" t="s">
        <v>8</v>
      </c>
      <c r="C6" s="50">
        <f>COUNTIF('Spare Parts All'!B:B,"AP-A")</f>
        <v>2</v>
      </c>
      <c r="D6" s="49" t="s">
        <v>8</v>
      </c>
      <c r="E6" s="60">
        <f>SUM('Additional Order BKK'!F14:F15)</f>
        <v>4</v>
      </c>
      <c r="F6" s="49" t="s">
        <v>8</v>
      </c>
      <c r="G6" s="50">
        <f t="shared" si="0"/>
        <v>6</v>
      </c>
    </row>
    <row r="7" spans="2:7" x14ac:dyDescent="0.3">
      <c r="B7" s="53" t="s">
        <v>9</v>
      </c>
      <c r="C7" s="52">
        <f>COUNTIF('Spare Parts All'!B:B,"AP-R")</f>
        <v>7</v>
      </c>
      <c r="D7" s="53" t="s">
        <v>9</v>
      </c>
      <c r="E7" s="61">
        <f>SUM('Additional Order BKK'!F13)</f>
        <v>2</v>
      </c>
      <c r="F7" s="53" t="s">
        <v>9</v>
      </c>
      <c r="G7" s="52">
        <f t="shared" si="0"/>
        <v>9</v>
      </c>
    </row>
    <row r="8" spans="2:7" x14ac:dyDescent="0.3">
      <c r="B8" s="49" t="s">
        <v>10</v>
      </c>
      <c r="C8" s="50">
        <v>0</v>
      </c>
      <c r="D8" s="49" t="s">
        <v>11</v>
      </c>
      <c r="E8" s="60">
        <f>SUM('Additional Order BKK'!F22:F23)</f>
        <v>4</v>
      </c>
      <c r="F8" s="49" t="s">
        <v>11</v>
      </c>
      <c r="G8" s="50">
        <f t="shared" si="0"/>
        <v>4</v>
      </c>
    </row>
    <row r="9" spans="2:7" x14ac:dyDescent="0.3">
      <c r="B9" s="53" t="s">
        <v>12</v>
      </c>
      <c r="C9" s="52">
        <f>COUNTIF('Spare Parts All'!B:B,"Switch48 POE")</f>
        <v>1</v>
      </c>
      <c r="D9" s="53" t="s">
        <v>12</v>
      </c>
      <c r="E9" s="61">
        <f>COUNTIF('Additional Order BKK'!B:B,"Switch48")</f>
        <v>0</v>
      </c>
      <c r="F9" s="53" t="s">
        <v>12</v>
      </c>
      <c r="G9" s="52">
        <f t="shared" si="0"/>
        <v>1</v>
      </c>
    </row>
    <row r="10" spans="2:7" x14ac:dyDescent="0.3">
      <c r="B10" s="49" t="s">
        <v>13</v>
      </c>
      <c r="C10" s="50">
        <f>COUNTIF('Spare Parts All'!B:B,"Switch48 POE")</f>
        <v>1</v>
      </c>
      <c r="D10" s="49" t="s">
        <v>13</v>
      </c>
      <c r="E10" s="60">
        <f>COUNTIF('Additional Order BKK'!B:B,"Switch48 POE")</f>
        <v>0</v>
      </c>
      <c r="F10" s="49" t="s">
        <v>13</v>
      </c>
      <c r="G10" s="50">
        <f t="shared" si="0"/>
        <v>1</v>
      </c>
    </row>
    <row r="11" spans="2:7" x14ac:dyDescent="0.3">
      <c r="B11" s="53" t="s">
        <v>14</v>
      </c>
      <c r="C11" s="52">
        <f>COUNTIF('Spare Parts All'!B:B,"Switch24")</f>
        <v>12</v>
      </c>
      <c r="D11" s="53" t="s">
        <v>14</v>
      </c>
      <c r="E11" s="61">
        <f>COUNTIF('Additional Order BKK'!B:B,"Switch24")</f>
        <v>0</v>
      </c>
      <c r="F11" s="53" t="s">
        <v>14</v>
      </c>
      <c r="G11" s="52">
        <f t="shared" si="0"/>
        <v>12</v>
      </c>
    </row>
    <row r="12" spans="2:7" x14ac:dyDescent="0.3">
      <c r="B12" s="49" t="s">
        <v>15</v>
      </c>
      <c r="C12" s="50">
        <f>COUNTIF('Spare Parts All'!B:B,"Switch24 POE")</f>
        <v>8</v>
      </c>
      <c r="D12" s="49" t="s">
        <v>15</v>
      </c>
      <c r="E12" s="60">
        <f>COUNTIF('Additional Order BKK'!B:B,"Switch24 POE")</f>
        <v>1</v>
      </c>
      <c r="F12" s="49" t="s">
        <v>15</v>
      </c>
      <c r="G12" s="50">
        <f t="shared" si="0"/>
        <v>9</v>
      </c>
    </row>
    <row r="13" spans="2:7" x14ac:dyDescent="0.3">
      <c r="B13" s="53" t="s">
        <v>16</v>
      </c>
      <c r="C13" s="52">
        <f>COUNTIF('Spare Parts All'!B:B,"Switch8")</f>
        <v>1</v>
      </c>
      <c r="D13" s="53" t="s">
        <v>16</v>
      </c>
      <c r="E13" s="61">
        <f>COUNTIF('Additional Order BKK'!B:B,"Switch8")</f>
        <v>0</v>
      </c>
      <c r="F13" s="53" t="s">
        <v>16</v>
      </c>
      <c r="G13" s="52">
        <f t="shared" si="0"/>
        <v>1</v>
      </c>
    </row>
    <row r="14" spans="2:7" x14ac:dyDescent="0.3">
      <c r="B14" s="49" t="s">
        <v>17</v>
      </c>
      <c r="C14" s="50">
        <f>COUNTIF('Spare Parts All'!B:B,"Switch8 POE")</f>
        <v>1</v>
      </c>
      <c r="D14" s="49" t="s">
        <v>17</v>
      </c>
      <c r="E14" s="60">
        <f>COUNTIF('Additional Order BKK'!B:B,"Switch8 POE")</f>
        <v>0</v>
      </c>
      <c r="F14" s="49" t="s">
        <v>17</v>
      </c>
      <c r="G14" s="50">
        <f t="shared" si="0"/>
        <v>1</v>
      </c>
    </row>
    <row r="15" spans="2:7" x14ac:dyDescent="0.3">
      <c r="B15" s="53" t="s">
        <v>18</v>
      </c>
      <c r="C15" s="52">
        <f>COUNTIF('Spare Parts All'!B:B,"CCTV Dome")</f>
        <v>13</v>
      </c>
      <c r="D15" s="53" t="s">
        <v>18</v>
      </c>
      <c r="E15" s="61">
        <f>COUNTIF('Additional Order BKK'!B:B,"CCTV Dome")</f>
        <v>0</v>
      </c>
      <c r="F15" s="53" t="s">
        <v>18</v>
      </c>
      <c r="G15" s="52">
        <f t="shared" si="0"/>
        <v>13</v>
      </c>
    </row>
    <row r="16" spans="2:7" x14ac:dyDescent="0.3">
      <c r="B16" s="49" t="s">
        <v>19</v>
      </c>
      <c r="C16" s="50">
        <f>COUNTIF('Spare Parts All'!B:B,"CCTV Bullet")</f>
        <v>0</v>
      </c>
      <c r="D16" s="49" t="s">
        <v>19</v>
      </c>
      <c r="E16" s="60">
        <f>SUM('Additional Order BKK'!F24:F25)</f>
        <v>6</v>
      </c>
      <c r="F16" s="49" t="s">
        <v>19</v>
      </c>
      <c r="G16" s="50">
        <f>SUM('Additional Order BKK'!F24:F25)</f>
        <v>6</v>
      </c>
    </row>
    <row r="17" spans="2:7" x14ac:dyDescent="0.3">
      <c r="B17" s="53" t="s">
        <v>20</v>
      </c>
      <c r="C17" s="52">
        <f>COUNTIF('Spare Parts All'!B:B,"NVR")</f>
        <v>0</v>
      </c>
      <c r="D17" s="53" t="s">
        <v>20</v>
      </c>
      <c r="E17" s="61">
        <f>COUNTIF('Additional Order BKK'!B:B,"NVR")</f>
        <v>1</v>
      </c>
      <c r="F17" s="53" t="s">
        <v>20</v>
      </c>
      <c r="G17" s="52">
        <f t="shared" si="0"/>
        <v>1</v>
      </c>
    </row>
    <row r="18" spans="2:7" x14ac:dyDescent="0.3">
      <c r="B18" s="49" t="s">
        <v>21</v>
      </c>
      <c r="C18" s="50">
        <f>COUNTIF('Spare Parts All'!B:B,"Mini Gbic")</f>
        <v>39</v>
      </c>
      <c r="D18" s="49" t="s">
        <v>22</v>
      </c>
      <c r="E18" s="60">
        <f>'Additional Order BKK'!F21</f>
        <v>2</v>
      </c>
      <c r="F18" s="49" t="s">
        <v>21</v>
      </c>
      <c r="G18" s="50">
        <f t="shared" si="0"/>
        <v>41</v>
      </c>
    </row>
    <row r="19" spans="2:7" x14ac:dyDescent="0.3">
      <c r="B19" s="51" t="s">
        <v>23</v>
      </c>
      <c r="C19" s="52">
        <f>COUNTIF('Spare Parts All'!B:B,"Fiber")</f>
        <v>0</v>
      </c>
      <c r="D19" s="51" t="s">
        <v>23</v>
      </c>
      <c r="E19" s="61">
        <f>SUM('Additional Order BKK'!F19,'Additional Order BKK'!F5:F9)</f>
        <v>25</v>
      </c>
      <c r="F19" s="51" t="s">
        <v>23</v>
      </c>
      <c r="G19" s="52">
        <f t="shared" si="0"/>
        <v>25</v>
      </c>
    </row>
    <row r="20" spans="2:7" x14ac:dyDescent="0.3">
      <c r="B20" s="189" t="s">
        <v>24</v>
      </c>
      <c r="C20" s="37">
        <f>COUNTIF('Spare Parts All'!B:B,"Media Converter")</f>
        <v>0</v>
      </c>
      <c r="D20" s="189" t="s">
        <v>24</v>
      </c>
      <c r="E20" s="37">
        <f>COUNTIF('Additional Order BKK'!B:B,"Media Converter")</f>
        <v>1</v>
      </c>
      <c r="F20" s="189" t="s">
        <v>24</v>
      </c>
      <c r="G20" s="37">
        <f>SUM(C20+E20)</f>
        <v>1</v>
      </c>
    </row>
    <row r="21" spans="2:7" x14ac:dyDescent="0.3">
      <c r="B21" s="190" t="s">
        <v>25</v>
      </c>
      <c r="C21" s="191">
        <v>0</v>
      </c>
      <c r="D21" s="190" t="s">
        <v>25</v>
      </c>
      <c r="E21" s="191">
        <v>1</v>
      </c>
      <c r="F21" s="190" t="s">
        <v>25</v>
      </c>
      <c r="G21" s="191">
        <v>1</v>
      </c>
    </row>
    <row r="22" spans="2:7" x14ac:dyDescent="0.3">
      <c r="B22" s="193" t="s">
        <v>26</v>
      </c>
      <c r="C22" s="37">
        <v>0</v>
      </c>
      <c r="D22" s="193" t="s">
        <v>26</v>
      </c>
      <c r="E22" s="37">
        <v>1</v>
      </c>
      <c r="F22" s="193" t="s">
        <v>26</v>
      </c>
      <c r="G22" s="37">
        <v>1</v>
      </c>
    </row>
    <row r="23" spans="2:7" x14ac:dyDescent="0.3">
      <c r="B23" s="194" t="s">
        <v>27</v>
      </c>
      <c r="C23" s="191">
        <v>0</v>
      </c>
      <c r="D23" s="194" t="s">
        <v>27</v>
      </c>
      <c r="E23" s="191">
        <v>2</v>
      </c>
      <c r="F23" s="194" t="s">
        <v>27</v>
      </c>
      <c r="G23" s="191">
        <v>2</v>
      </c>
    </row>
    <row r="24" spans="2:7" x14ac:dyDescent="0.3">
      <c r="B24" s="193" t="s">
        <v>28</v>
      </c>
      <c r="C24" s="37">
        <v>0</v>
      </c>
      <c r="D24" s="193" t="s">
        <v>28</v>
      </c>
      <c r="E24" s="37">
        <v>2</v>
      </c>
      <c r="F24" s="193" t="s">
        <v>28</v>
      </c>
      <c r="G24" s="37">
        <v>2</v>
      </c>
    </row>
    <row r="25" spans="2:7" x14ac:dyDescent="0.3">
      <c r="B25" s="194" t="s">
        <v>29</v>
      </c>
      <c r="C25" s="191">
        <v>0</v>
      </c>
      <c r="D25" s="194" t="s">
        <v>29</v>
      </c>
      <c r="E25" s="191">
        <v>2</v>
      </c>
      <c r="F25" s="194" t="s">
        <v>29</v>
      </c>
      <c r="G25" s="191">
        <v>2</v>
      </c>
    </row>
    <row r="26" spans="2:7" x14ac:dyDescent="0.3">
      <c r="B26" s="193" t="s">
        <v>30</v>
      </c>
      <c r="C26" s="37">
        <v>0</v>
      </c>
      <c r="D26" s="193" t="s">
        <v>30</v>
      </c>
      <c r="E26" s="37">
        <v>2</v>
      </c>
      <c r="F26" s="193" t="s">
        <v>30</v>
      </c>
      <c r="G26" s="37">
        <v>2</v>
      </c>
    </row>
    <row r="27" spans="2:7" ht="15" thickBot="1" x14ac:dyDescent="0.35">
      <c r="B27" s="63" t="s">
        <v>31</v>
      </c>
      <c r="C27" s="187">
        <f>SUM(C5:C26)</f>
        <v>85</v>
      </c>
      <c r="D27" s="63" t="s">
        <v>5</v>
      </c>
      <c r="E27" s="187">
        <f>SUM(E5:E26)</f>
        <v>60</v>
      </c>
      <c r="F27" s="45" t="s">
        <v>6</v>
      </c>
      <c r="G27" s="188">
        <f>SUM(G5:G26)</f>
        <v>145</v>
      </c>
    </row>
    <row r="28" spans="2:7" x14ac:dyDescent="0.3">
      <c r="B28" s="57"/>
      <c r="D28" s="57"/>
      <c r="E28" s="57"/>
    </row>
  </sheetData>
  <mergeCells count="4">
    <mergeCell ref="B3:C3"/>
    <mergeCell ref="D3:E3"/>
    <mergeCell ref="F3:G3"/>
    <mergeCell ref="B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ED1B-3193-44E7-BEDC-BE03A2905ED6}">
  <sheetPr>
    <pageSetUpPr fitToPage="1"/>
  </sheetPr>
  <dimension ref="A1:P125"/>
  <sheetViews>
    <sheetView topLeftCell="A2" zoomScale="70" zoomScaleNormal="70" zoomScaleSheetLayoutView="55" workbookViewId="0">
      <pane ySplit="6" topLeftCell="A91" activePane="bottomLeft" state="frozen"/>
      <selection activeCell="B2" sqref="B2"/>
      <selection pane="bottomLeft" activeCell="D95" sqref="D95"/>
    </sheetView>
  </sheetViews>
  <sheetFormatPr defaultColWidth="8.5546875" defaultRowHeight="18" x14ac:dyDescent="0.3"/>
  <cols>
    <col min="1" max="1" width="10.5546875" style="1" customWidth="1"/>
    <col min="2" max="2" width="16.5546875" style="1" customWidth="1"/>
    <col min="3" max="3" width="20.5546875" style="1" bestFit="1" customWidth="1"/>
    <col min="4" max="4" width="30.5546875" style="1" bestFit="1" customWidth="1"/>
    <col min="5" max="5" width="35.5546875" style="1" bestFit="1" customWidth="1"/>
    <col min="6" max="6" width="90.44140625" style="2" customWidth="1"/>
    <col min="7" max="7" width="12.5546875" style="1" customWidth="1"/>
    <col min="8" max="8" width="18.5546875" style="5" hidden="1" customWidth="1"/>
    <col min="9" max="9" width="13.6640625" style="1" bestFit="1" customWidth="1"/>
    <col min="10" max="10" width="22.5546875" style="3" bestFit="1" customWidth="1"/>
    <col min="11" max="11" width="30.5546875" style="118" customWidth="1"/>
    <col min="12" max="12" width="27.5546875" style="1" bestFit="1" customWidth="1"/>
    <col min="13" max="13" width="15.5546875" style="249" customWidth="1"/>
    <col min="14" max="14" width="15.5546875" style="1" customWidth="1"/>
    <col min="15" max="15" width="30.5546875" style="1" customWidth="1"/>
    <col min="16" max="16" width="31.44140625" style="1" customWidth="1"/>
    <col min="17" max="16384" width="8.5546875" style="1"/>
  </cols>
  <sheetData>
    <row r="1" spans="1:16" ht="14.85" customHeight="1" x14ac:dyDescent="0.3">
      <c r="A1" s="363" t="s">
        <v>32</v>
      </c>
      <c r="B1" s="363"/>
      <c r="C1" s="363"/>
      <c r="D1" s="363"/>
      <c r="E1" s="363"/>
    </row>
    <row r="2" spans="1:16" x14ac:dyDescent="0.3">
      <c r="A2" s="363"/>
      <c r="B2" s="363"/>
      <c r="C2" s="363"/>
      <c r="D2" s="363"/>
      <c r="E2" s="363"/>
      <c r="H2" s="7"/>
    </row>
    <row r="3" spans="1:16" ht="14.85" customHeight="1" x14ac:dyDescent="0.3">
      <c r="A3" s="363"/>
      <c r="B3" s="363"/>
      <c r="C3" s="363"/>
      <c r="D3" s="363"/>
      <c r="E3" s="363"/>
      <c r="G3" s="29"/>
      <c r="H3" s="30"/>
    </row>
    <row r="4" spans="1:16" x14ac:dyDescent="0.3">
      <c r="G4" s="29"/>
      <c r="H4" s="30"/>
    </row>
    <row r="5" spans="1:16" x14ac:dyDescent="0.3">
      <c r="G5" s="29"/>
      <c r="H5" s="30"/>
    </row>
    <row r="6" spans="1:16" x14ac:dyDescent="0.3">
      <c r="L6" s="364" t="s">
        <v>33</v>
      </c>
      <c r="M6" s="364"/>
      <c r="N6" s="364"/>
      <c r="O6" s="364"/>
    </row>
    <row r="7" spans="1:16" s="248" customFormat="1" ht="55.35" customHeight="1" x14ac:dyDescent="0.3">
      <c r="A7" s="242" t="s">
        <v>34</v>
      </c>
      <c r="B7" s="242" t="s">
        <v>35</v>
      </c>
      <c r="C7" s="242" t="s">
        <v>36</v>
      </c>
      <c r="D7" s="242" t="s">
        <v>37</v>
      </c>
      <c r="E7" s="242" t="s">
        <v>38</v>
      </c>
      <c r="F7" s="243" t="s">
        <v>39</v>
      </c>
      <c r="G7" s="242" t="s">
        <v>40</v>
      </c>
      <c r="H7" s="244" t="s">
        <v>41</v>
      </c>
      <c r="I7" s="245" t="s">
        <v>42</v>
      </c>
      <c r="J7" s="246" t="s">
        <v>43</v>
      </c>
      <c r="K7" s="243" t="s">
        <v>44</v>
      </c>
      <c r="L7" s="247" t="s">
        <v>45</v>
      </c>
      <c r="M7" s="250" t="s">
        <v>46</v>
      </c>
      <c r="N7" s="247" t="s">
        <v>47</v>
      </c>
      <c r="O7" s="247" t="s">
        <v>48</v>
      </c>
      <c r="P7" s="247" t="s">
        <v>44</v>
      </c>
    </row>
    <row r="8" spans="1:16" ht="55.35" customHeight="1" x14ac:dyDescent="0.3">
      <c r="A8" s="23">
        <v>1</v>
      </c>
      <c r="B8" s="23" t="s">
        <v>49</v>
      </c>
      <c r="C8" s="23" t="s">
        <v>50</v>
      </c>
      <c r="D8" s="23" t="s">
        <v>51</v>
      </c>
      <c r="E8" s="204" t="s">
        <v>52</v>
      </c>
      <c r="F8" s="24" t="s">
        <v>53</v>
      </c>
      <c r="G8" s="23">
        <v>1</v>
      </c>
      <c r="H8" s="35">
        <v>3700</v>
      </c>
      <c r="I8" s="23" t="s">
        <v>54</v>
      </c>
      <c r="J8" s="218" t="s">
        <v>55</v>
      </c>
      <c r="K8" s="240" t="s">
        <v>56</v>
      </c>
      <c r="L8" s="41"/>
      <c r="M8" s="251"/>
      <c r="N8" s="41"/>
      <c r="O8" s="41"/>
    </row>
    <row r="9" spans="1:16" ht="55.35" customHeight="1" x14ac:dyDescent="0.3">
      <c r="A9" s="23">
        <v>2</v>
      </c>
      <c r="B9" s="23" t="s">
        <v>49</v>
      </c>
      <c r="C9" s="23" t="s">
        <v>50</v>
      </c>
      <c r="D9" s="23" t="s">
        <v>51</v>
      </c>
      <c r="E9" s="204" t="s">
        <v>52</v>
      </c>
      <c r="F9" s="24" t="s">
        <v>53</v>
      </c>
      <c r="G9" s="23">
        <v>1</v>
      </c>
      <c r="H9" s="35">
        <v>3700</v>
      </c>
      <c r="I9" s="23" t="s">
        <v>54</v>
      </c>
      <c r="J9" s="218" t="s">
        <v>57</v>
      </c>
      <c r="K9" s="240" t="s">
        <v>56</v>
      </c>
      <c r="L9" s="41"/>
      <c r="M9" s="251"/>
      <c r="N9" s="41"/>
      <c r="O9" s="41"/>
    </row>
    <row r="10" spans="1:16" ht="55.35" customHeight="1" x14ac:dyDescent="0.3">
      <c r="A10" s="23">
        <v>3</v>
      </c>
      <c r="B10" s="23" t="s">
        <v>58</v>
      </c>
      <c r="C10" s="23" t="s">
        <v>59</v>
      </c>
      <c r="D10" s="23" t="s">
        <v>60</v>
      </c>
      <c r="E10" s="204" t="s">
        <v>61</v>
      </c>
      <c r="F10" s="24" t="s">
        <v>53</v>
      </c>
      <c r="G10" s="23">
        <v>1</v>
      </c>
      <c r="H10" s="25">
        <v>20300</v>
      </c>
      <c r="I10" s="23" t="s">
        <v>54</v>
      </c>
      <c r="J10" s="218" t="s">
        <v>62</v>
      </c>
      <c r="K10" s="240" t="s">
        <v>56</v>
      </c>
      <c r="L10" s="41"/>
      <c r="M10" s="251"/>
      <c r="N10" s="41"/>
      <c r="O10" s="41"/>
    </row>
    <row r="11" spans="1:16" ht="55.35" customHeight="1" x14ac:dyDescent="0.3">
      <c r="A11" s="23">
        <v>4</v>
      </c>
      <c r="B11" s="23" t="s">
        <v>63</v>
      </c>
      <c r="C11" s="23" t="s">
        <v>64</v>
      </c>
      <c r="D11" s="23" t="s">
        <v>65</v>
      </c>
      <c r="E11" s="204" t="s">
        <v>66</v>
      </c>
      <c r="F11" s="24" t="s">
        <v>67</v>
      </c>
      <c r="G11" s="23">
        <v>1</v>
      </c>
      <c r="H11" s="36">
        <v>6700</v>
      </c>
      <c r="I11" s="23" t="s">
        <v>54</v>
      </c>
      <c r="J11" s="219" t="s">
        <v>68</v>
      </c>
      <c r="K11" s="240" t="s">
        <v>56</v>
      </c>
      <c r="L11" s="41"/>
      <c r="M11" s="251"/>
      <c r="N11" s="41"/>
      <c r="O11" s="41"/>
    </row>
    <row r="12" spans="1:16" ht="88.35" customHeight="1" x14ac:dyDescent="0.3">
      <c r="A12" s="220">
        <v>5</v>
      </c>
      <c r="B12" s="220" t="s">
        <v>63</v>
      </c>
      <c r="C12" s="220" t="s">
        <v>64</v>
      </c>
      <c r="D12" s="220" t="s">
        <v>69</v>
      </c>
      <c r="E12" s="220" t="s">
        <v>70</v>
      </c>
      <c r="F12" s="221" t="s">
        <v>71</v>
      </c>
      <c r="G12" s="220">
        <v>1</v>
      </c>
      <c r="H12" s="225">
        <v>19795</v>
      </c>
      <c r="I12" s="220" t="s">
        <v>72</v>
      </c>
      <c r="J12" s="226" t="s">
        <v>73</v>
      </c>
      <c r="K12" s="241" t="s">
        <v>74</v>
      </c>
      <c r="L12" s="41"/>
      <c r="M12" s="251"/>
      <c r="N12" s="41"/>
      <c r="O12" s="41"/>
    </row>
    <row r="13" spans="1:16" ht="55.35" customHeight="1" x14ac:dyDescent="0.3">
      <c r="A13" s="23">
        <v>6</v>
      </c>
      <c r="B13" s="23" t="s">
        <v>63</v>
      </c>
      <c r="C13" s="23" t="s">
        <v>64</v>
      </c>
      <c r="D13" s="23" t="s">
        <v>75</v>
      </c>
      <c r="E13" s="209" t="s">
        <v>76</v>
      </c>
      <c r="F13" s="24" t="s">
        <v>77</v>
      </c>
      <c r="G13" s="23">
        <v>1</v>
      </c>
      <c r="H13" s="203">
        <v>23500</v>
      </c>
      <c r="I13" s="23" t="s">
        <v>54</v>
      </c>
      <c r="J13" s="219" t="s">
        <v>78</v>
      </c>
      <c r="K13" s="240" t="s">
        <v>56</v>
      </c>
      <c r="L13" s="41"/>
      <c r="M13" s="251"/>
      <c r="N13" s="41"/>
      <c r="O13" s="41"/>
    </row>
    <row r="14" spans="1:16" ht="55.35" customHeight="1" x14ac:dyDescent="0.3">
      <c r="A14" s="23">
        <v>7</v>
      </c>
      <c r="B14" s="23" t="s">
        <v>63</v>
      </c>
      <c r="C14" s="23" t="s">
        <v>64</v>
      </c>
      <c r="D14" s="23" t="s">
        <v>75</v>
      </c>
      <c r="E14" s="209" t="s">
        <v>76</v>
      </c>
      <c r="F14" s="24" t="s">
        <v>77</v>
      </c>
      <c r="G14" s="23">
        <v>1</v>
      </c>
      <c r="H14" s="203">
        <v>23500</v>
      </c>
      <c r="I14" s="23" t="s">
        <v>54</v>
      </c>
      <c r="J14" s="219" t="s">
        <v>79</v>
      </c>
      <c r="K14" s="240" t="s">
        <v>56</v>
      </c>
      <c r="L14" s="41"/>
      <c r="M14" s="251"/>
      <c r="N14" s="41"/>
      <c r="O14" s="41"/>
    </row>
    <row r="15" spans="1:16" ht="55.35" customHeight="1" x14ac:dyDescent="0.3">
      <c r="A15" s="261">
        <v>8</v>
      </c>
      <c r="B15" s="261" t="s">
        <v>80</v>
      </c>
      <c r="C15" s="261" t="s">
        <v>81</v>
      </c>
      <c r="D15" s="261" t="s">
        <v>82</v>
      </c>
      <c r="E15" s="261" t="s">
        <v>83</v>
      </c>
      <c r="F15" s="262" t="s">
        <v>84</v>
      </c>
      <c r="G15" s="261">
        <v>1</v>
      </c>
      <c r="H15" s="263">
        <v>5800</v>
      </c>
      <c r="I15" s="261" t="s">
        <v>54</v>
      </c>
      <c r="J15" s="264" t="s">
        <v>85</v>
      </c>
      <c r="K15" s="265" t="s">
        <v>86</v>
      </c>
      <c r="L15" s="41" t="s">
        <v>87</v>
      </c>
      <c r="M15" s="251"/>
      <c r="N15" s="41"/>
      <c r="O15" s="41"/>
    </row>
    <row r="16" spans="1:16" ht="55.35" customHeight="1" x14ac:dyDescent="0.3">
      <c r="A16" s="23">
        <v>9</v>
      </c>
      <c r="B16" s="23" t="s">
        <v>80</v>
      </c>
      <c r="C16" s="23" t="s">
        <v>81</v>
      </c>
      <c r="D16" s="23" t="s">
        <v>82</v>
      </c>
      <c r="E16" s="204" t="s">
        <v>83</v>
      </c>
      <c r="F16" s="24" t="s">
        <v>84</v>
      </c>
      <c r="G16" s="23">
        <v>1</v>
      </c>
      <c r="H16" s="35">
        <v>5800</v>
      </c>
      <c r="I16" s="23" t="s">
        <v>54</v>
      </c>
      <c r="J16" s="218" t="s">
        <v>88</v>
      </c>
      <c r="K16" s="240" t="s">
        <v>56</v>
      </c>
      <c r="L16" s="41" t="s">
        <v>89</v>
      </c>
      <c r="M16" s="251"/>
      <c r="N16" s="41"/>
      <c r="O16" s="41" t="s">
        <v>90</v>
      </c>
    </row>
    <row r="17" spans="1:15" ht="55.35" customHeight="1" x14ac:dyDescent="0.3">
      <c r="A17" s="23">
        <v>10</v>
      </c>
      <c r="B17" s="23" t="s">
        <v>80</v>
      </c>
      <c r="C17" s="23" t="s">
        <v>81</v>
      </c>
      <c r="D17" s="23" t="s">
        <v>82</v>
      </c>
      <c r="E17" s="204" t="s">
        <v>83</v>
      </c>
      <c r="F17" s="24" t="s">
        <v>84</v>
      </c>
      <c r="G17" s="23">
        <v>1</v>
      </c>
      <c r="H17" s="35">
        <v>5800</v>
      </c>
      <c r="I17" s="23" t="s">
        <v>54</v>
      </c>
      <c r="J17" s="218" t="s">
        <v>91</v>
      </c>
      <c r="K17" s="240" t="s">
        <v>56</v>
      </c>
      <c r="L17" s="41" t="s">
        <v>89</v>
      </c>
      <c r="M17" s="251"/>
      <c r="N17" s="41"/>
      <c r="O17" s="41" t="s">
        <v>90</v>
      </c>
    </row>
    <row r="18" spans="1:15" ht="55.35" customHeight="1" x14ac:dyDescent="0.3">
      <c r="A18" s="23">
        <v>11</v>
      </c>
      <c r="B18" s="23" t="s">
        <v>80</v>
      </c>
      <c r="C18" s="23" t="s">
        <v>81</v>
      </c>
      <c r="D18" s="23" t="s">
        <v>92</v>
      </c>
      <c r="E18" s="204" t="s">
        <v>93</v>
      </c>
      <c r="F18" s="24" t="s">
        <v>94</v>
      </c>
      <c r="G18" s="23">
        <v>1</v>
      </c>
      <c r="H18" s="35">
        <v>7380</v>
      </c>
      <c r="I18" s="23" t="s">
        <v>54</v>
      </c>
      <c r="J18" s="218" t="s">
        <v>95</v>
      </c>
      <c r="K18" s="240" t="s">
        <v>56</v>
      </c>
      <c r="L18" s="41" t="s">
        <v>89</v>
      </c>
      <c r="M18" s="251"/>
      <c r="N18" s="41"/>
      <c r="O18" s="41" t="s">
        <v>90</v>
      </c>
    </row>
    <row r="19" spans="1:15" ht="55.35" customHeight="1" x14ac:dyDescent="0.3">
      <c r="A19" s="23">
        <v>12</v>
      </c>
      <c r="B19" s="23" t="s">
        <v>80</v>
      </c>
      <c r="C19" s="23" t="s">
        <v>81</v>
      </c>
      <c r="D19" s="23" t="s">
        <v>92</v>
      </c>
      <c r="E19" s="204" t="s">
        <v>93</v>
      </c>
      <c r="F19" s="24" t="s">
        <v>94</v>
      </c>
      <c r="G19" s="23">
        <v>1</v>
      </c>
      <c r="H19" s="35">
        <v>7380</v>
      </c>
      <c r="I19" s="23" t="s">
        <v>54</v>
      </c>
      <c r="J19" s="33" t="s">
        <v>96</v>
      </c>
      <c r="K19" s="240" t="s">
        <v>97</v>
      </c>
      <c r="L19" s="41" t="s">
        <v>89</v>
      </c>
      <c r="M19" s="251"/>
      <c r="N19" s="41"/>
      <c r="O19" s="41" t="s">
        <v>90</v>
      </c>
    </row>
    <row r="20" spans="1:15" ht="55.35" customHeight="1" x14ac:dyDescent="0.3">
      <c r="A20" s="23">
        <v>13</v>
      </c>
      <c r="B20" s="23" t="s">
        <v>80</v>
      </c>
      <c r="C20" s="23" t="s">
        <v>81</v>
      </c>
      <c r="D20" s="23" t="s">
        <v>92</v>
      </c>
      <c r="E20" s="204" t="s">
        <v>93</v>
      </c>
      <c r="F20" s="24" t="s">
        <v>94</v>
      </c>
      <c r="G20" s="23">
        <v>1</v>
      </c>
      <c r="H20" s="35">
        <v>7380</v>
      </c>
      <c r="I20" s="23" t="s">
        <v>54</v>
      </c>
      <c r="J20" s="218" t="s">
        <v>98</v>
      </c>
      <c r="K20" s="240" t="s">
        <v>56</v>
      </c>
      <c r="L20" s="41" t="s">
        <v>89</v>
      </c>
      <c r="M20" s="251"/>
      <c r="N20" s="41"/>
      <c r="O20" s="41" t="s">
        <v>90</v>
      </c>
    </row>
    <row r="21" spans="1:15" ht="55.35" customHeight="1" x14ac:dyDescent="0.3">
      <c r="A21" s="23">
        <v>14</v>
      </c>
      <c r="B21" s="23" t="s">
        <v>80</v>
      </c>
      <c r="C21" s="23" t="s">
        <v>99</v>
      </c>
      <c r="D21" s="23" t="s">
        <v>100</v>
      </c>
      <c r="E21" s="204" t="s">
        <v>101</v>
      </c>
      <c r="F21" s="24" t="s">
        <v>102</v>
      </c>
      <c r="G21" s="23">
        <v>1</v>
      </c>
      <c r="H21" s="35">
        <v>5040</v>
      </c>
      <c r="I21" s="23" t="s">
        <v>54</v>
      </c>
      <c r="J21" s="218" t="s">
        <v>103</v>
      </c>
      <c r="K21" s="240" t="s">
        <v>56</v>
      </c>
      <c r="L21" s="41"/>
      <c r="M21" s="251"/>
      <c r="N21" s="41"/>
      <c r="O21" s="41"/>
    </row>
    <row r="22" spans="1:15" ht="55.35" customHeight="1" x14ac:dyDescent="0.3">
      <c r="A22" s="23">
        <v>15</v>
      </c>
      <c r="B22" s="23" t="s">
        <v>80</v>
      </c>
      <c r="C22" s="23" t="s">
        <v>99</v>
      </c>
      <c r="D22" s="23" t="s">
        <v>100</v>
      </c>
      <c r="E22" s="204" t="s">
        <v>101</v>
      </c>
      <c r="F22" s="24" t="s">
        <v>102</v>
      </c>
      <c r="G22" s="23">
        <v>1</v>
      </c>
      <c r="H22" s="35">
        <v>5040</v>
      </c>
      <c r="I22" s="23" t="s">
        <v>54</v>
      </c>
      <c r="J22" s="218" t="s">
        <v>104</v>
      </c>
      <c r="K22" s="240" t="s">
        <v>56</v>
      </c>
      <c r="L22" s="41"/>
      <c r="M22" s="251"/>
      <c r="N22" s="41"/>
      <c r="O22" s="41"/>
    </row>
    <row r="23" spans="1:15" ht="55.35" customHeight="1" x14ac:dyDescent="0.3">
      <c r="A23" s="23">
        <v>16</v>
      </c>
      <c r="B23" s="23" t="s">
        <v>80</v>
      </c>
      <c r="C23" s="23" t="s">
        <v>99</v>
      </c>
      <c r="D23" s="23" t="s">
        <v>100</v>
      </c>
      <c r="E23" s="204" t="s">
        <v>101</v>
      </c>
      <c r="F23" s="24" t="s">
        <v>102</v>
      </c>
      <c r="G23" s="23">
        <v>1</v>
      </c>
      <c r="H23" s="25">
        <v>5040</v>
      </c>
      <c r="I23" s="23" t="s">
        <v>54</v>
      </c>
      <c r="J23" s="218" t="s">
        <v>105</v>
      </c>
      <c r="K23" s="240" t="s">
        <v>56</v>
      </c>
      <c r="L23" s="41"/>
      <c r="M23" s="251"/>
      <c r="N23" s="42"/>
      <c r="O23" s="41"/>
    </row>
    <row r="24" spans="1:15" ht="55.35" customHeight="1" x14ac:dyDescent="0.3">
      <c r="A24" s="23">
        <v>17</v>
      </c>
      <c r="B24" s="23" t="s">
        <v>21</v>
      </c>
      <c r="C24" s="23" t="s">
        <v>50</v>
      </c>
      <c r="D24" s="23" t="s">
        <v>106</v>
      </c>
      <c r="E24" s="204" t="s">
        <v>107</v>
      </c>
      <c r="F24" s="24" t="s">
        <v>108</v>
      </c>
      <c r="G24" s="23">
        <v>1</v>
      </c>
      <c r="H24" s="35">
        <v>2364</v>
      </c>
      <c r="I24" s="23" t="s">
        <v>54</v>
      </c>
      <c r="J24" s="218" t="s">
        <v>109</v>
      </c>
      <c r="K24" s="240" t="s">
        <v>56</v>
      </c>
      <c r="L24" s="41"/>
      <c r="M24" s="251"/>
      <c r="N24" s="41"/>
      <c r="O24" s="41"/>
    </row>
    <row r="25" spans="1:15" ht="55.35" customHeight="1" x14ac:dyDescent="0.3">
      <c r="A25" s="23">
        <v>18</v>
      </c>
      <c r="B25" s="23" t="s">
        <v>21</v>
      </c>
      <c r="C25" s="23" t="s">
        <v>50</v>
      </c>
      <c r="D25" s="23" t="s">
        <v>106</v>
      </c>
      <c r="E25" s="204" t="s">
        <v>107</v>
      </c>
      <c r="F25" s="24" t="s">
        <v>108</v>
      </c>
      <c r="G25" s="23">
        <v>1</v>
      </c>
      <c r="H25" s="35">
        <v>2364</v>
      </c>
      <c r="I25" s="23" t="s">
        <v>54</v>
      </c>
      <c r="J25" s="218" t="s">
        <v>110</v>
      </c>
      <c r="K25" s="240" t="s">
        <v>56</v>
      </c>
      <c r="L25" s="41"/>
      <c r="M25" s="251"/>
      <c r="N25" s="41"/>
      <c r="O25" s="41"/>
    </row>
    <row r="26" spans="1:15" ht="55.35" customHeight="1" x14ac:dyDescent="0.3">
      <c r="A26" s="23">
        <v>19</v>
      </c>
      <c r="B26" s="23" t="s">
        <v>21</v>
      </c>
      <c r="C26" s="23" t="s">
        <v>50</v>
      </c>
      <c r="D26" s="23" t="s">
        <v>106</v>
      </c>
      <c r="E26" s="204" t="s">
        <v>107</v>
      </c>
      <c r="F26" s="24" t="s">
        <v>108</v>
      </c>
      <c r="G26" s="23">
        <v>1</v>
      </c>
      <c r="H26" s="35">
        <v>2364</v>
      </c>
      <c r="I26" s="23" t="s">
        <v>54</v>
      </c>
      <c r="J26" s="218" t="s">
        <v>111</v>
      </c>
      <c r="K26" s="240" t="s">
        <v>56</v>
      </c>
      <c r="L26" s="41"/>
      <c r="M26" s="251"/>
      <c r="N26" s="41"/>
      <c r="O26" s="41"/>
    </row>
    <row r="27" spans="1:15" ht="55.35" customHeight="1" x14ac:dyDescent="0.3">
      <c r="A27" s="23">
        <v>20</v>
      </c>
      <c r="B27" s="23" t="s">
        <v>21</v>
      </c>
      <c r="C27" s="23" t="s">
        <v>50</v>
      </c>
      <c r="D27" s="23" t="s">
        <v>106</v>
      </c>
      <c r="E27" s="204" t="s">
        <v>107</v>
      </c>
      <c r="F27" s="24" t="s">
        <v>108</v>
      </c>
      <c r="G27" s="23">
        <v>1</v>
      </c>
      <c r="H27" s="35">
        <v>2364</v>
      </c>
      <c r="I27" s="23" t="s">
        <v>54</v>
      </c>
      <c r="J27" s="218" t="s">
        <v>112</v>
      </c>
      <c r="K27" s="240" t="s">
        <v>113</v>
      </c>
      <c r="L27" s="41" t="s">
        <v>114</v>
      </c>
      <c r="M27" s="251">
        <v>45766</v>
      </c>
      <c r="N27" s="41"/>
      <c r="O27" s="240" t="s">
        <v>113</v>
      </c>
    </row>
    <row r="28" spans="1:15" ht="55.35" customHeight="1" x14ac:dyDescent="0.3">
      <c r="A28" s="23">
        <v>21</v>
      </c>
      <c r="B28" s="23" t="s">
        <v>21</v>
      </c>
      <c r="C28" s="23" t="s">
        <v>50</v>
      </c>
      <c r="D28" s="23" t="s">
        <v>106</v>
      </c>
      <c r="E28" s="204" t="s">
        <v>107</v>
      </c>
      <c r="F28" s="24" t="s">
        <v>108</v>
      </c>
      <c r="G28" s="23">
        <v>1</v>
      </c>
      <c r="H28" s="35">
        <v>2364</v>
      </c>
      <c r="I28" s="23" t="s">
        <v>54</v>
      </c>
      <c r="J28" s="218" t="s">
        <v>115</v>
      </c>
      <c r="K28" s="240" t="s">
        <v>56</v>
      </c>
      <c r="L28" s="41"/>
      <c r="M28" s="251"/>
      <c r="N28" s="41"/>
      <c r="O28" s="41"/>
    </row>
    <row r="29" spans="1:15" ht="55.35" customHeight="1" x14ac:dyDescent="0.3">
      <c r="A29" s="23">
        <v>22</v>
      </c>
      <c r="B29" s="23" t="s">
        <v>21</v>
      </c>
      <c r="C29" s="23" t="s">
        <v>50</v>
      </c>
      <c r="D29" s="23" t="s">
        <v>106</v>
      </c>
      <c r="E29" s="204" t="s">
        <v>107</v>
      </c>
      <c r="F29" s="24" t="s">
        <v>108</v>
      </c>
      <c r="G29" s="23">
        <v>1</v>
      </c>
      <c r="H29" s="35">
        <v>2364</v>
      </c>
      <c r="I29" s="23" t="s">
        <v>54</v>
      </c>
      <c r="J29" s="218" t="s">
        <v>116</v>
      </c>
      <c r="K29" s="240" t="s">
        <v>56</v>
      </c>
      <c r="L29" s="41"/>
      <c r="M29" s="251"/>
      <c r="N29" s="41"/>
      <c r="O29" s="41"/>
    </row>
    <row r="30" spans="1:15" ht="55.35" customHeight="1" x14ac:dyDescent="0.3">
      <c r="A30" s="23">
        <v>23</v>
      </c>
      <c r="B30" s="23" t="s">
        <v>21</v>
      </c>
      <c r="C30" s="23" t="s">
        <v>59</v>
      </c>
      <c r="D30" s="23" t="s">
        <v>117</v>
      </c>
      <c r="E30" s="204" t="s">
        <v>118</v>
      </c>
      <c r="F30" s="24" t="s">
        <v>119</v>
      </c>
      <c r="G30" s="23">
        <v>1</v>
      </c>
      <c r="H30" s="35">
        <v>425.52</v>
      </c>
      <c r="I30" s="23" t="s">
        <v>54</v>
      </c>
      <c r="J30" s="218" t="s">
        <v>120</v>
      </c>
      <c r="K30" s="240" t="s">
        <v>56</v>
      </c>
      <c r="L30" s="41"/>
      <c r="M30" s="251"/>
      <c r="N30" s="41"/>
      <c r="O30" s="41"/>
    </row>
    <row r="31" spans="1:15" ht="55.35" customHeight="1" x14ac:dyDescent="0.3">
      <c r="A31" s="266">
        <v>24</v>
      </c>
      <c r="B31" s="266" t="s">
        <v>21</v>
      </c>
      <c r="C31" s="266" t="s">
        <v>59</v>
      </c>
      <c r="D31" s="266" t="s">
        <v>121</v>
      </c>
      <c r="E31" s="266" t="s">
        <v>122</v>
      </c>
      <c r="F31" s="267" t="s">
        <v>123</v>
      </c>
      <c r="G31" s="266">
        <v>1</v>
      </c>
      <c r="H31" s="268">
        <v>8000</v>
      </c>
      <c r="I31" s="266" t="s">
        <v>54</v>
      </c>
      <c r="J31" s="264" t="s">
        <v>124</v>
      </c>
      <c r="K31" s="269" t="s">
        <v>56</v>
      </c>
      <c r="L31" s="270" t="s">
        <v>125</v>
      </c>
      <c r="M31" s="271"/>
      <c r="N31" s="270"/>
      <c r="O31" s="272" t="s">
        <v>126</v>
      </c>
    </row>
    <row r="32" spans="1:15" ht="55.35" customHeight="1" x14ac:dyDescent="0.3">
      <c r="A32" s="266">
        <v>25</v>
      </c>
      <c r="B32" s="266" t="s">
        <v>21</v>
      </c>
      <c r="C32" s="266" t="s">
        <v>59</v>
      </c>
      <c r="D32" s="266" t="s">
        <v>121</v>
      </c>
      <c r="E32" s="266" t="s">
        <v>122</v>
      </c>
      <c r="F32" s="267" t="s">
        <v>123</v>
      </c>
      <c r="G32" s="266">
        <v>1</v>
      </c>
      <c r="H32" s="268">
        <f>H31</f>
        <v>8000</v>
      </c>
      <c r="I32" s="266" t="s">
        <v>54</v>
      </c>
      <c r="J32" s="264" t="s">
        <v>127</v>
      </c>
      <c r="K32" s="269" t="s">
        <v>56</v>
      </c>
      <c r="L32" s="270" t="s">
        <v>128</v>
      </c>
      <c r="M32" s="271"/>
      <c r="N32" s="270"/>
      <c r="O32" s="272" t="s">
        <v>126</v>
      </c>
    </row>
    <row r="33" spans="1:15" ht="55.35" customHeight="1" x14ac:dyDescent="0.3">
      <c r="A33" s="220"/>
      <c r="B33" s="23" t="s">
        <v>21</v>
      </c>
      <c r="C33" s="23" t="s">
        <v>129</v>
      </c>
      <c r="D33" s="254">
        <v>8859206778808</v>
      </c>
      <c r="E33" s="23" t="s">
        <v>130</v>
      </c>
      <c r="F33" s="24" t="s">
        <v>131</v>
      </c>
      <c r="G33" s="23">
        <v>1</v>
      </c>
      <c r="H33" s="203">
        <v>4000</v>
      </c>
      <c r="I33" s="23" t="s">
        <v>54</v>
      </c>
      <c r="J33" s="254">
        <v>25010601634</v>
      </c>
      <c r="K33" s="240" t="s">
        <v>56</v>
      </c>
      <c r="L33" s="41"/>
      <c r="M33" s="251"/>
      <c r="N33" s="41"/>
      <c r="O33" s="255" t="s">
        <v>132</v>
      </c>
    </row>
    <row r="34" spans="1:15" ht="55.35" customHeight="1" x14ac:dyDescent="0.3">
      <c r="A34" s="220"/>
      <c r="B34" s="23" t="s">
        <v>21</v>
      </c>
      <c r="C34" s="23" t="s">
        <v>129</v>
      </c>
      <c r="D34" s="254">
        <v>8859206778808</v>
      </c>
      <c r="E34" s="23" t="s">
        <v>130</v>
      </c>
      <c r="F34" s="24" t="s">
        <v>131</v>
      </c>
      <c r="G34" s="23">
        <v>1</v>
      </c>
      <c r="H34" s="203">
        <v>4000</v>
      </c>
      <c r="I34" s="23" t="s">
        <v>54</v>
      </c>
      <c r="J34" s="254">
        <v>25010601633</v>
      </c>
      <c r="K34" s="240" t="s">
        <v>56</v>
      </c>
      <c r="L34" s="41"/>
      <c r="M34" s="251"/>
      <c r="N34" s="41"/>
      <c r="O34" s="255" t="s">
        <v>132</v>
      </c>
    </row>
    <row r="35" spans="1:15" ht="55.35" customHeight="1" x14ac:dyDescent="0.3">
      <c r="A35" s="220"/>
      <c r="B35" s="23" t="s">
        <v>21</v>
      </c>
      <c r="C35" s="23" t="s">
        <v>129</v>
      </c>
      <c r="D35" s="254">
        <v>8859206778808</v>
      </c>
      <c r="E35" s="23" t="s">
        <v>130</v>
      </c>
      <c r="F35" s="24" t="s">
        <v>131</v>
      </c>
      <c r="G35" s="23">
        <v>1</v>
      </c>
      <c r="H35" s="203">
        <v>4000</v>
      </c>
      <c r="I35" s="23" t="s">
        <v>54</v>
      </c>
      <c r="J35" s="254">
        <v>25010601637</v>
      </c>
      <c r="K35" s="240" t="s">
        <v>56</v>
      </c>
      <c r="L35" s="41"/>
      <c r="M35" s="251"/>
      <c r="N35" s="41"/>
      <c r="O35" s="255" t="s">
        <v>132</v>
      </c>
    </row>
    <row r="36" spans="1:15" ht="55.35" customHeight="1" x14ac:dyDescent="0.3">
      <c r="A36" s="23">
        <v>26</v>
      </c>
      <c r="B36" s="23" t="s">
        <v>21</v>
      </c>
      <c r="C36" s="23" t="s">
        <v>59</v>
      </c>
      <c r="D36" s="23" t="s">
        <v>121</v>
      </c>
      <c r="E36" s="204" t="s">
        <v>122</v>
      </c>
      <c r="F36" s="24" t="s">
        <v>123</v>
      </c>
      <c r="G36" s="23">
        <v>1</v>
      </c>
      <c r="H36" s="36">
        <f>H31</f>
        <v>8000</v>
      </c>
      <c r="I36" s="23" t="s">
        <v>54</v>
      </c>
      <c r="J36" s="218" t="s">
        <v>133</v>
      </c>
      <c r="K36" s="240" t="s">
        <v>56</v>
      </c>
      <c r="L36" s="41"/>
      <c r="M36" s="251"/>
      <c r="N36" s="41"/>
      <c r="O36" s="255"/>
    </row>
    <row r="37" spans="1:15" ht="55.35" customHeight="1" x14ac:dyDescent="0.3">
      <c r="A37" s="266">
        <v>27</v>
      </c>
      <c r="B37" s="266" t="s">
        <v>21</v>
      </c>
      <c r="C37" s="266" t="s">
        <v>59</v>
      </c>
      <c r="D37" s="266" t="s">
        <v>121</v>
      </c>
      <c r="E37" s="266" t="s">
        <v>122</v>
      </c>
      <c r="F37" s="267" t="s">
        <v>123</v>
      </c>
      <c r="G37" s="266">
        <v>1</v>
      </c>
      <c r="H37" s="268">
        <f>H31</f>
        <v>8000</v>
      </c>
      <c r="I37" s="266" t="s">
        <v>54</v>
      </c>
      <c r="J37" s="264" t="s">
        <v>134</v>
      </c>
      <c r="K37" s="269" t="s">
        <v>56</v>
      </c>
      <c r="L37" s="270" t="s">
        <v>128</v>
      </c>
      <c r="M37" s="271"/>
      <c r="N37" s="270"/>
      <c r="O37" s="272" t="s">
        <v>126</v>
      </c>
    </row>
    <row r="38" spans="1:15" ht="55.35" customHeight="1" x14ac:dyDescent="0.3">
      <c r="A38" s="23">
        <v>28</v>
      </c>
      <c r="B38" s="23" t="s">
        <v>21</v>
      </c>
      <c r="C38" s="23" t="s">
        <v>59</v>
      </c>
      <c r="D38" s="23" t="s">
        <v>135</v>
      </c>
      <c r="E38" s="204" t="s">
        <v>136</v>
      </c>
      <c r="F38" s="24" t="s">
        <v>137</v>
      </c>
      <c r="G38" s="23">
        <v>1</v>
      </c>
      <c r="H38" s="35">
        <v>3520</v>
      </c>
      <c r="I38" s="23" t="s">
        <v>54</v>
      </c>
      <c r="J38" s="218" t="s">
        <v>138</v>
      </c>
      <c r="K38" s="240" t="s">
        <v>56</v>
      </c>
      <c r="L38" s="41"/>
      <c r="M38" s="251"/>
      <c r="N38" s="41"/>
      <c r="O38" s="41"/>
    </row>
    <row r="39" spans="1:15" ht="55.35" customHeight="1" x14ac:dyDescent="0.3">
      <c r="A39" s="23">
        <v>29</v>
      </c>
      <c r="B39" s="23" t="s">
        <v>21</v>
      </c>
      <c r="C39" s="23" t="s">
        <v>59</v>
      </c>
      <c r="D39" s="23" t="s">
        <v>135</v>
      </c>
      <c r="E39" s="204" t="s">
        <v>136</v>
      </c>
      <c r="F39" s="24" t="s">
        <v>137</v>
      </c>
      <c r="G39" s="23">
        <v>1</v>
      </c>
      <c r="H39" s="35">
        <v>3520</v>
      </c>
      <c r="I39" s="23" t="s">
        <v>54</v>
      </c>
      <c r="J39" s="218" t="s">
        <v>139</v>
      </c>
      <c r="K39" s="240" t="s">
        <v>56</v>
      </c>
      <c r="L39" s="41"/>
      <c r="M39" s="251"/>
      <c r="N39" s="41"/>
      <c r="O39" s="41"/>
    </row>
    <row r="40" spans="1:15" ht="55.35" customHeight="1" x14ac:dyDescent="0.3">
      <c r="A40" s="23">
        <v>30</v>
      </c>
      <c r="B40" s="23" t="s">
        <v>21</v>
      </c>
      <c r="C40" s="23" t="s">
        <v>59</v>
      </c>
      <c r="D40" s="23" t="s">
        <v>135</v>
      </c>
      <c r="E40" s="204" t="s">
        <v>136</v>
      </c>
      <c r="F40" s="24" t="s">
        <v>137</v>
      </c>
      <c r="G40" s="23">
        <v>1</v>
      </c>
      <c r="H40" s="35">
        <v>3520</v>
      </c>
      <c r="I40" s="23" t="s">
        <v>54</v>
      </c>
      <c r="J40" s="218" t="s">
        <v>140</v>
      </c>
      <c r="K40" s="240" t="s">
        <v>56</v>
      </c>
      <c r="L40" s="41"/>
      <c r="M40" s="251"/>
      <c r="N40" s="41"/>
      <c r="O40" s="41"/>
    </row>
    <row r="41" spans="1:15" ht="55.35" customHeight="1" x14ac:dyDescent="0.3">
      <c r="A41" s="23">
        <v>31</v>
      </c>
      <c r="B41" s="23" t="s">
        <v>21</v>
      </c>
      <c r="C41" s="23" t="s">
        <v>59</v>
      </c>
      <c r="D41" s="23" t="s">
        <v>135</v>
      </c>
      <c r="E41" s="204" t="s">
        <v>136</v>
      </c>
      <c r="F41" s="24" t="s">
        <v>137</v>
      </c>
      <c r="G41" s="23">
        <v>1</v>
      </c>
      <c r="H41" s="35">
        <v>3520</v>
      </c>
      <c r="I41" s="23" t="s">
        <v>54</v>
      </c>
      <c r="J41" s="218" t="s">
        <v>141</v>
      </c>
      <c r="K41" s="240" t="s">
        <v>56</v>
      </c>
      <c r="L41" s="41"/>
      <c r="M41" s="251"/>
      <c r="N41" s="41"/>
      <c r="O41" s="41"/>
    </row>
    <row r="42" spans="1:15" ht="55.35" customHeight="1" x14ac:dyDescent="0.3">
      <c r="A42" s="23">
        <v>32</v>
      </c>
      <c r="B42" s="23" t="s">
        <v>21</v>
      </c>
      <c r="C42" s="23" t="s">
        <v>59</v>
      </c>
      <c r="D42" s="23" t="s">
        <v>135</v>
      </c>
      <c r="E42" s="204" t="s">
        <v>136</v>
      </c>
      <c r="F42" s="24" t="s">
        <v>137</v>
      </c>
      <c r="G42" s="23">
        <v>1</v>
      </c>
      <c r="H42" s="35">
        <v>3520</v>
      </c>
      <c r="I42" s="23" t="s">
        <v>54</v>
      </c>
      <c r="J42" s="218" t="s">
        <v>142</v>
      </c>
      <c r="K42" s="240" t="s">
        <v>56</v>
      </c>
      <c r="L42" s="41"/>
      <c r="M42" s="251"/>
      <c r="N42" s="41"/>
      <c r="O42" s="41"/>
    </row>
    <row r="43" spans="1:15" ht="55.35" customHeight="1" x14ac:dyDescent="0.3">
      <c r="A43" s="23">
        <v>33</v>
      </c>
      <c r="B43" s="23" t="s">
        <v>21</v>
      </c>
      <c r="C43" s="23" t="s">
        <v>59</v>
      </c>
      <c r="D43" s="23" t="s">
        <v>135</v>
      </c>
      <c r="E43" s="204" t="s">
        <v>136</v>
      </c>
      <c r="F43" s="24" t="s">
        <v>137</v>
      </c>
      <c r="G43" s="23">
        <v>1</v>
      </c>
      <c r="H43" s="35">
        <v>3520</v>
      </c>
      <c r="I43" s="23" t="s">
        <v>54</v>
      </c>
      <c r="J43" s="218" t="s">
        <v>143</v>
      </c>
      <c r="K43" s="240" t="s">
        <v>56</v>
      </c>
      <c r="L43" s="41"/>
      <c r="M43" s="251"/>
      <c r="N43" s="41"/>
      <c r="O43" s="41"/>
    </row>
    <row r="44" spans="1:15" ht="55.35" customHeight="1" x14ac:dyDescent="0.3">
      <c r="A44" s="23">
        <v>34</v>
      </c>
      <c r="B44" s="23" t="s">
        <v>21</v>
      </c>
      <c r="C44" s="23" t="s">
        <v>59</v>
      </c>
      <c r="D44" s="23" t="s">
        <v>135</v>
      </c>
      <c r="E44" s="204" t="s">
        <v>136</v>
      </c>
      <c r="F44" s="24" t="s">
        <v>137</v>
      </c>
      <c r="G44" s="23">
        <v>1</v>
      </c>
      <c r="H44" s="35">
        <v>3520</v>
      </c>
      <c r="I44" s="23" t="s">
        <v>54</v>
      </c>
      <c r="J44" s="218" t="s">
        <v>144</v>
      </c>
      <c r="K44" s="240" t="s">
        <v>56</v>
      </c>
      <c r="L44" s="41"/>
      <c r="M44" s="251"/>
      <c r="N44" s="41"/>
      <c r="O44" s="41"/>
    </row>
    <row r="45" spans="1:15" ht="55.35" customHeight="1" x14ac:dyDescent="0.3">
      <c r="A45" s="23">
        <v>35</v>
      </c>
      <c r="B45" s="23" t="s">
        <v>21</v>
      </c>
      <c r="C45" s="23" t="s">
        <v>59</v>
      </c>
      <c r="D45" s="23" t="s">
        <v>135</v>
      </c>
      <c r="E45" s="204" t="s">
        <v>136</v>
      </c>
      <c r="F45" s="24" t="s">
        <v>137</v>
      </c>
      <c r="G45" s="23">
        <v>1</v>
      </c>
      <c r="H45" s="35">
        <v>3520</v>
      </c>
      <c r="I45" s="23" t="s">
        <v>54</v>
      </c>
      <c r="J45" s="218" t="s">
        <v>145</v>
      </c>
      <c r="K45" s="240" t="s">
        <v>56</v>
      </c>
      <c r="L45" s="41"/>
      <c r="M45" s="251"/>
      <c r="N45" s="41"/>
      <c r="O45" s="41"/>
    </row>
    <row r="46" spans="1:15" ht="55.35" customHeight="1" x14ac:dyDescent="0.3">
      <c r="A46" s="23">
        <v>36</v>
      </c>
      <c r="B46" s="23" t="s">
        <v>21</v>
      </c>
      <c r="C46" s="23" t="s">
        <v>59</v>
      </c>
      <c r="D46" s="23" t="s">
        <v>146</v>
      </c>
      <c r="E46" s="23" t="s">
        <v>147</v>
      </c>
      <c r="F46" s="24" t="s">
        <v>148</v>
      </c>
      <c r="G46" s="23">
        <v>1</v>
      </c>
      <c r="H46" s="35">
        <v>3520</v>
      </c>
      <c r="I46" s="23" t="s">
        <v>54</v>
      </c>
      <c r="J46" s="218" t="s">
        <v>149</v>
      </c>
      <c r="K46" s="240" t="s">
        <v>56</v>
      </c>
      <c r="L46" s="41"/>
      <c r="M46" s="251"/>
      <c r="N46" s="41"/>
      <c r="O46" s="41"/>
    </row>
    <row r="47" spans="1:15" ht="55.35" customHeight="1" x14ac:dyDescent="0.3">
      <c r="A47" s="220">
        <v>37</v>
      </c>
      <c r="B47" s="220" t="s">
        <v>150</v>
      </c>
      <c r="C47" s="220" t="s">
        <v>151</v>
      </c>
      <c r="D47" s="220" t="s">
        <v>152</v>
      </c>
      <c r="E47" s="220" t="s">
        <v>153</v>
      </c>
      <c r="F47" s="221" t="s">
        <v>154</v>
      </c>
      <c r="G47" s="220">
        <v>1</v>
      </c>
      <c r="H47" s="222">
        <v>960</v>
      </c>
      <c r="I47" s="220" t="s">
        <v>155</v>
      </c>
      <c r="J47" s="227">
        <v>2010070360</v>
      </c>
      <c r="K47" s="241" t="s">
        <v>156</v>
      </c>
      <c r="L47" s="253" t="s">
        <v>157</v>
      </c>
      <c r="M47" s="251"/>
      <c r="N47" s="41"/>
      <c r="O47" s="41"/>
    </row>
    <row r="48" spans="1:15" ht="55.35" customHeight="1" x14ac:dyDescent="0.3">
      <c r="A48" s="23">
        <v>38</v>
      </c>
      <c r="B48" s="23" t="s">
        <v>158</v>
      </c>
      <c r="C48" s="23" t="s">
        <v>159</v>
      </c>
      <c r="D48" s="23" t="s">
        <v>160</v>
      </c>
      <c r="E48" s="204" t="s">
        <v>161</v>
      </c>
      <c r="F48" s="24" t="s">
        <v>162</v>
      </c>
      <c r="G48" s="23">
        <v>1</v>
      </c>
      <c r="H48" s="35">
        <v>8000</v>
      </c>
      <c r="I48" s="23" t="s">
        <v>54</v>
      </c>
      <c r="J48" s="218" t="s">
        <v>163</v>
      </c>
      <c r="K48" s="240" t="s">
        <v>56</v>
      </c>
      <c r="L48" s="41"/>
      <c r="M48" s="251"/>
      <c r="N48" s="41"/>
      <c r="O48" s="41"/>
    </row>
    <row r="49" spans="1:15" ht="55.35" customHeight="1" x14ac:dyDescent="0.3">
      <c r="A49" s="23">
        <v>39</v>
      </c>
      <c r="B49" s="23" t="s">
        <v>164</v>
      </c>
      <c r="C49" s="23" t="s">
        <v>50</v>
      </c>
      <c r="D49" s="23" t="s">
        <v>165</v>
      </c>
      <c r="E49" s="204" t="s">
        <v>166</v>
      </c>
      <c r="F49" s="24" t="s">
        <v>167</v>
      </c>
      <c r="G49" s="23">
        <v>1</v>
      </c>
      <c r="H49" s="25">
        <v>27959</v>
      </c>
      <c r="I49" s="23" t="s">
        <v>54</v>
      </c>
      <c r="J49" s="218" t="s">
        <v>168</v>
      </c>
      <c r="K49" s="240" t="s">
        <v>56</v>
      </c>
      <c r="L49" s="41"/>
      <c r="M49" s="251"/>
      <c r="N49" s="41"/>
      <c r="O49" s="41"/>
    </row>
    <row r="50" spans="1:15" ht="55.35" customHeight="1" x14ac:dyDescent="0.3">
      <c r="A50" s="23">
        <v>40</v>
      </c>
      <c r="B50" s="23" t="s">
        <v>158</v>
      </c>
      <c r="C50" s="23" t="s">
        <v>50</v>
      </c>
      <c r="D50" s="23" t="s">
        <v>169</v>
      </c>
      <c r="E50" s="204" t="s">
        <v>170</v>
      </c>
      <c r="F50" s="24" t="s">
        <v>171</v>
      </c>
      <c r="G50" s="23">
        <v>1</v>
      </c>
      <c r="H50" s="25">
        <v>27900</v>
      </c>
      <c r="I50" s="23" t="s">
        <v>54</v>
      </c>
      <c r="J50" s="218" t="s">
        <v>172</v>
      </c>
      <c r="K50" s="240" t="s">
        <v>56</v>
      </c>
      <c r="L50" s="41"/>
      <c r="M50" s="251"/>
      <c r="N50" s="41"/>
      <c r="O50" s="41"/>
    </row>
    <row r="51" spans="1:15" ht="55.35" customHeight="1" x14ac:dyDescent="0.3">
      <c r="A51" s="23">
        <v>41</v>
      </c>
      <c r="B51" s="23" t="s">
        <v>173</v>
      </c>
      <c r="C51" s="23" t="s">
        <v>50</v>
      </c>
      <c r="D51" s="23" t="s">
        <v>174</v>
      </c>
      <c r="E51" s="204" t="s">
        <v>175</v>
      </c>
      <c r="F51" s="24" t="s">
        <v>176</v>
      </c>
      <c r="G51" s="23">
        <v>1</v>
      </c>
      <c r="H51" s="35">
        <v>29760</v>
      </c>
      <c r="I51" s="240" t="s">
        <v>177</v>
      </c>
      <c r="J51" s="218" t="s">
        <v>178</v>
      </c>
      <c r="K51" s="240" t="s">
        <v>177</v>
      </c>
      <c r="L51" s="41" t="s">
        <v>179</v>
      </c>
      <c r="M51" s="251" t="s">
        <v>180</v>
      </c>
      <c r="N51" s="251" t="s">
        <v>181</v>
      </c>
      <c r="O51" s="284" t="s">
        <v>182</v>
      </c>
    </row>
    <row r="52" spans="1:15" ht="55.35" customHeight="1" x14ac:dyDescent="0.3">
      <c r="A52" s="23">
        <v>42</v>
      </c>
      <c r="B52" s="23" t="s">
        <v>173</v>
      </c>
      <c r="C52" s="23" t="s">
        <v>50</v>
      </c>
      <c r="D52" s="23" t="s">
        <v>174</v>
      </c>
      <c r="E52" s="204" t="s">
        <v>175</v>
      </c>
      <c r="F52" s="24" t="s">
        <v>176</v>
      </c>
      <c r="G52" s="23">
        <v>1</v>
      </c>
      <c r="H52" s="35">
        <v>29760</v>
      </c>
      <c r="I52" s="240" t="s">
        <v>177</v>
      </c>
      <c r="J52" s="218" t="s">
        <v>183</v>
      </c>
      <c r="K52" s="240" t="s">
        <v>177</v>
      </c>
      <c r="L52" s="41" t="s">
        <v>179</v>
      </c>
      <c r="M52" s="251" t="s">
        <v>180</v>
      </c>
      <c r="N52" s="251" t="s">
        <v>181</v>
      </c>
      <c r="O52" s="284" t="s">
        <v>184</v>
      </c>
    </row>
    <row r="53" spans="1:15" ht="55.35" customHeight="1" x14ac:dyDescent="0.3">
      <c r="A53" s="23">
        <v>43</v>
      </c>
      <c r="B53" s="23" t="s">
        <v>185</v>
      </c>
      <c r="C53" s="23" t="s">
        <v>50</v>
      </c>
      <c r="D53" s="23" t="s">
        <v>186</v>
      </c>
      <c r="E53" s="204" t="s">
        <v>187</v>
      </c>
      <c r="F53" s="24" t="s">
        <v>188</v>
      </c>
      <c r="G53" s="23">
        <v>1</v>
      </c>
      <c r="H53" s="35">
        <v>49900</v>
      </c>
      <c r="I53" s="23" t="s">
        <v>54</v>
      </c>
      <c r="J53" s="218" t="s">
        <v>189</v>
      </c>
      <c r="K53" s="240" t="s">
        <v>56</v>
      </c>
      <c r="L53" s="41"/>
      <c r="M53" s="251"/>
      <c r="N53" s="41"/>
      <c r="O53" s="41"/>
    </row>
    <row r="54" spans="1:15" ht="55.35" customHeight="1" x14ac:dyDescent="0.3">
      <c r="A54" s="23">
        <v>44</v>
      </c>
      <c r="B54" s="23" t="s">
        <v>173</v>
      </c>
      <c r="C54" s="23" t="s">
        <v>59</v>
      </c>
      <c r="D54" s="23" t="s">
        <v>190</v>
      </c>
      <c r="E54" s="204" t="s">
        <v>191</v>
      </c>
      <c r="F54" s="24" t="s">
        <v>192</v>
      </c>
      <c r="G54" s="23">
        <v>1</v>
      </c>
      <c r="H54" s="35">
        <v>52100</v>
      </c>
      <c r="I54" s="23" t="s">
        <v>54</v>
      </c>
      <c r="J54" s="218" t="s">
        <v>193</v>
      </c>
      <c r="K54" s="240" t="s">
        <v>56</v>
      </c>
      <c r="L54" s="41"/>
      <c r="M54" s="251"/>
      <c r="N54" s="41"/>
      <c r="O54" s="41"/>
    </row>
    <row r="55" spans="1:15" ht="55.35" customHeight="1" x14ac:dyDescent="0.3">
      <c r="A55" s="266">
        <v>45</v>
      </c>
      <c r="B55" s="266" t="s">
        <v>173</v>
      </c>
      <c r="C55" s="266" t="s">
        <v>59</v>
      </c>
      <c r="D55" s="266" t="s">
        <v>190</v>
      </c>
      <c r="E55" s="266" t="s">
        <v>191</v>
      </c>
      <c r="F55" s="267" t="s">
        <v>192</v>
      </c>
      <c r="G55" s="266">
        <v>1</v>
      </c>
      <c r="H55" s="273">
        <v>52101</v>
      </c>
      <c r="I55" s="266" t="s">
        <v>194</v>
      </c>
      <c r="J55" s="264" t="s">
        <v>195</v>
      </c>
      <c r="K55" s="269" t="s">
        <v>196</v>
      </c>
      <c r="L55" s="274" t="s">
        <v>197</v>
      </c>
      <c r="M55" s="251"/>
      <c r="N55" s="41"/>
      <c r="O55" s="41"/>
    </row>
    <row r="56" spans="1:15" ht="55.35" customHeight="1" x14ac:dyDescent="0.3">
      <c r="A56" s="23">
        <v>46</v>
      </c>
      <c r="B56" s="23" t="s">
        <v>173</v>
      </c>
      <c r="C56" s="23" t="s">
        <v>59</v>
      </c>
      <c r="D56" s="23" t="s">
        <v>198</v>
      </c>
      <c r="E56" s="204" t="s">
        <v>199</v>
      </c>
      <c r="F56" s="24" t="s">
        <v>200</v>
      </c>
      <c r="G56" s="23">
        <v>1</v>
      </c>
      <c r="H56" s="35">
        <v>28500</v>
      </c>
      <c r="I56" s="23" t="s">
        <v>54</v>
      </c>
      <c r="J56" s="218" t="s">
        <v>201</v>
      </c>
      <c r="K56" s="240" t="s">
        <v>202</v>
      </c>
      <c r="L56" s="41" t="s">
        <v>197</v>
      </c>
      <c r="M56" s="251">
        <v>45986</v>
      </c>
      <c r="N56" s="41"/>
      <c r="O56" s="41" t="s">
        <v>203</v>
      </c>
    </row>
    <row r="57" spans="1:15" ht="55.35" customHeight="1" x14ac:dyDescent="0.3">
      <c r="A57" s="23">
        <v>47</v>
      </c>
      <c r="B57" s="23" t="s">
        <v>204</v>
      </c>
      <c r="C57" s="23" t="s">
        <v>59</v>
      </c>
      <c r="D57" s="23" t="s">
        <v>205</v>
      </c>
      <c r="E57" s="204" t="s">
        <v>206</v>
      </c>
      <c r="F57" s="24" t="s">
        <v>207</v>
      </c>
      <c r="G57" s="23">
        <v>1</v>
      </c>
      <c r="H57" s="35">
        <v>31500</v>
      </c>
      <c r="I57" s="23" t="s">
        <v>54</v>
      </c>
      <c r="J57" s="218" t="s">
        <v>208</v>
      </c>
      <c r="K57" s="240" t="s">
        <v>56</v>
      </c>
      <c r="L57" s="41"/>
      <c r="M57" s="251"/>
      <c r="N57" s="41"/>
      <c r="O57" s="41"/>
    </row>
    <row r="58" spans="1:15" ht="55.35" customHeight="1" x14ac:dyDescent="0.3">
      <c r="A58" s="23">
        <v>48</v>
      </c>
      <c r="B58" s="23" t="s">
        <v>209</v>
      </c>
      <c r="C58" s="23" t="s">
        <v>59</v>
      </c>
      <c r="D58" s="23" t="s">
        <v>210</v>
      </c>
      <c r="E58" s="204" t="s">
        <v>211</v>
      </c>
      <c r="F58" s="24" t="s">
        <v>212</v>
      </c>
      <c r="G58" s="23">
        <v>1</v>
      </c>
      <c r="H58" s="35">
        <v>6000</v>
      </c>
      <c r="I58" s="23" t="s">
        <v>54</v>
      </c>
      <c r="J58" s="218" t="s">
        <v>213</v>
      </c>
      <c r="K58" s="240" t="s">
        <v>56</v>
      </c>
      <c r="L58" s="41"/>
      <c r="M58" s="251"/>
      <c r="N58" s="41"/>
      <c r="O58" s="41"/>
    </row>
    <row r="59" spans="1:15" ht="55.35" customHeight="1" x14ac:dyDescent="0.3">
      <c r="A59" s="23">
        <v>49</v>
      </c>
      <c r="B59" s="23" t="s">
        <v>158</v>
      </c>
      <c r="C59" s="23" t="s">
        <v>59</v>
      </c>
      <c r="D59" s="23" t="s">
        <v>214</v>
      </c>
      <c r="E59" s="204" t="s">
        <v>215</v>
      </c>
      <c r="F59" s="24" t="s">
        <v>216</v>
      </c>
      <c r="G59" s="23">
        <v>1</v>
      </c>
      <c r="H59" s="35">
        <v>18300</v>
      </c>
      <c r="I59" s="23" t="s">
        <v>54</v>
      </c>
      <c r="J59" s="218" t="s">
        <v>217</v>
      </c>
      <c r="K59" s="240" t="s">
        <v>56</v>
      </c>
      <c r="L59" s="41"/>
      <c r="M59" s="251"/>
      <c r="N59" s="41"/>
      <c r="O59" s="41"/>
    </row>
    <row r="60" spans="1:15" ht="55.35" customHeight="1" x14ac:dyDescent="0.3">
      <c r="A60" s="23">
        <v>50</v>
      </c>
      <c r="B60" s="23" t="s">
        <v>158</v>
      </c>
      <c r="C60" s="23" t="s">
        <v>81</v>
      </c>
      <c r="D60" s="23" t="s">
        <v>218</v>
      </c>
      <c r="E60" s="204" t="s">
        <v>219</v>
      </c>
      <c r="F60" s="24" t="s">
        <v>220</v>
      </c>
      <c r="G60" s="23">
        <v>1</v>
      </c>
      <c r="H60" s="35">
        <v>8450</v>
      </c>
      <c r="I60" s="23" t="s">
        <v>54</v>
      </c>
      <c r="J60" s="218" t="s">
        <v>221</v>
      </c>
      <c r="K60" s="240" t="s">
        <v>56</v>
      </c>
      <c r="L60" s="41"/>
      <c r="M60" s="251"/>
      <c r="N60" s="41"/>
      <c r="O60" s="41"/>
    </row>
    <row r="61" spans="1:15" ht="55.35" customHeight="1" x14ac:dyDescent="0.3">
      <c r="A61" s="23">
        <v>51</v>
      </c>
      <c r="B61" s="23" t="s">
        <v>158</v>
      </c>
      <c r="C61" s="23" t="s">
        <v>222</v>
      </c>
      <c r="D61" s="23" t="s">
        <v>223</v>
      </c>
      <c r="E61" s="204" t="s">
        <v>224</v>
      </c>
      <c r="F61" s="24" t="s">
        <v>225</v>
      </c>
      <c r="G61" s="23">
        <v>1</v>
      </c>
      <c r="H61" s="25">
        <v>20410</v>
      </c>
      <c r="I61" s="23" t="s">
        <v>54</v>
      </c>
      <c r="J61" s="218" t="s">
        <v>226</v>
      </c>
      <c r="K61" s="240" t="s">
        <v>56</v>
      </c>
      <c r="L61" s="41"/>
      <c r="M61" s="251"/>
      <c r="N61" s="41"/>
      <c r="O61" s="41"/>
    </row>
    <row r="62" spans="1:15" ht="55.35" customHeight="1" x14ac:dyDescent="0.3">
      <c r="A62" s="23">
        <v>52</v>
      </c>
      <c r="B62" s="23" t="s">
        <v>158</v>
      </c>
      <c r="C62" s="23" t="s">
        <v>222</v>
      </c>
      <c r="D62" s="23" t="s">
        <v>223</v>
      </c>
      <c r="E62" s="204" t="s">
        <v>224</v>
      </c>
      <c r="F62" s="24" t="s">
        <v>225</v>
      </c>
      <c r="G62" s="23">
        <v>1</v>
      </c>
      <c r="H62" s="25">
        <v>20410</v>
      </c>
      <c r="I62" s="23" t="s">
        <v>54</v>
      </c>
      <c r="J62" s="218" t="s">
        <v>227</v>
      </c>
      <c r="K62" s="240" t="s">
        <v>56</v>
      </c>
      <c r="L62" s="41"/>
      <c r="M62" s="251"/>
      <c r="N62" s="41"/>
      <c r="O62" s="41"/>
    </row>
    <row r="63" spans="1:15" ht="55.35" customHeight="1" x14ac:dyDescent="0.3">
      <c r="A63" s="23">
        <v>53</v>
      </c>
      <c r="B63" s="23" t="s">
        <v>173</v>
      </c>
      <c r="C63" s="23" t="s">
        <v>228</v>
      </c>
      <c r="D63" s="23" t="s">
        <v>229</v>
      </c>
      <c r="E63" s="204" t="s">
        <v>230</v>
      </c>
      <c r="F63" s="24" t="s">
        <v>231</v>
      </c>
      <c r="G63" s="23">
        <v>1</v>
      </c>
      <c r="H63" s="35">
        <v>22363</v>
      </c>
      <c r="I63" s="23" t="s">
        <v>54</v>
      </c>
      <c r="J63" s="218" t="s">
        <v>232</v>
      </c>
      <c r="K63" s="240" t="s">
        <v>233</v>
      </c>
      <c r="L63" s="41"/>
      <c r="M63" s="251"/>
      <c r="N63" s="41"/>
      <c r="O63" s="41"/>
    </row>
    <row r="64" spans="1:15" ht="55.35" customHeight="1" x14ac:dyDescent="0.3">
      <c r="A64" s="23">
        <v>54</v>
      </c>
      <c r="B64" s="23" t="s">
        <v>173</v>
      </c>
      <c r="C64" s="23" t="s">
        <v>228</v>
      </c>
      <c r="D64" s="23" t="s">
        <v>229</v>
      </c>
      <c r="E64" s="204" t="s">
        <v>230</v>
      </c>
      <c r="F64" s="24" t="s">
        <v>231</v>
      </c>
      <c r="G64" s="23">
        <v>1</v>
      </c>
      <c r="H64" s="35">
        <f>H63</f>
        <v>22363</v>
      </c>
      <c r="I64" s="23" t="s">
        <v>54</v>
      </c>
      <c r="J64" s="218" t="s">
        <v>234</v>
      </c>
      <c r="K64" s="240" t="s">
        <v>235</v>
      </c>
      <c r="L64" s="41" t="s">
        <v>236</v>
      </c>
      <c r="M64" s="251">
        <v>45933</v>
      </c>
      <c r="N64" s="41"/>
      <c r="O64" s="41" t="s">
        <v>237</v>
      </c>
    </row>
    <row r="65" spans="1:16" ht="55.35" customHeight="1" x14ac:dyDescent="0.3">
      <c r="A65" s="23">
        <v>55</v>
      </c>
      <c r="B65" s="23" t="s">
        <v>158</v>
      </c>
      <c r="C65" s="23" t="s">
        <v>50</v>
      </c>
      <c r="D65" s="23" t="s">
        <v>169</v>
      </c>
      <c r="E65" s="204" t="s">
        <v>170</v>
      </c>
      <c r="F65" s="24" t="s">
        <v>171</v>
      </c>
      <c r="G65" s="23">
        <v>1</v>
      </c>
      <c r="H65" s="35">
        <v>31000</v>
      </c>
      <c r="I65" s="23" t="s">
        <v>54</v>
      </c>
      <c r="J65" s="218" t="s">
        <v>238</v>
      </c>
      <c r="K65" s="240" t="s">
        <v>56</v>
      </c>
      <c r="L65" s="41"/>
      <c r="M65" s="251"/>
      <c r="N65" s="41"/>
      <c r="O65" s="41"/>
    </row>
    <row r="66" spans="1:16" ht="55.35" customHeight="1" x14ac:dyDescent="0.3">
      <c r="A66" s="23">
        <v>56</v>
      </c>
      <c r="B66" s="23" t="s">
        <v>158</v>
      </c>
      <c r="C66" s="23" t="s">
        <v>64</v>
      </c>
      <c r="D66" s="23" t="s">
        <v>239</v>
      </c>
      <c r="E66" s="204" t="s">
        <v>240</v>
      </c>
      <c r="F66" s="24" t="s">
        <v>241</v>
      </c>
      <c r="G66" s="23">
        <v>1</v>
      </c>
      <c r="H66" s="35">
        <v>7880</v>
      </c>
      <c r="I66" s="23" t="s">
        <v>54</v>
      </c>
      <c r="J66" s="218" t="s">
        <v>242</v>
      </c>
      <c r="K66" s="240" t="s">
        <v>56</v>
      </c>
      <c r="L66" s="41"/>
      <c r="M66" s="251"/>
      <c r="N66" s="41"/>
      <c r="O66" s="41"/>
    </row>
    <row r="67" spans="1:16" ht="55.35" customHeight="1" x14ac:dyDescent="0.3">
      <c r="A67" s="220">
        <v>57</v>
      </c>
      <c r="B67" s="220" t="s">
        <v>173</v>
      </c>
      <c r="C67" s="220" t="s">
        <v>64</v>
      </c>
      <c r="D67" s="220" t="s">
        <v>243</v>
      </c>
      <c r="E67" s="220" t="s">
        <v>244</v>
      </c>
      <c r="F67" s="221" t="s">
        <v>245</v>
      </c>
      <c r="G67" s="220">
        <v>1</v>
      </c>
      <c r="H67" s="222">
        <v>20000</v>
      </c>
      <c r="I67" s="220" t="s">
        <v>246</v>
      </c>
      <c r="J67" s="227" t="s">
        <v>247</v>
      </c>
      <c r="K67" s="241" t="s">
        <v>248</v>
      </c>
      <c r="L67" s="230" t="s">
        <v>249</v>
      </c>
      <c r="M67" s="251"/>
      <c r="N67" s="41"/>
      <c r="O67" s="41"/>
    </row>
    <row r="68" spans="1:16" ht="55.35" customHeight="1" x14ac:dyDescent="0.3">
      <c r="A68" s="23">
        <v>58</v>
      </c>
      <c r="B68" s="23" t="s">
        <v>158</v>
      </c>
      <c r="C68" s="23" t="s">
        <v>64</v>
      </c>
      <c r="D68" s="23" t="s">
        <v>250</v>
      </c>
      <c r="E68" s="23" t="s">
        <v>251</v>
      </c>
      <c r="F68" s="24" t="s">
        <v>252</v>
      </c>
      <c r="G68" s="23">
        <v>1</v>
      </c>
      <c r="H68" s="25">
        <v>20550</v>
      </c>
      <c r="I68" s="23" t="s">
        <v>54</v>
      </c>
      <c r="J68" s="33" t="s">
        <v>253</v>
      </c>
      <c r="K68" s="240" t="s">
        <v>254</v>
      </c>
      <c r="L68" s="230" t="s">
        <v>255</v>
      </c>
      <c r="M68" s="251">
        <v>45897</v>
      </c>
      <c r="N68" s="41"/>
      <c r="O68" s="41"/>
    </row>
    <row r="69" spans="1:16" ht="55.35" customHeight="1" x14ac:dyDescent="0.3">
      <c r="A69" s="23">
        <v>59</v>
      </c>
      <c r="B69" s="23" t="s">
        <v>158</v>
      </c>
      <c r="C69" s="23" t="s">
        <v>64</v>
      </c>
      <c r="D69" s="23" t="s">
        <v>250</v>
      </c>
      <c r="E69" s="23" t="s">
        <v>251</v>
      </c>
      <c r="F69" s="24" t="s">
        <v>252</v>
      </c>
      <c r="G69" s="23">
        <v>1</v>
      </c>
      <c r="H69" s="25">
        <v>20550</v>
      </c>
      <c r="I69" s="23" t="s">
        <v>54</v>
      </c>
      <c r="J69" s="33" t="s">
        <v>256</v>
      </c>
      <c r="K69" s="240" t="s">
        <v>56</v>
      </c>
      <c r="L69" s="230"/>
      <c r="M69" s="251"/>
      <c r="N69" s="42"/>
      <c r="O69" s="41"/>
    </row>
    <row r="70" spans="1:16" ht="55.35" customHeight="1" x14ac:dyDescent="0.3">
      <c r="A70" s="275">
        <v>60</v>
      </c>
      <c r="B70" s="275" t="s">
        <v>257</v>
      </c>
      <c r="C70" s="275" t="s">
        <v>64</v>
      </c>
      <c r="D70" s="275" t="s">
        <v>258</v>
      </c>
      <c r="E70" s="276" t="s">
        <v>259</v>
      </c>
      <c r="F70" s="277" t="s">
        <v>260</v>
      </c>
      <c r="G70" s="276">
        <v>1</v>
      </c>
      <c r="H70" s="278">
        <v>7890</v>
      </c>
      <c r="I70" s="276" t="s">
        <v>54</v>
      </c>
      <c r="J70" s="279" t="s">
        <v>261</v>
      </c>
      <c r="K70" s="260" t="s">
        <v>113</v>
      </c>
      <c r="L70" s="230" t="s">
        <v>114</v>
      </c>
      <c r="M70" s="251">
        <v>45766</v>
      </c>
      <c r="N70" s="42"/>
      <c r="O70" s="240" t="s">
        <v>113</v>
      </c>
    </row>
    <row r="71" spans="1:16" ht="55.35" customHeight="1" x14ac:dyDescent="0.3">
      <c r="A71" s="238">
        <v>61</v>
      </c>
      <c r="B71" s="238" t="s">
        <v>158</v>
      </c>
      <c r="C71" s="238" t="s">
        <v>262</v>
      </c>
      <c r="D71" s="238" t="s">
        <v>263</v>
      </c>
      <c r="E71" s="204" t="s">
        <v>264</v>
      </c>
      <c r="F71" s="24" t="s">
        <v>265</v>
      </c>
      <c r="G71" s="23">
        <v>1</v>
      </c>
      <c r="H71" s="35">
        <v>10900</v>
      </c>
      <c r="I71" s="23" t="s">
        <v>54</v>
      </c>
      <c r="J71" s="219" t="s">
        <v>266</v>
      </c>
      <c r="K71" s="240" t="s">
        <v>56</v>
      </c>
      <c r="L71" s="230"/>
      <c r="M71" s="251"/>
      <c r="N71" s="41"/>
      <c r="O71" s="41"/>
    </row>
    <row r="72" spans="1:16" ht="55.35" customHeight="1" x14ac:dyDescent="0.3">
      <c r="A72" s="23">
        <v>62</v>
      </c>
      <c r="B72" s="23" t="s">
        <v>158</v>
      </c>
      <c r="C72" s="23" t="s">
        <v>262</v>
      </c>
      <c r="D72" s="23" t="s">
        <v>267</v>
      </c>
      <c r="E72" s="204" t="s">
        <v>268</v>
      </c>
      <c r="F72" s="24" t="s">
        <v>269</v>
      </c>
      <c r="G72" s="23">
        <v>1</v>
      </c>
      <c r="H72" s="35">
        <v>6159</v>
      </c>
      <c r="I72" s="23" t="s">
        <v>54</v>
      </c>
      <c r="J72" s="219" t="s">
        <v>270</v>
      </c>
      <c r="K72" s="240" t="s">
        <v>56</v>
      </c>
      <c r="L72" s="230"/>
      <c r="M72" s="251"/>
      <c r="N72" s="41"/>
      <c r="O72" s="41"/>
    </row>
    <row r="73" spans="1:16" ht="55.35" customHeight="1" x14ac:dyDescent="0.3">
      <c r="A73" s="220">
        <v>63</v>
      </c>
      <c r="B73" s="220" t="s">
        <v>150</v>
      </c>
      <c r="C73" s="220" t="s">
        <v>271</v>
      </c>
      <c r="D73" s="220" t="s">
        <v>272</v>
      </c>
      <c r="E73" s="220" t="s">
        <v>273</v>
      </c>
      <c r="F73" s="221" t="s">
        <v>274</v>
      </c>
      <c r="G73" s="220">
        <v>1</v>
      </c>
      <c r="H73" s="222">
        <v>890</v>
      </c>
      <c r="I73" s="220" t="s">
        <v>246</v>
      </c>
      <c r="J73" s="223" t="s">
        <v>275</v>
      </c>
      <c r="K73" s="241" t="s">
        <v>276</v>
      </c>
      <c r="L73" s="230" t="s">
        <v>197</v>
      </c>
      <c r="M73" s="251"/>
      <c r="N73" s="41"/>
      <c r="O73" s="41"/>
    </row>
    <row r="74" spans="1:16" ht="55.35" customHeight="1" x14ac:dyDescent="0.3">
      <c r="A74" s="23">
        <v>64</v>
      </c>
      <c r="B74" s="23" t="s">
        <v>63</v>
      </c>
      <c r="C74" s="23" t="s">
        <v>64</v>
      </c>
      <c r="D74" s="23" t="s">
        <v>277</v>
      </c>
      <c r="E74" s="23" t="s">
        <v>278</v>
      </c>
      <c r="F74" s="24" t="s">
        <v>279</v>
      </c>
      <c r="G74" s="23">
        <v>1</v>
      </c>
      <c r="H74" s="203">
        <v>15000</v>
      </c>
      <c r="I74" s="23" t="s">
        <v>54</v>
      </c>
      <c r="J74" s="219" t="s">
        <v>280</v>
      </c>
      <c r="K74" s="240" t="s">
        <v>56</v>
      </c>
      <c r="L74" s="230"/>
      <c r="M74" s="251"/>
      <c r="N74" s="41"/>
      <c r="O74" s="41"/>
      <c r="P74" s="208" t="s">
        <v>281</v>
      </c>
    </row>
    <row r="75" spans="1:16" ht="55.35" customHeight="1" x14ac:dyDescent="0.3">
      <c r="A75" s="23">
        <v>65</v>
      </c>
      <c r="B75" s="23" t="s">
        <v>63</v>
      </c>
      <c r="C75" s="23" t="s">
        <v>64</v>
      </c>
      <c r="D75" s="23" t="s">
        <v>277</v>
      </c>
      <c r="E75" s="23" t="s">
        <v>278</v>
      </c>
      <c r="F75" s="24" t="s">
        <v>279</v>
      </c>
      <c r="G75" s="23">
        <v>1</v>
      </c>
      <c r="H75" s="203">
        <v>15000</v>
      </c>
      <c r="I75" s="23" t="s">
        <v>54</v>
      </c>
      <c r="J75" s="219" t="s">
        <v>282</v>
      </c>
      <c r="K75" s="240" t="s">
        <v>56</v>
      </c>
      <c r="L75" s="230"/>
      <c r="M75" s="251"/>
      <c r="N75" s="41"/>
      <c r="O75" s="41"/>
      <c r="P75" s="210"/>
    </row>
    <row r="76" spans="1:16" ht="55.35" customHeight="1" x14ac:dyDescent="0.3">
      <c r="A76" s="23">
        <v>66</v>
      </c>
      <c r="B76" s="23" t="s">
        <v>63</v>
      </c>
      <c r="C76" s="23" t="s">
        <v>64</v>
      </c>
      <c r="D76" s="23" t="s">
        <v>283</v>
      </c>
      <c r="E76" s="23" t="s">
        <v>278</v>
      </c>
      <c r="F76" s="24" t="s">
        <v>279</v>
      </c>
      <c r="G76" s="23"/>
      <c r="H76" s="203">
        <v>15000</v>
      </c>
      <c r="I76" s="23" t="s">
        <v>54</v>
      </c>
      <c r="J76" s="219" t="s">
        <v>284</v>
      </c>
      <c r="K76" s="240" t="s">
        <v>56</v>
      </c>
      <c r="L76" s="230"/>
      <c r="M76" s="251"/>
      <c r="N76" s="42"/>
      <c r="O76" s="41"/>
    </row>
    <row r="77" spans="1:16" ht="55.35" customHeight="1" x14ac:dyDescent="0.3">
      <c r="A77" s="23">
        <v>67</v>
      </c>
      <c r="B77" s="23" t="s">
        <v>285</v>
      </c>
      <c r="C77" s="23" t="s">
        <v>64</v>
      </c>
      <c r="D77" s="23"/>
      <c r="E77" s="23" t="s">
        <v>286</v>
      </c>
      <c r="F77" s="202" t="s">
        <v>287</v>
      </c>
      <c r="G77" s="23">
        <v>1</v>
      </c>
      <c r="H77" s="203">
        <v>40000</v>
      </c>
      <c r="I77" s="23" t="s">
        <v>54</v>
      </c>
      <c r="J77" s="219" t="s">
        <v>288</v>
      </c>
      <c r="K77" s="240" t="s">
        <v>56</v>
      </c>
      <c r="L77" s="41"/>
      <c r="M77" s="251"/>
      <c r="N77" s="41"/>
      <c r="O77" s="41"/>
    </row>
    <row r="78" spans="1:16" ht="55.35" customHeight="1" x14ac:dyDescent="0.3">
      <c r="A78" s="23">
        <v>68</v>
      </c>
      <c r="B78" s="23" t="s">
        <v>80</v>
      </c>
      <c r="C78" s="23" t="s">
        <v>81</v>
      </c>
      <c r="D78" s="23" t="s">
        <v>82</v>
      </c>
      <c r="E78" s="204" t="s">
        <v>83</v>
      </c>
      <c r="F78" s="24" t="s">
        <v>289</v>
      </c>
      <c r="G78" s="23">
        <v>1</v>
      </c>
      <c r="H78" s="36">
        <v>1800</v>
      </c>
      <c r="I78" s="23" t="s">
        <v>54</v>
      </c>
      <c r="J78" s="219" t="s">
        <v>290</v>
      </c>
      <c r="K78" s="240" t="s">
        <v>291</v>
      </c>
      <c r="L78" s="343" t="s">
        <v>89</v>
      </c>
      <c r="M78" s="251"/>
      <c r="N78" s="251"/>
      <c r="O78" s="343" t="s">
        <v>90</v>
      </c>
    </row>
    <row r="79" spans="1:16" ht="55.35" customHeight="1" x14ac:dyDescent="0.3">
      <c r="A79" s="23">
        <v>69</v>
      </c>
      <c r="B79" s="23" t="s">
        <v>80</v>
      </c>
      <c r="C79" s="23" t="s">
        <v>81</v>
      </c>
      <c r="D79" s="23" t="s">
        <v>82</v>
      </c>
      <c r="E79" s="204" t="s">
        <v>83</v>
      </c>
      <c r="F79" s="24" t="s">
        <v>289</v>
      </c>
      <c r="G79" s="23">
        <v>1</v>
      </c>
      <c r="H79" s="36">
        <v>1800</v>
      </c>
      <c r="I79" s="23" t="s">
        <v>54</v>
      </c>
      <c r="J79" s="219" t="s">
        <v>292</v>
      </c>
      <c r="K79" s="240" t="s">
        <v>56</v>
      </c>
      <c r="L79" s="41" t="s">
        <v>89</v>
      </c>
      <c r="M79" s="251"/>
      <c r="N79" s="41"/>
      <c r="O79" s="41" t="s">
        <v>90</v>
      </c>
    </row>
    <row r="80" spans="1:16" ht="55.35" customHeight="1" x14ac:dyDescent="0.3">
      <c r="A80" s="23">
        <v>70</v>
      </c>
      <c r="B80" s="23" t="s">
        <v>80</v>
      </c>
      <c r="C80" s="23" t="s">
        <v>81</v>
      </c>
      <c r="D80" s="23" t="s">
        <v>82</v>
      </c>
      <c r="E80" s="204" t="s">
        <v>83</v>
      </c>
      <c r="F80" s="24" t="s">
        <v>289</v>
      </c>
      <c r="G80" s="23">
        <v>1</v>
      </c>
      <c r="H80" s="36">
        <v>1800</v>
      </c>
      <c r="I80" s="23" t="s">
        <v>54</v>
      </c>
      <c r="J80" s="219" t="s">
        <v>293</v>
      </c>
      <c r="K80" s="240" t="s">
        <v>56</v>
      </c>
      <c r="L80" s="41" t="s">
        <v>89</v>
      </c>
      <c r="M80" s="251"/>
      <c r="N80" s="41"/>
      <c r="O80" s="41" t="s">
        <v>90</v>
      </c>
    </row>
    <row r="81" spans="1:16" ht="55.35" customHeight="1" x14ac:dyDescent="0.3">
      <c r="A81" s="23">
        <v>71</v>
      </c>
      <c r="B81" s="23" t="s">
        <v>80</v>
      </c>
      <c r="C81" s="23" t="s">
        <v>294</v>
      </c>
      <c r="D81" s="23" t="s">
        <v>295</v>
      </c>
      <c r="E81" s="23" t="s">
        <v>296</v>
      </c>
      <c r="F81" s="24" t="s">
        <v>294</v>
      </c>
      <c r="G81" s="23">
        <v>1</v>
      </c>
      <c r="H81" s="203">
        <v>413</v>
      </c>
      <c r="I81" s="23" t="s">
        <v>54</v>
      </c>
      <c r="J81" s="219" t="s">
        <v>297</v>
      </c>
      <c r="K81" s="240" t="s">
        <v>56</v>
      </c>
      <c r="L81" s="37"/>
      <c r="M81" s="252"/>
      <c r="N81" s="37"/>
      <c r="O81" s="37"/>
    </row>
    <row r="82" spans="1:16" ht="55.35" customHeight="1" x14ac:dyDescent="0.3">
      <c r="A82" s="23">
        <v>72</v>
      </c>
      <c r="B82" s="23" t="s">
        <v>21</v>
      </c>
      <c r="C82" s="23" t="s">
        <v>59</v>
      </c>
      <c r="D82" s="23" t="s">
        <v>298</v>
      </c>
      <c r="E82" s="23" t="s">
        <v>299</v>
      </c>
      <c r="F82" s="24" t="s">
        <v>300</v>
      </c>
      <c r="G82" s="23">
        <v>1</v>
      </c>
      <c r="H82" s="203">
        <v>664.13</v>
      </c>
      <c r="I82" s="23" t="s">
        <v>54</v>
      </c>
      <c r="J82" s="219" t="s">
        <v>301</v>
      </c>
      <c r="K82" s="240" t="s">
        <v>56</v>
      </c>
      <c r="L82" s="37"/>
      <c r="M82" s="252"/>
      <c r="N82" s="37"/>
      <c r="O82" s="37"/>
      <c r="P82" s="208" t="s">
        <v>302</v>
      </c>
    </row>
    <row r="83" spans="1:16" ht="55.35" customHeight="1" x14ac:dyDescent="0.3">
      <c r="A83" s="23">
        <v>73</v>
      </c>
      <c r="B83" s="23" t="s">
        <v>21</v>
      </c>
      <c r="C83" s="23" t="s">
        <v>59</v>
      </c>
      <c r="D83" s="23" t="s">
        <v>303</v>
      </c>
      <c r="E83" s="23" t="s">
        <v>304</v>
      </c>
      <c r="F83" s="24" t="s">
        <v>305</v>
      </c>
      <c r="G83" s="23">
        <v>1</v>
      </c>
      <c r="H83" s="203">
        <v>483</v>
      </c>
      <c r="I83" s="23" t="s">
        <v>54</v>
      </c>
      <c r="J83" s="219" t="s">
        <v>306</v>
      </c>
      <c r="K83" s="240" t="s">
        <v>56</v>
      </c>
      <c r="L83" s="37"/>
      <c r="M83" s="252"/>
      <c r="N83" s="37"/>
      <c r="O83" s="37"/>
      <c r="P83" s="208" t="s">
        <v>302</v>
      </c>
    </row>
    <row r="84" spans="1:16" ht="55.35" customHeight="1" x14ac:dyDescent="0.3">
      <c r="A84" s="23">
        <v>74</v>
      </c>
      <c r="B84" s="23" t="s">
        <v>21</v>
      </c>
      <c r="C84" s="23" t="s">
        <v>59</v>
      </c>
      <c r="D84" s="23" t="s">
        <v>307</v>
      </c>
      <c r="E84" s="23" t="s">
        <v>308</v>
      </c>
      <c r="F84" s="24" t="s">
        <v>309</v>
      </c>
      <c r="G84" s="23">
        <v>1</v>
      </c>
      <c r="H84" s="203">
        <v>324</v>
      </c>
      <c r="I84" s="23" t="s">
        <v>54</v>
      </c>
      <c r="J84" s="219" t="s">
        <v>310</v>
      </c>
      <c r="K84" s="240" t="s">
        <v>56</v>
      </c>
      <c r="L84" s="37"/>
      <c r="M84" s="252"/>
      <c r="N84" s="37"/>
      <c r="O84" s="37"/>
      <c r="P84" s="208" t="s">
        <v>311</v>
      </c>
    </row>
    <row r="85" spans="1:16" ht="55.35" customHeight="1" x14ac:dyDescent="0.3">
      <c r="A85" s="23">
        <v>75</v>
      </c>
      <c r="B85" s="23" t="s">
        <v>21</v>
      </c>
      <c r="C85" s="23" t="s">
        <v>59</v>
      </c>
      <c r="D85" s="23" t="s">
        <v>307</v>
      </c>
      <c r="E85" s="23" t="s">
        <v>308</v>
      </c>
      <c r="F85" s="24" t="s">
        <v>309</v>
      </c>
      <c r="G85" s="23">
        <v>1</v>
      </c>
      <c r="H85" s="203">
        <v>324</v>
      </c>
      <c r="I85" s="23" t="s">
        <v>54</v>
      </c>
      <c r="J85" s="219" t="s">
        <v>312</v>
      </c>
      <c r="K85" s="240" t="s">
        <v>56</v>
      </c>
      <c r="L85" s="37"/>
      <c r="M85" s="252"/>
      <c r="N85" s="37"/>
      <c r="O85" s="37"/>
      <c r="P85" s="208" t="s">
        <v>311</v>
      </c>
    </row>
    <row r="86" spans="1:16" ht="55.35" customHeight="1" x14ac:dyDescent="0.3">
      <c r="A86" s="23">
        <v>76</v>
      </c>
      <c r="B86" s="23" t="s">
        <v>21</v>
      </c>
      <c r="C86" s="23" t="s">
        <v>313</v>
      </c>
      <c r="D86" s="23" t="s">
        <v>314</v>
      </c>
      <c r="E86" s="23" t="s">
        <v>315</v>
      </c>
      <c r="F86" s="24" t="s">
        <v>316</v>
      </c>
      <c r="G86" s="23">
        <v>1</v>
      </c>
      <c r="H86" s="203">
        <v>1000</v>
      </c>
      <c r="I86" s="23" t="s">
        <v>54</v>
      </c>
      <c r="J86" s="219" t="s">
        <v>317</v>
      </c>
      <c r="K86" s="240" t="s">
        <v>56</v>
      </c>
      <c r="L86" s="37"/>
      <c r="M86" s="252"/>
      <c r="N86" s="37"/>
      <c r="O86" s="37"/>
      <c r="P86" s="208" t="s">
        <v>281</v>
      </c>
    </row>
    <row r="87" spans="1:16" ht="55.35" customHeight="1" x14ac:dyDescent="0.3">
      <c r="A87" s="23">
        <v>77</v>
      </c>
      <c r="B87" s="23" t="s">
        <v>21</v>
      </c>
      <c r="C87" s="23" t="s">
        <v>313</v>
      </c>
      <c r="D87" s="23" t="s">
        <v>314</v>
      </c>
      <c r="E87" s="23" t="s">
        <v>315</v>
      </c>
      <c r="F87" s="24" t="s">
        <v>316</v>
      </c>
      <c r="G87" s="23">
        <v>1</v>
      </c>
      <c r="H87" s="203">
        <v>1000</v>
      </c>
      <c r="I87" s="23" t="s">
        <v>54</v>
      </c>
      <c r="J87" s="219" t="s">
        <v>318</v>
      </c>
      <c r="K87" s="240" t="s">
        <v>56</v>
      </c>
      <c r="L87" s="37"/>
      <c r="M87" s="252"/>
      <c r="N87" s="37"/>
      <c r="O87" s="37"/>
      <c r="P87" s="208" t="s">
        <v>281</v>
      </c>
    </row>
    <row r="88" spans="1:16" ht="55.35" customHeight="1" x14ac:dyDescent="0.3">
      <c r="A88" s="23">
        <v>78</v>
      </c>
      <c r="B88" s="23" t="s">
        <v>21</v>
      </c>
      <c r="C88" s="23" t="s">
        <v>313</v>
      </c>
      <c r="D88" s="23" t="s">
        <v>314</v>
      </c>
      <c r="E88" s="23" t="s">
        <v>315</v>
      </c>
      <c r="F88" s="24" t="s">
        <v>316</v>
      </c>
      <c r="G88" s="23">
        <v>1</v>
      </c>
      <c r="H88" s="203">
        <v>1000</v>
      </c>
      <c r="I88" s="23" t="s">
        <v>54</v>
      </c>
      <c r="J88" s="219" t="s">
        <v>319</v>
      </c>
      <c r="K88" s="240" t="s">
        <v>56</v>
      </c>
      <c r="L88" s="37"/>
      <c r="M88" s="252"/>
      <c r="N88" s="37"/>
      <c r="O88" s="37"/>
      <c r="P88" s="208" t="s">
        <v>320</v>
      </c>
    </row>
    <row r="89" spans="1:16" ht="55.35" customHeight="1" x14ac:dyDescent="0.3">
      <c r="A89" s="23">
        <v>79</v>
      </c>
      <c r="B89" s="23" t="s">
        <v>21</v>
      </c>
      <c r="C89" s="23" t="s">
        <v>313</v>
      </c>
      <c r="D89" s="23" t="s">
        <v>314</v>
      </c>
      <c r="E89" s="23" t="s">
        <v>315</v>
      </c>
      <c r="F89" s="24" t="s">
        <v>316</v>
      </c>
      <c r="G89" s="23">
        <v>1</v>
      </c>
      <c r="H89" s="203">
        <v>1000</v>
      </c>
      <c r="I89" s="23" t="s">
        <v>54</v>
      </c>
      <c r="J89" s="219" t="s">
        <v>321</v>
      </c>
      <c r="K89" s="240" t="s">
        <v>56</v>
      </c>
      <c r="L89" s="37"/>
      <c r="M89" s="252"/>
      <c r="N89" s="37"/>
      <c r="O89" s="37"/>
      <c r="P89" s="208" t="s">
        <v>281</v>
      </c>
    </row>
    <row r="90" spans="1:16" ht="55.35" customHeight="1" x14ac:dyDescent="0.3">
      <c r="A90" s="23">
        <v>80</v>
      </c>
      <c r="B90" s="224" t="s">
        <v>275</v>
      </c>
      <c r="C90" s="23" t="s">
        <v>322</v>
      </c>
      <c r="D90" s="23" t="s">
        <v>323</v>
      </c>
      <c r="E90" s="23" t="s">
        <v>324</v>
      </c>
      <c r="F90" s="24" t="s">
        <v>325</v>
      </c>
      <c r="G90" s="23">
        <v>1</v>
      </c>
      <c r="H90" s="36">
        <v>1000</v>
      </c>
      <c r="I90" s="23" t="s">
        <v>54</v>
      </c>
      <c r="J90" s="34" t="s">
        <v>326</v>
      </c>
      <c r="K90" s="240" t="s">
        <v>56</v>
      </c>
      <c r="L90" s="41"/>
      <c r="M90" s="251"/>
      <c r="N90" s="41"/>
      <c r="O90" s="212" t="s">
        <v>327</v>
      </c>
      <c r="P90" s="210"/>
    </row>
    <row r="91" spans="1:16" ht="55.35" customHeight="1" x14ac:dyDescent="0.3">
      <c r="A91" s="220">
        <v>81</v>
      </c>
      <c r="B91" s="228" t="s">
        <v>328</v>
      </c>
      <c r="C91" s="220" t="s">
        <v>329</v>
      </c>
      <c r="D91" s="220" t="s">
        <v>330</v>
      </c>
      <c r="E91" s="220" t="s">
        <v>331</v>
      </c>
      <c r="F91" s="229" t="s">
        <v>330</v>
      </c>
      <c r="G91" s="220">
        <v>1</v>
      </c>
      <c r="H91" s="225">
        <v>2800</v>
      </c>
      <c r="I91" s="220" t="s">
        <v>332</v>
      </c>
      <c r="J91" s="359" t="s">
        <v>333</v>
      </c>
      <c r="K91" s="356" t="s">
        <v>334</v>
      </c>
      <c r="L91" s="191" t="s">
        <v>335</v>
      </c>
      <c r="M91" s="256">
        <v>45868</v>
      </c>
      <c r="N91" s="191"/>
      <c r="O91" s="257"/>
      <c r="P91" s="362" t="s">
        <v>336</v>
      </c>
    </row>
    <row r="92" spans="1:16" ht="55.35" customHeight="1" x14ac:dyDescent="0.3">
      <c r="A92" s="220">
        <v>82</v>
      </c>
      <c r="B92" s="228" t="s">
        <v>328</v>
      </c>
      <c r="C92" s="220" t="s">
        <v>329</v>
      </c>
      <c r="D92" s="220" t="s">
        <v>330</v>
      </c>
      <c r="E92" s="220" t="s">
        <v>331</v>
      </c>
      <c r="F92" s="229" t="s">
        <v>330</v>
      </c>
      <c r="G92" s="220">
        <v>1</v>
      </c>
      <c r="H92" s="225">
        <v>2800</v>
      </c>
      <c r="I92" s="220" t="s">
        <v>332</v>
      </c>
      <c r="J92" s="226" t="s">
        <v>337</v>
      </c>
      <c r="K92" s="358" t="s">
        <v>338</v>
      </c>
      <c r="L92" s="191" t="s">
        <v>128</v>
      </c>
      <c r="M92" s="256">
        <v>45839</v>
      </c>
      <c r="N92" s="191"/>
      <c r="O92" s="257"/>
      <c r="P92" s="361" t="s">
        <v>339</v>
      </c>
    </row>
    <row r="93" spans="1:16" ht="55.35" customHeight="1" x14ac:dyDescent="0.3">
      <c r="A93" s="220">
        <v>83</v>
      </c>
      <c r="B93" s="228" t="s">
        <v>328</v>
      </c>
      <c r="C93" s="220" t="s">
        <v>329</v>
      </c>
      <c r="D93" s="220" t="s">
        <v>330</v>
      </c>
      <c r="E93" s="220" t="s">
        <v>331</v>
      </c>
      <c r="F93" s="229" t="s">
        <v>330</v>
      </c>
      <c r="G93" s="220">
        <v>1</v>
      </c>
      <c r="H93" s="225">
        <v>3050</v>
      </c>
      <c r="I93" s="220" t="s">
        <v>332</v>
      </c>
      <c r="J93" s="226" t="s">
        <v>340</v>
      </c>
      <c r="K93" s="358" t="s">
        <v>341</v>
      </c>
      <c r="L93" s="191" t="s">
        <v>342</v>
      </c>
      <c r="M93" s="256">
        <v>45692</v>
      </c>
      <c r="N93" s="191"/>
      <c r="O93" s="257"/>
      <c r="P93" s="361" t="s">
        <v>339</v>
      </c>
    </row>
    <row r="94" spans="1:16" ht="55.35" customHeight="1" x14ac:dyDescent="0.3">
      <c r="A94" s="220">
        <v>84</v>
      </c>
      <c r="B94" s="228" t="s">
        <v>328</v>
      </c>
      <c r="C94" s="220" t="s">
        <v>329</v>
      </c>
      <c r="D94" s="220" t="s">
        <v>330</v>
      </c>
      <c r="E94" s="220" t="s">
        <v>331</v>
      </c>
      <c r="F94" s="229" t="s">
        <v>330</v>
      </c>
      <c r="G94" s="220">
        <v>1</v>
      </c>
      <c r="H94" s="225">
        <v>3050</v>
      </c>
      <c r="I94" s="220" t="s">
        <v>332</v>
      </c>
      <c r="J94" s="226" t="s">
        <v>343</v>
      </c>
      <c r="K94" s="358" t="s">
        <v>344</v>
      </c>
      <c r="L94" s="191" t="s">
        <v>128</v>
      </c>
      <c r="M94" s="256">
        <v>45721</v>
      </c>
      <c r="N94" s="191"/>
      <c r="O94" s="257"/>
      <c r="P94" s="361" t="s">
        <v>339</v>
      </c>
    </row>
    <row r="95" spans="1:16" ht="55.35" customHeight="1" x14ac:dyDescent="0.3">
      <c r="A95" s="220">
        <v>85</v>
      </c>
      <c r="B95" s="228" t="s">
        <v>328</v>
      </c>
      <c r="C95" s="220" t="s">
        <v>329</v>
      </c>
      <c r="D95" s="220" t="s">
        <v>345</v>
      </c>
      <c r="E95" s="220" t="s">
        <v>346</v>
      </c>
      <c r="F95" s="229" t="s">
        <v>345</v>
      </c>
      <c r="G95" s="220">
        <v>1</v>
      </c>
      <c r="H95" s="225">
        <v>5000</v>
      </c>
      <c r="I95" s="220" t="s">
        <v>332</v>
      </c>
      <c r="J95" s="226" t="s">
        <v>347</v>
      </c>
      <c r="K95" s="358" t="s">
        <v>348</v>
      </c>
      <c r="L95" s="191" t="s">
        <v>236</v>
      </c>
      <c r="M95" s="256">
        <v>45678</v>
      </c>
      <c r="N95" s="191"/>
      <c r="O95" s="257"/>
      <c r="P95" s="361" t="s">
        <v>339</v>
      </c>
    </row>
    <row r="96" spans="1:16" ht="55.35" customHeight="1" x14ac:dyDescent="0.3">
      <c r="A96" s="23">
        <v>86</v>
      </c>
      <c r="B96" s="224"/>
      <c r="C96" s="23" t="s">
        <v>313</v>
      </c>
      <c r="D96" s="23" t="s">
        <v>349</v>
      </c>
      <c r="E96" s="23" t="s">
        <v>350</v>
      </c>
      <c r="F96" s="202" t="s">
        <v>351</v>
      </c>
      <c r="G96" s="23">
        <v>1</v>
      </c>
      <c r="H96" s="203">
        <v>4900</v>
      </c>
      <c r="I96" s="23" t="s">
        <v>54</v>
      </c>
      <c r="J96" s="34" t="s">
        <v>352</v>
      </c>
      <c r="K96" s="240" t="s">
        <v>56</v>
      </c>
      <c r="L96" s="37"/>
      <c r="M96" s="252"/>
      <c r="N96" s="37"/>
      <c r="O96" s="258"/>
      <c r="P96" s="259"/>
    </row>
    <row r="97" spans="1:16" ht="55.35" customHeight="1" x14ac:dyDescent="0.3">
      <c r="A97" s="23">
        <v>87</v>
      </c>
      <c r="B97" s="224"/>
      <c r="C97" s="23" t="s">
        <v>313</v>
      </c>
      <c r="D97" s="23" t="s">
        <v>349</v>
      </c>
      <c r="E97" s="23" t="s">
        <v>350</v>
      </c>
      <c r="F97" s="202" t="s">
        <v>351</v>
      </c>
      <c r="G97" s="23">
        <v>1</v>
      </c>
      <c r="H97" s="203">
        <v>4900</v>
      </c>
      <c r="I97" s="23" t="s">
        <v>54</v>
      </c>
      <c r="J97" s="34" t="s">
        <v>353</v>
      </c>
      <c r="K97" s="240" t="s">
        <v>56</v>
      </c>
      <c r="L97" s="37"/>
      <c r="M97" s="252"/>
      <c r="N97" s="37"/>
      <c r="O97" s="258"/>
      <c r="P97" s="259"/>
    </row>
    <row r="98" spans="1:16" ht="55.35" customHeight="1" x14ac:dyDescent="0.3">
      <c r="A98" s="23">
        <v>88</v>
      </c>
      <c r="B98" s="224"/>
      <c r="C98" s="23" t="s">
        <v>313</v>
      </c>
      <c r="D98" s="23" t="s">
        <v>349</v>
      </c>
      <c r="E98" s="23" t="s">
        <v>350</v>
      </c>
      <c r="F98" s="202" t="s">
        <v>351</v>
      </c>
      <c r="G98" s="23">
        <v>1</v>
      </c>
      <c r="H98" s="203">
        <v>4900</v>
      </c>
      <c r="I98" s="23" t="s">
        <v>54</v>
      </c>
      <c r="J98" s="34" t="s">
        <v>354</v>
      </c>
      <c r="K98" s="240" t="s">
        <v>56</v>
      </c>
      <c r="L98" s="37"/>
      <c r="M98" s="252"/>
      <c r="N98" s="37"/>
      <c r="O98" s="258"/>
      <c r="P98" s="259"/>
    </row>
    <row r="99" spans="1:16" ht="55.35" customHeight="1" x14ac:dyDescent="0.3">
      <c r="A99" s="23">
        <v>89</v>
      </c>
      <c r="B99" s="224"/>
      <c r="C99" s="23" t="s">
        <v>313</v>
      </c>
      <c r="D99" s="23" t="s">
        <v>349</v>
      </c>
      <c r="E99" s="23" t="s">
        <v>350</v>
      </c>
      <c r="F99" s="202" t="s">
        <v>351</v>
      </c>
      <c r="G99" s="23">
        <v>1</v>
      </c>
      <c r="H99" s="203">
        <v>4900</v>
      </c>
      <c r="I99" s="23" t="s">
        <v>54</v>
      </c>
      <c r="J99" s="34" t="s">
        <v>355</v>
      </c>
      <c r="K99" s="240" t="s">
        <v>56</v>
      </c>
      <c r="L99" s="37"/>
      <c r="M99" s="252"/>
      <c r="N99" s="37"/>
      <c r="O99" s="258"/>
      <c r="P99" s="259"/>
    </row>
    <row r="100" spans="1:16" ht="55.35" customHeight="1" x14ac:dyDescent="0.3">
      <c r="A100" s="23">
        <v>90</v>
      </c>
      <c r="B100" s="224" t="s">
        <v>356</v>
      </c>
      <c r="C100" s="23" t="s">
        <v>313</v>
      </c>
      <c r="D100" s="23"/>
      <c r="E100" s="23"/>
      <c r="F100" s="202" t="s">
        <v>357</v>
      </c>
      <c r="G100" s="23">
        <v>1</v>
      </c>
      <c r="H100" s="280"/>
      <c r="I100" s="281" t="s">
        <v>54</v>
      </c>
      <c r="J100" s="282" t="s">
        <v>358</v>
      </c>
      <c r="K100" s="283" t="s">
        <v>56</v>
      </c>
      <c r="L100" s="37"/>
      <c r="M100" s="252"/>
      <c r="N100" s="37"/>
      <c r="O100" s="258"/>
      <c r="P100" s="259"/>
    </row>
    <row r="101" spans="1:16" ht="55.35" customHeight="1" x14ac:dyDescent="0.3">
      <c r="A101" s="220">
        <v>91</v>
      </c>
      <c r="B101" s="228" t="s">
        <v>328</v>
      </c>
      <c r="C101" s="220" t="s">
        <v>329</v>
      </c>
      <c r="D101" s="220" t="s">
        <v>359</v>
      </c>
      <c r="E101" s="220" t="s">
        <v>360</v>
      </c>
      <c r="F101" s="229" t="s">
        <v>359</v>
      </c>
      <c r="G101" s="220">
        <v>1</v>
      </c>
      <c r="H101" s="225"/>
      <c r="I101" s="220" t="s">
        <v>332</v>
      </c>
      <c r="J101" s="226" t="s">
        <v>361</v>
      </c>
      <c r="K101" s="358" t="s">
        <v>362</v>
      </c>
      <c r="L101" s="191" t="s">
        <v>236</v>
      </c>
      <c r="M101" s="256"/>
      <c r="N101" s="191"/>
      <c r="O101" s="257"/>
      <c r="P101" s="361" t="s">
        <v>339</v>
      </c>
    </row>
    <row r="102" spans="1:16" ht="55.35" customHeight="1" x14ac:dyDescent="0.3">
      <c r="A102" s="312">
        <v>92</v>
      </c>
      <c r="B102" s="313" t="s">
        <v>328</v>
      </c>
      <c r="C102" s="312" t="s">
        <v>329</v>
      </c>
      <c r="D102" s="312" t="s">
        <v>330</v>
      </c>
      <c r="E102" s="312" t="s">
        <v>331</v>
      </c>
      <c r="F102" s="314" t="s">
        <v>330</v>
      </c>
      <c r="G102" s="312">
        <v>1</v>
      </c>
      <c r="H102" s="315">
        <v>3050</v>
      </c>
      <c r="I102" s="312" t="s">
        <v>332</v>
      </c>
      <c r="J102" s="359" t="s">
        <v>363</v>
      </c>
      <c r="K102" s="356" t="s">
        <v>364</v>
      </c>
      <c r="L102" s="191" t="s">
        <v>236</v>
      </c>
      <c r="M102" s="317"/>
      <c r="N102" s="316"/>
      <c r="O102" s="318"/>
      <c r="P102" s="362" t="s">
        <v>336</v>
      </c>
    </row>
    <row r="103" spans="1:16" ht="55.35" customHeight="1" x14ac:dyDescent="0.3">
      <c r="A103" s="220">
        <v>93</v>
      </c>
      <c r="B103" s="228" t="s">
        <v>328</v>
      </c>
      <c r="C103" s="220" t="s">
        <v>329</v>
      </c>
      <c r="D103" s="220" t="s">
        <v>330</v>
      </c>
      <c r="E103" s="220" t="s">
        <v>331</v>
      </c>
      <c r="F103" s="229" t="s">
        <v>330</v>
      </c>
      <c r="G103" s="220">
        <v>1</v>
      </c>
      <c r="H103" s="225">
        <v>3050</v>
      </c>
      <c r="I103" s="220" t="s">
        <v>332</v>
      </c>
      <c r="J103" s="226" t="s">
        <v>365</v>
      </c>
      <c r="K103" s="356" t="s">
        <v>366</v>
      </c>
      <c r="L103" s="191" t="s">
        <v>236</v>
      </c>
      <c r="M103" s="256">
        <v>45935</v>
      </c>
      <c r="N103" s="256">
        <v>45971</v>
      </c>
      <c r="O103" s="241" t="s">
        <v>366</v>
      </c>
      <c r="P103" s="210"/>
    </row>
    <row r="104" spans="1:16" ht="55.35" customHeight="1" x14ac:dyDescent="0.3">
      <c r="A104" s="220">
        <v>94</v>
      </c>
      <c r="B104" s="228" t="s">
        <v>328</v>
      </c>
      <c r="C104" s="220" t="s">
        <v>329</v>
      </c>
      <c r="D104" s="220" t="s">
        <v>330</v>
      </c>
      <c r="E104" s="220" t="s">
        <v>331</v>
      </c>
      <c r="F104" s="229" t="s">
        <v>330</v>
      </c>
      <c r="G104" s="220">
        <v>1</v>
      </c>
      <c r="H104" s="225">
        <v>3050</v>
      </c>
      <c r="I104" s="357" t="s">
        <v>367</v>
      </c>
      <c r="J104" s="226"/>
      <c r="K104" s="226"/>
      <c r="L104" s="191"/>
      <c r="M104" s="256"/>
      <c r="N104" s="191"/>
      <c r="O104" s="257"/>
      <c r="P104" s="210"/>
    </row>
    <row r="105" spans="1:16" ht="55.35" customHeight="1" x14ac:dyDescent="0.3">
      <c r="A105" s="220">
        <v>95</v>
      </c>
      <c r="B105" s="228" t="s">
        <v>328</v>
      </c>
      <c r="C105" s="220" t="s">
        <v>329</v>
      </c>
      <c r="D105" s="220" t="s">
        <v>330</v>
      </c>
      <c r="E105" s="220" t="s">
        <v>331</v>
      </c>
      <c r="F105" s="229" t="s">
        <v>330</v>
      </c>
      <c r="G105" s="220">
        <v>1</v>
      </c>
      <c r="H105" s="225">
        <v>3050</v>
      </c>
      <c r="I105" s="357" t="s">
        <v>367</v>
      </c>
      <c r="J105" s="226"/>
      <c r="K105" s="226"/>
      <c r="L105" s="191"/>
      <c r="M105" s="256"/>
      <c r="N105" s="191"/>
      <c r="O105" s="257"/>
      <c r="P105" s="210"/>
    </row>
    <row r="106" spans="1:16" ht="55.35" customHeight="1" x14ac:dyDescent="0.3">
      <c r="A106" s="220">
        <v>96</v>
      </c>
      <c r="B106" s="228" t="s">
        <v>328</v>
      </c>
      <c r="C106" s="220" t="s">
        <v>329</v>
      </c>
      <c r="D106" s="220" t="s">
        <v>330</v>
      </c>
      <c r="E106" s="220" t="s">
        <v>331</v>
      </c>
      <c r="F106" s="229" t="s">
        <v>330</v>
      </c>
      <c r="G106" s="220">
        <v>1</v>
      </c>
      <c r="H106" s="225">
        <v>3050</v>
      </c>
      <c r="I106" s="357" t="s">
        <v>368</v>
      </c>
      <c r="J106" s="226"/>
      <c r="K106" s="226"/>
      <c r="L106" s="191"/>
      <c r="M106" s="256"/>
      <c r="N106" s="191"/>
      <c r="O106" s="257"/>
      <c r="P106" s="210"/>
    </row>
    <row r="107" spans="1:16" ht="55.35" customHeight="1" x14ac:dyDescent="0.3">
      <c r="A107" s="329">
        <v>97</v>
      </c>
      <c r="B107" s="330" t="s">
        <v>328</v>
      </c>
      <c r="C107" s="329" t="s">
        <v>329</v>
      </c>
      <c r="D107" s="329" t="s">
        <v>369</v>
      </c>
      <c r="E107" s="329" t="s">
        <v>370</v>
      </c>
      <c r="F107" s="331" t="s">
        <v>369</v>
      </c>
      <c r="G107" s="329">
        <v>1</v>
      </c>
      <c r="H107" s="332">
        <v>3000</v>
      </c>
      <c r="I107" s="329" t="s">
        <v>332</v>
      </c>
      <c r="J107" s="333" t="s">
        <v>371</v>
      </c>
      <c r="K107" s="360" t="s">
        <v>372</v>
      </c>
      <c r="L107" s="191" t="s">
        <v>236</v>
      </c>
      <c r="M107" s="336"/>
      <c r="N107" s="335"/>
      <c r="O107" s="337"/>
      <c r="P107" s="361" t="s">
        <v>339</v>
      </c>
    </row>
    <row r="108" spans="1:16" ht="55.35" customHeight="1" x14ac:dyDescent="0.3">
      <c r="A108" s="319">
        <v>98</v>
      </c>
      <c r="B108" s="23" t="s">
        <v>21</v>
      </c>
      <c r="C108" s="319"/>
      <c r="D108" s="319" t="s">
        <v>373</v>
      </c>
      <c r="E108" s="319" t="s">
        <v>374</v>
      </c>
      <c r="F108" s="320" t="s">
        <v>375</v>
      </c>
      <c r="G108" s="329">
        <v>1</v>
      </c>
      <c r="H108" s="321"/>
      <c r="I108" s="329" t="s">
        <v>332</v>
      </c>
      <c r="J108" s="322" t="s">
        <v>376</v>
      </c>
      <c r="K108" s="334" t="s">
        <v>56</v>
      </c>
      <c r="L108" s="289"/>
      <c r="M108" s="323"/>
      <c r="N108" s="289"/>
      <c r="O108" s="324"/>
      <c r="P108" s="325"/>
    </row>
    <row r="109" spans="1:16" ht="55.35" customHeight="1" x14ac:dyDescent="0.3">
      <c r="A109" s="329">
        <v>99</v>
      </c>
      <c r="B109" s="23" t="s">
        <v>21</v>
      </c>
      <c r="C109" s="319"/>
      <c r="D109" s="319" t="s">
        <v>373</v>
      </c>
      <c r="E109" s="319" t="s">
        <v>374</v>
      </c>
      <c r="F109" s="320" t="s">
        <v>375</v>
      </c>
      <c r="G109" s="329">
        <v>1</v>
      </c>
      <c r="H109" s="321"/>
      <c r="I109" s="329" t="s">
        <v>332</v>
      </c>
      <c r="J109" s="322" t="s">
        <v>377</v>
      </c>
      <c r="K109" s="334" t="s">
        <v>56</v>
      </c>
      <c r="L109" s="289"/>
      <c r="M109" s="323"/>
      <c r="N109" s="289"/>
      <c r="O109" s="324"/>
      <c r="P109" s="325"/>
    </row>
    <row r="110" spans="1:16" ht="55.35" customHeight="1" x14ac:dyDescent="0.3">
      <c r="A110" s="319">
        <v>100</v>
      </c>
      <c r="B110" s="23" t="s">
        <v>21</v>
      </c>
      <c r="C110" s="319"/>
      <c r="D110" s="319" t="s">
        <v>373</v>
      </c>
      <c r="E110" s="319" t="s">
        <v>374</v>
      </c>
      <c r="F110" s="320" t="s">
        <v>375</v>
      </c>
      <c r="G110" s="329">
        <v>1</v>
      </c>
      <c r="H110" s="321"/>
      <c r="I110" s="329" t="s">
        <v>332</v>
      </c>
      <c r="J110" s="322" t="s">
        <v>378</v>
      </c>
      <c r="K110" s="334" t="s">
        <v>56</v>
      </c>
      <c r="L110" s="289"/>
      <c r="M110" s="323"/>
      <c r="N110" s="289"/>
      <c r="O110" s="324"/>
      <c r="P110" s="325"/>
    </row>
    <row r="111" spans="1:16" ht="55.35" customHeight="1" x14ac:dyDescent="0.3">
      <c r="A111" s="329">
        <v>101</v>
      </c>
      <c r="B111" s="23" t="s">
        <v>21</v>
      </c>
      <c r="C111" s="319"/>
      <c r="D111" s="319" t="s">
        <v>373</v>
      </c>
      <c r="E111" s="319" t="s">
        <v>374</v>
      </c>
      <c r="F111" s="320" t="s">
        <v>375</v>
      </c>
      <c r="G111" s="329">
        <v>1</v>
      </c>
      <c r="H111" s="321"/>
      <c r="I111" s="329" t="s">
        <v>332</v>
      </c>
      <c r="J111" s="322" t="s">
        <v>379</v>
      </c>
      <c r="K111" s="334" t="s">
        <v>56</v>
      </c>
      <c r="L111" s="289"/>
      <c r="M111" s="323"/>
      <c r="N111" s="289"/>
      <c r="O111" s="324"/>
      <c r="P111" s="325"/>
    </row>
    <row r="112" spans="1:16" ht="55.35" customHeight="1" x14ac:dyDescent="0.3">
      <c r="A112" s="319">
        <v>102</v>
      </c>
      <c r="B112" s="23" t="s">
        <v>21</v>
      </c>
      <c r="C112" s="319"/>
      <c r="D112" s="319" t="s">
        <v>373</v>
      </c>
      <c r="E112" s="319" t="s">
        <v>374</v>
      </c>
      <c r="F112" s="320" t="s">
        <v>375</v>
      </c>
      <c r="G112" s="329">
        <v>1</v>
      </c>
      <c r="H112" s="321"/>
      <c r="I112" s="329" t="s">
        <v>332</v>
      </c>
      <c r="J112" s="322" t="s">
        <v>380</v>
      </c>
      <c r="K112" s="334" t="s">
        <v>56</v>
      </c>
      <c r="L112" s="289"/>
      <c r="M112" s="323"/>
      <c r="N112" s="289"/>
      <c r="O112" s="324"/>
      <c r="P112" s="325"/>
    </row>
    <row r="113" spans="1:16" ht="55.35" customHeight="1" x14ac:dyDescent="0.3">
      <c r="A113" s="329">
        <v>103</v>
      </c>
      <c r="B113" s="23" t="s">
        <v>21</v>
      </c>
      <c r="C113" s="319"/>
      <c r="D113" s="319" t="s">
        <v>373</v>
      </c>
      <c r="E113" s="319" t="s">
        <v>374</v>
      </c>
      <c r="F113" s="320" t="s">
        <v>375</v>
      </c>
      <c r="G113" s="329">
        <v>1</v>
      </c>
      <c r="H113" s="321"/>
      <c r="I113" s="329" t="s">
        <v>332</v>
      </c>
      <c r="J113" s="322" t="s">
        <v>381</v>
      </c>
      <c r="K113" s="334" t="s">
        <v>56</v>
      </c>
      <c r="L113" s="289"/>
      <c r="M113" s="323"/>
      <c r="N113" s="289"/>
      <c r="O113" s="324"/>
      <c r="P113" s="325"/>
    </row>
    <row r="114" spans="1:16" ht="55.35" customHeight="1" x14ac:dyDescent="0.3">
      <c r="A114" s="319">
        <v>104</v>
      </c>
      <c r="B114" s="23" t="s">
        <v>21</v>
      </c>
      <c r="C114" s="319"/>
      <c r="D114" s="319" t="s">
        <v>373</v>
      </c>
      <c r="E114" s="319" t="s">
        <v>374</v>
      </c>
      <c r="F114" s="320" t="s">
        <v>375</v>
      </c>
      <c r="G114" s="329">
        <v>1</v>
      </c>
      <c r="H114" s="321"/>
      <c r="I114" s="329" t="s">
        <v>332</v>
      </c>
      <c r="J114" s="322" t="s">
        <v>382</v>
      </c>
      <c r="K114" s="334" t="s">
        <v>56</v>
      </c>
      <c r="L114" s="289"/>
      <c r="M114" s="323"/>
      <c r="N114" s="289"/>
      <c r="O114" s="324"/>
      <c r="P114" s="325"/>
    </row>
    <row r="115" spans="1:16" ht="55.35" customHeight="1" x14ac:dyDescent="0.3">
      <c r="A115" s="319">
        <v>105</v>
      </c>
      <c r="B115" s="23" t="s">
        <v>21</v>
      </c>
      <c r="C115" s="319"/>
      <c r="D115" s="319" t="s">
        <v>373</v>
      </c>
      <c r="E115" s="346" t="s">
        <v>374</v>
      </c>
      <c r="F115" s="320" t="s">
        <v>375</v>
      </c>
      <c r="G115" s="329">
        <v>1</v>
      </c>
      <c r="H115" s="339"/>
      <c r="I115" s="329" t="s">
        <v>332</v>
      </c>
      <c r="J115" s="340" t="s">
        <v>383</v>
      </c>
      <c r="K115" s="334" t="s">
        <v>56</v>
      </c>
      <c r="L115" s="341"/>
      <c r="M115" s="323"/>
      <c r="N115" s="289"/>
      <c r="O115" s="324"/>
      <c r="P115" s="325"/>
    </row>
    <row r="116" spans="1:16" ht="55.35" customHeight="1" x14ac:dyDescent="0.3">
      <c r="A116" s="319">
        <v>106</v>
      </c>
      <c r="B116" s="224" t="s">
        <v>356</v>
      </c>
      <c r="C116" s="23" t="s">
        <v>313</v>
      </c>
      <c r="D116" s="344" t="s">
        <v>384</v>
      </c>
      <c r="E116" s="23" t="s">
        <v>385</v>
      </c>
      <c r="F116" s="345" t="s">
        <v>386</v>
      </c>
      <c r="G116" s="329">
        <v>1</v>
      </c>
      <c r="H116" s="321"/>
      <c r="I116" s="329" t="s">
        <v>332</v>
      </c>
      <c r="J116" s="322" t="s">
        <v>387</v>
      </c>
      <c r="K116" s="334" t="s">
        <v>56</v>
      </c>
      <c r="L116" s="289"/>
      <c r="M116" s="338"/>
      <c r="N116" s="289"/>
      <c r="O116" s="324"/>
      <c r="P116" s="325"/>
    </row>
    <row r="117" spans="1:16" ht="55.35" customHeight="1" x14ac:dyDescent="0.3">
      <c r="A117" s="319">
        <v>107</v>
      </c>
      <c r="B117" s="224" t="s">
        <v>356</v>
      </c>
      <c r="C117" s="23" t="s">
        <v>313</v>
      </c>
      <c r="D117" s="344" t="s">
        <v>384</v>
      </c>
      <c r="E117" s="23" t="s">
        <v>385</v>
      </c>
      <c r="F117" s="345" t="s">
        <v>386</v>
      </c>
      <c r="G117" s="329">
        <v>1</v>
      </c>
      <c r="H117" s="339"/>
      <c r="I117" s="329" t="s">
        <v>332</v>
      </c>
      <c r="J117" s="322" t="s">
        <v>388</v>
      </c>
      <c r="K117" s="334" t="s">
        <v>389</v>
      </c>
      <c r="L117" s="342"/>
      <c r="M117" s="338"/>
      <c r="N117" s="342"/>
      <c r="O117" s="324"/>
      <c r="P117" s="325"/>
    </row>
    <row r="118" spans="1:16" ht="55.35" customHeight="1" x14ac:dyDescent="0.3">
      <c r="A118" s="346">
        <v>108</v>
      </c>
      <c r="B118" s="351" t="s">
        <v>356</v>
      </c>
      <c r="C118" s="281" t="s">
        <v>313</v>
      </c>
      <c r="D118" s="352" t="s">
        <v>390</v>
      </c>
      <c r="E118" s="281" t="s">
        <v>391</v>
      </c>
      <c r="F118" s="353" t="s">
        <v>391</v>
      </c>
      <c r="G118" s="329">
        <v>1</v>
      </c>
      <c r="H118" s="339"/>
      <c r="I118" s="329" t="s">
        <v>332</v>
      </c>
      <c r="J118" s="354" t="s">
        <v>392</v>
      </c>
      <c r="K118" s="334" t="s">
        <v>389</v>
      </c>
      <c r="L118" s="355"/>
      <c r="M118" s="338"/>
      <c r="N118" s="338"/>
      <c r="O118" s="324"/>
      <c r="P118" s="325"/>
    </row>
    <row r="119" spans="1:16" ht="55.35" customHeight="1" x14ac:dyDescent="0.3">
      <c r="A119" s="319">
        <v>109</v>
      </c>
      <c r="B119" s="347" t="s">
        <v>393</v>
      </c>
      <c r="C119" s="285" t="s">
        <v>394</v>
      </c>
      <c r="D119" s="319" t="s">
        <v>395</v>
      </c>
      <c r="E119" s="285" t="s">
        <v>396</v>
      </c>
      <c r="F119" s="300" t="s">
        <v>397</v>
      </c>
      <c r="G119" s="319">
        <v>1</v>
      </c>
      <c r="H119" s="321"/>
      <c r="I119" s="329" t="s">
        <v>332</v>
      </c>
      <c r="J119" s="322" t="s">
        <v>398</v>
      </c>
      <c r="K119" s="334" t="s">
        <v>56</v>
      </c>
      <c r="L119" s="289" t="s">
        <v>399</v>
      </c>
      <c r="M119" s="338">
        <v>46032</v>
      </c>
      <c r="N119" s="338">
        <v>46035</v>
      </c>
      <c r="O119" s="324" t="s">
        <v>400</v>
      </c>
      <c r="P119" s="325" t="s">
        <v>401</v>
      </c>
    </row>
    <row r="120" spans="1:16" x14ac:dyDescent="0.3">
      <c r="A120" s="285"/>
      <c r="B120" s="326"/>
      <c r="C120" s="327"/>
      <c r="D120" s="327"/>
      <c r="E120" s="326"/>
      <c r="F120" s="348"/>
      <c r="G120" s="326"/>
      <c r="H120" s="328"/>
      <c r="I120" s="328"/>
      <c r="J120" s="326"/>
      <c r="K120" s="349"/>
      <c r="L120" s="326"/>
      <c r="M120" s="350"/>
      <c r="N120" s="326"/>
      <c r="O120" s="326"/>
      <c r="P120" s="326"/>
    </row>
    <row r="121" spans="1:16" x14ac:dyDescent="0.3">
      <c r="C121" s="8"/>
      <c r="D121" s="8"/>
      <c r="E121" s="26"/>
      <c r="F121" s="27"/>
      <c r="G121" s="200" t="s">
        <v>5</v>
      </c>
      <c r="H121" s="201">
        <f>SUM(H7:H95)</f>
        <v>943007.65</v>
      </c>
      <c r="I121" s="3"/>
      <c r="J121" s="1"/>
      <c r="K121" s="77"/>
    </row>
    <row r="122" spans="1:16" x14ac:dyDescent="0.3">
      <c r="E122" s="206"/>
      <c r="F122" s="207" t="s">
        <v>402</v>
      </c>
      <c r="H122" s="3"/>
    </row>
    <row r="123" spans="1:16" x14ac:dyDescent="0.3">
      <c r="C123" s="9"/>
      <c r="D123" s="9"/>
      <c r="E123" s="211"/>
      <c r="F123" s="207"/>
      <c r="H123" s="3"/>
      <c r="J123" s="10"/>
    </row>
    <row r="124" spans="1:16" x14ac:dyDescent="0.3">
      <c r="E124" s="37"/>
      <c r="F124" s="207" t="s">
        <v>403</v>
      </c>
      <c r="H124" s="3"/>
    </row>
    <row r="125" spans="1:16" x14ac:dyDescent="0.3">
      <c r="C125" s="12"/>
      <c r="D125" s="12"/>
      <c r="E125" s="209" t="s">
        <v>76</v>
      </c>
      <c r="F125" s="207" t="s">
        <v>404</v>
      </c>
      <c r="H125" s="3"/>
    </row>
  </sheetData>
  <autoFilter ref="A7:P119" xr:uid="{A088ED1B-3193-44E7-BEDC-BE03A2905ED6}"/>
  <mergeCells count="2">
    <mergeCell ref="A1:E3"/>
    <mergeCell ref="L6:O6"/>
  </mergeCells>
  <phoneticPr fontId="16" type="noConversion"/>
  <conditionalFormatting sqref="D33:D35">
    <cfRule type="duplicateValues" dxfId="6" priority="2"/>
  </conditionalFormatting>
  <conditionalFormatting sqref="J1:J1048576">
    <cfRule type="duplicateValues" dxfId="5" priority="3"/>
  </conditionalFormatting>
  <conditionalFormatting sqref="K104:K106">
    <cfRule type="duplicateValues" dxfId="4" priority="1"/>
  </conditionalFormatting>
  <pageMargins left="0.7" right="0.7" top="0.75" bottom="0.75" header="0.3" footer="0.3"/>
  <pageSetup paperSize="9" scale="3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32D5-1BD1-4017-ABAD-C8045962D1FE}">
  <sheetPr>
    <pageSetUpPr fitToPage="1"/>
  </sheetPr>
  <dimension ref="A1:Q32"/>
  <sheetViews>
    <sheetView tabSelected="1" topLeftCell="A2" zoomScale="85" zoomScaleNormal="85" zoomScaleSheetLayoutView="55" workbookViewId="0">
      <pane ySplit="6" topLeftCell="A22" activePane="bottomLeft" state="frozen"/>
      <selection activeCell="B2" sqref="B2"/>
      <selection pane="bottomLeft" activeCell="H28" sqref="H28"/>
    </sheetView>
  </sheetViews>
  <sheetFormatPr defaultColWidth="22.5546875" defaultRowHeight="19.5" customHeight="1" x14ac:dyDescent="0.3"/>
  <cols>
    <col min="1" max="1" width="4.5546875" style="1" customWidth="1"/>
    <col min="2" max="2" width="15.5546875" style="1" customWidth="1"/>
    <col min="3" max="3" width="13.44140625" style="1" customWidth="1"/>
    <col min="4" max="4" width="18.5546875" style="1" bestFit="1" customWidth="1"/>
    <col min="5" max="5" width="37.5546875" style="1" customWidth="1"/>
    <col min="6" max="6" width="90.44140625" style="2" customWidth="1"/>
    <col min="7" max="7" width="8.44140625" style="1" customWidth="1"/>
    <col min="8" max="8" width="16.5546875" style="5" customWidth="1"/>
    <col min="9" max="9" width="13.44140625" style="1" customWidth="1"/>
    <col min="10" max="12" width="22.5546875" style="3"/>
    <col min="13" max="16384" width="22.5546875" style="1"/>
  </cols>
  <sheetData>
    <row r="1" spans="1:17" ht="19.5" customHeight="1" x14ac:dyDescent="0.3">
      <c r="A1" s="363" t="s">
        <v>405</v>
      </c>
      <c r="B1" s="363"/>
      <c r="C1" s="363"/>
      <c r="D1" s="363"/>
      <c r="E1" s="363"/>
    </row>
    <row r="2" spans="1:17" ht="19.5" customHeight="1" x14ac:dyDescent="0.3">
      <c r="A2" s="363"/>
      <c r="B2" s="363"/>
      <c r="C2" s="363"/>
      <c r="D2" s="363"/>
      <c r="E2" s="363"/>
      <c r="H2" s="7"/>
    </row>
    <row r="3" spans="1:17" ht="19.5" customHeight="1" x14ac:dyDescent="0.3">
      <c r="A3" s="363"/>
      <c r="B3" s="363"/>
      <c r="C3" s="363"/>
      <c r="D3" s="363"/>
      <c r="E3" s="363"/>
      <c r="G3" s="29"/>
      <c r="H3" s="30"/>
    </row>
    <row r="4" spans="1:17" ht="19.5" customHeight="1" x14ac:dyDescent="0.3">
      <c r="G4" s="29"/>
      <c r="H4" s="30"/>
    </row>
    <row r="5" spans="1:17" ht="19.5" customHeight="1" x14ac:dyDescent="0.3">
      <c r="G5" s="29"/>
      <c r="H5" s="30"/>
    </row>
    <row r="6" spans="1:17" ht="19.5" customHeight="1" x14ac:dyDescent="0.3">
      <c r="M6" s="364" t="s">
        <v>33</v>
      </c>
      <c r="N6" s="364"/>
      <c r="O6" s="364"/>
      <c r="P6" s="364"/>
    </row>
    <row r="7" spans="1:17" s="4" customFormat="1" ht="19.5" customHeight="1" x14ac:dyDescent="0.3">
      <c r="A7" s="304" t="s">
        <v>34</v>
      </c>
      <c r="B7" s="304" t="s">
        <v>35</v>
      </c>
      <c r="C7" s="304" t="s">
        <v>36</v>
      </c>
      <c r="D7" s="304" t="s">
        <v>37</v>
      </c>
      <c r="E7" s="304" t="s">
        <v>406</v>
      </c>
      <c r="F7" s="305" t="s">
        <v>39</v>
      </c>
      <c r="G7" s="304" t="s">
        <v>40</v>
      </c>
      <c r="H7" s="306" t="s">
        <v>41</v>
      </c>
      <c r="I7" s="307" t="s">
        <v>42</v>
      </c>
      <c r="J7" s="308" t="s">
        <v>43</v>
      </c>
      <c r="K7" s="308" t="s">
        <v>407</v>
      </c>
      <c r="L7" s="305" t="s">
        <v>44</v>
      </c>
      <c r="M7" s="309" t="s">
        <v>45</v>
      </c>
      <c r="N7" s="309" t="s">
        <v>46</v>
      </c>
      <c r="O7" s="309" t="s">
        <v>47</v>
      </c>
      <c r="P7" s="309" t="s">
        <v>48</v>
      </c>
    </row>
    <row r="8" spans="1:17" ht="41.25" customHeight="1" x14ac:dyDescent="0.3">
      <c r="A8" s="285">
        <v>1</v>
      </c>
      <c r="B8" s="285" t="s">
        <v>408</v>
      </c>
      <c r="C8" s="285" t="s">
        <v>81</v>
      </c>
      <c r="D8" s="285"/>
      <c r="E8" s="285" t="s">
        <v>409</v>
      </c>
      <c r="F8" s="286"/>
      <c r="G8" s="285">
        <v>1</v>
      </c>
      <c r="H8" s="287"/>
      <c r="I8" s="285" t="s">
        <v>54</v>
      </c>
      <c r="J8" s="288" t="s">
        <v>410</v>
      </c>
      <c r="K8" s="288" t="s">
        <v>411</v>
      </c>
      <c r="L8" s="291" t="s">
        <v>412</v>
      </c>
      <c r="M8" s="289" t="s">
        <v>413</v>
      </c>
      <c r="N8" s="290">
        <v>45938</v>
      </c>
      <c r="O8" s="289"/>
      <c r="P8" s="289"/>
      <c r="Q8" s="1" t="s">
        <v>414</v>
      </c>
    </row>
    <row r="9" spans="1:17" ht="41.25" customHeight="1" x14ac:dyDescent="0.3">
      <c r="A9" s="285">
        <v>2</v>
      </c>
      <c r="B9" s="285" t="s">
        <v>408</v>
      </c>
      <c r="C9" s="285" t="s">
        <v>81</v>
      </c>
      <c r="D9" s="285"/>
      <c r="E9" s="285" t="s">
        <v>409</v>
      </c>
      <c r="F9" s="286"/>
      <c r="G9" s="285">
        <v>1</v>
      </c>
      <c r="H9" s="287"/>
      <c r="I9" s="285" t="s">
        <v>54</v>
      </c>
      <c r="J9" s="288" t="s">
        <v>415</v>
      </c>
      <c r="K9" s="288" t="s">
        <v>416</v>
      </c>
      <c r="L9" s="291" t="s">
        <v>412</v>
      </c>
      <c r="M9" s="293"/>
      <c r="N9" s="294"/>
      <c r="O9" s="293"/>
      <c r="P9" s="289"/>
    </row>
    <row r="10" spans="1:17" ht="41.25" customHeight="1" x14ac:dyDescent="0.3">
      <c r="A10" s="285">
        <v>3</v>
      </c>
      <c r="B10" s="285" t="s">
        <v>408</v>
      </c>
      <c r="C10" s="285" t="s">
        <v>81</v>
      </c>
      <c r="D10" s="285"/>
      <c r="E10" s="285" t="s">
        <v>409</v>
      </c>
      <c r="F10" s="286"/>
      <c r="G10" s="285">
        <v>1</v>
      </c>
      <c r="H10" s="287"/>
      <c r="I10" s="285" t="s">
        <v>54</v>
      </c>
      <c r="J10" s="288" t="s">
        <v>417</v>
      </c>
      <c r="K10" s="288" t="s">
        <v>418</v>
      </c>
      <c r="L10" s="291" t="s">
        <v>412</v>
      </c>
      <c r="M10" s="289"/>
      <c r="N10" s="294"/>
      <c r="O10" s="293"/>
      <c r="P10" s="289"/>
    </row>
    <row r="11" spans="1:17" ht="41.25" customHeight="1" x14ac:dyDescent="0.3">
      <c r="A11" s="285">
        <v>4</v>
      </c>
      <c r="B11" s="285" t="s">
        <v>408</v>
      </c>
      <c r="C11" s="285" t="s">
        <v>81</v>
      </c>
      <c r="D11" s="285"/>
      <c r="E11" s="295" t="s">
        <v>409</v>
      </c>
      <c r="F11" s="286"/>
      <c r="G11" s="285">
        <v>1</v>
      </c>
      <c r="H11" s="287"/>
      <c r="I11" s="296" t="s">
        <v>419</v>
      </c>
      <c r="J11" s="288" t="s">
        <v>420</v>
      </c>
      <c r="K11" s="288" t="s">
        <v>421</v>
      </c>
      <c r="L11" s="288"/>
      <c r="M11" s="289" t="s">
        <v>419</v>
      </c>
      <c r="N11" s="294">
        <v>45902</v>
      </c>
      <c r="O11" s="293"/>
      <c r="P11" s="289"/>
    </row>
    <row r="12" spans="1:17" ht="41.25" customHeight="1" x14ac:dyDescent="0.3">
      <c r="A12" s="285">
        <v>5</v>
      </c>
      <c r="B12" s="285" t="s">
        <v>408</v>
      </c>
      <c r="C12" s="285" t="s">
        <v>81</v>
      </c>
      <c r="D12" s="285"/>
      <c r="E12" s="295" t="s">
        <v>409</v>
      </c>
      <c r="F12" s="286"/>
      <c r="G12" s="285">
        <v>1</v>
      </c>
      <c r="H12" s="287"/>
      <c r="I12" s="296" t="s">
        <v>419</v>
      </c>
      <c r="J12" s="288" t="s">
        <v>422</v>
      </c>
      <c r="K12" s="288" t="s">
        <v>423</v>
      </c>
      <c r="L12" s="288"/>
      <c r="M12" s="289" t="s">
        <v>419</v>
      </c>
      <c r="N12" s="294">
        <v>45902</v>
      </c>
      <c r="O12" s="289"/>
      <c r="P12" s="289"/>
    </row>
    <row r="13" spans="1:17" ht="41.25" customHeight="1" x14ac:dyDescent="0.3">
      <c r="A13" s="285">
        <v>6</v>
      </c>
      <c r="B13" s="285" t="s">
        <v>408</v>
      </c>
      <c r="C13" s="285" t="s">
        <v>81</v>
      </c>
      <c r="D13" s="285"/>
      <c r="E13" s="285" t="s">
        <v>409</v>
      </c>
      <c r="F13" s="286"/>
      <c r="G13" s="285">
        <v>1</v>
      </c>
      <c r="H13" s="287"/>
      <c r="I13" s="285" t="s">
        <v>54</v>
      </c>
      <c r="J13" s="288" t="s">
        <v>424</v>
      </c>
      <c r="K13" s="288" t="s">
        <v>425</v>
      </c>
      <c r="L13" s="297" t="s">
        <v>426</v>
      </c>
      <c r="M13" s="289"/>
      <c r="N13" s="290"/>
      <c r="O13" s="289"/>
      <c r="P13" s="289"/>
    </row>
    <row r="14" spans="1:17" ht="41.25" customHeight="1" x14ac:dyDescent="0.3">
      <c r="A14" s="285">
        <v>7</v>
      </c>
      <c r="B14" s="285" t="s">
        <v>408</v>
      </c>
      <c r="C14" s="285" t="s">
        <v>81</v>
      </c>
      <c r="D14" s="285"/>
      <c r="E14" s="298"/>
      <c r="F14" s="286"/>
      <c r="G14" s="285">
        <v>1</v>
      </c>
      <c r="H14" s="287"/>
      <c r="I14" s="292" t="s">
        <v>427</v>
      </c>
      <c r="J14" s="299"/>
      <c r="K14" s="299"/>
      <c r="L14" s="310" t="s">
        <v>428</v>
      </c>
      <c r="M14" s="289" t="s">
        <v>427</v>
      </c>
      <c r="N14" s="290"/>
      <c r="O14" s="289"/>
      <c r="P14" s="289"/>
    </row>
    <row r="15" spans="1:17" ht="41.25" customHeight="1" x14ac:dyDescent="0.3">
      <c r="A15" s="285">
        <v>8</v>
      </c>
      <c r="B15" s="288" t="s">
        <v>429</v>
      </c>
      <c r="C15" s="285" t="s">
        <v>81</v>
      </c>
      <c r="D15" s="285"/>
      <c r="E15" s="285" t="s">
        <v>430</v>
      </c>
      <c r="F15" s="300"/>
      <c r="G15" s="285">
        <v>1</v>
      </c>
      <c r="H15" s="287"/>
      <c r="I15" s="285" t="s">
        <v>54</v>
      </c>
      <c r="J15" s="288" t="s">
        <v>431</v>
      </c>
      <c r="K15" s="288" t="s">
        <v>432</v>
      </c>
      <c r="L15" s="288"/>
      <c r="M15" s="289"/>
      <c r="N15" s="290"/>
      <c r="O15" s="289"/>
      <c r="P15" s="289"/>
    </row>
    <row r="16" spans="1:17" ht="41.25" customHeight="1" x14ac:dyDescent="0.3">
      <c r="A16" s="285">
        <v>9</v>
      </c>
      <c r="B16" s="288" t="s">
        <v>429</v>
      </c>
      <c r="C16" s="285" t="s">
        <v>81</v>
      </c>
      <c r="D16" s="285"/>
      <c r="E16" s="285" t="s">
        <v>430</v>
      </c>
      <c r="F16" s="300"/>
      <c r="G16" s="285">
        <v>1</v>
      </c>
      <c r="H16" s="287"/>
      <c r="I16" s="285" t="s">
        <v>54</v>
      </c>
      <c r="J16" s="288" t="s">
        <v>433</v>
      </c>
      <c r="K16" s="288" t="s">
        <v>434</v>
      </c>
      <c r="L16" s="288"/>
      <c r="M16" s="289"/>
      <c r="N16" s="290"/>
      <c r="O16" s="289"/>
      <c r="P16" s="289"/>
    </row>
    <row r="17" spans="1:16" ht="41.25" customHeight="1" x14ac:dyDescent="0.3">
      <c r="A17" s="285">
        <v>10</v>
      </c>
      <c r="B17" s="285" t="s">
        <v>435</v>
      </c>
      <c r="C17" s="285" t="s">
        <v>81</v>
      </c>
      <c r="D17" s="285"/>
      <c r="E17" s="285" t="s">
        <v>436</v>
      </c>
      <c r="F17" s="286"/>
      <c r="G17" s="285">
        <v>1</v>
      </c>
      <c r="H17" s="287"/>
      <c r="I17" s="285" t="s">
        <v>54</v>
      </c>
      <c r="J17" s="288" t="s">
        <v>437</v>
      </c>
      <c r="K17" s="288" t="s">
        <v>438</v>
      </c>
      <c r="L17" s="288"/>
      <c r="M17" s="289"/>
      <c r="N17" s="290"/>
      <c r="O17" s="289"/>
      <c r="P17" s="289"/>
    </row>
    <row r="18" spans="1:16" ht="51.75" customHeight="1" x14ac:dyDescent="0.3">
      <c r="A18" s="285">
        <v>11</v>
      </c>
      <c r="B18" s="285" t="s">
        <v>439</v>
      </c>
      <c r="C18" s="285" t="s">
        <v>440</v>
      </c>
      <c r="D18" s="285"/>
      <c r="E18" s="285" t="s">
        <v>441</v>
      </c>
      <c r="F18" s="286"/>
      <c r="G18" s="285">
        <v>1</v>
      </c>
      <c r="H18" s="287"/>
      <c r="I18" s="292" t="s">
        <v>442</v>
      </c>
      <c r="J18" s="288" t="s">
        <v>443</v>
      </c>
      <c r="K18" s="301"/>
      <c r="L18" s="311" t="s">
        <v>444</v>
      </c>
      <c r="M18" s="302" t="s">
        <v>442</v>
      </c>
      <c r="N18" s="290">
        <v>45901</v>
      </c>
      <c r="O18" s="289"/>
      <c r="P18" s="289"/>
    </row>
    <row r="19" spans="1:16" ht="41.25" customHeight="1" x14ac:dyDescent="0.3">
      <c r="A19" s="285">
        <v>12</v>
      </c>
      <c r="B19" s="285" t="s">
        <v>445</v>
      </c>
      <c r="C19" s="285" t="s">
        <v>81</v>
      </c>
      <c r="D19" s="285"/>
      <c r="E19" s="285" t="s">
        <v>446</v>
      </c>
      <c r="F19" s="286"/>
      <c r="G19" s="285">
        <v>1</v>
      </c>
      <c r="H19" s="287"/>
      <c r="I19" s="285" t="s">
        <v>54</v>
      </c>
      <c r="J19" s="301"/>
      <c r="K19" s="301"/>
      <c r="L19" s="288" t="s">
        <v>447</v>
      </c>
      <c r="M19" s="289"/>
      <c r="N19" s="290"/>
      <c r="O19" s="289"/>
      <c r="P19" s="289"/>
    </row>
    <row r="20" spans="1:16" ht="41.25" customHeight="1" x14ac:dyDescent="0.3">
      <c r="A20" s="285">
        <v>13</v>
      </c>
      <c r="B20" s="285" t="s">
        <v>448</v>
      </c>
      <c r="C20" s="285" t="s">
        <v>449</v>
      </c>
      <c r="D20" s="285"/>
      <c r="E20" s="285" t="s">
        <v>450</v>
      </c>
      <c r="F20" s="286"/>
      <c r="G20" s="285">
        <v>1</v>
      </c>
      <c r="H20" s="287"/>
      <c r="I20" s="285" t="s">
        <v>54</v>
      </c>
      <c r="J20" s="288" t="s">
        <v>451</v>
      </c>
      <c r="K20" s="288" t="s">
        <v>452</v>
      </c>
      <c r="L20" s="288"/>
      <c r="M20" s="289"/>
      <c r="N20" s="290"/>
      <c r="O20" s="289"/>
      <c r="P20" s="289"/>
    </row>
    <row r="21" spans="1:16" ht="41.25" customHeight="1" x14ac:dyDescent="0.3">
      <c r="A21" s="285">
        <v>14</v>
      </c>
      <c r="B21" s="285" t="s">
        <v>453</v>
      </c>
      <c r="C21" s="285" t="s">
        <v>449</v>
      </c>
      <c r="D21" s="285"/>
      <c r="E21" s="285" t="s">
        <v>454</v>
      </c>
      <c r="F21" s="286"/>
      <c r="G21" s="285">
        <v>1</v>
      </c>
      <c r="H21" s="287"/>
      <c r="I21" s="285" t="s">
        <v>54</v>
      </c>
      <c r="J21" s="288" t="s">
        <v>455</v>
      </c>
      <c r="K21" s="288" t="s">
        <v>456</v>
      </c>
      <c r="L21" s="288"/>
      <c r="M21" s="289"/>
      <c r="N21" s="290"/>
      <c r="O21" s="289"/>
      <c r="P21" s="289"/>
    </row>
    <row r="22" spans="1:16" ht="49.5" customHeight="1" x14ac:dyDescent="0.3">
      <c r="A22" s="285">
        <v>15</v>
      </c>
      <c r="B22" s="285" t="s">
        <v>457</v>
      </c>
      <c r="C22" s="285" t="s">
        <v>458</v>
      </c>
      <c r="D22" s="285"/>
      <c r="E22" s="285" t="s">
        <v>459</v>
      </c>
      <c r="F22" s="286"/>
      <c r="G22" s="285">
        <v>1</v>
      </c>
      <c r="H22" s="287"/>
      <c r="I22" s="285" t="s">
        <v>54</v>
      </c>
      <c r="J22" s="288">
        <v>246020584</v>
      </c>
      <c r="K22" s="288" t="s">
        <v>460</v>
      </c>
      <c r="L22" s="288" t="s">
        <v>461</v>
      </c>
      <c r="M22" s="289"/>
      <c r="N22" s="290"/>
      <c r="O22" s="289"/>
      <c r="P22" s="289"/>
    </row>
    <row r="23" spans="1:16" ht="49.5" customHeight="1" x14ac:dyDescent="0.3">
      <c r="A23" s="285">
        <v>16</v>
      </c>
      <c r="B23" s="288" t="s">
        <v>462</v>
      </c>
      <c r="C23" s="285" t="s">
        <v>463</v>
      </c>
      <c r="D23" s="285"/>
      <c r="E23" s="285" t="s">
        <v>464</v>
      </c>
      <c r="F23" s="286"/>
      <c r="G23" s="285"/>
      <c r="H23" s="287"/>
      <c r="I23" s="285" t="s">
        <v>54</v>
      </c>
      <c r="J23" s="303" t="s">
        <v>465</v>
      </c>
      <c r="K23" s="301"/>
      <c r="L23" s="288" t="s">
        <v>466</v>
      </c>
      <c r="M23" s="289"/>
      <c r="N23" s="290"/>
      <c r="O23" s="289"/>
      <c r="P23" s="289"/>
    </row>
    <row r="24" spans="1:16" ht="49.5" customHeight="1" x14ac:dyDescent="0.3">
      <c r="A24" s="285">
        <v>17</v>
      </c>
      <c r="B24" s="288" t="s">
        <v>462</v>
      </c>
      <c r="C24" s="285" t="s">
        <v>463</v>
      </c>
      <c r="D24" s="285"/>
      <c r="E24" s="285" t="s">
        <v>464</v>
      </c>
      <c r="F24" s="286"/>
      <c r="G24" s="285"/>
      <c r="H24" s="287"/>
      <c r="I24" s="285" t="s">
        <v>54</v>
      </c>
      <c r="J24" s="303" t="s">
        <v>467</v>
      </c>
      <c r="K24" s="301"/>
      <c r="L24" s="288" t="s">
        <v>466</v>
      </c>
      <c r="M24" s="289"/>
      <c r="N24" s="290"/>
      <c r="O24" s="289"/>
      <c r="P24" s="289"/>
    </row>
    <row r="25" spans="1:16" ht="19.5" customHeight="1" x14ac:dyDescent="0.3">
      <c r="C25" s="6"/>
      <c r="D25" s="6"/>
      <c r="F25" s="7"/>
      <c r="H25" s="3"/>
      <c r="I25" s="3"/>
      <c r="J25" s="1"/>
      <c r="K25" s="1"/>
      <c r="L25" s="1"/>
    </row>
    <row r="26" spans="1:16" ht="19.5" customHeight="1" x14ac:dyDescent="0.3">
      <c r="C26" s="6"/>
      <c r="D26" s="6"/>
      <c r="F26" s="7"/>
      <c r="H26" s="3"/>
      <c r="I26" s="3"/>
      <c r="J26" s="1"/>
      <c r="K26" s="1"/>
      <c r="L26" s="1"/>
    </row>
    <row r="27" spans="1:16" ht="19.5" customHeight="1" x14ac:dyDescent="0.3">
      <c r="C27" s="8"/>
      <c r="D27" s="8"/>
      <c r="F27" s="7"/>
      <c r="H27" s="3"/>
      <c r="I27" s="3"/>
      <c r="J27" s="1"/>
      <c r="K27" s="1"/>
      <c r="L27" s="1"/>
    </row>
    <row r="28" spans="1:16" ht="19.5" customHeight="1" x14ac:dyDescent="0.3">
      <c r="C28" s="8"/>
      <c r="D28" s="8"/>
      <c r="E28" s="26"/>
      <c r="F28" s="27"/>
      <c r="G28" s="200" t="s">
        <v>5</v>
      </c>
      <c r="H28" s="201">
        <f>SUM(H7:H26)</f>
        <v>0</v>
      </c>
      <c r="I28" s="3"/>
      <c r="J28" s="1"/>
      <c r="K28" s="1"/>
      <c r="L28" s="1"/>
    </row>
    <row r="29" spans="1:16" ht="19.5" customHeight="1" x14ac:dyDescent="0.3">
      <c r="E29" s="206"/>
      <c r="F29" s="207" t="s">
        <v>402</v>
      </c>
      <c r="H29" s="3"/>
    </row>
    <row r="30" spans="1:16" ht="19.5" customHeight="1" x14ac:dyDescent="0.3">
      <c r="C30" s="9"/>
      <c r="D30" s="9"/>
      <c r="E30" s="211"/>
      <c r="F30" s="207"/>
      <c r="H30" s="3"/>
      <c r="J30" s="10"/>
      <c r="K30" s="10"/>
    </row>
    <row r="31" spans="1:16" ht="19.5" customHeight="1" x14ac:dyDescent="0.3">
      <c r="E31" s="37"/>
      <c r="F31" s="207" t="s">
        <v>403</v>
      </c>
      <c r="H31" s="3"/>
    </row>
    <row r="32" spans="1:16" ht="19.5" customHeight="1" x14ac:dyDescent="0.3">
      <c r="C32" s="12"/>
      <c r="D32" s="12"/>
      <c r="E32" s="209"/>
      <c r="F32" s="207"/>
      <c r="H32" s="3"/>
    </row>
  </sheetData>
  <autoFilter ref="A7:Q18" xr:uid="{A088ED1B-3193-44E7-BEDC-BE03A2905ED6}"/>
  <mergeCells count="2">
    <mergeCell ref="A1:E3"/>
    <mergeCell ref="M6:P6"/>
  </mergeCells>
  <conditionalFormatting sqref="J1:K7 J17:K1048576">
    <cfRule type="duplicateValues" dxfId="3" priority="1"/>
  </conditionalFormatting>
  <pageMargins left="0.7" right="0.7" top="0.75" bottom="0.75" header="0.3" footer="0.3"/>
  <pageSetup paperSize="9" scale="35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281A-38B7-400C-BACC-7DE4841B9FB7}">
  <sheetPr>
    <pageSetUpPr fitToPage="1"/>
  </sheetPr>
  <dimension ref="A1:Q26"/>
  <sheetViews>
    <sheetView topLeftCell="A2" zoomScale="85" zoomScaleNormal="85" zoomScaleSheetLayoutView="55" workbookViewId="0">
      <pane ySplit="6" topLeftCell="A8" activePane="bottomLeft" state="frozen"/>
      <selection activeCell="B2" sqref="B2"/>
      <selection pane="bottomLeft" activeCell="E17" sqref="E17"/>
    </sheetView>
  </sheetViews>
  <sheetFormatPr defaultColWidth="22.5546875" defaultRowHeight="19.5" customHeight="1" x14ac:dyDescent="0.3"/>
  <cols>
    <col min="1" max="1" width="4.5546875" style="1" customWidth="1"/>
    <col min="2" max="2" width="15.5546875" style="1" customWidth="1"/>
    <col min="3" max="3" width="13.44140625" style="1" customWidth="1"/>
    <col min="4" max="4" width="22.5546875" style="1"/>
    <col min="5" max="5" width="37.5546875" style="1" customWidth="1"/>
    <col min="6" max="6" width="90.44140625" style="2" customWidth="1"/>
    <col min="7" max="7" width="8.44140625" style="1" customWidth="1"/>
    <col min="8" max="8" width="16.5546875" style="5" customWidth="1"/>
    <col min="9" max="9" width="13.44140625" style="1" customWidth="1"/>
    <col min="10" max="11" width="22.5546875" style="3"/>
    <col min="12" max="16384" width="22.5546875" style="1"/>
  </cols>
  <sheetData>
    <row r="1" spans="1:17" ht="19.5" customHeight="1" x14ac:dyDescent="0.3">
      <c r="A1" s="363" t="s">
        <v>405</v>
      </c>
      <c r="B1" s="363"/>
      <c r="C1" s="363"/>
      <c r="D1" s="363"/>
      <c r="E1" s="363"/>
    </row>
    <row r="2" spans="1:17" ht="19.5" customHeight="1" x14ac:dyDescent="0.3">
      <c r="A2" s="363"/>
      <c r="B2" s="363"/>
      <c r="C2" s="363"/>
      <c r="D2" s="363"/>
      <c r="E2" s="363"/>
      <c r="H2" s="7"/>
    </row>
    <row r="3" spans="1:17" ht="19.5" customHeight="1" x14ac:dyDescent="0.3">
      <c r="A3" s="363"/>
      <c r="B3" s="363"/>
      <c r="C3" s="363"/>
      <c r="D3" s="363"/>
      <c r="E3" s="363"/>
      <c r="G3" s="29"/>
      <c r="H3" s="30"/>
    </row>
    <row r="4" spans="1:17" ht="19.5" customHeight="1" x14ac:dyDescent="0.3">
      <c r="G4" s="29"/>
      <c r="H4" s="30"/>
    </row>
    <row r="5" spans="1:17" ht="19.5" customHeight="1" x14ac:dyDescent="0.3">
      <c r="G5" s="29"/>
      <c r="H5" s="30"/>
    </row>
    <row r="6" spans="1:17" ht="19.5" customHeight="1" x14ac:dyDescent="0.3">
      <c r="L6" s="364" t="s">
        <v>33</v>
      </c>
      <c r="M6" s="364"/>
      <c r="N6" s="364"/>
      <c r="O6" s="364"/>
    </row>
    <row r="7" spans="1:17" s="4" customFormat="1" ht="19.5" customHeight="1" x14ac:dyDescent="0.3">
      <c r="A7" s="18" t="s">
        <v>34</v>
      </c>
      <c r="B7" s="18" t="s">
        <v>35</v>
      </c>
      <c r="C7" s="18" t="s">
        <v>36</v>
      </c>
      <c r="D7" s="18" t="s">
        <v>37</v>
      </c>
      <c r="E7" s="18" t="s">
        <v>406</v>
      </c>
      <c r="F7" s="19" t="s">
        <v>39</v>
      </c>
      <c r="G7" s="18" t="s">
        <v>40</v>
      </c>
      <c r="H7" s="20" t="s">
        <v>41</v>
      </c>
      <c r="I7" s="21" t="s">
        <v>42</v>
      </c>
      <c r="J7" s="22" t="s">
        <v>43</v>
      </c>
      <c r="K7" s="19" t="s">
        <v>44</v>
      </c>
      <c r="L7" s="40" t="s">
        <v>45</v>
      </c>
      <c r="M7" s="40" t="s">
        <v>46</v>
      </c>
      <c r="N7" s="40" t="s">
        <v>47</v>
      </c>
      <c r="O7" s="40" t="s">
        <v>48</v>
      </c>
    </row>
    <row r="8" spans="1:17" ht="41.25" customHeight="1" x14ac:dyDescent="0.3">
      <c r="A8" s="23">
        <v>1</v>
      </c>
      <c r="B8" s="23" t="s">
        <v>408</v>
      </c>
      <c r="C8" s="23" t="s">
        <v>81</v>
      </c>
      <c r="D8" s="23" t="s">
        <v>468</v>
      </c>
      <c r="E8" s="231" t="s">
        <v>469</v>
      </c>
      <c r="F8" s="24" t="s">
        <v>470</v>
      </c>
      <c r="G8" s="23">
        <v>1</v>
      </c>
      <c r="H8" s="35">
        <v>5940</v>
      </c>
      <c r="I8" s="23" t="s">
        <v>54</v>
      </c>
      <c r="J8" s="205" t="s">
        <v>471</v>
      </c>
      <c r="K8" s="33" t="s">
        <v>472</v>
      </c>
      <c r="L8" s="41" t="s">
        <v>473</v>
      </c>
      <c r="M8" s="232"/>
      <c r="N8" s="41"/>
      <c r="O8" s="41" t="s">
        <v>474</v>
      </c>
    </row>
    <row r="9" spans="1:17" ht="41.25" customHeight="1" x14ac:dyDescent="0.3">
      <c r="A9" s="23">
        <v>2</v>
      </c>
      <c r="B9" s="23" t="s">
        <v>408</v>
      </c>
      <c r="C9" s="23" t="s">
        <v>81</v>
      </c>
      <c r="D9" s="23" t="s">
        <v>468</v>
      </c>
      <c r="E9" s="204" t="s">
        <v>475</v>
      </c>
      <c r="F9" s="24" t="s">
        <v>475</v>
      </c>
      <c r="G9" s="23">
        <v>1</v>
      </c>
      <c r="H9" s="35">
        <v>5940</v>
      </c>
      <c r="I9" s="23" t="s">
        <v>54</v>
      </c>
      <c r="J9" s="33" t="s">
        <v>476</v>
      </c>
      <c r="K9" s="239" t="s">
        <v>56</v>
      </c>
      <c r="L9" s="233"/>
      <c r="M9" s="234"/>
      <c r="N9" s="233"/>
      <c r="O9" s="41"/>
    </row>
    <row r="10" spans="1:17" ht="41.25" customHeight="1" x14ac:dyDescent="0.3">
      <c r="A10" s="23">
        <v>3</v>
      </c>
      <c r="B10" s="23" t="s">
        <v>408</v>
      </c>
      <c r="C10" s="23" t="s">
        <v>81</v>
      </c>
      <c r="D10" s="23" t="s">
        <v>468</v>
      </c>
      <c r="E10" s="204" t="s">
        <v>475</v>
      </c>
      <c r="F10" s="24" t="s">
        <v>475</v>
      </c>
      <c r="G10" s="23">
        <v>1</v>
      </c>
      <c r="H10" s="35">
        <v>5940</v>
      </c>
      <c r="I10" s="23" t="s">
        <v>54</v>
      </c>
      <c r="J10" s="205" t="s">
        <v>477</v>
      </c>
      <c r="K10" s="33" t="s">
        <v>472</v>
      </c>
      <c r="L10" s="41" t="s">
        <v>473</v>
      </c>
      <c r="M10" s="234"/>
      <c r="N10" s="233"/>
      <c r="O10" s="41" t="s">
        <v>474</v>
      </c>
    </row>
    <row r="11" spans="1:17" ht="41.25" customHeight="1" x14ac:dyDescent="0.3">
      <c r="A11" s="23">
        <v>4</v>
      </c>
      <c r="B11" s="23" t="s">
        <v>408</v>
      </c>
      <c r="C11" s="23" t="s">
        <v>81</v>
      </c>
      <c r="D11" s="23" t="s">
        <v>468</v>
      </c>
      <c r="E11" s="204" t="s">
        <v>469</v>
      </c>
      <c r="F11" s="24" t="s">
        <v>470</v>
      </c>
      <c r="G11" s="23">
        <v>1</v>
      </c>
      <c r="H11" s="35">
        <v>5940</v>
      </c>
      <c r="I11" s="23" t="s">
        <v>54</v>
      </c>
      <c r="J11" s="205" t="s">
        <v>478</v>
      </c>
      <c r="K11" s="33" t="s">
        <v>472</v>
      </c>
      <c r="L11" s="41" t="s">
        <v>473</v>
      </c>
      <c r="M11" s="234"/>
      <c r="N11" s="233"/>
      <c r="O11" s="41" t="s">
        <v>474</v>
      </c>
    </row>
    <row r="12" spans="1:17" ht="41.25" customHeight="1" x14ac:dyDescent="0.3">
      <c r="A12" s="23">
        <v>5</v>
      </c>
      <c r="B12" s="23" t="s">
        <v>408</v>
      </c>
      <c r="C12" s="23" t="s">
        <v>81</v>
      </c>
      <c r="D12" s="23" t="s">
        <v>479</v>
      </c>
      <c r="E12" s="204" t="s">
        <v>480</v>
      </c>
      <c r="F12" s="24" t="s">
        <v>481</v>
      </c>
      <c r="G12" s="23">
        <v>1</v>
      </c>
      <c r="H12" s="35">
        <v>4150</v>
      </c>
      <c r="I12" s="23" t="s">
        <v>54</v>
      </c>
      <c r="J12" s="33" t="s">
        <v>431</v>
      </c>
      <c r="K12" s="239" t="s">
        <v>56</v>
      </c>
      <c r="L12" s="41"/>
      <c r="M12" s="232"/>
      <c r="N12" s="41"/>
      <c r="O12" s="41"/>
      <c r="P12" s="1" t="s">
        <v>482</v>
      </c>
    </row>
    <row r="13" spans="1:17" ht="41.25" customHeight="1" x14ac:dyDescent="0.3">
      <c r="A13" s="23">
        <v>6</v>
      </c>
      <c r="B13" s="23" t="s">
        <v>408</v>
      </c>
      <c r="C13" s="23" t="s">
        <v>81</v>
      </c>
      <c r="D13" s="23" t="s">
        <v>479</v>
      </c>
      <c r="E13" s="204" t="s">
        <v>480</v>
      </c>
      <c r="F13" s="24" t="s">
        <v>481</v>
      </c>
      <c r="G13" s="23">
        <v>1</v>
      </c>
      <c r="H13" s="35">
        <v>4150</v>
      </c>
      <c r="I13" s="23" t="s">
        <v>54</v>
      </c>
      <c r="J13" s="205" t="s">
        <v>433</v>
      </c>
      <c r="K13" s="33" t="s">
        <v>472</v>
      </c>
      <c r="L13" s="41" t="s">
        <v>473</v>
      </c>
      <c r="M13" s="232"/>
      <c r="N13" s="41"/>
      <c r="O13" s="41" t="s">
        <v>474</v>
      </c>
    </row>
    <row r="14" spans="1:17" ht="41.25" customHeight="1" x14ac:dyDescent="0.3">
      <c r="A14" s="23">
        <v>7</v>
      </c>
      <c r="B14" s="23" t="s">
        <v>408</v>
      </c>
      <c r="C14" s="23" t="s">
        <v>81</v>
      </c>
      <c r="D14" s="23" t="s">
        <v>483</v>
      </c>
      <c r="E14" s="204" t="s">
        <v>484</v>
      </c>
      <c r="F14" s="24" t="s">
        <v>485</v>
      </c>
      <c r="G14" s="23">
        <v>1</v>
      </c>
      <c r="H14" s="35">
        <v>9930</v>
      </c>
      <c r="I14" s="23" t="s">
        <v>54</v>
      </c>
      <c r="J14" s="28" t="s">
        <v>437</v>
      </c>
      <c r="K14" s="239" t="s">
        <v>56</v>
      </c>
      <c r="L14" s="41"/>
      <c r="M14" s="232"/>
      <c r="N14" s="41"/>
      <c r="O14" s="41" t="s">
        <v>474</v>
      </c>
      <c r="P14" s="1" t="s">
        <v>486</v>
      </c>
      <c r="Q14" s="205" t="s">
        <v>487</v>
      </c>
    </row>
    <row r="15" spans="1:17" ht="41.25" customHeight="1" x14ac:dyDescent="0.3">
      <c r="A15" s="23">
        <v>8</v>
      </c>
      <c r="B15" s="23" t="s">
        <v>408</v>
      </c>
      <c r="C15" s="23" t="s">
        <v>81</v>
      </c>
      <c r="D15" s="23" t="s">
        <v>488</v>
      </c>
      <c r="E15" s="204" t="s">
        <v>475</v>
      </c>
      <c r="F15" s="202" t="s">
        <v>475</v>
      </c>
      <c r="G15" s="23">
        <v>1</v>
      </c>
      <c r="H15" s="35">
        <v>5940</v>
      </c>
      <c r="I15" s="23" t="s">
        <v>54</v>
      </c>
      <c r="J15" s="205" t="s">
        <v>489</v>
      </c>
      <c r="K15" s="33" t="s">
        <v>472</v>
      </c>
      <c r="L15" s="41" t="s">
        <v>473</v>
      </c>
      <c r="M15" s="232"/>
      <c r="N15" s="41"/>
      <c r="O15" s="41" t="s">
        <v>474</v>
      </c>
    </row>
    <row r="16" spans="1:17" ht="41.25" customHeight="1" x14ac:dyDescent="0.3">
      <c r="A16" s="23">
        <v>9</v>
      </c>
      <c r="B16" s="23" t="s">
        <v>408</v>
      </c>
      <c r="C16" s="23" t="s">
        <v>81</v>
      </c>
      <c r="D16" s="23" t="s">
        <v>488</v>
      </c>
      <c r="E16" s="204" t="s">
        <v>475</v>
      </c>
      <c r="F16" s="202" t="s">
        <v>475</v>
      </c>
      <c r="G16" s="23">
        <v>1</v>
      </c>
      <c r="H16" s="35">
        <v>5940</v>
      </c>
      <c r="I16" s="23" t="s">
        <v>54</v>
      </c>
      <c r="J16" s="205" t="s">
        <v>490</v>
      </c>
      <c r="K16" s="33" t="s">
        <v>472</v>
      </c>
      <c r="L16" s="41" t="s">
        <v>473</v>
      </c>
      <c r="M16" s="232"/>
      <c r="N16" s="41"/>
      <c r="O16" s="41" t="s">
        <v>474</v>
      </c>
    </row>
    <row r="17" spans="1:15" ht="41.25" customHeight="1" x14ac:dyDescent="0.3">
      <c r="A17" s="23">
        <v>10</v>
      </c>
      <c r="B17" s="23"/>
      <c r="C17" s="23"/>
      <c r="D17" s="23"/>
      <c r="E17" s="204"/>
      <c r="F17" s="24"/>
      <c r="G17" s="23"/>
      <c r="H17" s="35"/>
      <c r="I17" s="23"/>
      <c r="J17" s="33"/>
      <c r="K17" s="33"/>
      <c r="L17" s="41"/>
      <c r="M17" s="232"/>
      <c r="N17" s="41"/>
      <c r="O17" s="41"/>
    </row>
    <row r="18" spans="1:15" ht="41.25" customHeight="1" x14ac:dyDescent="0.3">
      <c r="A18" s="23"/>
      <c r="B18" s="23"/>
      <c r="C18" s="23"/>
      <c r="D18" s="23"/>
      <c r="E18" s="23"/>
      <c r="F18" s="24"/>
      <c r="G18" s="23"/>
      <c r="H18" s="35"/>
      <c r="I18" s="23"/>
      <c r="J18" s="33"/>
      <c r="K18" s="33"/>
      <c r="L18" s="41"/>
      <c r="M18" s="232"/>
      <c r="N18" s="41"/>
      <c r="O18" s="41"/>
    </row>
    <row r="19" spans="1:15" ht="19.5" customHeight="1" x14ac:dyDescent="0.3">
      <c r="C19" s="6"/>
      <c r="D19" s="6"/>
      <c r="F19" s="7"/>
      <c r="H19" s="3"/>
      <c r="I19" s="3"/>
      <c r="J19" s="1"/>
      <c r="K19" s="1"/>
    </row>
    <row r="20" spans="1:15" ht="19.5" customHeight="1" x14ac:dyDescent="0.3">
      <c r="C20" s="6"/>
      <c r="D20" s="6"/>
      <c r="F20" s="7"/>
      <c r="H20" s="3"/>
      <c r="I20" s="3"/>
      <c r="J20" s="1"/>
      <c r="K20" s="1"/>
    </row>
    <row r="21" spans="1:15" ht="19.5" customHeight="1" x14ac:dyDescent="0.3">
      <c r="C21" s="8"/>
      <c r="D21" s="8"/>
      <c r="F21" s="7"/>
      <c r="H21" s="3"/>
      <c r="I21" s="3"/>
      <c r="J21" s="1"/>
      <c r="K21" s="1"/>
    </row>
    <row r="22" spans="1:15" ht="19.5" customHeight="1" x14ac:dyDescent="0.3">
      <c r="C22" s="8"/>
      <c r="D22" s="8"/>
      <c r="E22" s="26"/>
      <c r="F22" s="27"/>
      <c r="G22" s="200" t="s">
        <v>5</v>
      </c>
      <c r="H22" s="201">
        <f>SUM(H7:H20)</f>
        <v>53870</v>
      </c>
      <c r="I22" s="3"/>
      <c r="J22" s="1"/>
      <c r="K22" s="1"/>
    </row>
    <row r="23" spans="1:15" ht="19.5" customHeight="1" x14ac:dyDescent="0.3">
      <c r="E23" s="206"/>
      <c r="F23" s="207" t="s">
        <v>402</v>
      </c>
      <c r="H23" s="3"/>
    </row>
    <row r="24" spans="1:15" ht="19.5" customHeight="1" x14ac:dyDescent="0.3">
      <c r="C24" s="9"/>
      <c r="D24" s="9"/>
      <c r="E24" s="211"/>
      <c r="F24" s="207"/>
      <c r="H24" s="3"/>
      <c r="J24" s="10"/>
    </row>
    <row r="25" spans="1:15" ht="19.5" customHeight="1" x14ac:dyDescent="0.3">
      <c r="E25" s="37"/>
      <c r="F25" s="207" t="s">
        <v>403</v>
      </c>
      <c r="H25" s="3"/>
    </row>
    <row r="26" spans="1:15" ht="19.5" customHeight="1" x14ac:dyDescent="0.3">
      <c r="C26" s="12"/>
      <c r="D26" s="12"/>
      <c r="E26" s="209"/>
      <c r="F26" s="207"/>
      <c r="H26" s="3"/>
    </row>
  </sheetData>
  <autoFilter ref="A7:P18" xr:uid="{A088ED1B-3193-44E7-BEDC-BE03A2905ED6}"/>
  <mergeCells count="2">
    <mergeCell ref="A1:E3"/>
    <mergeCell ref="L6:O6"/>
  </mergeCells>
  <conditionalFormatting sqref="J1:J13 J15:J1048576 Q14">
    <cfRule type="duplicateValues" dxfId="2" priority="1"/>
  </conditionalFormatting>
  <pageMargins left="0.7" right="0.7" top="0.75" bottom="0.75" header="0.3" footer="0.3"/>
  <pageSetup paperSize="9" scale="3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BB88-8C90-423E-8419-B13191CDF6FA}">
  <sheetPr>
    <pageSetUpPr fitToPage="1"/>
  </sheetPr>
  <dimension ref="A1:P103"/>
  <sheetViews>
    <sheetView topLeftCell="D2" zoomScale="70" zoomScaleNormal="70" zoomScaleSheetLayoutView="55" workbookViewId="0">
      <pane ySplit="6" topLeftCell="A8" activePane="bottomLeft" state="frozen"/>
      <selection activeCell="B2" sqref="B2"/>
      <selection pane="bottomLeft" activeCell="O27" sqref="O27"/>
    </sheetView>
  </sheetViews>
  <sheetFormatPr defaultColWidth="8.5546875" defaultRowHeight="14.4" x14ac:dyDescent="0.3"/>
  <cols>
    <col min="1" max="1" width="10.5546875" style="1" customWidth="1"/>
    <col min="2" max="2" width="16.5546875" style="1" customWidth="1"/>
    <col min="3" max="3" width="20.5546875" style="1" bestFit="1" customWidth="1"/>
    <col min="4" max="4" width="30.5546875" style="1" bestFit="1" customWidth="1"/>
    <col min="5" max="5" width="35.5546875" style="1" bestFit="1" customWidth="1"/>
    <col min="6" max="6" width="90.44140625" style="2" customWidth="1"/>
    <col min="7" max="7" width="12.5546875" style="1" customWidth="1"/>
    <col min="8" max="8" width="18.5546875" style="5" bestFit="1" customWidth="1"/>
    <col min="9" max="9" width="17.44140625" style="1" bestFit="1" customWidth="1"/>
    <col min="10" max="10" width="28.44140625" style="3" customWidth="1"/>
    <col min="11" max="11" width="27.44140625" style="3" customWidth="1"/>
    <col min="12" max="12" width="27.5546875" style="1" bestFit="1" customWidth="1"/>
    <col min="13" max="14" width="15.5546875" style="1" customWidth="1"/>
    <col min="15" max="15" width="30.5546875" style="1" customWidth="1"/>
    <col min="16" max="16" width="31.44140625" style="1" customWidth="1"/>
    <col min="17" max="16384" width="8.5546875" style="1"/>
  </cols>
  <sheetData>
    <row r="1" spans="1:15" ht="14.85" customHeight="1" x14ac:dyDescent="0.3">
      <c r="A1" s="363" t="s">
        <v>491</v>
      </c>
      <c r="B1" s="363"/>
      <c r="C1" s="363"/>
      <c r="D1" s="363"/>
      <c r="E1" s="363"/>
    </row>
    <row r="2" spans="1:15" x14ac:dyDescent="0.3">
      <c r="A2" s="363"/>
      <c r="B2" s="363"/>
      <c r="C2" s="363"/>
      <c r="D2" s="363"/>
      <c r="E2" s="363"/>
      <c r="H2" s="7"/>
    </row>
    <row r="3" spans="1:15" ht="54.6" customHeight="1" x14ac:dyDescent="0.3">
      <c r="A3" s="363"/>
      <c r="B3" s="363"/>
      <c r="C3" s="363"/>
      <c r="D3" s="363"/>
      <c r="E3" s="363"/>
      <c r="G3" s="29"/>
      <c r="H3" s="30"/>
    </row>
    <row r="4" spans="1:15" x14ac:dyDescent="0.3">
      <c r="G4" s="29"/>
      <c r="H4" s="30"/>
    </row>
    <row r="5" spans="1:15" x14ac:dyDescent="0.3">
      <c r="G5" s="29"/>
      <c r="H5" s="30"/>
    </row>
    <row r="6" spans="1:15" x14ac:dyDescent="0.3">
      <c r="L6" s="364" t="s">
        <v>33</v>
      </c>
      <c r="M6" s="364"/>
      <c r="N6" s="364"/>
      <c r="O6" s="364"/>
    </row>
    <row r="7" spans="1:15" s="4" customFormat="1" ht="55.35" customHeight="1" x14ac:dyDescent="0.3">
      <c r="A7" s="18" t="s">
        <v>34</v>
      </c>
      <c r="B7" s="18" t="s">
        <v>35</v>
      </c>
      <c r="C7" s="18" t="s">
        <v>36</v>
      </c>
      <c r="D7" s="18" t="s">
        <v>37</v>
      </c>
      <c r="E7" s="18" t="s">
        <v>406</v>
      </c>
      <c r="F7" s="19" t="s">
        <v>39</v>
      </c>
      <c r="G7" s="18" t="s">
        <v>40</v>
      </c>
      <c r="H7" s="20" t="s">
        <v>41</v>
      </c>
      <c r="I7" s="21" t="s">
        <v>42</v>
      </c>
      <c r="J7" s="22" t="s">
        <v>43</v>
      </c>
      <c r="K7" s="19" t="s">
        <v>44</v>
      </c>
      <c r="L7" s="40" t="s">
        <v>45</v>
      </c>
      <c r="M7" s="40" t="s">
        <v>46</v>
      </c>
      <c r="N7" s="40" t="s">
        <v>47</v>
      </c>
      <c r="O7" s="40" t="s">
        <v>48</v>
      </c>
    </row>
    <row r="8" spans="1:15" ht="55.35" customHeight="1" x14ac:dyDescent="0.3">
      <c r="A8" s="23">
        <v>1</v>
      </c>
      <c r="B8" s="23" t="s">
        <v>356</v>
      </c>
      <c r="C8" s="23" t="s">
        <v>492</v>
      </c>
      <c r="D8" s="23" t="s">
        <v>493</v>
      </c>
      <c r="E8" s="204">
        <v>50084450</v>
      </c>
      <c r="F8" s="24" t="s">
        <v>494</v>
      </c>
      <c r="G8" s="23">
        <v>1</v>
      </c>
      <c r="H8" s="35">
        <v>4352.03</v>
      </c>
      <c r="I8" s="23" t="s">
        <v>54</v>
      </c>
      <c r="J8" s="33" t="s">
        <v>495</v>
      </c>
      <c r="K8" s="33" t="s">
        <v>496</v>
      </c>
      <c r="L8" s="41"/>
      <c r="M8" s="41"/>
      <c r="N8" s="41"/>
      <c r="O8" s="41"/>
    </row>
    <row r="9" spans="1:15" ht="55.35" customHeight="1" x14ac:dyDescent="0.3">
      <c r="A9" s="23">
        <v>2</v>
      </c>
      <c r="B9" s="23" t="s">
        <v>356</v>
      </c>
      <c r="C9" s="23" t="s">
        <v>492</v>
      </c>
      <c r="D9" s="23" t="s">
        <v>493</v>
      </c>
      <c r="E9" s="204">
        <v>50084450</v>
      </c>
      <c r="F9" s="24" t="s">
        <v>494</v>
      </c>
      <c r="G9" s="23">
        <v>1</v>
      </c>
      <c r="H9" s="35">
        <v>4352.03</v>
      </c>
      <c r="I9" s="23" t="s">
        <v>54</v>
      </c>
      <c r="J9" s="33" t="s">
        <v>497</v>
      </c>
      <c r="K9" s="33" t="s">
        <v>496</v>
      </c>
      <c r="L9" s="41"/>
      <c r="M9" s="41"/>
      <c r="N9" s="41"/>
      <c r="O9" s="41"/>
    </row>
    <row r="10" spans="1:15" ht="55.35" customHeight="1" x14ac:dyDescent="0.3">
      <c r="A10" s="23">
        <v>3</v>
      </c>
      <c r="B10" s="23" t="s">
        <v>356</v>
      </c>
      <c r="C10" s="23" t="s">
        <v>492</v>
      </c>
      <c r="D10" s="23" t="s">
        <v>493</v>
      </c>
      <c r="E10" s="204">
        <v>50084450</v>
      </c>
      <c r="F10" s="24" t="s">
        <v>494</v>
      </c>
      <c r="G10" s="23">
        <v>1</v>
      </c>
      <c r="H10" s="35">
        <v>4352.03</v>
      </c>
      <c r="I10" s="23" t="s">
        <v>54</v>
      </c>
      <c r="J10" s="33" t="s">
        <v>498</v>
      </c>
      <c r="K10" s="33" t="s">
        <v>496</v>
      </c>
      <c r="L10" s="41"/>
      <c r="M10" s="41"/>
      <c r="N10" s="41"/>
      <c r="O10" s="41"/>
    </row>
    <row r="11" spans="1:15" ht="55.35" customHeight="1" x14ac:dyDescent="0.3">
      <c r="A11" s="23">
        <v>4</v>
      </c>
      <c r="B11" s="23" t="s">
        <v>356</v>
      </c>
      <c r="C11" s="23" t="s">
        <v>492</v>
      </c>
      <c r="D11" s="23" t="s">
        <v>493</v>
      </c>
      <c r="E11" s="204">
        <v>50084450</v>
      </c>
      <c r="F11" s="24" t="s">
        <v>494</v>
      </c>
      <c r="G11" s="23">
        <v>1</v>
      </c>
      <c r="H11" s="35">
        <v>4352.03</v>
      </c>
      <c r="I11" s="23" t="s">
        <v>54</v>
      </c>
      <c r="J11" s="34" t="s">
        <v>499</v>
      </c>
      <c r="K11" s="33" t="s">
        <v>496</v>
      </c>
      <c r="L11" s="41"/>
      <c r="M11" s="41"/>
      <c r="N11" s="41"/>
      <c r="O11" s="41"/>
    </row>
    <row r="12" spans="1:15" ht="55.35" customHeight="1" x14ac:dyDescent="0.3">
      <c r="A12" s="23">
        <v>5</v>
      </c>
      <c r="B12" s="23" t="s">
        <v>356</v>
      </c>
      <c r="C12" s="23" t="s">
        <v>492</v>
      </c>
      <c r="D12" s="23" t="s">
        <v>493</v>
      </c>
      <c r="E12" s="204">
        <v>50084450</v>
      </c>
      <c r="F12" s="24" t="s">
        <v>494</v>
      </c>
      <c r="G12" s="23">
        <v>1</v>
      </c>
      <c r="H12" s="35">
        <v>4352.03</v>
      </c>
      <c r="I12" s="23" t="s">
        <v>54</v>
      </c>
      <c r="J12" s="34" t="s">
        <v>500</v>
      </c>
      <c r="K12" s="33" t="s">
        <v>496</v>
      </c>
      <c r="L12" s="41"/>
      <c r="M12" s="41"/>
      <c r="N12" s="41"/>
      <c r="O12" s="41"/>
    </row>
    <row r="13" spans="1:15" ht="55.35" customHeight="1" x14ac:dyDescent="0.3">
      <c r="A13" s="23">
        <v>6</v>
      </c>
      <c r="B13" s="23" t="s">
        <v>356</v>
      </c>
      <c r="C13" s="23" t="s">
        <v>492</v>
      </c>
      <c r="D13" s="23" t="s">
        <v>493</v>
      </c>
      <c r="E13" s="204">
        <v>50084450</v>
      </c>
      <c r="F13" s="24" t="s">
        <v>494</v>
      </c>
      <c r="G13" s="23">
        <v>1</v>
      </c>
      <c r="H13" s="35">
        <v>4352.03</v>
      </c>
      <c r="I13" s="23" t="s">
        <v>54</v>
      </c>
      <c r="J13" s="34" t="s">
        <v>501</v>
      </c>
      <c r="K13" s="33" t="s">
        <v>496</v>
      </c>
      <c r="L13" s="41"/>
      <c r="M13" s="42"/>
      <c r="N13" s="41"/>
      <c r="O13" s="41"/>
    </row>
    <row r="14" spans="1:15" ht="55.35" customHeight="1" x14ac:dyDescent="0.3">
      <c r="A14" s="23">
        <v>7</v>
      </c>
      <c r="B14" s="23" t="s">
        <v>356</v>
      </c>
      <c r="C14" s="23" t="s">
        <v>492</v>
      </c>
      <c r="D14" s="23" t="s">
        <v>493</v>
      </c>
      <c r="E14" s="204">
        <v>50084450</v>
      </c>
      <c r="F14" s="24" t="s">
        <v>494</v>
      </c>
      <c r="G14" s="23">
        <v>1</v>
      </c>
      <c r="H14" s="35">
        <v>4352.03</v>
      </c>
      <c r="I14" s="23" t="s">
        <v>54</v>
      </c>
      <c r="J14" s="236" t="s">
        <v>502</v>
      </c>
      <c r="K14" s="33" t="s">
        <v>496</v>
      </c>
      <c r="L14" s="41"/>
      <c r="M14" s="42"/>
      <c r="N14" s="41"/>
      <c r="O14" s="41"/>
    </row>
    <row r="15" spans="1:15" ht="55.35" customHeight="1" x14ac:dyDescent="0.3">
      <c r="A15" s="23">
        <v>8</v>
      </c>
      <c r="B15" s="23" t="s">
        <v>356</v>
      </c>
      <c r="C15" s="23" t="s">
        <v>492</v>
      </c>
      <c r="D15" s="23" t="s">
        <v>493</v>
      </c>
      <c r="E15" s="204">
        <v>50084450</v>
      </c>
      <c r="F15" s="24" t="s">
        <v>494</v>
      </c>
      <c r="G15" s="23">
        <v>1</v>
      </c>
      <c r="H15" s="35">
        <v>4352.03</v>
      </c>
      <c r="I15" s="23" t="s">
        <v>54</v>
      </c>
      <c r="J15" s="235" t="s">
        <v>503</v>
      </c>
      <c r="K15" s="33" t="s">
        <v>496</v>
      </c>
      <c r="L15" s="41"/>
      <c r="M15" s="41"/>
      <c r="N15" s="41"/>
      <c r="O15" s="41"/>
    </row>
    <row r="16" spans="1:15" ht="55.35" customHeight="1" x14ac:dyDescent="0.3">
      <c r="A16" s="23">
        <v>9</v>
      </c>
      <c r="B16" s="23" t="s">
        <v>408</v>
      </c>
      <c r="C16" s="23" t="s">
        <v>81</v>
      </c>
      <c r="D16" s="23" t="s">
        <v>504</v>
      </c>
      <c r="E16" s="204" t="s">
        <v>505</v>
      </c>
      <c r="F16" s="24" t="s">
        <v>506</v>
      </c>
      <c r="G16" s="23">
        <v>1</v>
      </c>
      <c r="H16" s="35"/>
      <c r="I16" s="23" t="s">
        <v>54</v>
      </c>
      <c r="J16" s="235" t="s">
        <v>507</v>
      </c>
      <c r="K16" s="33" t="s">
        <v>496</v>
      </c>
      <c r="L16" s="41"/>
      <c r="M16" s="41"/>
      <c r="N16" s="41"/>
      <c r="O16" s="41"/>
    </row>
    <row r="17" spans="1:15" ht="55.35" customHeight="1" x14ac:dyDescent="0.3">
      <c r="A17" s="23">
        <v>10</v>
      </c>
      <c r="B17" s="23" t="s">
        <v>408</v>
      </c>
      <c r="C17" s="23" t="s">
        <v>81</v>
      </c>
      <c r="D17" s="23" t="s">
        <v>504</v>
      </c>
      <c r="E17" s="204" t="s">
        <v>505</v>
      </c>
      <c r="F17" s="24" t="s">
        <v>506</v>
      </c>
      <c r="G17" s="23">
        <v>1</v>
      </c>
      <c r="H17" s="35"/>
      <c r="I17" s="23" t="s">
        <v>54</v>
      </c>
      <c r="J17" s="235" t="s">
        <v>508</v>
      </c>
      <c r="K17" s="33" t="s">
        <v>496</v>
      </c>
      <c r="L17" s="41"/>
      <c r="M17" s="41"/>
      <c r="N17" s="41"/>
      <c r="O17" s="41"/>
    </row>
    <row r="18" spans="1:15" ht="55.35" customHeight="1" x14ac:dyDescent="0.3">
      <c r="A18" s="23">
        <v>11</v>
      </c>
      <c r="B18" s="23" t="s">
        <v>408</v>
      </c>
      <c r="C18" s="23" t="s">
        <v>81</v>
      </c>
      <c r="D18" s="23" t="s">
        <v>504</v>
      </c>
      <c r="E18" s="204" t="s">
        <v>505</v>
      </c>
      <c r="F18" s="24" t="s">
        <v>506</v>
      </c>
      <c r="G18" s="23">
        <v>1</v>
      </c>
      <c r="H18" s="35"/>
      <c r="I18" s="23" t="s">
        <v>54</v>
      </c>
      <c r="J18" s="235" t="s">
        <v>509</v>
      </c>
      <c r="K18" s="33" t="s">
        <v>496</v>
      </c>
      <c r="L18" s="41"/>
      <c r="M18" s="41"/>
      <c r="N18" s="41"/>
      <c r="O18" s="41"/>
    </row>
    <row r="19" spans="1:15" ht="55.35" customHeight="1" x14ac:dyDescent="0.3">
      <c r="A19" s="23">
        <v>12</v>
      </c>
      <c r="B19" s="23" t="s">
        <v>408</v>
      </c>
      <c r="C19" s="23" t="s">
        <v>81</v>
      </c>
      <c r="D19" s="23" t="s">
        <v>504</v>
      </c>
      <c r="E19" s="204" t="s">
        <v>505</v>
      </c>
      <c r="F19" s="24" t="s">
        <v>506</v>
      </c>
      <c r="G19" s="23">
        <v>1</v>
      </c>
      <c r="H19" s="35"/>
      <c r="I19" s="23" t="s">
        <v>54</v>
      </c>
      <c r="J19" s="235" t="s">
        <v>510</v>
      </c>
      <c r="K19" s="33" t="s">
        <v>496</v>
      </c>
      <c r="L19" s="41"/>
      <c r="M19" s="41"/>
      <c r="N19" s="41"/>
      <c r="O19" s="41"/>
    </row>
    <row r="20" spans="1:15" ht="55.35" customHeight="1" x14ac:dyDescent="0.3">
      <c r="A20" s="23">
        <v>13</v>
      </c>
      <c r="B20" s="23" t="s">
        <v>80</v>
      </c>
      <c r="C20" s="23" t="s">
        <v>81</v>
      </c>
      <c r="D20" s="23" t="s">
        <v>504</v>
      </c>
      <c r="E20" s="204" t="s">
        <v>505</v>
      </c>
      <c r="F20" s="24" t="s">
        <v>506</v>
      </c>
      <c r="G20" s="23">
        <v>1</v>
      </c>
      <c r="H20" s="35"/>
      <c r="I20" s="23" t="s">
        <v>54</v>
      </c>
      <c r="J20" s="235" t="s">
        <v>511</v>
      </c>
      <c r="K20" s="33" t="s">
        <v>496</v>
      </c>
      <c r="L20" s="41"/>
      <c r="M20" s="41"/>
      <c r="N20" s="41"/>
      <c r="O20" s="41"/>
    </row>
    <row r="21" spans="1:15" ht="55.35" customHeight="1" x14ac:dyDescent="0.3">
      <c r="A21" s="23">
        <v>14</v>
      </c>
      <c r="B21" s="23" t="s">
        <v>80</v>
      </c>
      <c r="C21" s="23" t="s">
        <v>81</v>
      </c>
      <c r="D21" s="23" t="s">
        <v>504</v>
      </c>
      <c r="E21" s="204" t="s">
        <v>505</v>
      </c>
      <c r="F21" s="24" t="s">
        <v>506</v>
      </c>
      <c r="G21" s="23">
        <v>1</v>
      </c>
      <c r="H21" s="35"/>
      <c r="I21" s="23" t="s">
        <v>54</v>
      </c>
      <c r="J21" s="235" t="s">
        <v>512</v>
      </c>
      <c r="K21" s="33" t="s">
        <v>496</v>
      </c>
      <c r="L21" s="41"/>
      <c r="M21" s="41"/>
      <c r="N21" s="41"/>
      <c r="O21" s="41"/>
    </row>
    <row r="22" spans="1:15" ht="55.35" customHeight="1" x14ac:dyDescent="0.3">
      <c r="A22" s="23">
        <v>15</v>
      </c>
      <c r="B22" s="23" t="s">
        <v>80</v>
      </c>
      <c r="C22" s="23" t="s">
        <v>81</v>
      </c>
      <c r="D22" s="23" t="s">
        <v>504</v>
      </c>
      <c r="E22" s="204" t="s">
        <v>505</v>
      </c>
      <c r="F22" s="24" t="s">
        <v>506</v>
      </c>
      <c r="G22" s="23">
        <v>1</v>
      </c>
      <c r="H22" s="35"/>
      <c r="I22" s="23" t="s">
        <v>54</v>
      </c>
      <c r="J22" s="235" t="s">
        <v>513</v>
      </c>
      <c r="K22" s="33" t="s">
        <v>496</v>
      </c>
      <c r="L22" s="41"/>
      <c r="M22" s="41"/>
      <c r="N22" s="41"/>
      <c r="O22" s="41"/>
    </row>
    <row r="23" spans="1:15" ht="55.35" customHeight="1" x14ac:dyDescent="0.3">
      <c r="A23" s="23">
        <v>16</v>
      </c>
      <c r="B23" s="23" t="s">
        <v>80</v>
      </c>
      <c r="C23" s="23" t="s">
        <v>81</v>
      </c>
      <c r="D23" s="23" t="s">
        <v>504</v>
      </c>
      <c r="E23" s="204" t="s">
        <v>505</v>
      </c>
      <c r="F23" s="24" t="s">
        <v>506</v>
      </c>
      <c r="G23" s="23">
        <v>1</v>
      </c>
      <c r="H23" s="35"/>
      <c r="I23" s="23" t="s">
        <v>54</v>
      </c>
      <c r="J23" s="235" t="s">
        <v>514</v>
      </c>
      <c r="K23" s="33" t="s">
        <v>496</v>
      </c>
      <c r="L23" s="41"/>
      <c r="M23" s="42"/>
      <c r="N23" s="42"/>
      <c r="O23" s="41"/>
    </row>
    <row r="24" spans="1:15" ht="55.35" customHeight="1" x14ac:dyDescent="0.3">
      <c r="A24" s="23">
        <v>17</v>
      </c>
      <c r="B24" s="23" t="s">
        <v>80</v>
      </c>
      <c r="C24" s="23" t="s">
        <v>81</v>
      </c>
      <c r="D24" s="23" t="s">
        <v>504</v>
      </c>
      <c r="E24" s="204" t="s">
        <v>505</v>
      </c>
      <c r="F24" s="24" t="s">
        <v>506</v>
      </c>
      <c r="G24" s="23">
        <v>1</v>
      </c>
      <c r="H24" s="35"/>
      <c r="I24" s="23" t="s">
        <v>54</v>
      </c>
      <c r="J24" s="235" t="s">
        <v>515</v>
      </c>
      <c r="K24" s="33" t="s">
        <v>496</v>
      </c>
      <c r="L24" s="41"/>
      <c r="M24" s="41"/>
      <c r="N24" s="41"/>
      <c r="O24" s="41"/>
    </row>
    <row r="25" spans="1:15" ht="55.35" customHeight="1" x14ac:dyDescent="0.3">
      <c r="A25" s="23">
        <v>18</v>
      </c>
      <c r="B25" s="23" t="s">
        <v>80</v>
      </c>
      <c r="C25" s="23" t="s">
        <v>81</v>
      </c>
      <c r="D25" s="23" t="s">
        <v>504</v>
      </c>
      <c r="E25" s="204" t="s">
        <v>505</v>
      </c>
      <c r="F25" s="24" t="s">
        <v>506</v>
      </c>
      <c r="G25" s="23">
        <v>1</v>
      </c>
      <c r="H25" s="35"/>
      <c r="I25" s="23" t="s">
        <v>54</v>
      </c>
      <c r="J25" s="235" t="s">
        <v>516</v>
      </c>
      <c r="K25" s="33" t="s">
        <v>496</v>
      </c>
      <c r="L25" s="41"/>
      <c r="M25" s="41"/>
      <c r="N25" s="41"/>
      <c r="O25" s="41"/>
    </row>
    <row r="26" spans="1:15" ht="55.35" customHeight="1" x14ac:dyDescent="0.3">
      <c r="A26" s="23">
        <v>19</v>
      </c>
      <c r="B26" s="23" t="s">
        <v>80</v>
      </c>
      <c r="C26" s="23" t="s">
        <v>81</v>
      </c>
      <c r="D26" s="23" t="s">
        <v>504</v>
      </c>
      <c r="E26" s="204" t="s">
        <v>505</v>
      </c>
      <c r="F26" s="24" t="s">
        <v>506</v>
      </c>
      <c r="G26" s="23">
        <v>1</v>
      </c>
      <c r="H26" s="35"/>
      <c r="I26" s="23" t="s">
        <v>54</v>
      </c>
      <c r="J26" s="235" t="s">
        <v>517</v>
      </c>
      <c r="K26" s="33" t="s">
        <v>496</v>
      </c>
      <c r="L26" s="41"/>
      <c r="M26" s="41"/>
      <c r="N26" s="41"/>
      <c r="O26" s="41"/>
    </row>
    <row r="27" spans="1:15" ht="55.35" customHeight="1" x14ac:dyDescent="0.3">
      <c r="A27" s="23">
        <v>20</v>
      </c>
      <c r="B27" s="23" t="s">
        <v>80</v>
      </c>
      <c r="C27" s="23" t="s">
        <v>81</v>
      </c>
      <c r="D27" s="23" t="s">
        <v>504</v>
      </c>
      <c r="E27" s="204" t="s">
        <v>505</v>
      </c>
      <c r="F27" s="24" t="s">
        <v>506</v>
      </c>
      <c r="G27" s="23">
        <v>1</v>
      </c>
      <c r="H27" s="35"/>
      <c r="I27" s="23" t="s">
        <v>54</v>
      </c>
      <c r="J27" s="235" t="s">
        <v>518</v>
      </c>
      <c r="K27" s="33" t="s">
        <v>496</v>
      </c>
      <c r="L27" s="41"/>
      <c r="M27" s="41"/>
      <c r="N27" s="41"/>
      <c r="O27" s="41"/>
    </row>
    <row r="28" spans="1:15" ht="55.35" customHeight="1" x14ac:dyDescent="0.3">
      <c r="A28" s="23"/>
      <c r="B28" s="23"/>
      <c r="C28" s="23"/>
      <c r="D28" s="23"/>
      <c r="E28" s="204"/>
      <c r="F28" s="24"/>
      <c r="G28" s="23"/>
      <c r="H28" s="35"/>
      <c r="I28" s="23"/>
      <c r="J28" s="218"/>
      <c r="K28" s="33"/>
      <c r="L28" s="41"/>
      <c r="M28" s="41"/>
      <c r="N28" s="41"/>
      <c r="O28" s="41"/>
    </row>
    <row r="29" spans="1:15" ht="55.35" customHeight="1" x14ac:dyDescent="0.3">
      <c r="A29" s="23"/>
      <c r="B29" s="23"/>
      <c r="C29" s="23"/>
      <c r="D29" s="23"/>
      <c r="E29" s="204"/>
      <c r="F29" s="24"/>
      <c r="G29" s="23"/>
      <c r="H29" s="35"/>
      <c r="I29" s="23"/>
      <c r="J29" s="218"/>
      <c r="K29" s="33"/>
      <c r="L29" s="41"/>
      <c r="M29" s="41"/>
      <c r="N29" s="41"/>
      <c r="O29" s="41"/>
    </row>
    <row r="30" spans="1:15" ht="55.35" customHeight="1" x14ac:dyDescent="0.3">
      <c r="A30" s="23"/>
      <c r="B30" s="23"/>
      <c r="C30" s="23"/>
      <c r="D30" s="23"/>
      <c r="E30" s="204"/>
      <c r="F30" s="24"/>
      <c r="G30" s="23"/>
      <c r="H30" s="35"/>
      <c r="I30" s="23"/>
      <c r="J30" s="218"/>
      <c r="K30" s="33"/>
      <c r="L30" s="41"/>
      <c r="M30" s="41"/>
      <c r="N30" s="41"/>
      <c r="O30" s="41"/>
    </row>
    <row r="31" spans="1:15" ht="55.35" customHeight="1" x14ac:dyDescent="0.3">
      <c r="A31" s="23"/>
      <c r="B31" s="23"/>
      <c r="C31" s="23"/>
      <c r="D31" s="23"/>
      <c r="E31" s="204"/>
      <c r="F31" s="24"/>
      <c r="G31" s="23"/>
      <c r="H31" s="35"/>
      <c r="I31" s="23"/>
      <c r="J31" s="218"/>
      <c r="K31" s="33"/>
      <c r="L31" s="41"/>
      <c r="M31" s="41"/>
      <c r="N31" s="41"/>
      <c r="O31" s="41"/>
    </row>
    <row r="32" spans="1:15" ht="55.35" customHeight="1" x14ac:dyDescent="0.3">
      <c r="A32" s="23"/>
      <c r="B32" s="23"/>
      <c r="C32" s="23"/>
      <c r="D32" s="23"/>
      <c r="E32" s="204"/>
      <c r="F32" s="24"/>
      <c r="G32" s="23"/>
      <c r="H32" s="35"/>
      <c r="I32" s="23"/>
      <c r="J32" s="218"/>
      <c r="K32" s="33"/>
      <c r="L32" s="41"/>
      <c r="M32" s="41"/>
      <c r="N32" s="41"/>
      <c r="O32" s="41"/>
    </row>
    <row r="33" spans="1:15" ht="55.35" customHeight="1" x14ac:dyDescent="0.3">
      <c r="A33" s="23"/>
      <c r="B33" s="23"/>
      <c r="C33" s="23"/>
      <c r="D33" s="23"/>
      <c r="E33" s="204"/>
      <c r="F33" s="24"/>
      <c r="G33" s="23"/>
      <c r="H33" s="35"/>
      <c r="I33" s="23"/>
      <c r="J33" s="218"/>
      <c r="K33" s="33"/>
      <c r="L33" s="41"/>
      <c r="M33" s="41"/>
      <c r="N33" s="41"/>
      <c r="O33" s="41"/>
    </row>
    <row r="34" spans="1:15" ht="55.35" customHeight="1" x14ac:dyDescent="0.3">
      <c r="A34" s="23"/>
      <c r="B34" s="23"/>
      <c r="C34" s="23"/>
      <c r="D34" s="23"/>
      <c r="E34" s="204"/>
      <c r="F34" s="24"/>
      <c r="G34" s="23"/>
      <c r="H34" s="35"/>
      <c r="I34" s="23"/>
      <c r="J34" s="218"/>
      <c r="K34" s="33"/>
      <c r="L34" s="41"/>
      <c r="M34" s="41"/>
      <c r="N34" s="41"/>
      <c r="O34" s="41"/>
    </row>
    <row r="35" spans="1:15" ht="55.35" customHeight="1" x14ac:dyDescent="0.3">
      <c r="A35" s="23"/>
      <c r="B35" s="23"/>
      <c r="C35" s="23"/>
      <c r="D35" s="23"/>
      <c r="E35" s="204"/>
      <c r="F35" s="24"/>
      <c r="G35" s="23"/>
      <c r="H35" s="35"/>
      <c r="I35" s="23"/>
      <c r="J35" s="218"/>
      <c r="K35" s="33"/>
      <c r="L35" s="41"/>
      <c r="M35" s="41"/>
      <c r="N35" s="41"/>
      <c r="O35" s="41"/>
    </row>
    <row r="36" spans="1:15" ht="55.35" customHeight="1" x14ac:dyDescent="0.3">
      <c r="A36" s="23"/>
      <c r="B36" s="23"/>
      <c r="C36" s="23"/>
      <c r="D36" s="23"/>
      <c r="E36" s="204"/>
      <c r="F36" s="24"/>
      <c r="G36" s="23"/>
      <c r="H36" s="35"/>
      <c r="I36" s="23"/>
      <c r="J36" s="218"/>
      <c r="K36" s="33"/>
      <c r="L36" s="41"/>
      <c r="M36" s="41"/>
      <c r="N36" s="41"/>
      <c r="O36" s="41"/>
    </row>
    <row r="37" spans="1:15" ht="55.35" customHeight="1" x14ac:dyDescent="0.3">
      <c r="A37" s="23"/>
      <c r="B37" s="23"/>
      <c r="C37" s="23"/>
      <c r="D37" s="23"/>
      <c r="E37" s="204"/>
      <c r="F37" s="24"/>
      <c r="G37" s="23"/>
      <c r="H37" s="35"/>
      <c r="I37" s="23"/>
      <c r="J37" s="218"/>
      <c r="K37" s="33"/>
      <c r="L37" s="41"/>
      <c r="M37" s="41"/>
      <c r="N37" s="41"/>
      <c r="O37" s="41"/>
    </row>
    <row r="38" spans="1:15" ht="55.35" customHeight="1" x14ac:dyDescent="0.3">
      <c r="A38" s="23"/>
      <c r="B38" s="23"/>
      <c r="C38" s="23"/>
      <c r="D38" s="23"/>
      <c r="E38" s="204"/>
      <c r="F38" s="24"/>
      <c r="G38" s="23"/>
      <c r="H38" s="35"/>
      <c r="I38" s="23"/>
      <c r="J38" s="218"/>
      <c r="K38" s="33"/>
      <c r="L38" s="41"/>
      <c r="M38" s="41"/>
      <c r="N38" s="41"/>
      <c r="O38" s="41"/>
    </row>
    <row r="39" spans="1:15" ht="55.35" customHeight="1" x14ac:dyDescent="0.3">
      <c r="A39" s="23"/>
      <c r="B39" s="23"/>
      <c r="C39" s="23"/>
      <c r="D39" s="23"/>
      <c r="E39" s="204"/>
      <c r="F39" s="24"/>
      <c r="G39" s="23"/>
      <c r="H39" s="35"/>
      <c r="I39" s="23"/>
      <c r="J39" s="218"/>
      <c r="K39" s="33"/>
      <c r="L39" s="41"/>
      <c r="M39" s="41"/>
      <c r="N39" s="41"/>
      <c r="O39" s="41"/>
    </row>
    <row r="40" spans="1:15" ht="55.35" customHeight="1" x14ac:dyDescent="0.3">
      <c r="A40" s="23"/>
      <c r="B40" s="23"/>
      <c r="C40" s="23"/>
      <c r="D40" s="23"/>
      <c r="E40" s="204"/>
      <c r="F40" s="24"/>
      <c r="G40" s="23"/>
      <c r="H40" s="35"/>
      <c r="I40" s="23"/>
      <c r="J40" s="218"/>
      <c r="K40" s="33"/>
      <c r="L40" s="41"/>
      <c r="M40" s="41"/>
      <c r="N40" s="41"/>
      <c r="O40" s="41"/>
    </row>
    <row r="41" spans="1:15" ht="55.35" customHeight="1" x14ac:dyDescent="0.3">
      <c r="A41" s="23"/>
      <c r="B41" s="23"/>
      <c r="C41" s="23"/>
      <c r="D41" s="23"/>
      <c r="E41" s="204"/>
      <c r="F41" s="24"/>
      <c r="G41" s="23"/>
      <c r="H41" s="35"/>
      <c r="I41" s="23"/>
      <c r="J41" s="218"/>
      <c r="K41" s="33"/>
      <c r="L41" s="41"/>
      <c r="M41" s="41"/>
      <c r="N41" s="41"/>
      <c r="O41" s="41"/>
    </row>
    <row r="42" spans="1:15" ht="55.35" customHeight="1" x14ac:dyDescent="0.3">
      <c r="A42" s="23"/>
      <c r="B42" s="23"/>
      <c r="C42" s="23"/>
      <c r="D42" s="23"/>
      <c r="E42" s="204"/>
      <c r="F42" s="24"/>
      <c r="G42" s="23"/>
      <c r="H42" s="35"/>
      <c r="I42" s="23"/>
      <c r="J42" s="218"/>
      <c r="K42" s="33"/>
      <c r="L42" s="41"/>
      <c r="M42" s="41"/>
      <c r="N42" s="41"/>
      <c r="O42" s="41"/>
    </row>
    <row r="43" spans="1:15" ht="55.35" customHeight="1" x14ac:dyDescent="0.3">
      <c r="A43" s="23"/>
      <c r="B43" s="23"/>
      <c r="C43" s="23"/>
      <c r="D43" s="23"/>
      <c r="E43" s="23"/>
      <c r="F43" s="24"/>
      <c r="G43" s="23"/>
      <c r="H43" s="35"/>
      <c r="I43" s="23"/>
      <c r="J43" s="218"/>
      <c r="K43" s="33"/>
      <c r="L43" s="41"/>
      <c r="M43" s="41"/>
      <c r="N43" s="41"/>
      <c r="O43" s="41"/>
    </row>
    <row r="44" spans="1:15" ht="55.35" customHeight="1" x14ac:dyDescent="0.3">
      <c r="A44" s="23"/>
      <c r="B44" s="23"/>
      <c r="C44" s="23"/>
      <c r="D44" s="23"/>
      <c r="E44" s="204"/>
      <c r="F44" s="24"/>
      <c r="G44" s="23"/>
      <c r="H44" s="35"/>
      <c r="I44" s="23"/>
      <c r="J44" s="33"/>
      <c r="K44" s="33"/>
      <c r="L44" s="41"/>
      <c r="M44" s="41"/>
      <c r="N44" s="41"/>
      <c r="O44" s="41"/>
    </row>
    <row r="45" spans="1:15" ht="55.35" customHeight="1" x14ac:dyDescent="0.3">
      <c r="A45" s="23"/>
      <c r="B45" s="23"/>
      <c r="C45" s="23"/>
      <c r="D45" s="23"/>
      <c r="E45" s="204"/>
      <c r="F45" s="24"/>
      <c r="G45" s="23"/>
      <c r="H45" s="35"/>
      <c r="I45" s="23"/>
      <c r="J45" s="218"/>
      <c r="K45" s="33"/>
      <c r="L45" s="41"/>
      <c r="M45" s="41"/>
      <c r="N45" s="41"/>
      <c r="O45" s="41"/>
    </row>
    <row r="46" spans="1:15" ht="55.35" customHeight="1" x14ac:dyDescent="0.3">
      <c r="A46" s="23"/>
      <c r="B46" s="23"/>
      <c r="C46" s="23"/>
      <c r="D46" s="23"/>
      <c r="E46" s="204"/>
      <c r="F46" s="24"/>
      <c r="G46" s="23"/>
      <c r="H46" s="35"/>
      <c r="I46" s="23"/>
      <c r="J46" s="218"/>
      <c r="K46" s="33"/>
      <c r="L46" s="41"/>
      <c r="M46" s="41"/>
      <c r="N46" s="41"/>
      <c r="O46" s="41"/>
    </row>
    <row r="47" spans="1:15" ht="55.35" customHeight="1" x14ac:dyDescent="0.3">
      <c r="A47" s="23"/>
      <c r="B47" s="23"/>
      <c r="C47" s="23"/>
      <c r="D47" s="23"/>
      <c r="E47" s="204"/>
      <c r="F47" s="24"/>
      <c r="G47" s="23"/>
      <c r="H47" s="35"/>
      <c r="I47" s="23"/>
      <c r="J47" s="218"/>
      <c r="K47" s="33"/>
      <c r="L47" s="41"/>
      <c r="M47" s="42"/>
      <c r="N47" s="41"/>
      <c r="O47" s="41"/>
    </row>
    <row r="48" spans="1:15" ht="55.35" customHeight="1" x14ac:dyDescent="0.3">
      <c r="A48" s="23"/>
      <c r="B48" s="23"/>
      <c r="C48" s="23"/>
      <c r="D48" s="23"/>
      <c r="E48" s="204"/>
      <c r="F48" s="24"/>
      <c r="G48" s="23"/>
      <c r="H48" s="35"/>
      <c r="I48" s="23"/>
      <c r="J48" s="218"/>
      <c r="K48" s="33"/>
      <c r="L48" s="41"/>
      <c r="M48" s="41"/>
      <c r="N48" s="41"/>
      <c r="O48" s="41"/>
    </row>
    <row r="49" spans="1:15" ht="55.35" customHeight="1" x14ac:dyDescent="0.3">
      <c r="A49" s="23"/>
      <c r="B49" s="23"/>
      <c r="C49" s="23"/>
      <c r="D49" s="23"/>
      <c r="E49" s="204"/>
      <c r="F49" s="24"/>
      <c r="G49" s="23"/>
      <c r="H49" s="35"/>
      <c r="I49" s="23"/>
      <c r="J49" s="218"/>
      <c r="K49" s="33"/>
      <c r="L49" s="41"/>
      <c r="M49" s="41"/>
      <c r="N49" s="41"/>
      <c r="O49" s="41"/>
    </row>
    <row r="50" spans="1:15" ht="55.35" customHeight="1" x14ac:dyDescent="0.3">
      <c r="A50" s="23"/>
      <c r="B50" s="23"/>
      <c r="C50" s="23"/>
      <c r="D50" s="23"/>
      <c r="E50" s="204"/>
      <c r="F50" s="24"/>
      <c r="G50" s="23"/>
      <c r="H50" s="35"/>
      <c r="I50" s="23"/>
      <c r="J50" s="218"/>
      <c r="K50" s="33"/>
      <c r="L50" s="41"/>
      <c r="M50" s="41"/>
      <c r="N50" s="41"/>
      <c r="O50" s="41"/>
    </row>
    <row r="51" spans="1:15" ht="55.35" customHeight="1" x14ac:dyDescent="0.3">
      <c r="A51" s="23"/>
      <c r="B51" s="23"/>
      <c r="C51" s="23"/>
      <c r="D51" s="23"/>
      <c r="E51" s="204"/>
      <c r="F51" s="24"/>
      <c r="G51" s="23"/>
      <c r="H51" s="35"/>
      <c r="I51" s="23"/>
      <c r="J51" s="218"/>
      <c r="K51" s="33"/>
      <c r="L51" s="41"/>
      <c r="M51" s="41"/>
      <c r="N51" s="41"/>
      <c r="O51" s="41"/>
    </row>
    <row r="52" spans="1:15" ht="55.35" customHeight="1" x14ac:dyDescent="0.3">
      <c r="A52" s="23"/>
      <c r="B52" s="23"/>
      <c r="C52" s="23"/>
      <c r="D52" s="23"/>
      <c r="E52" s="204"/>
      <c r="F52" s="24"/>
      <c r="G52" s="23"/>
      <c r="H52" s="35"/>
      <c r="I52" s="23"/>
      <c r="J52" s="33"/>
      <c r="K52" s="213"/>
      <c r="L52" s="41"/>
      <c r="M52" s="41"/>
      <c r="N52" s="41"/>
      <c r="O52" s="41"/>
    </row>
    <row r="53" spans="1:15" ht="55.35" customHeight="1" x14ac:dyDescent="0.3">
      <c r="A53" s="23"/>
      <c r="B53" s="23"/>
      <c r="C53" s="23"/>
      <c r="D53" s="23"/>
      <c r="E53" s="204"/>
      <c r="F53" s="24"/>
      <c r="G53" s="23"/>
      <c r="H53" s="35"/>
      <c r="I53" s="23"/>
      <c r="J53" s="218"/>
      <c r="K53" s="33"/>
      <c r="L53" s="41"/>
      <c r="M53" s="41"/>
      <c r="N53" s="41"/>
      <c r="O53" s="41"/>
    </row>
    <row r="54" spans="1:15" ht="55.35" customHeight="1" x14ac:dyDescent="0.3">
      <c r="A54" s="23"/>
      <c r="B54" s="23"/>
      <c r="C54" s="23"/>
      <c r="D54" s="23"/>
      <c r="E54" s="204"/>
      <c r="F54" s="24"/>
      <c r="G54" s="23"/>
      <c r="H54" s="35"/>
      <c r="I54" s="23"/>
      <c r="J54" s="218"/>
      <c r="K54" s="33"/>
      <c r="L54" s="41"/>
      <c r="M54" s="41"/>
      <c r="N54" s="41"/>
      <c r="O54" s="41"/>
    </row>
    <row r="55" spans="1:15" ht="55.35" customHeight="1" x14ac:dyDescent="0.3">
      <c r="A55" s="23"/>
      <c r="B55" s="23"/>
      <c r="C55" s="23"/>
      <c r="D55" s="23"/>
      <c r="E55" s="204"/>
      <c r="F55" s="24"/>
      <c r="G55" s="23"/>
      <c r="H55" s="35"/>
      <c r="I55" s="23"/>
      <c r="J55" s="218"/>
      <c r="K55" s="33"/>
      <c r="L55" s="41"/>
      <c r="M55" s="41"/>
      <c r="N55" s="41"/>
      <c r="O55" s="41"/>
    </row>
    <row r="56" spans="1:15" ht="55.35" customHeight="1" x14ac:dyDescent="0.3">
      <c r="A56" s="23"/>
      <c r="B56" s="23"/>
      <c r="C56" s="23"/>
      <c r="D56" s="23"/>
      <c r="E56" s="204"/>
      <c r="F56" s="24"/>
      <c r="G56" s="23"/>
      <c r="H56" s="35"/>
      <c r="I56" s="23"/>
      <c r="J56" s="218"/>
      <c r="K56" s="33"/>
      <c r="L56" s="41"/>
      <c r="M56" s="41"/>
      <c r="N56" s="41"/>
      <c r="O56" s="41"/>
    </row>
    <row r="57" spans="1:15" ht="55.35" customHeight="1" x14ac:dyDescent="0.3">
      <c r="A57" s="23"/>
      <c r="B57" s="23"/>
      <c r="C57" s="23"/>
      <c r="D57" s="23"/>
      <c r="E57" s="204"/>
      <c r="F57" s="24"/>
      <c r="G57" s="23"/>
      <c r="H57" s="35"/>
      <c r="I57" s="23"/>
      <c r="J57" s="218"/>
      <c r="K57" s="33"/>
      <c r="L57" s="41"/>
      <c r="M57" s="41"/>
      <c r="N57" s="41"/>
      <c r="O57" s="41"/>
    </row>
    <row r="58" spans="1:15" ht="55.35" customHeight="1" x14ac:dyDescent="0.3">
      <c r="A58" s="23"/>
      <c r="B58" s="23"/>
      <c r="C58" s="23"/>
      <c r="D58" s="23"/>
      <c r="E58" s="204"/>
      <c r="F58" s="24"/>
      <c r="G58" s="23"/>
      <c r="H58" s="35"/>
      <c r="I58" s="23"/>
      <c r="J58" s="218"/>
      <c r="K58" s="33"/>
      <c r="L58" s="41"/>
      <c r="M58" s="42"/>
      <c r="N58" s="41"/>
      <c r="O58" s="41"/>
    </row>
    <row r="59" spans="1:15" ht="55.35" customHeight="1" x14ac:dyDescent="0.3">
      <c r="A59" s="23"/>
      <c r="B59" s="23"/>
      <c r="C59" s="23"/>
      <c r="D59" s="23"/>
      <c r="E59" s="204"/>
      <c r="F59" s="24"/>
      <c r="G59" s="23"/>
      <c r="H59" s="35"/>
      <c r="I59" s="23"/>
      <c r="J59" s="218"/>
      <c r="K59" s="33"/>
      <c r="L59" s="41"/>
      <c r="M59" s="42"/>
      <c r="N59" s="41"/>
      <c r="O59" s="41"/>
    </row>
    <row r="60" spans="1:15" ht="55.35" customHeight="1" x14ac:dyDescent="0.3">
      <c r="A60" s="23"/>
      <c r="B60" s="23"/>
      <c r="C60" s="23"/>
      <c r="D60" s="23"/>
      <c r="E60" s="204"/>
      <c r="F60" s="24"/>
      <c r="G60" s="23"/>
      <c r="H60" s="35"/>
      <c r="I60" s="23"/>
      <c r="J60" s="218"/>
      <c r="K60" s="33"/>
      <c r="L60" s="41"/>
      <c r="M60" s="41"/>
      <c r="N60" s="41"/>
      <c r="O60" s="41"/>
    </row>
    <row r="61" spans="1:15" ht="55.35" customHeight="1" x14ac:dyDescent="0.3">
      <c r="A61" s="23"/>
      <c r="B61" s="23"/>
      <c r="C61" s="23"/>
      <c r="D61" s="23"/>
      <c r="E61" s="204"/>
      <c r="F61" s="24"/>
      <c r="G61" s="23"/>
      <c r="H61" s="35"/>
      <c r="I61" s="23"/>
      <c r="J61" s="218"/>
      <c r="K61" s="33"/>
      <c r="L61" s="41"/>
      <c r="M61" s="41"/>
      <c r="N61" s="41"/>
      <c r="O61" s="41"/>
    </row>
    <row r="62" spans="1:15" ht="55.35" customHeight="1" x14ac:dyDescent="0.3">
      <c r="A62" s="23"/>
      <c r="B62" s="23"/>
      <c r="C62" s="23"/>
      <c r="D62" s="23"/>
      <c r="E62" s="204"/>
      <c r="F62" s="24"/>
      <c r="G62" s="23"/>
      <c r="H62" s="35"/>
      <c r="I62" s="23"/>
      <c r="J62" s="218"/>
      <c r="K62" s="33"/>
      <c r="L62" s="41"/>
      <c r="M62" s="41"/>
      <c r="N62" s="41"/>
      <c r="O62" s="41"/>
    </row>
    <row r="63" spans="1:15" ht="55.35" customHeight="1" x14ac:dyDescent="0.3">
      <c r="A63" s="23"/>
      <c r="B63" s="23"/>
      <c r="C63" s="23"/>
      <c r="D63" s="23"/>
      <c r="E63" s="204"/>
      <c r="F63" s="24"/>
      <c r="G63" s="23"/>
      <c r="H63" s="35"/>
      <c r="I63" s="23"/>
      <c r="J63" s="218"/>
      <c r="K63" s="33"/>
      <c r="L63" s="41"/>
      <c r="M63" s="41"/>
      <c r="N63" s="41"/>
      <c r="O63" s="41"/>
    </row>
    <row r="64" spans="1:15" ht="55.35" customHeight="1" x14ac:dyDescent="0.3">
      <c r="A64" s="23"/>
      <c r="B64" s="23"/>
      <c r="C64" s="23"/>
      <c r="D64" s="23"/>
      <c r="E64" s="204"/>
      <c r="F64" s="24"/>
      <c r="G64" s="23"/>
      <c r="H64" s="35"/>
      <c r="I64" s="23"/>
      <c r="J64" s="33"/>
      <c r="K64" s="213"/>
      <c r="L64" s="41"/>
      <c r="M64" s="41"/>
      <c r="N64" s="41"/>
      <c r="O64" s="41"/>
    </row>
    <row r="65" spans="1:16" ht="55.35" customHeight="1" x14ac:dyDescent="0.3">
      <c r="A65" s="23"/>
      <c r="B65" s="23"/>
      <c r="C65" s="23"/>
      <c r="D65" s="23"/>
      <c r="E65" s="204"/>
      <c r="F65" s="24"/>
      <c r="G65" s="23"/>
      <c r="H65" s="35"/>
      <c r="I65" s="23"/>
      <c r="J65" s="33"/>
      <c r="K65" s="213"/>
      <c r="L65" s="41"/>
      <c r="M65" s="41"/>
      <c r="N65" s="41"/>
      <c r="O65" s="41"/>
    </row>
    <row r="66" spans="1:16" ht="55.35" customHeight="1" x14ac:dyDescent="0.3">
      <c r="A66" s="23"/>
      <c r="B66" s="23"/>
      <c r="C66" s="23"/>
      <c r="D66" s="23"/>
      <c r="E66" s="204"/>
      <c r="F66" s="24"/>
      <c r="G66" s="23"/>
      <c r="H66" s="35"/>
      <c r="I66" s="23"/>
      <c r="J66" s="218"/>
      <c r="K66" s="33"/>
      <c r="L66" s="41"/>
      <c r="M66" s="41"/>
      <c r="N66" s="41"/>
      <c r="O66" s="41"/>
    </row>
    <row r="67" spans="1:16" ht="55.35" customHeight="1" x14ac:dyDescent="0.3">
      <c r="A67" s="23"/>
      <c r="B67" s="23"/>
      <c r="C67" s="23"/>
      <c r="D67" s="23"/>
      <c r="E67" s="204"/>
      <c r="F67" s="24"/>
      <c r="G67" s="23"/>
      <c r="H67" s="35"/>
      <c r="I67" s="23"/>
      <c r="J67" s="33"/>
      <c r="K67" s="214"/>
      <c r="L67" s="41"/>
      <c r="M67" s="41"/>
      <c r="N67" s="41"/>
      <c r="O67" s="41"/>
    </row>
    <row r="68" spans="1:16" ht="55.35" customHeight="1" x14ac:dyDescent="0.3">
      <c r="A68" s="23"/>
      <c r="B68" s="23"/>
      <c r="C68" s="23"/>
      <c r="D68" s="23"/>
      <c r="E68" s="204"/>
      <c r="F68" s="24"/>
      <c r="G68" s="23"/>
      <c r="H68" s="35"/>
      <c r="I68" s="23"/>
      <c r="J68" s="219"/>
      <c r="K68" s="33"/>
      <c r="L68" s="41"/>
      <c r="M68" s="41"/>
      <c r="N68" s="41"/>
      <c r="O68" s="41"/>
    </row>
    <row r="69" spans="1:16" ht="55.35" customHeight="1" x14ac:dyDescent="0.3">
      <c r="A69" s="23"/>
      <c r="B69" s="23"/>
      <c r="C69" s="23"/>
      <c r="D69" s="23"/>
      <c r="E69" s="204"/>
      <c r="F69" s="24"/>
      <c r="G69" s="23"/>
      <c r="H69" s="35"/>
      <c r="I69" s="23"/>
      <c r="J69" s="219"/>
      <c r="K69" s="33"/>
      <c r="L69" s="41"/>
      <c r="M69" s="41"/>
      <c r="N69" s="41"/>
      <c r="O69" s="41"/>
    </row>
    <row r="70" spans="1:16" ht="55.35" customHeight="1" x14ac:dyDescent="0.3">
      <c r="A70" s="23"/>
      <c r="B70" s="23"/>
      <c r="C70" s="23"/>
      <c r="D70" s="23"/>
      <c r="E70" s="23"/>
      <c r="F70" s="24"/>
      <c r="G70" s="23"/>
      <c r="H70" s="35"/>
      <c r="I70" s="23"/>
      <c r="J70" s="43"/>
      <c r="K70" s="205"/>
      <c r="L70" s="41"/>
      <c r="M70" s="41"/>
      <c r="N70" s="41"/>
      <c r="O70" s="41"/>
    </row>
    <row r="71" spans="1:16" ht="55.35" customHeight="1" x14ac:dyDescent="0.3">
      <c r="A71" s="23"/>
      <c r="B71" s="23"/>
      <c r="C71" s="23"/>
      <c r="D71" s="23"/>
      <c r="E71" s="23"/>
      <c r="F71" s="24"/>
      <c r="G71" s="23"/>
      <c r="H71" s="35"/>
      <c r="I71" s="23"/>
      <c r="J71" s="219"/>
      <c r="K71" s="33"/>
      <c r="L71" s="41"/>
      <c r="M71" s="41"/>
      <c r="N71" s="41"/>
      <c r="O71" s="41"/>
      <c r="P71" s="208"/>
    </row>
    <row r="72" spans="1:16" ht="55.35" customHeight="1" x14ac:dyDescent="0.3">
      <c r="A72" s="23"/>
      <c r="B72" s="23"/>
      <c r="C72" s="23"/>
      <c r="D72" s="23"/>
      <c r="E72" s="23"/>
      <c r="F72" s="24"/>
      <c r="G72" s="23"/>
      <c r="H72" s="35"/>
      <c r="I72" s="23"/>
      <c r="J72" s="219"/>
      <c r="K72" s="33"/>
      <c r="L72" s="41"/>
      <c r="M72" s="41"/>
      <c r="N72" s="41"/>
      <c r="O72" s="41"/>
      <c r="P72" s="210"/>
    </row>
    <row r="73" spans="1:16" ht="55.35" customHeight="1" x14ac:dyDescent="0.3">
      <c r="A73" s="23"/>
      <c r="B73" s="23"/>
      <c r="C73" s="23"/>
      <c r="D73" s="23"/>
      <c r="E73" s="23"/>
      <c r="F73" s="24"/>
      <c r="G73" s="23"/>
      <c r="H73" s="35"/>
      <c r="I73" s="23"/>
      <c r="J73" s="34"/>
      <c r="K73" s="33"/>
      <c r="L73" s="41"/>
      <c r="M73" s="41"/>
      <c r="N73" s="41"/>
      <c r="O73" s="41"/>
    </row>
    <row r="74" spans="1:16" ht="55.35" customHeight="1" x14ac:dyDescent="0.3">
      <c r="A74" s="23"/>
      <c r="B74" s="23"/>
      <c r="C74" s="23"/>
      <c r="D74" s="23"/>
      <c r="E74" s="23"/>
      <c r="F74" s="202"/>
      <c r="G74" s="23"/>
      <c r="H74" s="35"/>
      <c r="I74" s="23"/>
      <c r="J74" s="219"/>
      <c r="K74" s="33"/>
      <c r="L74" s="41"/>
      <c r="M74" s="41"/>
      <c r="N74" s="41"/>
      <c r="O74" s="41"/>
    </row>
    <row r="75" spans="1:16" ht="55.35" customHeight="1" x14ac:dyDescent="0.3">
      <c r="A75" s="23"/>
      <c r="B75" s="23"/>
      <c r="C75" s="23"/>
      <c r="D75" s="23"/>
      <c r="E75" s="204"/>
      <c r="F75" s="24"/>
      <c r="G75" s="23"/>
      <c r="H75" s="35"/>
      <c r="I75" s="23"/>
      <c r="J75" s="219"/>
      <c r="K75" s="33"/>
      <c r="L75" s="41"/>
      <c r="M75" s="41"/>
      <c r="N75" s="41"/>
      <c r="O75" s="41"/>
    </row>
    <row r="76" spans="1:16" ht="55.35" customHeight="1" x14ac:dyDescent="0.3">
      <c r="A76" s="23"/>
      <c r="B76" s="23"/>
      <c r="C76" s="23"/>
      <c r="D76" s="23"/>
      <c r="E76" s="204"/>
      <c r="F76" s="24"/>
      <c r="G76" s="23"/>
      <c r="H76" s="35"/>
      <c r="I76" s="23"/>
      <c r="J76" s="219"/>
      <c r="K76" s="33"/>
      <c r="L76" s="41"/>
      <c r="M76" s="41"/>
      <c r="N76" s="41"/>
      <c r="O76" s="41"/>
    </row>
    <row r="77" spans="1:16" ht="55.35" customHeight="1" x14ac:dyDescent="0.3">
      <c r="A77" s="23"/>
      <c r="B77" s="23"/>
      <c r="C77" s="23"/>
      <c r="D77" s="23"/>
      <c r="E77" s="204"/>
      <c r="F77" s="24"/>
      <c r="G77" s="23"/>
      <c r="H77" s="35"/>
      <c r="I77" s="23"/>
      <c r="J77" s="219"/>
      <c r="K77" s="33"/>
      <c r="L77" s="41"/>
      <c r="M77" s="41"/>
      <c r="N77" s="41"/>
      <c r="O77" s="41"/>
    </row>
    <row r="78" spans="1:16" ht="55.35" customHeight="1" x14ac:dyDescent="0.3">
      <c r="A78" s="23"/>
      <c r="B78" s="23"/>
      <c r="C78" s="23"/>
      <c r="D78" s="23"/>
      <c r="E78" s="23"/>
      <c r="F78" s="24"/>
      <c r="G78" s="23"/>
      <c r="H78" s="35"/>
      <c r="I78" s="23"/>
      <c r="J78" s="219"/>
      <c r="K78" s="33"/>
      <c r="L78" s="41"/>
      <c r="M78" s="41"/>
      <c r="N78" s="41"/>
      <c r="O78" s="41"/>
    </row>
    <row r="79" spans="1:16" ht="55.35" customHeight="1" x14ac:dyDescent="0.3">
      <c r="A79" s="23"/>
      <c r="B79" s="23"/>
      <c r="C79" s="23"/>
      <c r="D79" s="23"/>
      <c r="E79" s="23"/>
      <c r="F79" s="24"/>
      <c r="G79" s="23"/>
      <c r="H79" s="35"/>
      <c r="I79" s="23"/>
      <c r="J79" s="219"/>
      <c r="K79" s="33"/>
      <c r="L79" s="37"/>
      <c r="M79" s="37"/>
      <c r="N79" s="37"/>
      <c r="O79" s="41"/>
      <c r="P79" s="208"/>
    </row>
    <row r="80" spans="1:16" ht="55.35" customHeight="1" x14ac:dyDescent="0.3">
      <c r="A80" s="23"/>
      <c r="B80" s="23"/>
      <c r="C80" s="23"/>
      <c r="D80" s="23"/>
      <c r="E80" s="23"/>
      <c r="F80" s="24"/>
      <c r="G80" s="23"/>
      <c r="H80" s="35"/>
      <c r="I80" s="23"/>
      <c r="J80" s="219"/>
      <c r="K80" s="33"/>
      <c r="L80" s="41"/>
      <c r="M80" s="41"/>
      <c r="N80" s="41"/>
      <c r="O80" s="41"/>
      <c r="P80" s="208"/>
    </row>
    <row r="81" spans="1:16" ht="55.35" customHeight="1" x14ac:dyDescent="0.3">
      <c r="A81" s="23"/>
      <c r="B81" s="23"/>
      <c r="C81" s="23"/>
      <c r="D81" s="23"/>
      <c r="E81" s="23"/>
      <c r="F81" s="24"/>
      <c r="G81" s="23"/>
      <c r="H81" s="35"/>
      <c r="I81" s="23"/>
      <c r="J81" s="219"/>
      <c r="K81" s="33"/>
      <c r="L81" s="41"/>
      <c r="M81" s="41"/>
      <c r="N81" s="41"/>
      <c r="O81" s="41"/>
      <c r="P81" s="208"/>
    </row>
    <row r="82" spans="1:16" ht="55.35" customHeight="1" x14ac:dyDescent="0.3">
      <c r="A82" s="23"/>
      <c r="B82" s="23"/>
      <c r="C82" s="23"/>
      <c r="D82" s="23"/>
      <c r="E82" s="23"/>
      <c r="F82" s="24"/>
      <c r="G82" s="23"/>
      <c r="H82" s="35"/>
      <c r="I82" s="23"/>
      <c r="J82" s="219"/>
      <c r="K82" s="33"/>
      <c r="L82" s="41"/>
      <c r="M82" s="41"/>
      <c r="N82" s="41"/>
      <c r="O82" s="41"/>
      <c r="P82" s="208"/>
    </row>
    <row r="83" spans="1:16" ht="55.35" customHeight="1" x14ac:dyDescent="0.3">
      <c r="A83" s="23"/>
      <c r="B83" s="23"/>
      <c r="C83" s="23"/>
      <c r="D83" s="23"/>
      <c r="E83" s="23"/>
      <c r="F83" s="24"/>
      <c r="G83" s="23"/>
      <c r="H83" s="35"/>
      <c r="I83" s="23"/>
      <c r="J83" s="219"/>
      <c r="K83" s="33"/>
      <c r="L83" s="41"/>
      <c r="M83" s="41"/>
      <c r="N83" s="41"/>
      <c r="O83" s="41"/>
      <c r="P83" s="208"/>
    </row>
    <row r="84" spans="1:16" ht="55.35" customHeight="1" x14ac:dyDescent="0.3">
      <c r="A84" s="23"/>
      <c r="B84" s="23"/>
      <c r="C84" s="23"/>
      <c r="D84" s="23"/>
      <c r="E84" s="23"/>
      <c r="F84" s="24"/>
      <c r="G84" s="23"/>
      <c r="H84" s="35"/>
      <c r="I84" s="23"/>
      <c r="J84" s="219"/>
      <c r="K84" s="33"/>
      <c r="L84" s="41"/>
      <c r="M84" s="41"/>
      <c r="N84" s="41"/>
      <c r="O84" s="41"/>
      <c r="P84" s="208"/>
    </row>
    <row r="85" spans="1:16" ht="55.35" customHeight="1" x14ac:dyDescent="0.3">
      <c r="A85" s="23"/>
      <c r="B85" s="23"/>
      <c r="C85" s="23"/>
      <c r="D85" s="23"/>
      <c r="E85" s="23"/>
      <c r="F85" s="24"/>
      <c r="G85" s="23"/>
      <c r="H85" s="35"/>
      <c r="I85" s="23"/>
      <c r="J85" s="219"/>
      <c r="K85" s="33"/>
      <c r="L85" s="41"/>
      <c r="M85" s="41"/>
      <c r="N85" s="41"/>
      <c r="O85" s="41"/>
      <c r="P85" s="208"/>
    </row>
    <row r="86" spans="1:16" ht="55.35" customHeight="1" x14ac:dyDescent="0.3">
      <c r="A86" s="23"/>
      <c r="B86" s="23"/>
      <c r="C86" s="23"/>
      <c r="D86" s="23"/>
      <c r="E86" s="23"/>
      <c r="F86" s="24"/>
      <c r="G86" s="23"/>
      <c r="H86" s="35"/>
      <c r="I86" s="23"/>
      <c r="J86" s="219"/>
      <c r="K86" s="33"/>
      <c r="L86" s="41"/>
      <c r="M86" s="41"/>
      <c r="N86" s="41"/>
      <c r="O86" s="41"/>
      <c r="P86" s="208"/>
    </row>
    <row r="87" spans="1:16" ht="55.35" customHeight="1" x14ac:dyDescent="0.3">
      <c r="A87" s="23"/>
      <c r="B87" s="23"/>
      <c r="C87" s="23"/>
      <c r="D87" s="23"/>
      <c r="E87" s="23"/>
      <c r="F87" s="24"/>
      <c r="G87" s="23"/>
      <c r="H87" s="35"/>
      <c r="I87" s="23"/>
      <c r="J87" s="34"/>
      <c r="K87" s="33"/>
      <c r="L87" s="41"/>
      <c r="M87" s="41"/>
      <c r="N87" s="41"/>
      <c r="O87" s="212"/>
      <c r="P87" s="210"/>
    </row>
    <row r="88" spans="1:16" ht="55.35" customHeight="1" x14ac:dyDescent="0.3">
      <c r="A88" s="26"/>
      <c r="B88" s="26"/>
      <c r="C88" s="26"/>
      <c r="D88" s="26"/>
      <c r="E88" s="26"/>
      <c r="F88" s="27"/>
      <c r="G88" s="215"/>
      <c r="H88" s="216"/>
      <c r="I88" s="26"/>
      <c r="J88" s="28"/>
      <c r="K88" s="28"/>
    </row>
    <row r="89" spans="1:16" ht="55.35" customHeight="1" x14ac:dyDescent="0.3">
      <c r="C89" s="2"/>
      <c r="D89" s="2"/>
      <c r="F89" s="217"/>
      <c r="H89" s="3"/>
      <c r="I89" s="3"/>
      <c r="J89" s="1"/>
      <c r="K89" s="1"/>
    </row>
    <row r="90" spans="1:16" ht="55.35" customHeight="1" x14ac:dyDescent="0.3">
      <c r="C90" s="2"/>
      <c r="D90" s="2"/>
      <c r="F90" s="217"/>
      <c r="H90" s="3"/>
      <c r="I90" s="3"/>
      <c r="J90" s="1"/>
      <c r="K90" s="1"/>
    </row>
    <row r="91" spans="1:16" ht="55.35" customHeight="1" x14ac:dyDescent="0.3">
      <c r="C91" s="2"/>
      <c r="D91" s="2"/>
      <c r="F91" s="217"/>
      <c r="H91" s="3"/>
      <c r="I91" s="3"/>
      <c r="J91" s="1"/>
      <c r="K91" s="1"/>
    </row>
    <row r="92" spans="1:16" ht="55.35" customHeight="1" x14ac:dyDescent="0.3">
      <c r="C92" s="2"/>
      <c r="D92" s="2"/>
      <c r="E92" s="47"/>
      <c r="F92" s="217"/>
      <c r="H92" s="3"/>
      <c r="I92" s="3"/>
      <c r="J92" s="1"/>
      <c r="K92" s="1"/>
    </row>
    <row r="93" spans="1:16" ht="55.35" customHeight="1" x14ac:dyDescent="0.3">
      <c r="C93" s="2"/>
      <c r="D93" s="2"/>
      <c r="F93" s="5"/>
      <c r="H93" s="3"/>
      <c r="I93" s="3"/>
      <c r="J93" s="1"/>
      <c r="K93" s="1"/>
    </row>
    <row r="94" spans="1:16" ht="55.35" customHeight="1" x14ac:dyDescent="0.3">
      <c r="C94" s="2"/>
      <c r="D94" s="2"/>
      <c r="F94" s="5"/>
      <c r="H94" s="3"/>
      <c r="I94" s="3"/>
      <c r="J94" s="1"/>
      <c r="K94" s="1"/>
    </row>
    <row r="95" spans="1:16" ht="55.35" customHeight="1" x14ac:dyDescent="0.2">
      <c r="C95" s="237"/>
      <c r="D95" s="237"/>
      <c r="F95" s="5"/>
      <c r="H95" s="3"/>
      <c r="I95" s="3"/>
      <c r="J95" s="1"/>
      <c r="K95" s="1"/>
    </row>
    <row r="96" spans="1:16" ht="55.35" customHeight="1" x14ac:dyDescent="0.3">
      <c r="C96" s="6"/>
      <c r="D96" s="6"/>
      <c r="F96" s="7"/>
      <c r="H96" s="3"/>
      <c r="I96" s="3"/>
      <c r="J96" s="1"/>
      <c r="K96" s="1"/>
    </row>
    <row r="97" spans="3:11" x14ac:dyDescent="0.3">
      <c r="C97" s="6"/>
      <c r="D97" s="6"/>
      <c r="F97" s="7"/>
      <c r="H97" s="3"/>
      <c r="I97" s="3"/>
      <c r="J97" s="1"/>
      <c r="K97" s="1"/>
    </row>
    <row r="98" spans="3:11" x14ac:dyDescent="0.3">
      <c r="C98" s="8"/>
      <c r="D98" s="8"/>
      <c r="F98" s="7"/>
      <c r="H98" s="3"/>
      <c r="I98" s="3"/>
      <c r="J98" s="1"/>
      <c r="K98" s="1"/>
    </row>
    <row r="99" spans="3:11" ht="15.6" x14ac:dyDescent="0.3">
      <c r="C99" s="8"/>
      <c r="D99" s="8"/>
      <c r="E99" s="26"/>
      <c r="F99" s="27"/>
      <c r="G99" s="200" t="s">
        <v>5</v>
      </c>
      <c r="H99" s="201">
        <f>SUM(H7:H97)</f>
        <v>34816.239999999998</v>
      </c>
      <c r="I99" s="3"/>
      <c r="J99" s="1"/>
      <c r="K99" s="1"/>
    </row>
    <row r="100" spans="3:11" ht="18" x14ac:dyDescent="0.3">
      <c r="E100" s="206"/>
      <c r="F100" s="207" t="s">
        <v>402</v>
      </c>
      <c r="H100" s="3"/>
    </row>
    <row r="101" spans="3:11" ht="18" x14ac:dyDescent="0.3">
      <c r="C101" s="9"/>
      <c r="D101" s="9"/>
      <c r="E101" s="211"/>
      <c r="F101" s="207"/>
      <c r="H101" s="3"/>
      <c r="J101" s="10"/>
    </row>
    <row r="102" spans="3:11" ht="18" x14ac:dyDescent="0.3">
      <c r="E102" s="37"/>
      <c r="F102" s="207" t="s">
        <v>403</v>
      </c>
      <c r="H102" s="3"/>
    </row>
    <row r="103" spans="3:11" ht="18" x14ac:dyDescent="0.3">
      <c r="C103" s="12"/>
      <c r="D103" s="12"/>
      <c r="E103" s="209" t="s">
        <v>76</v>
      </c>
      <c r="F103" s="207" t="s">
        <v>404</v>
      </c>
      <c r="H103" s="3"/>
    </row>
  </sheetData>
  <autoFilter ref="A7:P95" xr:uid="{A088ED1B-3193-44E7-BEDC-BE03A2905ED6}"/>
  <mergeCells count="2">
    <mergeCell ref="A1:E3"/>
    <mergeCell ref="L6:O6"/>
  </mergeCells>
  <phoneticPr fontId="16" type="noConversion"/>
  <conditionalFormatting sqref="J1:J1048576">
    <cfRule type="duplicateValues" dxfId="1" priority="1"/>
  </conditionalFormatting>
  <pageMargins left="0.7" right="0.7" top="0.75" bottom="0.75" header="0.3" footer="0.3"/>
  <pageSetup paperSize="9" scale="3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7BBC-6EB6-477D-A14A-23EC7E7AF78D}">
  <sheetPr>
    <pageSetUpPr fitToPage="1"/>
  </sheetPr>
  <dimension ref="A1:P103"/>
  <sheetViews>
    <sheetView topLeftCell="A2" zoomScale="70" zoomScaleNormal="70" zoomScaleSheetLayoutView="55" workbookViewId="0">
      <pane ySplit="6" topLeftCell="A8" activePane="bottomLeft" state="frozen"/>
      <selection activeCell="B2" sqref="B2"/>
      <selection pane="bottomLeft" activeCell="F15" sqref="F15"/>
    </sheetView>
  </sheetViews>
  <sheetFormatPr defaultColWidth="8.5546875" defaultRowHeight="14.4" x14ac:dyDescent="0.3"/>
  <cols>
    <col min="1" max="1" width="10.5546875" style="1" customWidth="1"/>
    <col min="2" max="2" width="16.5546875" style="1" customWidth="1"/>
    <col min="3" max="3" width="20.5546875" style="1" bestFit="1" customWidth="1"/>
    <col min="4" max="4" width="30.5546875" style="1" bestFit="1" customWidth="1"/>
    <col min="5" max="5" width="35.5546875" style="1" bestFit="1" customWidth="1"/>
    <col min="6" max="6" width="90.44140625" style="2" customWidth="1"/>
    <col min="7" max="7" width="12.5546875" style="1" customWidth="1"/>
    <col min="8" max="8" width="18.5546875" style="5" bestFit="1" customWidth="1"/>
    <col min="9" max="9" width="17.44140625" style="1" bestFit="1" customWidth="1"/>
    <col min="10" max="10" width="28.44140625" style="3" customWidth="1"/>
    <col min="11" max="11" width="27.44140625" style="3" customWidth="1"/>
    <col min="12" max="12" width="27.5546875" style="1" bestFit="1" customWidth="1"/>
    <col min="13" max="14" width="15.5546875" style="1" customWidth="1"/>
    <col min="15" max="15" width="30.5546875" style="1" customWidth="1"/>
    <col min="16" max="16" width="31.44140625" style="1" customWidth="1"/>
    <col min="17" max="16384" width="8.5546875" style="1"/>
  </cols>
  <sheetData>
    <row r="1" spans="1:15" ht="14.85" customHeight="1" x14ac:dyDescent="0.3">
      <c r="A1" s="363" t="s">
        <v>519</v>
      </c>
      <c r="B1" s="363"/>
      <c r="C1" s="363"/>
      <c r="D1" s="363"/>
      <c r="E1" s="363"/>
    </row>
    <row r="2" spans="1:15" x14ac:dyDescent="0.3">
      <c r="A2" s="363"/>
      <c r="B2" s="363"/>
      <c r="C2" s="363"/>
      <c r="D2" s="363"/>
      <c r="E2" s="363"/>
      <c r="H2" s="7"/>
    </row>
    <row r="3" spans="1:15" ht="54.6" customHeight="1" x14ac:dyDescent="0.3">
      <c r="A3" s="363"/>
      <c r="B3" s="363"/>
      <c r="C3" s="363"/>
      <c r="D3" s="363"/>
      <c r="E3" s="363"/>
      <c r="G3" s="29"/>
      <c r="H3" s="30"/>
    </row>
    <row r="4" spans="1:15" x14ac:dyDescent="0.3">
      <c r="G4" s="29"/>
      <c r="H4" s="30"/>
    </row>
    <row r="5" spans="1:15" x14ac:dyDescent="0.3">
      <c r="G5" s="29"/>
      <c r="H5" s="30"/>
    </row>
    <row r="6" spans="1:15" x14ac:dyDescent="0.3">
      <c r="L6" s="364" t="s">
        <v>33</v>
      </c>
      <c r="M6" s="364"/>
      <c r="N6" s="364"/>
      <c r="O6" s="364"/>
    </row>
    <row r="7" spans="1:15" s="4" customFormat="1" ht="55.35" customHeight="1" x14ac:dyDescent="0.3">
      <c r="A7" s="18" t="s">
        <v>34</v>
      </c>
      <c r="B7" s="18" t="s">
        <v>35</v>
      </c>
      <c r="C7" s="18" t="s">
        <v>36</v>
      </c>
      <c r="D7" s="18" t="s">
        <v>37</v>
      </c>
      <c r="E7" s="18" t="s">
        <v>406</v>
      </c>
      <c r="F7" s="19" t="s">
        <v>39</v>
      </c>
      <c r="G7" s="18" t="s">
        <v>40</v>
      </c>
      <c r="H7" s="20" t="s">
        <v>41</v>
      </c>
      <c r="I7" s="21" t="s">
        <v>42</v>
      </c>
      <c r="J7" s="22" t="s">
        <v>43</v>
      </c>
      <c r="K7" s="19" t="s">
        <v>44</v>
      </c>
      <c r="L7" s="40" t="s">
        <v>45</v>
      </c>
      <c r="M7" s="40" t="s">
        <v>46</v>
      </c>
      <c r="N7" s="40" t="s">
        <v>47</v>
      </c>
      <c r="O7" s="40" t="s">
        <v>48</v>
      </c>
    </row>
    <row r="8" spans="1:15" ht="55.35" customHeight="1" x14ac:dyDescent="0.3">
      <c r="A8" s="23">
        <v>1</v>
      </c>
      <c r="B8" s="23" t="s">
        <v>356</v>
      </c>
      <c r="C8" s="23" t="s">
        <v>492</v>
      </c>
      <c r="D8" s="23"/>
      <c r="E8" s="204"/>
      <c r="F8" s="24"/>
      <c r="G8" s="23"/>
      <c r="H8" s="35"/>
      <c r="I8" s="23"/>
      <c r="J8" s="33"/>
      <c r="K8" s="33"/>
      <c r="L8" s="41"/>
      <c r="M8" s="41"/>
      <c r="N8" s="41"/>
      <c r="O8" s="41"/>
    </row>
    <row r="9" spans="1:15" ht="55.35" customHeight="1" x14ac:dyDescent="0.3">
      <c r="A9" s="23">
        <v>2</v>
      </c>
      <c r="B9" s="23" t="s">
        <v>356</v>
      </c>
      <c r="C9" s="23" t="s">
        <v>492</v>
      </c>
      <c r="D9" s="23"/>
      <c r="E9" s="204"/>
      <c r="F9" s="24"/>
      <c r="G9" s="23"/>
      <c r="H9" s="35"/>
      <c r="I9" s="23"/>
      <c r="J9" s="33"/>
      <c r="K9" s="33"/>
      <c r="L9" s="41"/>
      <c r="M9" s="41"/>
      <c r="N9" s="41"/>
      <c r="O9" s="41"/>
    </row>
    <row r="10" spans="1:15" ht="55.35" customHeight="1" x14ac:dyDescent="0.3">
      <c r="A10" s="23">
        <v>3</v>
      </c>
      <c r="B10" s="23" t="s">
        <v>356</v>
      </c>
      <c r="C10" s="23" t="s">
        <v>492</v>
      </c>
      <c r="D10" s="23"/>
      <c r="E10" s="204"/>
      <c r="F10" s="24"/>
      <c r="G10" s="23"/>
      <c r="H10" s="35"/>
      <c r="I10" s="23"/>
      <c r="J10" s="33"/>
      <c r="K10" s="33"/>
      <c r="L10" s="41"/>
      <c r="M10" s="41"/>
      <c r="N10" s="41"/>
      <c r="O10" s="41"/>
    </row>
    <row r="11" spans="1:15" ht="55.35" customHeight="1" x14ac:dyDescent="0.3">
      <c r="A11" s="23">
        <v>4</v>
      </c>
      <c r="B11" s="23" t="s">
        <v>356</v>
      </c>
      <c r="C11" s="23" t="s">
        <v>492</v>
      </c>
      <c r="D11" s="23"/>
      <c r="E11" s="204"/>
      <c r="F11" s="24"/>
      <c r="G11" s="23"/>
      <c r="H11" s="35"/>
      <c r="I11" s="23"/>
      <c r="J11" s="33"/>
      <c r="K11" s="33"/>
      <c r="L11" s="41"/>
      <c r="M11" s="41"/>
      <c r="N11" s="41"/>
      <c r="O11" s="41"/>
    </row>
    <row r="12" spans="1:15" ht="55.35" customHeight="1" x14ac:dyDescent="0.3">
      <c r="A12" s="23">
        <v>5</v>
      </c>
      <c r="B12" s="23" t="s">
        <v>356</v>
      </c>
      <c r="C12" s="23" t="s">
        <v>492</v>
      </c>
      <c r="D12" s="23"/>
      <c r="E12" s="204"/>
      <c r="F12" s="24"/>
      <c r="G12" s="23"/>
      <c r="H12" s="35"/>
      <c r="I12" s="23"/>
      <c r="J12" s="33"/>
      <c r="K12" s="33"/>
      <c r="L12" s="41"/>
      <c r="M12" s="41"/>
      <c r="N12" s="41"/>
      <c r="O12" s="41"/>
    </row>
    <row r="13" spans="1:15" ht="55.35" customHeight="1" x14ac:dyDescent="0.3">
      <c r="A13" s="23">
        <v>6</v>
      </c>
      <c r="B13" s="23" t="s">
        <v>356</v>
      </c>
      <c r="C13" s="23" t="s">
        <v>492</v>
      </c>
      <c r="D13" s="23"/>
      <c r="E13" s="204"/>
      <c r="F13" s="24"/>
      <c r="G13" s="23"/>
      <c r="H13" s="35"/>
      <c r="I13" s="23"/>
      <c r="J13" s="33"/>
      <c r="K13" s="33"/>
      <c r="L13" s="41"/>
      <c r="M13" s="42"/>
      <c r="N13" s="41"/>
      <c r="O13" s="41"/>
    </row>
    <row r="14" spans="1:15" ht="55.35" customHeight="1" x14ac:dyDescent="0.3">
      <c r="A14" s="23">
        <v>7</v>
      </c>
      <c r="B14" s="23" t="s">
        <v>356</v>
      </c>
      <c r="C14" s="23" t="s">
        <v>492</v>
      </c>
      <c r="D14" s="23"/>
      <c r="E14" s="204"/>
      <c r="F14" s="24"/>
      <c r="G14" s="23"/>
      <c r="H14" s="35"/>
      <c r="I14" s="23"/>
      <c r="J14" s="33"/>
      <c r="K14" s="33"/>
      <c r="L14" s="41"/>
      <c r="M14" s="42"/>
      <c r="N14" s="41"/>
      <c r="O14" s="41"/>
    </row>
    <row r="15" spans="1:15" ht="55.35" customHeight="1" x14ac:dyDescent="0.3">
      <c r="A15" s="23">
        <v>8</v>
      </c>
      <c r="B15" s="23" t="s">
        <v>356</v>
      </c>
      <c r="C15" s="23" t="s">
        <v>492</v>
      </c>
      <c r="D15" s="23"/>
      <c r="E15" s="204"/>
      <c r="F15" s="24"/>
      <c r="G15" s="23"/>
      <c r="H15" s="35"/>
      <c r="I15" s="23"/>
      <c r="J15" s="33"/>
      <c r="K15" s="33"/>
      <c r="L15" s="41"/>
      <c r="M15" s="41"/>
      <c r="N15" s="41"/>
      <c r="O15" s="41"/>
    </row>
    <row r="16" spans="1:15" ht="55.35" customHeight="1" x14ac:dyDescent="0.3">
      <c r="A16" s="23">
        <v>9</v>
      </c>
      <c r="B16" s="23" t="s">
        <v>408</v>
      </c>
      <c r="C16" s="23" t="s">
        <v>81</v>
      </c>
      <c r="D16" s="23"/>
      <c r="E16" s="204"/>
      <c r="F16" s="24"/>
      <c r="G16" s="23"/>
      <c r="H16" s="35"/>
      <c r="I16" s="23"/>
      <c r="J16" s="33"/>
      <c r="K16" s="33"/>
      <c r="L16" s="41"/>
      <c r="M16" s="41"/>
      <c r="N16" s="41"/>
      <c r="O16" s="41"/>
    </row>
    <row r="17" spans="1:15" ht="55.35" customHeight="1" x14ac:dyDescent="0.3">
      <c r="A17" s="23">
        <v>10</v>
      </c>
      <c r="B17" s="23" t="s">
        <v>408</v>
      </c>
      <c r="C17" s="23" t="s">
        <v>81</v>
      </c>
      <c r="D17" s="23"/>
      <c r="E17" s="204"/>
      <c r="F17" s="24"/>
      <c r="G17" s="23"/>
      <c r="H17" s="35"/>
      <c r="I17" s="23"/>
      <c r="J17" s="33"/>
      <c r="K17" s="33"/>
      <c r="L17" s="41"/>
      <c r="M17" s="41"/>
      <c r="N17" s="41"/>
      <c r="O17" s="41"/>
    </row>
    <row r="18" spans="1:15" ht="55.35" customHeight="1" x14ac:dyDescent="0.3">
      <c r="A18" s="23">
        <v>11</v>
      </c>
      <c r="B18" s="23" t="s">
        <v>408</v>
      </c>
      <c r="C18" s="23" t="s">
        <v>81</v>
      </c>
      <c r="D18" s="23"/>
      <c r="E18" s="204"/>
      <c r="F18" s="24"/>
      <c r="G18" s="23"/>
      <c r="H18" s="35"/>
      <c r="I18" s="23"/>
      <c r="J18" s="33"/>
      <c r="K18" s="33"/>
      <c r="L18" s="41"/>
      <c r="M18" s="41"/>
      <c r="N18" s="41"/>
      <c r="O18" s="41"/>
    </row>
    <row r="19" spans="1:15" ht="55.35" customHeight="1" x14ac:dyDescent="0.3">
      <c r="A19" s="23">
        <v>12</v>
      </c>
      <c r="B19" s="23" t="s">
        <v>408</v>
      </c>
      <c r="C19" s="23" t="s">
        <v>81</v>
      </c>
      <c r="D19" s="23"/>
      <c r="E19" s="204"/>
      <c r="F19" s="24"/>
      <c r="G19" s="23"/>
      <c r="H19" s="35"/>
      <c r="I19" s="23"/>
      <c r="J19" s="33"/>
      <c r="K19" s="33"/>
      <c r="L19" s="41"/>
      <c r="M19" s="41"/>
      <c r="N19" s="41"/>
      <c r="O19" s="41"/>
    </row>
    <row r="20" spans="1:15" ht="55.35" customHeight="1" x14ac:dyDescent="0.3">
      <c r="A20" s="23">
        <v>13</v>
      </c>
      <c r="B20" s="23" t="s">
        <v>80</v>
      </c>
      <c r="C20" s="23" t="s">
        <v>81</v>
      </c>
      <c r="D20" s="23"/>
      <c r="E20" s="204"/>
      <c r="F20" s="24"/>
      <c r="G20" s="23"/>
      <c r="H20" s="35"/>
      <c r="I20" s="23"/>
      <c r="J20" s="33"/>
      <c r="K20" s="33"/>
      <c r="L20" s="41"/>
      <c r="M20" s="41"/>
      <c r="N20" s="41"/>
      <c r="O20" s="41"/>
    </row>
    <row r="21" spans="1:15" ht="55.35" customHeight="1" x14ac:dyDescent="0.3">
      <c r="A21" s="23">
        <v>14</v>
      </c>
      <c r="B21" s="23" t="s">
        <v>80</v>
      </c>
      <c r="C21" s="23" t="s">
        <v>81</v>
      </c>
      <c r="D21" s="23"/>
      <c r="E21" s="204"/>
      <c r="F21" s="24"/>
      <c r="G21" s="23"/>
      <c r="H21" s="35"/>
      <c r="I21" s="23"/>
      <c r="J21" s="33"/>
      <c r="K21" s="33"/>
      <c r="L21" s="41"/>
      <c r="M21" s="41"/>
      <c r="N21" s="41"/>
      <c r="O21" s="41"/>
    </row>
    <row r="22" spans="1:15" ht="55.35" customHeight="1" x14ac:dyDescent="0.3">
      <c r="A22" s="23">
        <v>15</v>
      </c>
      <c r="B22" s="23" t="s">
        <v>80</v>
      </c>
      <c r="C22" s="23" t="s">
        <v>81</v>
      </c>
      <c r="D22" s="23"/>
      <c r="E22" s="204"/>
      <c r="F22" s="24"/>
      <c r="G22" s="23"/>
      <c r="H22" s="35"/>
      <c r="I22" s="23"/>
      <c r="J22" s="33"/>
      <c r="K22" s="33"/>
      <c r="L22" s="41"/>
      <c r="M22" s="41"/>
      <c r="N22" s="41"/>
      <c r="O22" s="41"/>
    </row>
    <row r="23" spans="1:15" ht="55.35" customHeight="1" x14ac:dyDescent="0.3">
      <c r="A23" s="23">
        <v>16</v>
      </c>
      <c r="B23" s="23" t="s">
        <v>80</v>
      </c>
      <c r="C23" s="23" t="s">
        <v>81</v>
      </c>
      <c r="D23" s="23"/>
      <c r="E23" s="204"/>
      <c r="F23" s="24"/>
      <c r="G23" s="23"/>
      <c r="H23" s="35"/>
      <c r="I23" s="23"/>
      <c r="J23" s="33"/>
      <c r="K23" s="33"/>
      <c r="L23" s="41"/>
      <c r="M23" s="42"/>
      <c r="N23" s="42"/>
      <c r="O23" s="41"/>
    </row>
    <row r="24" spans="1:15" ht="55.35" customHeight="1" x14ac:dyDescent="0.3">
      <c r="A24" s="23">
        <v>17</v>
      </c>
      <c r="B24" s="23" t="s">
        <v>80</v>
      </c>
      <c r="C24" s="23" t="s">
        <v>81</v>
      </c>
      <c r="D24" s="23"/>
      <c r="E24" s="204"/>
      <c r="F24" s="24"/>
      <c r="G24" s="23"/>
      <c r="H24" s="35"/>
      <c r="I24" s="23"/>
      <c r="J24" s="33"/>
      <c r="K24" s="33"/>
      <c r="L24" s="41"/>
      <c r="M24" s="41"/>
      <c r="N24" s="41"/>
      <c r="O24" s="41"/>
    </row>
    <row r="25" spans="1:15" ht="55.35" customHeight="1" x14ac:dyDescent="0.3">
      <c r="A25" s="23">
        <v>18</v>
      </c>
      <c r="B25" s="23" t="s">
        <v>80</v>
      </c>
      <c r="C25" s="23" t="s">
        <v>81</v>
      </c>
      <c r="D25" s="23"/>
      <c r="E25" s="204"/>
      <c r="F25" s="24"/>
      <c r="G25" s="23"/>
      <c r="H25" s="35"/>
      <c r="I25" s="23"/>
      <c r="J25" s="33"/>
      <c r="K25" s="33"/>
      <c r="L25" s="41"/>
      <c r="M25" s="41"/>
      <c r="N25" s="41"/>
      <c r="O25" s="41"/>
    </row>
    <row r="26" spans="1:15" ht="55.35" customHeight="1" x14ac:dyDescent="0.3">
      <c r="A26" s="23">
        <v>19</v>
      </c>
      <c r="B26" s="23" t="s">
        <v>80</v>
      </c>
      <c r="C26" s="23" t="s">
        <v>81</v>
      </c>
      <c r="D26" s="23"/>
      <c r="E26" s="204"/>
      <c r="F26" s="24"/>
      <c r="G26" s="23"/>
      <c r="H26" s="35"/>
      <c r="I26" s="23"/>
      <c r="J26" s="33"/>
      <c r="K26" s="33"/>
      <c r="L26" s="41"/>
      <c r="M26" s="41"/>
      <c r="N26" s="41"/>
      <c r="O26" s="41"/>
    </row>
    <row r="27" spans="1:15" ht="55.35" customHeight="1" x14ac:dyDescent="0.3">
      <c r="A27" s="23">
        <v>20</v>
      </c>
      <c r="B27" s="23" t="s">
        <v>80</v>
      </c>
      <c r="C27" s="23" t="s">
        <v>81</v>
      </c>
      <c r="D27" s="23"/>
      <c r="E27" s="204"/>
      <c r="F27" s="24"/>
      <c r="G27" s="23"/>
      <c r="H27" s="35"/>
      <c r="I27" s="23"/>
      <c r="J27" s="33"/>
      <c r="K27" s="33"/>
      <c r="L27" s="41"/>
      <c r="M27" s="41"/>
      <c r="N27" s="41"/>
      <c r="O27" s="41"/>
    </row>
    <row r="28" spans="1:15" ht="55.35" customHeight="1" x14ac:dyDescent="0.3">
      <c r="A28" s="23"/>
      <c r="B28" s="23"/>
      <c r="C28" s="23"/>
      <c r="D28" s="23"/>
      <c r="E28" s="204"/>
      <c r="F28" s="24"/>
      <c r="G28" s="23"/>
      <c r="H28" s="35"/>
      <c r="I28" s="23"/>
      <c r="J28" s="218"/>
      <c r="K28" s="33"/>
      <c r="L28" s="41"/>
      <c r="M28" s="41"/>
      <c r="N28" s="41"/>
      <c r="O28" s="41"/>
    </row>
    <row r="29" spans="1:15" ht="55.35" customHeight="1" x14ac:dyDescent="0.3">
      <c r="A29" s="23"/>
      <c r="B29" s="23"/>
      <c r="C29" s="23"/>
      <c r="D29" s="23"/>
      <c r="E29" s="204"/>
      <c r="F29" s="24"/>
      <c r="G29" s="23"/>
      <c r="H29" s="35"/>
      <c r="I29" s="23"/>
      <c r="J29" s="218"/>
      <c r="K29" s="33"/>
      <c r="L29" s="41"/>
      <c r="M29" s="41"/>
      <c r="N29" s="41"/>
      <c r="O29" s="41"/>
    </row>
    <row r="30" spans="1:15" ht="55.35" customHeight="1" x14ac:dyDescent="0.3">
      <c r="A30" s="23"/>
      <c r="B30" s="23"/>
      <c r="C30" s="23"/>
      <c r="D30" s="23"/>
      <c r="E30" s="204"/>
      <c r="F30" s="24"/>
      <c r="G30" s="23"/>
      <c r="H30" s="35"/>
      <c r="I30" s="23"/>
      <c r="J30" s="218"/>
      <c r="K30" s="33"/>
      <c r="L30" s="41"/>
      <c r="M30" s="41"/>
      <c r="N30" s="41"/>
      <c r="O30" s="41"/>
    </row>
    <row r="31" spans="1:15" ht="55.35" customHeight="1" x14ac:dyDescent="0.3">
      <c r="A31" s="23"/>
      <c r="B31" s="23"/>
      <c r="C31" s="23"/>
      <c r="D31" s="23"/>
      <c r="E31" s="204"/>
      <c r="F31" s="24"/>
      <c r="G31" s="23"/>
      <c r="H31" s="35"/>
      <c r="I31" s="23"/>
      <c r="J31" s="218"/>
      <c r="K31" s="33"/>
      <c r="L31" s="41"/>
      <c r="M31" s="41"/>
      <c r="N31" s="41"/>
      <c r="O31" s="41"/>
    </row>
    <row r="32" spans="1:15" ht="55.35" customHeight="1" x14ac:dyDescent="0.3">
      <c r="A32" s="23"/>
      <c r="B32" s="23"/>
      <c r="C32" s="23"/>
      <c r="D32" s="23"/>
      <c r="E32" s="204"/>
      <c r="F32" s="24"/>
      <c r="G32" s="23"/>
      <c r="H32" s="35"/>
      <c r="I32" s="23"/>
      <c r="J32" s="218"/>
      <c r="K32" s="33"/>
      <c r="L32" s="41"/>
      <c r="M32" s="41"/>
      <c r="N32" s="41"/>
      <c r="O32" s="41"/>
    </row>
    <row r="33" spans="1:15" ht="55.35" customHeight="1" x14ac:dyDescent="0.3">
      <c r="A33" s="23"/>
      <c r="B33" s="23"/>
      <c r="C33" s="23"/>
      <c r="D33" s="23"/>
      <c r="E33" s="204"/>
      <c r="F33" s="24"/>
      <c r="G33" s="23"/>
      <c r="H33" s="35"/>
      <c r="I33" s="23"/>
      <c r="J33" s="218"/>
      <c r="K33" s="33"/>
      <c r="L33" s="41"/>
      <c r="M33" s="41"/>
      <c r="N33" s="41"/>
      <c r="O33" s="41"/>
    </row>
    <row r="34" spans="1:15" ht="55.35" customHeight="1" x14ac:dyDescent="0.3">
      <c r="A34" s="23"/>
      <c r="B34" s="23"/>
      <c r="C34" s="23"/>
      <c r="D34" s="23"/>
      <c r="E34" s="204"/>
      <c r="F34" s="24"/>
      <c r="G34" s="23"/>
      <c r="H34" s="35"/>
      <c r="I34" s="23"/>
      <c r="J34" s="218"/>
      <c r="K34" s="33"/>
      <c r="L34" s="41"/>
      <c r="M34" s="41"/>
      <c r="N34" s="41"/>
      <c r="O34" s="41"/>
    </row>
    <row r="35" spans="1:15" ht="55.35" customHeight="1" x14ac:dyDescent="0.3">
      <c r="A35" s="23"/>
      <c r="B35" s="23"/>
      <c r="C35" s="23"/>
      <c r="D35" s="23"/>
      <c r="E35" s="204"/>
      <c r="F35" s="24"/>
      <c r="G35" s="23"/>
      <c r="H35" s="35"/>
      <c r="I35" s="23"/>
      <c r="J35" s="218"/>
      <c r="K35" s="33"/>
      <c r="L35" s="41"/>
      <c r="M35" s="41"/>
      <c r="N35" s="41"/>
      <c r="O35" s="41"/>
    </row>
    <row r="36" spans="1:15" ht="55.35" customHeight="1" x14ac:dyDescent="0.3">
      <c r="A36" s="23"/>
      <c r="B36" s="23"/>
      <c r="C36" s="23"/>
      <c r="D36" s="23"/>
      <c r="E36" s="204"/>
      <c r="F36" s="24"/>
      <c r="G36" s="23"/>
      <c r="H36" s="35"/>
      <c r="I36" s="23"/>
      <c r="J36" s="218"/>
      <c r="K36" s="33"/>
      <c r="L36" s="41"/>
      <c r="M36" s="41"/>
      <c r="N36" s="41"/>
      <c r="O36" s="41"/>
    </row>
    <row r="37" spans="1:15" ht="55.35" customHeight="1" x14ac:dyDescent="0.3">
      <c r="A37" s="23"/>
      <c r="B37" s="23"/>
      <c r="C37" s="23"/>
      <c r="D37" s="23"/>
      <c r="E37" s="204"/>
      <c r="F37" s="24"/>
      <c r="G37" s="23"/>
      <c r="H37" s="35"/>
      <c r="I37" s="23"/>
      <c r="J37" s="218"/>
      <c r="K37" s="33"/>
      <c r="L37" s="41"/>
      <c r="M37" s="41"/>
      <c r="N37" s="41"/>
      <c r="O37" s="41"/>
    </row>
    <row r="38" spans="1:15" ht="55.35" customHeight="1" x14ac:dyDescent="0.3">
      <c r="A38" s="23"/>
      <c r="B38" s="23"/>
      <c r="C38" s="23"/>
      <c r="D38" s="23"/>
      <c r="E38" s="204"/>
      <c r="F38" s="24"/>
      <c r="G38" s="23"/>
      <c r="H38" s="35"/>
      <c r="I38" s="23"/>
      <c r="J38" s="218"/>
      <c r="K38" s="33"/>
      <c r="L38" s="41"/>
      <c r="M38" s="41"/>
      <c r="N38" s="41"/>
      <c r="O38" s="41"/>
    </row>
    <row r="39" spans="1:15" ht="55.35" customHeight="1" x14ac:dyDescent="0.3">
      <c r="A39" s="23"/>
      <c r="B39" s="23"/>
      <c r="C39" s="23"/>
      <c r="D39" s="23"/>
      <c r="E39" s="204"/>
      <c r="F39" s="24"/>
      <c r="G39" s="23"/>
      <c r="H39" s="35"/>
      <c r="I39" s="23"/>
      <c r="J39" s="218"/>
      <c r="K39" s="33"/>
      <c r="L39" s="41"/>
      <c r="M39" s="41"/>
      <c r="N39" s="41"/>
      <c r="O39" s="41"/>
    </row>
    <row r="40" spans="1:15" ht="55.35" customHeight="1" x14ac:dyDescent="0.3">
      <c r="A40" s="23"/>
      <c r="B40" s="23"/>
      <c r="C40" s="23"/>
      <c r="D40" s="23"/>
      <c r="E40" s="204"/>
      <c r="F40" s="24"/>
      <c r="G40" s="23"/>
      <c r="H40" s="35"/>
      <c r="I40" s="23"/>
      <c r="J40" s="218"/>
      <c r="K40" s="33"/>
      <c r="L40" s="41"/>
      <c r="M40" s="41"/>
      <c r="N40" s="41"/>
      <c r="O40" s="41"/>
    </row>
    <row r="41" spans="1:15" ht="55.35" customHeight="1" x14ac:dyDescent="0.3">
      <c r="A41" s="23"/>
      <c r="B41" s="23"/>
      <c r="C41" s="23"/>
      <c r="D41" s="23"/>
      <c r="E41" s="204"/>
      <c r="F41" s="24"/>
      <c r="G41" s="23"/>
      <c r="H41" s="35"/>
      <c r="I41" s="23"/>
      <c r="J41" s="218"/>
      <c r="K41" s="33"/>
      <c r="L41" s="41"/>
      <c r="M41" s="41"/>
      <c r="N41" s="41"/>
      <c r="O41" s="41"/>
    </row>
    <row r="42" spans="1:15" ht="55.35" customHeight="1" x14ac:dyDescent="0.3">
      <c r="A42" s="23"/>
      <c r="B42" s="23"/>
      <c r="C42" s="23"/>
      <c r="D42" s="23"/>
      <c r="E42" s="204"/>
      <c r="F42" s="24"/>
      <c r="G42" s="23"/>
      <c r="H42" s="35"/>
      <c r="I42" s="23"/>
      <c r="J42" s="218"/>
      <c r="K42" s="33"/>
      <c r="L42" s="41"/>
      <c r="M42" s="41"/>
      <c r="N42" s="41"/>
      <c r="O42" s="41"/>
    </row>
    <row r="43" spans="1:15" ht="55.35" customHeight="1" x14ac:dyDescent="0.3">
      <c r="A43" s="23"/>
      <c r="B43" s="23"/>
      <c r="C43" s="23"/>
      <c r="D43" s="23"/>
      <c r="E43" s="23"/>
      <c r="F43" s="24"/>
      <c r="G43" s="23"/>
      <c r="H43" s="35"/>
      <c r="I43" s="23"/>
      <c r="J43" s="218"/>
      <c r="K43" s="33"/>
      <c r="L43" s="41"/>
      <c r="M43" s="41"/>
      <c r="N43" s="41"/>
      <c r="O43" s="41"/>
    </row>
    <row r="44" spans="1:15" ht="55.35" customHeight="1" x14ac:dyDescent="0.3">
      <c r="A44" s="23"/>
      <c r="B44" s="23"/>
      <c r="C44" s="23"/>
      <c r="D44" s="23"/>
      <c r="E44" s="204"/>
      <c r="F44" s="24"/>
      <c r="G44" s="23"/>
      <c r="H44" s="35"/>
      <c r="I44" s="23"/>
      <c r="J44" s="33"/>
      <c r="K44" s="33"/>
      <c r="L44" s="41"/>
      <c r="M44" s="41"/>
      <c r="N44" s="41"/>
      <c r="O44" s="41"/>
    </row>
    <row r="45" spans="1:15" ht="55.35" customHeight="1" x14ac:dyDescent="0.3">
      <c r="A45" s="23"/>
      <c r="B45" s="23"/>
      <c r="C45" s="23"/>
      <c r="D45" s="23"/>
      <c r="E45" s="204"/>
      <c r="F45" s="24"/>
      <c r="G45" s="23"/>
      <c r="H45" s="35"/>
      <c r="I45" s="23"/>
      <c r="J45" s="218"/>
      <c r="K45" s="33"/>
      <c r="L45" s="41"/>
      <c r="M45" s="41"/>
      <c r="N45" s="41"/>
      <c r="O45" s="41"/>
    </row>
    <row r="46" spans="1:15" ht="55.35" customHeight="1" x14ac:dyDescent="0.3">
      <c r="A46" s="23"/>
      <c r="B46" s="23"/>
      <c r="C46" s="23"/>
      <c r="D46" s="23"/>
      <c r="E46" s="204"/>
      <c r="F46" s="24"/>
      <c r="G46" s="23"/>
      <c r="H46" s="35"/>
      <c r="I46" s="23"/>
      <c r="J46" s="218"/>
      <c r="K46" s="33"/>
      <c r="L46" s="41"/>
      <c r="M46" s="41"/>
      <c r="N46" s="41"/>
      <c r="O46" s="41"/>
    </row>
    <row r="47" spans="1:15" ht="55.35" customHeight="1" x14ac:dyDescent="0.3">
      <c r="A47" s="23"/>
      <c r="B47" s="23"/>
      <c r="C47" s="23"/>
      <c r="D47" s="23"/>
      <c r="E47" s="204"/>
      <c r="F47" s="24"/>
      <c r="G47" s="23"/>
      <c r="H47" s="35"/>
      <c r="I47" s="23"/>
      <c r="J47" s="218"/>
      <c r="K47" s="33"/>
      <c r="L47" s="41"/>
      <c r="M47" s="42"/>
      <c r="N47" s="41"/>
      <c r="O47" s="41"/>
    </row>
    <row r="48" spans="1:15" ht="55.35" customHeight="1" x14ac:dyDescent="0.3">
      <c r="A48" s="23"/>
      <c r="B48" s="23"/>
      <c r="C48" s="23"/>
      <c r="D48" s="23"/>
      <c r="E48" s="204"/>
      <c r="F48" s="24"/>
      <c r="G48" s="23"/>
      <c r="H48" s="35"/>
      <c r="I48" s="23"/>
      <c r="J48" s="218"/>
      <c r="K48" s="33"/>
      <c r="L48" s="41"/>
      <c r="M48" s="41"/>
      <c r="N48" s="41"/>
      <c r="O48" s="41"/>
    </row>
    <row r="49" spans="1:15" ht="55.35" customHeight="1" x14ac:dyDescent="0.3">
      <c r="A49" s="23"/>
      <c r="B49" s="23"/>
      <c r="C49" s="23"/>
      <c r="D49" s="23"/>
      <c r="E49" s="204"/>
      <c r="F49" s="24"/>
      <c r="G49" s="23"/>
      <c r="H49" s="35"/>
      <c r="I49" s="23"/>
      <c r="J49" s="218"/>
      <c r="K49" s="33"/>
      <c r="L49" s="41"/>
      <c r="M49" s="41"/>
      <c r="N49" s="41"/>
      <c r="O49" s="41"/>
    </row>
    <row r="50" spans="1:15" ht="55.35" customHeight="1" x14ac:dyDescent="0.3">
      <c r="A50" s="23"/>
      <c r="B50" s="23"/>
      <c r="C50" s="23"/>
      <c r="D50" s="23"/>
      <c r="E50" s="204"/>
      <c r="F50" s="24"/>
      <c r="G50" s="23"/>
      <c r="H50" s="35"/>
      <c r="I50" s="23"/>
      <c r="J50" s="218"/>
      <c r="K50" s="33"/>
      <c r="L50" s="41"/>
      <c r="M50" s="41"/>
      <c r="N50" s="41"/>
      <c r="O50" s="41"/>
    </row>
    <row r="51" spans="1:15" ht="55.35" customHeight="1" x14ac:dyDescent="0.3">
      <c r="A51" s="23"/>
      <c r="B51" s="23"/>
      <c r="C51" s="23"/>
      <c r="D51" s="23"/>
      <c r="E51" s="204"/>
      <c r="F51" s="24"/>
      <c r="G51" s="23"/>
      <c r="H51" s="35"/>
      <c r="I51" s="23"/>
      <c r="J51" s="218"/>
      <c r="K51" s="33"/>
      <c r="L51" s="41"/>
      <c r="M51" s="41"/>
      <c r="N51" s="41"/>
      <c r="O51" s="41"/>
    </row>
    <row r="52" spans="1:15" ht="55.35" customHeight="1" x14ac:dyDescent="0.3">
      <c r="A52" s="23"/>
      <c r="B52" s="23"/>
      <c r="C52" s="23"/>
      <c r="D52" s="23"/>
      <c r="E52" s="204"/>
      <c r="F52" s="24"/>
      <c r="G52" s="23"/>
      <c r="H52" s="35"/>
      <c r="I52" s="23"/>
      <c r="J52" s="33"/>
      <c r="K52" s="213"/>
      <c r="L52" s="41"/>
      <c r="M52" s="41"/>
      <c r="N52" s="41"/>
      <c r="O52" s="41"/>
    </row>
    <row r="53" spans="1:15" ht="55.35" customHeight="1" x14ac:dyDescent="0.3">
      <c r="A53" s="23"/>
      <c r="B53" s="23"/>
      <c r="C53" s="23"/>
      <c r="D53" s="23"/>
      <c r="E53" s="204"/>
      <c r="F53" s="24"/>
      <c r="G53" s="23"/>
      <c r="H53" s="35"/>
      <c r="I53" s="23"/>
      <c r="J53" s="218"/>
      <c r="K53" s="33"/>
      <c r="L53" s="41"/>
      <c r="M53" s="41"/>
      <c r="N53" s="41"/>
      <c r="O53" s="41"/>
    </row>
    <row r="54" spans="1:15" ht="55.35" customHeight="1" x14ac:dyDescent="0.3">
      <c r="A54" s="23"/>
      <c r="B54" s="23"/>
      <c r="C54" s="23"/>
      <c r="D54" s="23"/>
      <c r="E54" s="204"/>
      <c r="F54" s="24"/>
      <c r="G54" s="23"/>
      <c r="H54" s="35"/>
      <c r="I54" s="23"/>
      <c r="J54" s="218"/>
      <c r="K54" s="33"/>
      <c r="L54" s="41"/>
      <c r="M54" s="41"/>
      <c r="N54" s="41"/>
      <c r="O54" s="41"/>
    </row>
    <row r="55" spans="1:15" ht="55.35" customHeight="1" x14ac:dyDescent="0.3">
      <c r="A55" s="23"/>
      <c r="B55" s="23"/>
      <c r="C55" s="23"/>
      <c r="D55" s="23"/>
      <c r="E55" s="204"/>
      <c r="F55" s="24"/>
      <c r="G55" s="23"/>
      <c r="H55" s="35"/>
      <c r="I55" s="23"/>
      <c r="J55" s="218"/>
      <c r="K55" s="33"/>
      <c r="L55" s="41"/>
      <c r="M55" s="41"/>
      <c r="N55" s="41"/>
      <c r="O55" s="41"/>
    </row>
    <row r="56" spans="1:15" ht="55.35" customHeight="1" x14ac:dyDescent="0.3">
      <c r="A56" s="23"/>
      <c r="B56" s="23"/>
      <c r="C56" s="23"/>
      <c r="D56" s="23"/>
      <c r="E56" s="204"/>
      <c r="F56" s="24"/>
      <c r="G56" s="23"/>
      <c r="H56" s="35"/>
      <c r="I56" s="23"/>
      <c r="J56" s="218"/>
      <c r="K56" s="33"/>
      <c r="L56" s="41"/>
      <c r="M56" s="41"/>
      <c r="N56" s="41"/>
      <c r="O56" s="41"/>
    </row>
    <row r="57" spans="1:15" ht="55.35" customHeight="1" x14ac:dyDescent="0.3">
      <c r="A57" s="23"/>
      <c r="B57" s="23"/>
      <c r="C57" s="23"/>
      <c r="D57" s="23"/>
      <c r="E57" s="204"/>
      <c r="F57" s="24"/>
      <c r="G57" s="23"/>
      <c r="H57" s="35"/>
      <c r="I57" s="23"/>
      <c r="J57" s="218"/>
      <c r="K57" s="33"/>
      <c r="L57" s="41"/>
      <c r="M57" s="41"/>
      <c r="N57" s="41"/>
      <c r="O57" s="41"/>
    </row>
    <row r="58" spans="1:15" ht="55.35" customHeight="1" x14ac:dyDescent="0.3">
      <c r="A58" s="23"/>
      <c r="B58" s="23"/>
      <c r="C58" s="23"/>
      <c r="D58" s="23"/>
      <c r="E58" s="204"/>
      <c r="F58" s="24"/>
      <c r="G58" s="23"/>
      <c r="H58" s="35"/>
      <c r="I58" s="23"/>
      <c r="J58" s="218"/>
      <c r="K58" s="33"/>
      <c r="L58" s="41"/>
      <c r="M58" s="42"/>
      <c r="N58" s="41"/>
      <c r="O58" s="41"/>
    </row>
    <row r="59" spans="1:15" ht="55.35" customHeight="1" x14ac:dyDescent="0.3">
      <c r="A59" s="23"/>
      <c r="B59" s="23"/>
      <c r="C59" s="23"/>
      <c r="D59" s="23"/>
      <c r="E59" s="204"/>
      <c r="F59" s="24"/>
      <c r="G59" s="23"/>
      <c r="H59" s="35"/>
      <c r="I59" s="23"/>
      <c r="J59" s="218"/>
      <c r="K59" s="33"/>
      <c r="L59" s="41"/>
      <c r="M59" s="42"/>
      <c r="N59" s="41"/>
      <c r="O59" s="41"/>
    </row>
    <row r="60" spans="1:15" ht="55.35" customHeight="1" x14ac:dyDescent="0.3">
      <c r="A60" s="23"/>
      <c r="B60" s="23"/>
      <c r="C60" s="23"/>
      <c r="D60" s="23"/>
      <c r="E60" s="204"/>
      <c r="F60" s="24"/>
      <c r="G60" s="23"/>
      <c r="H60" s="35"/>
      <c r="I60" s="23"/>
      <c r="J60" s="218"/>
      <c r="K60" s="33"/>
      <c r="L60" s="41"/>
      <c r="M60" s="41"/>
      <c r="N60" s="41"/>
      <c r="O60" s="41"/>
    </row>
    <row r="61" spans="1:15" ht="55.35" customHeight="1" x14ac:dyDescent="0.3">
      <c r="A61" s="23"/>
      <c r="B61" s="23"/>
      <c r="C61" s="23"/>
      <c r="D61" s="23"/>
      <c r="E61" s="204"/>
      <c r="F61" s="24"/>
      <c r="G61" s="23"/>
      <c r="H61" s="35"/>
      <c r="I61" s="23"/>
      <c r="J61" s="218"/>
      <c r="K61" s="33"/>
      <c r="L61" s="41"/>
      <c r="M61" s="41"/>
      <c r="N61" s="41"/>
      <c r="O61" s="41"/>
    </row>
    <row r="62" spans="1:15" ht="55.35" customHeight="1" x14ac:dyDescent="0.3">
      <c r="A62" s="23"/>
      <c r="B62" s="23"/>
      <c r="C62" s="23"/>
      <c r="D62" s="23"/>
      <c r="E62" s="204"/>
      <c r="F62" s="24"/>
      <c r="G62" s="23"/>
      <c r="H62" s="35"/>
      <c r="I62" s="23"/>
      <c r="J62" s="218"/>
      <c r="K62" s="33"/>
      <c r="L62" s="41"/>
      <c r="M62" s="41"/>
      <c r="N62" s="41"/>
      <c r="O62" s="41"/>
    </row>
    <row r="63" spans="1:15" ht="55.35" customHeight="1" x14ac:dyDescent="0.3">
      <c r="A63" s="23"/>
      <c r="B63" s="23"/>
      <c r="C63" s="23"/>
      <c r="D63" s="23"/>
      <c r="E63" s="204"/>
      <c r="F63" s="24"/>
      <c r="G63" s="23"/>
      <c r="H63" s="35"/>
      <c r="I63" s="23"/>
      <c r="J63" s="218"/>
      <c r="K63" s="33"/>
      <c r="L63" s="41"/>
      <c r="M63" s="41"/>
      <c r="N63" s="41"/>
      <c r="O63" s="41"/>
    </row>
    <row r="64" spans="1:15" ht="55.35" customHeight="1" x14ac:dyDescent="0.3">
      <c r="A64" s="23"/>
      <c r="B64" s="23"/>
      <c r="C64" s="23"/>
      <c r="D64" s="23"/>
      <c r="E64" s="204"/>
      <c r="F64" s="24"/>
      <c r="G64" s="23"/>
      <c r="H64" s="35"/>
      <c r="I64" s="23"/>
      <c r="J64" s="33"/>
      <c r="K64" s="213"/>
      <c r="L64" s="41"/>
      <c r="M64" s="41"/>
      <c r="N64" s="41"/>
      <c r="O64" s="41"/>
    </row>
    <row r="65" spans="1:16" ht="55.35" customHeight="1" x14ac:dyDescent="0.3">
      <c r="A65" s="23"/>
      <c r="B65" s="23"/>
      <c r="C65" s="23"/>
      <c r="D65" s="23"/>
      <c r="E65" s="204"/>
      <c r="F65" s="24"/>
      <c r="G65" s="23"/>
      <c r="H65" s="35"/>
      <c r="I65" s="23"/>
      <c r="J65" s="33"/>
      <c r="K65" s="213"/>
      <c r="L65" s="41"/>
      <c r="M65" s="41"/>
      <c r="N65" s="41"/>
      <c r="O65" s="41"/>
    </row>
    <row r="66" spans="1:16" ht="55.35" customHeight="1" x14ac:dyDescent="0.3">
      <c r="A66" s="23"/>
      <c r="B66" s="23"/>
      <c r="C66" s="23"/>
      <c r="D66" s="23"/>
      <c r="E66" s="204"/>
      <c r="F66" s="24"/>
      <c r="G66" s="23"/>
      <c r="H66" s="35"/>
      <c r="I66" s="23"/>
      <c r="J66" s="218"/>
      <c r="K66" s="33"/>
      <c r="L66" s="41"/>
      <c r="M66" s="41"/>
      <c r="N66" s="41"/>
      <c r="O66" s="41"/>
    </row>
    <row r="67" spans="1:16" ht="55.35" customHeight="1" x14ac:dyDescent="0.3">
      <c r="A67" s="23"/>
      <c r="B67" s="23"/>
      <c r="C67" s="23"/>
      <c r="D67" s="23"/>
      <c r="E67" s="204"/>
      <c r="F67" s="24"/>
      <c r="G67" s="23"/>
      <c r="H67" s="35"/>
      <c r="I67" s="23"/>
      <c r="J67" s="33"/>
      <c r="K67" s="214"/>
      <c r="L67" s="41"/>
      <c r="M67" s="41"/>
      <c r="N67" s="41"/>
      <c r="O67" s="41"/>
    </row>
    <row r="68" spans="1:16" ht="55.35" customHeight="1" x14ac:dyDescent="0.3">
      <c r="A68" s="23"/>
      <c r="B68" s="23"/>
      <c r="C68" s="23"/>
      <c r="D68" s="23"/>
      <c r="E68" s="204"/>
      <c r="F68" s="24"/>
      <c r="G68" s="23"/>
      <c r="H68" s="35"/>
      <c r="I68" s="23"/>
      <c r="J68" s="219"/>
      <c r="K68" s="33"/>
      <c r="L68" s="41"/>
      <c r="M68" s="41"/>
      <c r="N68" s="41"/>
      <c r="O68" s="41"/>
    </row>
    <row r="69" spans="1:16" ht="55.35" customHeight="1" x14ac:dyDescent="0.3">
      <c r="A69" s="23"/>
      <c r="B69" s="23"/>
      <c r="C69" s="23"/>
      <c r="D69" s="23"/>
      <c r="E69" s="204"/>
      <c r="F69" s="24"/>
      <c r="G69" s="23"/>
      <c r="H69" s="35"/>
      <c r="I69" s="23"/>
      <c r="J69" s="219"/>
      <c r="K69" s="33"/>
      <c r="L69" s="41"/>
      <c r="M69" s="41"/>
      <c r="N69" s="41"/>
      <c r="O69" s="41"/>
    </row>
    <row r="70" spans="1:16" ht="55.35" customHeight="1" x14ac:dyDescent="0.3">
      <c r="A70" s="23"/>
      <c r="B70" s="23"/>
      <c r="C70" s="23"/>
      <c r="D70" s="23"/>
      <c r="E70" s="23"/>
      <c r="F70" s="24"/>
      <c r="G70" s="23"/>
      <c r="H70" s="35"/>
      <c r="I70" s="23"/>
      <c r="J70" s="43"/>
      <c r="K70" s="205"/>
      <c r="L70" s="41"/>
      <c r="M70" s="41"/>
      <c r="N70" s="41"/>
      <c r="O70" s="41"/>
    </row>
    <row r="71" spans="1:16" ht="55.35" customHeight="1" x14ac:dyDescent="0.3">
      <c r="A71" s="23"/>
      <c r="B71" s="23"/>
      <c r="C71" s="23"/>
      <c r="D71" s="23"/>
      <c r="E71" s="23"/>
      <c r="F71" s="24"/>
      <c r="G71" s="23"/>
      <c r="H71" s="35"/>
      <c r="I71" s="23"/>
      <c r="J71" s="219"/>
      <c r="K71" s="33"/>
      <c r="L71" s="41"/>
      <c r="M71" s="41"/>
      <c r="N71" s="41"/>
      <c r="O71" s="41"/>
      <c r="P71" s="208"/>
    </row>
    <row r="72" spans="1:16" ht="55.35" customHeight="1" x14ac:dyDescent="0.3">
      <c r="A72" s="23"/>
      <c r="B72" s="23"/>
      <c r="C72" s="23"/>
      <c r="D72" s="23"/>
      <c r="E72" s="23"/>
      <c r="F72" s="24"/>
      <c r="G72" s="23"/>
      <c r="H72" s="35"/>
      <c r="I72" s="23"/>
      <c r="J72" s="219"/>
      <c r="K72" s="33"/>
      <c r="L72" s="41"/>
      <c r="M72" s="41"/>
      <c r="N72" s="41"/>
      <c r="O72" s="41"/>
      <c r="P72" s="210"/>
    </row>
    <row r="73" spans="1:16" ht="55.35" customHeight="1" x14ac:dyDescent="0.3">
      <c r="A73" s="23"/>
      <c r="B73" s="23"/>
      <c r="C73" s="23"/>
      <c r="D73" s="23"/>
      <c r="E73" s="23"/>
      <c r="F73" s="24"/>
      <c r="G73" s="23"/>
      <c r="H73" s="35"/>
      <c r="I73" s="23"/>
      <c r="J73" s="34"/>
      <c r="K73" s="33"/>
      <c r="L73" s="41"/>
      <c r="M73" s="41"/>
      <c r="N73" s="41"/>
      <c r="O73" s="41"/>
    </row>
    <row r="74" spans="1:16" ht="55.35" customHeight="1" x14ac:dyDescent="0.3">
      <c r="A74" s="23"/>
      <c r="B74" s="23"/>
      <c r="C74" s="23"/>
      <c r="D74" s="23"/>
      <c r="E74" s="23"/>
      <c r="F74" s="202"/>
      <c r="G74" s="23"/>
      <c r="H74" s="35"/>
      <c r="I74" s="23"/>
      <c r="J74" s="219"/>
      <c r="K74" s="33"/>
      <c r="L74" s="41"/>
      <c r="M74" s="41"/>
      <c r="N74" s="41"/>
      <c r="O74" s="41"/>
    </row>
    <row r="75" spans="1:16" ht="55.35" customHeight="1" x14ac:dyDescent="0.3">
      <c r="A75" s="23"/>
      <c r="B75" s="23"/>
      <c r="C75" s="23"/>
      <c r="D75" s="23"/>
      <c r="E75" s="204"/>
      <c r="F75" s="24"/>
      <c r="G75" s="23"/>
      <c r="H75" s="35"/>
      <c r="I75" s="23"/>
      <c r="J75" s="219"/>
      <c r="K75" s="33"/>
      <c r="L75" s="41"/>
      <c r="M75" s="41"/>
      <c r="N75" s="41"/>
      <c r="O75" s="41"/>
    </row>
    <row r="76" spans="1:16" ht="55.35" customHeight="1" x14ac:dyDescent="0.3">
      <c r="A76" s="23"/>
      <c r="B76" s="23"/>
      <c r="C76" s="23"/>
      <c r="D76" s="23"/>
      <c r="E76" s="204"/>
      <c r="F76" s="24"/>
      <c r="G76" s="23"/>
      <c r="H76" s="35"/>
      <c r="I76" s="23"/>
      <c r="J76" s="219"/>
      <c r="K76" s="33"/>
      <c r="L76" s="41"/>
      <c r="M76" s="41"/>
      <c r="N76" s="41"/>
      <c r="O76" s="41"/>
    </row>
    <row r="77" spans="1:16" ht="55.35" customHeight="1" x14ac:dyDescent="0.3">
      <c r="A77" s="23"/>
      <c r="B77" s="23"/>
      <c r="C77" s="23"/>
      <c r="D77" s="23"/>
      <c r="E77" s="204"/>
      <c r="F77" s="24"/>
      <c r="G77" s="23"/>
      <c r="H77" s="35"/>
      <c r="I77" s="23"/>
      <c r="J77" s="219"/>
      <c r="K77" s="33"/>
      <c r="L77" s="41"/>
      <c r="M77" s="41"/>
      <c r="N77" s="41"/>
      <c r="O77" s="41"/>
    </row>
    <row r="78" spans="1:16" ht="55.35" customHeight="1" x14ac:dyDescent="0.3">
      <c r="A78" s="23"/>
      <c r="B78" s="23"/>
      <c r="C78" s="23"/>
      <c r="D78" s="23"/>
      <c r="E78" s="23"/>
      <c r="F78" s="24"/>
      <c r="G78" s="23"/>
      <c r="H78" s="35"/>
      <c r="I78" s="23"/>
      <c r="J78" s="219"/>
      <c r="K78" s="33"/>
      <c r="L78" s="41"/>
      <c r="M78" s="41"/>
      <c r="N78" s="41"/>
      <c r="O78" s="41"/>
    </row>
    <row r="79" spans="1:16" ht="55.35" customHeight="1" x14ac:dyDescent="0.3">
      <c r="A79" s="23"/>
      <c r="B79" s="23"/>
      <c r="C79" s="23"/>
      <c r="D79" s="23"/>
      <c r="E79" s="23"/>
      <c r="F79" s="24"/>
      <c r="G79" s="23"/>
      <c r="H79" s="35"/>
      <c r="I79" s="23"/>
      <c r="J79" s="219"/>
      <c r="K79" s="33"/>
      <c r="L79" s="37"/>
      <c r="M79" s="37"/>
      <c r="N79" s="37"/>
      <c r="O79" s="41"/>
      <c r="P79" s="208"/>
    </row>
    <row r="80" spans="1:16" ht="55.35" customHeight="1" x14ac:dyDescent="0.3">
      <c r="A80" s="23"/>
      <c r="B80" s="23"/>
      <c r="C80" s="23"/>
      <c r="D80" s="23"/>
      <c r="E80" s="23"/>
      <c r="F80" s="24"/>
      <c r="G80" s="23"/>
      <c r="H80" s="35"/>
      <c r="I80" s="23"/>
      <c r="J80" s="219"/>
      <c r="K80" s="33"/>
      <c r="L80" s="41"/>
      <c r="M80" s="41"/>
      <c r="N80" s="41"/>
      <c r="O80" s="41"/>
      <c r="P80" s="208"/>
    </row>
    <row r="81" spans="1:16" ht="55.35" customHeight="1" x14ac:dyDescent="0.3">
      <c r="A81" s="23"/>
      <c r="B81" s="23"/>
      <c r="C81" s="23"/>
      <c r="D81" s="23"/>
      <c r="E81" s="23"/>
      <c r="F81" s="24"/>
      <c r="G81" s="23"/>
      <c r="H81" s="35"/>
      <c r="I81" s="23"/>
      <c r="J81" s="219"/>
      <c r="K81" s="33"/>
      <c r="L81" s="41"/>
      <c r="M81" s="41"/>
      <c r="N81" s="41"/>
      <c r="O81" s="41"/>
      <c r="P81" s="208"/>
    </row>
    <row r="82" spans="1:16" ht="55.35" customHeight="1" x14ac:dyDescent="0.3">
      <c r="A82" s="23"/>
      <c r="B82" s="23"/>
      <c r="C82" s="23"/>
      <c r="D82" s="23"/>
      <c r="E82" s="23"/>
      <c r="F82" s="24"/>
      <c r="G82" s="23"/>
      <c r="H82" s="35"/>
      <c r="I82" s="23"/>
      <c r="J82" s="219"/>
      <c r="K82" s="33"/>
      <c r="L82" s="41"/>
      <c r="M82" s="41"/>
      <c r="N82" s="41"/>
      <c r="O82" s="41"/>
      <c r="P82" s="208"/>
    </row>
    <row r="83" spans="1:16" ht="55.35" customHeight="1" x14ac:dyDescent="0.3">
      <c r="A83" s="23"/>
      <c r="B83" s="23"/>
      <c r="C83" s="23"/>
      <c r="D83" s="23"/>
      <c r="E83" s="23"/>
      <c r="F83" s="24"/>
      <c r="G83" s="23"/>
      <c r="H83" s="35"/>
      <c r="I83" s="23"/>
      <c r="J83" s="219"/>
      <c r="K83" s="33"/>
      <c r="L83" s="41"/>
      <c r="M83" s="41"/>
      <c r="N83" s="41"/>
      <c r="O83" s="41"/>
      <c r="P83" s="208"/>
    </row>
    <row r="84" spans="1:16" ht="55.35" customHeight="1" x14ac:dyDescent="0.3">
      <c r="A84" s="23"/>
      <c r="B84" s="23"/>
      <c r="C84" s="23"/>
      <c r="D84" s="23"/>
      <c r="E84" s="23"/>
      <c r="F84" s="24"/>
      <c r="G84" s="23"/>
      <c r="H84" s="35"/>
      <c r="I84" s="23"/>
      <c r="J84" s="219"/>
      <c r="K84" s="33"/>
      <c r="L84" s="41"/>
      <c r="M84" s="41"/>
      <c r="N84" s="41"/>
      <c r="O84" s="41"/>
      <c r="P84" s="208"/>
    </row>
    <row r="85" spans="1:16" ht="55.35" customHeight="1" x14ac:dyDescent="0.3">
      <c r="A85" s="23"/>
      <c r="B85" s="23"/>
      <c r="C85" s="23"/>
      <c r="D85" s="23"/>
      <c r="E85" s="23"/>
      <c r="F85" s="24"/>
      <c r="G85" s="23"/>
      <c r="H85" s="35"/>
      <c r="I85" s="23"/>
      <c r="J85" s="219"/>
      <c r="K85" s="33"/>
      <c r="L85" s="41"/>
      <c r="M85" s="41"/>
      <c r="N85" s="41"/>
      <c r="O85" s="41"/>
      <c r="P85" s="208"/>
    </row>
    <row r="86" spans="1:16" ht="55.35" customHeight="1" x14ac:dyDescent="0.3">
      <c r="A86" s="23"/>
      <c r="B86" s="23"/>
      <c r="C86" s="23"/>
      <c r="D86" s="23"/>
      <c r="E86" s="23"/>
      <c r="F86" s="24"/>
      <c r="G86" s="23"/>
      <c r="H86" s="35"/>
      <c r="I86" s="23"/>
      <c r="J86" s="219"/>
      <c r="K86" s="33"/>
      <c r="L86" s="41"/>
      <c r="M86" s="41"/>
      <c r="N86" s="41"/>
      <c r="O86" s="41"/>
      <c r="P86" s="208"/>
    </row>
    <row r="87" spans="1:16" ht="55.35" customHeight="1" x14ac:dyDescent="0.3">
      <c r="A87" s="23"/>
      <c r="B87" s="23"/>
      <c r="C87" s="23"/>
      <c r="D87" s="23"/>
      <c r="E87" s="23"/>
      <c r="F87" s="24"/>
      <c r="G87" s="23"/>
      <c r="H87" s="35"/>
      <c r="I87" s="23"/>
      <c r="J87" s="34"/>
      <c r="K87" s="33"/>
      <c r="L87" s="41"/>
      <c r="M87" s="41"/>
      <c r="N87" s="41"/>
      <c r="O87" s="212"/>
      <c r="P87" s="210"/>
    </row>
    <row r="88" spans="1:16" ht="55.35" customHeight="1" x14ac:dyDescent="0.3">
      <c r="A88" s="26"/>
      <c r="B88" s="26"/>
      <c r="C88" s="26"/>
      <c r="D88" s="26"/>
      <c r="E88" s="26"/>
      <c r="F88" s="27"/>
      <c r="G88" s="215"/>
      <c r="H88" s="216"/>
      <c r="I88" s="26"/>
      <c r="J88" s="28"/>
      <c r="K88" s="28"/>
    </row>
    <row r="89" spans="1:16" ht="55.35" customHeight="1" x14ac:dyDescent="0.3">
      <c r="C89" s="2"/>
      <c r="D89" s="2"/>
      <c r="F89" s="217"/>
      <c r="H89" s="3"/>
      <c r="I89" s="3"/>
      <c r="J89" s="1"/>
      <c r="K89" s="1"/>
    </row>
    <row r="90" spans="1:16" ht="55.35" customHeight="1" x14ac:dyDescent="0.3">
      <c r="C90" s="2"/>
      <c r="D90" s="2"/>
      <c r="F90" s="217"/>
      <c r="H90" s="3"/>
      <c r="I90" s="3"/>
      <c r="J90" s="1"/>
      <c r="K90" s="1"/>
    </row>
    <row r="91" spans="1:16" ht="55.35" customHeight="1" x14ac:dyDescent="0.3">
      <c r="C91" s="2"/>
      <c r="D91" s="2"/>
      <c r="F91" s="217"/>
      <c r="H91" s="3"/>
      <c r="I91" s="3"/>
      <c r="J91" s="1"/>
      <c r="K91" s="1"/>
    </row>
    <row r="92" spans="1:16" ht="55.35" customHeight="1" x14ac:dyDescent="0.3">
      <c r="C92" s="2"/>
      <c r="D92" s="2"/>
      <c r="E92" s="47"/>
      <c r="F92" s="217"/>
      <c r="H92" s="3"/>
      <c r="I92" s="3"/>
      <c r="J92" s="1"/>
      <c r="K92" s="1"/>
    </row>
    <row r="93" spans="1:16" ht="55.35" customHeight="1" x14ac:dyDescent="0.3">
      <c r="C93" s="2"/>
      <c r="D93" s="2"/>
      <c r="F93" s="5"/>
      <c r="H93" s="3"/>
      <c r="I93" s="3"/>
      <c r="J93" s="1"/>
      <c r="K93" s="1"/>
    </row>
    <row r="94" spans="1:16" ht="55.35" customHeight="1" x14ac:dyDescent="0.3">
      <c r="C94" s="2"/>
      <c r="D94" s="2"/>
      <c r="F94" s="5"/>
      <c r="H94" s="3"/>
      <c r="I94" s="3"/>
      <c r="J94" s="1"/>
      <c r="K94" s="1"/>
    </row>
    <row r="95" spans="1:16" ht="55.35" customHeight="1" x14ac:dyDescent="0.2">
      <c r="C95" s="237"/>
      <c r="D95" s="237"/>
      <c r="F95" s="5"/>
      <c r="H95" s="3"/>
      <c r="I95" s="3"/>
      <c r="J95" s="1"/>
      <c r="K95" s="1"/>
    </row>
    <row r="96" spans="1:16" ht="55.35" customHeight="1" x14ac:dyDescent="0.3">
      <c r="C96" s="6"/>
      <c r="D96" s="6"/>
      <c r="F96" s="7"/>
      <c r="H96" s="3"/>
      <c r="I96" s="3"/>
      <c r="J96" s="1"/>
      <c r="K96" s="1"/>
    </row>
    <row r="97" spans="3:11" x14ac:dyDescent="0.3">
      <c r="C97" s="6"/>
      <c r="D97" s="6"/>
      <c r="F97" s="7"/>
      <c r="H97" s="3"/>
      <c r="I97" s="3"/>
      <c r="J97" s="1"/>
      <c r="K97" s="1"/>
    </row>
    <row r="98" spans="3:11" x14ac:dyDescent="0.3">
      <c r="C98" s="8"/>
      <c r="D98" s="8"/>
      <c r="F98" s="7"/>
      <c r="H98" s="3"/>
      <c r="I98" s="3"/>
      <c r="J98" s="1"/>
      <c r="K98" s="1"/>
    </row>
    <row r="99" spans="3:11" ht="15.6" x14ac:dyDescent="0.3">
      <c r="C99" s="8"/>
      <c r="D99" s="8"/>
      <c r="E99" s="26"/>
      <c r="F99" s="27"/>
      <c r="G99" s="200" t="s">
        <v>5</v>
      </c>
      <c r="H99" s="201">
        <f>SUM(H7:H97)</f>
        <v>0</v>
      </c>
      <c r="I99" s="3"/>
      <c r="J99" s="1"/>
      <c r="K99" s="1"/>
    </row>
    <row r="100" spans="3:11" ht="18" x14ac:dyDescent="0.3">
      <c r="E100" s="206"/>
      <c r="F100" s="207" t="s">
        <v>402</v>
      </c>
      <c r="H100" s="3"/>
    </row>
    <row r="101" spans="3:11" ht="18" x14ac:dyDescent="0.3">
      <c r="C101" s="9"/>
      <c r="D101" s="9"/>
      <c r="E101" s="211"/>
      <c r="F101" s="207"/>
      <c r="H101" s="3"/>
      <c r="J101" s="10"/>
    </row>
    <row r="102" spans="3:11" ht="18" x14ac:dyDescent="0.3">
      <c r="E102" s="37"/>
      <c r="F102" s="207" t="s">
        <v>403</v>
      </c>
      <c r="H102" s="3"/>
    </row>
    <row r="103" spans="3:11" ht="18" x14ac:dyDescent="0.3">
      <c r="C103" s="12"/>
      <c r="D103" s="12"/>
      <c r="E103" s="209" t="s">
        <v>76</v>
      </c>
      <c r="F103" s="207" t="s">
        <v>404</v>
      </c>
      <c r="H103" s="3"/>
    </row>
  </sheetData>
  <autoFilter ref="A7:P95" xr:uid="{A088ED1B-3193-44E7-BEDC-BE03A2905ED6}"/>
  <mergeCells count="2">
    <mergeCell ref="A1:E3"/>
    <mergeCell ref="L6:O6"/>
  </mergeCells>
  <conditionalFormatting sqref="J1:J1048576">
    <cfRule type="duplicateValues" dxfId="0" priority="1"/>
  </conditionalFormatting>
  <pageMargins left="0.7" right="0.7" top="0.75" bottom="0.75" header="0.3" footer="0.3"/>
  <pageSetup paperSize="9" scale="3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9D63-39A2-4EFA-85D2-4148000E61E1}">
  <dimension ref="A1:L46"/>
  <sheetViews>
    <sheetView topLeftCell="A26" zoomScale="70" zoomScaleNormal="70" zoomScaleSheetLayoutView="70" workbookViewId="0">
      <selection activeCell="E15" sqref="E15"/>
    </sheetView>
  </sheetViews>
  <sheetFormatPr defaultColWidth="8.5546875" defaultRowHeight="14.4" x14ac:dyDescent="0.3"/>
  <cols>
    <col min="1" max="1" width="12.5546875" style="1" customWidth="1"/>
    <col min="2" max="2" width="14.5546875" style="1" bestFit="1" customWidth="1"/>
    <col min="3" max="3" width="12.5546875" style="1" customWidth="1"/>
    <col min="4" max="4" width="33" style="1" bestFit="1" customWidth="1"/>
    <col min="5" max="5" width="80.5546875" style="2" customWidth="1"/>
    <col min="6" max="6" width="15.5546875" style="1" customWidth="1"/>
    <col min="7" max="7" width="15.5546875" style="5" customWidth="1"/>
    <col min="8" max="8" width="15.5546875" style="1" customWidth="1"/>
    <col min="9" max="9" width="15.5546875" style="3" customWidth="1"/>
    <col min="10" max="10" width="22.5546875" style="3" customWidth="1"/>
    <col min="11" max="11" width="30.5546875" style="3" customWidth="1"/>
    <col min="12" max="16384" width="8.5546875" style="1"/>
  </cols>
  <sheetData>
    <row r="1" spans="1:11" x14ac:dyDescent="0.3">
      <c r="A1" s="373" t="s">
        <v>520</v>
      </c>
      <c r="B1" s="373"/>
      <c r="C1" s="373"/>
      <c r="D1" s="373"/>
    </row>
    <row r="2" spans="1:11" x14ac:dyDescent="0.3">
      <c r="A2" s="373"/>
      <c r="B2" s="373"/>
      <c r="C2" s="373"/>
      <c r="D2" s="373"/>
    </row>
    <row r="3" spans="1:11" x14ac:dyDescent="0.3">
      <c r="A3" s="374"/>
      <c r="B3" s="374"/>
      <c r="C3" s="374"/>
      <c r="D3" s="374"/>
    </row>
    <row r="4" spans="1:11" s="4" customFormat="1" ht="52.35" customHeight="1" x14ac:dyDescent="0.3">
      <c r="A4" s="13" t="s">
        <v>34</v>
      </c>
      <c r="B4" s="13" t="s">
        <v>35</v>
      </c>
      <c r="C4" s="13" t="s">
        <v>36</v>
      </c>
      <c r="D4" s="13" t="s">
        <v>406</v>
      </c>
      <c r="E4" s="14" t="s">
        <v>39</v>
      </c>
      <c r="F4" s="13" t="s">
        <v>40</v>
      </c>
      <c r="G4" s="15" t="s">
        <v>41</v>
      </c>
      <c r="H4" s="13" t="s">
        <v>42</v>
      </c>
      <c r="I4" s="16" t="s">
        <v>521</v>
      </c>
      <c r="J4" s="14" t="s">
        <v>522</v>
      </c>
      <c r="K4" s="14" t="s">
        <v>44</v>
      </c>
    </row>
    <row r="5" spans="1:11" ht="60" customHeight="1" x14ac:dyDescent="0.3">
      <c r="A5" s="139">
        <v>1</v>
      </c>
      <c r="B5" s="139" t="s">
        <v>523</v>
      </c>
      <c r="C5" s="139" t="s">
        <v>151</v>
      </c>
      <c r="D5" s="139" t="s">
        <v>524</v>
      </c>
      <c r="E5" s="140" t="s">
        <v>525</v>
      </c>
      <c r="F5" s="141">
        <v>4</v>
      </c>
      <c r="G5" s="142">
        <v>261</v>
      </c>
      <c r="H5" s="139" t="s">
        <v>526</v>
      </c>
      <c r="I5" s="143">
        <f>SUM(G5*F5)</f>
        <v>1044</v>
      </c>
      <c r="J5" s="137"/>
      <c r="K5" s="136"/>
    </row>
    <row r="6" spans="1:11" ht="60" customHeight="1" x14ac:dyDescent="0.3">
      <c r="A6" s="139">
        <v>2</v>
      </c>
      <c r="B6" s="139" t="s">
        <v>523</v>
      </c>
      <c r="C6" s="139" t="s">
        <v>151</v>
      </c>
      <c r="D6" s="140" t="s">
        <v>527</v>
      </c>
      <c r="E6" s="140" t="s">
        <v>528</v>
      </c>
      <c r="F6" s="141">
        <v>4</v>
      </c>
      <c r="G6" s="142">
        <v>254</v>
      </c>
      <c r="H6" s="139" t="s">
        <v>526</v>
      </c>
      <c r="I6" s="143">
        <f>SUM(G6*F6)</f>
        <v>1016</v>
      </c>
      <c r="J6" s="137"/>
      <c r="K6" s="136"/>
    </row>
    <row r="7" spans="1:11" ht="60" customHeight="1" x14ac:dyDescent="0.3">
      <c r="A7" s="139">
        <v>3</v>
      </c>
      <c r="B7" s="139" t="s">
        <v>523</v>
      </c>
      <c r="C7" s="139" t="s">
        <v>151</v>
      </c>
      <c r="D7" s="140" t="s">
        <v>529</v>
      </c>
      <c r="E7" s="140" t="s">
        <v>530</v>
      </c>
      <c r="F7" s="141">
        <v>4</v>
      </c>
      <c r="G7" s="142">
        <v>257</v>
      </c>
      <c r="H7" s="139" t="s">
        <v>526</v>
      </c>
      <c r="I7" s="143">
        <f>SUM(G7*F7)</f>
        <v>1028</v>
      </c>
      <c r="J7" s="137"/>
      <c r="K7" s="136"/>
    </row>
    <row r="8" spans="1:11" ht="60" customHeight="1" x14ac:dyDescent="0.3">
      <c r="A8" s="139">
        <v>4</v>
      </c>
      <c r="B8" s="139" t="s">
        <v>523</v>
      </c>
      <c r="C8" s="139" t="s">
        <v>151</v>
      </c>
      <c r="D8" s="140" t="s">
        <v>531</v>
      </c>
      <c r="E8" s="140" t="s">
        <v>532</v>
      </c>
      <c r="F8" s="141">
        <v>6</v>
      </c>
      <c r="G8" s="142">
        <v>257</v>
      </c>
      <c r="H8" s="139" t="s">
        <v>526</v>
      </c>
      <c r="I8" s="143">
        <f>SUM(G8*F8)</f>
        <v>1542</v>
      </c>
      <c r="J8" s="137"/>
      <c r="K8" s="136"/>
    </row>
    <row r="9" spans="1:11" ht="60" customHeight="1" x14ac:dyDescent="0.3">
      <c r="A9" s="139">
        <v>5</v>
      </c>
      <c r="B9" s="139" t="s">
        <v>523</v>
      </c>
      <c r="C9" s="139" t="s">
        <v>151</v>
      </c>
      <c r="D9" s="140" t="s">
        <v>533</v>
      </c>
      <c r="E9" s="140" t="s">
        <v>534</v>
      </c>
      <c r="F9" s="141">
        <v>2</v>
      </c>
      <c r="G9" s="142">
        <v>285</v>
      </c>
      <c r="H9" s="139" t="s">
        <v>526</v>
      </c>
      <c r="I9" s="143">
        <f>SUM(G9*F9)</f>
        <v>570</v>
      </c>
      <c r="J9" s="137"/>
      <c r="K9" s="136"/>
    </row>
    <row r="10" spans="1:11" ht="60" customHeight="1" x14ac:dyDescent="0.3">
      <c r="A10" s="139">
        <v>6</v>
      </c>
      <c r="B10" s="139" t="s">
        <v>328</v>
      </c>
      <c r="C10" s="139" t="s">
        <v>535</v>
      </c>
      <c r="D10" s="139"/>
      <c r="E10" s="144" t="s">
        <v>536</v>
      </c>
      <c r="F10" s="141">
        <v>1</v>
      </c>
      <c r="G10" s="142">
        <v>20000</v>
      </c>
      <c r="H10" s="139" t="s">
        <v>526</v>
      </c>
      <c r="I10" s="143">
        <f t="shared" ref="I10:I24" si="0">SUM(F10*G10)</f>
        <v>20000</v>
      </c>
      <c r="J10" s="137"/>
      <c r="K10" s="136" t="s">
        <v>537</v>
      </c>
    </row>
    <row r="11" spans="1:11" ht="60" customHeight="1" x14ac:dyDescent="0.3">
      <c r="A11" s="139">
        <v>7</v>
      </c>
      <c r="B11" s="139" t="s">
        <v>328</v>
      </c>
      <c r="C11" s="139" t="s">
        <v>535</v>
      </c>
      <c r="D11" s="139"/>
      <c r="E11" s="144" t="s">
        <v>538</v>
      </c>
      <c r="F11" s="141">
        <v>1</v>
      </c>
      <c r="G11" s="142">
        <v>10000</v>
      </c>
      <c r="H11" s="139" t="s">
        <v>526</v>
      </c>
      <c r="I11" s="143">
        <f t="shared" si="0"/>
        <v>10000</v>
      </c>
      <c r="J11" s="137"/>
      <c r="K11" s="136" t="s">
        <v>537</v>
      </c>
    </row>
    <row r="12" spans="1:11" ht="60" customHeight="1" x14ac:dyDescent="0.3">
      <c r="A12" s="145">
        <v>8</v>
      </c>
      <c r="B12" s="145" t="s">
        <v>20</v>
      </c>
      <c r="C12" s="146" t="s">
        <v>539</v>
      </c>
      <c r="D12" s="146" t="s">
        <v>540</v>
      </c>
      <c r="E12" s="146" t="s">
        <v>541</v>
      </c>
      <c r="F12" s="147">
        <v>1</v>
      </c>
      <c r="G12" s="148">
        <v>13800</v>
      </c>
      <c r="H12" s="145" t="s">
        <v>526</v>
      </c>
      <c r="I12" s="149">
        <f t="shared" si="0"/>
        <v>13800</v>
      </c>
      <c r="J12" s="137"/>
      <c r="K12" s="138"/>
    </row>
    <row r="13" spans="1:11" ht="60" customHeight="1" x14ac:dyDescent="0.3">
      <c r="A13" s="150">
        <v>9</v>
      </c>
      <c r="B13" s="150" t="s">
        <v>63</v>
      </c>
      <c r="C13" s="150" t="s">
        <v>64</v>
      </c>
      <c r="D13" s="151" t="s">
        <v>542</v>
      </c>
      <c r="E13" s="152" t="s">
        <v>543</v>
      </c>
      <c r="F13" s="153">
        <v>2</v>
      </c>
      <c r="G13" s="154">
        <v>13000</v>
      </c>
      <c r="H13" s="150" t="s">
        <v>526</v>
      </c>
      <c r="I13" s="155">
        <f t="shared" si="0"/>
        <v>26000</v>
      </c>
      <c r="J13" s="137"/>
      <c r="K13" s="32"/>
    </row>
    <row r="14" spans="1:11" ht="60" customHeight="1" x14ac:dyDescent="0.3">
      <c r="A14" s="150">
        <v>10</v>
      </c>
      <c r="B14" s="150" t="s">
        <v>49</v>
      </c>
      <c r="C14" s="150" t="s">
        <v>50</v>
      </c>
      <c r="D14" s="151" t="s">
        <v>544</v>
      </c>
      <c r="E14" s="152" t="s">
        <v>545</v>
      </c>
      <c r="F14" s="153">
        <v>2</v>
      </c>
      <c r="G14" s="154">
        <v>18000</v>
      </c>
      <c r="H14" s="150" t="s">
        <v>526</v>
      </c>
      <c r="I14" s="155">
        <f t="shared" si="0"/>
        <v>36000</v>
      </c>
      <c r="J14" s="137"/>
      <c r="K14" s="32"/>
    </row>
    <row r="15" spans="1:11" ht="60" customHeight="1" x14ac:dyDescent="0.3">
      <c r="A15" s="150">
        <v>10</v>
      </c>
      <c r="B15" s="150" t="s">
        <v>49</v>
      </c>
      <c r="C15" s="150" t="s">
        <v>50</v>
      </c>
      <c r="D15" s="156" t="s">
        <v>385</v>
      </c>
      <c r="E15" s="152" t="s">
        <v>546</v>
      </c>
      <c r="F15" s="153">
        <v>2</v>
      </c>
      <c r="G15" s="154">
        <v>20000</v>
      </c>
      <c r="H15" s="150" t="s">
        <v>526</v>
      </c>
      <c r="I15" s="155">
        <f>SUM(F15*G15)</f>
        <v>40000</v>
      </c>
      <c r="J15" s="137"/>
      <c r="K15" s="32"/>
    </row>
    <row r="16" spans="1:11" ht="60" customHeight="1" x14ac:dyDescent="0.3">
      <c r="A16" s="157">
        <v>10</v>
      </c>
      <c r="B16" s="158" t="s">
        <v>328</v>
      </c>
      <c r="C16" s="159" t="s">
        <v>547</v>
      </c>
      <c r="D16" s="150" t="s">
        <v>548</v>
      </c>
      <c r="E16" s="160" t="s">
        <v>549</v>
      </c>
      <c r="F16" s="161">
        <v>1</v>
      </c>
      <c r="G16" s="162">
        <v>19000</v>
      </c>
      <c r="H16" s="157" t="s">
        <v>526</v>
      </c>
      <c r="I16" s="163">
        <f t="shared" si="0"/>
        <v>19000</v>
      </c>
      <c r="J16" s="137"/>
      <c r="K16" s="38"/>
    </row>
    <row r="17" spans="1:12" ht="60" customHeight="1" x14ac:dyDescent="0.3">
      <c r="A17" s="164">
        <v>11</v>
      </c>
      <c r="B17" s="165" t="s">
        <v>328</v>
      </c>
      <c r="C17" s="150" t="s">
        <v>547</v>
      </c>
      <c r="D17" s="166" t="s">
        <v>550</v>
      </c>
      <c r="E17" s="167" t="s">
        <v>551</v>
      </c>
      <c r="F17" s="153">
        <v>1</v>
      </c>
      <c r="G17" s="168">
        <v>8500</v>
      </c>
      <c r="H17" s="139" t="s">
        <v>526</v>
      </c>
      <c r="I17" s="155">
        <f t="shared" si="0"/>
        <v>8500</v>
      </c>
      <c r="J17" s="137"/>
      <c r="K17" s="32"/>
    </row>
    <row r="18" spans="1:12" ht="60" customHeight="1" x14ac:dyDescent="0.3">
      <c r="A18" s="157">
        <v>12</v>
      </c>
      <c r="B18" s="159" t="s">
        <v>24</v>
      </c>
      <c r="C18" s="159" t="s">
        <v>129</v>
      </c>
      <c r="D18" s="169" t="s">
        <v>552</v>
      </c>
      <c r="E18" s="170" t="s">
        <v>553</v>
      </c>
      <c r="F18" s="171">
        <v>2</v>
      </c>
      <c r="G18" s="172">
        <v>4000</v>
      </c>
      <c r="H18" s="145" t="s">
        <v>526</v>
      </c>
      <c r="I18" s="173">
        <f t="shared" si="0"/>
        <v>8000</v>
      </c>
      <c r="J18" s="137"/>
      <c r="K18" s="39"/>
    </row>
    <row r="19" spans="1:12" ht="60" customHeight="1" x14ac:dyDescent="0.3">
      <c r="A19" s="145">
        <v>13</v>
      </c>
      <c r="B19" s="174" t="s">
        <v>523</v>
      </c>
      <c r="C19" s="174" t="s">
        <v>129</v>
      </c>
      <c r="D19" s="175" t="s">
        <v>554</v>
      </c>
      <c r="E19" s="174" t="s">
        <v>555</v>
      </c>
      <c r="F19" s="171">
        <v>5</v>
      </c>
      <c r="G19" s="172">
        <v>25</v>
      </c>
      <c r="H19" s="174" t="s">
        <v>526</v>
      </c>
      <c r="I19" s="173">
        <f t="shared" si="0"/>
        <v>125</v>
      </c>
      <c r="J19" s="137"/>
      <c r="K19" s="39"/>
    </row>
    <row r="20" spans="1:12" ht="60" customHeight="1" x14ac:dyDescent="0.3">
      <c r="A20" s="176">
        <v>14</v>
      </c>
      <c r="B20" s="153" t="s">
        <v>173</v>
      </c>
      <c r="C20" s="153" t="s">
        <v>262</v>
      </c>
      <c r="D20" s="177" t="s">
        <v>556</v>
      </c>
      <c r="E20" s="178" t="s">
        <v>557</v>
      </c>
      <c r="F20" s="153">
        <v>1</v>
      </c>
      <c r="G20" s="168">
        <v>11000</v>
      </c>
      <c r="H20" s="150" t="s">
        <v>526</v>
      </c>
      <c r="I20" s="155">
        <f t="shared" si="0"/>
        <v>11000</v>
      </c>
      <c r="J20" s="137"/>
      <c r="K20" s="32"/>
    </row>
    <row r="21" spans="1:12" s="47" customFormat="1" ht="60" customHeight="1" x14ac:dyDescent="0.3">
      <c r="A21" s="179">
        <v>15</v>
      </c>
      <c r="B21" s="180" t="s">
        <v>21</v>
      </c>
      <c r="C21" s="171" t="s">
        <v>262</v>
      </c>
      <c r="D21" s="181" t="s">
        <v>558</v>
      </c>
      <c r="E21" s="175" t="s">
        <v>559</v>
      </c>
      <c r="F21" s="180">
        <v>2</v>
      </c>
      <c r="G21" s="182">
        <v>1300</v>
      </c>
      <c r="H21" s="174" t="s">
        <v>526</v>
      </c>
      <c r="I21" s="173">
        <f t="shared" si="0"/>
        <v>2600</v>
      </c>
      <c r="J21" s="137"/>
      <c r="K21" s="58"/>
      <c r="L21" s="48"/>
    </row>
    <row r="22" spans="1:12" s="47" customFormat="1" ht="60" customHeight="1" x14ac:dyDescent="0.3">
      <c r="A22" s="151">
        <v>16</v>
      </c>
      <c r="B22" s="151" t="s">
        <v>560</v>
      </c>
      <c r="C22" s="153" t="s">
        <v>561</v>
      </c>
      <c r="D22" s="153" t="s">
        <v>562</v>
      </c>
      <c r="E22" s="153" t="s">
        <v>563</v>
      </c>
      <c r="F22" s="151">
        <v>2</v>
      </c>
      <c r="G22" s="183">
        <v>4400</v>
      </c>
      <c r="H22" s="150" t="s">
        <v>526</v>
      </c>
      <c r="I22" s="155">
        <f t="shared" si="0"/>
        <v>8800</v>
      </c>
      <c r="J22" s="137"/>
      <c r="K22" s="31"/>
    </row>
    <row r="23" spans="1:12" s="47" customFormat="1" ht="60" customHeight="1" x14ac:dyDescent="0.3">
      <c r="A23" s="151">
        <v>16</v>
      </c>
      <c r="B23" s="151" t="s">
        <v>560</v>
      </c>
      <c r="C23" s="153" t="s">
        <v>561</v>
      </c>
      <c r="D23" s="153" t="s">
        <v>564</v>
      </c>
      <c r="E23" s="153" t="s">
        <v>565</v>
      </c>
      <c r="F23" s="151">
        <v>2</v>
      </c>
      <c r="G23" s="183">
        <v>4200</v>
      </c>
      <c r="H23" s="150" t="s">
        <v>526</v>
      </c>
      <c r="I23" s="155">
        <f>SUM(F23*G23)</f>
        <v>8400</v>
      </c>
      <c r="J23" s="137"/>
      <c r="K23" s="31"/>
    </row>
    <row r="24" spans="1:12" s="47" customFormat="1" ht="60" customHeight="1" x14ac:dyDescent="0.3">
      <c r="A24" s="151">
        <v>17</v>
      </c>
      <c r="B24" s="151" t="s">
        <v>408</v>
      </c>
      <c r="C24" s="153" t="s">
        <v>99</v>
      </c>
      <c r="D24" s="153" t="s">
        <v>566</v>
      </c>
      <c r="E24" s="62" t="s">
        <v>567</v>
      </c>
      <c r="F24" s="151">
        <v>3</v>
      </c>
      <c r="G24" s="183">
        <v>11000</v>
      </c>
      <c r="H24" s="150" t="s">
        <v>526</v>
      </c>
      <c r="I24" s="155">
        <f t="shared" si="0"/>
        <v>33000</v>
      </c>
      <c r="J24"/>
      <c r="K24" s="31"/>
    </row>
    <row r="25" spans="1:12" s="47" customFormat="1" ht="60" customHeight="1" x14ac:dyDescent="0.3">
      <c r="A25" s="151">
        <v>18</v>
      </c>
      <c r="B25" s="151" t="s">
        <v>408</v>
      </c>
      <c r="C25" s="153" t="s">
        <v>539</v>
      </c>
      <c r="D25" s="153" t="s">
        <v>568</v>
      </c>
      <c r="E25" s="62" t="s">
        <v>569</v>
      </c>
      <c r="F25" s="151">
        <v>3</v>
      </c>
      <c r="G25" s="183">
        <v>2000</v>
      </c>
      <c r="H25" s="150" t="s">
        <v>526</v>
      </c>
      <c r="I25" s="155">
        <f t="shared" ref="I25:I31" si="1">SUM(F25*G25)</f>
        <v>6000</v>
      </c>
      <c r="J25" s="135"/>
      <c r="K25" s="31"/>
    </row>
    <row r="26" spans="1:12" s="111" customFormat="1" ht="60" customHeight="1" x14ac:dyDescent="0.3">
      <c r="A26" s="151">
        <v>19</v>
      </c>
      <c r="B26" s="150" t="s">
        <v>570</v>
      </c>
      <c r="C26" s="150" t="s">
        <v>275</v>
      </c>
      <c r="D26" s="184" t="s">
        <v>25</v>
      </c>
      <c r="E26" s="185" t="s">
        <v>571</v>
      </c>
      <c r="F26" s="151">
        <v>1</v>
      </c>
      <c r="G26" s="186">
        <v>8900</v>
      </c>
      <c r="H26" s="150" t="s">
        <v>526</v>
      </c>
      <c r="I26" s="155">
        <f t="shared" si="1"/>
        <v>8900</v>
      </c>
      <c r="J26" s="151"/>
      <c r="K26" s="84"/>
    </row>
    <row r="27" spans="1:12" s="111" customFormat="1" ht="60" customHeight="1" x14ac:dyDescent="0.3">
      <c r="A27" s="151">
        <v>20</v>
      </c>
      <c r="B27" s="151" t="s">
        <v>572</v>
      </c>
      <c r="C27" s="153" t="s">
        <v>573</v>
      </c>
      <c r="D27" s="153" t="s">
        <v>574</v>
      </c>
      <c r="E27" s="192" t="s">
        <v>575</v>
      </c>
      <c r="F27" s="151">
        <v>1</v>
      </c>
      <c r="G27" s="183">
        <v>14220</v>
      </c>
      <c r="H27" s="150" t="s">
        <v>526</v>
      </c>
      <c r="I27" s="155">
        <f t="shared" si="1"/>
        <v>14220</v>
      </c>
      <c r="J27" s="151"/>
      <c r="K27" s="84"/>
    </row>
    <row r="28" spans="1:12" s="111" customFormat="1" ht="60" customHeight="1" x14ac:dyDescent="0.3">
      <c r="A28" s="151">
        <v>21</v>
      </c>
      <c r="B28" s="151" t="s">
        <v>572</v>
      </c>
      <c r="C28" s="153" t="s">
        <v>573</v>
      </c>
      <c r="D28" s="153" t="s">
        <v>576</v>
      </c>
      <c r="E28" s="192" t="s">
        <v>577</v>
      </c>
      <c r="F28" s="151">
        <v>2</v>
      </c>
      <c r="G28" s="183">
        <v>5560</v>
      </c>
      <c r="H28" s="150" t="s">
        <v>526</v>
      </c>
      <c r="I28" s="155">
        <f t="shared" si="1"/>
        <v>11120</v>
      </c>
      <c r="J28" s="151"/>
      <c r="K28" s="84"/>
    </row>
    <row r="29" spans="1:12" s="111" customFormat="1" ht="60" customHeight="1" x14ac:dyDescent="0.3">
      <c r="A29" s="151">
        <v>22</v>
      </c>
      <c r="B29" s="151" t="s">
        <v>572</v>
      </c>
      <c r="C29" s="153" t="s">
        <v>573</v>
      </c>
      <c r="D29" s="153" t="s">
        <v>578</v>
      </c>
      <c r="E29" s="192" t="s">
        <v>579</v>
      </c>
      <c r="F29" s="151">
        <v>2</v>
      </c>
      <c r="G29" s="183">
        <v>4670</v>
      </c>
      <c r="H29" s="150" t="s">
        <v>526</v>
      </c>
      <c r="I29" s="155">
        <f t="shared" si="1"/>
        <v>9340</v>
      </c>
      <c r="J29" s="151"/>
      <c r="K29" s="84"/>
    </row>
    <row r="30" spans="1:12" s="111" customFormat="1" ht="60" customHeight="1" x14ac:dyDescent="0.3">
      <c r="A30" s="151">
        <v>23</v>
      </c>
      <c r="B30" s="151" t="s">
        <v>572</v>
      </c>
      <c r="C30" s="153" t="s">
        <v>573</v>
      </c>
      <c r="D30" s="153" t="s">
        <v>580</v>
      </c>
      <c r="E30" s="192" t="s">
        <v>581</v>
      </c>
      <c r="F30" s="151">
        <v>2</v>
      </c>
      <c r="G30" s="183">
        <v>6670</v>
      </c>
      <c r="H30" s="150" t="s">
        <v>526</v>
      </c>
      <c r="I30" s="155">
        <f t="shared" si="1"/>
        <v>13340</v>
      </c>
      <c r="J30" s="151"/>
      <c r="K30" s="84"/>
    </row>
    <row r="31" spans="1:12" s="111" customFormat="1" ht="60" customHeight="1" x14ac:dyDescent="0.3">
      <c r="A31" s="151">
        <v>24</v>
      </c>
      <c r="B31" s="151" t="s">
        <v>572</v>
      </c>
      <c r="C31" s="153" t="s">
        <v>573</v>
      </c>
      <c r="D31" s="153" t="s">
        <v>582</v>
      </c>
      <c r="E31" s="192" t="s">
        <v>583</v>
      </c>
      <c r="F31" s="151">
        <v>2</v>
      </c>
      <c r="G31" s="183">
        <v>3550</v>
      </c>
      <c r="H31" s="150" t="s">
        <v>526</v>
      </c>
      <c r="I31" s="155">
        <f t="shared" si="1"/>
        <v>7100</v>
      </c>
      <c r="J31" s="151"/>
      <c r="K31" s="84"/>
    </row>
    <row r="32" spans="1:12" ht="40.35" customHeight="1" thickBot="1" x14ac:dyDescent="0.35">
      <c r="F32" s="44"/>
      <c r="H32" s="45" t="s">
        <v>5</v>
      </c>
      <c r="I32" s="46">
        <f>SUM(I5:I31)</f>
        <v>320445</v>
      </c>
      <c r="J32" s="5"/>
    </row>
    <row r="38" spans="1:10" x14ac:dyDescent="0.3">
      <c r="D38" s="17"/>
      <c r="E38" s="17"/>
    </row>
    <row r="39" spans="1:10" x14ac:dyDescent="0.3">
      <c r="E39" s="6"/>
      <c r="G39" s="7"/>
    </row>
    <row r="40" spans="1:10" x14ac:dyDescent="0.3">
      <c r="D40" s="6"/>
      <c r="E40" s="6"/>
      <c r="G40" s="7"/>
    </row>
    <row r="41" spans="1:10" x14ac:dyDescent="0.3">
      <c r="D41" s="6"/>
      <c r="E41" s="6"/>
      <c r="G41" s="7"/>
    </row>
    <row r="42" spans="1:10" x14ac:dyDescent="0.3">
      <c r="D42" s="6"/>
      <c r="E42" s="6"/>
      <c r="G42" s="7"/>
    </row>
    <row r="43" spans="1:10" x14ac:dyDescent="0.3">
      <c r="D43" s="6"/>
      <c r="E43" s="6"/>
      <c r="G43" s="7"/>
    </row>
    <row r="44" spans="1:10" s="3" customFormat="1" x14ac:dyDescent="0.3">
      <c r="A44" s="1"/>
      <c r="B44" s="1"/>
      <c r="C44" s="9"/>
      <c r="D44" s="9"/>
      <c r="E44" s="1"/>
      <c r="F44" s="1"/>
      <c r="G44" s="7"/>
      <c r="H44" s="1"/>
      <c r="I44" s="10"/>
      <c r="J44" s="10"/>
    </row>
    <row r="45" spans="1:10" s="3" customFormat="1" x14ac:dyDescent="0.3">
      <c r="A45" s="1"/>
      <c r="B45" s="1"/>
      <c r="C45" s="1"/>
      <c r="D45" s="1"/>
      <c r="E45" s="11"/>
      <c r="F45" s="1"/>
      <c r="G45" s="7"/>
      <c r="H45" s="1"/>
    </row>
    <row r="46" spans="1:10" s="3" customFormat="1" x14ac:dyDescent="0.3">
      <c r="A46" s="1"/>
      <c r="B46" s="1"/>
      <c r="C46" s="12"/>
      <c r="D46" s="12"/>
      <c r="E46" s="12"/>
      <c r="F46" s="1"/>
      <c r="G46" s="7"/>
      <c r="H46" s="1"/>
    </row>
  </sheetData>
  <autoFilter ref="A4:K32" xr:uid="{DA514CD6-E6DA-49DB-AC82-145DE4CCA085}">
    <sortState xmlns:xlrd2="http://schemas.microsoft.com/office/spreadsheetml/2017/richdata2" ref="A5:K32">
      <sortCondition ref="B4:B32"/>
    </sortState>
  </autoFilter>
  <mergeCells count="1">
    <mergeCell ref="A1:D3"/>
  </mergeCells>
  <pageMargins left="0.7" right="0.7" top="0.75" bottom="0.75" header="0.3" footer="0.3"/>
  <pageSetup scale="37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56BD-C987-4370-AEBC-14443BE0C493}">
  <dimension ref="A1:K43"/>
  <sheetViews>
    <sheetView topLeftCell="A24" zoomScale="55" zoomScaleNormal="55" zoomScaleSheetLayoutView="70" workbookViewId="0">
      <selection activeCell="E7" sqref="E7"/>
    </sheetView>
  </sheetViews>
  <sheetFormatPr defaultColWidth="8.5546875" defaultRowHeight="14.4" x14ac:dyDescent="0.3"/>
  <cols>
    <col min="1" max="1" width="12.5546875" style="1" customWidth="1"/>
    <col min="2" max="3" width="19.5546875" style="1" customWidth="1"/>
    <col min="4" max="4" width="33" style="1" bestFit="1" customWidth="1"/>
    <col min="5" max="5" width="80.5546875" style="2" customWidth="1"/>
    <col min="6" max="6" width="15.5546875" style="1" customWidth="1"/>
    <col min="7" max="7" width="15.5546875" style="5" customWidth="1"/>
    <col min="8" max="8" width="21.44140625" style="1" customWidth="1"/>
    <col min="9" max="9" width="15.5546875" style="3" customWidth="1"/>
    <col min="10" max="10" width="30.5546875" style="3" customWidth="1"/>
    <col min="11" max="16384" width="8.5546875" style="1"/>
  </cols>
  <sheetData>
    <row r="1" spans="1:11" x14ac:dyDescent="0.3">
      <c r="A1" s="373" t="s">
        <v>520</v>
      </c>
      <c r="B1" s="373"/>
      <c r="C1" s="373"/>
      <c r="D1" s="373"/>
    </row>
    <row r="2" spans="1:11" x14ac:dyDescent="0.3">
      <c r="A2" s="373"/>
      <c r="B2" s="373"/>
      <c r="C2" s="373"/>
      <c r="D2" s="373"/>
    </row>
    <row r="3" spans="1:11" x14ac:dyDescent="0.3">
      <c r="A3" s="374"/>
      <c r="B3" s="374"/>
      <c r="C3" s="374"/>
      <c r="D3" s="374"/>
    </row>
    <row r="4" spans="1:11" s="4" customFormat="1" ht="52.35" customHeight="1" x14ac:dyDescent="0.3">
      <c r="A4" s="13" t="s">
        <v>34</v>
      </c>
      <c r="B4" s="13" t="s">
        <v>35</v>
      </c>
      <c r="C4" s="13" t="s">
        <v>36</v>
      </c>
      <c r="D4" s="13" t="s">
        <v>406</v>
      </c>
      <c r="E4" s="14" t="s">
        <v>39</v>
      </c>
      <c r="F4" s="13" t="s">
        <v>40</v>
      </c>
      <c r="G4" s="15" t="s">
        <v>41</v>
      </c>
      <c r="H4" s="13" t="s">
        <v>42</v>
      </c>
      <c r="I4" s="16" t="s">
        <v>521</v>
      </c>
      <c r="J4" s="14" t="s">
        <v>44</v>
      </c>
    </row>
    <row r="5" spans="1:11" s="26" customFormat="1" ht="100.35" customHeight="1" x14ac:dyDescent="0.3">
      <c r="A5" s="70">
        <v>1</v>
      </c>
      <c r="B5" s="70" t="s">
        <v>584</v>
      </c>
      <c r="C5" s="70" t="s">
        <v>547</v>
      </c>
      <c r="D5" s="70" t="s">
        <v>585</v>
      </c>
      <c r="E5" s="72" t="s">
        <v>586</v>
      </c>
      <c r="F5" s="66">
        <v>1</v>
      </c>
      <c r="G5" s="67">
        <v>8900</v>
      </c>
      <c r="H5" s="64" t="s">
        <v>526</v>
      </c>
      <c r="I5" s="68">
        <f>SUM(G5*F5)</f>
        <v>8900</v>
      </c>
      <c r="J5" s="69"/>
    </row>
    <row r="6" spans="1:11" s="26" customFormat="1" ht="100.35" customHeight="1" x14ac:dyDescent="0.3">
      <c r="A6" s="64">
        <v>2</v>
      </c>
      <c r="B6" s="64" t="s">
        <v>584</v>
      </c>
      <c r="C6" s="64" t="s">
        <v>547</v>
      </c>
      <c r="D6" s="65" t="s">
        <v>587</v>
      </c>
      <c r="E6" s="72" t="s">
        <v>588</v>
      </c>
      <c r="F6" s="66">
        <v>2</v>
      </c>
      <c r="G6" s="67">
        <v>4500</v>
      </c>
      <c r="H6" s="64" t="s">
        <v>526</v>
      </c>
      <c r="I6" s="68">
        <f>SUM(G6*F6)</f>
        <v>9000</v>
      </c>
      <c r="J6" s="69"/>
    </row>
    <row r="7" spans="1:11" s="77" customFormat="1" ht="100.35" customHeight="1" x14ac:dyDescent="0.3">
      <c r="A7" s="70">
        <v>3</v>
      </c>
      <c r="B7" s="64" t="s">
        <v>584</v>
      </c>
      <c r="C7" s="70" t="s">
        <v>589</v>
      </c>
      <c r="D7" s="71" t="s">
        <v>590</v>
      </c>
      <c r="E7" s="119" t="s">
        <v>591</v>
      </c>
      <c r="F7" s="73">
        <v>1</v>
      </c>
      <c r="G7" s="74">
        <v>257</v>
      </c>
      <c r="H7" s="70" t="s">
        <v>526</v>
      </c>
      <c r="I7" s="75">
        <f>SUM(G7*F7)</f>
        <v>257</v>
      </c>
      <c r="J7" s="76"/>
    </row>
    <row r="8" spans="1:11" s="77" customFormat="1" ht="100.35" customHeight="1" x14ac:dyDescent="0.3">
      <c r="A8" s="70">
        <v>4</v>
      </c>
      <c r="B8" s="64" t="s">
        <v>584</v>
      </c>
      <c r="C8" s="70" t="s">
        <v>262</v>
      </c>
      <c r="D8" s="71" t="s">
        <v>592</v>
      </c>
      <c r="E8" s="119" t="s">
        <v>593</v>
      </c>
      <c r="F8" s="73">
        <v>1</v>
      </c>
      <c r="G8" s="74">
        <v>1590</v>
      </c>
      <c r="H8" s="70" t="s">
        <v>526</v>
      </c>
      <c r="I8" s="75">
        <f>SUM(G8*F8)</f>
        <v>1590</v>
      </c>
      <c r="J8" s="76"/>
    </row>
    <row r="9" spans="1:11" s="77" customFormat="1" ht="100.35" customHeight="1" x14ac:dyDescent="0.3">
      <c r="A9" s="70">
        <v>5</v>
      </c>
      <c r="B9" s="70" t="s">
        <v>594</v>
      </c>
      <c r="C9" s="70" t="s">
        <v>59</v>
      </c>
      <c r="D9" s="71" t="s">
        <v>595</v>
      </c>
      <c r="E9" s="119" t="s">
        <v>596</v>
      </c>
      <c r="F9" s="73">
        <v>2</v>
      </c>
      <c r="G9" s="74">
        <v>10690</v>
      </c>
      <c r="H9" s="70" t="s">
        <v>526</v>
      </c>
      <c r="I9" s="75">
        <f>SUM(G9*F9)</f>
        <v>21380</v>
      </c>
      <c r="J9" s="76"/>
    </row>
    <row r="10" spans="1:11" s="77" customFormat="1" ht="100.35" customHeight="1" x14ac:dyDescent="0.3">
      <c r="A10" s="70">
        <v>6</v>
      </c>
      <c r="B10" s="70" t="s">
        <v>594</v>
      </c>
      <c r="C10" s="70" t="s">
        <v>59</v>
      </c>
      <c r="D10" s="71" t="s">
        <v>597</v>
      </c>
      <c r="E10" s="120" t="s">
        <v>598</v>
      </c>
      <c r="F10" s="73">
        <v>2</v>
      </c>
      <c r="G10" s="74">
        <v>27000</v>
      </c>
      <c r="H10" s="70" t="s">
        <v>526</v>
      </c>
      <c r="I10" s="75">
        <f t="shared" ref="I10:I28" si="0">SUM(F10*G10)</f>
        <v>54000</v>
      </c>
      <c r="J10" s="76"/>
    </row>
    <row r="11" spans="1:11" s="77" customFormat="1" ht="100.35" customHeight="1" x14ac:dyDescent="0.3">
      <c r="A11" s="70">
        <v>7</v>
      </c>
      <c r="B11" s="70" t="s">
        <v>594</v>
      </c>
      <c r="C11" s="70" t="s">
        <v>228</v>
      </c>
      <c r="D11" s="70" t="s">
        <v>599</v>
      </c>
      <c r="E11" s="120" t="s">
        <v>600</v>
      </c>
      <c r="F11" s="73">
        <v>2</v>
      </c>
      <c r="G11" s="74">
        <v>1650</v>
      </c>
      <c r="H11" s="70" t="s">
        <v>526</v>
      </c>
      <c r="I11" s="75">
        <f t="shared" si="0"/>
        <v>3300</v>
      </c>
      <c r="J11" s="76"/>
    </row>
    <row r="12" spans="1:11" s="77" customFormat="1" ht="100.35" customHeight="1" x14ac:dyDescent="0.3">
      <c r="A12" s="78">
        <v>8</v>
      </c>
      <c r="B12" s="70" t="s">
        <v>594</v>
      </c>
      <c r="C12" s="79" t="s">
        <v>228</v>
      </c>
      <c r="D12" s="70" t="s">
        <v>599</v>
      </c>
      <c r="E12" s="122" t="s">
        <v>601</v>
      </c>
      <c r="F12" s="80">
        <v>1</v>
      </c>
      <c r="G12" s="81">
        <v>37800</v>
      </c>
      <c r="H12" s="78" t="s">
        <v>526</v>
      </c>
      <c r="I12" s="82">
        <f t="shared" si="0"/>
        <v>37800</v>
      </c>
      <c r="J12" s="123"/>
      <c r="K12" s="124"/>
    </row>
    <row r="13" spans="1:11" s="77" customFormat="1" ht="100.35" customHeight="1" x14ac:dyDescent="0.3">
      <c r="A13" s="83">
        <v>9</v>
      </c>
      <c r="B13" s="83" t="s">
        <v>602</v>
      </c>
      <c r="C13" s="83" t="s">
        <v>603</v>
      </c>
      <c r="D13" s="84" t="s">
        <v>604</v>
      </c>
      <c r="E13" s="125" t="s">
        <v>605</v>
      </c>
      <c r="F13" s="85">
        <v>1</v>
      </c>
      <c r="G13" s="86">
        <v>4400</v>
      </c>
      <c r="H13" s="83" t="s">
        <v>526</v>
      </c>
      <c r="I13" s="87">
        <f t="shared" si="0"/>
        <v>4400</v>
      </c>
      <c r="J13" s="88"/>
    </row>
    <row r="14" spans="1:11" s="77" customFormat="1" ht="100.35" customHeight="1" x14ac:dyDescent="0.3">
      <c r="A14" s="83">
        <v>10</v>
      </c>
      <c r="B14" s="83" t="s">
        <v>602</v>
      </c>
      <c r="C14" s="83" t="s">
        <v>603</v>
      </c>
      <c r="D14" s="84" t="s">
        <v>606</v>
      </c>
      <c r="E14" s="121" t="s">
        <v>607</v>
      </c>
      <c r="F14" s="85">
        <v>1</v>
      </c>
      <c r="G14" s="86">
        <v>22577</v>
      </c>
      <c r="H14" s="83" t="s">
        <v>526</v>
      </c>
      <c r="I14" s="87">
        <f t="shared" si="0"/>
        <v>22577</v>
      </c>
      <c r="J14" s="88"/>
    </row>
    <row r="15" spans="1:11" s="77" customFormat="1" ht="100.35" customHeight="1" x14ac:dyDescent="0.3">
      <c r="A15" s="83">
        <v>11</v>
      </c>
      <c r="B15" s="83" t="s">
        <v>608</v>
      </c>
      <c r="C15" s="83" t="s">
        <v>609</v>
      </c>
      <c r="D15" s="89" t="s">
        <v>610</v>
      </c>
      <c r="E15" s="121" t="s">
        <v>611</v>
      </c>
      <c r="F15" s="85">
        <v>1</v>
      </c>
      <c r="G15" s="86">
        <v>1100</v>
      </c>
      <c r="H15" s="83" t="s">
        <v>526</v>
      </c>
      <c r="I15" s="87">
        <f t="shared" si="0"/>
        <v>1100</v>
      </c>
      <c r="J15" s="88"/>
    </row>
    <row r="16" spans="1:11" s="77" customFormat="1" ht="100.35" customHeight="1" x14ac:dyDescent="0.3">
      <c r="A16" s="90">
        <v>12</v>
      </c>
      <c r="B16" s="83" t="s">
        <v>608</v>
      </c>
      <c r="C16" s="83" t="s">
        <v>609</v>
      </c>
      <c r="D16" s="83" t="s">
        <v>612</v>
      </c>
      <c r="E16" s="126" t="s">
        <v>613</v>
      </c>
      <c r="F16" s="91">
        <v>1</v>
      </c>
      <c r="G16" s="92">
        <v>1340</v>
      </c>
      <c r="H16" s="90" t="s">
        <v>526</v>
      </c>
      <c r="I16" s="93">
        <f t="shared" si="0"/>
        <v>1340</v>
      </c>
      <c r="J16" s="94"/>
    </row>
    <row r="17" spans="1:11" s="77" customFormat="1" ht="100.35" customHeight="1" x14ac:dyDescent="0.3">
      <c r="A17" s="83">
        <v>13</v>
      </c>
      <c r="B17" s="83" t="s">
        <v>608</v>
      </c>
      <c r="C17" s="83" t="s">
        <v>614</v>
      </c>
      <c r="D17" s="95" t="s">
        <v>615</v>
      </c>
      <c r="E17" s="127" t="s">
        <v>616</v>
      </c>
      <c r="F17" s="85">
        <v>1</v>
      </c>
      <c r="G17" s="96">
        <v>2900</v>
      </c>
      <c r="H17" s="70" t="s">
        <v>526</v>
      </c>
      <c r="I17" s="87">
        <f t="shared" si="0"/>
        <v>2900</v>
      </c>
      <c r="J17" s="88"/>
    </row>
    <row r="18" spans="1:11" s="77" customFormat="1" ht="100.35" customHeight="1" x14ac:dyDescent="0.3">
      <c r="A18" s="90">
        <v>14</v>
      </c>
      <c r="B18" s="83" t="s">
        <v>608</v>
      </c>
      <c r="C18" s="83" t="s">
        <v>614</v>
      </c>
      <c r="D18" s="97" t="s">
        <v>617</v>
      </c>
      <c r="E18" s="128" t="s">
        <v>618</v>
      </c>
      <c r="F18" s="98">
        <v>1</v>
      </c>
      <c r="G18" s="99">
        <v>2590</v>
      </c>
      <c r="H18" s="78" t="s">
        <v>526</v>
      </c>
      <c r="I18" s="100">
        <f t="shared" si="0"/>
        <v>2590</v>
      </c>
      <c r="J18" s="101"/>
    </row>
    <row r="19" spans="1:11" s="77" customFormat="1" ht="100.35" customHeight="1" x14ac:dyDescent="0.3">
      <c r="A19" s="78">
        <v>15</v>
      </c>
      <c r="B19" s="102" t="s">
        <v>570</v>
      </c>
      <c r="C19" s="102" t="s">
        <v>539</v>
      </c>
      <c r="D19" s="103" t="s">
        <v>619</v>
      </c>
      <c r="E19" s="129" t="s">
        <v>620</v>
      </c>
      <c r="F19" s="98">
        <v>2</v>
      </c>
      <c r="G19" s="99">
        <v>1850</v>
      </c>
      <c r="H19" s="102" t="s">
        <v>526</v>
      </c>
      <c r="I19" s="100">
        <f t="shared" si="0"/>
        <v>3700</v>
      </c>
      <c r="J19" s="101"/>
    </row>
    <row r="20" spans="1:11" s="77" customFormat="1" ht="100.35" customHeight="1" x14ac:dyDescent="0.3">
      <c r="A20" s="104">
        <v>16</v>
      </c>
      <c r="B20" s="102" t="s">
        <v>570</v>
      </c>
      <c r="C20" s="102" t="s">
        <v>539</v>
      </c>
      <c r="D20" s="105" t="s">
        <v>621</v>
      </c>
      <c r="E20" s="130" t="s">
        <v>622</v>
      </c>
      <c r="F20" s="85">
        <v>2</v>
      </c>
      <c r="G20" s="96">
        <v>980</v>
      </c>
      <c r="H20" s="83" t="s">
        <v>526</v>
      </c>
      <c r="I20" s="87">
        <f t="shared" si="0"/>
        <v>1960</v>
      </c>
      <c r="J20" s="88"/>
    </row>
    <row r="21" spans="1:11" s="111" customFormat="1" ht="100.35" customHeight="1" x14ac:dyDescent="0.3">
      <c r="A21" s="78">
        <v>17</v>
      </c>
      <c r="B21" s="102" t="s">
        <v>570</v>
      </c>
      <c r="C21" s="102" t="s">
        <v>275</v>
      </c>
      <c r="D21" s="107" t="s">
        <v>25</v>
      </c>
      <c r="E21" s="131" t="s">
        <v>571</v>
      </c>
      <c r="F21" s="106">
        <v>1</v>
      </c>
      <c r="G21" s="108">
        <v>8900</v>
      </c>
      <c r="H21" s="102" t="s">
        <v>526</v>
      </c>
      <c r="I21" s="100">
        <f t="shared" si="0"/>
        <v>8900</v>
      </c>
      <c r="J21" s="109"/>
      <c r="K21" s="110"/>
    </row>
    <row r="22" spans="1:11" s="111" customFormat="1" ht="100.35" customHeight="1" x14ac:dyDescent="0.3">
      <c r="A22" s="104">
        <v>18</v>
      </c>
      <c r="B22" s="84" t="s">
        <v>572</v>
      </c>
      <c r="C22" s="85" t="s">
        <v>573</v>
      </c>
      <c r="D22" s="85" t="s">
        <v>574</v>
      </c>
      <c r="E22" s="133" t="s">
        <v>575</v>
      </c>
      <c r="F22" s="84">
        <v>1</v>
      </c>
      <c r="G22" s="183">
        <v>14220</v>
      </c>
      <c r="H22" s="134" t="s">
        <v>623</v>
      </c>
      <c r="I22" s="87">
        <f t="shared" si="0"/>
        <v>14220</v>
      </c>
      <c r="J22" s="84"/>
    </row>
    <row r="23" spans="1:11" s="111" customFormat="1" ht="100.35" customHeight="1" x14ac:dyDescent="0.3">
      <c r="A23" s="132">
        <v>19</v>
      </c>
      <c r="B23" s="84" t="s">
        <v>572</v>
      </c>
      <c r="C23" s="85" t="s">
        <v>573</v>
      </c>
      <c r="D23" s="85" t="s">
        <v>576</v>
      </c>
      <c r="E23" s="133" t="s">
        <v>577</v>
      </c>
      <c r="F23" s="84">
        <v>2</v>
      </c>
      <c r="G23" s="183">
        <v>5560</v>
      </c>
      <c r="H23" s="134" t="s">
        <v>623</v>
      </c>
      <c r="I23" s="87">
        <f t="shared" si="0"/>
        <v>11120</v>
      </c>
      <c r="J23" s="84"/>
    </row>
    <row r="24" spans="1:11" s="111" customFormat="1" ht="100.35" customHeight="1" x14ac:dyDescent="0.3">
      <c r="A24" s="132">
        <v>20</v>
      </c>
      <c r="B24" s="84" t="s">
        <v>572</v>
      </c>
      <c r="C24" s="85" t="s">
        <v>573</v>
      </c>
      <c r="D24" s="85" t="s">
        <v>578</v>
      </c>
      <c r="E24" s="133" t="s">
        <v>579</v>
      </c>
      <c r="F24" s="84">
        <v>2</v>
      </c>
      <c r="G24" s="183">
        <v>4670</v>
      </c>
      <c r="H24" s="134" t="s">
        <v>623</v>
      </c>
      <c r="I24" s="87">
        <f t="shared" si="0"/>
        <v>9340</v>
      </c>
      <c r="J24" s="84"/>
    </row>
    <row r="25" spans="1:11" s="111" customFormat="1" ht="100.35" customHeight="1" x14ac:dyDescent="0.3">
      <c r="A25" s="132">
        <v>21</v>
      </c>
      <c r="B25" s="84" t="s">
        <v>572</v>
      </c>
      <c r="C25" s="85" t="s">
        <v>573</v>
      </c>
      <c r="D25" s="85" t="s">
        <v>580</v>
      </c>
      <c r="E25" s="133" t="s">
        <v>581</v>
      </c>
      <c r="F25" s="84">
        <v>2</v>
      </c>
      <c r="G25" s="183">
        <v>6670</v>
      </c>
      <c r="H25" s="134" t="s">
        <v>623</v>
      </c>
      <c r="I25" s="87">
        <f t="shared" si="0"/>
        <v>13340</v>
      </c>
      <c r="J25" s="84"/>
    </row>
    <row r="26" spans="1:11" s="111" customFormat="1" ht="100.35" customHeight="1" x14ac:dyDescent="0.3">
      <c r="A26" s="132">
        <v>22</v>
      </c>
      <c r="B26" s="84" t="s">
        <v>572</v>
      </c>
      <c r="C26" s="85" t="s">
        <v>573</v>
      </c>
      <c r="D26" s="85" t="s">
        <v>582</v>
      </c>
      <c r="E26" s="133" t="s">
        <v>583</v>
      </c>
      <c r="F26" s="84">
        <v>2</v>
      </c>
      <c r="G26" s="183">
        <v>3550</v>
      </c>
      <c r="H26" s="134" t="s">
        <v>623</v>
      </c>
      <c r="I26" s="87">
        <f t="shared" si="0"/>
        <v>7100</v>
      </c>
      <c r="J26" s="84"/>
    </row>
    <row r="27" spans="1:11" s="111" customFormat="1" ht="100.35" customHeight="1" x14ac:dyDescent="0.3">
      <c r="A27" s="132">
        <v>23</v>
      </c>
      <c r="B27" s="84" t="s">
        <v>572</v>
      </c>
      <c r="C27" s="85" t="s">
        <v>624</v>
      </c>
      <c r="D27" s="85" t="s">
        <v>625</v>
      </c>
      <c r="E27" s="133" t="s">
        <v>626</v>
      </c>
      <c r="F27" s="84">
        <v>1</v>
      </c>
      <c r="G27" s="112">
        <v>31000</v>
      </c>
      <c r="H27" s="83" t="s">
        <v>526</v>
      </c>
      <c r="I27" s="87">
        <f t="shared" si="0"/>
        <v>31000</v>
      </c>
      <c r="J27" s="84"/>
    </row>
    <row r="28" spans="1:11" s="111" customFormat="1" ht="100.35" customHeight="1" x14ac:dyDescent="0.3">
      <c r="A28" s="84">
        <v>22</v>
      </c>
      <c r="B28" s="84"/>
      <c r="C28" s="85"/>
      <c r="D28" s="85"/>
      <c r="E28" s="85"/>
      <c r="F28" s="84"/>
      <c r="G28" s="112"/>
      <c r="H28" s="83" t="s">
        <v>526</v>
      </c>
      <c r="I28" s="87">
        <f t="shared" si="0"/>
        <v>0</v>
      </c>
      <c r="J28" s="84"/>
    </row>
    <row r="29" spans="1:11" s="77" customFormat="1" ht="40.35" customHeight="1" thickBot="1" x14ac:dyDescent="0.35">
      <c r="E29" s="113"/>
      <c r="F29" s="114"/>
      <c r="G29" s="115"/>
      <c r="H29" s="116" t="s">
        <v>5</v>
      </c>
      <c r="I29" s="117">
        <f>SUM(I5:I28)</f>
        <v>271814</v>
      </c>
      <c r="J29" s="118"/>
    </row>
    <row r="35" spans="1:11" x14ac:dyDescent="0.3">
      <c r="D35" s="17"/>
      <c r="E35" s="17"/>
    </row>
    <row r="36" spans="1:11" s="3" customFormat="1" x14ac:dyDescent="0.3">
      <c r="A36" s="1"/>
      <c r="B36" s="1"/>
      <c r="C36" s="1"/>
      <c r="D36" s="1"/>
      <c r="E36" s="6"/>
      <c r="F36" s="1"/>
      <c r="G36" s="7"/>
      <c r="H36" s="1"/>
      <c r="K36" s="1"/>
    </row>
    <row r="37" spans="1:11" s="3" customFormat="1" x14ac:dyDescent="0.3">
      <c r="A37" s="1"/>
      <c r="B37" s="1"/>
      <c r="C37" s="1"/>
      <c r="D37" s="6"/>
      <c r="E37" s="6"/>
      <c r="F37" s="1"/>
      <c r="G37" s="7"/>
      <c r="H37" s="1"/>
      <c r="K37" s="1"/>
    </row>
    <row r="38" spans="1:11" s="3" customFormat="1" x14ac:dyDescent="0.3">
      <c r="A38" s="1"/>
      <c r="B38" s="1"/>
      <c r="C38" s="1"/>
      <c r="D38" s="6"/>
      <c r="E38" s="6"/>
      <c r="F38" s="1"/>
      <c r="G38" s="7"/>
      <c r="H38" s="1"/>
      <c r="K38" s="1"/>
    </row>
    <row r="39" spans="1:11" s="3" customFormat="1" x14ac:dyDescent="0.3">
      <c r="A39" s="1"/>
      <c r="B39" s="1"/>
      <c r="C39" s="1"/>
      <c r="D39" s="6"/>
      <c r="E39" s="6"/>
      <c r="F39" s="1"/>
      <c r="G39" s="7"/>
      <c r="H39" s="1"/>
      <c r="K39" s="1"/>
    </row>
    <row r="40" spans="1:11" s="3" customFormat="1" x14ac:dyDescent="0.3">
      <c r="A40" s="1"/>
      <c r="B40" s="1"/>
      <c r="C40" s="1"/>
      <c r="D40" s="6"/>
      <c r="E40" s="6"/>
      <c r="F40" s="1"/>
      <c r="G40" s="7"/>
      <c r="H40" s="1"/>
      <c r="K40" s="1"/>
    </row>
    <row r="41" spans="1:11" s="3" customFormat="1" x14ac:dyDescent="0.3">
      <c r="A41" s="1"/>
      <c r="B41" s="1"/>
      <c r="C41" s="9"/>
      <c r="D41" s="9"/>
      <c r="E41" s="1"/>
      <c r="F41" s="1"/>
      <c r="G41" s="7"/>
      <c r="H41" s="1"/>
      <c r="I41" s="10"/>
    </row>
    <row r="42" spans="1:11" s="3" customFormat="1" x14ac:dyDescent="0.3">
      <c r="A42" s="1"/>
      <c r="B42" s="1"/>
      <c r="C42" s="1"/>
      <c r="D42" s="1"/>
      <c r="E42" s="11"/>
      <c r="F42" s="1"/>
      <c r="G42" s="7"/>
      <c r="H42" s="1"/>
    </row>
    <row r="43" spans="1:11" s="3" customFormat="1" x14ac:dyDescent="0.3">
      <c r="A43" s="1"/>
      <c r="B43" s="1"/>
      <c r="C43" s="12"/>
      <c r="D43" s="12"/>
      <c r="E43" s="12"/>
      <c r="F43" s="1"/>
      <c r="G43" s="7"/>
      <c r="H43" s="1"/>
    </row>
  </sheetData>
  <autoFilter ref="A4:J29" xr:uid="{DA514CD6-E6DA-49DB-AC82-145DE4CCA085}">
    <sortState xmlns:xlrd2="http://schemas.microsoft.com/office/spreadsheetml/2017/richdata2" ref="A5:J29">
      <sortCondition ref="B4:B29"/>
    </sortState>
  </autoFilter>
  <mergeCells count="1">
    <mergeCell ref="A1:D3"/>
  </mergeCells>
  <phoneticPr fontId="16" type="noConversion"/>
  <pageMargins left="0.7" right="0.7" top="0.75" bottom="0.75" header="0.3" footer="0.3"/>
  <pageSetup scale="37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DD08948C9D924594A75E534DD6A4AB" ma:contentTypeVersion="16" ma:contentTypeDescription="Create a new document." ma:contentTypeScope="" ma:versionID="d7d966a3bc869eed078d6bb62cf62cd7">
  <xsd:schema xmlns:xsd="http://www.w3.org/2001/XMLSchema" xmlns:xs="http://www.w3.org/2001/XMLSchema" xmlns:p="http://schemas.microsoft.com/office/2006/metadata/properties" xmlns:ns2="f765a895-6bec-4176-8e9f-fc049974c18c" xmlns:ns3="105e471e-1176-4611-bc66-d874a636eeaf" targetNamespace="http://schemas.microsoft.com/office/2006/metadata/properties" ma:root="true" ma:fieldsID="0cf2b58bf0c0e01520d301fd2ae73520" ns2:_="" ns3:_="">
    <xsd:import namespace="f765a895-6bec-4176-8e9f-fc049974c18c"/>
    <xsd:import namespace="105e471e-1176-4611-bc66-d874a636ee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65a895-6bec-4176-8e9f-fc049974c1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b61bca2-4bb6-4d71-a722-fe046fa9b9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e471e-1176-4611-bc66-d874a636ee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8b9eac0-3330-4a58-8310-c3529f53e4ef}" ma:internalName="TaxCatchAll" ma:showField="CatchAllData" ma:web="105e471e-1176-4611-bc66-d874a636ee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65a895-6bec-4176-8e9f-fc049974c18c">
      <Terms xmlns="http://schemas.microsoft.com/office/infopath/2007/PartnerControls"/>
    </lcf76f155ced4ddcb4097134ff3c332f>
    <TaxCatchAll xmlns="105e471e-1176-4611-bc66-d874a636eeaf" xsi:nil="true"/>
  </documentManagement>
</p:properties>
</file>

<file path=customXml/itemProps1.xml><?xml version="1.0" encoding="utf-8"?>
<ds:datastoreItem xmlns:ds="http://schemas.openxmlformats.org/officeDocument/2006/customXml" ds:itemID="{314EB567-AC53-4AC5-9EC5-08CD67B67E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849FF1-5138-4BD4-BE68-36E19D8C58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65a895-6bec-4176-8e9f-fc049974c18c"/>
    <ds:schemaRef ds:uri="105e471e-1176-4611-bc66-d874a636ee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7AA71E-1025-4912-8274-BFB7E3E47ED2}">
  <ds:schemaRefs>
    <ds:schemaRef ds:uri="http://schemas.microsoft.com/office/2006/metadata/properties"/>
    <ds:schemaRef ds:uri="http://schemas.microsoft.com/office/infopath/2007/PartnerControls"/>
    <ds:schemaRef ds:uri="f765a895-6bec-4176-8e9f-fc049974c18c"/>
    <ds:schemaRef ds:uri="105e471e-1176-4611-bc66-d874a636ee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Summary</vt:lpstr>
      <vt:lpstr>Spare Parts All</vt:lpstr>
      <vt:lpstr>Spare Parts REIGNWOOD ปัจจุบัน</vt:lpstr>
      <vt:lpstr>Spare Parts REIGNWOOD (เก่า)</vt:lpstr>
      <vt:lpstr>Spare Parts KIS</vt:lpstr>
      <vt:lpstr>Spare Parts TEACHER DORM</vt:lpstr>
      <vt:lpstr>Additional Order BKK</vt:lpstr>
      <vt:lpstr>Additional Order PKT</vt:lpstr>
      <vt:lpstr>'Spare Parts All'!Print_Titles</vt:lpstr>
      <vt:lpstr>'Spare Parts KIS'!Print_Titles</vt:lpstr>
      <vt:lpstr>'Spare Parts REIGNWOOD (เก่า)'!Print_Titles</vt:lpstr>
      <vt:lpstr>'Spare Parts REIGNWOOD ปัจจุบัน'!Print_Titles</vt:lpstr>
      <vt:lpstr>'Spare Parts TEACHER DORM'!Print_Titles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SV-PIRAMID</dc:creator>
  <cp:keywords/>
  <dc:description/>
  <cp:lastModifiedBy>NATTHAPHON MUEAWONGTAM</cp:lastModifiedBy>
  <cp:revision/>
  <dcterms:created xsi:type="dcterms:W3CDTF">2023-07-31T08:48:36Z</dcterms:created>
  <dcterms:modified xsi:type="dcterms:W3CDTF">2026-04-09T11:02:58Z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0x01010086DD08948C9D924594A75E534DD6A4AB</vt:lpwstr>
  </property>
  <property fmtid="{D5CDD505-2E9C-101B-9397-08002B2CF9AE}" pid="3" name="MediaServiceImageTags">
    <vt:lpwstr/>
  </property>
</Properties>
</file>