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filterPrivacy="1" defaultThemeVersion="124226"/>
  <xr:revisionPtr revIDLastSave="0" documentId="13_ncr:1_{04EEA258-4E9E-41A6-B870-72F05E965DF0}" xr6:coauthVersionLast="45" xr6:coauthVersionMax="45" xr10:uidLastSave="{00000000-0000-0000-0000-000000000000}"/>
  <bookViews>
    <workbookView xWindow="-110" yWindow="-110" windowWidth="19420" windowHeight="10420" activeTab="1" xr2:uid="{00000000-000D-0000-FFFF-FFFF00000000}"/>
  </bookViews>
  <sheets>
    <sheet name="Tab. vyř." sheetId="2" r:id="rId1"/>
    <sheet name="Seznam věcí" sheetId="1" r:id="rId2"/>
  </sheets>
  <definedNames>
    <definedName name="_xlnm._FilterDatabase" localSheetId="1" hidden="1">'Seznam věcí'!$A$1:$M$28</definedName>
  </definedNames>
  <calcPr calcId="181029"/>
</workbook>
</file>

<file path=xl/calcChain.xml><?xml version="1.0" encoding="utf-8"?>
<calcChain xmlns="http://schemas.openxmlformats.org/spreadsheetml/2006/main">
  <c r="I9" i="2" l="1"/>
  <c r="I8" i="2"/>
  <c r="I7" i="2"/>
  <c r="I6" i="2"/>
  <c r="I5" i="2"/>
  <c r="I4" i="2"/>
  <c r="E19" i="1" l="1"/>
  <c r="E24" i="1" l="1"/>
  <c r="F24" i="1" s="1"/>
  <c r="E20" i="1"/>
  <c r="F20" i="1" s="1"/>
  <c r="F11" i="1"/>
  <c r="F12" i="1"/>
  <c r="E18" i="1"/>
  <c r="F18" i="1" s="1"/>
  <c r="E17" i="1"/>
  <c r="F17" i="1" s="1"/>
  <c r="E16" i="1"/>
  <c r="F16" i="1" s="1"/>
  <c r="F19" i="1"/>
  <c r="E9" i="1"/>
  <c r="E7" i="1"/>
  <c r="E14" i="1"/>
  <c r="F14" i="1" s="1"/>
  <c r="F9" i="1" l="1"/>
  <c r="E15" i="1"/>
  <c r="F15" i="1" s="1"/>
  <c r="E10" i="1"/>
  <c r="F10" i="1" s="1"/>
  <c r="E11" i="1"/>
  <c r="E12" i="1"/>
  <c r="E13" i="1"/>
  <c r="F13" i="1" s="1"/>
  <c r="E4" i="1"/>
  <c r="F4" i="1" s="1"/>
  <c r="E5" i="1"/>
  <c r="F5" i="1" s="1"/>
  <c r="E6" i="1"/>
  <c r="F6" i="1" s="1"/>
  <c r="F7" i="1"/>
  <c r="E8" i="1"/>
  <c r="F8" i="1" s="1"/>
  <c r="E2" i="1"/>
  <c r="E3" i="1"/>
  <c r="F3" i="1" s="1"/>
  <c r="E23" i="1"/>
  <c r="F23" i="1" s="1"/>
  <c r="E22" i="1"/>
  <c r="F22" i="1" s="1"/>
  <c r="E21" i="1"/>
  <c r="F21" i="1" s="1"/>
  <c r="E25" i="1"/>
  <c r="F25" i="1" s="1"/>
  <c r="E28" i="1"/>
  <c r="F28" i="1" s="1"/>
  <c r="E26" i="1"/>
  <c r="F26" i="1" s="1"/>
  <c r="E27" i="1"/>
  <c r="F27" i="1" s="1"/>
  <c r="E30" i="1" l="1"/>
  <c r="E31" i="1"/>
  <c r="F2" i="1"/>
  <c r="F31" i="1" s="1"/>
  <c r="E29" i="1"/>
  <c r="F30" i="1" l="1"/>
  <c r="F29" i="1"/>
</calcChain>
</file>

<file path=xl/sharedStrings.xml><?xml version="1.0" encoding="utf-8"?>
<sst xmlns="http://schemas.openxmlformats.org/spreadsheetml/2006/main" count="210" uniqueCount="133">
  <si>
    <t>Soud</t>
  </si>
  <si>
    <t>Sp.zn.</t>
  </si>
  <si>
    <t>Datum nápad</t>
  </si>
  <si>
    <t>Datum vyřízení</t>
  </si>
  <si>
    <t>MS Praha</t>
  </si>
  <si>
    <t>OS Praha 9</t>
  </si>
  <si>
    <t>Stav</t>
  </si>
  <si>
    <t>nevyřízeno</t>
  </si>
  <si>
    <t>Poznámka</t>
  </si>
  <si>
    <t>Nt 902/2019</t>
  </si>
  <si>
    <t>OS Praha 1</t>
  </si>
  <si>
    <t>43Nt 2876/2019</t>
  </si>
  <si>
    <t>20Nt 7008/2019</t>
  </si>
  <si>
    <t>Nt 901/2019</t>
  </si>
  <si>
    <t>Nt 901/2018</t>
  </si>
  <si>
    <t>Nt 902/2018</t>
  </si>
  <si>
    <t>Nt 903/2018</t>
  </si>
  <si>
    <t>Nt 904/2018</t>
  </si>
  <si>
    <t>skončené</t>
  </si>
  <si>
    <t>nevyhověno - zamítnuto</t>
  </si>
  <si>
    <t xml:space="preserve">OS Praha 5 </t>
  </si>
  <si>
    <t>37Nt 581/2018</t>
  </si>
  <si>
    <t>soudce</t>
  </si>
  <si>
    <t>OS Praha 5</t>
  </si>
  <si>
    <t>37Nt 5856/2018</t>
  </si>
  <si>
    <t>37Nt 5857/2018</t>
  </si>
  <si>
    <t>OS Praha 2</t>
  </si>
  <si>
    <t>1Nt 5071/2018</t>
  </si>
  <si>
    <t>vyhověno z části (z části zamítnuto)</t>
  </si>
  <si>
    <t>Nt 901/2017</t>
  </si>
  <si>
    <t>OS Praha 4</t>
  </si>
  <si>
    <t>Nt 20045/2017</t>
  </si>
  <si>
    <t>Nt 901/2016</t>
  </si>
  <si>
    <t>Nt 902/2016</t>
  </si>
  <si>
    <t>Nt 903/2016</t>
  </si>
  <si>
    <t>Nt 904/2016</t>
  </si>
  <si>
    <t>Nt 905/2016</t>
  </si>
  <si>
    <t>mylný zápis</t>
  </si>
  <si>
    <t>jinak</t>
  </si>
  <si>
    <t>VSZ Praha</t>
  </si>
  <si>
    <t>4 VZN 1578/2014</t>
  </si>
  <si>
    <t>37Nt 5860/2016</t>
  </si>
  <si>
    <t>37Nt 5861/2016</t>
  </si>
  <si>
    <t>20Nt 7007/2016</t>
  </si>
  <si>
    <t>Nt 901/2015</t>
  </si>
  <si>
    <t>Nt 902/2015</t>
  </si>
  <si>
    <t>OS Praha 7</t>
  </si>
  <si>
    <t>44Nt 1334/201</t>
  </si>
  <si>
    <t>KS Plzeň</t>
  </si>
  <si>
    <t>7Nt 1101/2019</t>
  </si>
  <si>
    <t>OS Klatovy</t>
  </si>
  <si>
    <t>NT 12008/2019</t>
  </si>
  <si>
    <t>7Nt 1101/2017</t>
  </si>
  <si>
    <t>KSZ Plzeň</t>
  </si>
  <si>
    <t>1KZN 2041/2015</t>
  </si>
  <si>
    <t>OS Plzeň město</t>
  </si>
  <si>
    <t>7Nt 1101/2015</t>
  </si>
  <si>
    <t>KS HK</t>
  </si>
  <si>
    <t>11Nt 1501/2016</t>
  </si>
  <si>
    <t>vyhověno</t>
  </si>
  <si>
    <t>OS HK</t>
  </si>
  <si>
    <t>Nt 3213/2016</t>
  </si>
  <si>
    <t>KS Ostrava</t>
  </si>
  <si>
    <t>3Nt 1721/2018</t>
  </si>
  <si>
    <t>OS Ostrava</t>
  </si>
  <si>
    <t>Nt 28030/2018</t>
  </si>
  <si>
    <t>3Nt 1721/2015</t>
  </si>
  <si>
    <t>3Nt 1722/2015</t>
  </si>
  <si>
    <t>VSZ Ostrava- pob. Olomouc</t>
  </si>
  <si>
    <t>2VZV 6/2015</t>
  </si>
  <si>
    <t>Nt 28034/2015</t>
  </si>
  <si>
    <t>částečně vyhověno</t>
  </si>
  <si>
    <t>Délka</t>
  </si>
  <si>
    <t>průměr</t>
  </si>
  <si>
    <t>medián</t>
  </si>
  <si>
    <t>Nápad</t>
  </si>
  <si>
    <t>Vyřízeno</t>
  </si>
  <si>
    <t>z toho</t>
  </si>
  <si>
    <t>nevyhověno (zamítnuto)</t>
  </si>
  <si>
    <t>Nevyřízeno</t>
  </si>
  <si>
    <t>KS Hradec Králové</t>
  </si>
  <si>
    <t>Celkem</t>
  </si>
  <si>
    <t xml:space="preserve">vyhověno, byť z části </t>
  </si>
  <si>
    <t>percentil 90</t>
  </si>
  <si>
    <t>Způsob vyřízení</t>
  </si>
  <si>
    <t>Datum příkazu</t>
  </si>
  <si>
    <t>Referent</t>
  </si>
  <si>
    <t>Mgr. Jan Kareš</t>
  </si>
  <si>
    <t>JUDr. Luboš Vlasák</t>
  </si>
  <si>
    <t>JUDr. Pavel Benda</t>
  </si>
  <si>
    <t>JUDr. Vladana Woratschová</t>
  </si>
  <si>
    <t>JUDr. Petr Beneš</t>
  </si>
  <si>
    <t>JUDr. Petr Braun</t>
  </si>
  <si>
    <t>Nt 901/2020</t>
  </si>
  <si>
    <t>Nt 901/2021</t>
  </si>
  <si>
    <t>Nt 902/2020</t>
  </si>
  <si>
    <t>Nt 903/2020</t>
  </si>
  <si>
    <t>Nt 904/2020</t>
  </si>
  <si>
    <t>37 Nt 5056/2020</t>
  </si>
  <si>
    <t>JUDr. Václav Kašík</t>
  </si>
  <si>
    <t>Nt 20057/2020</t>
  </si>
  <si>
    <t>vyřízeno</t>
  </si>
  <si>
    <t>lhůta 16.4.2021</t>
  </si>
  <si>
    <t>43Nt 2862/2020</t>
  </si>
  <si>
    <t>částečně vyhověno a částečně nevyhověno</t>
  </si>
  <si>
    <t>Mgr. Tomáš Kubovec</t>
  </si>
  <si>
    <t>lhůta 9.4.2021</t>
  </si>
  <si>
    <t>43Nt 2864/2020</t>
  </si>
  <si>
    <t>JUDr. Jaroslava Lišková</t>
  </si>
  <si>
    <t>16Nt 8602/2021</t>
  </si>
  <si>
    <t>OS Praha 6</t>
  </si>
  <si>
    <t>JUDr. Alena Makovcová</t>
  </si>
  <si>
    <t>Tab.: Vyřizování návrhů dle § 85b odst. 4 tr.ř. za období 2015 až 2021*</t>
  </si>
  <si>
    <t>KS ÚL</t>
  </si>
  <si>
    <t>3Nt 2801/2021</t>
  </si>
  <si>
    <t>OS Chomutov</t>
  </si>
  <si>
    <t>Nt 3207/2021</t>
  </si>
  <si>
    <t>Kamila Krejcarová</t>
  </si>
  <si>
    <t>k řízení u (příkazu) soudu</t>
  </si>
  <si>
    <t>sp.zn. příkazu</t>
  </si>
  <si>
    <t>odeslán na ÚS</t>
  </si>
  <si>
    <t>JUDr. Eva Brázdilová</t>
  </si>
  <si>
    <t>JUDr. Jaroslav Cihlář</t>
  </si>
  <si>
    <t>Mgr. Petr Hovorka</t>
  </si>
  <si>
    <t>JUDr. Felicia Hrušková</t>
  </si>
  <si>
    <t>JUDr. Hana Hubáčková</t>
  </si>
  <si>
    <t>Mgr. Zdeňka Šebková</t>
  </si>
  <si>
    <t>JUDr. Libuše Chudíková</t>
  </si>
  <si>
    <t>Mgr. Jan Hostaš</t>
  </si>
  <si>
    <t>JUDr. Jiří MÁDR</t>
  </si>
  <si>
    <t>JUDr. Jiří Richter</t>
  </si>
  <si>
    <t>Mgr. Alice Erleová</t>
  </si>
  <si>
    <t>Pozn.: *) Nápad jen za leden až březen 2021.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</si>
</sst>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strike/>
      <sz val="11"/>
      <color theme="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8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double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double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double">
        <color auto="1"/>
      </bottom>
      <diagonal/>
    </border>
    <border>
      <left style="hair">
        <color auto="1"/>
      </left>
      <right style="double">
        <color auto="1"/>
      </right>
      <top style="medium">
        <color auto="1"/>
      </top>
      <bottom style="double">
        <color auto="1"/>
      </bottom>
      <diagonal/>
    </border>
    <border>
      <left style="medium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double">
        <color auto="1"/>
      </right>
      <top/>
      <bottom style="thin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double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double">
        <color auto="1"/>
      </bottom>
      <diagonal/>
    </border>
    <border>
      <left/>
      <right style="medium">
        <color auto="1"/>
      </right>
      <top style="medium">
        <color auto="1"/>
      </top>
      <bottom style="double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double">
        <color auto="1"/>
      </bottom>
      <diagonal/>
    </border>
  </borders>
  <cellStyleXfs count="1">
    <xf numFmtId="0" fontId="0" fillId="0" borderId="0"/>
  </cellStyleXfs>
  <cellXfs count="72">
    <xf numFmtId="0" fontId="0" fillId="0" borderId="0" xfId="0"/>
    <xf numFmtId="14" fontId="0" fillId="0" borderId="0" xfId="0" applyNumberFormat="1"/>
    <xf numFmtId="2" fontId="0" fillId="0" borderId="0" xfId="0" applyNumberFormat="1"/>
    <xf numFmtId="3" fontId="0" fillId="0" borderId="0" xfId="0" applyNumberFormat="1"/>
    <xf numFmtId="0" fontId="0" fillId="0" borderId="1" xfId="0" applyBorder="1" applyAlignment="1">
      <alignment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1" fillId="0" borderId="0" xfId="0" applyFont="1"/>
    <xf numFmtId="0" fontId="0" fillId="0" borderId="26" xfId="0" applyBorder="1"/>
    <xf numFmtId="14" fontId="0" fillId="0" borderId="26" xfId="0" applyNumberFormat="1" applyBorder="1"/>
    <xf numFmtId="3" fontId="0" fillId="0" borderId="26" xfId="0" applyNumberFormat="1" applyBorder="1"/>
    <xf numFmtId="0" fontId="0" fillId="0" borderId="0" xfId="0" applyBorder="1"/>
    <xf numFmtId="14" fontId="0" fillId="0" borderId="0" xfId="0" applyNumberFormat="1" applyBorder="1"/>
    <xf numFmtId="3" fontId="0" fillId="0" borderId="0" xfId="0" applyNumberFormat="1" applyBorder="1"/>
    <xf numFmtId="0" fontId="0" fillId="0" borderId="4" xfId="0" applyBorder="1"/>
    <xf numFmtId="14" fontId="0" fillId="0" borderId="4" xfId="0" applyNumberFormat="1" applyBorder="1"/>
    <xf numFmtId="3" fontId="0" fillId="0" borderId="4" xfId="0" applyNumberFormat="1" applyBorder="1"/>
    <xf numFmtId="0" fontId="1" fillId="2" borderId="27" xfId="0" applyFont="1" applyFill="1" applyBorder="1"/>
    <xf numFmtId="0" fontId="0" fillId="3" borderId="0" xfId="0" applyFill="1"/>
    <xf numFmtId="14" fontId="0" fillId="3" borderId="0" xfId="0" applyNumberFormat="1" applyFill="1"/>
    <xf numFmtId="3" fontId="0" fillId="3" borderId="0" xfId="0" applyNumberFormat="1" applyFill="1"/>
    <xf numFmtId="0" fontId="0" fillId="0" borderId="0" xfId="0" applyFill="1"/>
    <xf numFmtId="14" fontId="0" fillId="0" borderId="0" xfId="0" applyNumberFormat="1" applyFill="1"/>
    <xf numFmtId="3" fontId="0" fillId="0" borderId="0" xfId="0" applyNumberFormat="1" applyFill="1"/>
    <xf numFmtId="0" fontId="0" fillId="0" borderId="1" xfId="0" applyBorder="1"/>
    <xf numFmtId="14" fontId="0" fillId="0" borderId="1" xfId="0" applyNumberFormat="1" applyBorder="1"/>
    <xf numFmtId="3" fontId="0" fillId="0" borderId="1" xfId="0" applyNumberFormat="1" applyBorder="1"/>
    <xf numFmtId="0" fontId="0" fillId="4" borderId="0" xfId="0" applyFill="1"/>
    <xf numFmtId="14" fontId="0" fillId="4" borderId="0" xfId="0" applyNumberFormat="1" applyFill="1"/>
    <xf numFmtId="3" fontId="0" fillId="4" borderId="0" xfId="0" applyNumberFormat="1" applyFill="1"/>
    <xf numFmtId="0" fontId="0" fillId="0" borderId="0" xfId="0" applyFill="1" applyBorder="1"/>
    <xf numFmtId="4" fontId="1" fillId="0" borderId="0" xfId="0" applyNumberFormat="1" applyFont="1"/>
    <xf numFmtId="2" fontId="1" fillId="0" borderId="0" xfId="0" applyNumberFormat="1" applyFont="1"/>
    <xf numFmtId="0" fontId="0" fillId="0" borderId="1" xfId="0" applyBorder="1" applyAlignment="1">
      <alignment vertical="center"/>
    </xf>
    <xf numFmtId="0" fontId="3" fillId="3" borderId="0" xfId="0" applyFont="1" applyFill="1"/>
    <xf numFmtId="0" fontId="1" fillId="0" borderId="23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0" fillId="0" borderId="17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1" fillId="0" borderId="19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0" fillId="0" borderId="25" xfId="0" applyBorder="1" applyAlignment="1">
      <alignment horizontal="center" vertical="top" wrapText="1"/>
    </xf>
    <xf numFmtId="0" fontId="0" fillId="4" borderId="0" xfId="0" applyFont="1" applyFill="1"/>
    <xf numFmtId="0" fontId="0" fillId="3" borderId="0" xfId="0" applyFont="1" applyFill="1"/>
    <xf numFmtId="0" fontId="0" fillId="0" borderId="0" xfId="0" applyFont="1"/>
    <xf numFmtId="0" fontId="0" fillId="0" borderId="0" xfId="0" applyFont="1" applyFill="1"/>
    <xf numFmtId="0" fontId="0" fillId="0" borderId="26" xfId="0" applyFont="1" applyBorder="1"/>
    <xf numFmtId="0" fontId="0" fillId="0" borderId="0" xfId="0" applyFont="1" applyBorder="1"/>
    <xf numFmtId="0" fontId="0" fillId="0" borderId="4" xfId="0" applyFont="1" applyBorder="1"/>
    <xf numFmtId="0" fontId="0" fillId="0" borderId="1" xfId="0" applyFont="1" applyBorder="1"/>
    <xf numFmtId="14" fontId="0" fillId="0" borderId="0" xfId="0" applyNumberFormat="1" applyFont="1"/>
    <xf numFmtId="14" fontId="0" fillId="4" borderId="0" xfId="0" applyNumberFormat="1" applyFont="1" applyFill="1"/>
    <xf numFmtId="14" fontId="0" fillId="0" borderId="0" xfId="0" applyNumberFormat="1" applyFont="1" applyFill="1"/>
    <xf numFmtId="14" fontId="0" fillId="0" borderId="26" xfId="0" applyNumberFormat="1" applyFont="1" applyBorder="1"/>
    <xf numFmtId="14" fontId="0" fillId="0" borderId="0" xfId="0" applyNumberFormat="1" applyFont="1" applyBorder="1"/>
    <xf numFmtId="14" fontId="0" fillId="0" borderId="4" xfId="0" applyNumberFormat="1" applyFont="1" applyBorder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I10"/>
  <sheetViews>
    <sheetView workbookViewId="0"/>
  </sheetViews>
  <sheetFormatPr defaultRowHeight="14.5" x14ac:dyDescent="0.35"/>
  <cols>
    <col min="2" max="2" width="7.54296875" customWidth="1"/>
    <col min="3" max="3" width="20" bestFit="1" customWidth="1"/>
    <col min="4" max="8" width="10.453125" customWidth="1"/>
  </cols>
  <sheetData>
    <row r="2" spans="2:9" ht="15" thickBot="1" x14ac:dyDescent="0.4">
      <c r="B2" s="21" t="s">
        <v>112</v>
      </c>
    </row>
    <row r="3" spans="2:9" ht="29.5" thickBot="1" x14ac:dyDescent="0.4">
      <c r="B3" s="53"/>
      <c r="C3" s="54"/>
      <c r="D3" s="5" t="s">
        <v>4</v>
      </c>
      <c r="E3" s="6" t="s">
        <v>48</v>
      </c>
      <c r="F3" s="6" t="s">
        <v>113</v>
      </c>
      <c r="G3" s="6" t="s">
        <v>80</v>
      </c>
      <c r="H3" s="7" t="s">
        <v>62</v>
      </c>
      <c r="I3" s="17" t="s">
        <v>81</v>
      </c>
    </row>
    <row r="4" spans="2:9" ht="30" customHeight="1" thickTop="1" x14ac:dyDescent="0.35">
      <c r="B4" s="55" t="s">
        <v>75</v>
      </c>
      <c r="C4" s="56"/>
      <c r="D4" s="8">
        <v>17</v>
      </c>
      <c r="E4" s="9">
        <v>3</v>
      </c>
      <c r="F4" s="9">
        <v>1</v>
      </c>
      <c r="G4" s="9">
        <v>1</v>
      </c>
      <c r="H4" s="10">
        <v>3</v>
      </c>
      <c r="I4" s="18">
        <f t="shared" ref="I4:I9" si="0">SUM(D4:H4)</f>
        <v>25</v>
      </c>
    </row>
    <row r="5" spans="2:9" ht="30" customHeight="1" x14ac:dyDescent="0.35">
      <c r="B5" s="51" t="s">
        <v>76</v>
      </c>
      <c r="C5" s="52"/>
      <c r="D5" s="11">
        <v>12</v>
      </c>
      <c r="E5" s="12">
        <v>3</v>
      </c>
      <c r="F5" s="12">
        <v>0</v>
      </c>
      <c r="G5" s="12">
        <v>1</v>
      </c>
      <c r="H5" s="13">
        <v>3</v>
      </c>
      <c r="I5" s="19">
        <f t="shared" si="0"/>
        <v>19</v>
      </c>
    </row>
    <row r="6" spans="2:9" ht="30" customHeight="1" x14ac:dyDescent="0.35">
      <c r="B6" s="57" t="s">
        <v>77</v>
      </c>
      <c r="C6" s="47" t="s">
        <v>82</v>
      </c>
      <c r="D6" s="11">
        <v>2</v>
      </c>
      <c r="E6" s="12">
        <v>0</v>
      </c>
      <c r="F6" s="12">
        <v>0</v>
      </c>
      <c r="G6" s="12">
        <v>1</v>
      </c>
      <c r="H6" s="13">
        <v>3</v>
      </c>
      <c r="I6" s="19">
        <f t="shared" si="0"/>
        <v>6</v>
      </c>
    </row>
    <row r="7" spans="2:9" ht="29" x14ac:dyDescent="0.35">
      <c r="B7" s="57"/>
      <c r="C7" s="4" t="s">
        <v>78</v>
      </c>
      <c r="D7" s="11">
        <v>7</v>
      </c>
      <c r="E7" s="12">
        <v>1</v>
      </c>
      <c r="F7" s="12">
        <v>0</v>
      </c>
      <c r="G7" s="12">
        <v>0</v>
      </c>
      <c r="H7" s="13">
        <v>0</v>
      </c>
      <c r="I7" s="19">
        <f t="shared" si="0"/>
        <v>8</v>
      </c>
    </row>
    <row r="8" spans="2:9" ht="30" customHeight="1" x14ac:dyDescent="0.35">
      <c r="B8" s="57"/>
      <c r="C8" s="4" t="s">
        <v>38</v>
      </c>
      <c r="D8" s="11">
        <v>2</v>
      </c>
      <c r="E8" s="12">
        <v>2</v>
      </c>
      <c r="F8" s="12">
        <v>0</v>
      </c>
      <c r="G8" s="12">
        <v>0</v>
      </c>
      <c r="H8" s="13">
        <v>0</v>
      </c>
      <c r="I8" s="19">
        <f t="shared" si="0"/>
        <v>4</v>
      </c>
    </row>
    <row r="9" spans="2:9" ht="30" customHeight="1" thickBot="1" x14ac:dyDescent="0.4">
      <c r="B9" s="49" t="s">
        <v>79</v>
      </c>
      <c r="C9" s="50"/>
      <c r="D9" s="14">
        <v>5</v>
      </c>
      <c r="E9" s="15">
        <v>0</v>
      </c>
      <c r="F9" s="15">
        <v>1</v>
      </c>
      <c r="G9" s="15">
        <v>0</v>
      </c>
      <c r="H9" s="16">
        <v>0</v>
      </c>
      <c r="I9" s="20">
        <f t="shared" si="0"/>
        <v>6</v>
      </c>
    </row>
    <row r="10" spans="2:9" x14ac:dyDescent="0.35">
      <c r="B10" s="21" t="s">
        <v>132</v>
      </c>
    </row>
  </sheetData>
  <mergeCells count="5">
    <mergeCell ref="B9:C9"/>
    <mergeCell ref="B5:C5"/>
    <mergeCell ref="B3:C3"/>
    <mergeCell ref="B4:C4"/>
    <mergeCell ref="B6:B8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31"/>
  <sheetViews>
    <sheetView tabSelected="1" topLeftCell="F1" workbookViewId="0">
      <selection activeCell="K1" sqref="K1"/>
    </sheetView>
  </sheetViews>
  <sheetFormatPr defaultRowHeight="14.5" x14ac:dyDescent="0.35"/>
  <cols>
    <col min="1" max="1" width="10.26953125" bestFit="1" customWidth="1"/>
    <col min="2" max="2" width="14.54296875" bestFit="1" customWidth="1"/>
    <col min="3" max="3" width="15" bestFit="1" customWidth="1"/>
    <col min="4" max="4" width="16.7265625" bestFit="1" customWidth="1"/>
    <col min="5" max="7" width="12" customWidth="1"/>
    <col min="8" max="9" width="32.54296875" customWidth="1"/>
    <col min="10" max="10" width="20.81640625" customWidth="1"/>
    <col min="11" max="11" width="25.54296875" bestFit="1" customWidth="1"/>
    <col min="12" max="12" width="15.54296875" bestFit="1" customWidth="1"/>
    <col min="13" max="13" width="16.1796875" bestFit="1" customWidth="1"/>
  </cols>
  <sheetData>
    <row r="1" spans="1:13" ht="15" thickBot="1" x14ac:dyDescent="0.4">
      <c r="A1" s="31" t="s">
        <v>0</v>
      </c>
      <c r="B1" s="31" t="s">
        <v>1</v>
      </c>
      <c r="C1" s="31" t="s">
        <v>2</v>
      </c>
      <c r="D1" s="31" t="s">
        <v>3</v>
      </c>
      <c r="E1" s="31" t="s">
        <v>72</v>
      </c>
      <c r="F1" s="31"/>
      <c r="G1" s="31" t="s">
        <v>6</v>
      </c>
      <c r="H1" s="31" t="s">
        <v>84</v>
      </c>
      <c r="I1" s="31" t="s">
        <v>86</v>
      </c>
      <c r="J1" s="31" t="s">
        <v>8</v>
      </c>
      <c r="K1" s="31" t="s">
        <v>118</v>
      </c>
      <c r="L1" s="31" t="s">
        <v>119</v>
      </c>
      <c r="M1" s="31" t="s">
        <v>85</v>
      </c>
    </row>
    <row r="2" spans="1:13" ht="15" thickTop="1" x14ac:dyDescent="0.35">
      <c r="A2" s="32" t="s">
        <v>4</v>
      </c>
      <c r="B2" s="59" t="s">
        <v>44</v>
      </c>
      <c r="C2" s="33">
        <v>42354</v>
      </c>
      <c r="D2" s="32"/>
      <c r="E2" s="34" t="str">
        <f t="shared" ref="E2:E28" ca="1" si="0">IF(G2&lt;&gt;"mylný zápis",IF(D2&gt;0,D2-C2,TODAY()-C2),"")</f>
        <v/>
      </c>
      <c r="F2" s="34" t="str">
        <f t="shared" ref="F2:F28" ca="1" si="1">IF(G2&lt;&gt;"nevyřízeno",E2,"")</f>
        <v/>
      </c>
      <c r="G2" s="32" t="s">
        <v>37</v>
      </c>
      <c r="H2" s="32"/>
      <c r="I2" s="32"/>
      <c r="J2" s="32"/>
      <c r="K2" s="48"/>
      <c r="L2" s="48"/>
      <c r="M2" s="48"/>
    </row>
    <row r="3" spans="1:13" x14ac:dyDescent="0.35">
      <c r="A3" t="s">
        <v>4</v>
      </c>
      <c r="B3" s="60" t="s">
        <v>45</v>
      </c>
      <c r="C3" s="1">
        <v>42359</v>
      </c>
      <c r="D3" s="1">
        <v>42594</v>
      </c>
      <c r="E3" s="3">
        <f t="shared" ca="1" si="0"/>
        <v>235</v>
      </c>
      <c r="F3" s="3">
        <f t="shared" ca="1" si="1"/>
        <v>235</v>
      </c>
      <c r="G3" t="s">
        <v>18</v>
      </c>
      <c r="H3" t="s">
        <v>19</v>
      </c>
      <c r="I3" t="s">
        <v>87</v>
      </c>
      <c r="K3" s="60" t="s">
        <v>46</v>
      </c>
      <c r="L3" s="60" t="s">
        <v>47</v>
      </c>
      <c r="M3" s="66">
        <v>42352</v>
      </c>
    </row>
    <row r="4" spans="1:13" x14ac:dyDescent="0.35">
      <c r="A4" s="32" t="s">
        <v>4</v>
      </c>
      <c r="B4" s="59" t="s">
        <v>32</v>
      </c>
      <c r="C4" s="33">
        <v>42503</v>
      </c>
      <c r="D4" s="32"/>
      <c r="E4" s="34" t="str">
        <f t="shared" ca="1" si="0"/>
        <v/>
      </c>
      <c r="F4" s="34" t="str">
        <f t="shared" ca="1" si="1"/>
        <v/>
      </c>
      <c r="G4" s="32" t="s">
        <v>37</v>
      </c>
      <c r="H4" s="32"/>
      <c r="I4" s="32"/>
      <c r="J4" s="32"/>
      <c r="K4" s="59"/>
      <c r="L4" s="59"/>
      <c r="M4" s="59"/>
    </row>
    <row r="5" spans="1:13" x14ac:dyDescent="0.35">
      <c r="A5" t="s">
        <v>4</v>
      </c>
      <c r="B5" s="60" t="s">
        <v>33</v>
      </c>
      <c r="C5" s="1">
        <v>42506</v>
      </c>
      <c r="D5" s="1">
        <v>42507</v>
      </c>
      <c r="E5" s="3">
        <f t="shared" ca="1" si="0"/>
        <v>1</v>
      </c>
      <c r="F5" s="3">
        <f t="shared" ca="1" si="1"/>
        <v>1</v>
      </c>
      <c r="G5" t="s">
        <v>18</v>
      </c>
      <c r="H5" t="s">
        <v>38</v>
      </c>
      <c r="I5" t="s">
        <v>88</v>
      </c>
      <c r="K5" s="60" t="s">
        <v>39</v>
      </c>
      <c r="L5" s="60" t="s">
        <v>40</v>
      </c>
      <c r="M5" s="66">
        <v>42501</v>
      </c>
    </row>
    <row r="6" spans="1:13" x14ac:dyDescent="0.35">
      <c r="A6" t="s">
        <v>4</v>
      </c>
      <c r="B6" s="60" t="s">
        <v>34</v>
      </c>
      <c r="C6" s="1">
        <v>42507</v>
      </c>
      <c r="D6" s="1">
        <v>42709</v>
      </c>
      <c r="E6" s="3">
        <f t="shared" ca="1" si="0"/>
        <v>202</v>
      </c>
      <c r="F6" s="3">
        <f t="shared" ca="1" si="1"/>
        <v>202</v>
      </c>
      <c r="G6" t="s">
        <v>18</v>
      </c>
      <c r="H6" t="s">
        <v>19</v>
      </c>
      <c r="I6" t="s">
        <v>89</v>
      </c>
      <c r="K6" s="60" t="s">
        <v>23</v>
      </c>
      <c r="L6" s="60" t="s">
        <v>41</v>
      </c>
      <c r="M6" s="66">
        <v>42507</v>
      </c>
    </row>
    <row r="7" spans="1:13" x14ac:dyDescent="0.35">
      <c r="A7" t="s">
        <v>4</v>
      </c>
      <c r="B7" s="60" t="s">
        <v>35</v>
      </c>
      <c r="C7" s="1">
        <v>42507</v>
      </c>
      <c r="D7" s="1">
        <v>42718</v>
      </c>
      <c r="E7" s="3">
        <f t="shared" ca="1" si="0"/>
        <v>211</v>
      </c>
      <c r="F7" s="3">
        <f t="shared" ca="1" si="1"/>
        <v>211</v>
      </c>
      <c r="G7" t="s">
        <v>18</v>
      </c>
      <c r="H7" t="s">
        <v>19</v>
      </c>
      <c r="I7" t="s">
        <v>90</v>
      </c>
      <c r="K7" s="60" t="s">
        <v>23</v>
      </c>
      <c r="L7" s="60" t="s">
        <v>42</v>
      </c>
      <c r="M7" s="66">
        <v>42507</v>
      </c>
    </row>
    <row r="8" spans="1:13" x14ac:dyDescent="0.35">
      <c r="A8" t="s">
        <v>4</v>
      </c>
      <c r="B8" s="60" t="s">
        <v>36</v>
      </c>
      <c r="C8" s="1">
        <v>42517</v>
      </c>
      <c r="D8" s="1">
        <v>42714</v>
      </c>
      <c r="E8" s="3">
        <f t="shared" ca="1" si="0"/>
        <v>197</v>
      </c>
      <c r="F8" s="3">
        <f t="shared" ca="1" si="1"/>
        <v>197</v>
      </c>
      <c r="G8" t="s">
        <v>18</v>
      </c>
      <c r="H8" t="s">
        <v>38</v>
      </c>
      <c r="I8" t="s">
        <v>91</v>
      </c>
      <c r="K8" s="60" t="s">
        <v>5</v>
      </c>
      <c r="L8" s="60" t="s">
        <v>43</v>
      </c>
      <c r="M8" s="66">
        <v>42517</v>
      </c>
    </row>
    <row r="9" spans="1:13" x14ac:dyDescent="0.35">
      <c r="A9" s="41" t="s">
        <v>4</v>
      </c>
      <c r="B9" s="58" t="s">
        <v>29</v>
      </c>
      <c r="C9" s="42">
        <v>43091</v>
      </c>
      <c r="D9" s="41"/>
      <c r="E9" s="43">
        <f t="shared" ca="1" si="0"/>
        <v>1202</v>
      </c>
      <c r="F9" s="43" t="str">
        <f t="shared" si="1"/>
        <v/>
      </c>
      <c r="G9" s="41" t="s">
        <v>7</v>
      </c>
      <c r="H9" s="41"/>
      <c r="I9" s="41" t="s">
        <v>92</v>
      </c>
      <c r="J9" s="41" t="s">
        <v>22</v>
      </c>
      <c r="K9" s="58" t="s">
        <v>30</v>
      </c>
      <c r="L9" s="58" t="s">
        <v>31</v>
      </c>
      <c r="M9" s="67">
        <v>43087</v>
      </c>
    </row>
    <row r="10" spans="1:13" x14ac:dyDescent="0.35">
      <c r="A10" s="35" t="s">
        <v>4</v>
      </c>
      <c r="B10" s="61" t="s">
        <v>14</v>
      </c>
      <c r="C10" s="36">
        <v>43130</v>
      </c>
      <c r="D10" s="36">
        <v>43801</v>
      </c>
      <c r="E10" s="37">
        <f t="shared" ca="1" si="0"/>
        <v>671</v>
      </c>
      <c r="F10" s="37">
        <f t="shared" ca="1" si="1"/>
        <v>671</v>
      </c>
      <c r="G10" s="35" t="s">
        <v>18</v>
      </c>
      <c r="H10" s="35" t="s">
        <v>19</v>
      </c>
      <c r="I10" s="35" t="s">
        <v>121</v>
      </c>
      <c r="J10" s="35"/>
      <c r="K10" s="61" t="s">
        <v>20</v>
      </c>
      <c r="L10" s="61" t="s">
        <v>21</v>
      </c>
      <c r="M10" s="68">
        <v>43129</v>
      </c>
    </row>
    <row r="11" spans="1:13" x14ac:dyDescent="0.35">
      <c r="A11" s="41" t="s">
        <v>4</v>
      </c>
      <c r="B11" s="58" t="s">
        <v>15</v>
      </c>
      <c r="C11" s="42">
        <v>43294</v>
      </c>
      <c r="D11" s="41"/>
      <c r="E11" s="43">
        <f t="shared" ca="1" si="0"/>
        <v>999</v>
      </c>
      <c r="F11" s="43" t="str">
        <f t="shared" si="1"/>
        <v/>
      </c>
      <c r="G11" s="41" t="s">
        <v>7</v>
      </c>
      <c r="H11" s="41"/>
      <c r="I11" s="41" t="s">
        <v>122</v>
      </c>
      <c r="J11" s="41" t="s">
        <v>22</v>
      </c>
      <c r="K11" s="58" t="s">
        <v>23</v>
      </c>
      <c r="L11" s="58" t="s">
        <v>24</v>
      </c>
      <c r="M11" s="67">
        <v>43294</v>
      </c>
    </row>
    <row r="12" spans="1:13" x14ac:dyDescent="0.35">
      <c r="A12" s="41" t="s">
        <v>4</v>
      </c>
      <c r="B12" s="58" t="s">
        <v>16</v>
      </c>
      <c r="C12" s="42">
        <v>43294</v>
      </c>
      <c r="D12" s="41"/>
      <c r="E12" s="43">
        <f t="shared" ca="1" si="0"/>
        <v>999</v>
      </c>
      <c r="F12" s="43" t="str">
        <f t="shared" si="1"/>
        <v/>
      </c>
      <c r="G12" s="41" t="s">
        <v>7</v>
      </c>
      <c r="H12" s="41"/>
      <c r="I12" s="41" t="s">
        <v>122</v>
      </c>
      <c r="J12" s="41" t="s">
        <v>120</v>
      </c>
      <c r="K12" s="58" t="s">
        <v>23</v>
      </c>
      <c r="L12" s="58" t="s">
        <v>25</v>
      </c>
      <c r="M12" s="67">
        <v>43294</v>
      </c>
    </row>
    <row r="13" spans="1:13" x14ac:dyDescent="0.35">
      <c r="A13" s="35" t="s">
        <v>4</v>
      </c>
      <c r="B13" s="61" t="s">
        <v>17</v>
      </c>
      <c r="C13" s="36">
        <v>43441</v>
      </c>
      <c r="D13" s="36">
        <v>43565</v>
      </c>
      <c r="E13" s="37">
        <f t="shared" ca="1" si="0"/>
        <v>124</v>
      </c>
      <c r="F13" s="37">
        <f t="shared" ca="1" si="1"/>
        <v>124</v>
      </c>
      <c r="G13" s="35" t="s">
        <v>18</v>
      </c>
      <c r="H13" s="35" t="s">
        <v>19</v>
      </c>
      <c r="I13" s="35" t="s">
        <v>123</v>
      </c>
      <c r="J13" s="35"/>
      <c r="K13" s="61" t="s">
        <v>26</v>
      </c>
      <c r="L13" s="61" t="s">
        <v>27</v>
      </c>
      <c r="M13" s="68">
        <v>43138</v>
      </c>
    </row>
    <row r="14" spans="1:13" x14ac:dyDescent="0.35">
      <c r="A14" s="35" t="s">
        <v>4</v>
      </c>
      <c r="B14" s="61" t="s">
        <v>13</v>
      </c>
      <c r="C14" s="36">
        <v>43774</v>
      </c>
      <c r="D14" s="36">
        <v>44091</v>
      </c>
      <c r="E14" s="37">
        <f t="shared" ca="1" si="0"/>
        <v>317</v>
      </c>
      <c r="F14" s="37">
        <f t="shared" ca="1" si="1"/>
        <v>317</v>
      </c>
      <c r="G14" s="35" t="s">
        <v>18</v>
      </c>
      <c r="H14" s="35" t="s">
        <v>28</v>
      </c>
      <c r="I14" s="35" t="s">
        <v>124</v>
      </c>
      <c r="J14" s="35"/>
      <c r="K14" s="61" t="s">
        <v>5</v>
      </c>
      <c r="L14" s="61" t="s">
        <v>12</v>
      </c>
      <c r="M14" s="68">
        <v>43773</v>
      </c>
    </row>
    <row r="15" spans="1:13" x14ac:dyDescent="0.35">
      <c r="A15" s="35" t="s">
        <v>4</v>
      </c>
      <c r="B15" s="61" t="s">
        <v>9</v>
      </c>
      <c r="C15" s="36">
        <v>43783</v>
      </c>
      <c r="D15" s="36">
        <v>43865</v>
      </c>
      <c r="E15" s="37">
        <f t="shared" ca="1" si="0"/>
        <v>82</v>
      </c>
      <c r="F15" s="37">
        <f t="shared" ca="1" si="1"/>
        <v>82</v>
      </c>
      <c r="G15" s="35" t="s">
        <v>18</v>
      </c>
      <c r="H15" s="35" t="s">
        <v>28</v>
      </c>
      <c r="I15" s="35" t="s">
        <v>125</v>
      </c>
      <c r="J15" s="35"/>
      <c r="K15" s="61" t="s">
        <v>10</v>
      </c>
      <c r="L15" s="61" t="s">
        <v>11</v>
      </c>
      <c r="M15" s="68">
        <v>43781</v>
      </c>
    </row>
    <row r="16" spans="1:13" x14ac:dyDescent="0.35">
      <c r="A16" s="35" t="s">
        <v>4</v>
      </c>
      <c r="B16" s="61" t="s">
        <v>93</v>
      </c>
      <c r="C16" s="36">
        <v>44041</v>
      </c>
      <c r="D16" s="36">
        <v>44085</v>
      </c>
      <c r="E16" s="37">
        <f t="shared" ca="1" si="0"/>
        <v>44</v>
      </c>
      <c r="F16" s="37">
        <f t="shared" ca="1" si="1"/>
        <v>44</v>
      </c>
      <c r="G16" s="35" t="s">
        <v>18</v>
      </c>
      <c r="H16" s="35" t="s">
        <v>19</v>
      </c>
      <c r="I16" s="35" t="s">
        <v>87</v>
      </c>
      <c r="J16" s="35"/>
      <c r="K16" s="61" t="s">
        <v>23</v>
      </c>
      <c r="L16" s="61" t="s">
        <v>98</v>
      </c>
      <c r="M16" s="68">
        <v>44040</v>
      </c>
    </row>
    <row r="17" spans="1:13" x14ac:dyDescent="0.35">
      <c r="A17" s="35" t="s">
        <v>4</v>
      </c>
      <c r="B17" s="61" t="s">
        <v>95</v>
      </c>
      <c r="C17" s="36">
        <v>44089</v>
      </c>
      <c r="D17" s="36">
        <v>44235</v>
      </c>
      <c r="E17" s="37">
        <f t="shared" ca="1" si="0"/>
        <v>146</v>
      </c>
      <c r="F17" s="37">
        <f t="shared" ca="1" si="1"/>
        <v>146</v>
      </c>
      <c r="G17" s="35" t="s">
        <v>18</v>
      </c>
      <c r="H17" s="35" t="s">
        <v>19</v>
      </c>
      <c r="I17" s="35" t="s">
        <v>99</v>
      </c>
      <c r="J17" s="35"/>
      <c r="K17" s="61" t="s">
        <v>30</v>
      </c>
      <c r="L17" s="61" t="s">
        <v>100</v>
      </c>
      <c r="M17" s="68">
        <v>44083</v>
      </c>
    </row>
    <row r="18" spans="1:13" x14ac:dyDescent="0.35">
      <c r="A18" s="35" t="s">
        <v>4</v>
      </c>
      <c r="B18" s="61" t="s">
        <v>96</v>
      </c>
      <c r="C18" s="36">
        <v>44180</v>
      </c>
      <c r="D18" s="36">
        <v>44251</v>
      </c>
      <c r="E18" s="37">
        <f t="shared" ca="1" si="0"/>
        <v>71</v>
      </c>
      <c r="F18" s="37">
        <f t="shared" ca="1" si="1"/>
        <v>71</v>
      </c>
      <c r="G18" s="35" t="s">
        <v>101</v>
      </c>
      <c r="H18" s="35" t="s">
        <v>104</v>
      </c>
      <c r="I18" s="35" t="s">
        <v>105</v>
      </c>
      <c r="J18" s="35" t="s">
        <v>102</v>
      </c>
      <c r="K18" s="61" t="s">
        <v>10</v>
      </c>
      <c r="L18" s="61" t="s">
        <v>103</v>
      </c>
      <c r="M18" s="68">
        <v>44174</v>
      </c>
    </row>
    <row r="19" spans="1:13" x14ac:dyDescent="0.35">
      <c r="A19" s="35" t="s">
        <v>4</v>
      </c>
      <c r="B19" s="61" t="s">
        <v>97</v>
      </c>
      <c r="C19" s="36">
        <v>44182</v>
      </c>
      <c r="D19" s="36"/>
      <c r="E19" s="37">
        <f t="shared" ca="1" si="0"/>
        <v>111</v>
      </c>
      <c r="F19" s="37" t="str">
        <f t="shared" si="1"/>
        <v/>
      </c>
      <c r="G19" s="35" t="s">
        <v>7</v>
      </c>
      <c r="H19" s="35"/>
      <c r="I19" s="35" t="s">
        <v>108</v>
      </c>
      <c r="J19" s="35" t="s">
        <v>106</v>
      </c>
      <c r="K19" s="61" t="s">
        <v>10</v>
      </c>
      <c r="L19" s="61" t="s">
        <v>107</v>
      </c>
      <c r="M19" s="68">
        <v>44180</v>
      </c>
    </row>
    <row r="20" spans="1:13" x14ac:dyDescent="0.35">
      <c r="A20" s="35" t="s">
        <v>4</v>
      </c>
      <c r="B20" s="61" t="s">
        <v>94</v>
      </c>
      <c r="C20" s="36">
        <v>44258</v>
      </c>
      <c r="D20" s="36"/>
      <c r="E20" s="37">
        <f t="shared" ca="1" si="0"/>
        <v>35</v>
      </c>
      <c r="F20" s="37" t="str">
        <f t="shared" si="1"/>
        <v/>
      </c>
      <c r="G20" s="35" t="s">
        <v>7</v>
      </c>
      <c r="H20" s="35"/>
      <c r="I20" s="35" t="s">
        <v>111</v>
      </c>
      <c r="J20" s="35" t="s">
        <v>22</v>
      </c>
      <c r="K20" s="61" t="s">
        <v>110</v>
      </c>
      <c r="L20" s="61" t="s">
        <v>109</v>
      </c>
      <c r="M20" s="68">
        <v>44256</v>
      </c>
    </row>
    <row r="21" spans="1:13" x14ac:dyDescent="0.35">
      <c r="A21" s="22" t="s">
        <v>48</v>
      </c>
      <c r="B21" s="62" t="s">
        <v>56</v>
      </c>
      <c r="C21" s="23">
        <v>42157</v>
      </c>
      <c r="D21" s="23">
        <v>42163</v>
      </c>
      <c r="E21" s="24">
        <f t="shared" ca="1" si="0"/>
        <v>6</v>
      </c>
      <c r="F21" s="24">
        <f t="shared" ca="1" si="1"/>
        <v>6</v>
      </c>
      <c r="G21" s="22" t="s">
        <v>18</v>
      </c>
      <c r="H21" s="22" t="s">
        <v>38</v>
      </c>
      <c r="I21" s="22" t="s">
        <v>126</v>
      </c>
      <c r="J21" s="22"/>
      <c r="K21" s="62" t="s">
        <v>55</v>
      </c>
      <c r="L21" s="62"/>
      <c r="M21" s="62"/>
    </row>
    <row r="22" spans="1:13" x14ac:dyDescent="0.35">
      <c r="A22" s="25" t="s">
        <v>48</v>
      </c>
      <c r="B22" s="63" t="s">
        <v>52</v>
      </c>
      <c r="C22" s="26">
        <v>42970</v>
      </c>
      <c r="D22" s="26">
        <v>42979</v>
      </c>
      <c r="E22" s="27">
        <f t="shared" ca="1" si="0"/>
        <v>9</v>
      </c>
      <c r="F22" s="27">
        <f t="shared" ca="1" si="1"/>
        <v>9</v>
      </c>
      <c r="G22" s="25" t="s">
        <v>18</v>
      </c>
      <c r="H22" s="25" t="s">
        <v>38</v>
      </c>
      <c r="I22" s="44" t="s">
        <v>128</v>
      </c>
      <c r="J22" s="25"/>
      <c r="K22" s="63" t="s">
        <v>53</v>
      </c>
      <c r="L22" s="63" t="s">
        <v>54</v>
      </c>
      <c r="M22" s="63"/>
    </row>
    <row r="23" spans="1:13" x14ac:dyDescent="0.35">
      <c r="A23" s="28" t="s">
        <v>48</v>
      </c>
      <c r="B23" s="64" t="s">
        <v>49</v>
      </c>
      <c r="C23" s="29">
        <v>43592</v>
      </c>
      <c r="D23" s="29">
        <v>43861</v>
      </c>
      <c r="E23" s="30">
        <f t="shared" ca="1" si="0"/>
        <v>269</v>
      </c>
      <c r="F23" s="30">
        <f t="shared" ca="1" si="1"/>
        <v>269</v>
      </c>
      <c r="G23" s="28" t="s">
        <v>18</v>
      </c>
      <c r="H23" s="28" t="s">
        <v>19</v>
      </c>
      <c r="I23" s="28" t="s">
        <v>127</v>
      </c>
      <c r="J23" s="28"/>
      <c r="K23" s="64" t="s">
        <v>50</v>
      </c>
      <c r="L23" s="64" t="s">
        <v>51</v>
      </c>
      <c r="M23" s="64"/>
    </row>
    <row r="24" spans="1:13" x14ac:dyDescent="0.35">
      <c r="A24" s="38" t="s">
        <v>113</v>
      </c>
      <c r="B24" s="65" t="s">
        <v>114</v>
      </c>
      <c r="C24" s="39">
        <v>44242</v>
      </c>
      <c r="D24" s="39"/>
      <c r="E24" s="40">
        <f t="shared" ca="1" si="0"/>
        <v>51</v>
      </c>
      <c r="F24" s="40" t="str">
        <f t="shared" si="1"/>
        <v/>
      </c>
      <c r="G24" s="38" t="s">
        <v>7</v>
      </c>
      <c r="H24" s="38"/>
      <c r="I24" s="38" t="s">
        <v>117</v>
      </c>
      <c r="J24" s="38"/>
      <c r="K24" s="65" t="s">
        <v>115</v>
      </c>
      <c r="L24" s="65" t="s">
        <v>116</v>
      </c>
      <c r="M24" s="65"/>
    </row>
    <row r="25" spans="1:13" x14ac:dyDescent="0.35">
      <c r="A25" t="s">
        <v>57</v>
      </c>
      <c r="B25" s="60" t="s">
        <v>58</v>
      </c>
      <c r="C25" s="1">
        <v>42459</v>
      </c>
      <c r="D25" s="1">
        <v>42864</v>
      </c>
      <c r="E25" s="40">
        <f t="shared" ca="1" si="0"/>
        <v>405</v>
      </c>
      <c r="F25" s="40">
        <f t="shared" ca="1" si="1"/>
        <v>405</v>
      </c>
      <c r="G25" t="s">
        <v>18</v>
      </c>
      <c r="H25" t="s">
        <v>59</v>
      </c>
      <c r="I25" s="44" t="s">
        <v>129</v>
      </c>
      <c r="K25" s="60" t="s">
        <v>60</v>
      </c>
      <c r="L25" s="60" t="s">
        <v>61</v>
      </c>
      <c r="M25" s="60"/>
    </row>
    <row r="26" spans="1:13" x14ac:dyDescent="0.35">
      <c r="A26" s="22" t="s">
        <v>62</v>
      </c>
      <c r="B26" s="62" t="s">
        <v>66</v>
      </c>
      <c r="C26" s="23">
        <v>42299</v>
      </c>
      <c r="D26" s="23">
        <v>42508</v>
      </c>
      <c r="E26" s="24">
        <f t="shared" ca="1" si="0"/>
        <v>209</v>
      </c>
      <c r="F26" s="24">
        <f t="shared" ca="1" si="1"/>
        <v>209</v>
      </c>
      <c r="G26" s="22" t="s">
        <v>18</v>
      </c>
      <c r="H26" s="22" t="s">
        <v>59</v>
      </c>
      <c r="I26" s="22" t="s">
        <v>131</v>
      </c>
      <c r="J26" s="22"/>
      <c r="K26" s="62" t="s">
        <v>68</v>
      </c>
      <c r="L26" s="62" t="s">
        <v>69</v>
      </c>
      <c r="M26" s="69">
        <v>42299</v>
      </c>
    </row>
    <row r="27" spans="1:13" x14ac:dyDescent="0.35">
      <c r="A27" s="25" t="s">
        <v>62</v>
      </c>
      <c r="B27" s="63" t="s">
        <v>67</v>
      </c>
      <c r="C27" s="26">
        <v>42303</v>
      </c>
      <c r="D27" s="26">
        <v>42508</v>
      </c>
      <c r="E27" s="27">
        <f t="shared" ca="1" si="0"/>
        <v>205</v>
      </c>
      <c r="F27" s="27">
        <f t="shared" ca="1" si="1"/>
        <v>205</v>
      </c>
      <c r="G27" s="25" t="s">
        <v>18</v>
      </c>
      <c r="H27" s="25" t="s">
        <v>71</v>
      </c>
      <c r="I27" s="44" t="s">
        <v>131</v>
      </c>
      <c r="J27" s="25"/>
      <c r="K27" s="63" t="s">
        <v>64</v>
      </c>
      <c r="L27" s="63" t="s">
        <v>70</v>
      </c>
      <c r="M27" s="70">
        <v>42303</v>
      </c>
    </row>
    <row r="28" spans="1:13" x14ac:dyDescent="0.35">
      <c r="A28" s="28" t="s">
        <v>62</v>
      </c>
      <c r="B28" s="64" t="s">
        <v>63</v>
      </c>
      <c r="C28" s="29">
        <v>43418</v>
      </c>
      <c r="D28" s="29">
        <v>43481</v>
      </c>
      <c r="E28" s="30">
        <f t="shared" ca="1" si="0"/>
        <v>63</v>
      </c>
      <c r="F28" s="30">
        <f t="shared" ca="1" si="1"/>
        <v>63</v>
      </c>
      <c r="G28" s="28" t="s">
        <v>18</v>
      </c>
      <c r="H28" s="28" t="s">
        <v>59</v>
      </c>
      <c r="I28" s="28" t="s">
        <v>130</v>
      </c>
      <c r="J28" s="28"/>
      <c r="K28" s="64" t="s">
        <v>64</v>
      </c>
      <c r="L28" s="64" t="s">
        <v>65</v>
      </c>
      <c r="M28" s="71">
        <v>43417</v>
      </c>
    </row>
    <row r="29" spans="1:13" x14ac:dyDescent="0.35">
      <c r="D29" s="21" t="s">
        <v>73</v>
      </c>
      <c r="E29" s="45">
        <f ca="1">AVERAGE(E2:E28)</f>
        <v>274.56</v>
      </c>
      <c r="F29" s="45">
        <f ca="1">AVERAGE(F2:F28)</f>
        <v>182.47368421052633</v>
      </c>
      <c r="H29" s="2"/>
      <c r="I29" s="2"/>
    </row>
    <row r="30" spans="1:13" x14ac:dyDescent="0.35">
      <c r="D30" s="21" t="s">
        <v>74</v>
      </c>
      <c r="E30" s="45">
        <f ca="1">MEDIAN(E2:E28)</f>
        <v>197</v>
      </c>
      <c r="F30" s="45">
        <f ca="1">MEDIAN(F2:F28)</f>
        <v>197</v>
      </c>
      <c r="H30" s="2"/>
      <c r="I30" s="2"/>
    </row>
    <row r="31" spans="1:13" x14ac:dyDescent="0.35">
      <c r="D31" s="21" t="s">
        <v>83</v>
      </c>
      <c r="E31" s="46">
        <f ca="1">_xlfn.PERCENTILE.INC(E2:E28,0.9)</f>
        <v>867.80000000000041</v>
      </c>
      <c r="F31" s="46">
        <f ca="1">_xlfn.PERCENTILE.INC(F2:F28,0.9)</f>
        <v>334.59999999999991</v>
      </c>
    </row>
  </sheetData>
  <autoFilter ref="A1:M28" xr:uid="{00000000-0009-0000-0000-000000000000}">
    <sortState xmlns:xlrd2="http://schemas.microsoft.com/office/spreadsheetml/2017/richdata2" ref="A2:M28">
      <sortCondition ref="A2:A28" customList="MS Praha,KS Praha,KS ČB,KS Plzeň,KS ÚL,KS HK,KS Brno,KS Ostrava"/>
      <sortCondition ref="C2:C28"/>
    </sortState>
  </autoFilter>
  <phoneticPr fontId="2" type="noConversion"/>
  <pageMargins left="0.7" right="0.7" top="0.78740157499999996" bottom="0.78740157499999996" header="0.3" footer="0.3"/>
  <pageSetup paperSize="9" scale="64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Tab. vyř.</vt:lpstr>
      <vt:lpstr>Seznam věcí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2021-04-07T06:28:55Z</dcterms:created>
  <dcterms:modified xsi:type="dcterms:W3CDTF">2021-04-07T17:30:55Z</dcterms:modified>
</cp:coreProperties>
</file>