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monod" sheetId="3" r:id="rId1"/>
    <sheet name="monod.productivity" sheetId="5" r:id="rId2"/>
    <sheet name="aiba" sheetId="6" r:id="rId3"/>
  </sheets>
  <definedNames>
    <definedName name="Cs" localSheetId="0">monod!$B$4</definedName>
    <definedName name="Cs">#REF!</definedName>
    <definedName name="Cse" localSheetId="0">monod!$B$3</definedName>
    <definedName name="Cse">#REF!</definedName>
    <definedName name="Cso">#REF!</definedName>
    <definedName name="Cxo">#REF!</definedName>
    <definedName name="kd">monod!$B$11</definedName>
    <definedName name="Ks">monod!$B$10</definedName>
    <definedName name="umax">monod!$B$8</definedName>
    <definedName name="umax.">#REF!</definedName>
    <definedName name="umaxx">#REF!</definedName>
    <definedName name="uo">monod!$B$9</definedName>
    <definedName name="uxmed">#REF!</definedName>
    <definedName name="Vo" localSheetId="0">monod!$B$2</definedName>
    <definedName name="Vo">#REF!</definedName>
    <definedName name="Yx_s" localSheetId="0">monod!$B$6</definedName>
    <definedName name="Yx_s">#REF!</definedName>
  </definedNames>
  <calcPr calcId="125725"/>
</workbook>
</file>

<file path=xl/calcChain.xml><?xml version="1.0" encoding="utf-8"?>
<calcChain xmlns="http://schemas.openxmlformats.org/spreadsheetml/2006/main">
  <c r="J6" i="3"/>
  <c r="J3"/>
  <c r="J5" i="5"/>
  <c r="J4"/>
  <c r="J3"/>
  <c r="J2"/>
  <c r="H4" i="6"/>
  <c r="H5" s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3"/>
  <c r="H2"/>
  <c r="F107" i="5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3"/>
  <c r="B7"/>
  <c r="B8"/>
  <c r="H6" i="6" l="1"/>
  <c r="E5" i="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G54" s="1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G118" s="1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"/>
  <c r="E4" i="3"/>
  <c r="F4" s="1"/>
  <c r="G4" s="1"/>
  <c r="E5"/>
  <c r="F5" s="1"/>
  <c r="G5" s="1"/>
  <c r="E6"/>
  <c r="F6" s="1"/>
  <c r="G6" s="1"/>
  <c r="E7"/>
  <c r="F7" s="1"/>
  <c r="G7" s="1"/>
  <c r="E8"/>
  <c r="F8" s="1"/>
  <c r="G8" s="1"/>
  <c r="E9"/>
  <c r="F9" s="1"/>
  <c r="G9" s="1"/>
  <c r="E10"/>
  <c r="F10" s="1"/>
  <c r="G10" s="1"/>
  <c r="E11"/>
  <c r="F11" s="1"/>
  <c r="G11" s="1"/>
  <c r="E12"/>
  <c r="F12" s="1"/>
  <c r="G12" s="1"/>
  <c r="E13"/>
  <c r="F13" s="1"/>
  <c r="G13" s="1"/>
  <c r="E14"/>
  <c r="F14" s="1"/>
  <c r="G14" s="1"/>
  <c r="E15"/>
  <c r="F15" s="1"/>
  <c r="G15" s="1"/>
  <c r="E16"/>
  <c r="F16" s="1"/>
  <c r="G16" s="1"/>
  <c r="E17"/>
  <c r="F17" s="1"/>
  <c r="G17" s="1"/>
  <c r="E18"/>
  <c r="F18" s="1"/>
  <c r="G18" s="1"/>
  <c r="E19"/>
  <c r="F19" s="1"/>
  <c r="G19" s="1"/>
  <c r="E20"/>
  <c r="F20" s="1"/>
  <c r="G20" s="1"/>
  <c r="E21"/>
  <c r="F21" s="1"/>
  <c r="G21" s="1"/>
  <c r="E22"/>
  <c r="F22" s="1"/>
  <c r="G22" s="1"/>
  <c r="E23"/>
  <c r="F23" s="1"/>
  <c r="G23" s="1"/>
  <c r="E24"/>
  <c r="F24" s="1"/>
  <c r="G24" s="1"/>
  <c r="E25"/>
  <c r="F25" s="1"/>
  <c r="G25" s="1"/>
  <c r="E26"/>
  <c r="F26" s="1"/>
  <c r="G26" s="1"/>
  <c r="E27"/>
  <c r="F27" s="1"/>
  <c r="G27" s="1"/>
  <c r="E28"/>
  <c r="F28" s="1"/>
  <c r="G28" s="1"/>
  <c r="E29"/>
  <c r="F29" s="1"/>
  <c r="G29" s="1"/>
  <c r="E30"/>
  <c r="F30" s="1"/>
  <c r="G30" s="1"/>
  <c r="E31"/>
  <c r="F31" s="1"/>
  <c r="G31" s="1"/>
  <c r="E32"/>
  <c r="F32" s="1"/>
  <c r="G32" s="1"/>
  <c r="E33"/>
  <c r="F33" s="1"/>
  <c r="G33" s="1"/>
  <c r="E34"/>
  <c r="F34" s="1"/>
  <c r="G34" s="1"/>
  <c r="E35"/>
  <c r="F35" s="1"/>
  <c r="G35" s="1"/>
  <c r="E36"/>
  <c r="F36" s="1"/>
  <c r="G36" s="1"/>
  <c r="E37"/>
  <c r="F37" s="1"/>
  <c r="G37" s="1"/>
  <c r="E38"/>
  <c r="F38" s="1"/>
  <c r="G38" s="1"/>
  <c r="E39"/>
  <c r="F39" s="1"/>
  <c r="G39" s="1"/>
  <c r="E40"/>
  <c r="F40" s="1"/>
  <c r="G40" s="1"/>
  <c r="E41"/>
  <c r="F41" s="1"/>
  <c r="G41" s="1"/>
  <c r="E42"/>
  <c r="F42" s="1"/>
  <c r="G42" s="1"/>
  <c r="E43"/>
  <c r="F43" s="1"/>
  <c r="G43" s="1"/>
  <c r="E44"/>
  <c r="F44" s="1"/>
  <c r="G44" s="1"/>
  <c r="E45"/>
  <c r="F45" s="1"/>
  <c r="G45" s="1"/>
  <c r="E46"/>
  <c r="F46" s="1"/>
  <c r="G46" s="1"/>
  <c r="E47"/>
  <c r="F47" s="1"/>
  <c r="G47" s="1"/>
  <c r="E48"/>
  <c r="F48" s="1"/>
  <c r="G48" s="1"/>
  <c r="E49"/>
  <c r="F49" s="1"/>
  <c r="G49" s="1"/>
  <c r="E3"/>
  <c r="G302" i="5" l="1"/>
  <c r="G298"/>
  <c r="G294"/>
  <c r="G290"/>
  <c r="G286"/>
  <c r="G282"/>
  <c r="G278"/>
  <c r="G274"/>
  <c r="G270"/>
  <c r="G266"/>
  <c r="G262"/>
  <c r="G258"/>
  <c r="G254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4"/>
  <c r="G110"/>
  <c r="G106"/>
  <c r="G102"/>
  <c r="G98"/>
  <c r="G94"/>
  <c r="G90"/>
  <c r="G86"/>
  <c r="G82"/>
  <c r="G78"/>
  <c r="G74"/>
  <c r="G70"/>
  <c r="G66"/>
  <c r="G62"/>
  <c r="G58"/>
  <c r="G50"/>
  <c r="G46"/>
  <c r="G42"/>
  <c r="G38"/>
  <c r="G34"/>
  <c r="G30"/>
  <c r="G26"/>
  <c r="G22"/>
  <c r="G18"/>
  <c r="G14"/>
  <c r="G10"/>
  <c r="G6"/>
  <c r="G303"/>
  <c r="G299"/>
  <c r="G295"/>
  <c r="G291"/>
  <c r="G287"/>
  <c r="G283"/>
  <c r="G279"/>
  <c r="G275"/>
  <c r="G271"/>
  <c r="G267"/>
  <c r="G263"/>
  <c r="G259"/>
  <c r="G255"/>
  <c r="G251"/>
  <c r="G247"/>
  <c r="G243"/>
  <c r="G239"/>
  <c r="G235"/>
  <c r="G231"/>
  <c r="G227"/>
  <c r="G223"/>
  <c r="G219"/>
  <c r="G215"/>
  <c r="G211"/>
  <c r="G207"/>
  <c r="G203"/>
  <c r="G199"/>
  <c r="G195"/>
  <c r="G191"/>
  <c r="G187"/>
  <c r="G183"/>
  <c r="G179"/>
  <c r="G175"/>
  <c r="G171"/>
  <c r="G167"/>
  <c r="G163"/>
  <c r="G159"/>
  <c r="G155"/>
  <c r="G151"/>
  <c r="G147"/>
  <c r="G143"/>
  <c r="G139"/>
  <c r="G135"/>
  <c r="G131"/>
  <c r="G127"/>
  <c r="G123"/>
  <c r="G119"/>
  <c r="G115"/>
  <c r="G111"/>
  <c r="G107"/>
  <c r="G103"/>
  <c r="G99"/>
  <c r="G95"/>
  <c r="G91"/>
  <c r="G87"/>
  <c r="G83"/>
  <c r="G79"/>
  <c r="G75"/>
  <c r="G71"/>
  <c r="G67"/>
  <c r="G63"/>
  <c r="G59"/>
  <c r="G55"/>
  <c r="G51"/>
  <c r="G47"/>
  <c r="G43"/>
  <c r="G39"/>
  <c r="G35"/>
  <c r="G31"/>
  <c r="G27"/>
  <c r="G23"/>
  <c r="G19"/>
  <c r="G15"/>
  <c r="G11"/>
  <c r="G7"/>
  <c r="G229"/>
  <c r="G141"/>
  <c r="G296"/>
  <c r="G280"/>
  <c r="G268"/>
  <c r="G252"/>
  <c r="G232"/>
  <c r="G216"/>
  <c r="G200"/>
  <c r="G184"/>
  <c r="G168"/>
  <c r="G152"/>
  <c r="G136"/>
  <c r="G128"/>
  <c r="G108"/>
  <c r="G92"/>
  <c r="G84"/>
  <c r="G72"/>
  <c r="G56"/>
  <c r="G40"/>
  <c r="G24"/>
  <c r="G8"/>
  <c r="G3"/>
  <c r="G288"/>
  <c r="G272"/>
  <c r="G256"/>
  <c r="G236"/>
  <c r="G220"/>
  <c r="G208"/>
  <c r="G196"/>
  <c r="G180"/>
  <c r="G160"/>
  <c r="G140"/>
  <c r="G120"/>
  <c r="G100"/>
  <c r="G80"/>
  <c r="G64"/>
  <c r="G48"/>
  <c r="G28"/>
  <c r="G301"/>
  <c r="G297"/>
  <c r="G293"/>
  <c r="G289"/>
  <c r="G285"/>
  <c r="G281"/>
  <c r="G277"/>
  <c r="G273"/>
  <c r="G269"/>
  <c r="G265"/>
  <c r="G261"/>
  <c r="G257"/>
  <c r="G253"/>
  <c r="G249"/>
  <c r="G245"/>
  <c r="G241"/>
  <c r="G237"/>
  <c r="G233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300"/>
  <c r="G284"/>
  <c r="G264"/>
  <c r="G244"/>
  <c r="G224"/>
  <c r="G204"/>
  <c r="G188"/>
  <c r="G176"/>
  <c r="G164"/>
  <c r="G156"/>
  <c r="G148"/>
  <c r="G132"/>
  <c r="G124"/>
  <c r="G112"/>
  <c r="G104"/>
  <c r="G88"/>
  <c r="G68"/>
  <c r="G52"/>
  <c r="G44"/>
  <c r="G32"/>
  <c r="G20"/>
  <c r="G16"/>
  <c r="G12"/>
  <c r="G292"/>
  <c r="G276"/>
  <c r="G260"/>
  <c r="G248"/>
  <c r="G240"/>
  <c r="G228"/>
  <c r="G212"/>
  <c r="G192"/>
  <c r="G172"/>
  <c r="G144"/>
  <c r="G116"/>
  <c r="G96"/>
  <c r="G76"/>
  <c r="G60"/>
  <c r="G36"/>
  <c r="F3" i="3"/>
  <c r="G3" s="1"/>
  <c r="G4" i="5"/>
  <c r="E4"/>
</calcChain>
</file>

<file path=xl/sharedStrings.xml><?xml version="1.0" encoding="utf-8"?>
<sst xmlns="http://schemas.openxmlformats.org/spreadsheetml/2006/main" count="80" uniqueCount="33">
  <si>
    <t>Cx</t>
  </si>
  <si>
    <t>Vo</t>
  </si>
  <si>
    <t>Cse</t>
  </si>
  <si>
    <t>Cs</t>
  </si>
  <si>
    <t>Yx/s</t>
  </si>
  <si>
    <t>umax</t>
  </si>
  <si>
    <t>Ks</t>
  </si>
  <si>
    <t>uo</t>
  </si>
  <si>
    <t>kd</t>
  </si>
  <si>
    <t>F</t>
  </si>
  <si>
    <t>P</t>
  </si>
  <si>
    <t>Cs/Ks+Cs</t>
  </si>
  <si>
    <t>ux = umax.(Cs)/(Ks+Cs)</t>
  </si>
  <si>
    <t>rx = 4.Cs.Cx/(3.Cs+4)</t>
  </si>
  <si>
    <t>m³</t>
  </si>
  <si>
    <t>gX/gS</t>
  </si>
  <si>
    <t>g/L</t>
  </si>
  <si>
    <t>/h</t>
  </si>
  <si>
    <t>L</t>
  </si>
  <si>
    <t>g/m³</t>
  </si>
  <si>
    <t>Yp/s</t>
  </si>
  <si>
    <t>Kp</t>
  </si>
  <si>
    <t>L/h</t>
  </si>
  <si>
    <t>ux = umax.(Cs/(Ks+Cs)).(Kp/(Kp+Cp))</t>
  </si>
  <si>
    <t>ux</t>
  </si>
  <si>
    <t>gP/gS</t>
  </si>
  <si>
    <t>Cp</t>
  </si>
  <si>
    <t>g/L.h</t>
  </si>
  <si>
    <t>Fmax</t>
  </si>
  <si>
    <t>Fmax (Cs = Cse):</t>
  </si>
  <si>
    <t>FCxmax (dCx/F = 0):</t>
  </si>
  <si>
    <t>FCxmax</t>
  </si>
  <si>
    <t>Initial Data: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</si>
</sst>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/>
    <xf numFmtId="0" fontId="4" fillId="0" borderId="0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Cx (F)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Cx</c:v>
          </c:tx>
          <c:marker>
            <c:symbol val="none"/>
          </c:marker>
          <c:xVal>
            <c:numRef>
              <c:f>monod!$D$3:$D$49</c:f>
              <c:numCache>
                <c:formatCode>General</c:formatCode>
                <c:ptCount val="4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4.55</c:v>
                </c:pt>
              </c:numCache>
            </c:numRef>
          </c:xVal>
          <c:yVal>
            <c:numRef>
              <c:f>monod!$G$3:$G$49</c:f>
              <c:numCache>
                <c:formatCode>0.000</c:formatCode>
                <c:ptCount val="47"/>
                <c:pt idx="0">
                  <c:v>1.070254995738651E-15</c:v>
                </c:pt>
                <c:pt idx="1">
                  <c:v>0.43729128014842422</c:v>
                </c:pt>
                <c:pt idx="2">
                  <c:v>0.79999999999999771</c:v>
                </c:pt>
                <c:pt idx="3">
                  <c:v>1.1052373158756135</c:v>
                </c:pt>
                <c:pt idx="4">
                  <c:v>1.3652173913043495</c:v>
                </c:pt>
                <c:pt idx="5">
                  <c:v>1.588888888888889</c:v>
                </c:pt>
                <c:pt idx="6">
                  <c:v>1.7829545454545439</c:v>
                </c:pt>
                <c:pt idx="7">
                  <c:v>1.9525307797537623</c:v>
                </c:pt>
                <c:pt idx="8">
                  <c:v>2.1015873015873017</c:v>
                </c:pt>
                <c:pt idx="9">
                  <c:v>2.2332477535301671</c:v>
                </c:pt>
                <c:pt idx="10">
                  <c:v>2.35</c:v>
                </c:pt>
                <c:pt idx="11">
                  <c:v>2.453846153846154</c:v>
                </c:pt>
                <c:pt idx="12">
                  <c:v>2.5464114832535882</c:v>
                </c:pt>
                <c:pt idx="13">
                  <c:v>2.6290246768507641</c:v>
                </c:pt>
                <c:pt idx="14">
                  <c:v>2.7027777777777775</c:v>
                </c:pt>
                <c:pt idx="15">
                  <c:v>2.7685714285714282</c:v>
                </c:pt>
                <c:pt idx="16">
                  <c:v>2.8271493212669685</c:v>
                </c:pt>
                <c:pt idx="17">
                  <c:v>2.879124579124579</c:v>
                </c:pt>
                <c:pt idx="18">
                  <c:v>2.9249999999999994</c:v>
                </c:pt>
                <c:pt idx="19">
                  <c:v>2.9651835372636266</c:v>
                </c:pt>
                <c:pt idx="20">
                  <c:v>3</c:v>
                </c:pt>
                <c:pt idx="21">
                  <c:v>3.0296996662958837</c:v>
                </c:pt>
                <c:pt idx="22">
                  <c:v>3.0544642857142859</c:v>
                </c:pt>
                <c:pt idx="23">
                  <c:v>3.074410774410774</c:v>
                </c:pt>
                <c:pt idx="24">
                  <c:v>3.0895927601809947</c:v>
                </c:pt>
                <c:pt idx="25">
                  <c:v>3.0999999999999996</c:v>
                </c:pt>
                <c:pt idx="26">
                  <c:v>3.1055555555555561</c:v>
                </c:pt>
                <c:pt idx="27">
                  <c:v>3.106481037527336</c:v>
                </c:pt>
                <c:pt idx="28">
                  <c:v>3.101435406698565</c:v>
                </c:pt>
                <c:pt idx="29">
                  <c:v>3.0912087912087913</c:v>
                </c:pt>
                <c:pt idx="30">
                  <c:v>3.0750000000000002</c:v>
                </c:pt>
                <c:pt idx="31">
                  <c:v>3.0522464698331198</c:v>
                </c:pt>
                <c:pt idx="32">
                  <c:v>3.0222222222222226</c:v>
                </c:pt>
                <c:pt idx="33">
                  <c:v>2.9839945280437763</c:v>
                </c:pt>
                <c:pt idx="34">
                  <c:v>2.936363636363637</c:v>
                </c:pt>
                <c:pt idx="35">
                  <c:v>2.8777777777777778</c:v>
                </c:pt>
                <c:pt idx="36">
                  <c:v>2.8062111801242238</c:v>
                </c:pt>
                <c:pt idx="37">
                  <c:v>2.7189852700491</c:v>
                </c:pt>
                <c:pt idx="38">
                  <c:v>2.6125000000000003</c:v>
                </c:pt>
                <c:pt idx="39">
                  <c:v>2.4818181818181815</c:v>
                </c:pt>
                <c:pt idx="40">
                  <c:v>2.3199999999999998</c:v>
                </c:pt>
                <c:pt idx="41">
                  <c:v>2.1169934640522885</c:v>
                </c:pt>
                <c:pt idx="42">
                  <c:v>1.8576923076923073</c:v>
                </c:pt>
                <c:pt idx="43">
                  <c:v>1.5183288409703513</c:v>
                </c:pt>
                <c:pt idx="44">
                  <c:v>1.0592592592592573</c:v>
                </c:pt>
                <c:pt idx="45">
                  <c:v>0.40909090909090906</c:v>
                </c:pt>
                <c:pt idx="46">
                  <c:v>-2.7327327327325044E-2</c:v>
                </c:pt>
              </c:numCache>
            </c:numRef>
          </c:yVal>
          <c:smooth val="1"/>
        </c:ser>
        <c:axId val="166495744"/>
        <c:axId val="166497664"/>
      </c:scatterChart>
      <c:valAx>
        <c:axId val="166495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 (L/h)</a:t>
                </a:r>
              </a:p>
            </c:rich>
          </c:tx>
          <c:layout/>
        </c:title>
        <c:numFmt formatCode="General" sourceLinked="1"/>
        <c:tickLblPos val="nextTo"/>
        <c:crossAx val="166497664"/>
        <c:crosses val="autoZero"/>
        <c:crossBetween val="midCat"/>
      </c:valAx>
      <c:valAx>
        <c:axId val="16649766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Cx (g/L)</a:t>
                </a:r>
              </a:p>
            </c:rich>
          </c:tx>
          <c:layout/>
        </c:title>
        <c:numFmt formatCode="0.000" sourceLinked="1"/>
        <c:tickLblPos val="nextTo"/>
        <c:crossAx val="166495744"/>
        <c:crosses val="autoZero"/>
        <c:crossBetween val="midCat"/>
      </c:valAx>
    </c:plotArea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Productivity (Cs)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</c:v>
          </c:tx>
          <c:marker>
            <c:symbol val="none"/>
          </c:marker>
          <c:xVal>
            <c:numRef>
              <c:f>monod.productivity!$D$3:$D$303</c:f>
              <c:numCache>
                <c:formatCode>0.0</c:formatCode>
                <c:ptCount val="3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</c:numCache>
            </c:numRef>
          </c:xVal>
          <c:yVal>
            <c:numRef>
              <c:f>monod.productivity!$G$3:$G$303</c:f>
              <c:numCache>
                <c:formatCode>0.000</c:formatCode>
                <c:ptCount val="301"/>
                <c:pt idx="0">
                  <c:v>0</c:v>
                </c:pt>
                <c:pt idx="1">
                  <c:v>1.0400000000000003</c:v>
                </c:pt>
                <c:pt idx="2">
                  <c:v>1.8338461538461539</c:v>
                </c:pt>
                <c:pt idx="3">
                  <c:v>2.4579310344827587</c:v>
                </c:pt>
                <c:pt idx="4">
                  <c:v>2.9600000000000004</c:v>
                </c:pt>
                <c:pt idx="5">
                  <c:v>3.3714285714285719</c:v>
                </c:pt>
                <c:pt idx="6">
                  <c:v>3.7136842105263157</c:v>
                </c:pt>
                <c:pt idx="7">
                  <c:v>4.0019512195121951</c:v>
                </c:pt>
                <c:pt idx="8">
                  <c:v>4.2472727272727262</c:v>
                </c:pt>
                <c:pt idx="9">
                  <c:v>4.4578723404255323</c:v>
                </c:pt>
                <c:pt idx="10">
                  <c:v>4.6400000000000006</c:v>
                </c:pt>
                <c:pt idx="11">
                  <c:v>4.7984905660377368</c:v>
                </c:pt>
                <c:pt idx="12">
                  <c:v>4.9371428571428577</c:v>
                </c:pt>
                <c:pt idx="13">
                  <c:v>5.0589830508474574</c:v>
                </c:pt>
                <c:pt idx="14">
                  <c:v>5.1664516129032263</c:v>
                </c:pt>
                <c:pt idx="15">
                  <c:v>5.2615384615384624</c:v>
                </c:pt>
                <c:pt idx="16">
                  <c:v>5.3458823529411763</c:v>
                </c:pt>
                <c:pt idx="17">
                  <c:v>5.4208450704225353</c:v>
                </c:pt>
                <c:pt idx="18">
                  <c:v>5.4875675675675675</c:v>
                </c:pt>
                <c:pt idx="19">
                  <c:v>5.5470129870129883</c:v>
                </c:pt>
                <c:pt idx="20">
                  <c:v>5.6000000000000005</c:v>
                </c:pt>
                <c:pt idx="21">
                  <c:v>5.6472289156626498</c:v>
                </c:pt>
                <c:pt idx="22">
                  <c:v>5.6893023255813961</c:v>
                </c:pt>
                <c:pt idx="23">
                  <c:v>5.7267415730337081</c:v>
                </c:pt>
                <c:pt idx="24">
                  <c:v>5.7600000000000007</c:v>
                </c:pt>
                <c:pt idx="25">
                  <c:v>5.7894736842105257</c:v>
                </c:pt>
                <c:pt idx="26">
                  <c:v>5.8155102040816331</c:v>
                </c:pt>
                <c:pt idx="27">
                  <c:v>5.83841584158416</c:v>
                </c:pt>
                <c:pt idx="28">
                  <c:v>5.8584615384615386</c:v>
                </c:pt>
                <c:pt idx="29">
                  <c:v>5.87588785046729</c:v>
                </c:pt>
                <c:pt idx="30">
                  <c:v>5.8909090909090924</c:v>
                </c:pt>
                <c:pt idx="31">
                  <c:v>5.9037168141592913</c:v>
                </c:pt>
                <c:pt idx="32">
                  <c:v>5.9144827586206903</c:v>
                </c:pt>
                <c:pt idx="33">
                  <c:v>5.923361344537815</c:v>
                </c:pt>
                <c:pt idx="34">
                  <c:v>5.9304918032786897</c:v>
                </c:pt>
                <c:pt idx="35">
                  <c:v>5.9359999999999999</c:v>
                </c:pt>
                <c:pt idx="36">
                  <c:v>5.94</c:v>
                </c:pt>
                <c:pt idx="37">
                  <c:v>5.9425954198473283</c:v>
                </c:pt>
                <c:pt idx="38">
                  <c:v>5.9438805970149255</c:v>
                </c:pt>
                <c:pt idx="39">
                  <c:v>5.9439416058394166</c:v>
                </c:pt>
                <c:pt idx="40">
                  <c:v>5.9428571428571431</c:v>
                </c:pt>
                <c:pt idx="41">
                  <c:v>5.9406993006992996</c:v>
                </c:pt>
                <c:pt idx="42">
                  <c:v>5.9375342465753409</c:v>
                </c:pt>
                <c:pt idx="43">
                  <c:v>5.9334228187919464</c:v>
                </c:pt>
                <c:pt idx="44">
                  <c:v>5.9284210526315801</c:v>
                </c:pt>
                <c:pt idx="45">
                  <c:v>5.9225806451612906</c:v>
                </c:pt>
                <c:pt idx="46">
                  <c:v>5.9159493670886079</c:v>
                </c:pt>
                <c:pt idx="47">
                  <c:v>5.9085714285714293</c:v>
                </c:pt>
                <c:pt idx="48">
                  <c:v>5.9004878048780487</c:v>
                </c:pt>
                <c:pt idx="49">
                  <c:v>5.8917365269461079</c:v>
                </c:pt>
                <c:pt idx="50">
                  <c:v>5.8823529411764692</c:v>
                </c:pt>
                <c:pt idx="51">
                  <c:v>5.8723699421965314</c:v>
                </c:pt>
                <c:pt idx="52">
                  <c:v>5.8618181818181823</c:v>
                </c:pt>
                <c:pt idx="53">
                  <c:v>5.8507262569832399</c:v>
                </c:pt>
                <c:pt idx="54">
                  <c:v>5.8391208791208804</c:v>
                </c:pt>
                <c:pt idx="55">
                  <c:v>5.827027027027027</c:v>
                </c:pt>
                <c:pt idx="56">
                  <c:v>5.8144680851063821</c:v>
                </c:pt>
                <c:pt idx="57">
                  <c:v>5.8014659685863874</c:v>
                </c:pt>
                <c:pt idx="58">
                  <c:v>5.7880412371134007</c:v>
                </c:pt>
                <c:pt idx="59">
                  <c:v>5.7742131979695435</c:v>
                </c:pt>
                <c:pt idx="60">
                  <c:v>5.7600000000000007</c:v>
                </c:pt>
                <c:pt idx="61">
                  <c:v>5.7454187192118225</c:v>
                </c:pt>
                <c:pt idx="62">
                  <c:v>5.7304854368932032</c:v>
                </c:pt>
                <c:pt idx="63">
                  <c:v>5.7152153110047843</c:v>
                </c:pt>
                <c:pt idx="64">
                  <c:v>5.6996226415094347</c:v>
                </c:pt>
                <c:pt idx="65">
                  <c:v>5.6837209302325578</c:v>
                </c:pt>
                <c:pt idx="66">
                  <c:v>5.6675229357798154</c:v>
                </c:pt>
                <c:pt idx="67">
                  <c:v>5.6510407239819003</c:v>
                </c:pt>
                <c:pt idx="68">
                  <c:v>5.6342857142857135</c:v>
                </c:pt>
                <c:pt idx="69">
                  <c:v>5.6172687224669602</c:v>
                </c:pt>
                <c:pt idx="70">
                  <c:v>5.6</c:v>
                </c:pt>
                <c:pt idx="71">
                  <c:v>5.5824892703862652</c:v>
                </c:pt>
                <c:pt idx="72">
                  <c:v>5.5647457627118646</c:v>
                </c:pt>
                <c:pt idx="73">
                  <c:v>5.5467782426778234</c:v>
                </c:pt>
                <c:pt idx="74">
                  <c:v>5.5285950413223155</c:v>
                </c:pt>
                <c:pt idx="75">
                  <c:v>5.5102040816326534</c:v>
                </c:pt>
                <c:pt idx="76">
                  <c:v>5.4916129032258061</c:v>
                </c:pt>
                <c:pt idx="77">
                  <c:v>5.4728286852589632</c:v>
                </c:pt>
                <c:pt idx="78">
                  <c:v>5.4538582677165355</c:v>
                </c:pt>
                <c:pt idx="79">
                  <c:v>5.4347081712062266</c:v>
                </c:pt>
                <c:pt idx="80">
                  <c:v>5.4153846153846157</c:v>
                </c:pt>
                <c:pt idx="81">
                  <c:v>5.3958935361216733</c:v>
                </c:pt>
                <c:pt idx="82">
                  <c:v>5.3762406015037598</c:v>
                </c:pt>
                <c:pt idx="83">
                  <c:v>5.3564312267657987</c:v>
                </c:pt>
                <c:pt idx="84">
                  <c:v>5.3364705882352945</c:v>
                </c:pt>
                <c:pt idx="85">
                  <c:v>5.3163636363636364</c:v>
                </c:pt>
                <c:pt idx="86">
                  <c:v>5.2961151079136686</c:v>
                </c:pt>
                <c:pt idx="87">
                  <c:v>5.2757295373665487</c:v>
                </c:pt>
                <c:pt idx="88">
                  <c:v>5.2552112676056346</c:v>
                </c:pt>
                <c:pt idx="89">
                  <c:v>5.2345644599303141</c:v>
                </c:pt>
                <c:pt idx="90">
                  <c:v>5.2137931034482765</c:v>
                </c:pt>
                <c:pt idx="91">
                  <c:v>5.1929010238907845</c:v>
                </c:pt>
                <c:pt idx="92">
                  <c:v>5.1718918918918915</c:v>
                </c:pt>
                <c:pt idx="93">
                  <c:v>5.1507692307692308</c:v>
                </c:pt>
                <c:pt idx="94">
                  <c:v>5.129536423841059</c:v>
                </c:pt>
                <c:pt idx="95">
                  <c:v>5.1081967213114758</c:v>
                </c:pt>
                <c:pt idx="96">
                  <c:v>5.086753246753247</c:v>
                </c:pt>
                <c:pt idx="97">
                  <c:v>5.0652090032154344</c:v>
                </c:pt>
                <c:pt idx="98">
                  <c:v>5.0435668789808918</c:v>
                </c:pt>
                <c:pt idx="99">
                  <c:v>5.0218296529968462</c:v>
                </c:pt>
                <c:pt idx="100">
                  <c:v>5</c:v>
                </c:pt>
                <c:pt idx="101">
                  <c:v>4.9780804953560374</c:v>
                </c:pt>
                <c:pt idx="102">
                  <c:v>4.9560736196319022</c:v>
                </c:pt>
                <c:pt idx="103">
                  <c:v>4.9339817629179334</c:v>
                </c:pt>
                <c:pt idx="104">
                  <c:v>4.9118072289156629</c:v>
                </c:pt>
                <c:pt idx="105">
                  <c:v>4.8895522388059707</c:v>
                </c:pt>
                <c:pt idx="106">
                  <c:v>4.867218934911242</c:v>
                </c:pt>
                <c:pt idx="107">
                  <c:v>4.8448093841642237</c:v>
                </c:pt>
                <c:pt idx="108">
                  <c:v>4.8223255813953489</c:v>
                </c:pt>
                <c:pt idx="109">
                  <c:v>4.799769452449568</c:v>
                </c:pt>
                <c:pt idx="110">
                  <c:v>4.7771428571428576</c:v>
                </c:pt>
                <c:pt idx="111">
                  <c:v>4.7544475920679883</c:v>
                </c:pt>
                <c:pt idx="112">
                  <c:v>4.7316853932584273</c:v>
                </c:pt>
                <c:pt idx="113">
                  <c:v>4.7088579387186629</c:v>
                </c:pt>
                <c:pt idx="114">
                  <c:v>4.6859668508287298</c:v>
                </c:pt>
                <c:pt idx="115">
                  <c:v>4.6630136986301371</c:v>
                </c:pt>
                <c:pt idx="116">
                  <c:v>4.6399999999999997</c:v>
                </c:pt>
                <c:pt idx="117">
                  <c:v>4.616927223719677</c:v>
                </c:pt>
                <c:pt idx="118">
                  <c:v>4.5937967914438511</c:v>
                </c:pt>
                <c:pt idx="119">
                  <c:v>4.5706100795755971</c:v>
                </c:pt>
                <c:pt idx="120">
                  <c:v>4.5473684210526324</c:v>
                </c:pt>
                <c:pt idx="121">
                  <c:v>4.5240731070496087</c:v>
                </c:pt>
                <c:pt idx="122">
                  <c:v>4.5007253886010368</c:v>
                </c:pt>
                <c:pt idx="123">
                  <c:v>4.4773264781490996</c:v>
                </c:pt>
                <c:pt idx="124">
                  <c:v>4.4538775510204083</c:v>
                </c:pt>
                <c:pt idx="125">
                  <c:v>4.4303797468354427</c:v>
                </c:pt>
                <c:pt idx="126">
                  <c:v>4.4068341708542711</c:v>
                </c:pt>
                <c:pt idx="127">
                  <c:v>4.3832418952618459</c:v>
                </c:pt>
                <c:pt idx="128">
                  <c:v>4.3596039603960399</c:v>
                </c:pt>
                <c:pt idx="129">
                  <c:v>4.3359213759213766</c:v>
                </c:pt>
                <c:pt idx="130">
                  <c:v>4.3121951219512198</c:v>
                </c:pt>
                <c:pt idx="131">
                  <c:v>4.2884261501210652</c:v>
                </c:pt>
                <c:pt idx="132">
                  <c:v>4.2646153846153849</c:v>
                </c:pt>
                <c:pt idx="133">
                  <c:v>4.2407637231503585</c:v>
                </c:pt>
                <c:pt idx="134">
                  <c:v>4.2168720379146922</c:v>
                </c:pt>
                <c:pt idx="135">
                  <c:v>4.1929411764705895</c:v>
                </c:pt>
                <c:pt idx="136">
                  <c:v>4.1689719626168227</c:v>
                </c:pt>
                <c:pt idx="137">
                  <c:v>4.1449651972157779</c:v>
                </c:pt>
                <c:pt idx="138">
                  <c:v>4.120921658986175</c:v>
                </c:pt>
                <c:pt idx="139">
                  <c:v>4.0968421052631587</c:v>
                </c:pt>
                <c:pt idx="140">
                  <c:v>4.0727272727272732</c:v>
                </c:pt>
                <c:pt idx="141">
                  <c:v>4.0485778781038375</c:v>
                </c:pt>
                <c:pt idx="142">
                  <c:v>4.0243946188340809</c:v>
                </c:pt>
                <c:pt idx="143">
                  <c:v>4.0001781737193767</c:v>
                </c:pt>
                <c:pt idx="144">
                  <c:v>3.975929203539823</c:v>
                </c:pt>
                <c:pt idx="145">
                  <c:v>3.9516483516483514</c:v>
                </c:pt>
                <c:pt idx="146">
                  <c:v>3.9273362445414843</c:v>
                </c:pt>
                <c:pt idx="147">
                  <c:v>3.9029934924078096</c:v>
                </c:pt>
                <c:pt idx="148">
                  <c:v>3.8786206896551727</c:v>
                </c:pt>
                <c:pt idx="149">
                  <c:v>3.8542184154175594</c:v>
                </c:pt>
                <c:pt idx="150">
                  <c:v>3.8297872340425534</c:v>
                </c:pt>
                <c:pt idx="151">
                  <c:v>3.8053276955602544</c:v>
                </c:pt>
                <c:pt idx="152">
                  <c:v>3.7808403361344545</c:v>
                </c:pt>
                <c:pt idx="153">
                  <c:v>3.7563256784968684</c:v>
                </c:pt>
                <c:pt idx="154">
                  <c:v>3.7317842323651447</c:v>
                </c:pt>
                <c:pt idx="155">
                  <c:v>3.7072164948453605</c:v>
                </c:pt>
                <c:pt idx="156">
                  <c:v>3.6826229508196722</c:v>
                </c:pt>
                <c:pt idx="157">
                  <c:v>3.6580040733197552</c:v>
                </c:pt>
                <c:pt idx="158">
                  <c:v>3.633360323886639</c:v>
                </c:pt>
                <c:pt idx="159">
                  <c:v>3.6086921529175053</c:v>
                </c:pt>
                <c:pt idx="160">
                  <c:v>3.5839999999999996</c:v>
                </c:pt>
                <c:pt idx="161">
                  <c:v>3.5592842942345921</c:v>
                </c:pt>
                <c:pt idx="162">
                  <c:v>3.5345454545454547</c:v>
                </c:pt>
                <c:pt idx="163">
                  <c:v>3.5097838899803535</c:v>
                </c:pt>
                <c:pt idx="164">
                  <c:v>3.4850000000000003</c:v>
                </c:pt>
                <c:pt idx="165">
                  <c:v>3.4601941747572815</c:v>
                </c:pt>
                <c:pt idx="166">
                  <c:v>3.4353667953667948</c:v>
                </c:pt>
                <c:pt idx="167">
                  <c:v>3.4105182341650671</c:v>
                </c:pt>
                <c:pt idx="168">
                  <c:v>3.3856488549618313</c:v>
                </c:pt>
                <c:pt idx="169">
                  <c:v>3.360759013282733</c:v>
                </c:pt>
                <c:pt idx="170">
                  <c:v>3.3358490566037728</c:v>
                </c:pt>
                <c:pt idx="171">
                  <c:v>3.3109193245778608</c:v>
                </c:pt>
                <c:pt idx="172">
                  <c:v>3.2859701492537314</c:v>
                </c:pt>
                <c:pt idx="173">
                  <c:v>3.2610018552875695</c:v>
                </c:pt>
                <c:pt idx="174">
                  <c:v>3.2360147601476013</c:v>
                </c:pt>
                <c:pt idx="175">
                  <c:v>3.2110091743119265</c:v>
                </c:pt>
                <c:pt idx="176">
                  <c:v>3.1859854014598539</c:v>
                </c:pt>
                <c:pt idx="177">
                  <c:v>3.1609437386569872</c:v>
                </c:pt>
                <c:pt idx="178">
                  <c:v>3.1358844765342955</c:v>
                </c:pt>
                <c:pt idx="179">
                  <c:v>3.1108078994614003</c:v>
                </c:pt>
                <c:pt idx="180">
                  <c:v>3.0857142857142859</c:v>
                </c:pt>
                <c:pt idx="181">
                  <c:v>3.0606039076376548</c:v>
                </c:pt>
                <c:pt idx="182">
                  <c:v>3.0354770318021203</c:v>
                </c:pt>
                <c:pt idx="183">
                  <c:v>3.0103339191564142</c:v>
                </c:pt>
                <c:pt idx="184">
                  <c:v>2.9851748251748256</c:v>
                </c:pt>
                <c:pt idx="185">
                  <c:v>2.96</c:v>
                </c:pt>
                <c:pt idx="186">
                  <c:v>2.9348096885813146</c:v>
                </c:pt>
                <c:pt idx="187">
                  <c:v>2.9096041308089498</c:v>
                </c:pt>
                <c:pt idx="188">
                  <c:v>2.8843835616438347</c:v>
                </c:pt>
                <c:pt idx="189">
                  <c:v>2.8591482112436117</c:v>
                </c:pt>
                <c:pt idx="190">
                  <c:v>2.8338983050847459</c:v>
                </c:pt>
                <c:pt idx="191">
                  <c:v>2.8086340640809437</c:v>
                </c:pt>
                <c:pt idx="192">
                  <c:v>2.7833557046979864</c:v>
                </c:pt>
                <c:pt idx="193">
                  <c:v>2.7580634390651086</c:v>
                </c:pt>
                <c:pt idx="194">
                  <c:v>2.7327574750830568</c:v>
                </c:pt>
                <c:pt idx="195">
                  <c:v>2.7074380165289256</c:v>
                </c:pt>
                <c:pt idx="196">
                  <c:v>2.6821052631578937</c:v>
                </c:pt>
                <c:pt idx="197">
                  <c:v>2.6567594108019641</c:v>
                </c:pt>
                <c:pt idx="198">
                  <c:v>2.6314006514657979</c:v>
                </c:pt>
                <c:pt idx="199">
                  <c:v>2.6060291734197736</c:v>
                </c:pt>
                <c:pt idx="200">
                  <c:v>2.5806451612903221</c:v>
                </c:pt>
                <c:pt idx="201">
                  <c:v>2.555248796147672</c:v>
                </c:pt>
                <c:pt idx="202">
                  <c:v>2.5298402555910542</c:v>
                </c:pt>
                <c:pt idx="203">
                  <c:v>2.5044197138314783</c:v>
                </c:pt>
                <c:pt idx="204">
                  <c:v>2.478987341772152</c:v>
                </c:pt>
                <c:pt idx="205">
                  <c:v>2.4535433070866142</c:v>
                </c:pt>
                <c:pt idx="206">
                  <c:v>2.4280877742946703</c:v>
                </c:pt>
                <c:pt idx="207">
                  <c:v>2.4026209048361937</c:v>
                </c:pt>
                <c:pt idx="208">
                  <c:v>2.3771428571428568</c:v>
                </c:pt>
                <c:pt idx="209">
                  <c:v>2.3516537867078826</c:v>
                </c:pt>
                <c:pt idx="210">
                  <c:v>2.3261538461538458</c:v>
                </c:pt>
                <c:pt idx="211">
                  <c:v>2.3006431852986213</c:v>
                </c:pt>
                <c:pt idx="212">
                  <c:v>2.2751219512195124</c:v>
                </c:pt>
                <c:pt idx="213">
                  <c:v>2.2495902883156296</c:v>
                </c:pt>
                <c:pt idx="214">
                  <c:v>2.2240483383685805</c:v>
                </c:pt>
                <c:pt idx="215">
                  <c:v>2.1984962406015041</c:v>
                </c:pt>
                <c:pt idx="216">
                  <c:v>2.1729341317365267</c:v>
                </c:pt>
                <c:pt idx="217">
                  <c:v>2.1473621460506704</c:v>
                </c:pt>
                <c:pt idx="218">
                  <c:v>2.1217804154302669</c:v>
                </c:pt>
                <c:pt idx="219">
                  <c:v>2.0961890694239296</c:v>
                </c:pt>
                <c:pt idx="220">
                  <c:v>2.0705882352941174</c:v>
                </c:pt>
                <c:pt idx="221">
                  <c:v>2.0449780380673497</c:v>
                </c:pt>
                <c:pt idx="222">
                  <c:v>2.0193586005830908</c:v>
                </c:pt>
                <c:pt idx="223">
                  <c:v>1.9937300435413641</c:v>
                </c:pt>
                <c:pt idx="224">
                  <c:v>1.9680924855491333</c:v>
                </c:pt>
                <c:pt idx="225">
                  <c:v>1.9424460431654675</c:v>
                </c:pt>
                <c:pt idx="226">
                  <c:v>1.9167908309455581</c:v>
                </c:pt>
                <c:pt idx="227">
                  <c:v>1.8911269614835948</c:v>
                </c:pt>
                <c:pt idx="228">
                  <c:v>1.865454545454545</c:v>
                </c:pt>
                <c:pt idx="229">
                  <c:v>1.8397736916548801</c:v>
                </c:pt>
                <c:pt idx="230">
                  <c:v>1.8140845070422535</c:v>
                </c:pt>
                <c:pt idx="231">
                  <c:v>1.7883870967741933</c:v>
                </c:pt>
                <c:pt idx="232">
                  <c:v>1.76268156424581</c:v>
                </c:pt>
                <c:pt idx="233">
                  <c:v>1.7369680111265644</c:v>
                </c:pt>
                <c:pt idx="234">
                  <c:v>1.7112465373961221</c:v>
                </c:pt>
                <c:pt idx="235">
                  <c:v>1.6855172413793102</c:v>
                </c:pt>
                <c:pt idx="236">
                  <c:v>1.6597802197802194</c:v>
                </c:pt>
                <c:pt idx="237">
                  <c:v>1.6340355677154585</c:v>
                </c:pt>
                <c:pt idx="238">
                  <c:v>1.6082833787465938</c:v>
                </c:pt>
                <c:pt idx="239">
                  <c:v>1.582523744911805</c:v>
                </c:pt>
                <c:pt idx="240">
                  <c:v>1.5567567567567568</c:v>
                </c:pt>
                <c:pt idx="241">
                  <c:v>1.5309825033647368</c:v>
                </c:pt>
                <c:pt idx="242">
                  <c:v>1.5052010723860592</c:v>
                </c:pt>
                <c:pt idx="243">
                  <c:v>1.4794125500667552</c:v>
                </c:pt>
                <c:pt idx="244">
                  <c:v>1.4536170212765962</c:v>
                </c:pt>
                <c:pt idx="245">
                  <c:v>1.4278145695364237</c:v>
                </c:pt>
                <c:pt idx="246">
                  <c:v>1.4020052770448543</c:v>
                </c:pt>
                <c:pt idx="247">
                  <c:v>1.3761892247043366</c:v>
                </c:pt>
                <c:pt idx="248">
                  <c:v>1.3503664921465963</c:v>
                </c:pt>
                <c:pt idx="249">
                  <c:v>1.3245371577574969</c:v>
                </c:pt>
                <c:pt idx="250">
                  <c:v>1.2987012987012985</c:v>
                </c:pt>
                <c:pt idx="251">
                  <c:v>1.2728589909443722</c:v>
                </c:pt>
                <c:pt idx="252">
                  <c:v>1.2470103092783507</c:v>
                </c:pt>
                <c:pt idx="253">
                  <c:v>1.2211553273427469</c:v>
                </c:pt>
                <c:pt idx="254">
                  <c:v>1.1952941176470591</c:v>
                </c:pt>
                <c:pt idx="255">
                  <c:v>1.1694267515923567</c:v>
                </c:pt>
                <c:pt idx="256">
                  <c:v>1.1435532994923854</c:v>
                </c:pt>
                <c:pt idx="257">
                  <c:v>1.1176738305941847</c:v>
                </c:pt>
                <c:pt idx="258">
                  <c:v>1.0917884130982365</c:v>
                </c:pt>
                <c:pt idx="259">
                  <c:v>1.0658971141781686</c:v>
                </c:pt>
                <c:pt idx="260">
                  <c:v>1.0399999999999998</c:v>
                </c:pt>
                <c:pt idx="261">
                  <c:v>1.0140971357409709</c:v>
                </c:pt>
                <c:pt idx="262">
                  <c:v>0.98818858560794065</c:v>
                </c:pt>
                <c:pt idx="263">
                  <c:v>0.96227441285537663</c:v>
                </c:pt>
                <c:pt idx="264">
                  <c:v>0.93635467980295584</c:v>
                </c:pt>
                <c:pt idx="265">
                  <c:v>0.9104294478527607</c:v>
                </c:pt>
                <c:pt idx="266">
                  <c:v>0.88449877750611205</c:v>
                </c:pt>
                <c:pt idx="267">
                  <c:v>0.85856272838002434</c:v>
                </c:pt>
                <c:pt idx="268">
                  <c:v>0.83262135922330072</c:v>
                </c:pt>
                <c:pt idx="269">
                  <c:v>0.80667472793228567</c:v>
                </c:pt>
                <c:pt idx="270">
                  <c:v>0.78072289156626518</c:v>
                </c:pt>
                <c:pt idx="271">
                  <c:v>0.75476590636254459</c:v>
                </c:pt>
                <c:pt idx="272">
                  <c:v>0.72880382775119634</c:v>
                </c:pt>
                <c:pt idx="273">
                  <c:v>0.70283671036948736</c:v>
                </c:pt>
                <c:pt idx="274">
                  <c:v>0.6768646080760099</c:v>
                </c:pt>
                <c:pt idx="275">
                  <c:v>0.65088757396449692</c:v>
                </c:pt>
                <c:pt idx="276">
                  <c:v>0.62490566037735806</c:v>
                </c:pt>
                <c:pt idx="277">
                  <c:v>0.59891891891891913</c:v>
                </c:pt>
                <c:pt idx="278">
                  <c:v>0.57292740046838375</c:v>
                </c:pt>
                <c:pt idx="279">
                  <c:v>0.54693115519253244</c:v>
                </c:pt>
                <c:pt idx="280">
                  <c:v>0.52093023255813953</c:v>
                </c:pt>
                <c:pt idx="281">
                  <c:v>0.49492468134414797</c:v>
                </c:pt>
                <c:pt idx="282">
                  <c:v>0.46891454965357982</c:v>
                </c:pt>
                <c:pt idx="283">
                  <c:v>0.44289988492520116</c:v>
                </c:pt>
                <c:pt idx="284">
                  <c:v>0.4168807339449544</c:v>
                </c:pt>
                <c:pt idx="285">
                  <c:v>0.39085714285714285</c:v>
                </c:pt>
                <c:pt idx="286">
                  <c:v>0.36482915717539827</c:v>
                </c:pt>
                <c:pt idx="287">
                  <c:v>0.33879682179341675</c:v>
                </c:pt>
                <c:pt idx="288">
                  <c:v>0.31276018099547492</c:v>
                </c:pt>
                <c:pt idx="289">
                  <c:v>0.28671927846674222</c:v>
                </c:pt>
                <c:pt idx="290">
                  <c:v>0.26067415730337079</c:v>
                </c:pt>
                <c:pt idx="291">
                  <c:v>0.23462486002239602</c:v>
                </c:pt>
                <c:pt idx="292">
                  <c:v>0.20857142857142871</c:v>
                </c:pt>
                <c:pt idx="293">
                  <c:v>0.18251390433815332</c:v>
                </c:pt>
                <c:pt idx="294">
                  <c:v>0.1564523281596456</c:v>
                </c:pt>
                <c:pt idx="295">
                  <c:v>0.1303867403314917</c:v>
                </c:pt>
                <c:pt idx="296">
                  <c:v>0.10431718061673972</c:v>
                </c:pt>
                <c:pt idx="297">
                  <c:v>7.8243688254665378E-2</c:v>
                </c:pt>
                <c:pt idx="298">
                  <c:v>5.2166301969365239E-2</c:v>
                </c:pt>
                <c:pt idx="299">
                  <c:v>2.6085059978190116E-2</c:v>
                </c:pt>
                <c:pt idx="300">
                  <c:v>0</c:v>
                </c:pt>
              </c:numCache>
            </c:numRef>
          </c:yVal>
          <c:smooth val="1"/>
        </c:ser>
        <c:axId val="167243136"/>
        <c:axId val="167261696"/>
      </c:scatterChart>
      <c:valAx>
        <c:axId val="167243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Cs (g/L)</a:t>
                </a:r>
              </a:p>
            </c:rich>
          </c:tx>
          <c:layout/>
        </c:title>
        <c:numFmt formatCode="0.0" sourceLinked="1"/>
        <c:tickLblPos val="nextTo"/>
        <c:crossAx val="167261696"/>
        <c:crosses val="autoZero"/>
        <c:crossBetween val="midCat"/>
      </c:valAx>
      <c:valAx>
        <c:axId val="16726169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 (g/L.h)</a:t>
                </a:r>
              </a:p>
            </c:rich>
          </c:tx>
          <c:layout/>
        </c:title>
        <c:numFmt formatCode="0.000" sourceLinked="1"/>
        <c:tickLblPos val="nextTo"/>
        <c:crossAx val="167243136"/>
        <c:crosses val="autoZero"/>
        <c:crossBetween val="midCat"/>
      </c:valAx>
    </c:plotArea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ux (Cs)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ux</c:v>
          </c:tx>
          <c:marker>
            <c:symbol val="none"/>
          </c:marker>
          <c:xVal>
            <c:numRef>
              <c:f>aiba!$D$3:$D$253</c:f>
              <c:numCache>
                <c:formatCode>0.00</c:formatCode>
                <c:ptCount val="2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3.27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aiba!$E$3:$E$253</c:f>
              <c:numCache>
                <c:formatCode>General</c:formatCode>
                <c:ptCount val="251"/>
                <c:pt idx="0">
                  <c:v>0</c:v>
                </c:pt>
                <c:pt idx="1">
                  <c:v>1.272669424117086E-2</c:v>
                </c:pt>
                <c:pt idx="2">
                  <c:v>1.9841269841269847E-2</c:v>
                </c:pt>
                <c:pt idx="3">
                  <c:v>2.4405125076266014E-2</c:v>
                </c:pt>
                <c:pt idx="4">
                  <c:v>2.7595722662987241E-2</c:v>
                </c:pt>
                <c:pt idx="5">
                  <c:v>2.9962546816479405E-2</c:v>
                </c:pt>
                <c:pt idx="6">
                  <c:v>3.1796502384737683E-2</c:v>
                </c:pt>
                <c:pt idx="7">
                  <c:v>3.3266009266959717E-2</c:v>
                </c:pt>
                <c:pt idx="8">
                  <c:v>3.4475328592975654E-2</c:v>
                </c:pt>
                <c:pt idx="9">
                  <c:v>3.5492457852706306E-2</c:v>
                </c:pt>
                <c:pt idx="10">
                  <c:v>3.6363636363636369E-2</c:v>
                </c:pt>
                <c:pt idx="11">
                  <c:v>3.7121403864000681E-2</c:v>
                </c:pt>
                <c:pt idx="12">
                  <c:v>3.7789324515824278E-2</c:v>
                </c:pt>
                <c:pt idx="13">
                  <c:v>3.8384882261755376E-2</c:v>
                </c:pt>
                <c:pt idx="14">
                  <c:v>3.8921323324993047E-2</c:v>
                </c:pt>
                <c:pt idx="15">
                  <c:v>3.9408866995073885E-2</c:v>
                </c:pt>
                <c:pt idx="16">
                  <c:v>3.9855523726491468E-2</c:v>
                </c:pt>
                <c:pt idx="17">
                  <c:v>4.0003413135249168E-2</c:v>
                </c:pt>
                <c:pt idx="18">
                  <c:v>4.0650406504065054E-2</c:v>
                </c:pt>
                <c:pt idx="19">
                  <c:v>4.1007931797334481E-2</c:v>
                </c:pt>
                <c:pt idx="20">
                  <c:v>4.1343669250645997E-2</c:v>
                </c:pt>
                <c:pt idx="21">
                  <c:v>4.1660467192382089E-2</c:v>
                </c:pt>
                <c:pt idx="22">
                  <c:v>4.1960709517451851E-2</c:v>
                </c:pt>
                <c:pt idx="23">
                  <c:v>4.2246406759425092E-2</c:v>
                </c:pt>
                <c:pt idx="24">
                  <c:v>4.2519266542652139E-2</c:v>
                </c:pt>
                <c:pt idx="25">
                  <c:v>4.2780748663101602E-2</c:v>
                </c:pt>
                <c:pt idx="26">
                  <c:v>4.3032108573320099E-2</c:v>
                </c:pt>
                <c:pt idx="27">
                  <c:v>4.3274432023079699E-2</c:v>
                </c:pt>
                <c:pt idx="28">
                  <c:v>4.350866288555668E-2</c:v>
                </c:pt>
                <c:pt idx="29">
                  <c:v>4.3735625683369153E-2</c:v>
                </c:pt>
                <c:pt idx="30">
                  <c:v>4.3956043956043959E-2</c:v>
                </c:pt>
                <c:pt idx="31">
                  <c:v>4.4170555337869129E-2</c:v>
                </c:pt>
                <c:pt idx="32">
                  <c:v>4.4379724013591283E-2</c:v>
                </c:pt>
                <c:pt idx="33">
                  <c:v>4.4584051069003948E-2</c:v>
                </c:pt>
                <c:pt idx="34">
                  <c:v>4.4783983140147525E-2</c:v>
                </c:pt>
                <c:pt idx="35">
                  <c:v>4.4979919678714862E-2</c:v>
                </c:pt>
                <c:pt idx="36">
                  <c:v>4.5172219085262567E-2</c:v>
                </c:pt>
                <c:pt idx="37">
                  <c:v>4.5361203910871367E-2</c:v>
                </c:pt>
                <c:pt idx="38">
                  <c:v>4.5547165288265613E-2</c:v>
                </c:pt>
                <c:pt idx="39">
                  <c:v>4.5730366722363906E-2</c:v>
                </c:pt>
                <c:pt idx="40">
                  <c:v>4.5911047345767571E-2</c:v>
                </c:pt>
                <c:pt idx="41">
                  <c:v>4.6089424725290165E-2</c:v>
                </c:pt>
                <c:pt idx="42">
                  <c:v>4.6265697290152022E-2</c:v>
                </c:pt>
                <c:pt idx="43">
                  <c:v>4.6440046440046442E-2</c:v>
                </c:pt>
                <c:pt idx="44">
                  <c:v>4.6612638381270187E-2</c:v>
                </c:pt>
                <c:pt idx="45">
                  <c:v>4.6783625730994149E-2</c:v>
                </c:pt>
                <c:pt idx="46">
                  <c:v>4.6953148923139731E-2</c:v>
                </c:pt>
                <c:pt idx="47">
                  <c:v>4.7121337443918096E-2</c:v>
                </c:pt>
                <c:pt idx="48">
                  <c:v>4.7288310920644304E-2</c:v>
                </c:pt>
                <c:pt idx="49">
                  <c:v>4.7454180083771155E-2</c:v>
                </c:pt>
                <c:pt idx="50">
                  <c:v>4.7619047619047616E-2</c:v>
                </c:pt>
                <c:pt idx="51">
                  <c:v>4.7783008924179617E-2</c:v>
                </c:pt>
                <c:pt idx="52">
                  <c:v>4.7946152782259922E-2</c:v>
                </c:pt>
                <c:pt idx="53">
                  <c:v>4.810856196246624E-2</c:v>
                </c:pt>
                <c:pt idx="54">
                  <c:v>4.8270313757039433E-2</c:v>
                </c:pt>
                <c:pt idx="55">
                  <c:v>4.8431480462300502E-2</c:v>
                </c:pt>
                <c:pt idx="56">
                  <c:v>4.8592129810403922E-2</c:v>
                </c:pt>
                <c:pt idx="57">
                  <c:v>4.8752325357623957E-2</c:v>
                </c:pt>
                <c:pt idx="58">
                  <c:v>4.8912126834204761E-2</c:v>
                </c:pt>
                <c:pt idx="59">
                  <c:v>4.9071590460150132E-2</c:v>
                </c:pt>
                <c:pt idx="60">
                  <c:v>4.9230769230769231E-2</c:v>
                </c:pt>
                <c:pt idx="61">
                  <c:v>4.9389713175313245E-2</c:v>
                </c:pt>
                <c:pt idx="62">
                  <c:v>4.9548469591624712E-2</c:v>
                </c:pt>
                <c:pt idx="63">
                  <c:v>4.9707083259364473E-2</c:v>
                </c:pt>
                <c:pt idx="64">
                  <c:v>4.9865596634072223E-2</c:v>
                </c:pt>
                <c:pt idx="65">
                  <c:v>5.0024050024050019E-2</c:v>
                </c:pt>
                <c:pt idx="66">
                  <c:v>5.0182481751824819E-2</c:v>
                </c:pt>
                <c:pt idx="67">
                  <c:v>5.0340928301745032E-2</c:v>
                </c:pt>
                <c:pt idx="68">
                  <c:v>5.049942445508894E-2</c:v>
                </c:pt>
                <c:pt idx="69">
                  <c:v>5.0658003413908914E-2</c:v>
                </c:pt>
                <c:pt idx="70">
                  <c:v>5.0816696914700546E-2</c:v>
                </c:pt>
                <c:pt idx="71">
                  <c:v>5.097553533286666E-2</c:v>
                </c:pt>
                <c:pt idx="72">
                  <c:v>5.1134547778843097E-2</c:v>
                </c:pt>
                <c:pt idx="73">
                  <c:v>5.1293762186660125E-2</c:v>
                </c:pt>
                <c:pt idx="74">
                  <c:v>5.1453205395633431E-2</c:v>
                </c:pt>
                <c:pt idx="75">
                  <c:v>5.1612903225806459E-2</c:v>
                </c:pt>
                <c:pt idx="76">
                  <c:v>5.1772880547702585E-2</c:v>
                </c:pt>
                <c:pt idx="77">
                  <c:v>5.1933161346889918E-2</c:v>
                </c:pt>
                <c:pt idx="78">
                  <c:v>5.2093768783810855E-2</c:v>
                </c:pt>
                <c:pt idx="79">
                  <c:v>5.2254725249284796E-2</c:v>
                </c:pt>
                <c:pt idx="80">
                  <c:v>5.2416052416052426E-2</c:v>
                </c:pt>
                <c:pt idx="81">
                  <c:v>5.2577771286694906E-2</c:v>
                </c:pt>
                <c:pt idx="82">
                  <c:v>5.2739902238229996E-2</c:v>
                </c:pt>
                <c:pt idx="83">
                  <c:v>5.2902465063658234E-2</c:v>
                </c:pt>
                <c:pt idx="84">
                  <c:v>5.3065479010707864E-2</c:v>
                </c:pt>
                <c:pt idx="85">
                  <c:v>5.3228962818003912E-2</c:v>
                </c:pt>
                <c:pt idx="86">
                  <c:v>5.3392934748866958E-2</c:v>
                </c:pt>
                <c:pt idx="87">
                  <c:v>5.3557412622928117E-2</c:v>
                </c:pt>
                <c:pt idx="88">
                  <c:v>5.3722413845731204E-2</c:v>
                </c:pt>
                <c:pt idx="89">
                  <c:v>5.3887955436477293E-2</c:v>
                </c:pt>
                <c:pt idx="90">
                  <c:v>5.4054054054054057E-2</c:v>
                </c:pt>
                <c:pt idx="91">
                  <c:v>5.4220726021479745E-2</c:v>
                </c:pt>
                <c:pt idx="92">
                  <c:v>5.43879873488812E-2</c:v>
                </c:pt>
                <c:pt idx="93">
                  <c:v>5.4555853755114625E-2</c:v>
                </c:pt>
                <c:pt idx="94">
                  <c:v>5.4724340688129487E-2</c:v>
                </c:pt>
                <c:pt idx="95">
                  <c:v>5.4893463344167559E-2</c:v>
                </c:pt>
                <c:pt idx="96">
                  <c:v>5.506323668588145E-2</c:v>
                </c:pt>
                <c:pt idx="97">
                  <c:v>5.5233675459450224E-2</c:v>
                </c:pt>
                <c:pt idx="98">
                  <c:v>5.5404794210764365E-2</c:v>
                </c:pt>
                <c:pt idx="99">
                  <c:v>5.5576607300745234E-2</c:v>
                </c:pt>
                <c:pt idx="100">
                  <c:v>5.5749128919860627E-2</c:v>
                </c:pt>
                <c:pt idx="101">
                  <c:v>5.5922373101892228E-2</c:v>
                </c:pt>
                <c:pt idx="102">
                  <c:v>5.6096353737007096E-2</c:v>
                </c:pt>
                <c:pt idx="103">
                  <c:v>5.6271084584181272E-2</c:v>
                </c:pt>
                <c:pt idx="104">
                  <c:v>5.6446579283019896E-2</c:v>
                </c:pt>
                <c:pt idx="105">
                  <c:v>5.6622851365015166E-2</c:v>
                </c:pt>
                <c:pt idx="106">
                  <c:v>5.6799914264280361E-2</c:v>
                </c:pt>
                <c:pt idx="107">
                  <c:v>5.697778132779531E-2</c:v>
                </c:pt>
                <c:pt idx="108">
                  <c:v>5.715646582519647E-2</c:v>
                </c:pt>
                <c:pt idx="109">
                  <c:v>5.7335980958142116E-2</c:v>
                </c:pt>
                <c:pt idx="110">
                  <c:v>5.751633986928105E-2</c:v>
                </c:pt>
                <c:pt idx="111">
                  <c:v>5.7697555650851828E-2</c:v>
                </c:pt>
                <c:pt idx="112">
                  <c:v>5.7879641352936606E-2</c:v>
                </c:pt>
                <c:pt idx="113">
                  <c:v>5.8062609991393378E-2</c:v>
                </c:pt>
                <c:pt idx="114">
                  <c:v>5.8246474555487433E-2</c:v>
                </c:pt>
                <c:pt idx="115">
                  <c:v>5.8431248015242944E-2</c:v>
                </c:pt>
                <c:pt idx="116">
                  <c:v>5.8616943328532803E-2</c:v>
                </c:pt>
                <c:pt idx="117">
                  <c:v>5.880357344792491E-2</c:v>
                </c:pt>
                <c:pt idx="118">
                  <c:v>5.8991151327300907E-2</c:v>
                </c:pt>
                <c:pt idx="119">
                  <c:v>5.9179689928263272E-2</c:v>
                </c:pt>
                <c:pt idx="120">
                  <c:v>5.9369202226345077E-2</c:v>
                </c:pt>
                <c:pt idx="121">
                  <c:v>5.9559701217036048E-2</c:v>
                </c:pt>
                <c:pt idx="122">
                  <c:v>5.9751199921637771E-2</c:v>
                </c:pt>
                <c:pt idx="123">
                  <c:v>5.9943711392960272E-2</c:v>
                </c:pt>
                <c:pt idx="124">
                  <c:v>6.013724872087102E-2</c:v>
                </c:pt>
                <c:pt idx="125">
                  <c:v>6.0331825037707391E-2</c:v>
                </c:pt>
                <c:pt idx="126">
                  <c:v>6.0527453523562466E-2</c:v>
                </c:pt>
                <c:pt idx="127">
                  <c:v>6.0724147411453926E-2</c:v>
                </c:pt>
                <c:pt idx="128">
                  <c:v>6.0921919992384756E-2</c:v>
                </c:pt>
                <c:pt idx="129">
                  <c:v>6.1120784620304888E-2</c:v>
                </c:pt>
                <c:pt idx="130">
                  <c:v>6.1320754716981132E-2</c:v>
                </c:pt>
                <c:pt idx="131">
                  <c:v>6.152184377678372E-2</c:v>
                </c:pt>
                <c:pt idx="132">
                  <c:v>6.1724065371396512E-2</c:v>
                </c:pt>
                <c:pt idx="133">
                  <c:v>6.1927433154457728E-2</c:v>
                </c:pt>
                <c:pt idx="134">
                  <c:v>6.2131960866138085E-2</c:v>
                </c:pt>
                <c:pt idx="135">
                  <c:v>6.2337662337662338E-2</c:v>
                </c:pt>
                <c:pt idx="136">
                  <c:v>6.2544551495780559E-2</c:v>
                </c:pt>
                <c:pt idx="137">
                  <c:v>6.2752642367194578E-2</c:v>
                </c:pt>
                <c:pt idx="138">
                  <c:v>6.2961949082945529E-2</c:v>
                </c:pt>
                <c:pt idx="139">
                  <c:v>6.3172485882767318E-2</c:v>
                </c:pt>
                <c:pt idx="140">
                  <c:v>6.3384267119411433E-2</c:v>
                </c:pt>
                <c:pt idx="141">
                  <c:v>6.3597307262947808E-2</c:v>
                </c:pt>
                <c:pt idx="142">
                  <c:v>6.3811620905046509E-2</c:v>
                </c:pt>
                <c:pt idx="143">
                  <c:v>6.4027222763244795E-2</c:v>
                </c:pt>
                <c:pt idx="144">
                  <c:v>6.4244127685203781E-2</c:v>
                </c:pt>
                <c:pt idx="145">
                  <c:v>6.4462350652959147E-2</c:v>
                </c:pt>
                <c:pt idx="146">
                  <c:v>6.4681906787169952E-2</c:v>
                </c:pt>
                <c:pt idx="147">
                  <c:v>6.4902811351369244E-2</c:v>
                </c:pt>
                <c:pt idx="148">
                  <c:v>6.5125079756220991E-2</c:v>
                </c:pt>
                <c:pt idx="149">
                  <c:v>6.5348727563786291E-2</c:v>
                </c:pt>
                <c:pt idx="150">
                  <c:v>6.5573770491803268E-2</c:v>
                </c:pt>
                <c:pt idx="151">
                  <c:v>6.5800224417983944E-2</c:v>
                </c:pt>
                <c:pt idx="152">
                  <c:v>6.6028105384331362E-2</c:v>
                </c:pt>
                <c:pt idx="153">
                  <c:v>6.6257429601481052E-2</c:v>
                </c:pt>
                <c:pt idx="154">
                  <c:v>6.6488213453069683E-2</c:v>
                </c:pt>
                <c:pt idx="155">
                  <c:v>6.6720473500134506E-2</c:v>
                </c:pt>
                <c:pt idx="156">
                  <c:v>6.69542264855469E-2</c:v>
                </c:pt>
                <c:pt idx="157">
                  <c:v>6.7189489338483108E-2</c:v>
                </c:pt>
                <c:pt idx="158">
                  <c:v>6.7426279178935691E-2</c:v>
                </c:pt>
                <c:pt idx="159">
                  <c:v>6.7664613322268696E-2</c:v>
                </c:pt>
                <c:pt idx="160">
                  <c:v>6.7904509283819636E-2</c:v>
                </c:pt>
                <c:pt idx="161">
                  <c:v>6.8145984783551855E-2</c:v>
                </c:pt>
                <c:pt idx="162">
                  <c:v>6.8389057750759874E-2</c:v>
                </c:pt>
                <c:pt idx="163">
                  <c:v>6.8633746328831444E-2</c:v>
                </c:pt>
                <c:pt idx="164">
                  <c:v>6.8880068880068882E-2</c:v>
                </c:pt>
                <c:pt idx="165">
                  <c:v>6.9128043990573457E-2</c:v>
                </c:pt>
                <c:pt idx="166">
                  <c:v>6.9377690475195403E-2</c:v>
                </c:pt>
                <c:pt idx="167">
                  <c:v>6.9629027382553152E-2</c:v>
                </c:pt>
                <c:pt idx="168">
                  <c:v>6.9882074000124791E-2</c:v>
                </c:pt>
                <c:pt idx="169">
                  <c:v>7.013684985941504E-2</c:v>
                </c:pt>
                <c:pt idx="170">
                  <c:v>7.0393374741200831E-2</c:v>
                </c:pt>
                <c:pt idx="171">
                  <c:v>7.0651668680858981E-2</c:v>
                </c:pt>
                <c:pt idx="172">
                  <c:v>7.091175197377915E-2</c:v>
                </c:pt>
                <c:pt idx="173">
                  <c:v>7.11736451808654E-2</c:v>
                </c:pt>
                <c:pt idx="174">
                  <c:v>7.1437369134129819E-2</c:v>
                </c:pt>
                <c:pt idx="175">
                  <c:v>7.1702944942381566E-2</c:v>
                </c:pt>
                <c:pt idx="176">
                  <c:v>7.1970393997014867E-2</c:v>
                </c:pt>
                <c:pt idx="177">
                  <c:v>7.2239737977899537E-2</c:v>
                </c:pt>
                <c:pt idx="178">
                  <c:v>7.2510998859377548E-2</c:v>
                </c:pt>
                <c:pt idx="179">
                  <c:v>7.2784198916369336E-2</c:v>
                </c:pt>
                <c:pt idx="180">
                  <c:v>7.3059360730593603E-2</c:v>
                </c:pt>
                <c:pt idx="181">
                  <c:v>7.3336507196904474E-2</c:v>
                </c:pt>
                <c:pt idx="182">
                  <c:v>7.3615661529749632E-2</c:v>
                </c:pt>
                <c:pt idx="183">
                  <c:v>7.3896847269753776E-2</c:v>
                </c:pt>
                <c:pt idx="184">
                  <c:v>7.418008829043117E-2</c:v>
                </c:pt>
                <c:pt idx="185">
                  <c:v>7.4465408805031455E-2</c:v>
                </c:pt>
                <c:pt idx="186">
                  <c:v>7.475283337352305E-2</c:v>
                </c:pt>
                <c:pt idx="187">
                  <c:v>7.50423869097184E-2</c:v>
                </c:pt>
                <c:pt idx="188">
                  <c:v>7.5334094688545614E-2</c:v>
                </c:pt>
                <c:pt idx="189">
                  <c:v>7.5627982353470791E-2</c:v>
                </c:pt>
                <c:pt idx="190">
                  <c:v>7.5924075924075934E-2</c:v>
                </c:pt>
                <c:pt idx="191">
                  <c:v>7.6222401803797163E-2</c:v>
                </c:pt>
                <c:pt idx="192">
                  <c:v>7.6522986787828068E-2</c:v>
                </c:pt>
                <c:pt idx="193">
                  <c:v>7.6825858071193298E-2</c:v>
                </c:pt>
                <c:pt idx="194">
                  <c:v>7.7131043256997447E-2</c:v>
                </c:pt>
                <c:pt idx="195">
                  <c:v>7.7438570364854811E-2</c:v>
                </c:pt>
                <c:pt idx="196">
                  <c:v>7.7748467839504953E-2</c:v>
                </c:pt>
                <c:pt idx="197">
                  <c:v>7.8060764559620396E-2</c:v>
                </c:pt>
                <c:pt idx="198">
                  <c:v>7.8375489846811544E-2</c:v>
                </c:pt>
                <c:pt idx="199">
                  <c:v>7.8692673474835148E-2</c:v>
                </c:pt>
                <c:pt idx="200">
                  <c:v>7.9012345679012344E-2</c:v>
                </c:pt>
                <c:pt idx="201">
                  <c:v>7.9334537165862459E-2</c:v>
                </c:pt>
                <c:pt idx="202">
                  <c:v>7.9659279122959226E-2</c:v>
                </c:pt>
                <c:pt idx="203">
                  <c:v>7.9986603229015837E-2</c:v>
                </c:pt>
                <c:pt idx="204">
                  <c:v>8.0316541664205987E-2</c:v>
                </c:pt>
                <c:pt idx="205">
                  <c:v>8.0649127120727804E-2</c:v>
                </c:pt>
                <c:pt idx="206">
                  <c:v>8.0984392813617967E-2</c:v>
                </c:pt>
                <c:pt idx="207">
                  <c:v>8.1322372491823558E-2</c:v>
                </c:pt>
                <c:pt idx="208">
                  <c:v>8.1663100449539658E-2</c:v>
                </c:pt>
                <c:pt idx="209">
                  <c:v>8.2006611537820157E-2</c:v>
                </c:pt>
                <c:pt idx="210">
                  <c:v>8.2352941176470587E-2</c:v>
                </c:pt>
                <c:pt idx="211">
                  <c:v>8.2702125366231283E-2</c:v>
                </c:pt>
                <c:pt idx="212">
                  <c:v>8.3054200701259517E-2</c:v>
                </c:pt>
                <c:pt idx="213">
                  <c:v>8.3409204381920177E-2</c:v>
                </c:pt>
                <c:pt idx="214">
                  <c:v>8.376717422789369E-2</c:v>
                </c:pt>
                <c:pt idx="215">
                  <c:v>8.4128148691611657E-2</c:v>
                </c:pt>
                <c:pt idx="216">
                  <c:v>8.4492166872029581E-2</c:v>
                </c:pt>
                <c:pt idx="217">
                  <c:v>8.4859268528747547E-2</c:v>
                </c:pt>
                <c:pt idx="218">
                  <c:v>8.5229494096489194E-2</c:v>
                </c:pt>
                <c:pt idx="219">
                  <c:v>8.5602884699950144E-2</c:v>
                </c:pt>
                <c:pt idx="220">
                  <c:v>8.5979482169027843E-2</c:v>
                </c:pt>
                <c:pt idx="221">
                  <c:v>8.6359329054443518E-2</c:v>
                </c:pt>
                <c:pt idx="222">
                  <c:v>8.6742468643769791E-2</c:v>
                </c:pt>
                <c:pt idx="223">
                  <c:v>8.7128944977875891E-2</c:v>
                </c:pt>
                <c:pt idx="224">
                  <c:v>8.7518802867803641E-2</c:v>
                </c:pt>
                <c:pt idx="225">
                  <c:v>8.7912087912087919E-2</c:v>
                </c:pt>
                <c:pt idx="226">
                  <c:v>8.8308846514535799E-2</c:v>
                </c:pt>
                <c:pt idx="227">
                  <c:v>8.8709125902478592E-2</c:v>
                </c:pt>
                <c:pt idx="228">
                  <c:v>8.91129741455121E-2</c:v>
                </c:pt>
                <c:pt idx="229">
                  <c:v>8.9520440174740784E-2</c:v>
                </c:pt>
                <c:pt idx="230">
                  <c:v>8.9931573802541548E-2</c:v>
                </c:pt>
                <c:pt idx="231">
                  <c:v>9.0346425742864708E-2</c:v>
                </c:pt>
                <c:pt idx="232">
                  <c:v>9.0765047632088577E-2</c:v>
                </c:pt>
                <c:pt idx="233">
                  <c:v>9.1187492050446642E-2</c:v>
                </c:pt>
                <c:pt idx="234">
                  <c:v>9.1613812544045103E-2</c:v>
                </c:pt>
                <c:pt idx="235">
                  <c:v>9.204406364749082E-2</c:v>
                </c:pt>
                <c:pt idx="236">
                  <c:v>9.2478300907149452E-2</c:v>
                </c:pt>
                <c:pt idx="237">
                  <c:v>9.291658090505453E-2</c:v>
                </c:pt>
                <c:pt idx="238">
                  <c:v>9.3358961283489597E-2</c:v>
                </c:pt>
                <c:pt idx="239">
                  <c:v>9.3805500770264838E-2</c:v>
                </c:pt>
                <c:pt idx="240">
                  <c:v>9.4256259204712825E-2</c:v>
                </c:pt>
                <c:pt idx="241">
                  <c:v>9.4711297564426297E-2</c:v>
                </c:pt>
                <c:pt idx="242">
                  <c:v>9.517067799276388E-2</c:v>
                </c:pt>
                <c:pt idx="243">
                  <c:v>9.5634463827149574E-2</c:v>
                </c:pt>
                <c:pt idx="244">
                  <c:v>9.6102719628192751E-2</c:v>
                </c:pt>
                <c:pt idx="245">
                  <c:v>9.6575511209657572E-2</c:v>
                </c:pt>
                <c:pt idx="246">
                  <c:v>9.7052905669309991E-2</c:v>
                </c:pt>
                <c:pt idx="247">
                  <c:v>9.7534971420673869E-2</c:v>
                </c:pt>
                <c:pt idx="248">
                  <c:v>9.8021778225726774E-2</c:v>
                </c:pt>
                <c:pt idx="249">
                  <c:v>9.8513397228568889E-2</c:v>
                </c:pt>
                <c:pt idx="250">
                  <c:v>9.9009900990099015E-2</c:v>
                </c:pt>
              </c:numCache>
            </c:numRef>
          </c:yVal>
          <c:smooth val="1"/>
        </c:ser>
        <c:axId val="169194624"/>
        <c:axId val="169196544"/>
      </c:scatterChart>
      <c:valAx>
        <c:axId val="169194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Cs (g/L)</a:t>
                </a:r>
              </a:p>
            </c:rich>
          </c:tx>
          <c:layout/>
        </c:title>
        <c:numFmt formatCode="0.00" sourceLinked="1"/>
        <c:tickLblPos val="nextTo"/>
        <c:crossAx val="169196544"/>
        <c:crosses val="autoZero"/>
        <c:crossBetween val="midCat"/>
      </c:valAx>
      <c:valAx>
        <c:axId val="16919654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ux (/h)</a:t>
                </a:r>
              </a:p>
            </c:rich>
          </c:tx>
          <c:layout/>
        </c:title>
        <c:numFmt formatCode="General" sourceLinked="1"/>
        <c:tickLblPos val="nextTo"/>
        <c:crossAx val="169194624"/>
        <c:crosses val="autoZero"/>
        <c:crossBetween val="midCat"/>
      </c:valAx>
    </c:plotArea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2</xdr:row>
      <xdr:rowOff>171449</xdr:rowOff>
    </xdr:from>
    <xdr:to>
      <xdr:col>18</xdr:col>
      <xdr:colOff>200025</xdr:colOff>
      <xdr:row>18</xdr:row>
      <xdr:rowOff>156334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180975</xdr:rowOff>
    </xdr:from>
    <xdr:to>
      <xdr:col>18</xdr:col>
      <xdr:colOff>247650</xdr:colOff>
      <xdr:row>18</xdr:row>
      <xdr:rowOff>137285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9"/>
  <sheetViews>
    <sheetView tabSelected="1" workbookViewId="0">
      <selection activeCell="C20" sqref="C20"/>
    </sheetView>
  </sheetViews>
  <sheetFormatPr defaultRowHeight="15"/>
  <sheetData>
    <row r="1" spans="1:16" ht="15.75" thickBot="1">
      <c r="A1" s="28" t="s">
        <v>32</v>
      </c>
      <c r="B1" s="28"/>
    </row>
    <row r="2" spans="1:16" ht="15.75" thickBot="1">
      <c r="A2" s="10" t="s">
        <v>1</v>
      </c>
      <c r="B2" s="11">
        <v>20</v>
      </c>
      <c r="C2" t="s">
        <v>18</v>
      </c>
      <c r="D2" s="3" t="s">
        <v>9</v>
      </c>
      <c r="E2" s="1" t="s">
        <v>11</v>
      </c>
      <c r="F2" s="1" t="s">
        <v>3</v>
      </c>
      <c r="G2" s="1" t="s">
        <v>0</v>
      </c>
      <c r="I2" s="24" t="s">
        <v>29</v>
      </c>
      <c r="J2" s="23"/>
      <c r="N2" s="25" t="s">
        <v>12</v>
      </c>
      <c r="O2" s="26"/>
      <c r="P2" s="27"/>
    </row>
    <row r="3" spans="1:16">
      <c r="A3" s="10" t="s">
        <v>2</v>
      </c>
      <c r="B3" s="11">
        <v>10</v>
      </c>
      <c r="C3" t="s">
        <v>16</v>
      </c>
      <c r="D3" s="4">
        <v>0</v>
      </c>
      <c r="E3" s="1">
        <f t="shared" ref="E3:E49" si="0">((D3/Vo)+uo+kd)/umax</f>
        <v>0.37500000000000006</v>
      </c>
      <c r="F3" s="18">
        <f t="shared" ref="F3:F49" si="1">E3*Ks/(1-E3)</f>
        <v>0.36000000000000004</v>
      </c>
      <c r="G3" s="18">
        <f>(monod!Yx_s)*(monod!Cse-F3)*(1-(kd/(umax*F3/(Ks+F3)-uo)))</f>
        <v>1.070254995738651E-15</v>
      </c>
      <c r="I3" s="5" t="s">
        <v>28</v>
      </c>
      <c r="J3" s="22">
        <f>D49</f>
        <v>4.55</v>
      </c>
      <c r="K3" t="s">
        <v>22</v>
      </c>
    </row>
    <row r="4" spans="1:16">
      <c r="A4" s="10" t="s">
        <v>3</v>
      </c>
      <c r="B4" s="11">
        <v>0</v>
      </c>
      <c r="C4" t="s">
        <v>16</v>
      </c>
      <c r="D4" s="4">
        <v>0.1</v>
      </c>
      <c r="E4" s="1">
        <f t="shared" si="0"/>
        <v>0.38750000000000007</v>
      </c>
      <c r="F4" s="18">
        <f t="shared" si="1"/>
        <v>0.37959183673469399</v>
      </c>
      <c r="G4" s="18">
        <f>(monod!Yx_s)*(monod!Cse-F4)*(1-(kd/(umax*F4/(Ks+F4)-uo)))</f>
        <v>0.43729128014842422</v>
      </c>
    </row>
    <row r="5" spans="1:16">
      <c r="D5" s="4">
        <v>0.2</v>
      </c>
      <c r="E5" s="1">
        <f t="shared" si="0"/>
        <v>0.39999999999999997</v>
      </c>
      <c r="F5" s="18">
        <f t="shared" si="1"/>
        <v>0.39999999999999986</v>
      </c>
      <c r="G5" s="18">
        <f>(monod!Yx_s)*(monod!Cse-F5)*(1-(kd/(umax*F5/(Ks+F5)-uo)))</f>
        <v>0.79999999999999771</v>
      </c>
      <c r="I5" s="24" t="s">
        <v>30</v>
      </c>
    </row>
    <row r="6" spans="1:16">
      <c r="A6" s="10" t="s">
        <v>4</v>
      </c>
      <c r="B6" s="11">
        <v>0.5</v>
      </c>
      <c r="C6" t="s">
        <v>15</v>
      </c>
      <c r="D6" s="4">
        <v>0.3</v>
      </c>
      <c r="E6" s="1">
        <f t="shared" si="0"/>
        <v>0.41249999999999998</v>
      </c>
      <c r="F6" s="18">
        <f t="shared" si="1"/>
        <v>0.42127659574468079</v>
      </c>
      <c r="G6" s="18">
        <f>(monod!Yx_s)*(monod!Cse-F6)*(1-(kd/(umax*F6/(Ks+F6)-uo)))</f>
        <v>1.1052373158756135</v>
      </c>
      <c r="I6" s="17" t="s">
        <v>31</v>
      </c>
      <c r="J6" s="22">
        <f>D30</f>
        <v>2.67</v>
      </c>
      <c r="K6" t="s">
        <v>22</v>
      </c>
    </row>
    <row r="7" spans="1:16">
      <c r="D7" s="4">
        <v>0.4</v>
      </c>
      <c r="E7" s="1">
        <f t="shared" si="0"/>
        <v>0.42499999999999999</v>
      </c>
      <c r="F7" s="18">
        <f t="shared" si="1"/>
        <v>0.44347826086956527</v>
      </c>
      <c r="G7" s="18">
        <f>(monod!Yx_s)*(monod!Cse-F7)*(1-(kd/(umax*F7/(Ks+F7)-uo)))</f>
        <v>1.3652173913043495</v>
      </c>
    </row>
    <row r="8" spans="1:16">
      <c r="A8" s="10" t="s">
        <v>5</v>
      </c>
      <c r="B8" s="11">
        <v>0.4</v>
      </c>
      <c r="C8" t="s">
        <v>17</v>
      </c>
      <c r="D8" s="4">
        <v>0.5</v>
      </c>
      <c r="E8" s="1">
        <f t="shared" si="0"/>
        <v>0.43749999999999994</v>
      </c>
      <c r="F8" s="18">
        <f t="shared" si="1"/>
        <v>0.46666666666666656</v>
      </c>
      <c r="G8" s="18">
        <f>(monod!Yx_s)*(monod!Cse-F8)*(1-(kd/(umax*F8/(Ks+F8)-uo)))</f>
        <v>1.588888888888889</v>
      </c>
    </row>
    <row r="9" spans="1:16">
      <c r="A9" s="10" t="s">
        <v>7</v>
      </c>
      <c r="B9" s="11">
        <v>0.1</v>
      </c>
      <c r="C9" t="s">
        <v>17</v>
      </c>
      <c r="D9" s="4">
        <v>0.6</v>
      </c>
      <c r="E9" s="1">
        <f t="shared" si="0"/>
        <v>0.44999999999999996</v>
      </c>
      <c r="F9" s="18">
        <f t="shared" si="1"/>
        <v>0.4909090909090908</v>
      </c>
      <c r="G9" s="18">
        <f>(monod!Yx_s)*(monod!Cse-F9)*(1-(kd/(umax*F9/(Ks+F9)-uo)))</f>
        <v>1.7829545454545439</v>
      </c>
    </row>
    <row r="10" spans="1:16">
      <c r="A10" s="10" t="s">
        <v>6</v>
      </c>
      <c r="B10" s="11">
        <v>0.6</v>
      </c>
      <c r="C10" t="s">
        <v>16</v>
      </c>
      <c r="D10" s="4">
        <v>0.7</v>
      </c>
      <c r="E10" s="1">
        <f t="shared" si="0"/>
        <v>0.46249999999999997</v>
      </c>
      <c r="F10" s="18">
        <f t="shared" si="1"/>
        <v>0.51627906976744176</v>
      </c>
      <c r="G10" s="18">
        <f>(monod!Yx_s)*(monod!Cse-F10)*(1-(kd/(umax*F10/(Ks+F10)-uo)))</f>
        <v>1.9525307797537623</v>
      </c>
    </row>
    <row r="11" spans="1:16">
      <c r="A11" s="10" t="s">
        <v>8</v>
      </c>
      <c r="B11" s="11">
        <v>0.05</v>
      </c>
      <c r="C11" t="s">
        <v>16</v>
      </c>
      <c r="D11" s="4">
        <v>0.8</v>
      </c>
      <c r="E11" s="1">
        <f t="shared" si="0"/>
        <v>0.47499999999999998</v>
      </c>
      <c r="F11" s="18">
        <f t="shared" si="1"/>
        <v>0.54285714285714282</v>
      </c>
      <c r="G11" s="18">
        <f>(monod!Yx_s)*(monod!Cse-F11)*(1-(kd/(umax*F11/(Ks+F11)-uo)))</f>
        <v>2.1015873015873017</v>
      </c>
    </row>
    <row r="12" spans="1:16">
      <c r="D12" s="4">
        <v>0.9</v>
      </c>
      <c r="E12" s="1">
        <f t="shared" si="0"/>
        <v>0.48749999999999999</v>
      </c>
      <c r="F12" s="18">
        <f t="shared" si="1"/>
        <v>0.57073170731707323</v>
      </c>
      <c r="G12" s="18">
        <f>(monod!Yx_s)*(monod!Cse-F12)*(1-(kd/(umax*F12/(Ks+F12)-uo)))</f>
        <v>2.2332477535301671</v>
      </c>
    </row>
    <row r="13" spans="1:16">
      <c r="D13" s="4">
        <v>1</v>
      </c>
      <c r="E13" s="1">
        <f t="shared" si="0"/>
        <v>0.5</v>
      </c>
      <c r="F13" s="18">
        <f t="shared" si="1"/>
        <v>0.6</v>
      </c>
      <c r="G13" s="18">
        <f>(monod!Yx_s)*(monod!Cse-F13)*(1-(kd/(umax*F13/(Ks+F13)-uo)))</f>
        <v>2.35</v>
      </c>
    </row>
    <row r="14" spans="1:16">
      <c r="D14" s="4">
        <v>1.1000000000000001</v>
      </c>
      <c r="E14" s="1">
        <f t="shared" si="0"/>
        <v>0.51249999999999996</v>
      </c>
      <c r="F14" s="18">
        <f t="shared" si="1"/>
        <v>0.63076923076923064</v>
      </c>
      <c r="G14" s="18">
        <f>(monod!Yx_s)*(monod!Cse-F14)*(1-(kd/(umax*F14/(Ks+F14)-uo)))</f>
        <v>2.453846153846154</v>
      </c>
    </row>
    <row r="15" spans="1:16">
      <c r="D15" s="4">
        <v>1.2</v>
      </c>
      <c r="E15" s="1">
        <f t="shared" si="0"/>
        <v>0.52500000000000002</v>
      </c>
      <c r="F15" s="18">
        <f t="shared" si="1"/>
        <v>0.66315789473684217</v>
      </c>
      <c r="G15" s="18">
        <f>(monod!Yx_s)*(monod!Cse-F15)*(1-(kd/(umax*F15/(Ks+F15)-uo)))</f>
        <v>2.5464114832535882</v>
      </c>
    </row>
    <row r="16" spans="1:16">
      <c r="D16" s="4">
        <v>1.3</v>
      </c>
      <c r="E16" s="1">
        <f t="shared" si="0"/>
        <v>0.53749999999999998</v>
      </c>
      <c r="F16" s="18">
        <f t="shared" si="1"/>
        <v>0.69729729729729717</v>
      </c>
      <c r="G16" s="18">
        <f>(monod!Yx_s)*(monod!Cse-F16)*(1-(kd/(umax*F16/(Ks+F16)-uo)))</f>
        <v>2.6290246768507641</v>
      </c>
    </row>
    <row r="17" spans="4:7">
      <c r="D17" s="4">
        <v>1.4</v>
      </c>
      <c r="E17" s="1">
        <f t="shared" si="0"/>
        <v>0.54999999999999993</v>
      </c>
      <c r="F17" s="18">
        <f t="shared" si="1"/>
        <v>0.73333333333333317</v>
      </c>
      <c r="G17" s="18">
        <f>(monod!Yx_s)*(monod!Cse-F17)*(1-(kd/(umax*F17/(Ks+F17)-uo)))</f>
        <v>2.7027777777777775</v>
      </c>
    </row>
    <row r="18" spans="4:7">
      <c r="D18" s="4">
        <v>1.5</v>
      </c>
      <c r="E18" s="1">
        <f t="shared" si="0"/>
        <v>0.56249999999999989</v>
      </c>
      <c r="F18" s="18">
        <f t="shared" si="1"/>
        <v>0.77142857142857102</v>
      </c>
      <c r="G18" s="18">
        <f>(monod!Yx_s)*(monod!Cse-F18)*(1-(kd/(umax*F18/(Ks+F18)-uo)))</f>
        <v>2.7685714285714282</v>
      </c>
    </row>
    <row r="19" spans="4:7">
      <c r="D19" s="4">
        <v>1.6</v>
      </c>
      <c r="E19" s="1">
        <f t="shared" si="0"/>
        <v>0.57499999999999996</v>
      </c>
      <c r="F19" s="18">
        <f t="shared" si="1"/>
        <v>0.81176470588235283</v>
      </c>
      <c r="G19" s="18">
        <f>(monod!Yx_s)*(monod!Cse-F19)*(1-(kd/(umax*F19/(Ks+F19)-uo)))</f>
        <v>2.8271493212669685</v>
      </c>
    </row>
    <row r="20" spans="4:7">
      <c r="D20" s="4">
        <v>1.7</v>
      </c>
      <c r="E20" s="1">
        <f t="shared" si="0"/>
        <v>0.58749999999999991</v>
      </c>
      <c r="F20" s="18">
        <f t="shared" si="1"/>
        <v>0.85454545454545416</v>
      </c>
      <c r="G20" s="18">
        <f>(monod!Yx_s)*(monod!Cse-F20)*(1-(kd/(umax*F20/(Ks+F20)-uo)))</f>
        <v>2.879124579124579</v>
      </c>
    </row>
    <row r="21" spans="4:7">
      <c r="D21" s="4">
        <v>1.8</v>
      </c>
      <c r="E21" s="1">
        <f t="shared" si="0"/>
        <v>0.6</v>
      </c>
      <c r="F21" s="18">
        <f t="shared" si="1"/>
        <v>0.89999999999999991</v>
      </c>
      <c r="G21" s="18">
        <f>(monod!Yx_s)*(monod!Cse-F21)*(1-(kd/(umax*F21/(Ks+F21)-uo)))</f>
        <v>2.9249999999999994</v>
      </c>
    </row>
    <row r="22" spans="4:7">
      <c r="D22" s="4">
        <v>1.9</v>
      </c>
      <c r="E22" s="1">
        <f t="shared" si="0"/>
        <v>0.61249999999999993</v>
      </c>
      <c r="F22" s="18">
        <f t="shared" si="1"/>
        <v>0.94838709677419319</v>
      </c>
      <c r="G22" s="18">
        <f>(monod!Yx_s)*(monod!Cse-F22)*(1-(kd/(umax*F22/(Ks+F22)-uo)))</f>
        <v>2.9651835372636266</v>
      </c>
    </row>
    <row r="23" spans="4:7">
      <c r="D23" s="4">
        <v>2</v>
      </c>
      <c r="E23" s="1">
        <f t="shared" si="0"/>
        <v>0.625</v>
      </c>
      <c r="F23" s="18">
        <f t="shared" si="1"/>
        <v>1</v>
      </c>
      <c r="G23" s="18">
        <f>(monod!Yx_s)*(monod!Cse-F23)*(1-(kd/(umax*F23/(Ks+F23)-uo)))</f>
        <v>3</v>
      </c>
    </row>
    <row r="24" spans="4:7">
      <c r="D24" s="4">
        <v>2.1</v>
      </c>
      <c r="E24" s="1">
        <f t="shared" si="0"/>
        <v>0.63749999999999996</v>
      </c>
      <c r="F24" s="18">
        <f t="shared" si="1"/>
        <v>1.0551724137931031</v>
      </c>
      <c r="G24" s="18">
        <f>(monod!Yx_s)*(monod!Cse-F24)*(1-(kd/(umax*F24/(Ks+F24)-uo)))</f>
        <v>3.0296996662958837</v>
      </c>
    </row>
    <row r="25" spans="4:7">
      <c r="D25" s="4">
        <v>2.2000000000000002</v>
      </c>
      <c r="E25" s="1">
        <f t="shared" si="0"/>
        <v>0.65</v>
      </c>
      <c r="F25" s="18">
        <f t="shared" si="1"/>
        <v>1.1142857142857143</v>
      </c>
      <c r="G25" s="18">
        <f>(monod!Yx_s)*(monod!Cse-F25)*(1-(kd/(umax*F25/(Ks+F25)-uo)))</f>
        <v>3.0544642857142859</v>
      </c>
    </row>
    <row r="26" spans="4:7">
      <c r="D26" s="4">
        <v>2.2999999999999998</v>
      </c>
      <c r="E26" s="1">
        <f t="shared" si="0"/>
        <v>0.66249999999999998</v>
      </c>
      <c r="F26" s="18">
        <f t="shared" si="1"/>
        <v>1.1777777777777776</v>
      </c>
      <c r="G26" s="18">
        <f>(monod!Yx_s)*(monod!Cse-F26)*(1-(kd/(umax*F26/(Ks+F26)-uo)))</f>
        <v>3.074410774410774</v>
      </c>
    </row>
    <row r="27" spans="4:7">
      <c r="D27" s="4">
        <v>2.4</v>
      </c>
      <c r="E27" s="1">
        <f t="shared" si="0"/>
        <v>0.67500000000000004</v>
      </c>
      <c r="F27" s="18">
        <f t="shared" si="1"/>
        <v>1.2461538461538464</v>
      </c>
      <c r="G27" s="18">
        <f>(monod!Yx_s)*(monod!Cse-F27)*(1-(kd/(umax*F27/(Ks+F27)-uo)))</f>
        <v>3.0895927601809947</v>
      </c>
    </row>
    <row r="28" spans="4:7">
      <c r="D28" s="4">
        <v>2.5</v>
      </c>
      <c r="E28" s="1">
        <f t="shared" si="0"/>
        <v>0.6875</v>
      </c>
      <c r="F28" s="18">
        <f t="shared" si="1"/>
        <v>1.3199999999999998</v>
      </c>
      <c r="G28" s="18">
        <f>(monod!Yx_s)*(monod!Cse-F28)*(1-(kd/(umax*F28/(Ks+F28)-uo)))</f>
        <v>3.0999999999999996</v>
      </c>
    </row>
    <row r="29" spans="4:7">
      <c r="D29" s="4">
        <v>2.6</v>
      </c>
      <c r="E29" s="1">
        <f t="shared" si="0"/>
        <v>0.70000000000000007</v>
      </c>
      <c r="F29" s="18">
        <f t="shared" si="1"/>
        <v>1.4000000000000004</v>
      </c>
      <c r="G29" s="18">
        <f>(monod!Yx_s)*(monod!Cse-F29)*(1-(kd/(umax*F29/(Ks+F29)-uo)))</f>
        <v>3.1055555555555561</v>
      </c>
    </row>
    <row r="30" spans="4:7">
      <c r="D30" s="11">
        <v>2.67</v>
      </c>
      <c r="E30" s="7">
        <f t="shared" si="0"/>
        <v>0.70874999999999999</v>
      </c>
      <c r="F30" s="19">
        <f t="shared" si="1"/>
        <v>1.460085836909871</v>
      </c>
      <c r="G30" s="19">
        <f>(monod!Yx_s)*(monod!Cse-F30)*(1-(kd/(umax*F30/(Ks+F30)-uo)))</f>
        <v>3.106481037527336</v>
      </c>
    </row>
    <row r="31" spans="4:7">
      <c r="D31" s="4">
        <v>2.8</v>
      </c>
      <c r="E31" s="1">
        <f t="shared" si="0"/>
        <v>0.72499999999999987</v>
      </c>
      <c r="F31" s="18">
        <f t="shared" si="1"/>
        <v>1.5818181818181807</v>
      </c>
      <c r="G31" s="18">
        <f>(monod!Yx_s)*(monod!Cse-F31)*(1-(kd/(umax*F31/(Ks+F31)-uo)))</f>
        <v>3.101435406698565</v>
      </c>
    </row>
    <row r="32" spans="4:7">
      <c r="D32" s="4">
        <v>2.9</v>
      </c>
      <c r="E32" s="1">
        <f t="shared" si="0"/>
        <v>0.73749999999999993</v>
      </c>
      <c r="F32" s="18">
        <f t="shared" si="1"/>
        <v>1.6857142857142851</v>
      </c>
      <c r="G32" s="18">
        <f>(monod!Yx_s)*(monod!Cse-F32)*(1-(kd/(umax*F32/(Ks+F32)-uo)))</f>
        <v>3.0912087912087913</v>
      </c>
    </row>
    <row r="33" spans="4:7">
      <c r="D33" s="4">
        <v>3</v>
      </c>
      <c r="E33" s="1">
        <f t="shared" si="0"/>
        <v>0.74999999999999989</v>
      </c>
      <c r="F33" s="18">
        <f t="shared" si="1"/>
        <v>1.7999999999999987</v>
      </c>
      <c r="G33" s="18">
        <f>(monod!Yx_s)*(monod!Cse-F33)*(1-(kd/(umax*F33/(Ks+F33)-uo)))</f>
        <v>3.0750000000000002</v>
      </c>
    </row>
    <row r="34" spans="4:7">
      <c r="D34" s="4">
        <v>3.1</v>
      </c>
      <c r="E34" s="1">
        <f t="shared" si="0"/>
        <v>0.76249999999999996</v>
      </c>
      <c r="F34" s="18">
        <f t="shared" si="1"/>
        <v>1.9263157894736838</v>
      </c>
      <c r="G34" s="18">
        <f>(monod!Yx_s)*(monod!Cse-F34)*(1-(kd/(umax*F34/(Ks+F34)-uo)))</f>
        <v>3.0522464698331198</v>
      </c>
    </row>
    <row r="35" spans="4:7">
      <c r="D35" s="4">
        <v>3.2</v>
      </c>
      <c r="E35" s="1">
        <f t="shared" si="0"/>
        <v>0.77499999999999991</v>
      </c>
      <c r="F35" s="18">
        <f t="shared" si="1"/>
        <v>2.0666666666666655</v>
      </c>
      <c r="G35" s="18">
        <f>(monod!Yx_s)*(monod!Cse-F35)*(1-(kd/(umax*F35/(Ks+F35)-uo)))</f>
        <v>3.0222222222222226</v>
      </c>
    </row>
    <row r="36" spans="4:7">
      <c r="D36" s="4">
        <v>3.3</v>
      </c>
      <c r="E36" s="1">
        <f t="shared" si="0"/>
        <v>0.78749999999999998</v>
      </c>
      <c r="F36" s="18">
        <f t="shared" si="1"/>
        <v>2.2235294117647055</v>
      </c>
      <c r="G36" s="18">
        <f>(monod!Yx_s)*(monod!Cse-F36)*(1-(kd/(umax*F36/(Ks+F36)-uo)))</f>
        <v>2.9839945280437763</v>
      </c>
    </row>
    <row r="37" spans="4:7">
      <c r="D37" s="4">
        <v>3.4</v>
      </c>
      <c r="E37" s="1">
        <f t="shared" si="0"/>
        <v>0.79999999999999993</v>
      </c>
      <c r="F37" s="18">
        <f t="shared" si="1"/>
        <v>2.399999999999999</v>
      </c>
      <c r="G37" s="18">
        <f>(monod!Yx_s)*(monod!Cse-F37)*(1-(kd/(umax*F37/(Ks+F37)-uo)))</f>
        <v>2.936363636363637</v>
      </c>
    </row>
    <row r="38" spans="4:7">
      <c r="D38" s="4">
        <v>3.5</v>
      </c>
      <c r="E38" s="1">
        <f t="shared" si="0"/>
        <v>0.8125</v>
      </c>
      <c r="F38" s="18">
        <f t="shared" si="1"/>
        <v>2.6</v>
      </c>
      <c r="G38" s="18">
        <f>(monod!Yx_s)*(monod!Cse-F38)*(1-(kd/(umax*F38/(Ks+F38)-uo)))</f>
        <v>2.8777777777777778</v>
      </c>
    </row>
    <row r="39" spans="4:7">
      <c r="D39" s="4">
        <v>3.6</v>
      </c>
      <c r="E39" s="1">
        <f t="shared" si="0"/>
        <v>0.82499999999999996</v>
      </c>
      <c r="F39" s="18">
        <f t="shared" si="1"/>
        <v>2.8285714285714274</v>
      </c>
      <c r="G39" s="18">
        <f>(monod!Yx_s)*(monod!Cse-F39)*(1-(kd/(umax*F39/(Ks+F39)-uo)))</f>
        <v>2.8062111801242238</v>
      </c>
    </row>
    <row r="40" spans="4:7">
      <c r="D40" s="4">
        <v>3.7</v>
      </c>
      <c r="E40" s="1">
        <f t="shared" si="0"/>
        <v>0.83750000000000002</v>
      </c>
      <c r="F40" s="18">
        <f t="shared" si="1"/>
        <v>3.0923076923076924</v>
      </c>
      <c r="G40" s="18">
        <f>(monod!Yx_s)*(monod!Cse-F40)*(1-(kd/(umax*F40/(Ks+F40)-uo)))</f>
        <v>2.7189852700491</v>
      </c>
    </row>
    <row r="41" spans="4:7">
      <c r="D41" s="4">
        <v>3.8</v>
      </c>
      <c r="E41" s="1">
        <f t="shared" si="0"/>
        <v>0.85</v>
      </c>
      <c r="F41" s="18">
        <f t="shared" si="1"/>
        <v>3.3999999999999995</v>
      </c>
      <c r="G41" s="18">
        <f>(monod!Yx_s)*(monod!Cse-F41)*(1-(kd/(umax*F41/(Ks+F41)-uo)))</f>
        <v>2.6125000000000003</v>
      </c>
    </row>
    <row r="42" spans="4:7">
      <c r="D42" s="4">
        <v>3.9</v>
      </c>
      <c r="E42" s="1">
        <f t="shared" si="0"/>
        <v>0.86250000000000004</v>
      </c>
      <c r="F42" s="18">
        <f t="shared" si="1"/>
        <v>3.7636363636363646</v>
      </c>
      <c r="G42" s="18">
        <f>(monod!Yx_s)*(monod!Cse-F42)*(1-(kd/(umax*F42/(Ks+F42)-uo)))</f>
        <v>2.4818181818181815</v>
      </c>
    </row>
    <row r="43" spans="4:7">
      <c r="D43" s="4">
        <v>4</v>
      </c>
      <c r="E43" s="1">
        <f t="shared" si="0"/>
        <v>0.875</v>
      </c>
      <c r="F43" s="18">
        <f t="shared" si="1"/>
        <v>4.2</v>
      </c>
      <c r="G43" s="18">
        <f>(monod!Yx_s)*(monod!Cse-F43)*(1-(kd/(umax*F43/(Ks+F43)-uo)))</f>
        <v>2.3199999999999998</v>
      </c>
    </row>
    <row r="44" spans="4:7">
      <c r="D44" s="4">
        <v>4.0999999999999996</v>
      </c>
      <c r="E44" s="1">
        <f t="shared" si="0"/>
        <v>0.88749999999999996</v>
      </c>
      <c r="F44" s="18">
        <f t="shared" si="1"/>
        <v>4.7333333333333316</v>
      </c>
      <c r="G44" s="18">
        <f>(monod!Yx_s)*(monod!Cse-F44)*(1-(kd/(umax*F44/(Ks+F44)-uo)))</f>
        <v>2.1169934640522885</v>
      </c>
    </row>
    <row r="45" spans="4:7">
      <c r="D45" s="4">
        <v>4.2</v>
      </c>
      <c r="E45" s="1">
        <f t="shared" si="0"/>
        <v>0.9</v>
      </c>
      <c r="F45" s="18">
        <f t="shared" si="1"/>
        <v>5.4000000000000012</v>
      </c>
      <c r="G45" s="18">
        <f>(monod!Yx_s)*(monod!Cse-F45)*(1-(kd/(umax*F45/(Ks+F45)-uo)))</f>
        <v>1.8576923076923073</v>
      </c>
    </row>
    <row r="46" spans="4:7">
      <c r="D46" s="4">
        <v>4.3</v>
      </c>
      <c r="E46" s="1">
        <f t="shared" si="0"/>
        <v>0.91249999999999998</v>
      </c>
      <c r="F46" s="18">
        <f t="shared" si="1"/>
        <v>6.2571428571428553</v>
      </c>
      <c r="G46" s="18">
        <f>(monod!Yx_s)*(monod!Cse-F46)*(1-(kd/(umax*F46/(Ks+F46)-uo)))</f>
        <v>1.5183288409703513</v>
      </c>
    </row>
    <row r="47" spans="4:7">
      <c r="D47" s="4">
        <v>4.4000000000000004</v>
      </c>
      <c r="E47" s="1">
        <f t="shared" si="0"/>
        <v>0.92500000000000004</v>
      </c>
      <c r="F47" s="18">
        <f t="shared" si="1"/>
        <v>7.4000000000000048</v>
      </c>
      <c r="G47" s="18">
        <f>(monod!Yx_s)*(monod!Cse-F47)*(1-(kd/(umax*F47/(Ks+F47)-uo)))</f>
        <v>1.0592592592592573</v>
      </c>
    </row>
    <row r="48" spans="4:7">
      <c r="D48" s="4">
        <v>4.5</v>
      </c>
      <c r="E48" s="1">
        <f t="shared" si="0"/>
        <v>0.9375</v>
      </c>
      <c r="F48" s="18">
        <f t="shared" si="1"/>
        <v>9</v>
      </c>
      <c r="G48" s="18">
        <f>(monod!Yx_s)*(monod!Cse-F48)*(1-(kd/(umax*F48/(Ks+F48)-uo)))</f>
        <v>0.40909090909090906</v>
      </c>
    </row>
    <row r="49" spans="4:7">
      <c r="D49" s="11">
        <v>4.55</v>
      </c>
      <c r="E49" s="7">
        <f t="shared" si="0"/>
        <v>0.94374999999999998</v>
      </c>
      <c r="F49" s="19">
        <f t="shared" si="1"/>
        <v>10.066666666666661</v>
      </c>
      <c r="G49" s="19">
        <f>(monod!Yx_s)*(monod!Cse-F49)*(1-(kd/(umax*F49/(Ks+F49)-uo)))</f>
        <v>-2.7327327327325044E-2</v>
      </c>
    </row>
  </sheetData>
  <mergeCells count="2">
    <mergeCell ref="N2:P2"/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3"/>
  <sheetViews>
    <sheetView workbookViewId="0">
      <selection sqref="A1:B1"/>
    </sheetView>
  </sheetViews>
  <sheetFormatPr defaultRowHeight="15"/>
  <sheetData>
    <row r="1" spans="1:16" ht="15.75" thickBot="1">
      <c r="A1" s="28" t="s">
        <v>32</v>
      </c>
      <c r="B1" s="28"/>
    </row>
    <row r="2" spans="1:16" ht="15.75" thickBot="1">
      <c r="A2" s="10" t="s">
        <v>1</v>
      </c>
      <c r="B2" s="11">
        <v>1</v>
      </c>
      <c r="C2" t="s">
        <v>14</v>
      </c>
      <c r="D2" s="9" t="s">
        <v>3</v>
      </c>
      <c r="E2" s="9" t="s">
        <v>0</v>
      </c>
      <c r="F2" s="9" t="s">
        <v>9</v>
      </c>
      <c r="G2" s="2" t="s">
        <v>10</v>
      </c>
      <c r="I2" s="17" t="s">
        <v>10</v>
      </c>
      <c r="J2" s="5">
        <f>G42</f>
        <v>5.9439416058394166</v>
      </c>
      <c r="K2" t="s">
        <v>27</v>
      </c>
      <c r="N2" s="25" t="s">
        <v>13</v>
      </c>
      <c r="O2" s="26"/>
      <c r="P2" s="27"/>
    </row>
    <row r="3" spans="1:16">
      <c r="A3" s="10" t="s">
        <v>2</v>
      </c>
      <c r="B3" s="11">
        <v>60</v>
      </c>
      <c r="C3" t="s">
        <v>19</v>
      </c>
      <c r="D3" s="12">
        <v>0</v>
      </c>
      <c r="E3" s="8">
        <f t="shared" ref="E3:E66" si="0">($B$3-D3)*$B$5</f>
        <v>6</v>
      </c>
      <c r="F3" s="8">
        <f>$B$2*$B$7*D3/(D3+$B$8)</f>
        <v>0</v>
      </c>
      <c r="G3" s="20">
        <f>F3*E3/$B$2</f>
        <v>0</v>
      </c>
      <c r="I3" s="5" t="s">
        <v>3</v>
      </c>
      <c r="J3" s="16">
        <f>D42</f>
        <v>7.8</v>
      </c>
      <c r="K3" t="s">
        <v>16</v>
      </c>
    </row>
    <row r="4" spans="1:16">
      <c r="D4" s="12">
        <v>0.2</v>
      </c>
      <c r="E4" s="8">
        <f t="shared" si="0"/>
        <v>5.98</v>
      </c>
      <c r="F4" s="8">
        <f t="shared" ref="F4:F67" si="1">$B$2*$B$7*D4/(D4+$B$8)</f>
        <v>0.17391304347826089</v>
      </c>
      <c r="G4" s="20">
        <f t="shared" ref="G4:G67" si="2">F4*E4/$B$2</f>
        <v>1.0400000000000003</v>
      </c>
      <c r="I4" s="5" t="s">
        <v>0</v>
      </c>
      <c r="J4" s="16">
        <f>E42</f>
        <v>5.2200000000000006</v>
      </c>
      <c r="K4" t="s">
        <v>16</v>
      </c>
    </row>
    <row r="5" spans="1:16">
      <c r="A5" s="10" t="s">
        <v>4</v>
      </c>
      <c r="B5" s="11">
        <v>0.1</v>
      </c>
      <c r="C5" t="s">
        <v>15</v>
      </c>
      <c r="D5" s="12">
        <v>0.4</v>
      </c>
      <c r="E5" s="8">
        <f t="shared" si="0"/>
        <v>5.9600000000000009</v>
      </c>
      <c r="F5" s="8">
        <f t="shared" si="1"/>
        <v>0.30769230769230765</v>
      </c>
      <c r="G5" s="20">
        <f t="shared" si="2"/>
        <v>1.8338461538461539</v>
      </c>
      <c r="I5" s="5" t="s">
        <v>9</v>
      </c>
      <c r="J5" s="16">
        <f>F42</f>
        <v>1.1386861313868613</v>
      </c>
      <c r="K5" t="s">
        <v>22</v>
      </c>
    </row>
    <row r="6" spans="1:16">
      <c r="D6" s="12">
        <v>0.6</v>
      </c>
      <c r="E6" s="8">
        <f t="shared" si="0"/>
        <v>5.94</v>
      </c>
      <c r="F6" s="8">
        <f t="shared" si="1"/>
        <v>0.41379310344827586</v>
      </c>
      <c r="G6" s="20">
        <f t="shared" si="2"/>
        <v>2.4579310344827587</v>
      </c>
    </row>
    <row r="7" spans="1:16">
      <c r="A7" s="10" t="s">
        <v>5</v>
      </c>
      <c r="B7" s="11">
        <f>4/3</f>
        <v>1.3333333333333333</v>
      </c>
      <c r="C7" t="s">
        <v>17</v>
      </c>
      <c r="D7" s="12">
        <v>0.8</v>
      </c>
      <c r="E7" s="8">
        <f t="shared" si="0"/>
        <v>5.9200000000000008</v>
      </c>
      <c r="F7" s="8">
        <f t="shared" si="1"/>
        <v>0.5</v>
      </c>
      <c r="G7" s="20">
        <f t="shared" si="2"/>
        <v>2.9600000000000004</v>
      </c>
    </row>
    <row r="8" spans="1:16">
      <c r="A8" s="10" t="s">
        <v>6</v>
      </c>
      <c r="B8" s="11">
        <f>4/3</f>
        <v>1.3333333333333333</v>
      </c>
      <c r="C8" t="s">
        <v>19</v>
      </c>
      <c r="D8" s="12">
        <v>1</v>
      </c>
      <c r="E8" s="8">
        <f t="shared" si="0"/>
        <v>5.9</v>
      </c>
      <c r="F8" s="8">
        <f t="shared" si="1"/>
        <v>0.57142857142857151</v>
      </c>
      <c r="G8" s="20">
        <f t="shared" si="2"/>
        <v>3.3714285714285719</v>
      </c>
    </row>
    <row r="9" spans="1:16">
      <c r="D9" s="12">
        <v>1.2</v>
      </c>
      <c r="E9" s="8">
        <f t="shared" si="0"/>
        <v>5.88</v>
      </c>
      <c r="F9" s="8">
        <f t="shared" si="1"/>
        <v>0.63157894736842102</v>
      </c>
      <c r="G9" s="20">
        <f t="shared" si="2"/>
        <v>3.7136842105263157</v>
      </c>
    </row>
    <row r="10" spans="1:16">
      <c r="D10" s="12">
        <v>1.4</v>
      </c>
      <c r="E10" s="8">
        <f t="shared" si="0"/>
        <v>5.86</v>
      </c>
      <c r="F10" s="8">
        <f t="shared" si="1"/>
        <v>0.68292682926829262</v>
      </c>
      <c r="G10" s="20">
        <f t="shared" si="2"/>
        <v>4.0019512195121951</v>
      </c>
    </row>
    <row r="11" spans="1:16">
      <c r="D11" s="12">
        <v>1.6</v>
      </c>
      <c r="E11" s="8">
        <f t="shared" si="0"/>
        <v>5.84</v>
      </c>
      <c r="F11" s="8">
        <f t="shared" si="1"/>
        <v>0.72727272727272718</v>
      </c>
      <c r="G11" s="20">
        <f t="shared" si="2"/>
        <v>4.2472727272727262</v>
      </c>
    </row>
    <row r="12" spans="1:16">
      <c r="D12" s="12">
        <v>1.8</v>
      </c>
      <c r="E12" s="8">
        <f t="shared" si="0"/>
        <v>5.82</v>
      </c>
      <c r="F12" s="8">
        <f t="shared" si="1"/>
        <v>0.76595744680851063</v>
      </c>
      <c r="G12" s="20">
        <f t="shared" si="2"/>
        <v>4.4578723404255323</v>
      </c>
    </row>
    <row r="13" spans="1:16">
      <c r="D13" s="12">
        <v>2</v>
      </c>
      <c r="E13" s="8">
        <f t="shared" si="0"/>
        <v>5.8000000000000007</v>
      </c>
      <c r="F13" s="8">
        <f t="shared" si="1"/>
        <v>0.8</v>
      </c>
      <c r="G13" s="20">
        <f t="shared" si="2"/>
        <v>4.6400000000000006</v>
      </c>
    </row>
    <row r="14" spans="1:16">
      <c r="D14" s="12">
        <v>2.2000000000000002</v>
      </c>
      <c r="E14" s="8">
        <f t="shared" si="0"/>
        <v>5.78</v>
      </c>
      <c r="F14" s="8">
        <f t="shared" si="1"/>
        <v>0.83018867924528317</v>
      </c>
      <c r="G14" s="20">
        <f t="shared" si="2"/>
        <v>4.7984905660377368</v>
      </c>
    </row>
    <row r="15" spans="1:16">
      <c r="D15" s="12">
        <v>2.4</v>
      </c>
      <c r="E15" s="8">
        <f t="shared" si="0"/>
        <v>5.7600000000000007</v>
      </c>
      <c r="F15" s="8">
        <f t="shared" si="1"/>
        <v>0.8571428571428571</v>
      </c>
      <c r="G15" s="20">
        <f t="shared" si="2"/>
        <v>4.9371428571428577</v>
      </c>
    </row>
    <row r="16" spans="1:16">
      <c r="D16" s="12">
        <v>2.6</v>
      </c>
      <c r="E16" s="8">
        <f t="shared" si="0"/>
        <v>5.74</v>
      </c>
      <c r="F16" s="8">
        <f t="shared" si="1"/>
        <v>0.88135593220338981</v>
      </c>
      <c r="G16" s="20">
        <f t="shared" si="2"/>
        <v>5.0589830508474574</v>
      </c>
    </row>
    <row r="17" spans="4:7">
      <c r="D17" s="12">
        <v>2.8</v>
      </c>
      <c r="E17" s="8">
        <f t="shared" si="0"/>
        <v>5.7200000000000006</v>
      </c>
      <c r="F17" s="8">
        <f t="shared" si="1"/>
        <v>0.90322580645161288</v>
      </c>
      <c r="G17" s="20">
        <f t="shared" si="2"/>
        <v>5.1664516129032263</v>
      </c>
    </row>
    <row r="18" spans="4:7">
      <c r="D18" s="12">
        <v>3</v>
      </c>
      <c r="E18" s="8">
        <f t="shared" si="0"/>
        <v>5.7</v>
      </c>
      <c r="F18" s="8">
        <f t="shared" si="1"/>
        <v>0.92307692307692313</v>
      </c>
      <c r="G18" s="20">
        <f t="shared" si="2"/>
        <v>5.2615384615384624</v>
      </c>
    </row>
    <row r="19" spans="4:7">
      <c r="D19" s="12">
        <v>3.2</v>
      </c>
      <c r="E19" s="8">
        <f t="shared" si="0"/>
        <v>5.68</v>
      </c>
      <c r="F19" s="8">
        <f t="shared" si="1"/>
        <v>0.94117647058823528</v>
      </c>
      <c r="G19" s="20">
        <f t="shared" si="2"/>
        <v>5.3458823529411763</v>
      </c>
    </row>
    <row r="20" spans="4:7">
      <c r="D20" s="12">
        <v>3.4</v>
      </c>
      <c r="E20" s="8">
        <f t="shared" si="0"/>
        <v>5.66</v>
      </c>
      <c r="F20" s="8">
        <f t="shared" si="1"/>
        <v>0.95774647887323938</v>
      </c>
      <c r="G20" s="20">
        <f t="shared" si="2"/>
        <v>5.4208450704225353</v>
      </c>
    </row>
    <row r="21" spans="4:7">
      <c r="D21" s="12">
        <v>3.6</v>
      </c>
      <c r="E21" s="8">
        <f t="shared" si="0"/>
        <v>5.6400000000000006</v>
      </c>
      <c r="F21" s="8">
        <f t="shared" si="1"/>
        <v>0.97297297297297292</v>
      </c>
      <c r="G21" s="20">
        <f t="shared" si="2"/>
        <v>5.4875675675675675</v>
      </c>
    </row>
    <row r="22" spans="4:7">
      <c r="D22" s="12">
        <v>3.8</v>
      </c>
      <c r="E22" s="8">
        <f t="shared" si="0"/>
        <v>5.620000000000001</v>
      </c>
      <c r="F22" s="8">
        <f t="shared" si="1"/>
        <v>0.98701298701298701</v>
      </c>
      <c r="G22" s="20">
        <f t="shared" si="2"/>
        <v>5.5470129870129883</v>
      </c>
    </row>
    <row r="23" spans="4:7">
      <c r="D23" s="12">
        <v>4</v>
      </c>
      <c r="E23" s="8">
        <f t="shared" si="0"/>
        <v>5.6000000000000005</v>
      </c>
      <c r="F23" s="8">
        <f t="shared" si="1"/>
        <v>1</v>
      </c>
      <c r="G23" s="20">
        <f t="shared" si="2"/>
        <v>5.6000000000000005</v>
      </c>
    </row>
    <row r="24" spans="4:7">
      <c r="D24" s="12">
        <v>4.2</v>
      </c>
      <c r="E24" s="8">
        <f t="shared" si="0"/>
        <v>5.58</v>
      </c>
      <c r="F24" s="8">
        <f t="shared" si="1"/>
        <v>1.0120481927710843</v>
      </c>
      <c r="G24" s="20">
        <f t="shared" si="2"/>
        <v>5.6472289156626498</v>
      </c>
    </row>
    <row r="25" spans="4:7">
      <c r="D25" s="12">
        <v>4.4000000000000004</v>
      </c>
      <c r="E25" s="8">
        <f t="shared" si="0"/>
        <v>5.5600000000000005</v>
      </c>
      <c r="F25" s="8">
        <f t="shared" si="1"/>
        <v>1.0232558139534884</v>
      </c>
      <c r="G25" s="20">
        <f t="shared" si="2"/>
        <v>5.6893023255813961</v>
      </c>
    </row>
    <row r="26" spans="4:7">
      <c r="D26" s="12">
        <v>4.5999999999999996</v>
      </c>
      <c r="E26" s="8">
        <f t="shared" si="0"/>
        <v>5.54</v>
      </c>
      <c r="F26" s="8">
        <f t="shared" si="1"/>
        <v>1.0337078651685394</v>
      </c>
      <c r="G26" s="20">
        <f t="shared" si="2"/>
        <v>5.7267415730337081</v>
      </c>
    </row>
    <row r="27" spans="4:7">
      <c r="D27" s="12">
        <v>4.8</v>
      </c>
      <c r="E27" s="8">
        <f t="shared" si="0"/>
        <v>5.5200000000000005</v>
      </c>
      <c r="F27" s="8">
        <f t="shared" si="1"/>
        <v>1.0434782608695652</v>
      </c>
      <c r="G27" s="20">
        <f t="shared" si="2"/>
        <v>5.7600000000000007</v>
      </c>
    </row>
    <row r="28" spans="4:7">
      <c r="D28" s="12">
        <v>5</v>
      </c>
      <c r="E28" s="8">
        <f t="shared" si="0"/>
        <v>5.5</v>
      </c>
      <c r="F28" s="8">
        <f t="shared" si="1"/>
        <v>1.0526315789473684</v>
      </c>
      <c r="G28" s="20">
        <f t="shared" si="2"/>
        <v>5.7894736842105257</v>
      </c>
    </row>
    <row r="29" spans="4:7">
      <c r="D29" s="12">
        <v>5.2</v>
      </c>
      <c r="E29" s="8">
        <f t="shared" si="0"/>
        <v>5.48</v>
      </c>
      <c r="F29" s="8">
        <f t="shared" si="1"/>
        <v>1.0612244897959184</v>
      </c>
      <c r="G29" s="20">
        <f t="shared" si="2"/>
        <v>5.8155102040816331</v>
      </c>
    </row>
    <row r="30" spans="4:7">
      <c r="D30" s="12">
        <v>5.4</v>
      </c>
      <c r="E30" s="8">
        <f t="shared" si="0"/>
        <v>5.4600000000000009</v>
      </c>
      <c r="F30" s="8">
        <f t="shared" si="1"/>
        <v>1.0693069306930694</v>
      </c>
      <c r="G30" s="20">
        <f t="shared" si="2"/>
        <v>5.83841584158416</v>
      </c>
    </row>
    <row r="31" spans="4:7">
      <c r="D31" s="12">
        <v>5.6</v>
      </c>
      <c r="E31" s="8">
        <f t="shared" si="0"/>
        <v>5.44</v>
      </c>
      <c r="F31" s="8">
        <f t="shared" si="1"/>
        <v>1.0769230769230769</v>
      </c>
      <c r="G31" s="20">
        <f t="shared" si="2"/>
        <v>5.8584615384615386</v>
      </c>
    </row>
    <row r="32" spans="4:7">
      <c r="D32" s="12">
        <v>5.8</v>
      </c>
      <c r="E32" s="8">
        <f t="shared" si="0"/>
        <v>5.4200000000000008</v>
      </c>
      <c r="F32" s="8">
        <f t="shared" si="1"/>
        <v>1.0841121495327102</v>
      </c>
      <c r="G32" s="20">
        <f t="shared" si="2"/>
        <v>5.87588785046729</v>
      </c>
    </row>
    <row r="33" spans="4:7">
      <c r="D33" s="12">
        <v>6</v>
      </c>
      <c r="E33" s="8">
        <f t="shared" si="0"/>
        <v>5.4</v>
      </c>
      <c r="F33" s="8">
        <f t="shared" si="1"/>
        <v>1.0909090909090911</v>
      </c>
      <c r="G33" s="20">
        <f t="shared" si="2"/>
        <v>5.8909090909090924</v>
      </c>
    </row>
    <row r="34" spans="4:7">
      <c r="D34" s="12">
        <v>6.2</v>
      </c>
      <c r="E34" s="8">
        <f t="shared" si="0"/>
        <v>5.38</v>
      </c>
      <c r="F34" s="8">
        <f t="shared" si="1"/>
        <v>1.0973451327433628</v>
      </c>
      <c r="G34" s="20">
        <f t="shared" si="2"/>
        <v>5.9037168141592913</v>
      </c>
    </row>
    <row r="35" spans="4:7">
      <c r="D35" s="12">
        <v>6.4</v>
      </c>
      <c r="E35" s="8">
        <f t="shared" si="0"/>
        <v>5.36</v>
      </c>
      <c r="F35" s="8">
        <f t="shared" si="1"/>
        <v>1.103448275862069</v>
      </c>
      <c r="G35" s="20">
        <f t="shared" si="2"/>
        <v>5.9144827586206903</v>
      </c>
    </row>
    <row r="36" spans="4:7">
      <c r="D36" s="12">
        <v>6.6</v>
      </c>
      <c r="E36" s="8">
        <f t="shared" si="0"/>
        <v>5.34</v>
      </c>
      <c r="F36" s="8">
        <f t="shared" si="1"/>
        <v>1.1092436974789917</v>
      </c>
      <c r="G36" s="20">
        <f t="shared" si="2"/>
        <v>5.923361344537815</v>
      </c>
    </row>
    <row r="37" spans="4:7">
      <c r="D37" s="12">
        <v>6.8</v>
      </c>
      <c r="E37" s="8">
        <f t="shared" si="0"/>
        <v>5.32</v>
      </c>
      <c r="F37" s="8">
        <f t="shared" si="1"/>
        <v>1.1147540983606559</v>
      </c>
      <c r="G37" s="20">
        <f t="shared" si="2"/>
        <v>5.9304918032786897</v>
      </c>
    </row>
    <row r="38" spans="4:7">
      <c r="D38" s="12">
        <v>7</v>
      </c>
      <c r="E38" s="8">
        <f t="shared" si="0"/>
        <v>5.3000000000000007</v>
      </c>
      <c r="F38" s="8">
        <f t="shared" si="1"/>
        <v>1.1199999999999999</v>
      </c>
      <c r="G38" s="20">
        <f t="shared" si="2"/>
        <v>5.9359999999999999</v>
      </c>
    </row>
    <row r="39" spans="4:7">
      <c r="D39" s="12">
        <v>7.2</v>
      </c>
      <c r="E39" s="8">
        <f t="shared" si="0"/>
        <v>5.28</v>
      </c>
      <c r="F39" s="8">
        <f t="shared" si="1"/>
        <v>1.125</v>
      </c>
      <c r="G39" s="20">
        <f t="shared" si="2"/>
        <v>5.94</v>
      </c>
    </row>
    <row r="40" spans="4:7">
      <c r="D40" s="12">
        <v>7.4</v>
      </c>
      <c r="E40" s="8">
        <f t="shared" si="0"/>
        <v>5.2600000000000007</v>
      </c>
      <c r="F40" s="8">
        <f t="shared" si="1"/>
        <v>1.1297709923664121</v>
      </c>
      <c r="G40" s="20">
        <f t="shared" si="2"/>
        <v>5.9425954198473283</v>
      </c>
    </row>
    <row r="41" spans="4:7">
      <c r="D41" s="12">
        <v>7.6</v>
      </c>
      <c r="E41" s="8">
        <f t="shared" si="0"/>
        <v>5.24</v>
      </c>
      <c r="F41" s="8">
        <f t="shared" si="1"/>
        <v>1.1343283582089552</v>
      </c>
      <c r="G41" s="20">
        <f t="shared" si="2"/>
        <v>5.9438805970149255</v>
      </c>
    </row>
    <row r="42" spans="4:7">
      <c r="D42" s="13">
        <v>7.8</v>
      </c>
      <c r="E42" s="6">
        <f t="shared" si="0"/>
        <v>5.2200000000000006</v>
      </c>
      <c r="F42" s="6">
        <f t="shared" si="1"/>
        <v>1.1386861313868613</v>
      </c>
      <c r="G42" s="21">
        <f t="shared" si="2"/>
        <v>5.9439416058394166</v>
      </c>
    </row>
    <row r="43" spans="4:7">
      <c r="D43" s="12">
        <v>8</v>
      </c>
      <c r="E43" s="8">
        <f t="shared" si="0"/>
        <v>5.2</v>
      </c>
      <c r="F43" s="8">
        <f t="shared" si="1"/>
        <v>1.1428571428571428</v>
      </c>
      <c r="G43" s="20">
        <f t="shared" si="2"/>
        <v>5.9428571428571431</v>
      </c>
    </row>
    <row r="44" spans="4:7">
      <c r="D44" s="12">
        <v>8.1999999999999993</v>
      </c>
      <c r="E44" s="8">
        <f t="shared" si="0"/>
        <v>5.18</v>
      </c>
      <c r="F44" s="8">
        <f t="shared" si="1"/>
        <v>1.1468531468531467</v>
      </c>
      <c r="G44" s="20">
        <f t="shared" si="2"/>
        <v>5.9406993006992996</v>
      </c>
    </row>
    <row r="45" spans="4:7">
      <c r="D45" s="12">
        <v>8.4</v>
      </c>
      <c r="E45" s="8">
        <f t="shared" si="0"/>
        <v>5.16</v>
      </c>
      <c r="F45" s="8">
        <f t="shared" si="1"/>
        <v>1.150684931506849</v>
      </c>
      <c r="G45" s="20">
        <f t="shared" si="2"/>
        <v>5.9375342465753409</v>
      </c>
    </row>
    <row r="46" spans="4:7">
      <c r="D46" s="12">
        <v>8.6</v>
      </c>
      <c r="E46" s="8">
        <f t="shared" si="0"/>
        <v>5.1400000000000006</v>
      </c>
      <c r="F46" s="8">
        <f t="shared" si="1"/>
        <v>1.1543624161073824</v>
      </c>
      <c r="G46" s="20">
        <f t="shared" si="2"/>
        <v>5.9334228187919464</v>
      </c>
    </row>
    <row r="47" spans="4:7">
      <c r="D47" s="12">
        <v>8.8000000000000007</v>
      </c>
      <c r="E47" s="8">
        <f t="shared" si="0"/>
        <v>5.120000000000001</v>
      </c>
      <c r="F47" s="8">
        <f t="shared" si="1"/>
        <v>1.1578947368421053</v>
      </c>
      <c r="G47" s="20">
        <f t="shared" si="2"/>
        <v>5.9284210526315801</v>
      </c>
    </row>
    <row r="48" spans="4:7">
      <c r="D48" s="12">
        <v>9</v>
      </c>
      <c r="E48" s="8">
        <f t="shared" si="0"/>
        <v>5.1000000000000005</v>
      </c>
      <c r="F48" s="8">
        <f t="shared" si="1"/>
        <v>1.161290322580645</v>
      </c>
      <c r="G48" s="20">
        <f t="shared" si="2"/>
        <v>5.9225806451612906</v>
      </c>
    </row>
    <row r="49" spans="4:7">
      <c r="D49" s="12">
        <v>9.1999999999999993</v>
      </c>
      <c r="E49" s="8">
        <f t="shared" si="0"/>
        <v>5.08</v>
      </c>
      <c r="F49" s="8">
        <f t="shared" si="1"/>
        <v>1.1645569620253164</v>
      </c>
      <c r="G49" s="20">
        <f t="shared" si="2"/>
        <v>5.9159493670886079</v>
      </c>
    </row>
    <row r="50" spans="4:7">
      <c r="D50" s="12">
        <v>9.4</v>
      </c>
      <c r="E50" s="8">
        <f t="shared" si="0"/>
        <v>5.0600000000000005</v>
      </c>
      <c r="F50" s="8">
        <f t="shared" si="1"/>
        <v>1.1677018633540373</v>
      </c>
      <c r="G50" s="20">
        <f t="shared" si="2"/>
        <v>5.9085714285714293</v>
      </c>
    </row>
    <row r="51" spans="4:7">
      <c r="D51" s="12">
        <v>9.6</v>
      </c>
      <c r="E51" s="8">
        <f t="shared" si="0"/>
        <v>5.04</v>
      </c>
      <c r="F51" s="8">
        <f t="shared" si="1"/>
        <v>1.1707317073170731</v>
      </c>
      <c r="G51" s="20">
        <f t="shared" si="2"/>
        <v>5.9004878048780487</v>
      </c>
    </row>
    <row r="52" spans="4:7">
      <c r="D52" s="12">
        <v>9.8000000000000007</v>
      </c>
      <c r="E52" s="8">
        <f t="shared" si="0"/>
        <v>5.0200000000000005</v>
      </c>
      <c r="F52" s="8">
        <f t="shared" si="1"/>
        <v>1.1736526946107784</v>
      </c>
      <c r="G52" s="20">
        <f t="shared" si="2"/>
        <v>5.8917365269461079</v>
      </c>
    </row>
    <row r="53" spans="4:7">
      <c r="D53" s="12">
        <v>10</v>
      </c>
      <c r="E53" s="8">
        <f t="shared" si="0"/>
        <v>5</v>
      </c>
      <c r="F53" s="8">
        <f t="shared" si="1"/>
        <v>1.1764705882352939</v>
      </c>
      <c r="G53" s="20">
        <f t="shared" si="2"/>
        <v>5.8823529411764692</v>
      </c>
    </row>
    <row r="54" spans="4:7">
      <c r="D54" s="12">
        <v>10.199999999999999</v>
      </c>
      <c r="E54" s="8">
        <f t="shared" si="0"/>
        <v>4.9800000000000004</v>
      </c>
      <c r="F54" s="8">
        <f t="shared" si="1"/>
        <v>1.1791907514450866</v>
      </c>
      <c r="G54" s="20">
        <f t="shared" si="2"/>
        <v>5.8723699421965314</v>
      </c>
    </row>
    <row r="55" spans="4:7">
      <c r="D55" s="12">
        <v>10.4</v>
      </c>
      <c r="E55" s="8">
        <f t="shared" si="0"/>
        <v>4.9600000000000009</v>
      </c>
      <c r="F55" s="8">
        <f t="shared" si="1"/>
        <v>1.1818181818181817</v>
      </c>
      <c r="G55" s="20">
        <f t="shared" si="2"/>
        <v>5.8618181818181823</v>
      </c>
    </row>
    <row r="56" spans="4:7">
      <c r="D56" s="12">
        <v>10.6</v>
      </c>
      <c r="E56" s="8">
        <f t="shared" si="0"/>
        <v>4.9400000000000004</v>
      </c>
      <c r="F56" s="8">
        <f t="shared" si="1"/>
        <v>1.1843575418994412</v>
      </c>
      <c r="G56" s="20">
        <f t="shared" si="2"/>
        <v>5.8507262569832399</v>
      </c>
    </row>
    <row r="57" spans="4:7">
      <c r="D57" s="12">
        <v>10.8</v>
      </c>
      <c r="E57" s="8">
        <f t="shared" si="0"/>
        <v>4.9200000000000008</v>
      </c>
      <c r="F57" s="8">
        <f t="shared" si="1"/>
        <v>1.1868131868131868</v>
      </c>
      <c r="G57" s="20">
        <f t="shared" si="2"/>
        <v>5.8391208791208804</v>
      </c>
    </row>
    <row r="58" spans="4:7">
      <c r="D58" s="12">
        <v>11</v>
      </c>
      <c r="E58" s="8">
        <f t="shared" si="0"/>
        <v>4.9000000000000004</v>
      </c>
      <c r="F58" s="8">
        <f t="shared" si="1"/>
        <v>1.189189189189189</v>
      </c>
      <c r="G58" s="20">
        <f t="shared" si="2"/>
        <v>5.827027027027027</v>
      </c>
    </row>
    <row r="59" spans="4:7">
      <c r="D59" s="12">
        <v>11.2</v>
      </c>
      <c r="E59" s="8">
        <f t="shared" si="0"/>
        <v>4.88</v>
      </c>
      <c r="F59" s="8">
        <f t="shared" si="1"/>
        <v>1.1914893617021276</v>
      </c>
      <c r="G59" s="20">
        <f t="shared" si="2"/>
        <v>5.8144680851063821</v>
      </c>
    </row>
    <row r="60" spans="4:7">
      <c r="D60" s="12">
        <v>11.4</v>
      </c>
      <c r="E60" s="8">
        <f t="shared" si="0"/>
        <v>4.8600000000000003</v>
      </c>
      <c r="F60" s="8">
        <f t="shared" si="1"/>
        <v>1.1937172774869109</v>
      </c>
      <c r="G60" s="20">
        <f t="shared" si="2"/>
        <v>5.8014659685863874</v>
      </c>
    </row>
    <row r="61" spans="4:7">
      <c r="D61" s="12">
        <v>11.6</v>
      </c>
      <c r="E61" s="8">
        <f t="shared" si="0"/>
        <v>4.84</v>
      </c>
      <c r="F61" s="8">
        <f t="shared" si="1"/>
        <v>1.1958762886597936</v>
      </c>
      <c r="G61" s="20">
        <f t="shared" si="2"/>
        <v>5.7880412371134007</v>
      </c>
    </row>
    <row r="62" spans="4:7">
      <c r="D62" s="12">
        <v>11.8</v>
      </c>
      <c r="E62" s="8">
        <f t="shared" si="0"/>
        <v>4.82</v>
      </c>
      <c r="F62" s="8">
        <f t="shared" si="1"/>
        <v>1.1979695431472082</v>
      </c>
      <c r="G62" s="20">
        <f t="shared" si="2"/>
        <v>5.7742131979695435</v>
      </c>
    </row>
    <row r="63" spans="4:7">
      <c r="D63" s="12">
        <v>12</v>
      </c>
      <c r="E63" s="8">
        <f t="shared" si="0"/>
        <v>4.8000000000000007</v>
      </c>
      <c r="F63" s="8">
        <f t="shared" si="1"/>
        <v>1.2</v>
      </c>
      <c r="G63" s="20">
        <f t="shared" si="2"/>
        <v>5.7600000000000007</v>
      </c>
    </row>
    <row r="64" spans="4:7">
      <c r="D64" s="12">
        <v>12.2</v>
      </c>
      <c r="E64" s="8">
        <f t="shared" si="0"/>
        <v>4.78</v>
      </c>
      <c r="F64" s="8">
        <f t="shared" si="1"/>
        <v>1.2019704433497536</v>
      </c>
      <c r="G64" s="20">
        <f t="shared" si="2"/>
        <v>5.7454187192118225</v>
      </c>
    </row>
    <row r="65" spans="4:7">
      <c r="D65" s="12">
        <v>12.4</v>
      </c>
      <c r="E65" s="8">
        <f t="shared" si="0"/>
        <v>4.7600000000000007</v>
      </c>
      <c r="F65" s="8">
        <f t="shared" si="1"/>
        <v>1.2038834951456308</v>
      </c>
      <c r="G65" s="20">
        <f t="shared" si="2"/>
        <v>5.7304854368932032</v>
      </c>
    </row>
    <row r="66" spans="4:7">
      <c r="D66" s="12">
        <v>12.6</v>
      </c>
      <c r="E66" s="8">
        <f t="shared" si="0"/>
        <v>4.74</v>
      </c>
      <c r="F66" s="8">
        <f t="shared" si="1"/>
        <v>1.2057416267942582</v>
      </c>
      <c r="G66" s="20">
        <f t="shared" si="2"/>
        <v>5.7152153110047843</v>
      </c>
    </row>
    <row r="67" spans="4:7">
      <c r="D67" s="12">
        <v>12.8</v>
      </c>
      <c r="E67" s="8">
        <f t="shared" ref="E67:E130" si="3">($B$3-D67)*$B$5</f>
        <v>4.7200000000000006</v>
      </c>
      <c r="F67" s="8">
        <f t="shared" si="1"/>
        <v>1.2075471698113207</v>
      </c>
      <c r="G67" s="20">
        <f t="shared" si="2"/>
        <v>5.6996226415094347</v>
      </c>
    </row>
    <row r="68" spans="4:7">
      <c r="D68" s="12">
        <v>13</v>
      </c>
      <c r="E68" s="8">
        <f t="shared" si="3"/>
        <v>4.7</v>
      </c>
      <c r="F68" s="8">
        <f t="shared" ref="F68:F131" si="4">$B$2*$B$7*D68/(D68+$B$8)</f>
        <v>1.2093023255813953</v>
      </c>
      <c r="G68" s="20">
        <f t="shared" ref="G68:G131" si="5">F68*E68/$B$2</f>
        <v>5.6837209302325578</v>
      </c>
    </row>
    <row r="69" spans="4:7">
      <c r="D69" s="12">
        <v>13.2</v>
      </c>
      <c r="E69" s="8">
        <f t="shared" si="3"/>
        <v>4.68</v>
      </c>
      <c r="F69" s="8">
        <f t="shared" si="4"/>
        <v>1.2110091743119265</v>
      </c>
      <c r="G69" s="20">
        <f t="shared" si="5"/>
        <v>5.6675229357798154</v>
      </c>
    </row>
    <row r="70" spans="4:7">
      <c r="D70" s="12">
        <v>13.4</v>
      </c>
      <c r="E70" s="8">
        <f t="shared" si="3"/>
        <v>4.66</v>
      </c>
      <c r="F70" s="8">
        <f t="shared" si="4"/>
        <v>1.2126696832579185</v>
      </c>
      <c r="G70" s="20">
        <f t="shared" si="5"/>
        <v>5.6510407239819003</v>
      </c>
    </row>
    <row r="71" spans="4:7">
      <c r="D71" s="12">
        <v>13.6</v>
      </c>
      <c r="E71" s="8">
        <f t="shared" si="3"/>
        <v>4.6399999999999997</v>
      </c>
      <c r="F71" s="8">
        <f t="shared" si="4"/>
        <v>1.2142857142857142</v>
      </c>
      <c r="G71" s="20">
        <f t="shared" si="5"/>
        <v>5.6342857142857135</v>
      </c>
    </row>
    <row r="72" spans="4:7">
      <c r="D72" s="12">
        <v>13.8</v>
      </c>
      <c r="E72" s="8">
        <f t="shared" si="3"/>
        <v>4.62</v>
      </c>
      <c r="F72" s="8">
        <f t="shared" si="4"/>
        <v>1.2158590308370043</v>
      </c>
      <c r="G72" s="20">
        <f t="shared" si="5"/>
        <v>5.6172687224669602</v>
      </c>
    </row>
    <row r="73" spans="4:7">
      <c r="D73" s="12">
        <v>14</v>
      </c>
      <c r="E73" s="8">
        <f t="shared" si="3"/>
        <v>4.6000000000000005</v>
      </c>
      <c r="F73" s="8">
        <f t="shared" si="4"/>
        <v>1.2173913043478259</v>
      </c>
      <c r="G73" s="20">
        <f t="shared" si="5"/>
        <v>5.6</v>
      </c>
    </row>
    <row r="74" spans="4:7">
      <c r="D74" s="12">
        <v>14.2</v>
      </c>
      <c r="E74" s="8">
        <f t="shared" si="3"/>
        <v>4.58</v>
      </c>
      <c r="F74" s="8">
        <f t="shared" si="4"/>
        <v>1.2188841201716736</v>
      </c>
      <c r="G74" s="20">
        <f t="shared" si="5"/>
        <v>5.5824892703862652</v>
      </c>
    </row>
    <row r="75" spans="4:7">
      <c r="D75" s="12">
        <v>14.4</v>
      </c>
      <c r="E75" s="8">
        <f t="shared" si="3"/>
        <v>4.5600000000000005</v>
      </c>
      <c r="F75" s="8">
        <f t="shared" si="4"/>
        <v>1.2203389830508473</v>
      </c>
      <c r="G75" s="20">
        <f t="shared" si="5"/>
        <v>5.5647457627118646</v>
      </c>
    </row>
    <row r="76" spans="4:7">
      <c r="D76" s="12">
        <v>14.6</v>
      </c>
      <c r="E76" s="8">
        <f t="shared" si="3"/>
        <v>4.54</v>
      </c>
      <c r="F76" s="8">
        <f t="shared" si="4"/>
        <v>1.2217573221757321</v>
      </c>
      <c r="G76" s="20">
        <f t="shared" si="5"/>
        <v>5.5467782426778234</v>
      </c>
    </row>
    <row r="77" spans="4:7">
      <c r="D77" s="12">
        <v>14.8</v>
      </c>
      <c r="E77" s="8">
        <f t="shared" si="3"/>
        <v>4.5200000000000005</v>
      </c>
      <c r="F77" s="8">
        <f t="shared" si="4"/>
        <v>1.2231404958677687</v>
      </c>
      <c r="G77" s="20">
        <f t="shared" si="5"/>
        <v>5.5285950413223155</v>
      </c>
    </row>
    <row r="78" spans="4:7">
      <c r="D78" s="12">
        <v>15</v>
      </c>
      <c r="E78" s="8">
        <f t="shared" si="3"/>
        <v>4.5</v>
      </c>
      <c r="F78" s="8">
        <f t="shared" si="4"/>
        <v>1.2244897959183674</v>
      </c>
      <c r="G78" s="20">
        <f t="shared" si="5"/>
        <v>5.5102040816326534</v>
      </c>
    </row>
    <row r="79" spans="4:7">
      <c r="D79" s="12">
        <v>15.2</v>
      </c>
      <c r="E79" s="8">
        <f t="shared" si="3"/>
        <v>4.4799999999999995</v>
      </c>
      <c r="F79" s="8">
        <f t="shared" si="4"/>
        <v>1.2258064516129032</v>
      </c>
      <c r="G79" s="20">
        <f t="shared" si="5"/>
        <v>5.4916129032258061</v>
      </c>
    </row>
    <row r="80" spans="4:7">
      <c r="D80" s="12">
        <v>15.4</v>
      </c>
      <c r="E80" s="8">
        <f t="shared" si="3"/>
        <v>4.46</v>
      </c>
      <c r="F80" s="8">
        <f t="shared" si="4"/>
        <v>1.2270916334661353</v>
      </c>
      <c r="G80" s="20">
        <f t="shared" si="5"/>
        <v>5.4728286852589632</v>
      </c>
    </row>
    <row r="81" spans="4:7">
      <c r="D81" s="12">
        <v>15.6</v>
      </c>
      <c r="E81" s="8">
        <f t="shared" si="3"/>
        <v>4.4400000000000004</v>
      </c>
      <c r="F81" s="8">
        <f t="shared" si="4"/>
        <v>1.2283464566929132</v>
      </c>
      <c r="G81" s="20">
        <f t="shared" si="5"/>
        <v>5.4538582677165355</v>
      </c>
    </row>
    <row r="82" spans="4:7">
      <c r="D82" s="12">
        <v>15.8</v>
      </c>
      <c r="E82" s="8">
        <f t="shared" si="3"/>
        <v>4.4200000000000008</v>
      </c>
      <c r="F82" s="8">
        <f t="shared" si="4"/>
        <v>1.2295719844357977</v>
      </c>
      <c r="G82" s="20">
        <f t="shared" si="5"/>
        <v>5.4347081712062266</v>
      </c>
    </row>
    <row r="83" spans="4:7">
      <c r="D83" s="12">
        <v>16</v>
      </c>
      <c r="E83" s="8">
        <f t="shared" si="3"/>
        <v>4.4000000000000004</v>
      </c>
      <c r="F83" s="8">
        <f t="shared" si="4"/>
        <v>1.2307692307692308</v>
      </c>
      <c r="G83" s="20">
        <f t="shared" si="5"/>
        <v>5.4153846153846157</v>
      </c>
    </row>
    <row r="84" spans="4:7">
      <c r="D84" s="12">
        <v>16.2</v>
      </c>
      <c r="E84" s="8">
        <f t="shared" si="3"/>
        <v>4.38</v>
      </c>
      <c r="F84" s="8">
        <f t="shared" si="4"/>
        <v>1.231939163498099</v>
      </c>
      <c r="G84" s="20">
        <f t="shared" si="5"/>
        <v>5.3958935361216733</v>
      </c>
    </row>
    <row r="85" spans="4:7">
      <c r="D85" s="12">
        <v>16.399999999999999</v>
      </c>
      <c r="E85" s="8">
        <f t="shared" si="3"/>
        <v>4.3600000000000003</v>
      </c>
      <c r="F85" s="8">
        <f t="shared" si="4"/>
        <v>1.2330827067669172</v>
      </c>
      <c r="G85" s="20">
        <f t="shared" si="5"/>
        <v>5.3762406015037598</v>
      </c>
    </row>
    <row r="86" spans="4:7">
      <c r="D86" s="12">
        <v>16.600000000000001</v>
      </c>
      <c r="E86" s="8">
        <f t="shared" si="3"/>
        <v>4.34</v>
      </c>
      <c r="F86" s="8">
        <f t="shared" si="4"/>
        <v>1.2342007434944238</v>
      </c>
      <c r="G86" s="20">
        <f t="shared" si="5"/>
        <v>5.3564312267657987</v>
      </c>
    </row>
    <row r="87" spans="4:7">
      <c r="D87" s="12">
        <v>16.8</v>
      </c>
      <c r="E87" s="8">
        <f t="shared" si="3"/>
        <v>4.32</v>
      </c>
      <c r="F87" s="8">
        <f t="shared" si="4"/>
        <v>1.2352941176470589</v>
      </c>
      <c r="G87" s="20">
        <f t="shared" si="5"/>
        <v>5.3364705882352945</v>
      </c>
    </row>
    <row r="88" spans="4:7">
      <c r="D88" s="12">
        <v>17</v>
      </c>
      <c r="E88" s="8">
        <f t="shared" si="3"/>
        <v>4.3</v>
      </c>
      <c r="F88" s="8">
        <f t="shared" si="4"/>
        <v>1.2363636363636363</v>
      </c>
      <c r="G88" s="20">
        <f t="shared" si="5"/>
        <v>5.3163636363636364</v>
      </c>
    </row>
    <row r="89" spans="4:7">
      <c r="D89" s="12">
        <v>17.2</v>
      </c>
      <c r="E89" s="8">
        <f t="shared" si="3"/>
        <v>4.28</v>
      </c>
      <c r="F89" s="8">
        <f t="shared" si="4"/>
        <v>1.2374100719424459</v>
      </c>
      <c r="G89" s="20">
        <f t="shared" si="5"/>
        <v>5.2961151079136686</v>
      </c>
    </row>
    <row r="90" spans="4:7">
      <c r="D90" s="12">
        <v>17.399999999999999</v>
      </c>
      <c r="E90" s="8">
        <f t="shared" si="3"/>
        <v>4.2600000000000007</v>
      </c>
      <c r="F90" s="8">
        <f t="shared" si="4"/>
        <v>1.2384341637010676</v>
      </c>
      <c r="G90" s="20">
        <f t="shared" si="5"/>
        <v>5.2757295373665487</v>
      </c>
    </row>
    <row r="91" spans="4:7">
      <c r="D91" s="12">
        <v>17.600000000000001</v>
      </c>
      <c r="E91" s="8">
        <f t="shared" si="3"/>
        <v>4.24</v>
      </c>
      <c r="F91" s="8">
        <f t="shared" si="4"/>
        <v>1.23943661971831</v>
      </c>
      <c r="G91" s="20">
        <f t="shared" si="5"/>
        <v>5.2552112676056346</v>
      </c>
    </row>
    <row r="92" spans="4:7">
      <c r="D92" s="12">
        <v>17.8</v>
      </c>
      <c r="E92" s="8">
        <f t="shared" si="3"/>
        <v>4.2200000000000006</v>
      </c>
      <c r="F92" s="8">
        <f t="shared" si="4"/>
        <v>1.240418118466899</v>
      </c>
      <c r="G92" s="20">
        <f t="shared" si="5"/>
        <v>5.2345644599303141</v>
      </c>
    </row>
    <row r="93" spans="4:7">
      <c r="D93" s="12">
        <v>18</v>
      </c>
      <c r="E93" s="8">
        <f t="shared" si="3"/>
        <v>4.2</v>
      </c>
      <c r="F93" s="8">
        <f t="shared" si="4"/>
        <v>1.2413793103448276</v>
      </c>
      <c r="G93" s="20">
        <f t="shared" si="5"/>
        <v>5.2137931034482765</v>
      </c>
    </row>
    <row r="94" spans="4:7">
      <c r="D94" s="12">
        <v>18.2</v>
      </c>
      <c r="E94" s="8">
        <f t="shared" si="3"/>
        <v>4.18</v>
      </c>
      <c r="F94" s="8">
        <f t="shared" si="4"/>
        <v>1.242320819112628</v>
      </c>
      <c r="G94" s="20">
        <f t="shared" si="5"/>
        <v>5.1929010238907845</v>
      </c>
    </row>
    <row r="95" spans="4:7">
      <c r="D95" s="12">
        <v>18.399999999999999</v>
      </c>
      <c r="E95" s="8">
        <f t="shared" si="3"/>
        <v>4.16</v>
      </c>
      <c r="F95" s="8">
        <f t="shared" si="4"/>
        <v>1.2432432432432432</v>
      </c>
      <c r="G95" s="20">
        <f t="shared" si="5"/>
        <v>5.1718918918918915</v>
      </c>
    </row>
    <row r="96" spans="4:7">
      <c r="D96" s="12">
        <v>18.600000000000001</v>
      </c>
      <c r="E96" s="8">
        <f t="shared" si="3"/>
        <v>4.1399999999999997</v>
      </c>
      <c r="F96" s="8">
        <f t="shared" si="4"/>
        <v>1.2441471571906355</v>
      </c>
      <c r="G96" s="20">
        <f t="shared" si="5"/>
        <v>5.1507692307692308</v>
      </c>
    </row>
    <row r="97" spans="4:7">
      <c r="D97" s="12">
        <v>18.8</v>
      </c>
      <c r="E97" s="8">
        <f t="shared" si="3"/>
        <v>4.12</v>
      </c>
      <c r="F97" s="8">
        <f t="shared" si="4"/>
        <v>1.2450331125827814</v>
      </c>
      <c r="G97" s="20">
        <f t="shared" si="5"/>
        <v>5.129536423841059</v>
      </c>
    </row>
    <row r="98" spans="4:7">
      <c r="D98" s="12">
        <v>19</v>
      </c>
      <c r="E98" s="8">
        <f t="shared" si="3"/>
        <v>4.1000000000000005</v>
      </c>
      <c r="F98" s="8">
        <f t="shared" si="4"/>
        <v>1.2459016393442623</v>
      </c>
      <c r="G98" s="20">
        <f t="shared" si="5"/>
        <v>5.1081967213114758</v>
      </c>
    </row>
    <row r="99" spans="4:7">
      <c r="D99" s="12">
        <v>19.2</v>
      </c>
      <c r="E99" s="8">
        <f t="shared" si="3"/>
        <v>4.08</v>
      </c>
      <c r="F99" s="8">
        <f t="shared" si="4"/>
        <v>1.2467532467532467</v>
      </c>
      <c r="G99" s="20">
        <f t="shared" si="5"/>
        <v>5.086753246753247</v>
      </c>
    </row>
    <row r="100" spans="4:7">
      <c r="D100" s="12">
        <v>19.399999999999999</v>
      </c>
      <c r="E100" s="8">
        <f t="shared" si="3"/>
        <v>4.0600000000000005</v>
      </c>
      <c r="F100" s="8">
        <f t="shared" si="4"/>
        <v>1.247588424437299</v>
      </c>
      <c r="G100" s="20">
        <f t="shared" si="5"/>
        <v>5.0652090032154344</v>
      </c>
    </row>
    <row r="101" spans="4:7">
      <c r="D101" s="12">
        <v>19.600000000000001</v>
      </c>
      <c r="E101" s="8">
        <f t="shared" si="3"/>
        <v>4.04</v>
      </c>
      <c r="F101" s="8">
        <f t="shared" si="4"/>
        <v>1.2484076433121019</v>
      </c>
      <c r="G101" s="20">
        <f t="shared" si="5"/>
        <v>5.0435668789808918</v>
      </c>
    </row>
    <row r="102" spans="4:7">
      <c r="D102" s="12">
        <v>19.8</v>
      </c>
      <c r="E102" s="8">
        <f t="shared" si="3"/>
        <v>4.0200000000000005</v>
      </c>
      <c r="F102" s="8">
        <f t="shared" si="4"/>
        <v>1.249211356466877</v>
      </c>
      <c r="G102" s="20">
        <f t="shared" si="5"/>
        <v>5.0218296529968462</v>
      </c>
    </row>
    <row r="103" spans="4:7">
      <c r="D103" s="12">
        <v>20</v>
      </c>
      <c r="E103" s="8">
        <f t="shared" si="3"/>
        <v>4</v>
      </c>
      <c r="F103" s="8">
        <f t="shared" si="4"/>
        <v>1.25</v>
      </c>
      <c r="G103" s="20">
        <f t="shared" si="5"/>
        <v>5</v>
      </c>
    </row>
    <row r="104" spans="4:7">
      <c r="D104" s="12">
        <v>20.2</v>
      </c>
      <c r="E104" s="8">
        <f t="shared" si="3"/>
        <v>3.98</v>
      </c>
      <c r="F104" s="8">
        <f t="shared" si="4"/>
        <v>1.2507739938080495</v>
      </c>
      <c r="G104" s="20">
        <f t="shared" si="5"/>
        <v>4.9780804953560374</v>
      </c>
    </row>
    <row r="105" spans="4:7">
      <c r="D105" s="12">
        <v>20.399999999999999</v>
      </c>
      <c r="E105" s="8">
        <f t="shared" si="3"/>
        <v>3.9600000000000004</v>
      </c>
      <c r="F105" s="8">
        <f t="shared" si="4"/>
        <v>1.2515337423312882</v>
      </c>
      <c r="G105" s="20">
        <f t="shared" si="5"/>
        <v>4.9560736196319022</v>
      </c>
    </row>
    <row r="106" spans="4:7">
      <c r="D106" s="12">
        <v>20.6</v>
      </c>
      <c r="E106" s="8">
        <f t="shared" si="3"/>
        <v>3.94</v>
      </c>
      <c r="F106" s="8">
        <f t="shared" si="4"/>
        <v>1.2522796352583587</v>
      </c>
      <c r="G106" s="20">
        <f t="shared" si="5"/>
        <v>4.9339817629179334</v>
      </c>
    </row>
    <row r="107" spans="4:7">
      <c r="D107" s="12">
        <v>20.8</v>
      </c>
      <c r="E107" s="8">
        <f t="shared" si="3"/>
        <v>3.9200000000000004</v>
      </c>
      <c r="F107" s="8">
        <f t="shared" si="4"/>
        <v>1.2530120481927711</v>
      </c>
      <c r="G107" s="20">
        <f t="shared" si="5"/>
        <v>4.9118072289156629</v>
      </c>
    </row>
    <row r="108" spans="4:7">
      <c r="D108" s="12">
        <v>21</v>
      </c>
      <c r="E108" s="8">
        <f t="shared" si="3"/>
        <v>3.9000000000000004</v>
      </c>
      <c r="F108" s="8">
        <f t="shared" si="4"/>
        <v>1.2537313432835822</v>
      </c>
      <c r="G108" s="20">
        <f t="shared" si="5"/>
        <v>4.8895522388059707</v>
      </c>
    </row>
    <row r="109" spans="4:7">
      <c r="D109" s="12">
        <v>21.2</v>
      </c>
      <c r="E109" s="8">
        <f t="shared" si="3"/>
        <v>3.88</v>
      </c>
      <c r="F109" s="8">
        <f t="shared" si="4"/>
        <v>1.2544378698224852</v>
      </c>
      <c r="G109" s="20">
        <f t="shared" si="5"/>
        <v>4.867218934911242</v>
      </c>
    </row>
    <row r="110" spans="4:7">
      <c r="D110" s="12">
        <v>21.4</v>
      </c>
      <c r="E110" s="8">
        <f t="shared" si="3"/>
        <v>3.8600000000000003</v>
      </c>
      <c r="F110" s="8">
        <f t="shared" si="4"/>
        <v>1.2551319648093842</v>
      </c>
      <c r="G110" s="20">
        <f t="shared" si="5"/>
        <v>4.8448093841642237</v>
      </c>
    </row>
    <row r="111" spans="4:7">
      <c r="D111" s="12">
        <v>21.6</v>
      </c>
      <c r="E111" s="8">
        <f t="shared" si="3"/>
        <v>3.84</v>
      </c>
      <c r="F111" s="8">
        <f t="shared" si="4"/>
        <v>1.2558139534883721</v>
      </c>
      <c r="G111" s="20">
        <f t="shared" si="5"/>
        <v>4.8223255813953489</v>
      </c>
    </row>
    <row r="112" spans="4:7">
      <c r="D112" s="12">
        <v>21.8</v>
      </c>
      <c r="E112" s="8">
        <f t="shared" si="3"/>
        <v>3.8200000000000003</v>
      </c>
      <c r="F112" s="8">
        <f t="shared" si="4"/>
        <v>1.2564841498559078</v>
      </c>
      <c r="G112" s="20">
        <f t="shared" si="5"/>
        <v>4.799769452449568</v>
      </c>
    </row>
    <row r="113" spans="4:7">
      <c r="D113" s="12">
        <v>22</v>
      </c>
      <c r="E113" s="8">
        <f t="shared" si="3"/>
        <v>3.8000000000000003</v>
      </c>
      <c r="F113" s="8">
        <f t="shared" si="4"/>
        <v>1.2571428571428571</v>
      </c>
      <c r="G113" s="20">
        <f t="shared" si="5"/>
        <v>4.7771428571428576</v>
      </c>
    </row>
    <row r="114" spans="4:7">
      <c r="D114" s="12">
        <v>22.2</v>
      </c>
      <c r="E114" s="8">
        <f t="shared" si="3"/>
        <v>3.78</v>
      </c>
      <c r="F114" s="8">
        <f t="shared" si="4"/>
        <v>1.2577903682719547</v>
      </c>
      <c r="G114" s="20">
        <f t="shared" si="5"/>
        <v>4.7544475920679883</v>
      </c>
    </row>
    <row r="115" spans="4:7">
      <c r="D115" s="12">
        <v>22.4</v>
      </c>
      <c r="E115" s="8">
        <f t="shared" si="3"/>
        <v>3.7600000000000002</v>
      </c>
      <c r="F115" s="8">
        <f t="shared" si="4"/>
        <v>1.2584269662921348</v>
      </c>
      <c r="G115" s="20">
        <f t="shared" si="5"/>
        <v>4.7316853932584273</v>
      </c>
    </row>
    <row r="116" spans="4:7">
      <c r="D116" s="12">
        <v>22.6</v>
      </c>
      <c r="E116" s="8">
        <f t="shared" si="3"/>
        <v>3.74</v>
      </c>
      <c r="F116" s="8">
        <f t="shared" si="4"/>
        <v>1.2590529247910862</v>
      </c>
      <c r="G116" s="20">
        <f t="shared" si="5"/>
        <v>4.7088579387186629</v>
      </c>
    </row>
    <row r="117" spans="4:7">
      <c r="D117" s="12">
        <v>22.8</v>
      </c>
      <c r="E117" s="8">
        <f t="shared" si="3"/>
        <v>3.7200000000000006</v>
      </c>
      <c r="F117" s="8">
        <f t="shared" si="4"/>
        <v>1.2596685082872927</v>
      </c>
      <c r="G117" s="20">
        <f t="shared" si="5"/>
        <v>4.6859668508287298</v>
      </c>
    </row>
    <row r="118" spans="4:7">
      <c r="D118" s="12">
        <v>23</v>
      </c>
      <c r="E118" s="8">
        <f t="shared" si="3"/>
        <v>3.7</v>
      </c>
      <c r="F118" s="8">
        <f t="shared" si="4"/>
        <v>1.2602739726027397</v>
      </c>
      <c r="G118" s="20">
        <f t="shared" si="5"/>
        <v>4.6630136986301371</v>
      </c>
    </row>
    <row r="119" spans="4:7">
      <c r="D119" s="12">
        <v>23.2</v>
      </c>
      <c r="E119" s="8">
        <f t="shared" si="3"/>
        <v>3.6799999999999997</v>
      </c>
      <c r="F119" s="8">
        <f t="shared" si="4"/>
        <v>1.2608695652173914</v>
      </c>
      <c r="G119" s="20">
        <f t="shared" si="5"/>
        <v>4.6399999999999997</v>
      </c>
    </row>
    <row r="120" spans="4:7">
      <c r="D120" s="12">
        <v>23.4</v>
      </c>
      <c r="E120" s="8">
        <f t="shared" si="3"/>
        <v>3.66</v>
      </c>
      <c r="F120" s="8">
        <f t="shared" si="4"/>
        <v>1.261455525606469</v>
      </c>
      <c r="G120" s="20">
        <f t="shared" si="5"/>
        <v>4.616927223719677</v>
      </c>
    </row>
    <row r="121" spans="4:7">
      <c r="D121" s="12">
        <v>23.6</v>
      </c>
      <c r="E121" s="8">
        <f t="shared" si="3"/>
        <v>3.64</v>
      </c>
      <c r="F121" s="8">
        <f t="shared" si="4"/>
        <v>1.2620320855614975</v>
      </c>
      <c r="G121" s="20">
        <f t="shared" si="5"/>
        <v>4.5937967914438511</v>
      </c>
    </row>
    <row r="122" spans="4:7">
      <c r="D122" s="12">
        <v>23.8</v>
      </c>
      <c r="E122" s="8">
        <f t="shared" si="3"/>
        <v>3.6200000000000006</v>
      </c>
      <c r="F122" s="8">
        <f t="shared" si="4"/>
        <v>1.2625994694960212</v>
      </c>
      <c r="G122" s="20">
        <f t="shared" si="5"/>
        <v>4.5706100795755971</v>
      </c>
    </row>
    <row r="123" spans="4:7">
      <c r="D123" s="12">
        <v>24</v>
      </c>
      <c r="E123" s="8">
        <f t="shared" si="3"/>
        <v>3.6</v>
      </c>
      <c r="F123" s="8">
        <f t="shared" si="4"/>
        <v>1.2631578947368423</v>
      </c>
      <c r="G123" s="20">
        <f t="shared" si="5"/>
        <v>4.5473684210526324</v>
      </c>
    </row>
    <row r="124" spans="4:7">
      <c r="D124" s="12">
        <v>24.2</v>
      </c>
      <c r="E124" s="8">
        <f t="shared" si="3"/>
        <v>3.58</v>
      </c>
      <c r="F124" s="8">
        <f t="shared" si="4"/>
        <v>1.2637075718015667</v>
      </c>
      <c r="G124" s="20">
        <f t="shared" si="5"/>
        <v>4.5240731070496087</v>
      </c>
    </row>
    <row r="125" spans="4:7">
      <c r="D125" s="12">
        <v>24.4</v>
      </c>
      <c r="E125" s="8">
        <f t="shared" si="3"/>
        <v>3.5600000000000005</v>
      </c>
      <c r="F125" s="8">
        <f t="shared" si="4"/>
        <v>1.2642487046632125</v>
      </c>
      <c r="G125" s="20">
        <f t="shared" si="5"/>
        <v>4.5007253886010368</v>
      </c>
    </row>
    <row r="126" spans="4:7">
      <c r="D126" s="12">
        <v>24.6</v>
      </c>
      <c r="E126" s="8">
        <f t="shared" si="3"/>
        <v>3.54</v>
      </c>
      <c r="F126" s="8">
        <f t="shared" si="4"/>
        <v>1.2647814910025705</v>
      </c>
      <c r="G126" s="20">
        <f t="shared" si="5"/>
        <v>4.4773264781490996</v>
      </c>
    </row>
    <row r="127" spans="4:7">
      <c r="D127" s="12">
        <v>24.8</v>
      </c>
      <c r="E127" s="8">
        <f t="shared" si="3"/>
        <v>3.5200000000000005</v>
      </c>
      <c r="F127" s="8">
        <f t="shared" si="4"/>
        <v>1.2653061224489794</v>
      </c>
      <c r="G127" s="20">
        <f t="shared" si="5"/>
        <v>4.4538775510204083</v>
      </c>
    </row>
    <row r="128" spans="4:7">
      <c r="D128" s="12">
        <v>25</v>
      </c>
      <c r="E128" s="8">
        <f t="shared" si="3"/>
        <v>3.5</v>
      </c>
      <c r="F128" s="8">
        <f t="shared" si="4"/>
        <v>1.2658227848101264</v>
      </c>
      <c r="G128" s="20">
        <f t="shared" si="5"/>
        <v>4.4303797468354427</v>
      </c>
    </row>
    <row r="129" spans="4:7">
      <c r="D129" s="12">
        <v>25.2</v>
      </c>
      <c r="E129" s="8">
        <f t="shared" si="3"/>
        <v>3.48</v>
      </c>
      <c r="F129" s="8">
        <f t="shared" si="4"/>
        <v>1.2663316582914572</v>
      </c>
      <c r="G129" s="20">
        <f t="shared" si="5"/>
        <v>4.4068341708542711</v>
      </c>
    </row>
    <row r="130" spans="4:7">
      <c r="D130" s="12">
        <v>25.4</v>
      </c>
      <c r="E130" s="8">
        <f t="shared" si="3"/>
        <v>3.4600000000000004</v>
      </c>
      <c r="F130" s="8">
        <f t="shared" si="4"/>
        <v>1.2668329177057356</v>
      </c>
      <c r="G130" s="20">
        <f t="shared" si="5"/>
        <v>4.3832418952618459</v>
      </c>
    </row>
    <row r="131" spans="4:7">
      <c r="D131" s="12">
        <v>25.6</v>
      </c>
      <c r="E131" s="8">
        <f t="shared" ref="E131:E194" si="6">($B$3-D131)*$B$5</f>
        <v>3.44</v>
      </c>
      <c r="F131" s="8">
        <f t="shared" si="4"/>
        <v>1.2673267326732673</v>
      </c>
      <c r="G131" s="20">
        <f t="shared" si="5"/>
        <v>4.3596039603960399</v>
      </c>
    </row>
    <row r="132" spans="4:7">
      <c r="D132" s="12">
        <v>25.8</v>
      </c>
      <c r="E132" s="8">
        <f t="shared" si="6"/>
        <v>3.4200000000000004</v>
      </c>
      <c r="F132" s="8">
        <f t="shared" ref="F132:F195" si="7">$B$2*$B$7*D132/(D132+$B$8)</f>
        <v>1.2678132678132679</v>
      </c>
      <c r="G132" s="20">
        <f t="shared" ref="G132:G195" si="8">F132*E132/$B$2</f>
        <v>4.3359213759213766</v>
      </c>
    </row>
    <row r="133" spans="4:7">
      <c r="D133" s="12">
        <v>26</v>
      </c>
      <c r="E133" s="8">
        <f t="shared" si="6"/>
        <v>3.4000000000000004</v>
      </c>
      <c r="F133" s="8">
        <f t="shared" si="7"/>
        <v>1.2682926829268293</v>
      </c>
      <c r="G133" s="20">
        <f t="shared" si="8"/>
        <v>4.3121951219512198</v>
      </c>
    </row>
    <row r="134" spans="4:7">
      <c r="D134" s="12">
        <v>26.2</v>
      </c>
      <c r="E134" s="8">
        <f t="shared" si="6"/>
        <v>3.38</v>
      </c>
      <c r="F134" s="8">
        <f t="shared" si="7"/>
        <v>1.2687651331719128</v>
      </c>
      <c r="G134" s="20">
        <f t="shared" si="8"/>
        <v>4.2884261501210652</v>
      </c>
    </row>
    <row r="135" spans="4:7">
      <c r="D135" s="12">
        <v>26.4</v>
      </c>
      <c r="E135" s="8">
        <f t="shared" si="6"/>
        <v>3.3600000000000003</v>
      </c>
      <c r="F135" s="8">
        <f t="shared" si="7"/>
        <v>1.2692307692307692</v>
      </c>
      <c r="G135" s="20">
        <f t="shared" si="8"/>
        <v>4.2646153846153849</v>
      </c>
    </row>
    <row r="136" spans="4:7">
      <c r="D136" s="12">
        <v>26.6</v>
      </c>
      <c r="E136" s="8">
        <f t="shared" si="6"/>
        <v>3.34</v>
      </c>
      <c r="F136" s="8">
        <f t="shared" si="7"/>
        <v>1.2696897374701672</v>
      </c>
      <c r="G136" s="20">
        <f t="shared" si="8"/>
        <v>4.2407637231503585</v>
      </c>
    </row>
    <row r="137" spans="4:7">
      <c r="D137" s="12">
        <v>26.8</v>
      </c>
      <c r="E137" s="8">
        <f t="shared" si="6"/>
        <v>3.3200000000000003</v>
      </c>
      <c r="F137" s="8">
        <f t="shared" si="7"/>
        <v>1.2701421800947867</v>
      </c>
      <c r="G137" s="20">
        <f t="shared" si="8"/>
        <v>4.2168720379146922</v>
      </c>
    </row>
    <row r="138" spans="4:7">
      <c r="D138" s="12">
        <v>27</v>
      </c>
      <c r="E138" s="8">
        <f t="shared" si="6"/>
        <v>3.3000000000000003</v>
      </c>
      <c r="F138" s="8">
        <f t="shared" si="7"/>
        <v>1.2705882352941178</v>
      </c>
      <c r="G138" s="20">
        <f t="shared" si="8"/>
        <v>4.1929411764705895</v>
      </c>
    </row>
    <row r="139" spans="4:7">
      <c r="D139" s="12">
        <v>27.2</v>
      </c>
      <c r="E139" s="8">
        <f t="shared" si="6"/>
        <v>3.28</v>
      </c>
      <c r="F139" s="8">
        <f t="shared" si="7"/>
        <v>1.2710280373831777</v>
      </c>
      <c r="G139" s="20">
        <f t="shared" si="8"/>
        <v>4.1689719626168227</v>
      </c>
    </row>
    <row r="140" spans="4:7">
      <c r="D140" s="12">
        <v>27.4</v>
      </c>
      <c r="E140" s="8">
        <f t="shared" si="6"/>
        <v>3.2600000000000002</v>
      </c>
      <c r="F140" s="8">
        <f t="shared" si="7"/>
        <v>1.271461716937355</v>
      </c>
      <c r="G140" s="20">
        <f t="shared" si="8"/>
        <v>4.1449651972157779</v>
      </c>
    </row>
    <row r="141" spans="4:7">
      <c r="D141" s="12">
        <v>27.6</v>
      </c>
      <c r="E141" s="8">
        <f t="shared" si="6"/>
        <v>3.24</v>
      </c>
      <c r="F141" s="8">
        <f t="shared" si="7"/>
        <v>1.2718894009216588</v>
      </c>
      <c r="G141" s="20">
        <f t="shared" si="8"/>
        <v>4.120921658986175</v>
      </c>
    </row>
    <row r="142" spans="4:7">
      <c r="D142" s="12">
        <v>27.8</v>
      </c>
      <c r="E142" s="8">
        <f t="shared" si="6"/>
        <v>3.2200000000000006</v>
      </c>
      <c r="F142" s="8">
        <f t="shared" si="7"/>
        <v>1.2723112128146452</v>
      </c>
      <c r="G142" s="20">
        <f t="shared" si="8"/>
        <v>4.0968421052631587</v>
      </c>
    </row>
    <row r="143" spans="4:7">
      <c r="D143" s="12">
        <v>28</v>
      </c>
      <c r="E143" s="8">
        <f t="shared" si="6"/>
        <v>3.2</v>
      </c>
      <c r="F143" s="8">
        <f t="shared" si="7"/>
        <v>1.2727272727272727</v>
      </c>
      <c r="G143" s="20">
        <f t="shared" si="8"/>
        <v>4.0727272727272732</v>
      </c>
    </row>
    <row r="144" spans="4:7">
      <c r="D144" s="12">
        <v>28.2</v>
      </c>
      <c r="E144" s="8">
        <f t="shared" si="6"/>
        <v>3.18</v>
      </c>
      <c r="F144" s="8">
        <f t="shared" si="7"/>
        <v>1.27313769751693</v>
      </c>
      <c r="G144" s="20">
        <f t="shared" si="8"/>
        <v>4.0485778781038375</v>
      </c>
    </row>
    <row r="145" spans="4:7">
      <c r="D145" s="12">
        <v>28.4</v>
      </c>
      <c r="E145" s="8">
        <f t="shared" si="6"/>
        <v>3.16</v>
      </c>
      <c r="F145" s="8">
        <f t="shared" si="7"/>
        <v>1.2735426008968609</v>
      </c>
      <c r="G145" s="20">
        <f t="shared" si="8"/>
        <v>4.0243946188340809</v>
      </c>
    </row>
    <row r="146" spans="4:7">
      <c r="D146" s="12">
        <v>28.6</v>
      </c>
      <c r="E146" s="8">
        <f t="shared" si="6"/>
        <v>3.14</v>
      </c>
      <c r="F146" s="8">
        <f t="shared" si="7"/>
        <v>1.2739420935412027</v>
      </c>
      <c r="G146" s="20">
        <f t="shared" si="8"/>
        <v>4.0001781737193767</v>
      </c>
    </row>
    <row r="147" spans="4:7">
      <c r="D147" s="12">
        <v>28.8</v>
      </c>
      <c r="E147" s="8">
        <f t="shared" si="6"/>
        <v>3.12</v>
      </c>
      <c r="F147" s="8">
        <f t="shared" si="7"/>
        <v>1.2743362831858407</v>
      </c>
      <c r="G147" s="20">
        <f t="shared" si="8"/>
        <v>3.975929203539823</v>
      </c>
    </row>
    <row r="148" spans="4:7">
      <c r="D148" s="12">
        <v>29</v>
      </c>
      <c r="E148" s="8">
        <f t="shared" si="6"/>
        <v>3.1</v>
      </c>
      <c r="F148" s="8">
        <f t="shared" si="7"/>
        <v>1.2747252747252746</v>
      </c>
      <c r="G148" s="20">
        <f t="shared" si="8"/>
        <v>3.9516483516483514</v>
      </c>
    </row>
    <row r="149" spans="4:7">
      <c r="D149" s="12">
        <v>29.2</v>
      </c>
      <c r="E149" s="8">
        <f t="shared" si="6"/>
        <v>3.08</v>
      </c>
      <c r="F149" s="8">
        <f t="shared" si="7"/>
        <v>1.2751091703056767</v>
      </c>
      <c r="G149" s="20">
        <f t="shared" si="8"/>
        <v>3.9273362445414843</v>
      </c>
    </row>
    <row r="150" spans="4:7">
      <c r="D150" s="12">
        <v>29.4</v>
      </c>
      <c r="E150" s="8">
        <f t="shared" si="6"/>
        <v>3.0600000000000005</v>
      </c>
      <c r="F150" s="8">
        <f t="shared" si="7"/>
        <v>1.2754880694143167</v>
      </c>
      <c r="G150" s="20">
        <f t="shared" si="8"/>
        <v>3.9029934924078096</v>
      </c>
    </row>
    <row r="151" spans="4:7">
      <c r="D151" s="12">
        <v>29.6</v>
      </c>
      <c r="E151" s="8">
        <f t="shared" si="6"/>
        <v>3.04</v>
      </c>
      <c r="F151" s="8">
        <f t="shared" si="7"/>
        <v>1.2758620689655173</v>
      </c>
      <c r="G151" s="20">
        <f t="shared" si="8"/>
        <v>3.8786206896551727</v>
      </c>
    </row>
    <row r="152" spans="4:7">
      <c r="D152" s="12">
        <v>29.8</v>
      </c>
      <c r="E152" s="8">
        <f t="shared" si="6"/>
        <v>3.02</v>
      </c>
      <c r="F152" s="8">
        <f t="shared" si="7"/>
        <v>1.2762312633832977</v>
      </c>
      <c r="G152" s="20">
        <f t="shared" si="8"/>
        <v>3.8542184154175594</v>
      </c>
    </row>
    <row r="153" spans="4:7">
      <c r="D153" s="12">
        <v>30</v>
      </c>
      <c r="E153" s="8">
        <f t="shared" si="6"/>
        <v>3</v>
      </c>
      <c r="F153" s="8">
        <f t="shared" si="7"/>
        <v>1.2765957446808511</v>
      </c>
      <c r="G153" s="20">
        <f t="shared" si="8"/>
        <v>3.8297872340425534</v>
      </c>
    </row>
    <row r="154" spans="4:7">
      <c r="D154" s="12">
        <v>30.2</v>
      </c>
      <c r="E154" s="8">
        <f t="shared" si="6"/>
        <v>2.9800000000000004</v>
      </c>
      <c r="F154" s="8">
        <f t="shared" si="7"/>
        <v>1.2769556025369979</v>
      </c>
      <c r="G154" s="20">
        <f t="shared" si="8"/>
        <v>3.8053276955602544</v>
      </c>
    </row>
    <row r="155" spans="4:7">
      <c r="D155" s="12">
        <v>30.4</v>
      </c>
      <c r="E155" s="8">
        <f t="shared" si="6"/>
        <v>2.9600000000000004</v>
      </c>
      <c r="F155" s="8">
        <f t="shared" si="7"/>
        <v>1.277310924369748</v>
      </c>
      <c r="G155" s="20">
        <f t="shared" si="8"/>
        <v>3.7808403361344545</v>
      </c>
    </row>
    <row r="156" spans="4:7">
      <c r="D156" s="12">
        <v>30.6</v>
      </c>
      <c r="E156" s="8">
        <f t="shared" si="6"/>
        <v>2.94</v>
      </c>
      <c r="F156" s="8">
        <f t="shared" si="7"/>
        <v>1.2776617954070981</v>
      </c>
      <c r="G156" s="20">
        <f t="shared" si="8"/>
        <v>3.7563256784968684</v>
      </c>
    </row>
    <row r="157" spans="4:7">
      <c r="D157" s="12">
        <v>30.8</v>
      </c>
      <c r="E157" s="8">
        <f t="shared" si="6"/>
        <v>2.92</v>
      </c>
      <c r="F157" s="8">
        <f t="shared" si="7"/>
        <v>1.2780082987551866</v>
      </c>
      <c r="G157" s="20">
        <f t="shared" si="8"/>
        <v>3.7317842323651447</v>
      </c>
    </row>
    <row r="158" spans="4:7">
      <c r="D158" s="12">
        <v>31</v>
      </c>
      <c r="E158" s="8">
        <f t="shared" si="6"/>
        <v>2.9000000000000004</v>
      </c>
      <c r="F158" s="8">
        <f t="shared" si="7"/>
        <v>1.2783505154639172</v>
      </c>
      <c r="G158" s="20">
        <f t="shared" si="8"/>
        <v>3.7072164948453605</v>
      </c>
    </row>
    <row r="159" spans="4:7">
      <c r="D159" s="12">
        <v>31.2</v>
      </c>
      <c r="E159" s="8">
        <f t="shared" si="6"/>
        <v>2.8800000000000003</v>
      </c>
      <c r="F159" s="8">
        <f t="shared" si="7"/>
        <v>1.2786885245901638</v>
      </c>
      <c r="G159" s="20">
        <f t="shared" si="8"/>
        <v>3.6826229508196722</v>
      </c>
    </row>
    <row r="160" spans="4:7">
      <c r="D160" s="12">
        <v>31.4</v>
      </c>
      <c r="E160" s="8">
        <f t="shared" si="6"/>
        <v>2.8600000000000003</v>
      </c>
      <c r="F160" s="8">
        <f t="shared" si="7"/>
        <v>1.2790224032586555</v>
      </c>
      <c r="G160" s="20">
        <f t="shared" si="8"/>
        <v>3.6580040733197552</v>
      </c>
    </row>
    <row r="161" spans="4:7">
      <c r="D161" s="12">
        <v>31.6</v>
      </c>
      <c r="E161" s="8">
        <f t="shared" si="6"/>
        <v>2.84</v>
      </c>
      <c r="F161" s="8">
        <f t="shared" si="7"/>
        <v>1.2793522267206476</v>
      </c>
      <c r="G161" s="20">
        <f t="shared" si="8"/>
        <v>3.633360323886639</v>
      </c>
    </row>
    <row r="162" spans="4:7">
      <c r="D162" s="12">
        <v>31.8</v>
      </c>
      <c r="E162" s="8">
        <f t="shared" si="6"/>
        <v>2.8200000000000003</v>
      </c>
      <c r="F162" s="8">
        <f t="shared" si="7"/>
        <v>1.2796780684104627</v>
      </c>
      <c r="G162" s="20">
        <f t="shared" si="8"/>
        <v>3.6086921529175053</v>
      </c>
    </row>
    <row r="163" spans="4:7">
      <c r="D163" s="12">
        <v>32</v>
      </c>
      <c r="E163" s="8">
        <f t="shared" si="6"/>
        <v>2.8000000000000003</v>
      </c>
      <c r="F163" s="8">
        <f t="shared" si="7"/>
        <v>1.2799999999999998</v>
      </c>
      <c r="G163" s="20">
        <f t="shared" si="8"/>
        <v>3.5839999999999996</v>
      </c>
    </row>
    <row r="164" spans="4:7">
      <c r="D164" s="12">
        <v>32.200000000000003</v>
      </c>
      <c r="E164" s="8">
        <f t="shared" si="6"/>
        <v>2.78</v>
      </c>
      <c r="F164" s="8">
        <f t="shared" si="7"/>
        <v>1.2803180914512922</v>
      </c>
      <c r="G164" s="20">
        <f t="shared" si="8"/>
        <v>3.5592842942345921</v>
      </c>
    </row>
    <row r="165" spans="4:7">
      <c r="D165" s="12">
        <v>32.4</v>
      </c>
      <c r="E165" s="8">
        <f t="shared" si="6"/>
        <v>2.7600000000000002</v>
      </c>
      <c r="F165" s="8">
        <f t="shared" si="7"/>
        <v>1.2806324110671936</v>
      </c>
      <c r="G165" s="20">
        <f t="shared" si="8"/>
        <v>3.5345454545454547</v>
      </c>
    </row>
    <row r="166" spans="4:7">
      <c r="D166" s="12">
        <v>32.6</v>
      </c>
      <c r="E166" s="8">
        <f t="shared" si="6"/>
        <v>2.74</v>
      </c>
      <c r="F166" s="8">
        <f t="shared" si="7"/>
        <v>1.2809430255402749</v>
      </c>
      <c r="G166" s="20">
        <f t="shared" si="8"/>
        <v>3.5097838899803535</v>
      </c>
    </row>
    <row r="167" spans="4:7">
      <c r="D167" s="12">
        <v>32.799999999999997</v>
      </c>
      <c r="E167" s="8">
        <f t="shared" si="6"/>
        <v>2.7200000000000006</v>
      </c>
      <c r="F167" s="8">
        <f t="shared" si="7"/>
        <v>1.2812499999999998</v>
      </c>
      <c r="G167" s="20">
        <f t="shared" si="8"/>
        <v>3.4850000000000003</v>
      </c>
    </row>
    <row r="168" spans="4:7">
      <c r="D168" s="12">
        <v>33</v>
      </c>
      <c r="E168" s="8">
        <f t="shared" si="6"/>
        <v>2.7</v>
      </c>
      <c r="F168" s="8">
        <f t="shared" si="7"/>
        <v>1.2815533980582523</v>
      </c>
      <c r="G168" s="20">
        <f t="shared" si="8"/>
        <v>3.4601941747572815</v>
      </c>
    </row>
    <row r="169" spans="4:7">
      <c r="D169" s="12">
        <v>33.200000000000003</v>
      </c>
      <c r="E169" s="8">
        <f t="shared" si="6"/>
        <v>2.6799999999999997</v>
      </c>
      <c r="F169" s="8">
        <f t="shared" si="7"/>
        <v>1.2818532818532817</v>
      </c>
      <c r="G169" s="20">
        <f t="shared" si="8"/>
        <v>3.4353667953667948</v>
      </c>
    </row>
    <row r="170" spans="4:7">
      <c r="D170" s="12">
        <v>33.4</v>
      </c>
      <c r="E170" s="8">
        <f t="shared" si="6"/>
        <v>2.66</v>
      </c>
      <c r="F170" s="8">
        <f t="shared" si="7"/>
        <v>1.2821497120921304</v>
      </c>
      <c r="G170" s="20">
        <f t="shared" si="8"/>
        <v>3.4105182341650671</v>
      </c>
    </row>
    <row r="171" spans="4:7">
      <c r="D171" s="12">
        <v>33.6</v>
      </c>
      <c r="E171" s="8">
        <f t="shared" si="6"/>
        <v>2.64</v>
      </c>
      <c r="F171" s="8">
        <f t="shared" si="7"/>
        <v>1.2824427480916027</v>
      </c>
      <c r="G171" s="20">
        <f t="shared" si="8"/>
        <v>3.3856488549618313</v>
      </c>
    </row>
    <row r="172" spans="4:7">
      <c r="D172" s="12">
        <v>33.799999999999997</v>
      </c>
      <c r="E172" s="8">
        <f t="shared" si="6"/>
        <v>2.6200000000000006</v>
      </c>
      <c r="F172" s="8">
        <f t="shared" si="7"/>
        <v>1.2827324478178368</v>
      </c>
      <c r="G172" s="20">
        <f t="shared" si="8"/>
        <v>3.360759013282733</v>
      </c>
    </row>
    <row r="173" spans="4:7">
      <c r="D173" s="12">
        <v>34</v>
      </c>
      <c r="E173" s="8">
        <f t="shared" si="6"/>
        <v>2.6</v>
      </c>
      <c r="F173" s="8">
        <f t="shared" si="7"/>
        <v>1.283018867924528</v>
      </c>
      <c r="G173" s="20">
        <f t="shared" si="8"/>
        <v>3.3358490566037728</v>
      </c>
    </row>
    <row r="174" spans="4:7">
      <c r="D174" s="12">
        <v>34.200000000000003</v>
      </c>
      <c r="E174" s="8">
        <f t="shared" si="6"/>
        <v>2.58</v>
      </c>
      <c r="F174" s="8">
        <f t="shared" si="7"/>
        <v>1.2833020637898684</v>
      </c>
      <c r="G174" s="20">
        <f t="shared" si="8"/>
        <v>3.3109193245778608</v>
      </c>
    </row>
    <row r="175" spans="4:7">
      <c r="D175" s="12">
        <v>34.4</v>
      </c>
      <c r="E175" s="8">
        <f t="shared" si="6"/>
        <v>2.5600000000000005</v>
      </c>
      <c r="F175" s="8">
        <f t="shared" si="7"/>
        <v>1.2835820895522385</v>
      </c>
      <c r="G175" s="20">
        <f t="shared" si="8"/>
        <v>3.2859701492537314</v>
      </c>
    </row>
    <row r="176" spans="4:7">
      <c r="D176" s="12">
        <v>34.6</v>
      </c>
      <c r="E176" s="8">
        <f t="shared" si="6"/>
        <v>2.54</v>
      </c>
      <c r="F176" s="8">
        <f t="shared" si="7"/>
        <v>1.2838589981447124</v>
      </c>
      <c r="G176" s="20">
        <f t="shared" si="8"/>
        <v>3.2610018552875695</v>
      </c>
    </row>
    <row r="177" spans="4:7">
      <c r="D177" s="12">
        <v>34.799999999999997</v>
      </c>
      <c r="E177" s="8">
        <f t="shared" si="6"/>
        <v>2.5200000000000005</v>
      </c>
      <c r="F177" s="8">
        <f t="shared" si="7"/>
        <v>1.284132841328413</v>
      </c>
      <c r="G177" s="20">
        <f t="shared" si="8"/>
        <v>3.2360147601476013</v>
      </c>
    </row>
    <row r="178" spans="4:7">
      <c r="D178" s="12">
        <v>35</v>
      </c>
      <c r="E178" s="8">
        <f t="shared" si="6"/>
        <v>2.5</v>
      </c>
      <c r="F178" s="8">
        <f t="shared" si="7"/>
        <v>1.2844036697247705</v>
      </c>
      <c r="G178" s="20">
        <f t="shared" si="8"/>
        <v>3.2110091743119265</v>
      </c>
    </row>
    <row r="179" spans="4:7">
      <c r="D179" s="12">
        <v>35.200000000000003</v>
      </c>
      <c r="E179" s="8">
        <f t="shared" si="6"/>
        <v>2.48</v>
      </c>
      <c r="F179" s="8">
        <f t="shared" si="7"/>
        <v>1.2846715328467153</v>
      </c>
      <c r="G179" s="20">
        <f t="shared" si="8"/>
        <v>3.1859854014598539</v>
      </c>
    </row>
    <row r="180" spans="4:7">
      <c r="D180" s="12">
        <v>35.4</v>
      </c>
      <c r="E180" s="8">
        <f t="shared" si="6"/>
        <v>2.4600000000000004</v>
      </c>
      <c r="F180" s="8">
        <f t="shared" si="7"/>
        <v>1.2849364791288564</v>
      </c>
      <c r="G180" s="20">
        <f t="shared" si="8"/>
        <v>3.1609437386569872</v>
      </c>
    </row>
    <row r="181" spans="4:7">
      <c r="D181" s="12">
        <v>35.6</v>
      </c>
      <c r="E181" s="8">
        <f t="shared" si="6"/>
        <v>2.44</v>
      </c>
      <c r="F181" s="8">
        <f t="shared" si="7"/>
        <v>1.2851985559566785</v>
      </c>
      <c r="G181" s="20">
        <f t="shared" si="8"/>
        <v>3.1358844765342955</v>
      </c>
    </row>
    <row r="182" spans="4:7">
      <c r="D182" s="12">
        <v>35.799999999999997</v>
      </c>
      <c r="E182" s="8">
        <f t="shared" si="6"/>
        <v>2.4200000000000004</v>
      </c>
      <c r="F182" s="8">
        <f t="shared" si="7"/>
        <v>1.2854578096947933</v>
      </c>
      <c r="G182" s="20">
        <f t="shared" si="8"/>
        <v>3.1108078994614003</v>
      </c>
    </row>
    <row r="183" spans="4:7">
      <c r="D183" s="12">
        <v>36</v>
      </c>
      <c r="E183" s="8">
        <f t="shared" si="6"/>
        <v>2.4000000000000004</v>
      </c>
      <c r="F183" s="8">
        <f t="shared" si="7"/>
        <v>1.2857142857142856</v>
      </c>
      <c r="G183" s="20">
        <f t="shared" si="8"/>
        <v>3.0857142857142859</v>
      </c>
    </row>
    <row r="184" spans="4:7">
      <c r="D184" s="12">
        <v>36.200000000000003</v>
      </c>
      <c r="E184" s="8">
        <f t="shared" si="6"/>
        <v>2.38</v>
      </c>
      <c r="F184" s="8">
        <f t="shared" si="7"/>
        <v>1.2859680284191828</v>
      </c>
      <c r="G184" s="20">
        <f t="shared" si="8"/>
        <v>3.0606039076376548</v>
      </c>
    </row>
    <row r="185" spans="4:7">
      <c r="D185" s="12">
        <v>36.4</v>
      </c>
      <c r="E185" s="8">
        <f t="shared" si="6"/>
        <v>2.3600000000000003</v>
      </c>
      <c r="F185" s="8">
        <f t="shared" si="7"/>
        <v>1.2862190812720846</v>
      </c>
      <c r="G185" s="20">
        <f t="shared" si="8"/>
        <v>3.0354770318021203</v>
      </c>
    </row>
    <row r="186" spans="4:7">
      <c r="D186" s="12">
        <v>36.6</v>
      </c>
      <c r="E186" s="8">
        <f t="shared" si="6"/>
        <v>2.34</v>
      </c>
      <c r="F186" s="8">
        <f t="shared" si="7"/>
        <v>1.2864674868189805</v>
      </c>
      <c r="G186" s="20">
        <f t="shared" si="8"/>
        <v>3.0103339191564142</v>
      </c>
    </row>
    <row r="187" spans="4:7">
      <c r="D187" s="12">
        <v>36.799999999999997</v>
      </c>
      <c r="E187" s="8">
        <f t="shared" si="6"/>
        <v>2.3200000000000003</v>
      </c>
      <c r="F187" s="8">
        <f t="shared" si="7"/>
        <v>1.2867132867132867</v>
      </c>
      <c r="G187" s="20">
        <f t="shared" si="8"/>
        <v>2.9851748251748256</v>
      </c>
    </row>
    <row r="188" spans="4:7">
      <c r="D188" s="12">
        <v>37</v>
      </c>
      <c r="E188" s="8">
        <f t="shared" si="6"/>
        <v>2.3000000000000003</v>
      </c>
      <c r="F188" s="8">
        <f t="shared" si="7"/>
        <v>1.2869565217391303</v>
      </c>
      <c r="G188" s="20">
        <f t="shared" si="8"/>
        <v>2.96</v>
      </c>
    </row>
    <row r="189" spans="4:7">
      <c r="D189" s="12">
        <v>37.200000000000003</v>
      </c>
      <c r="E189" s="8">
        <f t="shared" si="6"/>
        <v>2.2799999999999998</v>
      </c>
      <c r="F189" s="8">
        <f t="shared" si="7"/>
        <v>1.28719723183391</v>
      </c>
      <c r="G189" s="20">
        <f t="shared" si="8"/>
        <v>2.9348096885813146</v>
      </c>
    </row>
    <row r="190" spans="4:7">
      <c r="D190" s="12">
        <v>37.4</v>
      </c>
      <c r="E190" s="8">
        <f t="shared" si="6"/>
        <v>2.2600000000000002</v>
      </c>
      <c r="F190" s="8">
        <f t="shared" si="7"/>
        <v>1.2874354561101546</v>
      </c>
      <c r="G190" s="20">
        <f t="shared" si="8"/>
        <v>2.9096041308089498</v>
      </c>
    </row>
    <row r="191" spans="4:7">
      <c r="D191" s="12">
        <v>37.6</v>
      </c>
      <c r="E191" s="8">
        <f t="shared" si="6"/>
        <v>2.2399999999999998</v>
      </c>
      <c r="F191" s="8">
        <f t="shared" si="7"/>
        <v>1.2876712328767121</v>
      </c>
      <c r="G191" s="20">
        <f t="shared" si="8"/>
        <v>2.8843835616438347</v>
      </c>
    </row>
    <row r="192" spans="4:7">
      <c r="D192" s="12">
        <v>37.799999999999997</v>
      </c>
      <c r="E192" s="8">
        <f t="shared" si="6"/>
        <v>2.2200000000000002</v>
      </c>
      <c r="F192" s="8">
        <f t="shared" si="7"/>
        <v>1.2879045996592844</v>
      </c>
      <c r="G192" s="20">
        <f t="shared" si="8"/>
        <v>2.8591482112436117</v>
      </c>
    </row>
    <row r="193" spans="4:7">
      <c r="D193" s="12">
        <v>38</v>
      </c>
      <c r="E193" s="8">
        <f t="shared" si="6"/>
        <v>2.2000000000000002</v>
      </c>
      <c r="F193" s="8">
        <f t="shared" si="7"/>
        <v>1.2881355932203389</v>
      </c>
      <c r="G193" s="20">
        <f t="shared" si="8"/>
        <v>2.8338983050847459</v>
      </c>
    </row>
    <row r="194" spans="4:7">
      <c r="D194" s="12">
        <v>38.200000000000003</v>
      </c>
      <c r="E194" s="8">
        <f t="shared" si="6"/>
        <v>2.1799999999999997</v>
      </c>
      <c r="F194" s="8">
        <f t="shared" si="7"/>
        <v>1.2883642495784147</v>
      </c>
      <c r="G194" s="20">
        <f t="shared" si="8"/>
        <v>2.8086340640809437</v>
      </c>
    </row>
    <row r="195" spans="4:7">
      <c r="D195" s="12">
        <v>38.4</v>
      </c>
      <c r="E195" s="8">
        <f t="shared" ref="E195:E258" si="9">($B$3-D195)*$B$5</f>
        <v>2.16</v>
      </c>
      <c r="F195" s="8">
        <f t="shared" si="7"/>
        <v>1.2885906040268456</v>
      </c>
      <c r="G195" s="20">
        <f t="shared" si="8"/>
        <v>2.7833557046979864</v>
      </c>
    </row>
    <row r="196" spans="4:7">
      <c r="D196" s="12">
        <v>38.6</v>
      </c>
      <c r="E196" s="8">
        <f t="shared" si="9"/>
        <v>2.14</v>
      </c>
      <c r="F196" s="8">
        <f t="shared" ref="F196:F259" si="10">$B$2*$B$7*D196/(D196+$B$8)</f>
        <v>1.2888146911519198</v>
      </c>
      <c r="G196" s="20">
        <f t="shared" ref="G196:G259" si="11">F196*E196/$B$2</f>
        <v>2.7580634390651086</v>
      </c>
    </row>
    <row r="197" spans="4:7">
      <c r="D197" s="12">
        <v>38.799999999999997</v>
      </c>
      <c r="E197" s="8">
        <f t="shared" si="9"/>
        <v>2.1200000000000006</v>
      </c>
      <c r="F197" s="8">
        <f t="shared" si="10"/>
        <v>1.2890365448504981</v>
      </c>
      <c r="G197" s="20">
        <f t="shared" si="11"/>
        <v>2.7327574750830568</v>
      </c>
    </row>
    <row r="198" spans="4:7">
      <c r="D198" s="12">
        <v>39</v>
      </c>
      <c r="E198" s="8">
        <f t="shared" si="9"/>
        <v>2.1</v>
      </c>
      <c r="F198" s="8">
        <f t="shared" si="10"/>
        <v>1.2892561983471074</v>
      </c>
      <c r="G198" s="20">
        <f t="shared" si="11"/>
        <v>2.7074380165289256</v>
      </c>
    </row>
    <row r="199" spans="4:7">
      <c r="D199" s="12">
        <v>39.200000000000003</v>
      </c>
      <c r="E199" s="8">
        <f t="shared" si="9"/>
        <v>2.0799999999999996</v>
      </c>
      <c r="F199" s="8">
        <f t="shared" si="10"/>
        <v>1.2894736842105261</v>
      </c>
      <c r="G199" s="20">
        <f t="shared" si="11"/>
        <v>2.6821052631578937</v>
      </c>
    </row>
    <row r="200" spans="4:7">
      <c r="D200" s="12">
        <v>39.4</v>
      </c>
      <c r="E200" s="8">
        <f t="shared" si="9"/>
        <v>2.06</v>
      </c>
      <c r="F200" s="8">
        <f t="shared" si="10"/>
        <v>1.2896890343698855</v>
      </c>
      <c r="G200" s="20">
        <f t="shared" si="11"/>
        <v>2.6567594108019641</v>
      </c>
    </row>
    <row r="201" spans="4:7">
      <c r="D201" s="12">
        <v>39.6</v>
      </c>
      <c r="E201" s="8">
        <f t="shared" si="9"/>
        <v>2.04</v>
      </c>
      <c r="F201" s="8">
        <f t="shared" si="10"/>
        <v>1.2899022801302931</v>
      </c>
      <c r="G201" s="20">
        <f t="shared" si="11"/>
        <v>2.6314006514657979</v>
      </c>
    </row>
    <row r="202" spans="4:7">
      <c r="D202" s="12">
        <v>39.799999999999997</v>
      </c>
      <c r="E202" s="8">
        <f t="shared" si="9"/>
        <v>2.0200000000000005</v>
      </c>
      <c r="F202" s="8">
        <f t="shared" si="10"/>
        <v>1.2901134521880064</v>
      </c>
      <c r="G202" s="20">
        <f t="shared" si="11"/>
        <v>2.6060291734197736</v>
      </c>
    </row>
    <row r="203" spans="4:7">
      <c r="D203" s="12">
        <v>40</v>
      </c>
      <c r="E203" s="8">
        <f t="shared" si="9"/>
        <v>2</v>
      </c>
      <c r="F203" s="8">
        <f t="shared" si="10"/>
        <v>1.290322580645161</v>
      </c>
      <c r="G203" s="20">
        <f t="shared" si="11"/>
        <v>2.5806451612903221</v>
      </c>
    </row>
    <row r="204" spans="4:7">
      <c r="D204" s="12">
        <v>40.200000000000003</v>
      </c>
      <c r="E204" s="8">
        <f t="shared" si="9"/>
        <v>1.9799999999999998</v>
      </c>
      <c r="F204" s="8">
        <f t="shared" si="10"/>
        <v>1.290529695024077</v>
      </c>
      <c r="G204" s="20">
        <f t="shared" si="11"/>
        <v>2.555248796147672</v>
      </c>
    </row>
    <row r="205" spans="4:7">
      <c r="D205" s="12">
        <v>40.4</v>
      </c>
      <c r="E205" s="8">
        <f t="shared" si="9"/>
        <v>1.9600000000000002</v>
      </c>
      <c r="F205" s="8">
        <f t="shared" si="10"/>
        <v>1.2907348242811501</v>
      </c>
      <c r="G205" s="20">
        <f t="shared" si="11"/>
        <v>2.5298402555910542</v>
      </c>
    </row>
    <row r="206" spans="4:7">
      <c r="D206" s="12">
        <v>40.6</v>
      </c>
      <c r="E206" s="8">
        <f t="shared" si="9"/>
        <v>1.94</v>
      </c>
      <c r="F206" s="8">
        <f t="shared" si="10"/>
        <v>1.2909379968203496</v>
      </c>
      <c r="G206" s="20">
        <f t="shared" si="11"/>
        <v>2.5044197138314783</v>
      </c>
    </row>
    <row r="207" spans="4:7">
      <c r="D207" s="12">
        <v>40.799999999999997</v>
      </c>
      <c r="E207" s="8">
        <f t="shared" si="9"/>
        <v>1.9200000000000004</v>
      </c>
      <c r="F207" s="8">
        <f t="shared" si="10"/>
        <v>1.2911392405063289</v>
      </c>
      <c r="G207" s="20">
        <f t="shared" si="11"/>
        <v>2.478987341772152</v>
      </c>
    </row>
    <row r="208" spans="4:7">
      <c r="D208" s="12">
        <v>41</v>
      </c>
      <c r="E208" s="8">
        <f t="shared" si="9"/>
        <v>1.9000000000000001</v>
      </c>
      <c r="F208" s="8">
        <f t="shared" si="10"/>
        <v>1.2913385826771653</v>
      </c>
      <c r="G208" s="20">
        <f t="shared" si="11"/>
        <v>2.4535433070866142</v>
      </c>
    </row>
    <row r="209" spans="4:7">
      <c r="D209" s="12">
        <v>41.2</v>
      </c>
      <c r="E209" s="8">
        <f t="shared" si="9"/>
        <v>1.88</v>
      </c>
      <c r="F209" s="8">
        <f t="shared" si="10"/>
        <v>1.2915360501567397</v>
      </c>
      <c r="G209" s="20">
        <f t="shared" si="11"/>
        <v>2.4280877742946703</v>
      </c>
    </row>
    <row r="210" spans="4:7">
      <c r="D210" s="12">
        <v>41.4</v>
      </c>
      <c r="E210" s="8">
        <f t="shared" si="9"/>
        <v>1.8600000000000003</v>
      </c>
      <c r="F210" s="8">
        <f t="shared" si="10"/>
        <v>1.2917316692667706</v>
      </c>
      <c r="G210" s="20">
        <f t="shared" si="11"/>
        <v>2.4026209048361937</v>
      </c>
    </row>
    <row r="211" spans="4:7">
      <c r="D211" s="12">
        <v>41.6</v>
      </c>
      <c r="E211" s="8">
        <f t="shared" si="9"/>
        <v>1.8399999999999999</v>
      </c>
      <c r="F211" s="8">
        <f t="shared" si="10"/>
        <v>1.2919254658385093</v>
      </c>
      <c r="G211" s="20">
        <f t="shared" si="11"/>
        <v>2.3771428571428568</v>
      </c>
    </row>
    <row r="212" spans="4:7">
      <c r="D212" s="12">
        <v>41.8</v>
      </c>
      <c r="E212" s="8">
        <f t="shared" si="9"/>
        <v>1.8200000000000003</v>
      </c>
      <c r="F212" s="8">
        <f t="shared" si="10"/>
        <v>1.2921174652241112</v>
      </c>
      <c r="G212" s="20">
        <f t="shared" si="11"/>
        <v>2.3516537867078826</v>
      </c>
    </row>
    <row r="213" spans="4:7">
      <c r="D213" s="12">
        <v>42</v>
      </c>
      <c r="E213" s="8">
        <f t="shared" si="9"/>
        <v>1.8</v>
      </c>
      <c r="F213" s="8">
        <f t="shared" si="10"/>
        <v>1.2923076923076922</v>
      </c>
      <c r="G213" s="20">
        <f t="shared" si="11"/>
        <v>2.3261538461538458</v>
      </c>
    </row>
    <row r="214" spans="4:7">
      <c r="D214" s="12">
        <v>42.2</v>
      </c>
      <c r="E214" s="8">
        <f t="shared" si="9"/>
        <v>1.7799999999999998</v>
      </c>
      <c r="F214" s="8">
        <f t="shared" si="10"/>
        <v>1.2924961715160794</v>
      </c>
      <c r="G214" s="20">
        <f t="shared" si="11"/>
        <v>2.3006431852986213</v>
      </c>
    </row>
    <row r="215" spans="4:7">
      <c r="D215" s="12">
        <v>42.4</v>
      </c>
      <c r="E215" s="8">
        <f t="shared" si="9"/>
        <v>1.7600000000000002</v>
      </c>
      <c r="F215" s="8">
        <f t="shared" si="10"/>
        <v>1.2926829268292683</v>
      </c>
      <c r="G215" s="20">
        <f t="shared" si="11"/>
        <v>2.2751219512195124</v>
      </c>
    </row>
    <row r="216" spans="4:7">
      <c r="D216" s="12">
        <v>42.6</v>
      </c>
      <c r="E216" s="8">
        <f t="shared" si="9"/>
        <v>1.74</v>
      </c>
      <c r="F216" s="8">
        <f t="shared" si="10"/>
        <v>1.2928679817905917</v>
      </c>
      <c r="G216" s="20">
        <f t="shared" si="11"/>
        <v>2.2495902883156296</v>
      </c>
    </row>
    <row r="217" spans="4:7">
      <c r="D217" s="12">
        <v>42.8</v>
      </c>
      <c r="E217" s="8">
        <f t="shared" si="9"/>
        <v>1.7200000000000004</v>
      </c>
      <c r="F217" s="8">
        <f t="shared" si="10"/>
        <v>1.2930513595166162</v>
      </c>
      <c r="G217" s="20">
        <f t="shared" si="11"/>
        <v>2.2240483383685805</v>
      </c>
    </row>
    <row r="218" spans="4:7">
      <c r="D218" s="12">
        <v>43</v>
      </c>
      <c r="E218" s="8">
        <f t="shared" si="9"/>
        <v>1.7000000000000002</v>
      </c>
      <c r="F218" s="8">
        <f t="shared" si="10"/>
        <v>1.2932330827067668</v>
      </c>
      <c r="G218" s="20">
        <f t="shared" si="11"/>
        <v>2.1984962406015041</v>
      </c>
    </row>
    <row r="219" spans="4:7">
      <c r="D219" s="12">
        <v>43.2</v>
      </c>
      <c r="E219" s="8">
        <f t="shared" si="9"/>
        <v>1.6799999999999997</v>
      </c>
      <c r="F219" s="8">
        <f t="shared" si="10"/>
        <v>1.2934131736526946</v>
      </c>
      <c r="G219" s="20">
        <f t="shared" si="11"/>
        <v>2.1729341317365267</v>
      </c>
    </row>
    <row r="220" spans="4:7">
      <c r="D220" s="12">
        <v>43.4</v>
      </c>
      <c r="E220" s="8">
        <f t="shared" si="9"/>
        <v>1.6600000000000001</v>
      </c>
      <c r="F220" s="8">
        <f t="shared" si="10"/>
        <v>1.2935916542473918</v>
      </c>
      <c r="G220" s="20">
        <f t="shared" si="11"/>
        <v>2.1473621460506704</v>
      </c>
    </row>
    <row r="221" spans="4:7">
      <c r="D221" s="12">
        <v>43.6</v>
      </c>
      <c r="E221" s="8">
        <f t="shared" si="9"/>
        <v>1.64</v>
      </c>
      <c r="F221" s="8">
        <f t="shared" si="10"/>
        <v>1.2937685459940651</v>
      </c>
      <c r="G221" s="20">
        <f t="shared" si="11"/>
        <v>2.1217804154302669</v>
      </c>
    </row>
    <row r="222" spans="4:7">
      <c r="D222" s="12">
        <v>43.8</v>
      </c>
      <c r="E222" s="8">
        <f t="shared" si="9"/>
        <v>1.6200000000000003</v>
      </c>
      <c r="F222" s="8">
        <f t="shared" si="10"/>
        <v>1.293943870014771</v>
      </c>
      <c r="G222" s="20">
        <f t="shared" si="11"/>
        <v>2.0961890694239296</v>
      </c>
    </row>
    <row r="223" spans="4:7">
      <c r="D223" s="12">
        <v>44</v>
      </c>
      <c r="E223" s="8">
        <f t="shared" si="9"/>
        <v>1.6</v>
      </c>
      <c r="F223" s="8">
        <f t="shared" si="10"/>
        <v>1.2941176470588234</v>
      </c>
      <c r="G223" s="20">
        <f t="shared" si="11"/>
        <v>2.0705882352941174</v>
      </c>
    </row>
    <row r="224" spans="4:7">
      <c r="D224" s="12">
        <v>44.2</v>
      </c>
      <c r="E224" s="8">
        <f t="shared" si="9"/>
        <v>1.5799999999999998</v>
      </c>
      <c r="F224" s="8">
        <f t="shared" si="10"/>
        <v>1.2942898975109809</v>
      </c>
      <c r="G224" s="20">
        <f t="shared" si="11"/>
        <v>2.0449780380673497</v>
      </c>
    </row>
    <row r="225" spans="4:7">
      <c r="D225" s="12">
        <v>44.4</v>
      </c>
      <c r="E225" s="8">
        <f t="shared" si="9"/>
        <v>1.5600000000000003</v>
      </c>
      <c r="F225" s="8">
        <f t="shared" si="10"/>
        <v>1.2944606413994169</v>
      </c>
      <c r="G225" s="20">
        <f t="shared" si="11"/>
        <v>2.0193586005830908</v>
      </c>
    </row>
    <row r="226" spans="4:7">
      <c r="D226" s="12">
        <v>44.6</v>
      </c>
      <c r="E226" s="8">
        <f t="shared" si="9"/>
        <v>1.54</v>
      </c>
      <c r="F226" s="8">
        <f t="shared" si="10"/>
        <v>1.2946298984034832</v>
      </c>
      <c r="G226" s="20">
        <f t="shared" si="11"/>
        <v>1.9937300435413641</v>
      </c>
    </row>
    <row r="227" spans="4:7">
      <c r="D227" s="12">
        <v>44.8</v>
      </c>
      <c r="E227" s="8">
        <f t="shared" si="9"/>
        <v>1.5200000000000005</v>
      </c>
      <c r="F227" s="8">
        <f t="shared" si="10"/>
        <v>1.2947976878612715</v>
      </c>
      <c r="G227" s="20">
        <f t="shared" si="11"/>
        <v>1.9680924855491333</v>
      </c>
    </row>
    <row r="228" spans="4:7">
      <c r="D228" s="12">
        <v>45</v>
      </c>
      <c r="E228" s="8">
        <f t="shared" si="9"/>
        <v>1.5</v>
      </c>
      <c r="F228" s="8">
        <f t="shared" si="10"/>
        <v>1.2949640287769784</v>
      </c>
      <c r="G228" s="20">
        <f t="shared" si="11"/>
        <v>1.9424460431654675</v>
      </c>
    </row>
    <row r="229" spans="4:7">
      <c r="D229" s="12">
        <v>45.2</v>
      </c>
      <c r="E229" s="8">
        <f t="shared" si="9"/>
        <v>1.4799999999999998</v>
      </c>
      <c r="F229" s="8">
        <f t="shared" si="10"/>
        <v>1.2951289398280801</v>
      </c>
      <c r="G229" s="20">
        <f t="shared" si="11"/>
        <v>1.9167908309455581</v>
      </c>
    </row>
    <row r="230" spans="4:7">
      <c r="D230" s="12">
        <v>45.4</v>
      </c>
      <c r="E230" s="8">
        <f t="shared" si="9"/>
        <v>1.4600000000000002</v>
      </c>
      <c r="F230" s="8">
        <f t="shared" si="10"/>
        <v>1.2952924393723251</v>
      </c>
      <c r="G230" s="20">
        <f t="shared" si="11"/>
        <v>1.8911269614835948</v>
      </c>
    </row>
    <row r="231" spans="4:7">
      <c r="D231" s="12">
        <v>45.6</v>
      </c>
      <c r="E231" s="8">
        <f t="shared" si="9"/>
        <v>1.44</v>
      </c>
      <c r="F231" s="8">
        <f t="shared" si="10"/>
        <v>1.2954545454545452</v>
      </c>
      <c r="G231" s="20">
        <f t="shared" si="11"/>
        <v>1.865454545454545</v>
      </c>
    </row>
    <row r="232" spans="4:7">
      <c r="D232" s="12">
        <v>45.8</v>
      </c>
      <c r="E232" s="8">
        <f t="shared" si="9"/>
        <v>1.4200000000000004</v>
      </c>
      <c r="F232" s="8">
        <f t="shared" si="10"/>
        <v>1.2956152758132955</v>
      </c>
      <c r="G232" s="20">
        <f t="shared" si="11"/>
        <v>1.8397736916548801</v>
      </c>
    </row>
    <row r="233" spans="4:7">
      <c r="D233" s="12">
        <v>46</v>
      </c>
      <c r="E233" s="8">
        <f t="shared" si="9"/>
        <v>1.4000000000000001</v>
      </c>
      <c r="F233" s="8">
        <f t="shared" si="10"/>
        <v>1.2957746478873238</v>
      </c>
      <c r="G233" s="20">
        <f t="shared" si="11"/>
        <v>1.8140845070422535</v>
      </c>
    </row>
    <row r="234" spans="4:7">
      <c r="D234" s="12">
        <v>46.2</v>
      </c>
      <c r="E234" s="8">
        <f t="shared" si="9"/>
        <v>1.38</v>
      </c>
      <c r="F234" s="8">
        <f t="shared" si="10"/>
        <v>1.2959326788218792</v>
      </c>
      <c r="G234" s="20">
        <f t="shared" si="11"/>
        <v>1.7883870967741933</v>
      </c>
    </row>
    <row r="235" spans="4:7">
      <c r="D235" s="12">
        <v>46.4</v>
      </c>
      <c r="E235" s="8">
        <f t="shared" si="9"/>
        <v>1.3600000000000003</v>
      </c>
      <c r="F235" s="8">
        <f t="shared" si="10"/>
        <v>1.2960893854748601</v>
      </c>
      <c r="G235" s="20">
        <f t="shared" si="11"/>
        <v>1.76268156424581</v>
      </c>
    </row>
    <row r="236" spans="4:7">
      <c r="D236" s="12">
        <v>46.6</v>
      </c>
      <c r="E236" s="8">
        <f t="shared" si="9"/>
        <v>1.3399999999999999</v>
      </c>
      <c r="F236" s="8">
        <f t="shared" si="10"/>
        <v>1.2962447844228093</v>
      </c>
      <c r="G236" s="20">
        <f t="shared" si="11"/>
        <v>1.7369680111265644</v>
      </c>
    </row>
    <row r="237" spans="4:7">
      <c r="D237" s="12">
        <v>46.8</v>
      </c>
      <c r="E237" s="8">
        <f t="shared" si="9"/>
        <v>1.3200000000000003</v>
      </c>
      <c r="F237" s="8">
        <f t="shared" si="10"/>
        <v>1.2963988919667588</v>
      </c>
      <c r="G237" s="20">
        <f t="shared" si="11"/>
        <v>1.7112465373961221</v>
      </c>
    </row>
    <row r="238" spans="4:7">
      <c r="D238" s="12">
        <v>47</v>
      </c>
      <c r="E238" s="8">
        <f t="shared" si="9"/>
        <v>1.3</v>
      </c>
      <c r="F238" s="8">
        <f t="shared" si="10"/>
        <v>1.296551724137931</v>
      </c>
      <c r="G238" s="20">
        <f t="shared" si="11"/>
        <v>1.6855172413793102</v>
      </c>
    </row>
    <row r="239" spans="4:7">
      <c r="D239" s="12">
        <v>47.2</v>
      </c>
      <c r="E239" s="8">
        <f t="shared" si="9"/>
        <v>1.2799999999999998</v>
      </c>
      <c r="F239" s="8">
        <f t="shared" si="10"/>
        <v>1.2967032967032965</v>
      </c>
      <c r="G239" s="20">
        <f t="shared" si="11"/>
        <v>1.6597802197802194</v>
      </c>
    </row>
    <row r="240" spans="4:7">
      <c r="D240" s="12">
        <v>47.4</v>
      </c>
      <c r="E240" s="8">
        <f t="shared" si="9"/>
        <v>1.2600000000000002</v>
      </c>
      <c r="F240" s="8">
        <f t="shared" si="10"/>
        <v>1.2968536251709986</v>
      </c>
      <c r="G240" s="20">
        <f t="shared" si="11"/>
        <v>1.6340355677154585</v>
      </c>
    </row>
    <row r="241" spans="4:7">
      <c r="D241" s="12">
        <v>47.6</v>
      </c>
      <c r="E241" s="8">
        <f t="shared" si="9"/>
        <v>1.24</v>
      </c>
      <c r="F241" s="8">
        <f t="shared" si="10"/>
        <v>1.2970027247956402</v>
      </c>
      <c r="G241" s="20">
        <f t="shared" si="11"/>
        <v>1.6082833787465938</v>
      </c>
    </row>
    <row r="242" spans="4:7">
      <c r="D242" s="12">
        <v>47.8</v>
      </c>
      <c r="E242" s="8">
        <f t="shared" si="9"/>
        <v>1.2200000000000004</v>
      </c>
      <c r="F242" s="8">
        <f t="shared" si="10"/>
        <v>1.2971506105834463</v>
      </c>
      <c r="G242" s="20">
        <f t="shared" si="11"/>
        <v>1.582523744911805</v>
      </c>
    </row>
    <row r="243" spans="4:7">
      <c r="D243" s="12">
        <v>48</v>
      </c>
      <c r="E243" s="8">
        <f t="shared" si="9"/>
        <v>1.2000000000000002</v>
      </c>
      <c r="F243" s="8">
        <f t="shared" si="10"/>
        <v>1.2972972972972971</v>
      </c>
      <c r="G243" s="20">
        <f t="shared" si="11"/>
        <v>1.5567567567567568</v>
      </c>
    </row>
    <row r="244" spans="4:7">
      <c r="D244" s="12">
        <v>48.2</v>
      </c>
      <c r="E244" s="8">
        <f t="shared" si="9"/>
        <v>1.1799999999999997</v>
      </c>
      <c r="F244" s="8">
        <f t="shared" si="10"/>
        <v>1.2974427994616418</v>
      </c>
      <c r="G244" s="20">
        <f t="shared" si="11"/>
        <v>1.5309825033647368</v>
      </c>
    </row>
    <row r="245" spans="4:7">
      <c r="D245" s="12">
        <v>48.4</v>
      </c>
      <c r="E245" s="8">
        <f t="shared" si="9"/>
        <v>1.1600000000000001</v>
      </c>
      <c r="F245" s="8">
        <f t="shared" si="10"/>
        <v>1.2975871313672922</v>
      </c>
      <c r="G245" s="20">
        <f t="shared" si="11"/>
        <v>1.5052010723860592</v>
      </c>
    </row>
    <row r="246" spans="4:7">
      <c r="D246" s="12">
        <v>48.6</v>
      </c>
      <c r="E246" s="8">
        <f t="shared" si="9"/>
        <v>1.1399999999999999</v>
      </c>
      <c r="F246" s="8">
        <f t="shared" si="10"/>
        <v>1.2977303070761013</v>
      </c>
      <c r="G246" s="20">
        <f t="shared" si="11"/>
        <v>1.4794125500667552</v>
      </c>
    </row>
    <row r="247" spans="4:7">
      <c r="D247" s="12">
        <v>48.8</v>
      </c>
      <c r="E247" s="8">
        <f t="shared" si="9"/>
        <v>1.1200000000000003</v>
      </c>
      <c r="F247" s="8">
        <f t="shared" si="10"/>
        <v>1.2978723404255319</v>
      </c>
      <c r="G247" s="20">
        <f t="shared" si="11"/>
        <v>1.4536170212765962</v>
      </c>
    </row>
    <row r="248" spans="4:7">
      <c r="D248" s="12">
        <v>49</v>
      </c>
      <c r="E248" s="8">
        <f t="shared" si="9"/>
        <v>1.1000000000000001</v>
      </c>
      <c r="F248" s="8">
        <f t="shared" si="10"/>
        <v>1.2980132450331123</v>
      </c>
      <c r="G248" s="20">
        <f t="shared" si="11"/>
        <v>1.4278145695364237</v>
      </c>
    </row>
    <row r="249" spans="4:7">
      <c r="D249" s="12">
        <v>49.2</v>
      </c>
      <c r="E249" s="8">
        <f t="shared" si="9"/>
        <v>1.0799999999999998</v>
      </c>
      <c r="F249" s="8">
        <f t="shared" si="10"/>
        <v>1.2981530343007912</v>
      </c>
      <c r="G249" s="20">
        <f t="shared" si="11"/>
        <v>1.4020052770448543</v>
      </c>
    </row>
    <row r="250" spans="4:7">
      <c r="D250" s="12">
        <v>49.4</v>
      </c>
      <c r="E250" s="8">
        <f t="shared" si="9"/>
        <v>1.0600000000000003</v>
      </c>
      <c r="F250" s="8">
        <f t="shared" si="10"/>
        <v>1.2982917214191851</v>
      </c>
      <c r="G250" s="20">
        <f t="shared" si="11"/>
        <v>1.3761892247043366</v>
      </c>
    </row>
    <row r="251" spans="4:7">
      <c r="D251" s="12">
        <v>49.6</v>
      </c>
      <c r="E251" s="8">
        <f t="shared" si="9"/>
        <v>1.0399999999999998</v>
      </c>
      <c r="F251" s="8">
        <f t="shared" si="10"/>
        <v>1.2984293193717276</v>
      </c>
      <c r="G251" s="20">
        <f t="shared" si="11"/>
        <v>1.3503664921465963</v>
      </c>
    </row>
    <row r="252" spans="4:7">
      <c r="D252" s="12">
        <v>49.8</v>
      </c>
      <c r="E252" s="8">
        <f t="shared" si="9"/>
        <v>1.0200000000000002</v>
      </c>
      <c r="F252" s="8">
        <f t="shared" si="10"/>
        <v>1.2985658409387222</v>
      </c>
      <c r="G252" s="20">
        <f t="shared" si="11"/>
        <v>1.3245371577574969</v>
      </c>
    </row>
    <row r="253" spans="4:7">
      <c r="D253" s="12">
        <v>50</v>
      </c>
      <c r="E253" s="8">
        <f t="shared" si="9"/>
        <v>1</v>
      </c>
      <c r="F253" s="8">
        <f t="shared" si="10"/>
        <v>1.2987012987012985</v>
      </c>
      <c r="G253" s="20">
        <f t="shared" si="11"/>
        <v>1.2987012987012985</v>
      </c>
    </row>
    <row r="254" spans="4:7">
      <c r="D254" s="12">
        <v>50.2</v>
      </c>
      <c r="E254" s="8">
        <f t="shared" si="9"/>
        <v>0.97999999999999976</v>
      </c>
      <c r="F254" s="8">
        <f t="shared" si="10"/>
        <v>1.2988357050452781</v>
      </c>
      <c r="G254" s="20">
        <f t="shared" si="11"/>
        <v>1.2728589909443722</v>
      </c>
    </row>
    <row r="255" spans="4:7">
      <c r="D255" s="12">
        <v>50.4</v>
      </c>
      <c r="E255" s="8">
        <f t="shared" si="9"/>
        <v>0.96000000000000019</v>
      </c>
      <c r="F255" s="8">
        <f t="shared" si="10"/>
        <v>1.2989690721649483</v>
      </c>
      <c r="G255" s="20">
        <f t="shared" si="11"/>
        <v>1.2470103092783507</v>
      </c>
    </row>
    <row r="256" spans="4:7">
      <c r="D256" s="12">
        <v>50.6</v>
      </c>
      <c r="E256" s="8">
        <f t="shared" si="9"/>
        <v>0.94</v>
      </c>
      <c r="F256" s="8">
        <f t="shared" si="10"/>
        <v>1.2991014120667521</v>
      </c>
      <c r="G256" s="20">
        <f t="shared" si="11"/>
        <v>1.2211553273427469</v>
      </c>
    </row>
    <row r="257" spans="4:7">
      <c r="D257" s="12">
        <v>50.8</v>
      </c>
      <c r="E257" s="8">
        <f t="shared" si="9"/>
        <v>0.92000000000000037</v>
      </c>
      <c r="F257" s="8">
        <f t="shared" si="10"/>
        <v>1.2992327365728897</v>
      </c>
      <c r="G257" s="20">
        <f t="shared" si="11"/>
        <v>1.1952941176470591</v>
      </c>
    </row>
    <row r="258" spans="4:7">
      <c r="D258" s="12">
        <v>51</v>
      </c>
      <c r="E258" s="8">
        <f t="shared" si="9"/>
        <v>0.9</v>
      </c>
      <c r="F258" s="8">
        <f t="shared" si="10"/>
        <v>1.2993630573248407</v>
      </c>
      <c r="G258" s="20">
        <f t="shared" si="11"/>
        <v>1.1694267515923567</v>
      </c>
    </row>
    <row r="259" spans="4:7">
      <c r="D259" s="12">
        <v>51.2</v>
      </c>
      <c r="E259" s="8">
        <f t="shared" ref="E259:E303" si="12">($B$3-D259)*$B$5</f>
        <v>0.87999999999999978</v>
      </c>
      <c r="F259" s="8">
        <f t="shared" si="10"/>
        <v>1.2994923857868019</v>
      </c>
      <c r="G259" s="20">
        <f t="shared" si="11"/>
        <v>1.1435532994923854</v>
      </c>
    </row>
    <row r="260" spans="4:7">
      <c r="D260" s="12">
        <v>51.4</v>
      </c>
      <c r="E260" s="8">
        <f t="shared" si="12"/>
        <v>0.86000000000000021</v>
      </c>
      <c r="F260" s="8">
        <f t="shared" ref="F260:F303" si="13">$B$2*$B$7*D260/(D260+$B$8)</f>
        <v>1.2996207332490517</v>
      </c>
      <c r="G260" s="20">
        <f t="shared" ref="G260:G303" si="14">F260*E260/$B$2</f>
        <v>1.1176738305941847</v>
      </c>
    </row>
    <row r="261" spans="4:7">
      <c r="D261" s="12">
        <v>51.6</v>
      </c>
      <c r="E261" s="8">
        <f t="shared" si="12"/>
        <v>0.83999999999999986</v>
      </c>
      <c r="F261" s="8">
        <f t="shared" si="13"/>
        <v>1.2997481108312341</v>
      </c>
      <c r="G261" s="20">
        <f t="shared" si="14"/>
        <v>1.0917884130982365</v>
      </c>
    </row>
    <row r="262" spans="4:7">
      <c r="D262" s="12">
        <v>51.8</v>
      </c>
      <c r="E262" s="8">
        <f t="shared" si="12"/>
        <v>0.82000000000000028</v>
      </c>
      <c r="F262" s="8">
        <f t="shared" si="13"/>
        <v>1.2998745294855709</v>
      </c>
      <c r="G262" s="20">
        <f t="shared" si="14"/>
        <v>1.0658971141781686</v>
      </c>
    </row>
    <row r="263" spans="4:7">
      <c r="D263" s="12">
        <v>52</v>
      </c>
      <c r="E263" s="8">
        <f t="shared" si="12"/>
        <v>0.8</v>
      </c>
      <c r="F263" s="8">
        <f t="shared" si="13"/>
        <v>1.2999999999999998</v>
      </c>
      <c r="G263" s="20">
        <f t="shared" si="14"/>
        <v>1.0399999999999998</v>
      </c>
    </row>
    <row r="264" spans="4:7">
      <c r="D264" s="12">
        <v>52.2</v>
      </c>
      <c r="E264" s="8">
        <f t="shared" si="12"/>
        <v>0.7799999999999998</v>
      </c>
      <c r="F264" s="8">
        <f t="shared" si="13"/>
        <v>1.3001245330012452</v>
      </c>
      <c r="G264" s="20">
        <f t="shared" si="14"/>
        <v>1.0140971357409709</v>
      </c>
    </row>
    <row r="265" spans="4:7">
      <c r="D265" s="12">
        <v>52.4</v>
      </c>
      <c r="E265" s="8">
        <f t="shared" si="12"/>
        <v>0.76000000000000023</v>
      </c>
      <c r="F265" s="8">
        <f t="shared" si="13"/>
        <v>1.3002481389578162</v>
      </c>
      <c r="G265" s="20">
        <f t="shared" si="14"/>
        <v>0.98818858560794065</v>
      </c>
    </row>
    <row r="266" spans="4:7">
      <c r="D266" s="12">
        <v>52.6</v>
      </c>
      <c r="E266" s="8">
        <f t="shared" si="12"/>
        <v>0.73999999999999988</v>
      </c>
      <c r="F266" s="8">
        <f t="shared" si="13"/>
        <v>1.3003708281829416</v>
      </c>
      <c r="G266" s="20">
        <f t="shared" si="14"/>
        <v>0.96227441285537663</v>
      </c>
    </row>
    <row r="267" spans="4:7">
      <c r="D267" s="12">
        <v>52.8</v>
      </c>
      <c r="E267" s="8">
        <f t="shared" si="12"/>
        <v>0.72000000000000031</v>
      </c>
      <c r="F267" s="8">
        <f t="shared" si="13"/>
        <v>1.3004926108374382</v>
      </c>
      <c r="G267" s="20">
        <f t="shared" si="14"/>
        <v>0.93635467980295584</v>
      </c>
    </row>
    <row r="268" spans="4:7">
      <c r="D268" s="12">
        <v>53</v>
      </c>
      <c r="E268" s="8">
        <f t="shared" si="12"/>
        <v>0.70000000000000007</v>
      </c>
      <c r="F268" s="8">
        <f t="shared" si="13"/>
        <v>1.3006134969325152</v>
      </c>
      <c r="G268" s="20">
        <f t="shared" si="14"/>
        <v>0.9104294478527607</v>
      </c>
    </row>
    <row r="269" spans="4:7">
      <c r="D269" s="12">
        <v>53.2</v>
      </c>
      <c r="E269" s="8">
        <f t="shared" si="12"/>
        <v>0.67999999999999972</v>
      </c>
      <c r="F269" s="8">
        <f t="shared" si="13"/>
        <v>1.3007334963325183</v>
      </c>
      <c r="G269" s="20">
        <f t="shared" si="14"/>
        <v>0.88449877750611205</v>
      </c>
    </row>
    <row r="270" spans="4:7">
      <c r="D270" s="12">
        <v>53.4</v>
      </c>
      <c r="E270" s="8">
        <f t="shared" si="12"/>
        <v>0.66000000000000014</v>
      </c>
      <c r="F270" s="8">
        <f t="shared" si="13"/>
        <v>1.3008526187576124</v>
      </c>
      <c r="G270" s="20">
        <f t="shared" si="14"/>
        <v>0.85856272838002434</v>
      </c>
    </row>
    <row r="271" spans="4:7">
      <c r="D271" s="12">
        <v>53.6</v>
      </c>
      <c r="E271" s="8">
        <f t="shared" si="12"/>
        <v>0.6399999999999999</v>
      </c>
      <c r="F271" s="8">
        <f t="shared" si="13"/>
        <v>1.3009708737864076</v>
      </c>
      <c r="G271" s="20">
        <f t="shared" si="14"/>
        <v>0.83262135922330072</v>
      </c>
    </row>
    <row r="272" spans="4:7">
      <c r="D272" s="12">
        <v>53.8</v>
      </c>
      <c r="E272" s="8">
        <f t="shared" si="12"/>
        <v>0.62000000000000033</v>
      </c>
      <c r="F272" s="8">
        <f t="shared" si="13"/>
        <v>1.3010882708585245</v>
      </c>
      <c r="G272" s="20">
        <f t="shared" si="14"/>
        <v>0.80667472793228567</v>
      </c>
    </row>
    <row r="273" spans="4:7">
      <c r="D273" s="12">
        <v>54</v>
      </c>
      <c r="E273" s="8">
        <f t="shared" si="12"/>
        <v>0.60000000000000009</v>
      </c>
      <c r="F273" s="8">
        <f t="shared" si="13"/>
        <v>1.3012048192771084</v>
      </c>
      <c r="G273" s="20">
        <f t="shared" si="14"/>
        <v>0.78072289156626518</v>
      </c>
    </row>
    <row r="274" spans="4:7">
      <c r="D274" s="12">
        <v>54.2</v>
      </c>
      <c r="E274" s="8">
        <f t="shared" si="12"/>
        <v>0.57999999999999974</v>
      </c>
      <c r="F274" s="8">
        <f t="shared" si="13"/>
        <v>1.3013205282112843</v>
      </c>
      <c r="G274" s="20">
        <f t="shared" si="14"/>
        <v>0.75476590636254459</v>
      </c>
    </row>
    <row r="275" spans="4:7">
      <c r="D275" s="12">
        <v>54.4</v>
      </c>
      <c r="E275" s="8">
        <f t="shared" si="12"/>
        <v>0.56000000000000016</v>
      </c>
      <c r="F275" s="8">
        <f t="shared" si="13"/>
        <v>1.3014354066985645</v>
      </c>
      <c r="G275" s="20">
        <f t="shared" si="14"/>
        <v>0.72880382775119634</v>
      </c>
    </row>
    <row r="276" spans="4:7">
      <c r="D276" s="12">
        <v>54.6</v>
      </c>
      <c r="E276" s="8">
        <f t="shared" si="12"/>
        <v>0.53999999999999992</v>
      </c>
      <c r="F276" s="8">
        <f t="shared" si="13"/>
        <v>1.3015494636471989</v>
      </c>
      <c r="G276" s="20">
        <f t="shared" si="14"/>
        <v>0.70283671036948736</v>
      </c>
    </row>
    <row r="277" spans="4:7">
      <c r="D277" s="12">
        <v>54.8</v>
      </c>
      <c r="E277" s="8">
        <f t="shared" si="12"/>
        <v>0.52000000000000035</v>
      </c>
      <c r="F277" s="8">
        <f t="shared" si="13"/>
        <v>1.3016627078384797</v>
      </c>
      <c r="G277" s="20">
        <f t="shared" si="14"/>
        <v>0.6768646080760099</v>
      </c>
    </row>
    <row r="278" spans="4:7">
      <c r="D278" s="12">
        <v>55</v>
      </c>
      <c r="E278" s="8">
        <f t="shared" si="12"/>
        <v>0.5</v>
      </c>
      <c r="F278" s="8">
        <f t="shared" si="13"/>
        <v>1.3017751479289938</v>
      </c>
      <c r="G278" s="20">
        <f t="shared" si="14"/>
        <v>0.65088757396449692</v>
      </c>
    </row>
    <row r="279" spans="4:7">
      <c r="D279" s="12">
        <v>55.2</v>
      </c>
      <c r="E279" s="8">
        <f t="shared" si="12"/>
        <v>0.47999999999999976</v>
      </c>
      <c r="F279" s="8">
        <f t="shared" si="13"/>
        <v>1.3018867924528299</v>
      </c>
      <c r="G279" s="20">
        <f t="shared" si="14"/>
        <v>0.62490566037735806</v>
      </c>
    </row>
    <row r="280" spans="4:7">
      <c r="D280" s="12">
        <v>55.4</v>
      </c>
      <c r="E280" s="8">
        <f t="shared" si="12"/>
        <v>0.46000000000000019</v>
      </c>
      <c r="F280" s="8">
        <f t="shared" si="13"/>
        <v>1.3019976498237367</v>
      </c>
      <c r="G280" s="20">
        <f t="shared" si="14"/>
        <v>0.59891891891891913</v>
      </c>
    </row>
    <row r="281" spans="4:7">
      <c r="D281" s="12">
        <v>55.6</v>
      </c>
      <c r="E281" s="8">
        <f t="shared" si="12"/>
        <v>0.43999999999999989</v>
      </c>
      <c r="F281" s="8">
        <f t="shared" si="13"/>
        <v>1.3021077283372362</v>
      </c>
      <c r="G281" s="20">
        <f t="shared" si="14"/>
        <v>0.57292740046838375</v>
      </c>
    </row>
    <row r="282" spans="4:7">
      <c r="D282" s="12">
        <v>55.8</v>
      </c>
      <c r="E282" s="8">
        <f t="shared" si="12"/>
        <v>0.42000000000000032</v>
      </c>
      <c r="F282" s="8">
        <f t="shared" si="13"/>
        <v>1.3022170361726952</v>
      </c>
      <c r="G282" s="20">
        <f t="shared" si="14"/>
        <v>0.54693115519253244</v>
      </c>
    </row>
    <row r="283" spans="4:7">
      <c r="D283" s="12">
        <v>56</v>
      </c>
      <c r="E283" s="8">
        <f t="shared" si="12"/>
        <v>0.4</v>
      </c>
      <c r="F283" s="8">
        <f t="shared" si="13"/>
        <v>1.3023255813953487</v>
      </c>
      <c r="G283" s="20">
        <f t="shared" si="14"/>
        <v>0.52093023255813953</v>
      </c>
    </row>
    <row r="284" spans="4:7">
      <c r="D284" s="12">
        <v>56.2</v>
      </c>
      <c r="E284" s="8">
        <f t="shared" si="12"/>
        <v>0.37999999999999973</v>
      </c>
      <c r="F284" s="8">
        <f t="shared" si="13"/>
        <v>1.302433371958285</v>
      </c>
      <c r="G284" s="20">
        <f t="shared" si="14"/>
        <v>0.49492468134414797</v>
      </c>
    </row>
    <row r="285" spans="4:7">
      <c r="D285" s="12">
        <v>56.4</v>
      </c>
      <c r="E285" s="8">
        <f t="shared" si="12"/>
        <v>0.36000000000000015</v>
      </c>
      <c r="F285" s="8">
        <f t="shared" si="13"/>
        <v>1.3025404157043878</v>
      </c>
      <c r="G285" s="20">
        <f t="shared" si="14"/>
        <v>0.46891454965357982</v>
      </c>
    </row>
    <row r="286" spans="4:7">
      <c r="D286" s="12">
        <v>56.6</v>
      </c>
      <c r="E286" s="8">
        <f t="shared" si="12"/>
        <v>0.33999999999999986</v>
      </c>
      <c r="F286" s="8">
        <f t="shared" si="13"/>
        <v>1.3026467203682393</v>
      </c>
      <c r="G286" s="20">
        <f t="shared" si="14"/>
        <v>0.44289988492520116</v>
      </c>
    </row>
    <row r="287" spans="4:7">
      <c r="D287" s="12">
        <v>56.8</v>
      </c>
      <c r="E287" s="8">
        <f t="shared" si="12"/>
        <v>0.32000000000000028</v>
      </c>
      <c r="F287" s="8">
        <f t="shared" si="13"/>
        <v>1.3027522935779814</v>
      </c>
      <c r="G287" s="20">
        <f t="shared" si="14"/>
        <v>0.4168807339449544</v>
      </c>
    </row>
    <row r="288" spans="4:7">
      <c r="D288" s="12">
        <v>57</v>
      </c>
      <c r="E288" s="8">
        <f t="shared" si="12"/>
        <v>0.30000000000000004</v>
      </c>
      <c r="F288" s="8">
        <f t="shared" si="13"/>
        <v>1.3028571428571427</v>
      </c>
      <c r="G288" s="20">
        <f t="shared" si="14"/>
        <v>0.39085714285714285</v>
      </c>
    </row>
    <row r="289" spans="4:7">
      <c r="D289" s="12">
        <v>57.2</v>
      </c>
      <c r="E289" s="8">
        <f t="shared" si="12"/>
        <v>0.27999999999999975</v>
      </c>
      <c r="F289" s="8">
        <f t="shared" si="13"/>
        <v>1.3029612756264235</v>
      </c>
      <c r="G289" s="20">
        <f t="shared" si="14"/>
        <v>0.36482915717539827</v>
      </c>
    </row>
    <row r="290" spans="4:7">
      <c r="D290" s="12">
        <v>57.4</v>
      </c>
      <c r="E290" s="8">
        <f t="shared" si="12"/>
        <v>0.26000000000000018</v>
      </c>
      <c r="F290" s="8">
        <f t="shared" si="13"/>
        <v>1.3030646992054482</v>
      </c>
      <c r="G290" s="20">
        <f t="shared" si="14"/>
        <v>0.33879682179341675</v>
      </c>
    </row>
    <row r="291" spans="4:7">
      <c r="D291" s="12">
        <v>57.6</v>
      </c>
      <c r="E291" s="8">
        <f t="shared" si="12"/>
        <v>0.23999999999999988</v>
      </c>
      <c r="F291" s="8">
        <f t="shared" si="13"/>
        <v>1.3031674208144794</v>
      </c>
      <c r="G291" s="20">
        <f t="shared" si="14"/>
        <v>0.31276018099547492</v>
      </c>
    </row>
    <row r="292" spans="4:7">
      <c r="D292" s="12">
        <v>57.8</v>
      </c>
      <c r="E292" s="8">
        <f t="shared" si="12"/>
        <v>0.22000000000000031</v>
      </c>
      <c r="F292" s="8">
        <f t="shared" si="13"/>
        <v>1.3032694475760991</v>
      </c>
      <c r="G292" s="20">
        <f t="shared" si="14"/>
        <v>0.28671927846674222</v>
      </c>
    </row>
    <row r="293" spans="4:7">
      <c r="D293" s="12">
        <v>58</v>
      </c>
      <c r="E293" s="8">
        <f t="shared" si="12"/>
        <v>0.2</v>
      </c>
      <c r="F293" s="8">
        <f t="shared" si="13"/>
        <v>1.3033707865168538</v>
      </c>
      <c r="G293" s="20">
        <f t="shared" si="14"/>
        <v>0.26067415730337079</v>
      </c>
    </row>
    <row r="294" spans="4:7">
      <c r="D294" s="12">
        <v>58.2</v>
      </c>
      <c r="E294" s="8">
        <f t="shared" si="12"/>
        <v>0.17999999999999972</v>
      </c>
      <c r="F294" s="8">
        <f t="shared" si="13"/>
        <v>1.3034714445688689</v>
      </c>
      <c r="G294" s="20">
        <f t="shared" si="14"/>
        <v>0.23462486002239602</v>
      </c>
    </row>
    <row r="295" spans="4:7">
      <c r="D295" s="12">
        <v>58.4</v>
      </c>
      <c r="E295" s="8">
        <f t="shared" si="12"/>
        <v>0.16000000000000014</v>
      </c>
      <c r="F295" s="8">
        <f t="shared" si="13"/>
        <v>1.3035714285714284</v>
      </c>
      <c r="G295" s="20">
        <f t="shared" si="14"/>
        <v>0.20857142857142871</v>
      </c>
    </row>
    <row r="296" spans="4:7">
      <c r="D296" s="12">
        <v>58.6</v>
      </c>
      <c r="E296" s="8">
        <f t="shared" si="12"/>
        <v>0.13999999999999987</v>
      </c>
      <c r="F296" s="8">
        <f t="shared" si="13"/>
        <v>1.3036707452725249</v>
      </c>
      <c r="G296" s="20">
        <f t="shared" si="14"/>
        <v>0.18251390433815332</v>
      </c>
    </row>
    <row r="297" spans="4:7">
      <c r="D297" s="12">
        <v>58.8</v>
      </c>
      <c r="E297" s="8">
        <f t="shared" si="12"/>
        <v>0.12000000000000029</v>
      </c>
      <c r="F297" s="8">
        <f t="shared" si="13"/>
        <v>1.3037694013303769</v>
      </c>
      <c r="G297" s="20">
        <f t="shared" si="14"/>
        <v>0.1564523281596456</v>
      </c>
    </row>
    <row r="298" spans="4:7">
      <c r="D298" s="12">
        <v>59</v>
      </c>
      <c r="E298" s="8">
        <f t="shared" si="12"/>
        <v>0.1</v>
      </c>
      <c r="F298" s="8">
        <f t="shared" si="13"/>
        <v>1.3038674033149169</v>
      </c>
      <c r="G298" s="20">
        <f t="shared" si="14"/>
        <v>0.1303867403314917</v>
      </c>
    </row>
    <row r="299" spans="4:7">
      <c r="D299" s="12">
        <v>59.2</v>
      </c>
      <c r="E299" s="8">
        <f t="shared" si="12"/>
        <v>7.9999999999999724E-2</v>
      </c>
      <c r="F299" s="8">
        <f t="shared" si="13"/>
        <v>1.303964757709251</v>
      </c>
      <c r="G299" s="20">
        <f t="shared" si="14"/>
        <v>0.10431718061673972</v>
      </c>
    </row>
    <row r="300" spans="4:7">
      <c r="D300" s="12">
        <v>59.4</v>
      </c>
      <c r="E300" s="8">
        <f t="shared" si="12"/>
        <v>6.0000000000000143E-2</v>
      </c>
      <c r="F300" s="8">
        <f t="shared" si="13"/>
        <v>1.3040614709110865</v>
      </c>
      <c r="G300" s="20">
        <f t="shared" si="14"/>
        <v>7.8243688254665378E-2</v>
      </c>
    </row>
    <row r="301" spans="4:7">
      <c r="D301" s="12">
        <v>59.6</v>
      </c>
      <c r="E301" s="8">
        <f t="shared" si="12"/>
        <v>3.9999999999999862E-2</v>
      </c>
      <c r="F301" s="8">
        <f t="shared" si="13"/>
        <v>1.3041575492341355</v>
      </c>
      <c r="G301" s="20">
        <f t="shared" si="14"/>
        <v>5.2166301969365239E-2</v>
      </c>
    </row>
    <row r="302" spans="4:7">
      <c r="D302" s="12">
        <v>59.8</v>
      </c>
      <c r="E302" s="8">
        <f t="shared" si="12"/>
        <v>2.0000000000000285E-2</v>
      </c>
      <c r="F302" s="8">
        <f t="shared" si="13"/>
        <v>1.3042529989094873</v>
      </c>
      <c r="G302" s="20">
        <f t="shared" si="14"/>
        <v>2.6085059978190116E-2</v>
      </c>
    </row>
    <row r="303" spans="4:7">
      <c r="D303" s="12">
        <v>60</v>
      </c>
      <c r="E303" s="8">
        <f t="shared" si="12"/>
        <v>0</v>
      </c>
      <c r="F303" s="8">
        <f t="shared" si="13"/>
        <v>1.3043478260869565</v>
      </c>
      <c r="G303" s="20">
        <f t="shared" si="14"/>
        <v>0</v>
      </c>
    </row>
  </sheetData>
  <mergeCells count="2">
    <mergeCell ref="N2:P2"/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53"/>
  <sheetViews>
    <sheetView workbookViewId="0">
      <selection activeCell="H15" sqref="H15"/>
    </sheetView>
  </sheetViews>
  <sheetFormatPr defaultRowHeight="15"/>
  <sheetData>
    <row r="1" spans="1:17" ht="15.75" thickBot="1">
      <c r="A1" s="28" t="s">
        <v>32</v>
      </c>
      <c r="B1" s="28"/>
    </row>
    <row r="2" spans="1:17" ht="15.75" thickBot="1">
      <c r="A2" s="10" t="s">
        <v>9</v>
      </c>
      <c r="B2" s="11">
        <v>400</v>
      </c>
      <c r="C2" t="s">
        <v>22</v>
      </c>
      <c r="D2" s="3" t="s">
        <v>3</v>
      </c>
      <c r="E2" s="3" t="s">
        <v>24</v>
      </c>
      <c r="G2" s="5" t="s">
        <v>24</v>
      </c>
      <c r="H2" s="5">
        <f>B2/B3</f>
        <v>0.04</v>
      </c>
      <c r="I2" t="s">
        <v>17</v>
      </c>
      <c r="N2" s="25" t="s">
        <v>23</v>
      </c>
      <c r="O2" s="26"/>
      <c r="P2" s="26"/>
      <c r="Q2" s="27"/>
    </row>
    <row r="3" spans="1:17">
      <c r="A3" s="10" t="s">
        <v>1</v>
      </c>
      <c r="B3" s="11">
        <v>10000</v>
      </c>
      <c r="C3" t="s">
        <v>18</v>
      </c>
      <c r="D3" s="15">
        <v>0</v>
      </c>
      <c r="E3" s="3">
        <f>$B$9*(D3/(D3+$B$10))*($B$11/($B$11+$B$7*($B$4-D3)))</f>
        <v>0</v>
      </c>
    </row>
    <row r="4" spans="1:17">
      <c r="A4" s="10" t="s">
        <v>2</v>
      </c>
      <c r="B4" s="11">
        <v>50</v>
      </c>
      <c r="C4" t="s">
        <v>16</v>
      </c>
      <c r="D4" s="15">
        <v>0.2</v>
      </c>
      <c r="E4" s="3">
        <f t="shared" ref="E4:E67" si="0">$B$9*(D4/(D4+$B$10))*($B$11/($B$11+$B$7*($B$4-D4)))</f>
        <v>1.272669424117086E-2</v>
      </c>
      <c r="G4" s="5" t="s">
        <v>3</v>
      </c>
      <c r="H4" s="16">
        <f>D20</f>
        <v>3.27</v>
      </c>
      <c r="I4" t="s">
        <v>16</v>
      </c>
    </row>
    <row r="5" spans="1:17">
      <c r="D5" s="15">
        <v>0.4</v>
      </c>
      <c r="E5" s="3">
        <f t="shared" si="0"/>
        <v>1.9841269841269847E-2</v>
      </c>
      <c r="G5" s="5" t="s">
        <v>0</v>
      </c>
      <c r="H5" s="16">
        <f>B6*(B4-H4)</f>
        <v>7.0094999999999992</v>
      </c>
      <c r="I5" t="s">
        <v>16</v>
      </c>
    </row>
    <row r="6" spans="1:17">
      <c r="A6" s="10" t="s">
        <v>4</v>
      </c>
      <c r="B6" s="11">
        <v>0.15</v>
      </c>
      <c r="C6" t="s">
        <v>15</v>
      </c>
      <c r="D6" s="15">
        <v>0.6</v>
      </c>
      <c r="E6" s="3">
        <f t="shared" si="0"/>
        <v>2.4405125076266014E-2</v>
      </c>
      <c r="G6" s="5" t="s">
        <v>26</v>
      </c>
      <c r="H6" s="16">
        <f>B7*(B4-H4)</f>
        <v>21.028499999999998</v>
      </c>
      <c r="I6" t="s">
        <v>16</v>
      </c>
    </row>
    <row r="7" spans="1:17">
      <c r="A7" s="10" t="s">
        <v>20</v>
      </c>
      <c r="B7" s="11">
        <v>0.45</v>
      </c>
      <c r="C7" t="s">
        <v>25</v>
      </c>
      <c r="D7" s="15">
        <v>0.8</v>
      </c>
      <c r="E7" s="3">
        <f t="shared" si="0"/>
        <v>2.7595722662987241E-2</v>
      </c>
    </row>
    <row r="8" spans="1:17">
      <c r="D8" s="15">
        <v>1</v>
      </c>
      <c r="E8" s="3">
        <f t="shared" si="0"/>
        <v>2.9962546816479405E-2</v>
      </c>
    </row>
    <row r="9" spans="1:17">
      <c r="A9" s="10" t="s">
        <v>5</v>
      </c>
      <c r="B9" s="11">
        <v>0.1</v>
      </c>
      <c r="C9" t="s">
        <v>17</v>
      </c>
      <c r="D9" s="15">
        <v>1.2</v>
      </c>
      <c r="E9" s="3">
        <f t="shared" si="0"/>
        <v>3.1796502384737683E-2</v>
      </c>
    </row>
    <row r="10" spans="1:17">
      <c r="A10" s="10" t="s">
        <v>6</v>
      </c>
      <c r="B10" s="11">
        <v>0.5</v>
      </c>
      <c r="C10" t="s">
        <v>16</v>
      </c>
      <c r="D10" s="15">
        <v>1.4</v>
      </c>
      <c r="E10" s="3">
        <f t="shared" si="0"/>
        <v>3.3266009266959717E-2</v>
      </c>
    </row>
    <row r="11" spans="1:17">
      <c r="A11" s="10" t="s">
        <v>21</v>
      </c>
      <c r="B11" s="11">
        <v>18</v>
      </c>
      <c r="C11" t="s">
        <v>16</v>
      </c>
      <c r="D11" s="15">
        <v>1.6</v>
      </c>
      <c r="E11" s="3">
        <f t="shared" si="0"/>
        <v>3.4475328592975654E-2</v>
      </c>
    </row>
    <row r="12" spans="1:17">
      <c r="D12" s="15">
        <v>1.8</v>
      </c>
      <c r="E12" s="3">
        <f t="shared" si="0"/>
        <v>3.5492457852706306E-2</v>
      </c>
    </row>
    <row r="13" spans="1:17">
      <c r="D13" s="15">
        <v>2</v>
      </c>
      <c r="E13" s="3">
        <f t="shared" si="0"/>
        <v>3.6363636363636369E-2</v>
      </c>
    </row>
    <row r="14" spans="1:17">
      <c r="D14" s="15">
        <v>2.2000000000000002</v>
      </c>
      <c r="E14" s="3">
        <f t="shared" si="0"/>
        <v>3.7121403864000681E-2</v>
      </c>
    </row>
    <row r="15" spans="1:17">
      <c r="D15" s="15">
        <v>2.4</v>
      </c>
      <c r="E15" s="3">
        <f t="shared" si="0"/>
        <v>3.7789324515824278E-2</v>
      </c>
    </row>
    <row r="16" spans="1:17">
      <c r="D16" s="15">
        <v>2.6</v>
      </c>
      <c r="E16" s="3">
        <f t="shared" si="0"/>
        <v>3.8384882261755376E-2</v>
      </c>
    </row>
    <row r="17" spans="4:5">
      <c r="D17" s="15">
        <v>2.8</v>
      </c>
      <c r="E17" s="3">
        <f t="shared" si="0"/>
        <v>3.8921323324993047E-2</v>
      </c>
    </row>
    <row r="18" spans="4:5">
      <c r="D18" s="15">
        <v>3</v>
      </c>
      <c r="E18" s="3">
        <f t="shared" si="0"/>
        <v>3.9408866995073885E-2</v>
      </c>
    </row>
    <row r="19" spans="4:5">
      <c r="D19" s="15">
        <v>3.2</v>
      </c>
      <c r="E19" s="3">
        <f t="shared" si="0"/>
        <v>3.9855523726491468E-2</v>
      </c>
    </row>
    <row r="20" spans="4:5">
      <c r="D20" s="14">
        <v>3.27</v>
      </c>
      <c r="E20" s="5">
        <f t="shared" si="0"/>
        <v>4.0003413135249168E-2</v>
      </c>
    </row>
    <row r="21" spans="4:5">
      <c r="D21" s="15">
        <v>3.6</v>
      </c>
      <c r="E21" s="3">
        <f t="shared" si="0"/>
        <v>4.0650406504065054E-2</v>
      </c>
    </row>
    <row r="22" spans="4:5">
      <c r="D22" s="15">
        <v>3.8</v>
      </c>
      <c r="E22" s="3">
        <f t="shared" si="0"/>
        <v>4.1007931797334481E-2</v>
      </c>
    </row>
    <row r="23" spans="4:5">
      <c r="D23" s="15">
        <v>4</v>
      </c>
      <c r="E23" s="3">
        <f t="shared" si="0"/>
        <v>4.1343669250645997E-2</v>
      </c>
    </row>
    <row r="24" spans="4:5">
      <c r="D24" s="15">
        <v>4.2</v>
      </c>
      <c r="E24" s="3">
        <f t="shared" si="0"/>
        <v>4.1660467192382089E-2</v>
      </c>
    </row>
    <row r="25" spans="4:5">
      <c r="D25" s="15">
        <v>4.4000000000000004</v>
      </c>
      <c r="E25" s="3">
        <f t="shared" si="0"/>
        <v>4.1960709517451851E-2</v>
      </c>
    </row>
    <row r="26" spans="4:5">
      <c r="D26" s="15">
        <v>4.5999999999999996</v>
      </c>
      <c r="E26" s="3">
        <f t="shared" si="0"/>
        <v>4.2246406759425092E-2</v>
      </c>
    </row>
    <row r="27" spans="4:5">
      <c r="D27" s="15">
        <v>4.8</v>
      </c>
      <c r="E27" s="3">
        <f t="shared" si="0"/>
        <v>4.2519266542652139E-2</v>
      </c>
    </row>
    <row r="28" spans="4:5">
      <c r="D28" s="15">
        <v>5</v>
      </c>
      <c r="E28" s="3">
        <f t="shared" si="0"/>
        <v>4.2780748663101602E-2</v>
      </c>
    </row>
    <row r="29" spans="4:5">
      <c r="D29" s="15">
        <v>5.2</v>
      </c>
      <c r="E29" s="3">
        <f t="shared" si="0"/>
        <v>4.3032108573320099E-2</v>
      </c>
    </row>
    <row r="30" spans="4:5">
      <c r="D30" s="15">
        <v>5.4</v>
      </c>
      <c r="E30" s="3">
        <f t="shared" si="0"/>
        <v>4.3274432023079699E-2</v>
      </c>
    </row>
    <row r="31" spans="4:5">
      <c r="D31" s="15">
        <v>5.6</v>
      </c>
      <c r="E31" s="3">
        <f t="shared" si="0"/>
        <v>4.350866288555668E-2</v>
      </c>
    </row>
    <row r="32" spans="4:5">
      <c r="D32" s="15">
        <v>5.8</v>
      </c>
      <c r="E32" s="3">
        <f t="shared" si="0"/>
        <v>4.3735625683369153E-2</v>
      </c>
    </row>
    <row r="33" spans="4:5">
      <c r="D33" s="15">
        <v>6</v>
      </c>
      <c r="E33" s="3">
        <f t="shared" si="0"/>
        <v>4.3956043956043959E-2</v>
      </c>
    </row>
    <row r="34" spans="4:5">
      <c r="D34" s="15">
        <v>6.2</v>
      </c>
      <c r="E34" s="3">
        <f t="shared" si="0"/>
        <v>4.4170555337869129E-2</v>
      </c>
    </row>
    <row r="35" spans="4:5">
      <c r="D35" s="15">
        <v>6.4</v>
      </c>
      <c r="E35" s="3">
        <f t="shared" si="0"/>
        <v>4.4379724013591283E-2</v>
      </c>
    </row>
    <row r="36" spans="4:5">
      <c r="D36" s="15">
        <v>6.6</v>
      </c>
      <c r="E36" s="3">
        <f t="shared" si="0"/>
        <v>4.4584051069003948E-2</v>
      </c>
    </row>
    <row r="37" spans="4:5">
      <c r="D37" s="15">
        <v>6.8</v>
      </c>
      <c r="E37" s="3">
        <f t="shared" si="0"/>
        <v>4.4783983140147525E-2</v>
      </c>
    </row>
    <row r="38" spans="4:5">
      <c r="D38" s="15">
        <v>7</v>
      </c>
      <c r="E38" s="3">
        <f t="shared" si="0"/>
        <v>4.4979919678714862E-2</v>
      </c>
    </row>
    <row r="39" spans="4:5">
      <c r="D39" s="15">
        <v>7.2</v>
      </c>
      <c r="E39" s="3">
        <f t="shared" si="0"/>
        <v>4.5172219085262567E-2</v>
      </c>
    </row>
    <row r="40" spans="4:5">
      <c r="D40" s="15">
        <v>7.4</v>
      </c>
      <c r="E40" s="3">
        <f t="shared" si="0"/>
        <v>4.5361203910871367E-2</v>
      </c>
    </row>
    <row r="41" spans="4:5">
      <c r="D41" s="15">
        <v>7.6</v>
      </c>
      <c r="E41" s="3">
        <f t="shared" si="0"/>
        <v>4.5547165288265613E-2</v>
      </c>
    </row>
    <row r="42" spans="4:5">
      <c r="D42" s="15">
        <v>7.8</v>
      </c>
      <c r="E42" s="3">
        <f t="shared" si="0"/>
        <v>4.5730366722363906E-2</v>
      </c>
    </row>
    <row r="43" spans="4:5">
      <c r="D43" s="15">
        <v>8</v>
      </c>
      <c r="E43" s="3">
        <f t="shared" si="0"/>
        <v>4.5911047345767571E-2</v>
      </c>
    </row>
    <row r="44" spans="4:5">
      <c r="D44" s="15">
        <v>8.1999999999999993</v>
      </c>
      <c r="E44" s="3">
        <f t="shared" si="0"/>
        <v>4.6089424725290165E-2</v>
      </c>
    </row>
    <row r="45" spans="4:5">
      <c r="D45" s="15">
        <v>8.4</v>
      </c>
      <c r="E45" s="3">
        <f t="shared" si="0"/>
        <v>4.6265697290152022E-2</v>
      </c>
    </row>
    <row r="46" spans="4:5">
      <c r="D46" s="15">
        <v>8.6</v>
      </c>
      <c r="E46" s="3">
        <f t="shared" si="0"/>
        <v>4.6440046440046442E-2</v>
      </c>
    </row>
    <row r="47" spans="4:5">
      <c r="D47" s="15">
        <v>8.8000000000000007</v>
      </c>
      <c r="E47" s="3">
        <f t="shared" si="0"/>
        <v>4.6612638381270187E-2</v>
      </c>
    </row>
    <row r="48" spans="4:5">
      <c r="D48" s="15">
        <v>9</v>
      </c>
      <c r="E48" s="3">
        <f t="shared" si="0"/>
        <v>4.6783625730994149E-2</v>
      </c>
    </row>
    <row r="49" spans="4:5">
      <c r="D49" s="15">
        <v>9.1999999999999993</v>
      </c>
      <c r="E49" s="3">
        <f t="shared" si="0"/>
        <v>4.6953148923139731E-2</v>
      </c>
    </row>
    <row r="50" spans="4:5">
      <c r="D50" s="15">
        <v>9.4</v>
      </c>
      <c r="E50" s="3">
        <f t="shared" si="0"/>
        <v>4.7121337443918096E-2</v>
      </c>
    </row>
    <row r="51" spans="4:5">
      <c r="D51" s="15">
        <v>9.6</v>
      </c>
      <c r="E51" s="3">
        <f t="shared" si="0"/>
        <v>4.7288310920644304E-2</v>
      </c>
    </row>
    <row r="52" spans="4:5">
      <c r="D52" s="15">
        <v>9.8000000000000007</v>
      </c>
      <c r="E52" s="3">
        <f t="shared" si="0"/>
        <v>4.7454180083771155E-2</v>
      </c>
    </row>
    <row r="53" spans="4:5">
      <c r="D53" s="15">
        <v>10</v>
      </c>
      <c r="E53" s="3">
        <f t="shared" si="0"/>
        <v>4.7619047619047616E-2</v>
      </c>
    </row>
    <row r="54" spans="4:5">
      <c r="D54" s="15">
        <v>10.199999999999999</v>
      </c>
      <c r="E54" s="3">
        <f t="shared" si="0"/>
        <v>4.7783008924179617E-2</v>
      </c>
    </row>
    <row r="55" spans="4:5">
      <c r="D55" s="15">
        <v>10.4</v>
      </c>
      <c r="E55" s="3">
        <f t="shared" si="0"/>
        <v>4.7946152782259922E-2</v>
      </c>
    </row>
    <row r="56" spans="4:5">
      <c r="D56" s="15">
        <v>10.6</v>
      </c>
      <c r="E56" s="3">
        <f t="shared" si="0"/>
        <v>4.810856196246624E-2</v>
      </c>
    </row>
    <row r="57" spans="4:5">
      <c r="D57" s="15">
        <v>10.8</v>
      </c>
      <c r="E57" s="3">
        <f t="shared" si="0"/>
        <v>4.8270313757039433E-2</v>
      </c>
    </row>
    <row r="58" spans="4:5">
      <c r="D58" s="15">
        <v>11</v>
      </c>
      <c r="E58" s="3">
        <f t="shared" si="0"/>
        <v>4.8431480462300502E-2</v>
      </c>
    </row>
    <row r="59" spans="4:5">
      <c r="D59" s="15">
        <v>11.2</v>
      </c>
      <c r="E59" s="3">
        <f t="shared" si="0"/>
        <v>4.8592129810403922E-2</v>
      </c>
    </row>
    <row r="60" spans="4:5">
      <c r="D60" s="15">
        <v>11.4</v>
      </c>
      <c r="E60" s="3">
        <f t="shared" si="0"/>
        <v>4.8752325357623957E-2</v>
      </c>
    </row>
    <row r="61" spans="4:5">
      <c r="D61" s="15">
        <v>11.6</v>
      </c>
      <c r="E61" s="3">
        <f t="shared" si="0"/>
        <v>4.8912126834204761E-2</v>
      </c>
    </row>
    <row r="62" spans="4:5">
      <c r="D62" s="15">
        <v>11.8</v>
      </c>
      <c r="E62" s="3">
        <f t="shared" si="0"/>
        <v>4.9071590460150132E-2</v>
      </c>
    </row>
    <row r="63" spans="4:5">
      <c r="D63" s="15">
        <v>12</v>
      </c>
      <c r="E63" s="3">
        <f t="shared" si="0"/>
        <v>4.9230769230769231E-2</v>
      </c>
    </row>
    <row r="64" spans="4:5">
      <c r="D64" s="15">
        <v>12.2</v>
      </c>
      <c r="E64" s="3">
        <f t="shared" si="0"/>
        <v>4.9389713175313245E-2</v>
      </c>
    </row>
    <row r="65" spans="4:5">
      <c r="D65" s="15">
        <v>12.4</v>
      </c>
      <c r="E65" s="3">
        <f t="shared" si="0"/>
        <v>4.9548469591624712E-2</v>
      </c>
    </row>
    <row r="66" spans="4:5">
      <c r="D66" s="15">
        <v>12.6</v>
      </c>
      <c r="E66" s="3">
        <f t="shared" si="0"/>
        <v>4.9707083259364473E-2</v>
      </c>
    </row>
    <row r="67" spans="4:5">
      <c r="D67" s="15">
        <v>12.8</v>
      </c>
      <c r="E67" s="3">
        <f t="shared" si="0"/>
        <v>4.9865596634072223E-2</v>
      </c>
    </row>
    <row r="68" spans="4:5">
      <c r="D68" s="15">
        <v>13</v>
      </c>
      <c r="E68" s="3">
        <f t="shared" ref="E68:E131" si="1">$B$9*(D68/(D68+$B$10))*($B$11/($B$11+$B$7*($B$4-D68)))</f>
        <v>5.0024050024050019E-2</v>
      </c>
    </row>
    <row r="69" spans="4:5">
      <c r="D69" s="15">
        <v>13.2</v>
      </c>
      <c r="E69" s="3">
        <f t="shared" si="1"/>
        <v>5.0182481751824819E-2</v>
      </c>
    </row>
    <row r="70" spans="4:5">
      <c r="D70" s="15">
        <v>13.4</v>
      </c>
      <c r="E70" s="3">
        <f t="shared" si="1"/>
        <v>5.0340928301745032E-2</v>
      </c>
    </row>
    <row r="71" spans="4:5">
      <c r="D71" s="15">
        <v>13.6</v>
      </c>
      <c r="E71" s="3">
        <f t="shared" si="1"/>
        <v>5.049942445508894E-2</v>
      </c>
    </row>
    <row r="72" spans="4:5">
      <c r="D72" s="15">
        <v>13.8</v>
      </c>
      <c r="E72" s="3">
        <f t="shared" si="1"/>
        <v>5.0658003413908914E-2</v>
      </c>
    </row>
    <row r="73" spans="4:5">
      <c r="D73" s="15">
        <v>14</v>
      </c>
      <c r="E73" s="3">
        <f t="shared" si="1"/>
        <v>5.0816696914700546E-2</v>
      </c>
    </row>
    <row r="74" spans="4:5">
      <c r="D74" s="15">
        <v>14.2</v>
      </c>
      <c r="E74" s="3">
        <f t="shared" si="1"/>
        <v>5.097553533286666E-2</v>
      </c>
    </row>
    <row r="75" spans="4:5">
      <c r="D75" s="15">
        <v>14.4</v>
      </c>
      <c r="E75" s="3">
        <f t="shared" si="1"/>
        <v>5.1134547778843097E-2</v>
      </c>
    </row>
    <row r="76" spans="4:5">
      <c r="D76" s="15">
        <v>14.6</v>
      </c>
      <c r="E76" s="3">
        <f t="shared" si="1"/>
        <v>5.1293762186660125E-2</v>
      </c>
    </row>
    <row r="77" spans="4:5">
      <c r="D77" s="15">
        <v>14.8</v>
      </c>
      <c r="E77" s="3">
        <f t="shared" si="1"/>
        <v>5.1453205395633431E-2</v>
      </c>
    </row>
    <row r="78" spans="4:5">
      <c r="D78" s="15">
        <v>15</v>
      </c>
      <c r="E78" s="3">
        <f t="shared" si="1"/>
        <v>5.1612903225806459E-2</v>
      </c>
    </row>
    <row r="79" spans="4:5">
      <c r="D79" s="15">
        <v>15.2</v>
      </c>
      <c r="E79" s="3">
        <f t="shared" si="1"/>
        <v>5.1772880547702585E-2</v>
      </c>
    </row>
    <row r="80" spans="4:5">
      <c r="D80" s="15">
        <v>15.4</v>
      </c>
      <c r="E80" s="3">
        <f t="shared" si="1"/>
        <v>5.1933161346889918E-2</v>
      </c>
    </row>
    <row r="81" spans="4:5">
      <c r="D81" s="15">
        <v>15.6</v>
      </c>
      <c r="E81" s="3">
        <f t="shared" si="1"/>
        <v>5.2093768783810855E-2</v>
      </c>
    </row>
    <row r="82" spans="4:5">
      <c r="D82" s="15">
        <v>15.8</v>
      </c>
      <c r="E82" s="3">
        <f t="shared" si="1"/>
        <v>5.2254725249284796E-2</v>
      </c>
    </row>
    <row r="83" spans="4:5">
      <c r="D83" s="15">
        <v>16</v>
      </c>
      <c r="E83" s="3">
        <f t="shared" si="1"/>
        <v>5.2416052416052426E-2</v>
      </c>
    </row>
    <row r="84" spans="4:5">
      <c r="D84" s="15">
        <v>16.2</v>
      </c>
      <c r="E84" s="3">
        <f t="shared" si="1"/>
        <v>5.2577771286694906E-2</v>
      </c>
    </row>
    <row r="85" spans="4:5">
      <c r="D85" s="15">
        <v>16.399999999999999</v>
      </c>
      <c r="E85" s="3">
        <f t="shared" si="1"/>
        <v>5.2739902238229996E-2</v>
      </c>
    </row>
    <row r="86" spans="4:5">
      <c r="D86" s="15">
        <v>16.600000000000001</v>
      </c>
      <c r="E86" s="3">
        <f t="shared" si="1"/>
        <v>5.2902465063658234E-2</v>
      </c>
    </row>
    <row r="87" spans="4:5">
      <c r="D87" s="15">
        <v>16.8</v>
      </c>
      <c r="E87" s="3">
        <f t="shared" si="1"/>
        <v>5.3065479010707864E-2</v>
      </c>
    </row>
    <row r="88" spans="4:5">
      <c r="D88" s="15">
        <v>17</v>
      </c>
      <c r="E88" s="3">
        <f t="shared" si="1"/>
        <v>5.3228962818003912E-2</v>
      </c>
    </row>
    <row r="89" spans="4:5">
      <c r="D89" s="15">
        <v>17.2</v>
      </c>
      <c r="E89" s="3">
        <f t="shared" si="1"/>
        <v>5.3392934748866958E-2</v>
      </c>
    </row>
    <row r="90" spans="4:5">
      <c r="D90" s="15">
        <v>17.399999999999999</v>
      </c>
      <c r="E90" s="3">
        <f t="shared" si="1"/>
        <v>5.3557412622928117E-2</v>
      </c>
    </row>
    <row r="91" spans="4:5">
      <c r="D91" s="15">
        <v>17.600000000000001</v>
      </c>
      <c r="E91" s="3">
        <f t="shared" si="1"/>
        <v>5.3722413845731204E-2</v>
      </c>
    </row>
    <row r="92" spans="4:5">
      <c r="D92" s="15">
        <v>17.8</v>
      </c>
      <c r="E92" s="3">
        <f t="shared" si="1"/>
        <v>5.3887955436477293E-2</v>
      </c>
    </row>
    <row r="93" spans="4:5">
      <c r="D93" s="15">
        <v>18</v>
      </c>
      <c r="E93" s="3">
        <f t="shared" si="1"/>
        <v>5.4054054054054057E-2</v>
      </c>
    </row>
    <row r="94" spans="4:5">
      <c r="D94" s="15">
        <v>18.2</v>
      </c>
      <c r="E94" s="3">
        <f t="shared" si="1"/>
        <v>5.4220726021479745E-2</v>
      </c>
    </row>
    <row r="95" spans="4:5">
      <c r="D95" s="15">
        <v>18.399999999999999</v>
      </c>
      <c r="E95" s="3">
        <f t="shared" si="1"/>
        <v>5.43879873488812E-2</v>
      </c>
    </row>
    <row r="96" spans="4:5">
      <c r="D96" s="15">
        <v>18.600000000000001</v>
      </c>
      <c r="E96" s="3">
        <f t="shared" si="1"/>
        <v>5.4555853755114625E-2</v>
      </c>
    </row>
    <row r="97" spans="4:5">
      <c r="D97" s="15">
        <v>18.8</v>
      </c>
      <c r="E97" s="3">
        <f t="shared" si="1"/>
        <v>5.4724340688129487E-2</v>
      </c>
    </row>
    <row r="98" spans="4:5">
      <c r="D98" s="15">
        <v>19</v>
      </c>
      <c r="E98" s="3">
        <f t="shared" si="1"/>
        <v>5.4893463344167559E-2</v>
      </c>
    </row>
    <row r="99" spans="4:5">
      <c r="D99" s="15">
        <v>19.2</v>
      </c>
      <c r="E99" s="3">
        <f t="shared" si="1"/>
        <v>5.506323668588145E-2</v>
      </c>
    </row>
    <row r="100" spans="4:5">
      <c r="D100" s="15">
        <v>19.399999999999999</v>
      </c>
      <c r="E100" s="3">
        <f t="shared" si="1"/>
        <v>5.5233675459450224E-2</v>
      </c>
    </row>
    <row r="101" spans="4:5">
      <c r="D101" s="15">
        <v>19.600000000000001</v>
      </c>
      <c r="E101" s="3">
        <f t="shared" si="1"/>
        <v>5.5404794210764365E-2</v>
      </c>
    </row>
    <row r="102" spans="4:5">
      <c r="D102" s="15">
        <v>19.8</v>
      </c>
      <c r="E102" s="3">
        <f t="shared" si="1"/>
        <v>5.5576607300745234E-2</v>
      </c>
    </row>
    <row r="103" spans="4:5">
      <c r="D103" s="15">
        <v>20</v>
      </c>
      <c r="E103" s="3">
        <f t="shared" si="1"/>
        <v>5.5749128919860627E-2</v>
      </c>
    </row>
    <row r="104" spans="4:5">
      <c r="D104" s="15">
        <v>20.2</v>
      </c>
      <c r="E104" s="3">
        <f t="shared" si="1"/>
        <v>5.5922373101892228E-2</v>
      </c>
    </row>
    <row r="105" spans="4:5">
      <c r="D105" s="15">
        <v>20.399999999999999</v>
      </c>
      <c r="E105" s="3">
        <f t="shared" si="1"/>
        <v>5.6096353737007096E-2</v>
      </c>
    </row>
    <row r="106" spans="4:5">
      <c r="D106" s="15">
        <v>20.6</v>
      </c>
      <c r="E106" s="3">
        <f t="shared" si="1"/>
        <v>5.6271084584181272E-2</v>
      </c>
    </row>
    <row r="107" spans="4:5">
      <c r="D107" s="15">
        <v>20.8</v>
      </c>
      <c r="E107" s="3">
        <f t="shared" si="1"/>
        <v>5.6446579283019896E-2</v>
      </c>
    </row>
    <row r="108" spans="4:5">
      <c r="D108" s="15">
        <v>21</v>
      </c>
      <c r="E108" s="3">
        <f t="shared" si="1"/>
        <v>5.6622851365015166E-2</v>
      </c>
    </row>
    <row r="109" spans="4:5">
      <c r="D109" s="15">
        <v>21.2</v>
      </c>
      <c r="E109" s="3">
        <f t="shared" si="1"/>
        <v>5.6799914264280361E-2</v>
      </c>
    </row>
    <row r="110" spans="4:5">
      <c r="D110" s="15">
        <v>21.4</v>
      </c>
      <c r="E110" s="3">
        <f t="shared" si="1"/>
        <v>5.697778132779531E-2</v>
      </c>
    </row>
    <row r="111" spans="4:5">
      <c r="D111" s="15">
        <v>21.6</v>
      </c>
      <c r="E111" s="3">
        <f t="shared" si="1"/>
        <v>5.715646582519647E-2</v>
      </c>
    </row>
    <row r="112" spans="4:5">
      <c r="D112" s="15">
        <v>21.8</v>
      </c>
      <c r="E112" s="3">
        <f t="shared" si="1"/>
        <v>5.7335980958142116E-2</v>
      </c>
    </row>
    <row r="113" spans="4:5">
      <c r="D113" s="15">
        <v>22</v>
      </c>
      <c r="E113" s="3">
        <f t="shared" si="1"/>
        <v>5.751633986928105E-2</v>
      </c>
    </row>
    <row r="114" spans="4:5">
      <c r="D114" s="15">
        <v>22.2</v>
      </c>
      <c r="E114" s="3">
        <f t="shared" si="1"/>
        <v>5.7697555650851828E-2</v>
      </c>
    </row>
    <row r="115" spans="4:5">
      <c r="D115" s="15">
        <v>22.4</v>
      </c>
      <c r="E115" s="3">
        <f t="shared" si="1"/>
        <v>5.7879641352936606E-2</v>
      </c>
    </row>
    <row r="116" spans="4:5">
      <c r="D116" s="15">
        <v>22.6</v>
      </c>
      <c r="E116" s="3">
        <f t="shared" si="1"/>
        <v>5.8062609991393378E-2</v>
      </c>
    </row>
    <row r="117" spans="4:5">
      <c r="D117" s="15">
        <v>22.8</v>
      </c>
      <c r="E117" s="3">
        <f t="shared" si="1"/>
        <v>5.8246474555487433E-2</v>
      </c>
    </row>
    <row r="118" spans="4:5">
      <c r="D118" s="15">
        <v>23</v>
      </c>
      <c r="E118" s="3">
        <f t="shared" si="1"/>
        <v>5.8431248015242944E-2</v>
      </c>
    </row>
    <row r="119" spans="4:5">
      <c r="D119" s="15">
        <v>23.2</v>
      </c>
      <c r="E119" s="3">
        <f t="shared" si="1"/>
        <v>5.8616943328532803E-2</v>
      </c>
    </row>
    <row r="120" spans="4:5">
      <c r="D120" s="15">
        <v>23.4</v>
      </c>
      <c r="E120" s="3">
        <f t="shared" si="1"/>
        <v>5.880357344792491E-2</v>
      </c>
    </row>
    <row r="121" spans="4:5">
      <c r="D121" s="15">
        <v>23.6</v>
      </c>
      <c r="E121" s="3">
        <f t="shared" si="1"/>
        <v>5.8991151327300907E-2</v>
      </c>
    </row>
    <row r="122" spans="4:5">
      <c r="D122" s="15">
        <v>23.8</v>
      </c>
      <c r="E122" s="3">
        <f t="shared" si="1"/>
        <v>5.9179689928263272E-2</v>
      </c>
    </row>
    <row r="123" spans="4:5">
      <c r="D123" s="15">
        <v>24</v>
      </c>
      <c r="E123" s="3">
        <f t="shared" si="1"/>
        <v>5.9369202226345077E-2</v>
      </c>
    </row>
    <row r="124" spans="4:5">
      <c r="D124" s="15">
        <v>24.2</v>
      </c>
      <c r="E124" s="3">
        <f t="shared" si="1"/>
        <v>5.9559701217036048E-2</v>
      </c>
    </row>
    <row r="125" spans="4:5">
      <c r="D125" s="15">
        <v>24.4</v>
      </c>
      <c r="E125" s="3">
        <f t="shared" si="1"/>
        <v>5.9751199921637771E-2</v>
      </c>
    </row>
    <row r="126" spans="4:5">
      <c r="D126" s="15">
        <v>24.6</v>
      </c>
      <c r="E126" s="3">
        <f t="shared" si="1"/>
        <v>5.9943711392960272E-2</v>
      </c>
    </row>
    <row r="127" spans="4:5">
      <c r="D127" s="15">
        <v>24.8</v>
      </c>
      <c r="E127" s="3">
        <f t="shared" si="1"/>
        <v>6.013724872087102E-2</v>
      </c>
    </row>
    <row r="128" spans="4:5">
      <c r="D128" s="15">
        <v>25</v>
      </c>
      <c r="E128" s="3">
        <f t="shared" si="1"/>
        <v>6.0331825037707391E-2</v>
      </c>
    </row>
    <row r="129" spans="4:5">
      <c r="D129" s="15">
        <v>25.2</v>
      </c>
      <c r="E129" s="3">
        <f t="shared" si="1"/>
        <v>6.0527453523562466E-2</v>
      </c>
    </row>
    <row r="130" spans="4:5">
      <c r="D130" s="15">
        <v>25.4</v>
      </c>
      <c r="E130" s="3">
        <f t="shared" si="1"/>
        <v>6.0724147411453926E-2</v>
      </c>
    </row>
    <row r="131" spans="4:5">
      <c r="D131" s="15">
        <v>25.6</v>
      </c>
      <c r="E131" s="3">
        <f t="shared" si="1"/>
        <v>6.0921919992384756E-2</v>
      </c>
    </row>
    <row r="132" spans="4:5">
      <c r="D132" s="15">
        <v>25.8</v>
      </c>
      <c r="E132" s="3">
        <f t="shared" ref="E132:E195" si="2">$B$9*(D132/(D132+$B$10))*($B$11/($B$11+$B$7*($B$4-D132)))</f>
        <v>6.1120784620304888E-2</v>
      </c>
    </row>
    <row r="133" spans="4:5">
      <c r="D133" s="15">
        <v>26</v>
      </c>
      <c r="E133" s="3">
        <f t="shared" si="2"/>
        <v>6.1320754716981132E-2</v>
      </c>
    </row>
    <row r="134" spans="4:5">
      <c r="D134" s="15">
        <v>26.2</v>
      </c>
      <c r="E134" s="3">
        <f t="shared" si="2"/>
        <v>6.152184377678372E-2</v>
      </c>
    </row>
    <row r="135" spans="4:5">
      <c r="D135" s="15">
        <v>26.4</v>
      </c>
      <c r="E135" s="3">
        <f t="shared" si="2"/>
        <v>6.1724065371396512E-2</v>
      </c>
    </row>
    <row r="136" spans="4:5">
      <c r="D136" s="15">
        <v>26.6</v>
      </c>
      <c r="E136" s="3">
        <f t="shared" si="2"/>
        <v>6.1927433154457728E-2</v>
      </c>
    </row>
    <row r="137" spans="4:5">
      <c r="D137" s="15">
        <v>26.8</v>
      </c>
      <c r="E137" s="3">
        <f t="shared" si="2"/>
        <v>6.2131960866138085E-2</v>
      </c>
    </row>
    <row r="138" spans="4:5">
      <c r="D138" s="15">
        <v>27</v>
      </c>
      <c r="E138" s="3">
        <f t="shared" si="2"/>
        <v>6.2337662337662338E-2</v>
      </c>
    </row>
    <row r="139" spans="4:5">
      <c r="D139" s="15">
        <v>27.2</v>
      </c>
      <c r="E139" s="3">
        <f t="shared" si="2"/>
        <v>6.2544551495780559E-2</v>
      </c>
    </row>
    <row r="140" spans="4:5">
      <c r="D140" s="15">
        <v>27.4</v>
      </c>
      <c r="E140" s="3">
        <f t="shared" si="2"/>
        <v>6.2752642367194578E-2</v>
      </c>
    </row>
    <row r="141" spans="4:5">
      <c r="D141" s="15">
        <v>27.6</v>
      </c>
      <c r="E141" s="3">
        <f t="shared" si="2"/>
        <v>6.2961949082945529E-2</v>
      </c>
    </row>
    <row r="142" spans="4:5">
      <c r="D142" s="15">
        <v>27.8</v>
      </c>
      <c r="E142" s="3">
        <f t="shared" si="2"/>
        <v>6.3172485882767318E-2</v>
      </c>
    </row>
    <row r="143" spans="4:5">
      <c r="D143" s="15">
        <v>28</v>
      </c>
      <c r="E143" s="3">
        <f t="shared" si="2"/>
        <v>6.3384267119411433E-2</v>
      </c>
    </row>
    <row r="144" spans="4:5">
      <c r="D144" s="15">
        <v>28.2</v>
      </c>
      <c r="E144" s="3">
        <f t="shared" si="2"/>
        <v>6.3597307262947808E-2</v>
      </c>
    </row>
    <row r="145" spans="4:5">
      <c r="D145" s="15">
        <v>28.4</v>
      </c>
      <c r="E145" s="3">
        <f t="shared" si="2"/>
        <v>6.3811620905046509E-2</v>
      </c>
    </row>
    <row r="146" spans="4:5">
      <c r="D146" s="15">
        <v>28.6</v>
      </c>
      <c r="E146" s="3">
        <f t="shared" si="2"/>
        <v>6.4027222763244795E-2</v>
      </c>
    </row>
    <row r="147" spans="4:5">
      <c r="D147" s="15">
        <v>28.8</v>
      </c>
      <c r="E147" s="3">
        <f t="shared" si="2"/>
        <v>6.4244127685203781E-2</v>
      </c>
    </row>
    <row r="148" spans="4:5">
      <c r="D148" s="15">
        <v>29</v>
      </c>
      <c r="E148" s="3">
        <f t="shared" si="2"/>
        <v>6.4462350652959147E-2</v>
      </c>
    </row>
    <row r="149" spans="4:5">
      <c r="D149" s="15">
        <v>29.2</v>
      </c>
      <c r="E149" s="3">
        <f t="shared" si="2"/>
        <v>6.4681906787169952E-2</v>
      </c>
    </row>
    <row r="150" spans="4:5">
      <c r="D150" s="15">
        <v>29.4</v>
      </c>
      <c r="E150" s="3">
        <f t="shared" si="2"/>
        <v>6.4902811351369244E-2</v>
      </c>
    </row>
    <row r="151" spans="4:5">
      <c r="D151" s="15">
        <v>29.6</v>
      </c>
      <c r="E151" s="3">
        <f t="shared" si="2"/>
        <v>6.5125079756220991E-2</v>
      </c>
    </row>
    <row r="152" spans="4:5">
      <c r="D152" s="15">
        <v>29.8</v>
      </c>
      <c r="E152" s="3">
        <f t="shared" si="2"/>
        <v>6.5348727563786291E-2</v>
      </c>
    </row>
    <row r="153" spans="4:5">
      <c r="D153" s="15">
        <v>30</v>
      </c>
      <c r="E153" s="3">
        <f t="shared" si="2"/>
        <v>6.5573770491803268E-2</v>
      </c>
    </row>
    <row r="154" spans="4:5">
      <c r="D154" s="15">
        <v>30.2</v>
      </c>
      <c r="E154" s="3">
        <f t="shared" si="2"/>
        <v>6.5800224417983944E-2</v>
      </c>
    </row>
    <row r="155" spans="4:5">
      <c r="D155" s="15">
        <v>30.4</v>
      </c>
      <c r="E155" s="3">
        <f t="shared" si="2"/>
        <v>6.6028105384331362E-2</v>
      </c>
    </row>
    <row r="156" spans="4:5">
      <c r="D156" s="15">
        <v>30.6</v>
      </c>
      <c r="E156" s="3">
        <f t="shared" si="2"/>
        <v>6.6257429601481052E-2</v>
      </c>
    </row>
    <row r="157" spans="4:5">
      <c r="D157" s="15">
        <v>30.8</v>
      </c>
      <c r="E157" s="3">
        <f t="shared" si="2"/>
        <v>6.6488213453069683E-2</v>
      </c>
    </row>
    <row r="158" spans="4:5">
      <c r="D158" s="15">
        <v>31</v>
      </c>
      <c r="E158" s="3">
        <f t="shared" si="2"/>
        <v>6.6720473500134506E-2</v>
      </c>
    </row>
    <row r="159" spans="4:5">
      <c r="D159" s="15">
        <v>31.2</v>
      </c>
      <c r="E159" s="3">
        <f t="shared" si="2"/>
        <v>6.69542264855469E-2</v>
      </c>
    </row>
    <row r="160" spans="4:5">
      <c r="D160" s="15">
        <v>31.4</v>
      </c>
      <c r="E160" s="3">
        <f t="shared" si="2"/>
        <v>6.7189489338483108E-2</v>
      </c>
    </row>
    <row r="161" spans="4:5">
      <c r="D161" s="15">
        <v>31.6</v>
      </c>
      <c r="E161" s="3">
        <f t="shared" si="2"/>
        <v>6.7426279178935691E-2</v>
      </c>
    </row>
    <row r="162" spans="4:5">
      <c r="D162" s="15">
        <v>31.8</v>
      </c>
      <c r="E162" s="3">
        <f t="shared" si="2"/>
        <v>6.7664613322268696E-2</v>
      </c>
    </row>
    <row r="163" spans="4:5">
      <c r="D163" s="15">
        <v>32</v>
      </c>
      <c r="E163" s="3">
        <f t="shared" si="2"/>
        <v>6.7904509283819636E-2</v>
      </c>
    </row>
    <row r="164" spans="4:5">
      <c r="D164" s="15">
        <v>32.200000000000003</v>
      </c>
      <c r="E164" s="3">
        <f t="shared" si="2"/>
        <v>6.8145984783551855E-2</v>
      </c>
    </row>
    <row r="165" spans="4:5">
      <c r="D165" s="15">
        <v>32.4</v>
      </c>
      <c r="E165" s="3">
        <f t="shared" si="2"/>
        <v>6.8389057750759874E-2</v>
      </c>
    </row>
    <row r="166" spans="4:5">
      <c r="D166" s="15">
        <v>32.6</v>
      </c>
      <c r="E166" s="3">
        <f t="shared" si="2"/>
        <v>6.8633746328831444E-2</v>
      </c>
    </row>
    <row r="167" spans="4:5">
      <c r="D167" s="15">
        <v>32.799999999999997</v>
      </c>
      <c r="E167" s="3">
        <f t="shared" si="2"/>
        <v>6.8880068880068882E-2</v>
      </c>
    </row>
    <row r="168" spans="4:5">
      <c r="D168" s="15">
        <v>33</v>
      </c>
      <c r="E168" s="3">
        <f t="shared" si="2"/>
        <v>6.9128043990573457E-2</v>
      </c>
    </row>
    <row r="169" spans="4:5">
      <c r="D169" s="15">
        <v>33.200000000000003</v>
      </c>
      <c r="E169" s="3">
        <f t="shared" si="2"/>
        <v>6.9377690475195403E-2</v>
      </c>
    </row>
    <row r="170" spans="4:5">
      <c r="D170" s="15">
        <v>33.4</v>
      </c>
      <c r="E170" s="3">
        <f t="shared" si="2"/>
        <v>6.9629027382553152E-2</v>
      </c>
    </row>
    <row r="171" spans="4:5">
      <c r="D171" s="15">
        <v>33.6</v>
      </c>
      <c r="E171" s="3">
        <f t="shared" si="2"/>
        <v>6.9882074000124791E-2</v>
      </c>
    </row>
    <row r="172" spans="4:5">
      <c r="D172" s="15">
        <v>33.799999999999997</v>
      </c>
      <c r="E172" s="3">
        <f t="shared" si="2"/>
        <v>7.013684985941504E-2</v>
      </c>
    </row>
    <row r="173" spans="4:5">
      <c r="D173" s="15">
        <v>34</v>
      </c>
      <c r="E173" s="3">
        <f t="shared" si="2"/>
        <v>7.0393374741200831E-2</v>
      </c>
    </row>
    <row r="174" spans="4:5">
      <c r="D174" s="15">
        <v>34.200000000000003</v>
      </c>
      <c r="E174" s="3">
        <f t="shared" si="2"/>
        <v>7.0651668680858981E-2</v>
      </c>
    </row>
    <row r="175" spans="4:5">
      <c r="D175" s="15">
        <v>34.4</v>
      </c>
      <c r="E175" s="3">
        <f t="shared" si="2"/>
        <v>7.091175197377915E-2</v>
      </c>
    </row>
    <row r="176" spans="4:5">
      <c r="D176" s="15">
        <v>34.6</v>
      </c>
      <c r="E176" s="3">
        <f t="shared" si="2"/>
        <v>7.11736451808654E-2</v>
      </c>
    </row>
    <row r="177" spans="4:5">
      <c r="D177" s="15">
        <v>34.799999999999997</v>
      </c>
      <c r="E177" s="3">
        <f t="shared" si="2"/>
        <v>7.1437369134129819E-2</v>
      </c>
    </row>
    <row r="178" spans="4:5">
      <c r="D178" s="15">
        <v>35</v>
      </c>
      <c r="E178" s="3">
        <f t="shared" si="2"/>
        <v>7.1702944942381566E-2</v>
      </c>
    </row>
    <row r="179" spans="4:5">
      <c r="D179" s="15">
        <v>35.200000000000003</v>
      </c>
      <c r="E179" s="3">
        <f t="shared" si="2"/>
        <v>7.1970393997014867E-2</v>
      </c>
    </row>
    <row r="180" spans="4:5">
      <c r="D180" s="15">
        <v>35.4</v>
      </c>
      <c r="E180" s="3">
        <f t="shared" si="2"/>
        <v>7.2239737977899537E-2</v>
      </c>
    </row>
    <row r="181" spans="4:5">
      <c r="D181" s="15">
        <v>35.6</v>
      </c>
      <c r="E181" s="3">
        <f t="shared" si="2"/>
        <v>7.2510998859377548E-2</v>
      </c>
    </row>
    <row r="182" spans="4:5">
      <c r="D182" s="15">
        <v>35.799999999999997</v>
      </c>
      <c r="E182" s="3">
        <f t="shared" si="2"/>
        <v>7.2784198916369336E-2</v>
      </c>
    </row>
    <row r="183" spans="4:5">
      <c r="D183" s="15">
        <v>36</v>
      </c>
      <c r="E183" s="3">
        <f t="shared" si="2"/>
        <v>7.3059360730593603E-2</v>
      </c>
    </row>
    <row r="184" spans="4:5">
      <c r="D184" s="15">
        <v>36.200000000000003</v>
      </c>
      <c r="E184" s="3">
        <f t="shared" si="2"/>
        <v>7.3336507196904474E-2</v>
      </c>
    </row>
    <row r="185" spans="4:5">
      <c r="D185" s="15">
        <v>36.4</v>
      </c>
      <c r="E185" s="3">
        <f t="shared" si="2"/>
        <v>7.3615661529749632E-2</v>
      </c>
    </row>
    <row r="186" spans="4:5">
      <c r="D186" s="15">
        <v>36.6</v>
      </c>
      <c r="E186" s="3">
        <f t="shared" si="2"/>
        <v>7.3896847269753776E-2</v>
      </c>
    </row>
    <row r="187" spans="4:5">
      <c r="D187" s="15">
        <v>36.799999999999997</v>
      </c>
      <c r="E187" s="3">
        <f t="shared" si="2"/>
        <v>7.418008829043117E-2</v>
      </c>
    </row>
    <row r="188" spans="4:5">
      <c r="D188" s="15">
        <v>37</v>
      </c>
      <c r="E188" s="3">
        <f t="shared" si="2"/>
        <v>7.4465408805031455E-2</v>
      </c>
    </row>
    <row r="189" spans="4:5">
      <c r="D189" s="15">
        <v>37.200000000000003</v>
      </c>
      <c r="E189" s="3">
        <f t="shared" si="2"/>
        <v>7.475283337352305E-2</v>
      </c>
    </row>
    <row r="190" spans="4:5">
      <c r="D190" s="15">
        <v>37.4</v>
      </c>
      <c r="E190" s="3">
        <f t="shared" si="2"/>
        <v>7.50423869097184E-2</v>
      </c>
    </row>
    <row r="191" spans="4:5">
      <c r="D191" s="15">
        <v>37.6</v>
      </c>
      <c r="E191" s="3">
        <f t="shared" si="2"/>
        <v>7.5334094688545614E-2</v>
      </c>
    </row>
    <row r="192" spans="4:5">
      <c r="D192" s="15">
        <v>37.799999999999997</v>
      </c>
      <c r="E192" s="3">
        <f t="shared" si="2"/>
        <v>7.5627982353470791E-2</v>
      </c>
    </row>
    <row r="193" spans="4:5">
      <c r="D193" s="15">
        <v>38</v>
      </c>
      <c r="E193" s="3">
        <f t="shared" si="2"/>
        <v>7.5924075924075934E-2</v>
      </c>
    </row>
    <row r="194" spans="4:5">
      <c r="D194" s="15">
        <v>38.200000000000003</v>
      </c>
      <c r="E194" s="3">
        <f t="shared" si="2"/>
        <v>7.6222401803797163E-2</v>
      </c>
    </row>
    <row r="195" spans="4:5">
      <c r="D195" s="15">
        <v>38.4</v>
      </c>
      <c r="E195" s="3">
        <f t="shared" si="2"/>
        <v>7.6522986787828068E-2</v>
      </c>
    </row>
    <row r="196" spans="4:5">
      <c r="D196" s="15">
        <v>38.6</v>
      </c>
      <c r="E196" s="3">
        <f t="shared" ref="E196:E253" si="3">$B$9*(D196/(D196+$B$10))*($B$11/($B$11+$B$7*($B$4-D196)))</f>
        <v>7.6825858071193298E-2</v>
      </c>
    </row>
    <row r="197" spans="4:5">
      <c r="D197" s="15">
        <v>38.799999999999997</v>
      </c>
      <c r="E197" s="3">
        <f t="shared" si="3"/>
        <v>7.7131043256997447E-2</v>
      </c>
    </row>
    <row r="198" spans="4:5">
      <c r="D198" s="15">
        <v>39</v>
      </c>
      <c r="E198" s="3">
        <f t="shared" si="3"/>
        <v>7.7438570364854811E-2</v>
      </c>
    </row>
    <row r="199" spans="4:5">
      <c r="D199" s="15">
        <v>39.200000000000003</v>
      </c>
      <c r="E199" s="3">
        <f t="shared" si="3"/>
        <v>7.7748467839504953E-2</v>
      </c>
    </row>
    <row r="200" spans="4:5">
      <c r="D200" s="15">
        <v>39.4</v>
      </c>
      <c r="E200" s="3">
        <f t="shared" si="3"/>
        <v>7.8060764559620396E-2</v>
      </c>
    </row>
    <row r="201" spans="4:5">
      <c r="D201" s="15">
        <v>39.6</v>
      </c>
      <c r="E201" s="3">
        <f t="shared" si="3"/>
        <v>7.8375489846811544E-2</v>
      </c>
    </row>
    <row r="202" spans="4:5">
      <c r="D202" s="15">
        <v>39.799999999999997</v>
      </c>
      <c r="E202" s="3">
        <f t="shared" si="3"/>
        <v>7.8692673474835148E-2</v>
      </c>
    </row>
    <row r="203" spans="4:5">
      <c r="D203" s="15">
        <v>40</v>
      </c>
      <c r="E203" s="3">
        <f t="shared" si="3"/>
        <v>7.9012345679012344E-2</v>
      </c>
    </row>
    <row r="204" spans="4:5">
      <c r="D204" s="15">
        <v>40.200000000000003</v>
      </c>
      <c r="E204" s="3">
        <f t="shared" si="3"/>
        <v>7.9334537165862459E-2</v>
      </c>
    </row>
    <row r="205" spans="4:5">
      <c r="D205" s="15">
        <v>40.4</v>
      </c>
      <c r="E205" s="3">
        <f t="shared" si="3"/>
        <v>7.9659279122959226E-2</v>
      </c>
    </row>
    <row r="206" spans="4:5">
      <c r="D206" s="15">
        <v>40.6</v>
      </c>
      <c r="E206" s="3">
        <f t="shared" si="3"/>
        <v>7.9986603229015837E-2</v>
      </c>
    </row>
    <row r="207" spans="4:5">
      <c r="D207" s="15">
        <v>40.799999999999997</v>
      </c>
      <c r="E207" s="3">
        <f t="shared" si="3"/>
        <v>8.0316541664205987E-2</v>
      </c>
    </row>
    <row r="208" spans="4:5">
      <c r="D208" s="15">
        <v>41</v>
      </c>
      <c r="E208" s="3">
        <f t="shared" si="3"/>
        <v>8.0649127120727804E-2</v>
      </c>
    </row>
    <row r="209" spans="4:5">
      <c r="D209" s="15">
        <v>41.2</v>
      </c>
      <c r="E209" s="3">
        <f t="shared" si="3"/>
        <v>8.0984392813617967E-2</v>
      </c>
    </row>
    <row r="210" spans="4:5">
      <c r="D210" s="15">
        <v>41.4</v>
      </c>
      <c r="E210" s="3">
        <f t="shared" si="3"/>
        <v>8.1322372491823558E-2</v>
      </c>
    </row>
    <row r="211" spans="4:5">
      <c r="D211" s="15">
        <v>41.6</v>
      </c>
      <c r="E211" s="3">
        <f t="shared" si="3"/>
        <v>8.1663100449539658E-2</v>
      </c>
    </row>
    <row r="212" spans="4:5">
      <c r="D212" s="15">
        <v>41.8</v>
      </c>
      <c r="E212" s="3">
        <f t="shared" si="3"/>
        <v>8.2006611537820157E-2</v>
      </c>
    </row>
    <row r="213" spans="4:5">
      <c r="D213" s="15">
        <v>42</v>
      </c>
      <c r="E213" s="3">
        <f t="shared" si="3"/>
        <v>8.2352941176470587E-2</v>
      </c>
    </row>
    <row r="214" spans="4:5">
      <c r="D214" s="15">
        <v>42.2</v>
      </c>
      <c r="E214" s="3">
        <f t="shared" si="3"/>
        <v>8.2702125366231283E-2</v>
      </c>
    </row>
    <row r="215" spans="4:5">
      <c r="D215" s="15">
        <v>42.4</v>
      </c>
      <c r="E215" s="3">
        <f t="shared" si="3"/>
        <v>8.3054200701259517E-2</v>
      </c>
    </row>
    <row r="216" spans="4:5">
      <c r="D216" s="15">
        <v>42.6</v>
      </c>
      <c r="E216" s="3">
        <f t="shared" si="3"/>
        <v>8.3409204381920177E-2</v>
      </c>
    </row>
    <row r="217" spans="4:5">
      <c r="D217" s="15">
        <v>42.8</v>
      </c>
      <c r="E217" s="3">
        <f t="shared" si="3"/>
        <v>8.376717422789369E-2</v>
      </c>
    </row>
    <row r="218" spans="4:5">
      <c r="D218" s="15">
        <v>43</v>
      </c>
      <c r="E218" s="3">
        <f t="shared" si="3"/>
        <v>8.4128148691611657E-2</v>
      </c>
    </row>
    <row r="219" spans="4:5">
      <c r="D219" s="15">
        <v>43.2</v>
      </c>
      <c r="E219" s="3">
        <f t="shared" si="3"/>
        <v>8.4492166872029581E-2</v>
      </c>
    </row>
    <row r="220" spans="4:5">
      <c r="D220" s="15">
        <v>43.4</v>
      </c>
      <c r="E220" s="3">
        <f t="shared" si="3"/>
        <v>8.4859268528747547E-2</v>
      </c>
    </row>
    <row r="221" spans="4:5">
      <c r="D221" s="15">
        <v>43.6</v>
      </c>
      <c r="E221" s="3">
        <f t="shared" si="3"/>
        <v>8.5229494096489194E-2</v>
      </c>
    </row>
    <row r="222" spans="4:5">
      <c r="D222" s="15">
        <v>43.8</v>
      </c>
      <c r="E222" s="3">
        <f t="shared" si="3"/>
        <v>8.5602884699950144E-2</v>
      </c>
    </row>
    <row r="223" spans="4:5">
      <c r="D223" s="15">
        <v>44</v>
      </c>
      <c r="E223" s="3">
        <f t="shared" si="3"/>
        <v>8.5979482169027843E-2</v>
      </c>
    </row>
    <row r="224" spans="4:5">
      <c r="D224" s="15">
        <v>44.2</v>
      </c>
      <c r="E224" s="3">
        <f t="shared" si="3"/>
        <v>8.6359329054443518E-2</v>
      </c>
    </row>
    <row r="225" spans="4:5">
      <c r="D225" s="15">
        <v>44.4</v>
      </c>
      <c r="E225" s="3">
        <f t="shared" si="3"/>
        <v>8.6742468643769791E-2</v>
      </c>
    </row>
    <row r="226" spans="4:5">
      <c r="D226" s="15">
        <v>44.6</v>
      </c>
      <c r="E226" s="3">
        <f t="shared" si="3"/>
        <v>8.7128944977875891E-2</v>
      </c>
    </row>
    <row r="227" spans="4:5">
      <c r="D227" s="15">
        <v>44.8</v>
      </c>
      <c r="E227" s="3">
        <f t="shared" si="3"/>
        <v>8.7518802867803641E-2</v>
      </c>
    </row>
    <row r="228" spans="4:5">
      <c r="D228" s="15">
        <v>45</v>
      </c>
      <c r="E228" s="3">
        <f t="shared" si="3"/>
        <v>8.7912087912087919E-2</v>
      </c>
    </row>
    <row r="229" spans="4:5">
      <c r="D229" s="15">
        <v>45.2</v>
      </c>
      <c r="E229" s="3">
        <f t="shared" si="3"/>
        <v>8.8308846514535799E-2</v>
      </c>
    </row>
    <row r="230" spans="4:5">
      <c r="D230" s="15">
        <v>45.4</v>
      </c>
      <c r="E230" s="3">
        <f t="shared" si="3"/>
        <v>8.8709125902478592E-2</v>
      </c>
    </row>
    <row r="231" spans="4:5">
      <c r="D231" s="15">
        <v>45.6</v>
      </c>
      <c r="E231" s="3">
        <f t="shared" si="3"/>
        <v>8.91129741455121E-2</v>
      </c>
    </row>
    <row r="232" spans="4:5">
      <c r="D232" s="15">
        <v>45.8</v>
      </c>
      <c r="E232" s="3">
        <f t="shared" si="3"/>
        <v>8.9520440174740784E-2</v>
      </c>
    </row>
    <row r="233" spans="4:5">
      <c r="D233" s="15">
        <v>46</v>
      </c>
      <c r="E233" s="3">
        <f t="shared" si="3"/>
        <v>8.9931573802541548E-2</v>
      </c>
    </row>
    <row r="234" spans="4:5">
      <c r="D234" s="15">
        <v>46.2</v>
      </c>
      <c r="E234" s="3">
        <f t="shared" si="3"/>
        <v>9.0346425742864708E-2</v>
      </c>
    </row>
    <row r="235" spans="4:5">
      <c r="D235" s="15">
        <v>46.4</v>
      </c>
      <c r="E235" s="3">
        <f t="shared" si="3"/>
        <v>9.0765047632088577E-2</v>
      </c>
    </row>
    <row r="236" spans="4:5">
      <c r="D236" s="15">
        <v>46.6</v>
      </c>
      <c r="E236" s="3">
        <f t="shared" si="3"/>
        <v>9.1187492050446642E-2</v>
      </c>
    </row>
    <row r="237" spans="4:5">
      <c r="D237" s="15">
        <v>46.8</v>
      </c>
      <c r="E237" s="3">
        <f t="shared" si="3"/>
        <v>9.1613812544045103E-2</v>
      </c>
    </row>
    <row r="238" spans="4:5">
      <c r="D238" s="15">
        <v>47</v>
      </c>
      <c r="E238" s="3">
        <f t="shared" si="3"/>
        <v>9.204406364749082E-2</v>
      </c>
    </row>
    <row r="239" spans="4:5">
      <c r="D239" s="15">
        <v>47.2</v>
      </c>
      <c r="E239" s="3">
        <f t="shared" si="3"/>
        <v>9.2478300907149452E-2</v>
      </c>
    </row>
    <row r="240" spans="4:5">
      <c r="D240" s="15">
        <v>47.4</v>
      </c>
      <c r="E240" s="3">
        <f t="shared" si="3"/>
        <v>9.291658090505453E-2</v>
      </c>
    </row>
    <row r="241" spans="4:5">
      <c r="D241" s="15">
        <v>47.6</v>
      </c>
      <c r="E241" s="3">
        <f t="shared" si="3"/>
        <v>9.3358961283489597E-2</v>
      </c>
    </row>
    <row r="242" spans="4:5">
      <c r="D242" s="15">
        <v>47.8</v>
      </c>
      <c r="E242" s="3">
        <f t="shared" si="3"/>
        <v>9.3805500770264838E-2</v>
      </c>
    </row>
    <row r="243" spans="4:5">
      <c r="D243" s="15">
        <v>48</v>
      </c>
      <c r="E243" s="3">
        <f t="shared" si="3"/>
        <v>9.4256259204712825E-2</v>
      </c>
    </row>
    <row r="244" spans="4:5">
      <c r="D244" s="15">
        <v>48.2</v>
      </c>
      <c r="E244" s="3">
        <f t="shared" si="3"/>
        <v>9.4711297564426297E-2</v>
      </c>
    </row>
    <row r="245" spans="4:5">
      <c r="D245" s="15">
        <v>48.4</v>
      </c>
      <c r="E245" s="3">
        <f t="shared" si="3"/>
        <v>9.517067799276388E-2</v>
      </c>
    </row>
    <row r="246" spans="4:5">
      <c r="D246" s="15">
        <v>48.6</v>
      </c>
      <c r="E246" s="3">
        <f t="shared" si="3"/>
        <v>9.5634463827149574E-2</v>
      </c>
    </row>
    <row r="247" spans="4:5">
      <c r="D247" s="15">
        <v>48.8</v>
      </c>
      <c r="E247" s="3">
        <f t="shared" si="3"/>
        <v>9.6102719628192751E-2</v>
      </c>
    </row>
    <row r="248" spans="4:5">
      <c r="D248" s="15">
        <v>49</v>
      </c>
      <c r="E248" s="3">
        <f t="shared" si="3"/>
        <v>9.6575511209657572E-2</v>
      </c>
    </row>
    <row r="249" spans="4:5">
      <c r="D249" s="15">
        <v>49.2</v>
      </c>
      <c r="E249" s="3">
        <f t="shared" si="3"/>
        <v>9.7052905669309991E-2</v>
      </c>
    </row>
    <row r="250" spans="4:5">
      <c r="D250" s="15">
        <v>49.4</v>
      </c>
      <c r="E250" s="3">
        <f t="shared" si="3"/>
        <v>9.7534971420673869E-2</v>
      </c>
    </row>
    <row r="251" spans="4:5">
      <c r="D251" s="15">
        <v>49.6</v>
      </c>
      <c r="E251" s="3">
        <f t="shared" si="3"/>
        <v>9.8021778225726774E-2</v>
      </c>
    </row>
    <row r="252" spans="4:5">
      <c r="D252" s="15">
        <v>49.8</v>
      </c>
      <c r="E252" s="3">
        <f t="shared" si="3"/>
        <v>9.8513397228568889E-2</v>
      </c>
    </row>
    <row r="253" spans="4:5">
      <c r="D253" s="15">
        <v>50</v>
      </c>
      <c r="E253" s="3">
        <f t="shared" si="3"/>
        <v>9.9009900990099015E-2</v>
      </c>
    </row>
  </sheetData>
  <mergeCells count="2">
    <mergeCell ref="N2:Q2"/>
    <mergeCell ref="A1: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8</vt:i4>
      </vt:variant>
    </vt:vector>
  </HeadingPairs>
  <TitlesOfParts>
    <vt:vector size="11" baseType="lpstr">
      <vt:lpstr>monod</vt:lpstr>
      <vt:lpstr>monod.productivity</vt:lpstr>
      <vt:lpstr>aiba</vt:lpstr>
      <vt:lpstr>monod!Cs</vt:lpstr>
      <vt:lpstr>monod!Cse</vt:lpstr>
      <vt:lpstr>kd</vt:lpstr>
      <vt:lpstr>Ks</vt:lpstr>
      <vt:lpstr>umax</vt:lpstr>
      <vt:lpstr>uo</vt:lpstr>
      <vt:lpstr>monod!Vo</vt:lpstr>
      <vt:lpstr>monod!Yx_s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Joshua Pires; Pires</dc:creator>
  <cp:lastModifiedBy>Pires</cp:lastModifiedBy>
  <dcterms:created xsi:type="dcterms:W3CDTF">2015-04-24T03:25:02Z</dcterms:created>
  <dcterms:modified xsi:type="dcterms:W3CDTF">2015-06-10T02:29:22Z</dcterms:modified>
</cp:coreProperties>
</file>