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1" sheetId="2" r:id="rId1"/>
    <sheet name="2" sheetId="4" r:id="rId2"/>
    <sheet name="3" sheetId="7" r:id="rId3"/>
    <sheet name="4" sheetId="8" r:id="rId4"/>
    <sheet name="5" sheetId="9" r:id="rId5"/>
  </sheets>
  <definedNames>
    <definedName name="Cs">#REF!</definedName>
    <definedName name="Cse">#REF!</definedName>
    <definedName name="Cso">#REF!</definedName>
    <definedName name="Cxo">#REF!</definedName>
    <definedName name="kd">#REF!</definedName>
    <definedName name="Ks">#REF!</definedName>
    <definedName name="solver_adj" localSheetId="3" hidden="1">'4'!$B$15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opt" localSheetId="3" hidden="1">'4'!$E$13</definedName>
    <definedName name="solver_pre" localSheetId="3" hidden="1">0.000001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umax" localSheetId="3">'4'!$B$15</definedName>
    <definedName name="umax">#REF!</definedName>
    <definedName name="umax.">'5'!$B$14</definedName>
    <definedName name="umaxx">'5'!#REF!</definedName>
    <definedName name="uo">#REF!</definedName>
    <definedName name="uxmed">#REF!</definedName>
    <definedName name="Vo">#REF!</definedName>
    <definedName name="Yx_s">#REF!</definedName>
  </definedNames>
  <calcPr calcId="125725"/>
</workbook>
</file>

<file path=xl/calcChain.xml><?xml version="1.0" encoding="utf-8"?>
<calcChain xmlns="http://schemas.openxmlformats.org/spreadsheetml/2006/main">
  <c r="B17" i="8"/>
  <c r="B15"/>
  <c r="B16" s="1"/>
  <c r="B20" i="7"/>
  <c r="B22" i="4"/>
  <c r="B21"/>
  <c r="B20"/>
  <c r="D4" i="2"/>
  <c r="D5"/>
  <c r="D6"/>
  <c r="D7"/>
  <c r="D8"/>
  <c r="D9"/>
  <c r="D10"/>
  <c r="D11"/>
  <c r="D12"/>
  <c r="D13"/>
  <c r="D14"/>
  <c r="D15"/>
  <c r="D16"/>
  <c r="D3"/>
  <c r="D4" i="9"/>
  <c r="D5"/>
  <c r="D6"/>
  <c r="D7"/>
  <c r="D8"/>
  <c r="D9"/>
  <c r="D10"/>
  <c r="D11"/>
  <c r="D3"/>
  <c r="D4" i="8"/>
  <c r="D5"/>
  <c r="D6"/>
  <c r="D7"/>
  <c r="D8"/>
  <c r="D9"/>
  <c r="D10"/>
  <c r="D11"/>
  <c r="D12"/>
  <c r="D3"/>
  <c r="D4" i="7"/>
  <c r="D5"/>
  <c r="D6"/>
  <c r="D7"/>
  <c r="D8"/>
  <c r="D9"/>
  <c r="D10"/>
  <c r="D11"/>
  <c r="D12"/>
  <c r="D13"/>
  <c r="D14"/>
  <c r="D15"/>
  <c r="D16"/>
  <c r="D3"/>
  <c r="B19" s="1"/>
  <c r="E4" i="4"/>
  <c r="E5"/>
  <c r="E6"/>
  <c r="E7"/>
  <c r="E8"/>
  <c r="E9"/>
  <c r="E10"/>
  <c r="E11"/>
  <c r="E12"/>
  <c r="E13"/>
  <c r="E14"/>
  <c r="E15"/>
  <c r="E16"/>
  <c r="E17"/>
  <c r="E3"/>
  <c r="E11" i="7"/>
  <c r="E5"/>
  <c r="E6"/>
  <c r="E7"/>
  <c r="E8"/>
  <c r="E9"/>
  <c r="E10"/>
  <c r="E12"/>
  <c r="E13"/>
  <c r="E14"/>
  <c r="E15"/>
  <c r="E16"/>
  <c r="E4"/>
  <c r="B19" i="2" l="1"/>
  <c r="B20" s="1"/>
  <c r="B15" i="9"/>
  <c r="C5" i="2"/>
  <c r="C6"/>
  <c r="C7"/>
  <c r="C8"/>
  <c r="C9"/>
  <c r="C10"/>
  <c r="C11"/>
  <c r="C12"/>
  <c r="C13"/>
  <c r="C14"/>
  <c r="C15"/>
  <c r="C16"/>
  <c r="C4"/>
</calcChain>
</file>

<file path=xl/sharedStrings.xml><?xml version="1.0" encoding="utf-8"?>
<sst xmlns="http://schemas.openxmlformats.org/spreadsheetml/2006/main" count="48" uniqueCount="17">
  <si>
    <t>t</t>
  </si>
  <si>
    <t>Cx</t>
  </si>
  <si>
    <t>Cs</t>
  </si>
  <si>
    <t>Yx/s</t>
  </si>
  <si>
    <t>Px</t>
  </si>
  <si>
    <t>tdup</t>
  </si>
  <si>
    <t>umax</t>
  </si>
  <si>
    <t>Cp</t>
  </si>
  <si>
    <t>P</t>
  </si>
  <si>
    <t>umax.</t>
  </si>
  <si>
    <t>ln(Cx)</t>
  </si>
  <si>
    <t>ln (Cx)</t>
  </si>
  <si>
    <t>Yp/s</t>
  </si>
  <si>
    <t>/h</t>
  </si>
  <si>
    <t>h</t>
  </si>
  <si>
    <t>gX/gS</t>
  </si>
  <si>
    <t>gP/gS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</si>
</sst>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/>
    <xf numFmtId="165" fontId="0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Cx(t) lag</c:v>
          </c:tx>
          <c:xVal>
            <c:numRef>
              <c:f>'1'!$A$3:$A$4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'1'!$B$3:$B$4</c:f>
              <c:numCache>
                <c:formatCode>0.0</c:formatCode>
                <c:ptCount val="2"/>
                <c:pt idx="0">
                  <c:v>1</c:v>
                </c:pt>
                <c:pt idx="1">
                  <c:v>1.1000000000000001</c:v>
                </c:pt>
              </c:numCache>
            </c:numRef>
          </c:yVal>
          <c:smooth val="1"/>
        </c:ser>
        <c:ser>
          <c:idx val="1"/>
          <c:order val="1"/>
          <c:tx>
            <c:v>Cx(t) log</c:v>
          </c:tx>
          <c:xVal>
            <c:numRef>
              <c:f>'1'!$A$4:$A$8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'1'!$B$4:$B$8</c:f>
              <c:numCache>
                <c:formatCode>0.0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2.5</c:v>
                </c:pt>
                <c:pt idx="3">
                  <c:v>3.8</c:v>
                </c:pt>
                <c:pt idx="4">
                  <c:v>5.9</c:v>
                </c:pt>
              </c:numCache>
            </c:numRef>
          </c:yVal>
          <c:smooth val="1"/>
        </c:ser>
        <c:ser>
          <c:idx val="2"/>
          <c:order val="2"/>
          <c:tx>
            <c:v>Cx(t) estac</c:v>
          </c:tx>
          <c:xVal>
            <c:numRef>
              <c:f>'1'!$A$8:$A$16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'1'!$B$8:$B$16</c:f>
              <c:numCache>
                <c:formatCode>0.0</c:formatCode>
                <c:ptCount val="9"/>
                <c:pt idx="0">
                  <c:v>5.9</c:v>
                </c:pt>
                <c:pt idx="1">
                  <c:v>7</c:v>
                </c:pt>
                <c:pt idx="2">
                  <c:v>7.9</c:v>
                </c:pt>
                <c:pt idx="3">
                  <c:v>8.5</c:v>
                </c:pt>
                <c:pt idx="4">
                  <c:v>8.5</c:v>
                </c:pt>
                <c:pt idx="5">
                  <c:v>9.3000000000000007</c:v>
                </c:pt>
                <c:pt idx="6">
                  <c:v>9.6</c:v>
                </c:pt>
                <c:pt idx="7">
                  <c:v>9.3000000000000007</c:v>
                </c:pt>
                <c:pt idx="8">
                  <c:v>9.5</c:v>
                </c:pt>
              </c:numCache>
            </c:numRef>
          </c:yVal>
          <c:smooth val="1"/>
        </c:ser>
        <c:axId val="166125568"/>
        <c:axId val="166127104"/>
      </c:scatterChart>
      <c:valAx>
        <c:axId val="166125568"/>
        <c:scaling>
          <c:orientation val="minMax"/>
        </c:scaling>
        <c:axPos val="b"/>
        <c:numFmt formatCode="General" sourceLinked="1"/>
        <c:tickLblPos val="nextTo"/>
        <c:crossAx val="166127104"/>
        <c:crosses val="autoZero"/>
        <c:crossBetween val="midCat"/>
      </c:valAx>
      <c:valAx>
        <c:axId val="166127104"/>
        <c:scaling>
          <c:orientation val="minMax"/>
        </c:scaling>
        <c:axPos val="l"/>
        <c:majorGridlines/>
        <c:numFmt formatCode="0.0" sourceLinked="1"/>
        <c:tickLblPos val="nextTo"/>
        <c:crossAx val="166125568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lnCx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925500858296045"/>
                  <c:y val="9.3415400539721263E-2"/>
                </c:manualLayout>
              </c:layout>
              <c:numFmt formatCode="General" sourceLinked="0"/>
            </c:trendlineLbl>
          </c:trendline>
          <c:xVal>
            <c:numRef>
              <c:f>'3'!$A$3:$A$12</c:f>
              <c:numCache>
                <c:formatCode>0.0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</c:numCache>
            </c:numRef>
          </c:xVal>
          <c:yVal>
            <c:numRef>
              <c:f>'3'!$D$3:$D$12</c:f>
              <c:numCache>
                <c:formatCode>0.000</c:formatCode>
                <c:ptCount val="10"/>
                <c:pt idx="0">
                  <c:v>-0.24846135929849961</c:v>
                </c:pt>
                <c:pt idx="1">
                  <c:v>0.11332868530700327</c:v>
                </c:pt>
                <c:pt idx="2">
                  <c:v>0.57661336430399379</c:v>
                </c:pt>
                <c:pt idx="3">
                  <c:v>0.98581679452276538</c:v>
                </c:pt>
                <c:pt idx="4">
                  <c:v>1.3001916620664788</c:v>
                </c:pt>
                <c:pt idx="5">
                  <c:v>1.7369512327330598</c:v>
                </c:pt>
                <c:pt idx="6">
                  <c:v>2.1102132003465894</c:v>
                </c:pt>
                <c:pt idx="7">
                  <c:v>2.4849066497880004</c:v>
                </c:pt>
                <c:pt idx="8">
                  <c:v>2.8332133440562162</c:v>
                </c:pt>
                <c:pt idx="9">
                  <c:v>3.1267605359603952</c:v>
                </c:pt>
              </c:numCache>
            </c:numRef>
          </c:yVal>
        </c:ser>
        <c:axId val="169638144"/>
        <c:axId val="169648512"/>
      </c:scatterChart>
      <c:valAx>
        <c:axId val="16963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0.0" sourceLinked="1"/>
        <c:tickLblPos val="nextTo"/>
        <c:crossAx val="169648512"/>
        <c:crosses val="autoZero"/>
        <c:crossBetween val="midCat"/>
      </c:valAx>
      <c:valAx>
        <c:axId val="1696485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ln(Cx)</a:t>
                </a:r>
              </a:p>
            </c:rich>
          </c:tx>
          <c:layout/>
        </c:title>
        <c:numFmt formatCode="0.000" sourceLinked="1"/>
        <c:tickLblPos val="nextTo"/>
        <c:crossAx val="16963814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Cx vs 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Yx/s</c:v>
          </c:tx>
          <c:spPr>
            <a:ln w="25400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679597971419333"/>
                  <c:y val="-0.3822011534272502"/>
                </c:manualLayout>
              </c:layout>
              <c:numFmt formatCode="General" sourceLinked="0"/>
            </c:trendlineLbl>
          </c:trendline>
          <c:xVal>
            <c:numRef>
              <c:f>'3'!$C$3:$C$16</c:f>
              <c:numCache>
                <c:formatCode>0.0</c:formatCode>
                <c:ptCount val="14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53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34</c:v>
                </c:pt>
                <c:pt idx="8">
                  <c:v>23</c:v>
                </c:pt>
                <c:pt idx="9">
                  <c:v>13</c:v>
                </c:pt>
                <c:pt idx="10">
                  <c:v>4.7</c:v>
                </c:pt>
                <c:pt idx="11">
                  <c:v>1.1000000000000001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'3'!$B$3:$B$16</c:f>
              <c:numCache>
                <c:formatCode>0.00</c:formatCode>
                <c:ptCount val="14"/>
                <c:pt idx="0">
                  <c:v>0.78</c:v>
                </c:pt>
                <c:pt idx="1">
                  <c:v>1.1200000000000001</c:v>
                </c:pt>
                <c:pt idx="2">
                  <c:v>1.78</c:v>
                </c:pt>
                <c:pt idx="3">
                  <c:v>2.68</c:v>
                </c:pt>
                <c:pt idx="4">
                  <c:v>3.67</c:v>
                </c:pt>
                <c:pt idx="5">
                  <c:v>5.68</c:v>
                </c:pt>
                <c:pt idx="6">
                  <c:v>8.25</c:v>
                </c:pt>
                <c:pt idx="7">
                  <c:v>12</c:v>
                </c:pt>
                <c:pt idx="8">
                  <c:v>17</c:v>
                </c:pt>
                <c:pt idx="9">
                  <c:v>22.8</c:v>
                </c:pt>
                <c:pt idx="10">
                  <c:v>27.1</c:v>
                </c:pt>
                <c:pt idx="11">
                  <c:v>28.2</c:v>
                </c:pt>
                <c:pt idx="12">
                  <c:v>28.3</c:v>
                </c:pt>
                <c:pt idx="13">
                  <c:v>28.4</c:v>
                </c:pt>
              </c:numCache>
            </c:numRef>
          </c:yVal>
        </c:ser>
        <c:axId val="169673088"/>
        <c:axId val="169675008"/>
      </c:scatterChart>
      <c:valAx>
        <c:axId val="16967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" sourceLinked="1"/>
        <c:tickLblPos val="nextTo"/>
        <c:crossAx val="169675008"/>
        <c:crosses val="autoZero"/>
        <c:crossBetween val="midCat"/>
      </c:valAx>
      <c:valAx>
        <c:axId val="1696750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 (g/L)</a:t>
                </a:r>
              </a:p>
            </c:rich>
          </c:tx>
          <c:layout/>
        </c:title>
        <c:numFmt formatCode="0.00" sourceLinked="1"/>
        <c:tickLblPos val="nextTo"/>
        <c:crossAx val="169673088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scatterChart>
        <c:scatterStyle val="smoothMarker"/>
        <c:ser>
          <c:idx val="0"/>
          <c:order val="0"/>
          <c:tx>
            <c:v>P</c:v>
          </c:tx>
          <c:xVal>
            <c:numRef>
              <c:f>'3'!$A$3:$A$16</c:f>
              <c:numCache>
                <c:formatCode>0.0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xVal>
          <c:yVal>
            <c:numRef>
              <c:f>'3'!$E$3:$E$16</c:f>
              <c:numCache>
                <c:formatCode>0.000</c:formatCode>
                <c:ptCount val="14"/>
                <c:pt idx="0">
                  <c:v>0</c:v>
                </c:pt>
                <c:pt idx="1">
                  <c:v>8.500000000000002E-2</c:v>
                </c:pt>
                <c:pt idx="2">
                  <c:v>8.249999999999999E-2</c:v>
                </c:pt>
                <c:pt idx="3">
                  <c:v>7.5000000000000011E-2</c:v>
                </c:pt>
                <c:pt idx="4">
                  <c:v>6.1874999999999986E-2</c:v>
                </c:pt>
                <c:pt idx="5">
                  <c:v>0.10049999999999999</c:v>
                </c:pt>
                <c:pt idx="6">
                  <c:v>0.10708333333333335</c:v>
                </c:pt>
                <c:pt idx="7">
                  <c:v>0.13392857142857142</c:v>
                </c:pt>
                <c:pt idx="8">
                  <c:v>0.15625</c:v>
                </c:pt>
                <c:pt idx="9">
                  <c:v>0.16111111111111112</c:v>
                </c:pt>
                <c:pt idx="10">
                  <c:v>0.10750000000000001</c:v>
                </c:pt>
                <c:pt idx="11">
                  <c:v>2.6190476190476139E-2</c:v>
                </c:pt>
                <c:pt idx="12">
                  <c:v>2.3255813953488701E-3</c:v>
                </c:pt>
                <c:pt idx="13">
                  <c:v>2.2727272727272245E-3</c:v>
                </c:pt>
              </c:numCache>
            </c:numRef>
          </c:yVal>
          <c:smooth val="1"/>
        </c:ser>
        <c:axId val="169703296"/>
        <c:axId val="169709568"/>
      </c:scatterChart>
      <c:valAx>
        <c:axId val="1697032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0.0" sourceLinked="1"/>
        <c:tickLblPos val="nextTo"/>
        <c:crossAx val="169709568"/>
        <c:crosses val="autoZero"/>
        <c:crossBetween val="midCat"/>
      </c:valAx>
      <c:valAx>
        <c:axId val="169709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 (g/L.h)</a:t>
                </a:r>
              </a:p>
            </c:rich>
          </c:tx>
          <c:layout/>
        </c:title>
        <c:numFmt formatCode="0.000" sourceLinked="1"/>
        <c:tickLblPos val="nextTo"/>
        <c:crossAx val="169703296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Cx</c:v>
          </c:tx>
          <c:xVal>
            <c:numRef>
              <c:f>'4'!$A$3:$A$12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'4'!$B$3:$B$12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0.68</c:v>
                </c:pt>
                <c:pt idx="5">
                  <c:v>1.8</c:v>
                </c:pt>
                <c:pt idx="6">
                  <c:v>3</c:v>
                </c:pt>
                <c:pt idx="7">
                  <c:v>5</c:v>
                </c:pt>
                <c:pt idx="8">
                  <c:v>5.3</c:v>
                </c:pt>
                <c:pt idx="9">
                  <c:v>5.3</c:v>
                </c:pt>
              </c:numCache>
            </c:numRef>
          </c:yVal>
          <c:smooth val="1"/>
        </c:ser>
        <c:axId val="169794944"/>
        <c:axId val="169796736"/>
      </c:scatterChart>
      <c:valAx>
        <c:axId val="169794944"/>
        <c:scaling>
          <c:orientation val="minMax"/>
        </c:scaling>
        <c:axPos val="b"/>
        <c:numFmt formatCode="General" sourceLinked="1"/>
        <c:tickLblPos val="nextTo"/>
        <c:crossAx val="169796736"/>
        <c:crosses val="autoZero"/>
        <c:crossBetween val="midCat"/>
      </c:valAx>
      <c:valAx>
        <c:axId val="169796736"/>
        <c:scaling>
          <c:orientation val="minMax"/>
        </c:scaling>
        <c:axPos val="l"/>
        <c:majorGridlines/>
        <c:numFmt formatCode="0.00" sourceLinked="1"/>
        <c:tickLblPos val="nextTo"/>
        <c:crossAx val="16979494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lnCx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5145114734673908E-2"/>
                  <c:y val="2.476699846481455E-2"/>
                </c:manualLayout>
              </c:layout>
              <c:numFmt formatCode="General" sourceLinked="0"/>
            </c:trendlineLbl>
          </c:trendline>
          <c:xVal>
            <c:numRef>
              <c:f>'4'!$A$6:$A$10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'4'!$D$6:$D$10</c:f>
              <c:numCache>
                <c:formatCode>0.000</c:formatCode>
                <c:ptCount val="5"/>
                <c:pt idx="0">
                  <c:v>-1.3862943611198906</c:v>
                </c:pt>
                <c:pt idx="1">
                  <c:v>-0.38566248081198462</c:v>
                </c:pt>
                <c:pt idx="2">
                  <c:v>0.58778666490211906</c:v>
                </c:pt>
                <c:pt idx="3">
                  <c:v>1.0986122886681098</c:v>
                </c:pt>
                <c:pt idx="4">
                  <c:v>1.6094379124341003</c:v>
                </c:pt>
              </c:numCache>
            </c:numRef>
          </c:yVal>
        </c:ser>
        <c:axId val="169829504"/>
        <c:axId val="169831424"/>
      </c:scatterChart>
      <c:valAx>
        <c:axId val="1698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69831424"/>
        <c:crosses val="autoZero"/>
        <c:crossBetween val="midCat"/>
      </c:valAx>
      <c:valAx>
        <c:axId val="1698314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ln(Cx)</a:t>
                </a:r>
              </a:p>
            </c:rich>
          </c:tx>
          <c:layout/>
        </c:title>
        <c:numFmt formatCode="0.000" sourceLinked="1"/>
        <c:tickLblPos val="nextTo"/>
        <c:crossAx val="16982950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Cx vs Cs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99965373721431"/>
                  <c:y val="-0.22178290954737384"/>
                </c:manualLayout>
              </c:layout>
              <c:numFmt formatCode="General" sourceLinked="0"/>
            </c:trendlineLbl>
          </c:trendline>
          <c:xVal>
            <c:numRef>
              <c:f>'4'!$C$3:$C$10</c:f>
              <c:numCache>
                <c:formatCode>0.00</c:formatCode>
                <c:ptCount val="8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6.5</c:v>
                </c:pt>
                <c:pt idx="6">
                  <c:v>4.0999999999999996</c:v>
                </c:pt>
                <c:pt idx="7">
                  <c:v>0.2</c:v>
                </c:pt>
              </c:numCache>
            </c:numRef>
          </c:xVal>
          <c:yVal>
            <c:numRef>
              <c:f>'4'!$B$3:$B$10</c:f>
              <c:numCache>
                <c:formatCode>0.00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0.68</c:v>
                </c:pt>
                <c:pt idx="5">
                  <c:v>1.8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</c:ser>
        <c:axId val="169860096"/>
        <c:axId val="169874560"/>
      </c:scatterChart>
      <c:valAx>
        <c:axId val="16986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0" sourceLinked="1"/>
        <c:tickLblPos val="nextTo"/>
        <c:crossAx val="169874560"/>
        <c:crosses val="autoZero"/>
        <c:crossBetween val="midCat"/>
      </c:valAx>
      <c:valAx>
        <c:axId val="1698745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 (g/L)</a:t>
                </a:r>
              </a:p>
            </c:rich>
          </c:tx>
          <c:layout/>
        </c:title>
        <c:numFmt formatCode="0.00" sourceLinked="1"/>
        <c:tickLblPos val="nextTo"/>
        <c:crossAx val="169860096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Cx</c:v>
          </c:tx>
          <c:xVal>
            <c:numRef>
              <c:f>'5'!$A$3:$A$11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'5'!$B$3:$B$11</c:f>
              <c:numCache>
                <c:formatCode>0.00</c:formatCode>
                <c:ptCount val="9"/>
                <c:pt idx="0">
                  <c:v>0.2</c:v>
                </c:pt>
                <c:pt idx="1">
                  <c:v>0.21099999999999999</c:v>
                </c:pt>
                <c:pt idx="2">
                  <c:v>0.30499999999999999</c:v>
                </c:pt>
                <c:pt idx="3">
                  <c:v>0.98</c:v>
                </c:pt>
                <c:pt idx="4">
                  <c:v>1.77</c:v>
                </c:pt>
                <c:pt idx="5">
                  <c:v>3.2</c:v>
                </c:pt>
                <c:pt idx="6">
                  <c:v>5.6</c:v>
                </c:pt>
                <c:pt idx="7">
                  <c:v>6.15</c:v>
                </c:pt>
                <c:pt idx="8">
                  <c:v>6.2</c:v>
                </c:pt>
              </c:numCache>
            </c:numRef>
          </c:yVal>
          <c:smooth val="1"/>
        </c:ser>
        <c:axId val="169927808"/>
        <c:axId val="169929344"/>
      </c:scatterChart>
      <c:valAx>
        <c:axId val="169927808"/>
        <c:scaling>
          <c:orientation val="minMax"/>
        </c:scaling>
        <c:axPos val="b"/>
        <c:numFmt formatCode="General" sourceLinked="1"/>
        <c:tickLblPos val="nextTo"/>
        <c:crossAx val="169929344"/>
        <c:crosses val="autoZero"/>
        <c:crossBetween val="midCat"/>
      </c:valAx>
      <c:valAx>
        <c:axId val="169929344"/>
        <c:scaling>
          <c:orientation val="minMax"/>
        </c:scaling>
        <c:axPos val="l"/>
        <c:majorGridlines/>
        <c:numFmt formatCode="0.00" sourceLinked="1"/>
        <c:tickLblPos val="nextTo"/>
        <c:crossAx val="169927808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Cx vs Cs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'5'!$C$3:$C$11</c:f>
              <c:numCache>
                <c:formatCode>0.00</c:formatCode>
                <c:ptCount val="9"/>
                <c:pt idx="0">
                  <c:v>9.23</c:v>
                </c:pt>
                <c:pt idx="1">
                  <c:v>9.2100000000000009</c:v>
                </c:pt>
                <c:pt idx="2">
                  <c:v>9.07</c:v>
                </c:pt>
                <c:pt idx="3">
                  <c:v>8.0299999999999994</c:v>
                </c:pt>
                <c:pt idx="4">
                  <c:v>6.8</c:v>
                </c:pt>
                <c:pt idx="5">
                  <c:v>4.5999999999999996</c:v>
                </c:pt>
                <c:pt idx="6">
                  <c:v>0.92</c:v>
                </c:pt>
                <c:pt idx="7">
                  <c:v>7.6999999999999999E-2</c:v>
                </c:pt>
                <c:pt idx="8">
                  <c:v>0</c:v>
                </c:pt>
              </c:numCache>
            </c:numRef>
          </c:xVal>
          <c:yVal>
            <c:numRef>
              <c:f>'5'!$B$3:$B$11</c:f>
              <c:numCache>
                <c:formatCode>0.00</c:formatCode>
                <c:ptCount val="9"/>
                <c:pt idx="0">
                  <c:v>0.2</c:v>
                </c:pt>
                <c:pt idx="1">
                  <c:v>0.21099999999999999</c:v>
                </c:pt>
                <c:pt idx="2">
                  <c:v>0.30499999999999999</c:v>
                </c:pt>
                <c:pt idx="3">
                  <c:v>0.98</c:v>
                </c:pt>
                <c:pt idx="4">
                  <c:v>1.77</c:v>
                </c:pt>
                <c:pt idx="5">
                  <c:v>3.2</c:v>
                </c:pt>
                <c:pt idx="6">
                  <c:v>5.6</c:v>
                </c:pt>
                <c:pt idx="7">
                  <c:v>6.15</c:v>
                </c:pt>
                <c:pt idx="8">
                  <c:v>6.2</c:v>
                </c:pt>
              </c:numCache>
            </c:numRef>
          </c:yVal>
        </c:ser>
        <c:axId val="169949824"/>
        <c:axId val="169956096"/>
      </c:scatterChart>
      <c:valAx>
        <c:axId val="16994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0" sourceLinked="1"/>
        <c:tickLblPos val="nextTo"/>
        <c:crossAx val="169956096"/>
        <c:crosses val="autoZero"/>
        <c:crossBetween val="midCat"/>
      </c:valAx>
      <c:valAx>
        <c:axId val="1699560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 (g/L)</a:t>
                </a:r>
              </a:p>
            </c:rich>
          </c:tx>
          <c:layout/>
        </c:title>
        <c:numFmt formatCode="0.00" sourceLinked="1"/>
        <c:tickLblPos val="nextTo"/>
        <c:crossAx val="16994982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lnCx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'5'!$A$5:$A$9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'5'!$D$5:$D$9</c:f>
              <c:numCache>
                <c:formatCode>0.000</c:formatCode>
                <c:ptCount val="5"/>
                <c:pt idx="0">
                  <c:v>-1.1874435023747254</c:v>
                </c:pt>
                <c:pt idx="1">
                  <c:v>-2.0202707317519466E-2</c:v>
                </c:pt>
                <c:pt idx="2">
                  <c:v>0.5709795465857378</c:v>
                </c:pt>
                <c:pt idx="3">
                  <c:v>1.1631508098056809</c:v>
                </c:pt>
                <c:pt idx="4">
                  <c:v>1.7227665977411035</c:v>
                </c:pt>
              </c:numCache>
            </c:numRef>
          </c:yVal>
        </c:ser>
        <c:axId val="169976960"/>
        <c:axId val="169978880"/>
      </c:scatterChart>
      <c:valAx>
        <c:axId val="16997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69978880"/>
        <c:crosses val="autoZero"/>
        <c:crossBetween val="midCat"/>
      </c:valAx>
      <c:valAx>
        <c:axId val="1699788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ln(Cx)</a:t>
                </a:r>
              </a:p>
            </c:rich>
          </c:tx>
          <c:layout/>
        </c:title>
        <c:numFmt formatCode="0.000" sourceLinked="1"/>
        <c:tickLblPos val="nextTo"/>
        <c:crossAx val="169976960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scatterChart>
        <c:scatterStyle val="smoothMarker"/>
        <c:ser>
          <c:idx val="0"/>
          <c:order val="0"/>
          <c:tx>
            <c:v>Px(t)</c:v>
          </c:tx>
          <c:xVal>
            <c:numRef>
              <c:f>'1'!$A$3:$A$16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'1'!$C$3:$C$16</c:f>
              <c:numCache>
                <c:formatCode>0.000</c:formatCode>
                <c:ptCount val="14"/>
                <c:pt idx="0">
                  <c:v>0</c:v>
                </c:pt>
                <c:pt idx="1">
                  <c:v>0.10000000000000009</c:v>
                </c:pt>
                <c:pt idx="2">
                  <c:v>0.30000000000000004</c:v>
                </c:pt>
                <c:pt idx="3">
                  <c:v>0.5</c:v>
                </c:pt>
                <c:pt idx="4">
                  <c:v>0.7</c:v>
                </c:pt>
                <c:pt idx="5">
                  <c:v>0.98000000000000009</c:v>
                </c:pt>
                <c:pt idx="6">
                  <c:v>1</c:v>
                </c:pt>
                <c:pt idx="7">
                  <c:v>0.98571428571428577</c:v>
                </c:pt>
                <c:pt idx="8">
                  <c:v>0.9375</c:v>
                </c:pt>
                <c:pt idx="9">
                  <c:v>0.83333333333333337</c:v>
                </c:pt>
                <c:pt idx="10">
                  <c:v>0.83000000000000007</c:v>
                </c:pt>
                <c:pt idx="11">
                  <c:v>0.78181818181818175</c:v>
                </c:pt>
                <c:pt idx="12">
                  <c:v>0.69166666666666676</c:v>
                </c:pt>
                <c:pt idx="13">
                  <c:v>0.65384615384615385</c:v>
                </c:pt>
              </c:numCache>
            </c:numRef>
          </c:yVal>
          <c:smooth val="1"/>
        </c:ser>
        <c:axId val="166056704"/>
        <c:axId val="166058624"/>
      </c:scatterChart>
      <c:valAx>
        <c:axId val="166056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66058624"/>
        <c:crosses val="autoZero"/>
        <c:crossBetween val="midCat"/>
      </c:valAx>
      <c:valAx>
        <c:axId val="1660586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Px (g/L.h)</a:t>
                </a:r>
              </a:p>
            </c:rich>
          </c:tx>
          <c:layout/>
        </c:title>
        <c:numFmt formatCode="0.000" sourceLinked="1"/>
        <c:tickLblPos val="nextTo"/>
        <c:crossAx val="16605670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ux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379660036640796"/>
                  <c:y val="2.989816990397668E-2"/>
                </c:manualLayout>
              </c:layout>
              <c:numFmt formatCode="General" sourceLinked="0"/>
            </c:trendlineLbl>
          </c:trendline>
          <c:xVal>
            <c:numRef>
              <c:f>'1'!$A$4:$A$8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'1'!$D$4:$D$8</c:f>
              <c:numCache>
                <c:formatCode>0.0000</c:formatCode>
                <c:ptCount val="5"/>
                <c:pt idx="0">
                  <c:v>9.5310179804324935E-2</c:v>
                </c:pt>
                <c:pt idx="1">
                  <c:v>0.47000362924573563</c:v>
                </c:pt>
                <c:pt idx="2">
                  <c:v>0.91629073187415511</c:v>
                </c:pt>
                <c:pt idx="3">
                  <c:v>1.33500106673234</c:v>
                </c:pt>
                <c:pt idx="4">
                  <c:v>1.7749523509116738</c:v>
                </c:pt>
              </c:numCache>
            </c:numRef>
          </c:yVal>
        </c:ser>
        <c:axId val="166206080"/>
        <c:axId val="166224640"/>
      </c:scatterChart>
      <c:valAx>
        <c:axId val="16620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66224640"/>
        <c:crosses val="autoZero"/>
        <c:crossBetween val="midCat"/>
      </c:valAx>
      <c:valAx>
        <c:axId val="1662246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ln(Cx)</a:t>
                </a:r>
              </a:p>
            </c:rich>
          </c:tx>
          <c:layout/>
        </c:title>
        <c:numFmt formatCode="0.0000" sourceLinked="1"/>
        <c:tickLblPos val="nextTo"/>
        <c:crossAx val="166206080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'2'!$A$3:$A$17</c:f>
              <c:numCache>
                <c:formatCode>0.0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'2'!$B$3:$B$17</c:f>
              <c:numCache>
                <c:formatCode>0.0</c:formatCode>
                <c:ptCount val="15"/>
                <c:pt idx="0">
                  <c:v>155.5</c:v>
                </c:pt>
                <c:pt idx="1">
                  <c:v>151.1</c:v>
                </c:pt>
                <c:pt idx="2">
                  <c:v>150</c:v>
                </c:pt>
                <c:pt idx="3">
                  <c:v>144.30000000000001</c:v>
                </c:pt>
                <c:pt idx="4">
                  <c:v>137.19999999999999</c:v>
                </c:pt>
                <c:pt idx="5">
                  <c:v>120.3</c:v>
                </c:pt>
                <c:pt idx="6">
                  <c:v>113.6</c:v>
                </c:pt>
                <c:pt idx="7">
                  <c:v>105.4</c:v>
                </c:pt>
                <c:pt idx="8">
                  <c:v>89.4</c:v>
                </c:pt>
                <c:pt idx="9">
                  <c:v>80</c:v>
                </c:pt>
                <c:pt idx="10">
                  <c:v>65.8</c:v>
                </c:pt>
                <c:pt idx="11">
                  <c:v>44.5</c:v>
                </c:pt>
                <c:pt idx="12">
                  <c:v>25.6</c:v>
                </c:pt>
                <c:pt idx="13">
                  <c:v>5.3</c:v>
                </c:pt>
                <c:pt idx="14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v>Cx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'2'!$A$3:$A$17</c:f>
              <c:numCache>
                <c:formatCode>0.0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'2'!$C$3:$C$17</c:f>
              <c:numCache>
                <c:formatCode>0.000</c:formatCode>
                <c:ptCount val="15"/>
                <c:pt idx="0">
                  <c:v>1.4999999999999999E-2</c:v>
                </c:pt>
                <c:pt idx="1">
                  <c:v>1.4999999999999999E-2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0.05</c:v>
                </c:pt>
                <c:pt idx="6">
                  <c:v>5.8000000000000003E-2</c:v>
                </c:pt>
                <c:pt idx="7">
                  <c:v>0.08</c:v>
                </c:pt>
                <c:pt idx="8">
                  <c:v>0.106</c:v>
                </c:pt>
                <c:pt idx="9">
                  <c:v>0.2</c:v>
                </c:pt>
                <c:pt idx="10">
                  <c:v>0.23799999999999999</c:v>
                </c:pt>
                <c:pt idx="11">
                  <c:v>0.38200000000000001</c:v>
                </c:pt>
                <c:pt idx="12">
                  <c:v>0.6</c:v>
                </c:pt>
                <c:pt idx="13">
                  <c:v>0.66700000000000004</c:v>
                </c:pt>
                <c:pt idx="14">
                  <c:v>0.77700000000000002</c:v>
                </c:pt>
              </c:numCache>
            </c:numRef>
          </c:yVal>
          <c:smooth val="1"/>
        </c:ser>
        <c:ser>
          <c:idx val="2"/>
          <c:order val="2"/>
          <c:tx>
            <c:v>Cp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'2'!$A$3:$A$17</c:f>
              <c:numCache>
                <c:formatCode>0.0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'2'!$D$3:$D$17</c:f>
              <c:numCache>
                <c:formatCode>0.00</c:formatCode>
                <c:ptCount val="15"/>
                <c:pt idx="0">
                  <c:v>0</c:v>
                </c:pt>
                <c:pt idx="1">
                  <c:v>0.52</c:v>
                </c:pt>
                <c:pt idx="2">
                  <c:v>2</c:v>
                </c:pt>
                <c:pt idx="3">
                  <c:v>2.71</c:v>
                </c:pt>
                <c:pt idx="4">
                  <c:v>1.93</c:v>
                </c:pt>
                <c:pt idx="5">
                  <c:v>6.57</c:v>
                </c:pt>
                <c:pt idx="6">
                  <c:v>10.35</c:v>
                </c:pt>
                <c:pt idx="7">
                  <c:v>14.81</c:v>
                </c:pt>
                <c:pt idx="8">
                  <c:v>20.9</c:v>
                </c:pt>
                <c:pt idx="9">
                  <c:v>27.28</c:v>
                </c:pt>
                <c:pt idx="10">
                  <c:v>33.909999999999997</c:v>
                </c:pt>
                <c:pt idx="11">
                  <c:v>44.05</c:v>
                </c:pt>
                <c:pt idx="12">
                  <c:v>52.66</c:v>
                </c:pt>
                <c:pt idx="13">
                  <c:v>60.87</c:v>
                </c:pt>
                <c:pt idx="14">
                  <c:v>64.260000000000005</c:v>
                </c:pt>
              </c:numCache>
            </c:numRef>
          </c:yVal>
          <c:smooth val="1"/>
        </c:ser>
        <c:axId val="169449344"/>
        <c:axId val="169450880"/>
      </c:scatterChart>
      <c:valAx>
        <c:axId val="169449344"/>
        <c:scaling>
          <c:orientation val="minMax"/>
        </c:scaling>
        <c:axPos val="b"/>
        <c:numFmt formatCode="0.0" sourceLinked="1"/>
        <c:tickLblPos val="nextTo"/>
        <c:crossAx val="169450880"/>
        <c:crosses val="autoZero"/>
        <c:crossBetween val="midCat"/>
      </c:valAx>
      <c:valAx>
        <c:axId val="169450880"/>
        <c:scaling>
          <c:orientation val="minMax"/>
          <c:max val="160"/>
        </c:scaling>
        <c:axPos val="l"/>
        <c:majorGridlines/>
        <c:numFmt formatCode="0.0" sourceLinked="1"/>
        <c:tickLblPos val="nextTo"/>
        <c:crossAx val="169449344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Cx</c:v>
          </c:tx>
          <c:spPr>
            <a:ln w="28575">
              <a:noFill/>
            </a:ln>
          </c:spPr>
          <c:xVal>
            <c:numRef>
              <c:f>'2'!$A$3:$A$17</c:f>
              <c:numCache>
                <c:formatCode>0.0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'2'!$C$3:$C$17</c:f>
              <c:numCache>
                <c:formatCode>0.000</c:formatCode>
                <c:ptCount val="15"/>
                <c:pt idx="0">
                  <c:v>1.4999999999999999E-2</c:v>
                </c:pt>
                <c:pt idx="1">
                  <c:v>1.4999999999999999E-2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0.05</c:v>
                </c:pt>
                <c:pt idx="6">
                  <c:v>5.8000000000000003E-2</c:v>
                </c:pt>
                <c:pt idx="7">
                  <c:v>0.08</c:v>
                </c:pt>
                <c:pt idx="8">
                  <c:v>0.106</c:v>
                </c:pt>
                <c:pt idx="9">
                  <c:v>0.2</c:v>
                </c:pt>
                <c:pt idx="10">
                  <c:v>0.23799999999999999</c:v>
                </c:pt>
                <c:pt idx="11">
                  <c:v>0.38200000000000001</c:v>
                </c:pt>
                <c:pt idx="12">
                  <c:v>0.6</c:v>
                </c:pt>
                <c:pt idx="13">
                  <c:v>0.66700000000000004</c:v>
                </c:pt>
                <c:pt idx="14">
                  <c:v>0.77700000000000002</c:v>
                </c:pt>
              </c:numCache>
            </c:numRef>
          </c:yVal>
        </c:ser>
        <c:axId val="166148736"/>
        <c:axId val="166150528"/>
      </c:scatterChart>
      <c:valAx>
        <c:axId val="166148736"/>
        <c:scaling>
          <c:orientation val="minMax"/>
        </c:scaling>
        <c:axPos val="b"/>
        <c:numFmt formatCode="0.0" sourceLinked="1"/>
        <c:tickLblPos val="nextTo"/>
        <c:crossAx val="166150528"/>
        <c:crosses val="autoZero"/>
        <c:crossBetween val="midCat"/>
      </c:valAx>
      <c:valAx>
        <c:axId val="166150528"/>
        <c:scaling>
          <c:orientation val="minMax"/>
        </c:scaling>
        <c:axPos val="l"/>
        <c:majorGridlines/>
        <c:numFmt formatCode="0.000" sourceLinked="1"/>
        <c:tickLblPos val="nextTo"/>
        <c:crossAx val="166148736"/>
        <c:crosses val="autoZero"/>
        <c:crossBetween val="midCat"/>
      </c:valAx>
    </c:plotArea>
    <c:legend>
      <c:legendPos val="r"/>
      <c:layout/>
      <c:spPr>
        <a:ln>
          <a:solidFill>
            <a:schemeClr val="accent3"/>
          </a:solidFill>
        </a:ln>
      </c:spPr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lnCx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'2'!$A$10:$A$15</c:f>
              <c:numCache>
                <c:formatCode>0.0</c:formatCode>
                <c:ptCount val="6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</c:numCache>
            </c:numRef>
          </c:xVal>
          <c:yVal>
            <c:numRef>
              <c:f>'2'!$E$10:$E$15</c:f>
              <c:numCache>
                <c:formatCode>0.000</c:formatCode>
                <c:ptCount val="6"/>
                <c:pt idx="0">
                  <c:v>-2.5257286443082556</c:v>
                </c:pt>
                <c:pt idx="1">
                  <c:v>-2.2443161848700699</c:v>
                </c:pt>
                <c:pt idx="2">
                  <c:v>-1.6094379124341003</c:v>
                </c:pt>
                <c:pt idx="3">
                  <c:v>-1.4354846053106625</c:v>
                </c:pt>
                <c:pt idx="4">
                  <c:v>-0.96233467037556186</c:v>
                </c:pt>
                <c:pt idx="5">
                  <c:v>-0.51082562376599072</c:v>
                </c:pt>
              </c:numCache>
            </c:numRef>
          </c:yVal>
        </c:ser>
        <c:axId val="166183680"/>
        <c:axId val="166185600"/>
      </c:scatterChart>
      <c:valAx>
        <c:axId val="16618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0.0" sourceLinked="1"/>
        <c:tickLblPos val="high"/>
        <c:crossAx val="166185600"/>
        <c:crosses val="autoZero"/>
        <c:crossBetween val="midCat"/>
      </c:valAx>
      <c:valAx>
        <c:axId val="1661856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ln(Cx)</a:t>
                </a:r>
              </a:p>
            </c:rich>
          </c:tx>
          <c:layout/>
        </c:title>
        <c:numFmt formatCode="0.000" sourceLinked="1"/>
        <c:tickLblPos val="nextTo"/>
        <c:crossAx val="166183680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Cx vs Cs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'2'!$B$10:$B$15</c:f>
              <c:numCache>
                <c:formatCode>0.0</c:formatCode>
                <c:ptCount val="6"/>
                <c:pt idx="0">
                  <c:v>105.4</c:v>
                </c:pt>
                <c:pt idx="1">
                  <c:v>89.4</c:v>
                </c:pt>
                <c:pt idx="2">
                  <c:v>80</c:v>
                </c:pt>
                <c:pt idx="3">
                  <c:v>65.8</c:v>
                </c:pt>
                <c:pt idx="4">
                  <c:v>44.5</c:v>
                </c:pt>
                <c:pt idx="5">
                  <c:v>25.6</c:v>
                </c:pt>
              </c:numCache>
            </c:numRef>
          </c:xVal>
          <c:yVal>
            <c:numRef>
              <c:f>'2'!$C$10:$C$15</c:f>
              <c:numCache>
                <c:formatCode>0.000</c:formatCode>
                <c:ptCount val="6"/>
                <c:pt idx="0">
                  <c:v>0.08</c:v>
                </c:pt>
                <c:pt idx="1">
                  <c:v>0.106</c:v>
                </c:pt>
                <c:pt idx="2">
                  <c:v>0.2</c:v>
                </c:pt>
                <c:pt idx="3">
                  <c:v>0.23799999999999999</c:v>
                </c:pt>
                <c:pt idx="4">
                  <c:v>0.38200000000000001</c:v>
                </c:pt>
                <c:pt idx="5">
                  <c:v>0.6</c:v>
                </c:pt>
              </c:numCache>
            </c:numRef>
          </c:yVal>
        </c:ser>
        <c:axId val="169548416"/>
        <c:axId val="169562880"/>
      </c:scatterChart>
      <c:valAx>
        <c:axId val="16954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" sourceLinked="1"/>
        <c:tickLblPos val="nextTo"/>
        <c:crossAx val="169562880"/>
        <c:crosses val="autoZero"/>
        <c:crossBetween val="midCat"/>
      </c:valAx>
      <c:valAx>
        <c:axId val="1695628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 (g/L)</a:t>
                </a:r>
              </a:p>
            </c:rich>
          </c:tx>
          <c:layout/>
        </c:title>
        <c:numFmt formatCode="0.000" sourceLinked="1"/>
        <c:tickLblPos val="nextTo"/>
        <c:crossAx val="169548416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Cp vs Cs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333749865717334"/>
                  <c:y val="-0.26200994154985341"/>
                </c:manualLayout>
              </c:layout>
              <c:numFmt formatCode="General" sourceLinked="0"/>
            </c:trendlineLbl>
          </c:trendline>
          <c:xVal>
            <c:numRef>
              <c:f>'2'!$B$7:$B$17</c:f>
              <c:numCache>
                <c:formatCode>0.0</c:formatCode>
                <c:ptCount val="11"/>
                <c:pt idx="0">
                  <c:v>137.19999999999999</c:v>
                </c:pt>
                <c:pt idx="1">
                  <c:v>120.3</c:v>
                </c:pt>
                <c:pt idx="2">
                  <c:v>113.6</c:v>
                </c:pt>
                <c:pt idx="3">
                  <c:v>105.4</c:v>
                </c:pt>
                <c:pt idx="4">
                  <c:v>89.4</c:v>
                </c:pt>
                <c:pt idx="5">
                  <c:v>80</c:v>
                </c:pt>
                <c:pt idx="6">
                  <c:v>65.8</c:v>
                </c:pt>
                <c:pt idx="7">
                  <c:v>44.5</c:v>
                </c:pt>
                <c:pt idx="8">
                  <c:v>25.6</c:v>
                </c:pt>
                <c:pt idx="9">
                  <c:v>5.3</c:v>
                </c:pt>
                <c:pt idx="10">
                  <c:v>0.1</c:v>
                </c:pt>
              </c:numCache>
            </c:numRef>
          </c:xVal>
          <c:yVal>
            <c:numRef>
              <c:f>'2'!$D$7:$D$17</c:f>
              <c:numCache>
                <c:formatCode>0.00</c:formatCode>
                <c:ptCount val="11"/>
                <c:pt idx="0">
                  <c:v>1.93</c:v>
                </c:pt>
                <c:pt idx="1">
                  <c:v>6.57</c:v>
                </c:pt>
                <c:pt idx="2">
                  <c:v>10.35</c:v>
                </c:pt>
                <c:pt idx="3">
                  <c:v>14.81</c:v>
                </c:pt>
                <c:pt idx="4">
                  <c:v>20.9</c:v>
                </c:pt>
                <c:pt idx="5">
                  <c:v>27.28</c:v>
                </c:pt>
                <c:pt idx="6">
                  <c:v>33.909999999999997</c:v>
                </c:pt>
                <c:pt idx="7">
                  <c:v>44.05</c:v>
                </c:pt>
                <c:pt idx="8">
                  <c:v>52.66</c:v>
                </c:pt>
                <c:pt idx="9">
                  <c:v>60.87</c:v>
                </c:pt>
                <c:pt idx="10">
                  <c:v>64.260000000000005</c:v>
                </c:pt>
              </c:numCache>
            </c:numRef>
          </c:yVal>
        </c:ser>
        <c:axId val="169600128"/>
        <c:axId val="169602048"/>
      </c:scatterChart>
      <c:valAx>
        <c:axId val="16960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" sourceLinked="1"/>
        <c:tickLblPos val="nextTo"/>
        <c:crossAx val="169602048"/>
        <c:crosses val="autoZero"/>
        <c:crossBetween val="midCat"/>
      </c:valAx>
      <c:valAx>
        <c:axId val="1696020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Cp (g/L)</a:t>
                </a:r>
              </a:p>
            </c:rich>
          </c:tx>
          <c:layout/>
        </c:title>
        <c:numFmt formatCode="0.00" sourceLinked="1"/>
        <c:tickLblPos val="nextTo"/>
        <c:crossAx val="169600128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Cx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'3'!$A$3:$A$16</c:f>
              <c:numCache>
                <c:formatCode>0.0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xVal>
          <c:yVal>
            <c:numRef>
              <c:f>'3'!$B$3:$B$16</c:f>
              <c:numCache>
                <c:formatCode>0.00</c:formatCode>
                <c:ptCount val="14"/>
                <c:pt idx="0">
                  <c:v>0.78</c:v>
                </c:pt>
                <c:pt idx="1">
                  <c:v>1.1200000000000001</c:v>
                </c:pt>
                <c:pt idx="2">
                  <c:v>1.78</c:v>
                </c:pt>
                <c:pt idx="3">
                  <c:v>2.68</c:v>
                </c:pt>
                <c:pt idx="4">
                  <c:v>3.67</c:v>
                </c:pt>
                <c:pt idx="5">
                  <c:v>5.68</c:v>
                </c:pt>
                <c:pt idx="6">
                  <c:v>8.25</c:v>
                </c:pt>
                <c:pt idx="7">
                  <c:v>12</c:v>
                </c:pt>
                <c:pt idx="8">
                  <c:v>17</c:v>
                </c:pt>
                <c:pt idx="9">
                  <c:v>22.8</c:v>
                </c:pt>
                <c:pt idx="10">
                  <c:v>27.1</c:v>
                </c:pt>
                <c:pt idx="11">
                  <c:v>28.2</c:v>
                </c:pt>
                <c:pt idx="12">
                  <c:v>28.3</c:v>
                </c:pt>
                <c:pt idx="13">
                  <c:v>28.4</c:v>
                </c:pt>
              </c:numCache>
            </c:numRef>
          </c:yVal>
          <c:smooth val="1"/>
        </c:ser>
        <c:ser>
          <c:idx val="1"/>
          <c:order val="1"/>
          <c:tx>
            <c:v>Cs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'3'!$A$3:$A$16</c:f>
              <c:numCache>
                <c:formatCode>0.0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xVal>
          <c:yVal>
            <c:numRef>
              <c:f>'3'!$C$3:$C$16</c:f>
              <c:numCache>
                <c:formatCode>0.0</c:formatCode>
                <c:ptCount val="14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53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34</c:v>
                </c:pt>
                <c:pt idx="8">
                  <c:v>23</c:v>
                </c:pt>
                <c:pt idx="9">
                  <c:v>13</c:v>
                </c:pt>
                <c:pt idx="10">
                  <c:v>4.7</c:v>
                </c:pt>
                <c:pt idx="11">
                  <c:v>1.1000000000000001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axId val="169516416"/>
        <c:axId val="169609088"/>
      </c:scatterChart>
      <c:valAx>
        <c:axId val="1695164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0.0" sourceLinked="1"/>
        <c:tickLblPos val="low"/>
        <c:crossAx val="169609088"/>
        <c:crosses val="autoZero"/>
        <c:crossBetween val="midCat"/>
      </c:valAx>
      <c:valAx>
        <c:axId val="1696090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Cx, Cs (g/L)</a:t>
                </a:r>
              </a:p>
            </c:rich>
          </c:tx>
          <c:layout/>
        </c:title>
        <c:numFmt formatCode="0.00" sourceLinked="1"/>
        <c:tickLblPos val="nextTo"/>
        <c:crossAx val="169516416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596899</xdr:colOff>
      <xdr:row>0</xdr:row>
      <xdr:rowOff>180974</xdr:rowOff>
    </xdr:from>
    <xdr:to>
      <xdr:col>13</xdr:col>
      <xdr:colOff>158749</xdr:colOff>
      <xdr:row>16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12</xdr:row>
      <xdr:rowOff>182895</xdr:rowOff>
    </xdr:from>
    <xdr:to>
      <xdr:col>19</xdr:col>
      <xdr:colOff>95250</xdr:colOff>
      <xdr:row>23</xdr:row>
      <xdr:rowOff>155856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409575</xdr:colOff>
      <xdr:row>0</xdr:row>
      <xdr:rowOff>180974</xdr:rowOff>
    </xdr:from>
    <xdr:to>
      <xdr:col>19</xdr:col>
      <xdr:colOff>106160</xdr:colOff>
      <xdr:row>11</xdr:row>
      <xdr:rowOff>165802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180976</xdr:rowOff>
    </xdr:from>
    <xdr:to>
      <xdr:col>11</xdr:col>
      <xdr:colOff>571500</xdr:colOff>
      <xdr:row>12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479534</xdr:colOff>
      <xdr:row>13</xdr:row>
      <xdr:rowOff>95249</xdr:rowOff>
    </xdr:from>
    <xdr:to>
      <xdr:col>11</xdr:col>
      <xdr:colOff>590551</xdr:colOff>
      <xdr:row>23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9526</xdr:colOff>
      <xdr:row>0</xdr:row>
      <xdr:rowOff>95250</xdr:rowOff>
    </xdr:from>
    <xdr:to>
      <xdr:col>18</xdr:col>
      <xdr:colOff>381000</xdr:colOff>
      <xdr:row>11</xdr:row>
      <xdr:rowOff>81169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3174</xdr:colOff>
      <xdr:row>11</xdr:row>
      <xdr:rowOff>133349</xdr:rowOff>
    </xdr:from>
    <xdr:to>
      <xdr:col>18</xdr:col>
      <xdr:colOff>371475</xdr:colOff>
      <xdr:row>22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603249</xdr:colOff>
      <xdr:row>22</xdr:row>
      <xdr:rowOff>152399</xdr:rowOff>
    </xdr:from>
    <xdr:to>
      <xdr:col>18</xdr:col>
      <xdr:colOff>361950</xdr:colOff>
      <xdr:row>33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171450</xdr:rowOff>
    </xdr:from>
    <xdr:to>
      <xdr:col>13</xdr:col>
      <xdr:colOff>323850</xdr:colOff>
      <xdr:row>15</xdr:row>
      <xdr:rowOff>42036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9525</xdr:rowOff>
    </xdr:from>
    <xdr:to>
      <xdr:col>20</xdr:col>
      <xdr:colOff>94776</xdr:colOff>
      <xdr:row>15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15</xdr:row>
      <xdr:rowOff>180975</xdr:rowOff>
    </xdr:from>
    <xdr:to>
      <xdr:col>20</xdr:col>
      <xdr:colOff>86041</xdr:colOff>
      <xdr:row>30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16</xdr:row>
      <xdr:rowOff>0</xdr:rowOff>
    </xdr:from>
    <xdr:to>
      <xdr:col>13</xdr:col>
      <xdr:colOff>285751</xdr:colOff>
      <xdr:row>30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142876</xdr:rowOff>
    </xdr:from>
    <xdr:to>
      <xdr:col>11</xdr:col>
      <xdr:colOff>594185</xdr:colOff>
      <xdr:row>14</xdr:row>
      <xdr:rowOff>28576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0</xdr:row>
      <xdr:rowOff>152400</xdr:rowOff>
    </xdr:from>
    <xdr:to>
      <xdr:col>18</xdr:col>
      <xdr:colOff>323850</xdr:colOff>
      <xdr:row>14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14</xdr:row>
      <xdr:rowOff>180975</xdr:rowOff>
    </xdr:from>
    <xdr:to>
      <xdr:col>18</xdr:col>
      <xdr:colOff>314325</xdr:colOff>
      <xdr:row>27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11</xdr:col>
      <xdr:colOff>600075</xdr:colOff>
      <xdr:row>13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285749</xdr:colOff>
      <xdr:row>14</xdr:row>
      <xdr:rowOff>152400</xdr:rowOff>
    </xdr:from>
    <xdr:to>
      <xdr:col>18</xdr:col>
      <xdr:colOff>314325</xdr:colOff>
      <xdr:row>28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0</xdr:row>
      <xdr:rowOff>171218</xdr:rowOff>
    </xdr:from>
    <xdr:to>
      <xdr:col>18</xdr:col>
      <xdr:colOff>314325</xdr:colOff>
      <xdr:row>13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>
      <selection activeCell="D20" sqref="D20"/>
    </sheetView>
  </sheetViews>
  <sheetFormatPr defaultRowHeight="15"/>
  <cols>
    <col min="7" max="7" width="9.85546875" customWidth="1"/>
  </cols>
  <sheetData>
    <row r="2" spans="1:4">
      <c r="A2" s="21" t="s">
        <v>0</v>
      </c>
      <c r="B2" s="21" t="s">
        <v>1</v>
      </c>
      <c r="C2" s="1" t="s">
        <v>4</v>
      </c>
      <c r="D2" s="1" t="s">
        <v>11</v>
      </c>
    </row>
    <row r="3" spans="1:4">
      <c r="A3" s="13">
        <v>0</v>
      </c>
      <c r="B3" s="28">
        <v>1</v>
      </c>
      <c r="C3" s="20">
        <v>0</v>
      </c>
      <c r="D3" s="15">
        <f t="shared" ref="D3:D16" si="0">LN(B3)</f>
        <v>0</v>
      </c>
    </row>
    <row r="4" spans="1:4">
      <c r="A4" s="17">
        <v>1</v>
      </c>
      <c r="B4" s="18">
        <v>1.1000000000000001</v>
      </c>
      <c r="C4" s="16">
        <f t="shared" ref="C4:C16" si="1">(B4-$B$3)/A4</f>
        <v>0.10000000000000009</v>
      </c>
      <c r="D4" s="29">
        <f t="shared" si="0"/>
        <v>9.5310179804324935E-2</v>
      </c>
    </row>
    <row r="5" spans="1:4">
      <c r="A5" s="17">
        <v>2</v>
      </c>
      <c r="B5" s="18">
        <v>1.6</v>
      </c>
      <c r="C5" s="16">
        <f t="shared" si="1"/>
        <v>0.30000000000000004</v>
      </c>
      <c r="D5" s="29">
        <f t="shared" si="0"/>
        <v>0.47000362924573563</v>
      </c>
    </row>
    <row r="6" spans="1:4">
      <c r="A6" s="17">
        <v>3</v>
      </c>
      <c r="B6" s="18">
        <v>2.5</v>
      </c>
      <c r="C6" s="16">
        <f t="shared" si="1"/>
        <v>0.5</v>
      </c>
      <c r="D6" s="29">
        <f t="shared" si="0"/>
        <v>0.91629073187415511</v>
      </c>
    </row>
    <row r="7" spans="1:4">
      <c r="A7" s="17">
        <v>4</v>
      </c>
      <c r="B7" s="18">
        <v>3.8</v>
      </c>
      <c r="C7" s="16">
        <f t="shared" si="1"/>
        <v>0.7</v>
      </c>
      <c r="D7" s="29">
        <f t="shared" si="0"/>
        <v>1.33500106673234</v>
      </c>
    </row>
    <row r="8" spans="1:4">
      <c r="A8" s="17">
        <v>5</v>
      </c>
      <c r="B8" s="18">
        <v>5.9</v>
      </c>
      <c r="C8" s="16">
        <f t="shared" si="1"/>
        <v>0.98000000000000009</v>
      </c>
      <c r="D8" s="29">
        <f t="shared" si="0"/>
        <v>1.7749523509116738</v>
      </c>
    </row>
    <row r="9" spans="1:4">
      <c r="A9" s="13">
        <v>6</v>
      </c>
      <c r="B9" s="28">
        <v>7</v>
      </c>
      <c r="C9" s="20">
        <f t="shared" si="1"/>
        <v>1</v>
      </c>
      <c r="D9" s="15">
        <f t="shared" si="0"/>
        <v>1.9459101490553132</v>
      </c>
    </row>
    <row r="10" spans="1:4">
      <c r="A10" s="13">
        <v>7</v>
      </c>
      <c r="B10" s="28">
        <v>7.9</v>
      </c>
      <c r="C10" s="20">
        <f t="shared" si="1"/>
        <v>0.98571428571428577</v>
      </c>
      <c r="D10" s="15">
        <f t="shared" si="0"/>
        <v>2.066862759472976</v>
      </c>
    </row>
    <row r="11" spans="1:4">
      <c r="A11" s="13">
        <v>8</v>
      </c>
      <c r="B11" s="28">
        <v>8.5</v>
      </c>
      <c r="C11" s="20">
        <f t="shared" si="1"/>
        <v>0.9375</v>
      </c>
      <c r="D11" s="15">
        <f t="shared" si="0"/>
        <v>2.1400661634962708</v>
      </c>
    </row>
    <row r="12" spans="1:4">
      <c r="A12" s="13">
        <v>9</v>
      </c>
      <c r="B12" s="28">
        <v>8.5</v>
      </c>
      <c r="C12" s="20">
        <f t="shared" si="1"/>
        <v>0.83333333333333337</v>
      </c>
      <c r="D12" s="15">
        <f t="shared" si="0"/>
        <v>2.1400661634962708</v>
      </c>
    </row>
    <row r="13" spans="1:4">
      <c r="A13" s="13">
        <v>10</v>
      </c>
      <c r="B13" s="28">
        <v>9.3000000000000007</v>
      </c>
      <c r="C13" s="20">
        <f t="shared" si="1"/>
        <v>0.83000000000000007</v>
      </c>
      <c r="D13" s="15">
        <f t="shared" si="0"/>
        <v>2.2300144001592104</v>
      </c>
    </row>
    <row r="14" spans="1:4">
      <c r="A14" s="13">
        <v>11</v>
      </c>
      <c r="B14" s="28">
        <v>9.6</v>
      </c>
      <c r="C14" s="20">
        <f t="shared" si="1"/>
        <v>0.78181818181818175</v>
      </c>
      <c r="D14" s="15">
        <f t="shared" si="0"/>
        <v>2.2617630984737906</v>
      </c>
    </row>
    <row r="15" spans="1:4">
      <c r="A15" s="13">
        <v>12</v>
      </c>
      <c r="B15" s="28">
        <v>9.3000000000000007</v>
      </c>
      <c r="C15" s="20">
        <f t="shared" si="1"/>
        <v>0.69166666666666676</v>
      </c>
      <c r="D15" s="15">
        <f t="shared" si="0"/>
        <v>2.2300144001592104</v>
      </c>
    </row>
    <row r="16" spans="1:4">
      <c r="A16" s="13">
        <v>13</v>
      </c>
      <c r="B16" s="28">
        <v>9.5</v>
      </c>
      <c r="C16" s="20">
        <f t="shared" si="1"/>
        <v>0.65384615384615385</v>
      </c>
      <c r="D16" s="15">
        <f t="shared" si="0"/>
        <v>2.2512917986064953</v>
      </c>
    </row>
    <row r="17" spans="1:3">
      <c r="B17" s="19"/>
      <c r="C17" s="19"/>
    </row>
    <row r="19" spans="1:3">
      <c r="A19" s="30" t="s">
        <v>6</v>
      </c>
      <c r="B19" s="4">
        <f>SLOPE(D4:D8,A4:A8)</f>
        <v>0.42242817797013021</v>
      </c>
      <c r="C19" t="s">
        <v>13</v>
      </c>
    </row>
    <row r="20" spans="1:3">
      <c r="A20" s="31" t="s">
        <v>5</v>
      </c>
      <c r="B20" s="3">
        <f>LN(2)/B19</f>
        <v>1.6408639780866074</v>
      </c>
      <c r="C20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2"/>
  <sheetViews>
    <sheetView workbookViewId="0">
      <selection activeCell="D23" sqref="D23"/>
    </sheetView>
  </sheetViews>
  <sheetFormatPr defaultRowHeight="15"/>
  <cols>
    <col min="8" max="8" width="10.42578125" customWidth="1"/>
  </cols>
  <sheetData>
    <row r="2" spans="1:5">
      <c r="A2" s="22" t="s">
        <v>0</v>
      </c>
      <c r="B2" s="22" t="s">
        <v>2</v>
      </c>
      <c r="C2" s="22" t="s">
        <v>1</v>
      </c>
      <c r="D2" s="22" t="s">
        <v>7</v>
      </c>
      <c r="E2" s="2" t="s">
        <v>10</v>
      </c>
    </row>
    <row r="3" spans="1:5">
      <c r="A3" s="26">
        <v>0</v>
      </c>
      <c r="B3" s="26">
        <v>155.5</v>
      </c>
      <c r="C3" s="14">
        <v>1.4999999999999999E-2</v>
      </c>
      <c r="D3" s="27">
        <v>0</v>
      </c>
      <c r="E3" s="8">
        <f>LN(C3)</f>
        <v>-4.1997050778799272</v>
      </c>
    </row>
    <row r="4" spans="1:5">
      <c r="A4" s="26">
        <v>1.5</v>
      </c>
      <c r="B4" s="26">
        <v>151.1</v>
      </c>
      <c r="C4" s="14">
        <v>1.4999999999999999E-2</v>
      </c>
      <c r="D4" s="27">
        <v>0.52</v>
      </c>
      <c r="E4" s="8">
        <f t="shared" ref="E4:E17" si="0">LN(C4)</f>
        <v>-4.1997050778799272</v>
      </c>
    </row>
    <row r="5" spans="1:5">
      <c r="A5" s="26">
        <v>3</v>
      </c>
      <c r="B5" s="26">
        <v>150</v>
      </c>
      <c r="C5" s="14">
        <v>1.7000000000000001E-2</v>
      </c>
      <c r="D5" s="27">
        <v>2</v>
      </c>
      <c r="E5" s="8">
        <f t="shared" si="0"/>
        <v>-4.0745419349259206</v>
      </c>
    </row>
    <row r="6" spans="1:5">
      <c r="A6" s="26">
        <v>4.5</v>
      </c>
      <c r="B6" s="26">
        <v>144.30000000000001</v>
      </c>
      <c r="C6" s="14">
        <v>2.5000000000000001E-2</v>
      </c>
      <c r="D6" s="27">
        <v>2.71</v>
      </c>
      <c r="E6" s="8">
        <f t="shared" si="0"/>
        <v>-3.6888794541139363</v>
      </c>
    </row>
    <row r="7" spans="1:5">
      <c r="A7" s="26">
        <v>6</v>
      </c>
      <c r="B7" s="26">
        <v>137.19999999999999</v>
      </c>
      <c r="C7" s="14">
        <v>3.4000000000000002E-2</v>
      </c>
      <c r="D7" s="27">
        <v>1.93</v>
      </c>
      <c r="E7" s="8">
        <f t="shared" si="0"/>
        <v>-3.3813947543659757</v>
      </c>
    </row>
    <row r="8" spans="1:5">
      <c r="A8" s="26">
        <v>7.5</v>
      </c>
      <c r="B8" s="26">
        <v>120.3</v>
      </c>
      <c r="C8" s="14">
        <v>0.05</v>
      </c>
      <c r="D8" s="27">
        <v>6.57</v>
      </c>
      <c r="E8" s="8">
        <f t="shared" si="0"/>
        <v>-2.9957322735539909</v>
      </c>
    </row>
    <row r="9" spans="1:5">
      <c r="A9" s="26">
        <v>9</v>
      </c>
      <c r="B9" s="26">
        <v>113.6</v>
      </c>
      <c r="C9" s="14">
        <v>5.8000000000000003E-2</v>
      </c>
      <c r="D9" s="27">
        <v>10.35</v>
      </c>
      <c r="E9" s="8">
        <f t="shared" si="0"/>
        <v>-2.8473122684357177</v>
      </c>
    </row>
    <row r="10" spans="1:5">
      <c r="A10" s="23">
        <v>10.5</v>
      </c>
      <c r="B10" s="23">
        <v>105.4</v>
      </c>
      <c r="C10" s="24">
        <v>0.08</v>
      </c>
      <c r="D10" s="25">
        <v>14.81</v>
      </c>
      <c r="E10" s="12">
        <f t="shared" si="0"/>
        <v>-2.5257286443082556</v>
      </c>
    </row>
    <row r="11" spans="1:5">
      <c r="A11" s="23">
        <v>12</v>
      </c>
      <c r="B11" s="23">
        <v>89.4</v>
      </c>
      <c r="C11" s="24">
        <v>0.106</v>
      </c>
      <c r="D11" s="25">
        <v>20.9</v>
      </c>
      <c r="E11" s="12">
        <f t="shared" si="0"/>
        <v>-2.2443161848700699</v>
      </c>
    </row>
    <row r="12" spans="1:5">
      <c r="A12" s="23">
        <v>13.5</v>
      </c>
      <c r="B12" s="23">
        <v>80</v>
      </c>
      <c r="C12" s="24">
        <v>0.2</v>
      </c>
      <c r="D12" s="25">
        <v>27.28</v>
      </c>
      <c r="E12" s="12">
        <f t="shared" si="0"/>
        <v>-1.6094379124341003</v>
      </c>
    </row>
    <row r="13" spans="1:5">
      <c r="A13" s="23">
        <v>15</v>
      </c>
      <c r="B13" s="23">
        <v>65.8</v>
      </c>
      <c r="C13" s="24">
        <v>0.23799999999999999</v>
      </c>
      <c r="D13" s="25">
        <v>33.909999999999997</v>
      </c>
      <c r="E13" s="12">
        <f t="shared" si="0"/>
        <v>-1.4354846053106625</v>
      </c>
    </row>
    <row r="14" spans="1:5">
      <c r="A14" s="23">
        <v>16.5</v>
      </c>
      <c r="B14" s="23">
        <v>44.5</v>
      </c>
      <c r="C14" s="24">
        <v>0.38200000000000001</v>
      </c>
      <c r="D14" s="25">
        <v>44.05</v>
      </c>
      <c r="E14" s="12">
        <f t="shared" si="0"/>
        <v>-0.96233467037556186</v>
      </c>
    </row>
    <row r="15" spans="1:5">
      <c r="A15" s="23">
        <v>18</v>
      </c>
      <c r="B15" s="23">
        <v>25.6</v>
      </c>
      <c r="C15" s="24">
        <v>0.6</v>
      </c>
      <c r="D15" s="25">
        <v>52.66</v>
      </c>
      <c r="E15" s="12">
        <f t="shared" si="0"/>
        <v>-0.51082562376599072</v>
      </c>
    </row>
    <row r="16" spans="1:5">
      <c r="A16" s="26">
        <v>19.5</v>
      </c>
      <c r="B16" s="26">
        <v>5.3</v>
      </c>
      <c r="C16" s="14">
        <v>0.66700000000000004</v>
      </c>
      <c r="D16" s="27">
        <v>60.87</v>
      </c>
      <c r="E16" s="8">
        <f t="shared" si="0"/>
        <v>-0.40496523306651327</v>
      </c>
    </row>
    <row r="17" spans="1:5">
      <c r="A17" s="26">
        <v>21</v>
      </c>
      <c r="B17" s="26">
        <v>0.1</v>
      </c>
      <c r="C17" s="14">
        <v>0.77700000000000002</v>
      </c>
      <c r="D17" s="27">
        <v>64.260000000000005</v>
      </c>
      <c r="E17" s="8">
        <f t="shared" si="0"/>
        <v>-0.25231492861448956</v>
      </c>
    </row>
    <row r="20" spans="1:5">
      <c r="A20" s="30" t="s">
        <v>6</v>
      </c>
      <c r="B20" s="3">
        <f>SLOPE(E10:E15,A10:A15)</f>
        <v>0.26846500863463402</v>
      </c>
      <c r="C20" t="s">
        <v>13</v>
      </c>
    </row>
    <row r="21" spans="1:5">
      <c r="A21" s="30" t="s">
        <v>3</v>
      </c>
      <c r="B21" s="3">
        <f>-SLOPE(C10:C15,B10:B15)</f>
        <v>6.4310098740226734E-3</v>
      </c>
      <c r="C21" t="s">
        <v>15</v>
      </c>
    </row>
    <row r="22" spans="1:5">
      <c r="A22" s="32" t="s">
        <v>12</v>
      </c>
      <c r="B22" s="4">
        <f>-SLOPE(D10:D15,B10:B15)</f>
        <v>0.48254483155369732</v>
      </c>
      <c r="C22" t="s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0"/>
  <sheetViews>
    <sheetView workbookViewId="0">
      <selection activeCell="D20" sqref="D20"/>
    </sheetView>
  </sheetViews>
  <sheetFormatPr defaultRowHeight="15"/>
  <cols>
    <col min="5" max="5" width="10.28515625" customWidth="1"/>
  </cols>
  <sheetData>
    <row r="2" spans="1:5">
      <c r="A2" s="22" t="s">
        <v>0</v>
      </c>
      <c r="B2" s="22" t="s">
        <v>1</v>
      </c>
      <c r="C2" s="22" t="s">
        <v>2</v>
      </c>
      <c r="D2" s="2" t="s">
        <v>10</v>
      </c>
      <c r="E2" s="2" t="s">
        <v>8</v>
      </c>
    </row>
    <row r="3" spans="1:5">
      <c r="A3" s="23">
        <v>0</v>
      </c>
      <c r="B3" s="25">
        <v>0.78</v>
      </c>
      <c r="C3" s="23">
        <v>60</v>
      </c>
      <c r="D3" s="16">
        <f>LN(B3)</f>
        <v>-0.24846135929849961</v>
      </c>
      <c r="E3" s="12">
        <v>0</v>
      </c>
    </row>
    <row r="4" spans="1:5">
      <c r="A4" s="23">
        <v>4</v>
      </c>
      <c r="B4" s="25">
        <v>1.1200000000000001</v>
      </c>
      <c r="C4" s="23">
        <v>58</v>
      </c>
      <c r="D4" s="16">
        <f t="shared" ref="D4:D16" si="0">LN(B4)</f>
        <v>0.11332868530700327</v>
      </c>
      <c r="E4" s="12">
        <f t="shared" ref="E4:E16" si="1">(B4-B3)/A4</f>
        <v>8.500000000000002E-2</v>
      </c>
    </row>
    <row r="5" spans="1:5">
      <c r="A5" s="23">
        <v>8</v>
      </c>
      <c r="B5" s="25">
        <v>1.78</v>
      </c>
      <c r="C5" s="23">
        <v>56</v>
      </c>
      <c r="D5" s="16">
        <f t="shared" si="0"/>
        <v>0.57661336430399379</v>
      </c>
      <c r="E5" s="12">
        <f t="shared" si="1"/>
        <v>8.249999999999999E-2</v>
      </c>
    </row>
    <row r="6" spans="1:5">
      <c r="A6" s="23">
        <v>12</v>
      </c>
      <c r="B6" s="25">
        <v>2.68</v>
      </c>
      <c r="C6" s="23">
        <v>53</v>
      </c>
      <c r="D6" s="16">
        <f t="shared" si="0"/>
        <v>0.98581679452276538</v>
      </c>
      <c r="E6" s="12">
        <f t="shared" si="1"/>
        <v>7.5000000000000011E-2</v>
      </c>
    </row>
    <row r="7" spans="1:5">
      <c r="A7" s="23">
        <v>16</v>
      </c>
      <c r="B7" s="25">
        <v>3.67</v>
      </c>
      <c r="C7" s="23">
        <v>50</v>
      </c>
      <c r="D7" s="16">
        <f t="shared" si="0"/>
        <v>1.3001916620664788</v>
      </c>
      <c r="E7" s="12">
        <f t="shared" si="1"/>
        <v>6.1874999999999986E-2</v>
      </c>
    </row>
    <row r="8" spans="1:5">
      <c r="A8" s="23">
        <v>20</v>
      </c>
      <c r="B8" s="25">
        <v>5.68</v>
      </c>
      <c r="C8" s="23">
        <v>45</v>
      </c>
      <c r="D8" s="16">
        <f t="shared" si="0"/>
        <v>1.7369512327330598</v>
      </c>
      <c r="E8" s="12">
        <f t="shared" si="1"/>
        <v>0.10049999999999999</v>
      </c>
    </row>
    <row r="9" spans="1:5">
      <c r="A9" s="23">
        <v>24</v>
      </c>
      <c r="B9" s="25">
        <v>8.25</v>
      </c>
      <c r="C9" s="23">
        <v>40</v>
      </c>
      <c r="D9" s="16">
        <f t="shared" si="0"/>
        <v>2.1102132003465894</v>
      </c>
      <c r="E9" s="12">
        <f t="shared" si="1"/>
        <v>0.10708333333333335</v>
      </c>
    </row>
    <row r="10" spans="1:5">
      <c r="A10" s="23">
        <v>28</v>
      </c>
      <c r="B10" s="25">
        <v>12</v>
      </c>
      <c r="C10" s="23">
        <v>34</v>
      </c>
      <c r="D10" s="16">
        <f t="shared" si="0"/>
        <v>2.4849066497880004</v>
      </c>
      <c r="E10" s="12">
        <f t="shared" si="1"/>
        <v>0.13392857142857142</v>
      </c>
    </row>
    <row r="11" spans="1:5">
      <c r="A11" s="23">
        <v>32</v>
      </c>
      <c r="B11" s="25">
        <v>17</v>
      </c>
      <c r="C11" s="23">
        <v>23</v>
      </c>
      <c r="D11" s="16">
        <f t="shared" si="0"/>
        <v>2.8332133440562162</v>
      </c>
      <c r="E11" s="12">
        <f t="shared" si="1"/>
        <v>0.15625</v>
      </c>
    </row>
    <row r="12" spans="1:5">
      <c r="A12" s="23">
        <v>36</v>
      </c>
      <c r="B12" s="25">
        <v>22.8</v>
      </c>
      <c r="C12" s="23">
        <v>13</v>
      </c>
      <c r="D12" s="16">
        <f t="shared" si="0"/>
        <v>3.1267605359603952</v>
      </c>
      <c r="E12" s="4">
        <f t="shared" si="1"/>
        <v>0.16111111111111112</v>
      </c>
    </row>
    <row r="13" spans="1:5">
      <c r="A13" s="9">
        <v>40</v>
      </c>
      <c r="B13" s="10">
        <v>27.1</v>
      </c>
      <c r="C13" s="9">
        <v>4.7</v>
      </c>
      <c r="D13" s="7">
        <f t="shared" si="0"/>
        <v>3.2995337278856551</v>
      </c>
      <c r="E13" s="8">
        <f t="shared" si="1"/>
        <v>0.10750000000000001</v>
      </c>
    </row>
    <row r="14" spans="1:5">
      <c r="A14" s="9">
        <v>42</v>
      </c>
      <c r="B14" s="10">
        <v>28.2</v>
      </c>
      <c r="C14" s="9">
        <v>1.1000000000000001</v>
      </c>
      <c r="D14" s="7">
        <f t="shared" si="0"/>
        <v>3.3393219779440679</v>
      </c>
      <c r="E14" s="8">
        <f t="shared" si="1"/>
        <v>2.6190476190476139E-2</v>
      </c>
    </row>
    <row r="15" spans="1:5">
      <c r="A15" s="9">
        <v>43</v>
      </c>
      <c r="B15" s="10">
        <v>28.3</v>
      </c>
      <c r="C15" s="9">
        <v>0</v>
      </c>
      <c r="D15" s="7">
        <f t="shared" si="0"/>
        <v>3.3428618046491918</v>
      </c>
      <c r="E15" s="8">
        <f t="shared" si="1"/>
        <v>2.3255813953488701E-3</v>
      </c>
    </row>
    <row r="16" spans="1:5">
      <c r="A16" s="9">
        <v>44</v>
      </c>
      <c r="B16" s="10">
        <v>28.4</v>
      </c>
      <c r="C16" s="9">
        <v>0</v>
      </c>
      <c r="D16" s="7">
        <f t="shared" si="0"/>
        <v>3.3463891451671604</v>
      </c>
      <c r="E16" s="8">
        <f t="shared" si="1"/>
        <v>2.2727272727272245E-3</v>
      </c>
    </row>
    <row r="19" spans="1:3">
      <c r="A19" s="30" t="s">
        <v>6</v>
      </c>
      <c r="B19" s="4">
        <f>SLOPE(D3:D12,A3:A12)</f>
        <v>9.5102431642625204E-2</v>
      </c>
      <c r="C19" t="s">
        <v>13</v>
      </c>
    </row>
    <row r="20" spans="1:3">
      <c r="A20" s="30" t="s">
        <v>3</v>
      </c>
      <c r="B20" s="4">
        <f>-SLOPE(B3:B16,C3:C16)</f>
        <v>0.48404844980718048</v>
      </c>
      <c r="C20" t="s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D20" sqref="D20"/>
    </sheetView>
  </sheetViews>
  <sheetFormatPr defaultRowHeight="15"/>
  <cols>
    <col min="5" max="5" width="11.28515625" customWidth="1"/>
  </cols>
  <sheetData>
    <row r="2" spans="1:7">
      <c r="A2" s="21" t="s">
        <v>0</v>
      </c>
      <c r="B2" s="21" t="s">
        <v>1</v>
      </c>
      <c r="C2" s="21" t="s">
        <v>2</v>
      </c>
      <c r="D2" s="2" t="s">
        <v>10</v>
      </c>
    </row>
    <row r="3" spans="1:7">
      <c r="A3" s="11">
        <v>0</v>
      </c>
      <c r="B3" s="34">
        <v>0.1</v>
      </c>
      <c r="C3" s="34">
        <v>10</v>
      </c>
      <c r="D3" s="7">
        <f>LN(B3)</f>
        <v>-2.3025850929940455</v>
      </c>
    </row>
    <row r="4" spans="1:7">
      <c r="A4" s="11">
        <v>1</v>
      </c>
      <c r="B4" s="34">
        <v>0.15</v>
      </c>
      <c r="C4" s="34">
        <v>9.9</v>
      </c>
      <c r="D4" s="7">
        <f t="shared" ref="D4:D12" si="0">LN(B4)</f>
        <v>-1.8971199848858813</v>
      </c>
    </row>
    <row r="5" spans="1:7">
      <c r="A5" s="11">
        <v>2</v>
      </c>
      <c r="B5" s="34">
        <v>0.2</v>
      </c>
      <c r="C5" s="34">
        <v>9.8000000000000007</v>
      </c>
      <c r="D5" s="7">
        <f t="shared" si="0"/>
        <v>-1.6094379124341003</v>
      </c>
    </row>
    <row r="6" spans="1:7">
      <c r="A6" s="17">
        <v>3</v>
      </c>
      <c r="B6" s="33">
        <v>0.25</v>
      </c>
      <c r="C6" s="33">
        <v>9.6999999999999993</v>
      </c>
      <c r="D6" s="16">
        <f t="shared" si="0"/>
        <v>-1.3862943611198906</v>
      </c>
    </row>
    <row r="7" spans="1:7">
      <c r="A7" s="17">
        <v>4</v>
      </c>
      <c r="B7" s="33">
        <v>0.68</v>
      </c>
      <c r="C7" s="33">
        <v>8.8000000000000007</v>
      </c>
      <c r="D7" s="16">
        <f t="shared" si="0"/>
        <v>-0.38566248081198462</v>
      </c>
    </row>
    <row r="8" spans="1:7">
      <c r="A8" s="17">
        <v>5</v>
      </c>
      <c r="B8" s="33">
        <v>1.8</v>
      </c>
      <c r="C8" s="33">
        <v>6.5</v>
      </c>
      <c r="D8" s="16">
        <f t="shared" si="0"/>
        <v>0.58778666490211906</v>
      </c>
    </row>
    <row r="9" spans="1:7">
      <c r="A9" s="17">
        <v>5.5</v>
      </c>
      <c r="B9" s="33">
        <v>3</v>
      </c>
      <c r="C9" s="33">
        <v>4.0999999999999996</v>
      </c>
      <c r="D9" s="16">
        <f t="shared" si="0"/>
        <v>1.0986122886681098</v>
      </c>
    </row>
    <row r="10" spans="1:7">
      <c r="A10" s="17">
        <v>6</v>
      </c>
      <c r="B10" s="33">
        <v>5</v>
      </c>
      <c r="C10" s="33">
        <v>0.2</v>
      </c>
      <c r="D10" s="16">
        <f t="shared" si="0"/>
        <v>1.6094379124341003</v>
      </c>
    </row>
    <row r="11" spans="1:7">
      <c r="A11" s="11">
        <v>7</v>
      </c>
      <c r="B11" s="34">
        <v>5.3</v>
      </c>
      <c r="C11" s="34">
        <v>0</v>
      </c>
      <c r="D11" s="7">
        <f t="shared" si="0"/>
        <v>1.6677068205580761</v>
      </c>
    </row>
    <row r="12" spans="1:7">
      <c r="A12" s="11">
        <v>8</v>
      </c>
      <c r="B12" s="34">
        <v>5.3</v>
      </c>
      <c r="C12" s="34">
        <v>0</v>
      </c>
      <c r="D12" s="7">
        <f t="shared" si="0"/>
        <v>1.6677068205580761</v>
      </c>
    </row>
    <row r="13" spans="1:7">
      <c r="E13" s="6"/>
      <c r="F13" s="6"/>
      <c r="G13" s="6"/>
    </row>
    <row r="14" spans="1:7">
      <c r="E14" s="6"/>
      <c r="F14" s="6"/>
      <c r="G14" s="6"/>
    </row>
    <row r="15" spans="1:7">
      <c r="A15" s="32" t="s">
        <v>6</v>
      </c>
      <c r="B15" s="4">
        <f>SLOPE(D6:D10,A6:A10)</f>
        <v>0.9955447012140789</v>
      </c>
      <c r="C15" t="s">
        <v>13</v>
      </c>
    </row>
    <row r="16" spans="1:7">
      <c r="A16" s="30" t="s">
        <v>5</v>
      </c>
      <c r="B16" s="4">
        <f>LN(2)/umax</f>
        <v>0.69624917868041869</v>
      </c>
      <c r="C16" t="s">
        <v>14</v>
      </c>
    </row>
    <row r="17" spans="1:3">
      <c r="A17" s="30" t="s">
        <v>3</v>
      </c>
      <c r="B17" s="4">
        <f>-SLOPE(B6:B10,C6:C10)</f>
        <v>0.50004751238715794</v>
      </c>
      <c r="C17" t="s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16"/>
  <sheetViews>
    <sheetView workbookViewId="0">
      <selection activeCell="D19" sqref="D19"/>
    </sheetView>
  </sheetViews>
  <sheetFormatPr defaultRowHeight="15"/>
  <cols>
    <col min="5" max="5" width="11.7109375" customWidth="1"/>
  </cols>
  <sheetData>
    <row r="2" spans="1:4">
      <c r="A2" s="21" t="s">
        <v>0</v>
      </c>
      <c r="B2" s="21" t="s">
        <v>1</v>
      </c>
      <c r="C2" s="21" t="s">
        <v>2</v>
      </c>
      <c r="D2" s="5" t="s">
        <v>10</v>
      </c>
    </row>
    <row r="3" spans="1:4">
      <c r="A3" s="11">
        <v>0</v>
      </c>
      <c r="B3" s="34">
        <v>0.2</v>
      </c>
      <c r="C3" s="34">
        <v>9.23</v>
      </c>
      <c r="D3" s="8">
        <f>LN(B3)</f>
        <v>-1.6094379124341003</v>
      </c>
    </row>
    <row r="4" spans="1:4">
      <c r="A4" s="11">
        <v>2</v>
      </c>
      <c r="B4" s="34">
        <v>0.21099999999999999</v>
      </c>
      <c r="C4" s="34">
        <v>9.2100000000000009</v>
      </c>
      <c r="D4" s="8">
        <f t="shared" ref="D4:D11" si="0">LN(B4)</f>
        <v>-1.5558971455060706</v>
      </c>
    </row>
    <row r="5" spans="1:4">
      <c r="A5" s="17">
        <v>4</v>
      </c>
      <c r="B5" s="33">
        <v>0.30499999999999999</v>
      </c>
      <c r="C5" s="33">
        <v>9.07</v>
      </c>
      <c r="D5" s="12">
        <f t="shared" si="0"/>
        <v>-1.1874435023747254</v>
      </c>
    </row>
    <row r="6" spans="1:4">
      <c r="A6" s="17">
        <v>8</v>
      </c>
      <c r="B6" s="33">
        <v>0.98</v>
      </c>
      <c r="C6" s="33">
        <v>8.0299999999999994</v>
      </c>
      <c r="D6" s="12">
        <f t="shared" si="0"/>
        <v>-2.0202707317519466E-2</v>
      </c>
    </row>
    <row r="7" spans="1:4">
      <c r="A7" s="17">
        <v>10</v>
      </c>
      <c r="B7" s="33">
        <v>1.77</v>
      </c>
      <c r="C7" s="33">
        <v>6.8</v>
      </c>
      <c r="D7" s="12">
        <f t="shared" si="0"/>
        <v>0.5709795465857378</v>
      </c>
    </row>
    <row r="8" spans="1:4">
      <c r="A8" s="17">
        <v>12</v>
      </c>
      <c r="B8" s="33">
        <v>3.2</v>
      </c>
      <c r="C8" s="33">
        <v>4.5999999999999996</v>
      </c>
      <c r="D8" s="12">
        <f t="shared" si="0"/>
        <v>1.1631508098056809</v>
      </c>
    </row>
    <row r="9" spans="1:4">
      <c r="A9" s="17">
        <v>14</v>
      </c>
      <c r="B9" s="33">
        <v>5.6</v>
      </c>
      <c r="C9" s="33">
        <v>0.92</v>
      </c>
      <c r="D9" s="12">
        <f t="shared" si="0"/>
        <v>1.7227665977411035</v>
      </c>
    </row>
    <row r="10" spans="1:4">
      <c r="A10" s="11">
        <v>16</v>
      </c>
      <c r="B10" s="34">
        <v>6.15</v>
      </c>
      <c r="C10" s="34">
        <v>7.6999999999999999E-2</v>
      </c>
      <c r="D10" s="8">
        <f t="shared" si="0"/>
        <v>1.8164520818184267</v>
      </c>
    </row>
    <row r="11" spans="1:4">
      <c r="A11" s="11">
        <v>18</v>
      </c>
      <c r="B11" s="34">
        <v>6.2</v>
      </c>
      <c r="C11" s="34">
        <v>0</v>
      </c>
      <c r="D11" s="8">
        <f t="shared" si="0"/>
        <v>1.824549292051046</v>
      </c>
    </row>
    <row r="14" spans="1:4">
      <c r="A14" s="32" t="s">
        <v>9</v>
      </c>
      <c r="B14" s="4">
        <v>0.29189999999999999</v>
      </c>
      <c r="C14" t="s">
        <v>13</v>
      </c>
    </row>
    <row r="15" spans="1:4">
      <c r="A15" s="30" t="s">
        <v>5</v>
      </c>
      <c r="B15" s="4">
        <f>LN(2)/umax.</f>
        <v>2.3746049351145779</v>
      </c>
      <c r="C15" t="s">
        <v>14</v>
      </c>
    </row>
    <row r="16" spans="1:4">
      <c r="A16" s="30" t="s">
        <v>3</v>
      </c>
      <c r="B16" s="4">
        <v>0.65</v>
      </c>
      <c r="C16" t="s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'4'!umax</vt:lpstr>
      <vt:lpstr>umax.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2015-04-24T03:25:02Z</dcterms:created>
  <dcterms:modified xsi:type="dcterms:W3CDTF">2015-06-08T01:40:24Z</dcterms:modified>
</cp:coreProperties>
</file>