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ley88dJE3HhGXmjjUt3Xwy77fGrMJ8EQTKDoXjT1miRoxD0OTLsXhGUk2UN3wFr8T6Iwxg792H4ifRQK7tnecA==" workbookSaltValue="f5JJSOW0q34k2FDdKP+S7w==" workbookSpinCount="100000" lockStructure="1"/>
  <bookViews>
    <workbookView xWindow="360" yWindow="300" windowWidth="18735" windowHeight="11700"/>
  </bookViews>
  <sheets>
    <sheet name="Liquid-Liquid Extraction" sheetId="1" r:id="rId1"/>
    <sheet name="Equilibrium" sheetId="3" r:id="rId2"/>
    <sheet name="Example" sheetId="2" r:id="rId3"/>
    <sheet name="Credits" sheetId="4" r:id="rId4"/>
  </sheets>
  <externalReferences>
    <externalReference r:id="rId5"/>
    <externalReference r:id="rId6"/>
  </externalReferences>
  <definedNames>
    <definedName name="A." localSheetId="3">[1]Operation!$C$3</definedName>
    <definedName name="A.">Equilibrium!$H$4</definedName>
    <definedName name="A..">#REF!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 localSheetId="3">[2]Main!$P$8</definedName>
    <definedName name="B">#REF!</definedName>
    <definedName name="B." localSheetId="3">[1]Operation!$C$4</definedName>
    <definedName name="B.">Equilibrium!$H$5</definedName>
    <definedName name="B..">#REF!</definedName>
    <definedName name="C." localSheetId="3">[1]Operation!$C$5</definedName>
    <definedName name="C.">'Liquid-Liquid Extraction'!#REF!</definedName>
    <definedName name="C_">#REF!</definedName>
    <definedName name="const1">#REF!</definedName>
    <definedName name="const10">#REF!</definedName>
    <definedName name="const11">#REF!</definedName>
    <definedName name="const12">#REF!</definedName>
    <definedName name="const13">#REF!</definedName>
    <definedName name="const14">#REF!</definedName>
    <definedName name="const15">#REF!</definedName>
    <definedName name="const16">#REF!</definedName>
    <definedName name="const17">#REF!</definedName>
    <definedName name="const18">#REF!</definedName>
    <definedName name="const19">#REF!</definedName>
    <definedName name="const2">#REF!</definedName>
    <definedName name="const20">#REF!</definedName>
    <definedName name="const3">#REF!</definedName>
    <definedName name="const4">#REF!</definedName>
    <definedName name="const5">#REF!</definedName>
    <definedName name="const6">#REF!</definedName>
    <definedName name="const7">#REF!</definedName>
    <definedName name="const8">#REF!</definedName>
    <definedName name="const9">#REF!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 localSheetId="3">[1]Equilibrium!$R$3</definedName>
    <definedName name="D.">'Liquid-Liquid Extraction'!#REF!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3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 localSheetId="3">[1]Absorption_packed!$B$6</definedName>
    <definedName name="L.">'Liquid-Liquid Extraction'!$B$7</definedName>
    <definedName name="L_">'Liquid-Liquid Extraction'!#REF!</definedName>
    <definedName name="LA">#REF!</definedName>
    <definedName name="Ln">#REF!</definedName>
    <definedName name="Ln.">#REF!</definedName>
    <definedName name="Lo">'Liquid-Liquid Extraction'!$B$2</definedName>
    <definedName name="Lo.">#REF!</definedName>
    <definedName name="Lt">[2]Main!$M$7</definedName>
    <definedName name="M">#REF!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d">#REF!</definedName>
    <definedName name="NM">#REF!</definedName>
    <definedName name="Nn">#REF!</definedName>
    <definedName name="Nn_1">#REF!</definedName>
    <definedName name="No">#REF!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3">[1]Absorption_packed!$E$2</definedName>
    <definedName name="S">[2]Main!#REF!</definedName>
    <definedName name="S.">[2]Main!$J$14</definedName>
    <definedName name="slope_n">#REF!</definedName>
    <definedName name="solver_adj" localSheetId="0" hidden="1">Equilibrium!$H$4:$H$5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Equilibrium!$E$11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">'Liquid-Liquid Extraction'!#REF!</definedName>
    <definedName name="V." localSheetId="3">[1]Absorption_packed!$B$2</definedName>
    <definedName name="V.">'Liquid-Liquid Extraction'!$B$8</definedName>
    <definedName name="V1.">#REF!</definedName>
    <definedName name="V1_">#REF!</definedName>
    <definedName name="Vc">[2]Main!$C$3</definedName>
    <definedName name="Vn_1">'Liquid-Liquid Extraction'!$B$4</definedName>
    <definedName name="Vn_1.">#REF!</definedName>
    <definedName name="x1.">[1]Absorption_packed!$B$9</definedName>
    <definedName name="x2.">[1]Absorption_packed!$B$7</definedName>
    <definedName name="xaM">#REF!</definedName>
    <definedName name="xan">#REF!</definedName>
    <definedName name="xao">#REF!</definedName>
    <definedName name="xco">#REF!</definedName>
    <definedName name="xn">'Liquid-Liquid Extraction'!$B$6</definedName>
    <definedName name="xo">'Liquid-Liquid Extraction'!$B$3</definedName>
    <definedName name="y1.">[1]Absorption_packed!$B$3</definedName>
    <definedName name="y1_">'Liquid-Liquid Extraction'!#REF!</definedName>
    <definedName name="y2.">[1]Absorption_packed!$B$4</definedName>
    <definedName name="ya1.">#REF!</definedName>
    <definedName name="ya1_">#REF!</definedName>
    <definedName name="ya10.">#REF!</definedName>
    <definedName name="ya2.">#REF!</definedName>
    <definedName name="ya3.">#REF!</definedName>
    <definedName name="ya4.">#REF!</definedName>
    <definedName name="ya5.">#REF!</definedName>
    <definedName name="ya6.">#REF!</definedName>
    <definedName name="ya7.">#REF!</definedName>
    <definedName name="ya8.">#REF!</definedName>
    <definedName name="ya9.">#REF!</definedName>
    <definedName name="yad">#REF!</definedName>
    <definedName name="yaM">#REF!</definedName>
    <definedName name="yan">#REF!</definedName>
    <definedName name="yan_1">#REF!</definedName>
    <definedName name="yao">#REF!</definedName>
    <definedName name="ycn_1">#REF!</definedName>
    <definedName name="yco">#REF!</definedName>
    <definedName name="yn_1">'Liquid-Liquid Extraction'!$B$5</definedName>
  </definedNames>
  <calcPr calcId="171027"/>
</workbook>
</file>

<file path=xl/calcChain.xml><?xml version="1.0" encoding="utf-8"?>
<calcChain xmlns="http://schemas.openxmlformats.org/spreadsheetml/2006/main">
  <c r="D10" i="3" l="1"/>
  <c r="E10" i="3" s="1"/>
  <c r="D9" i="3"/>
  <c r="E9" i="3" s="1"/>
  <c r="D8" i="3"/>
  <c r="E8" i="3" s="1"/>
  <c r="E7" i="3"/>
  <c r="D7" i="3"/>
  <c r="D6" i="3"/>
  <c r="E6" i="3" s="1"/>
  <c r="D5" i="3"/>
  <c r="E5" i="3" s="1"/>
  <c r="D4" i="3"/>
  <c r="E4" i="3" s="1"/>
  <c r="E11" i="3" l="1"/>
  <c r="B14" i="1" l="1"/>
  <c r="B13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6" i="1"/>
  <c r="B7" i="1"/>
  <c r="B8" i="1"/>
  <c r="A14" i="1"/>
  <c r="A13" i="1"/>
  <c r="B9" i="1" l="1"/>
  <c r="B26" i="1" s="1"/>
  <c r="C26" i="1" s="1"/>
  <c r="E26" i="1" l="1"/>
  <c r="B27" i="1" l="1"/>
  <c r="C27" i="1" l="1"/>
  <c r="B28" i="1"/>
  <c r="E27" i="1"/>
  <c r="C28" i="1" l="1"/>
  <c r="E28" i="1"/>
  <c r="B29" i="1" l="1"/>
  <c r="C29" i="1" l="1"/>
  <c r="E29" i="1"/>
  <c r="B30" i="1" l="1"/>
  <c r="C30" i="1" l="1"/>
  <c r="E30" i="1"/>
  <c r="B31" i="1" l="1"/>
  <c r="C31" i="1" l="1"/>
  <c r="E31" i="1"/>
  <c r="B32" i="1" l="1"/>
  <c r="C32" i="1" l="1"/>
  <c r="E32" i="1"/>
  <c r="B33" i="1" l="1"/>
  <c r="C33" i="1" l="1"/>
  <c r="E33" i="1"/>
  <c r="B34" i="1" l="1"/>
  <c r="C34" i="1" l="1"/>
  <c r="E34" i="1"/>
  <c r="B35" i="1" l="1"/>
  <c r="C35" i="1" l="1"/>
  <c r="E35" i="1"/>
  <c r="B36" i="1" l="1"/>
  <c r="C36" i="1" l="1"/>
  <c r="E36" i="1"/>
  <c r="B37" i="1" l="1"/>
  <c r="C37" i="1" l="1"/>
  <c r="E37" i="1"/>
  <c r="B38" i="1" l="1"/>
  <c r="C38" i="1" l="1"/>
  <c r="E38" i="1"/>
  <c r="B39" i="1" l="1"/>
  <c r="C39" i="1" l="1"/>
  <c r="E39" i="1"/>
  <c r="B40" i="1" l="1"/>
  <c r="C40" i="1" l="1"/>
  <c r="E40" i="1"/>
  <c r="B41" i="1" l="1"/>
  <c r="C41" i="1" l="1"/>
  <c r="E41" i="1"/>
  <c r="B42" i="1" l="1"/>
  <c r="C42" i="1" l="1"/>
  <c r="E42" i="1"/>
  <c r="B43" i="1" l="1"/>
  <c r="E43" i="1" s="1"/>
  <c r="C43" i="1" l="1"/>
  <c r="B44" i="1"/>
  <c r="C44" i="1" l="1"/>
  <c r="E44" i="1"/>
  <c r="B45" i="1" l="1"/>
  <c r="C45" i="1" l="1"/>
  <c r="E45" i="1"/>
  <c r="B16" i="1" s="1"/>
</calcChain>
</file>

<file path=xl/sharedStrings.xml><?xml version="1.0" encoding="utf-8"?>
<sst xmlns="http://schemas.openxmlformats.org/spreadsheetml/2006/main" count="37" uniqueCount="34">
  <si>
    <t>xo</t>
  </si>
  <si>
    <t>yn+1</t>
  </si>
  <si>
    <t>xn</t>
  </si>
  <si>
    <t>xeq</t>
  </si>
  <si>
    <t>yeq</t>
  </si>
  <si>
    <t>xN</t>
  </si>
  <si>
    <t>yN+1</t>
  </si>
  <si>
    <t>yeq'</t>
  </si>
  <si>
    <t>A.</t>
  </si>
  <si>
    <t>B.</t>
  </si>
  <si>
    <t>yeq'=A.*xeq' + B.</t>
  </si>
  <si>
    <t>x</t>
  </si>
  <si>
    <t>y</t>
  </si>
  <si>
    <t>diff x</t>
  </si>
  <si>
    <t>Nstages</t>
  </si>
  <si>
    <t>Stages:</t>
  </si>
  <si>
    <t>Operating Line:</t>
  </si>
  <si>
    <t>Equilibrium Line:</t>
  </si>
  <si>
    <t>Initial Data:</t>
  </si>
  <si>
    <t>Coefficients:</t>
  </si>
  <si>
    <t>kg/h</t>
  </si>
  <si>
    <t>E</t>
  </si>
  <si>
    <t>SE</t>
  </si>
  <si>
    <t>Lo</t>
  </si>
  <si>
    <t>Vn+1</t>
  </si>
  <si>
    <t>L.</t>
  </si>
  <si>
    <t>V.</t>
  </si>
  <si>
    <t xml:space="preserve"> -L/V</t>
  </si>
  <si>
    <t>Nmax = 20</t>
  </si>
  <si>
    <t>yin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</si>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</sst>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/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166" fontId="1" fillId="6" borderId="1" xfId="0" applyNumberFormat="1" applyFont="1" applyFill="1" applyBorder="1" applyAlignment="1" applyProtection="1">
      <alignment horizontal="center"/>
      <protection locked="0"/>
    </xf>
    <xf numFmtId="0" fontId="0" fillId="8" borderId="1" xfId="0" applyFont="1" applyFill="1" applyBorder="1" applyAlignment="1" applyProtection="1">
      <alignment horizontal="center"/>
      <protection locked="0"/>
    </xf>
    <xf numFmtId="164" fontId="0" fillId="6" borderId="1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0" fillId="0" borderId="0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Equilibrium</c:v>
          </c:tx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Equilibrium!$B$4:$B$9</c:f>
              <c:numCache>
                <c:formatCode>0.00000</c:formatCode>
                <c:ptCount val="6"/>
                <c:pt idx="0">
                  <c:v>0</c:v>
                </c:pt>
                <c:pt idx="1">
                  <c:v>1.01E-3</c:v>
                </c:pt>
                <c:pt idx="2">
                  <c:v>2.4599999999999999E-3</c:v>
                </c:pt>
                <c:pt idx="3">
                  <c:v>5.0000000000000001E-3</c:v>
                </c:pt>
                <c:pt idx="4">
                  <c:v>7.4599999999999996E-3</c:v>
                </c:pt>
                <c:pt idx="5">
                  <c:v>9.8799999999999999E-3</c:v>
                </c:pt>
              </c:numCache>
            </c:numRef>
          </c:xVal>
          <c:yVal>
            <c:numRef>
              <c:f>Equilibrium!$D$4:$D$9</c:f>
              <c:numCache>
                <c:formatCode>General</c:formatCode>
                <c:ptCount val="6"/>
                <c:pt idx="0">
                  <c:v>0</c:v>
                </c:pt>
                <c:pt idx="1">
                  <c:v>9.3158239122412203E-4</c:v>
                </c:pt>
                <c:pt idx="2">
                  <c:v>2.2690026558528117E-3</c:v>
                </c:pt>
                <c:pt idx="3">
                  <c:v>4.6117940159609997E-3</c:v>
                </c:pt>
                <c:pt idx="4">
                  <c:v>6.8807966718138118E-3</c:v>
                </c:pt>
                <c:pt idx="5">
                  <c:v>9.1129049755389359E-3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1-4F36-94BD-26BEEBF4D5C8}"/>
            </c:ext>
          </c:extLst>
        </c:ser>
        <c:ser>
          <c:idx val="2"/>
          <c:order val="1"/>
          <c:tx>
            <c:v>1y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Extraction'!$B$3,'Liquid-Liquid Extraction'!$B$26)</c:f>
              <c:numCache>
                <c:formatCode>General</c:formatCode>
                <c:ptCount val="2"/>
                <c:pt idx="0" formatCode="0.0000">
                  <c:v>0.01</c:v>
                </c:pt>
                <c:pt idx="1">
                  <c:v>3.8462553034850681E-3</c:v>
                </c:pt>
              </c:numCache>
            </c:numRef>
          </c:xVal>
          <c:yVal>
            <c:numRef>
              <c:f>('Liquid-Liquid Extraction'!$D$26,'Liquid-Liquid Extraction'!$C$26)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3.5476274384941388E-3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1-4F36-94BD-26BEEBF4D5C8}"/>
            </c:ext>
          </c:extLst>
        </c:ser>
        <c:ser>
          <c:idx val="3"/>
          <c:order val="2"/>
          <c:tx>
            <c:v>1x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Extraction'!$B$26,'Liquid-Liquid Extraction'!$B$26)</c:f>
              <c:numCache>
                <c:formatCode>General</c:formatCode>
                <c:ptCount val="2"/>
                <c:pt idx="0">
                  <c:v>3.8462553034850681E-3</c:v>
                </c:pt>
                <c:pt idx="1">
                  <c:v>3.8462553034850681E-3</c:v>
                </c:pt>
              </c:numCache>
            </c:numRef>
          </c:xVal>
          <c:yVal>
            <c:numRef>
              <c:f>('Liquid-Liquid Extraction'!$C$26,'Liquid-Liquid Extraction'!$D$27)</c:f>
              <c:numCache>
                <c:formatCode>General</c:formatCode>
                <c:ptCount val="2"/>
                <c:pt idx="0">
                  <c:v>3.5476274384941388E-3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1-4F36-94BD-26BEEBF4D5C8}"/>
            </c:ext>
          </c:extLst>
        </c:ser>
        <c:ser>
          <c:idx val="4"/>
          <c:order val="3"/>
          <c:tx>
            <c:v>2y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Extraction'!$B$26,'Liquid-Liquid Extraction'!$B$27)</c:f>
              <c:numCache>
                <c:formatCode>General</c:formatCode>
                <c:ptCount val="2"/>
                <c:pt idx="0">
                  <c:v>3.8462553034850681E-3</c:v>
                </c:pt>
                <c:pt idx="1">
                  <c:v>1.6964149948919185E-3</c:v>
                </c:pt>
              </c:numCache>
            </c:numRef>
          </c:xVal>
          <c:yVal>
            <c:numRef>
              <c:f>('Liquid-Liquid Extraction'!$D$27,'Liquid-Liquid Extraction'!$C$27)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1.5647033044058119E-3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1-4F36-94BD-26BEEBF4D5C8}"/>
            </c:ext>
          </c:extLst>
        </c:ser>
        <c:ser>
          <c:idx val="5"/>
          <c:order val="4"/>
          <c:tx>
            <c:v>2x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Extraction'!$B$27,'Liquid-Liquid Extraction'!$B$27)</c:f>
              <c:numCache>
                <c:formatCode>General</c:formatCode>
                <c:ptCount val="2"/>
                <c:pt idx="0">
                  <c:v>1.6964149948919185E-3</c:v>
                </c:pt>
                <c:pt idx="1">
                  <c:v>1.6964149948919185E-3</c:v>
                </c:pt>
              </c:numCache>
            </c:numRef>
          </c:xVal>
          <c:yVal>
            <c:numRef>
              <c:f>('Liquid-Liquid Extraction'!$C$27,'Liquid-Liquid Extraction'!$D$28)</c:f>
              <c:numCache>
                <c:formatCode>General</c:formatCode>
                <c:ptCount val="2"/>
                <c:pt idx="0">
                  <c:v>1.5647033044058119E-3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81-4F36-94BD-26BEEBF4D5C8}"/>
            </c:ext>
          </c:extLst>
        </c:ser>
        <c:ser>
          <c:idx val="6"/>
          <c:order val="5"/>
          <c:tx>
            <c:v>3y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Extraction'!$B$27,'Liquid-Liquid Extraction'!$B$28)</c:f>
              <c:numCache>
                <c:formatCode>General</c:formatCode>
                <c:ptCount val="2"/>
                <c:pt idx="0">
                  <c:v>1.6964149948919185E-3</c:v>
                </c:pt>
                <c:pt idx="1">
                  <c:v>9.4535794257881683E-4</c:v>
                </c:pt>
              </c:numCache>
            </c:numRef>
          </c:xVal>
          <c:yVal>
            <c:numRef>
              <c:f>('Liquid-Liquid Extraction'!$D$28,'Liquid-Liquid Extraction'!$C$28)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8.7195922050523783E-4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81-4F36-94BD-26BEEBF4D5C8}"/>
            </c:ext>
          </c:extLst>
        </c:ser>
        <c:ser>
          <c:idx val="7"/>
          <c:order val="6"/>
          <c:tx>
            <c:v>3x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Extraction'!$B$28,'Liquid-Liquid Extraction'!$B$28)</c:f>
              <c:numCache>
                <c:formatCode>General</c:formatCode>
                <c:ptCount val="2"/>
                <c:pt idx="0">
                  <c:v>9.4535794257881683E-4</c:v>
                </c:pt>
                <c:pt idx="1">
                  <c:v>9.4535794257881683E-4</c:v>
                </c:pt>
              </c:numCache>
            </c:numRef>
          </c:xVal>
          <c:yVal>
            <c:numRef>
              <c:f>('Liquid-Liquid Extraction'!$C$28,'Liquid-Liquid Extraction'!$D$29)</c:f>
              <c:numCache>
                <c:formatCode>General</c:formatCode>
                <c:ptCount val="2"/>
                <c:pt idx="0">
                  <c:v>8.7195922050523783E-4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81-4F36-94BD-26BEEBF4D5C8}"/>
            </c:ext>
          </c:extLst>
        </c:ser>
        <c:ser>
          <c:idx val="8"/>
          <c:order val="7"/>
          <c:tx>
            <c:v>4y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Extraction'!$B$28,'Liquid-Liquid Extraction'!$B$29)</c:f>
              <c:numCache>
                <c:formatCode>General</c:formatCode>
                <c:ptCount val="2"/>
                <c:pt idx="0">
                  <c:v>9.4535794257881683E-4</c:v>
                </c:pt>
                <c:pt idx="1">
                  <c:v>6.8297254884769711E-4</c:v>
                </c:pt>
              </c:numCache>
            </c:numRef>
          </c:xVal>
          <c:yVal>
            <c:numRef>
              <c:f>('Liquid-Liquid Extraction'!$D$29,'Liquid-Liquid Extraction'!$C$29)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6.2994574276828842E-4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81-4F36-94BD-26BEEBF4D5C8}"/>
            </c:ext>
          </c:extLst>
        </c:ser>
        <c:ser>
          <c:idx val="9"/>
          <c:order val="8"/>
          <c:tx>
            <c:v>4x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Extraction'!$B$29,'Liquid-Liquid Extraction'!$B$29)</c:f>
              <c:numCache>
                <c:formatCode>General</c:formatCode>
                <c:ptCount val="2"/>
                <c:pt idx="0">
                  <c:v>6.8297254884769711E-4</c:v>
                </c:pt>
                <c:pt idx="1">
                  <c:v>6.8297254884769711E-4</c:v>
                </c:pt>
              </c:numCache>
            </c:numRef>
          </c:xVal>
          <c:yVal>
            <c:numRef>
              <c:f>('Liquid-Liquid Extraction'!$C$29,'Liquid-Liquid Extraction'!$D$30)</c:f>
              <c:numCache>
                <c:formatCode>General</c:formatCode>
                <c:ptCount val="2"/>
                <c:pt idx="0">
                  <c:v>6.2994574276828842E-4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81-4F36-94BD-26BEEBF4D5C8}"/>
            </c:ext>
          </c:extLst>
        </c:ser>
        <c:ser>
          <c:idx val="10"/>
          <c:order val="9"/>
          <c:tx>
            <c:v>5y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Extraction'!$B$29,'Liquid-Liquid Extraction'!$B$30)</c:f>
              <c:numCache>
                <c:formatCode>General</c:formatCode>
                <c:ptCount val="2"/>
                <c:pt idx="0">
                  <c:v>6.8297254884769711E-4</c:v>
                </c:pt>
                <c:pt idx="1">
                  <c:v>5.9130694950154531E-4</c:v>
                </c:pt>
              </c:numCache>
            </c:numRef>
          </c:xVal>
          <c:yVal>
            <c:numRef>
              <c:f>('Liquid-Liquid Extraction'!$D$30,'Liquid-Liquid Extraction'!$C$30)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5.4539717026147591E-4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81-4F36-94BD-26BEEBF4D5C8}"/>
            </c:ext>
          </c:extLst>
        </c:ser>
        <c:ser>
          <c:idx val="11"/>
          <c:order val="10"/>
          <c:tx>
            <c:v>5x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Extraction'!$B$30,'Liquid-Liquid Extraction'!$B$30)</c:f>
              <c:numCache>
                <c:formatCode>General</c:formatCode>
                <c:ptCount val="2"/>
                <c:pt idx="0">
                  <c:v>5.9130694950154531E-4</c:v>
                </c:pt>
                <c:pt idx="1">
                  <c:v>5.9130694950154531E-4</c:v>
                </c:pt>
              </c:numCache>
            </c:numRef>
          </c:xVal>
          <c:yVal>
            <c:numRef>
              <c:f>('Liquid-Liquid Extraction'!$C$30,'Liquid-Liquid Extraction'!$D$31)</c:f>
              <c:numCache>
                <c:formatCode>General</c:formatCode>
                <c:ptCount val="2"/>
                <c:pt idx="0">
                  <c:v>5.4539717026147591E-4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81-4F36-94BD-26BEEBF4D5C8}"/>
            </c:ext>
          </c:extLst>
        </c:ser>
        <c:ser>
          <c:idx val="12"/>
          <c:order val="11"/>
          <c:tx>
            <c:v>6y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Extraction'!$B$30,'Liquid-Liquid Extraction'!$B$31)</c:f>
              <c:numCache>
                <c:formatCode>General</c:formatCode>
                <c:ptCount val="2"/>
                <c:pt idx="0">
                  <c:v>5.9130694950154531E-4</c:v>
                </c:pt>
                <c:pt idx="1">
                  <c:v>5.5928313146806196E-4</c:v>
                </c:pt>
              </c:numCache>
            </c:numRef>
          </c:xVal>
          <c:yVal>
            <c:numRef>
              <c:f>('Liquid-Liquid Extraction'!$D$31,'Liquid-Liquid Extraction'!$C$31)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5.1585971978646743E-4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81-4F36-94BD-26BEEBF4D5C8}"/>
            </c:ext>
          </c:extLst>
        </c:ser>
        <c:ser>
          <c:idx val="13"/>
          <c:order val="12"/>
          <c:tx>
            <c:v>6x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Extraction'!$B$31,'Liquid-Liquid Extraction'!$B$31)</c:f>
              <c:numCache>
                <c:formatCode>General</c:formatCode>
                <c:ptCount val="2"/>
                <c:pt idx="0">
                  <c:v>5.5928313146806196E-4</c:v>
                </c:pt>
                <c:pt idx="1">
                  <c:v>5.5928313146806196E-4</c:v>
                </c:pt>
              </c:numCache>
            </c:numRef>
          </c:xVal>
          <c:yVal>
            <c:numRef>
              <c:f>('Liquid-Liquid Extraction'!$C$31,'Liquid-Liquid Extraction'!$D$32)</c:f>
              <c:numCache>
                <c:formatCode>General</c:formatCode>
                <c:ptCount val="2"/>
                <c:pt idx="0">
                  <c:v>5.1585971978646743E-4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A81-4F36-94BD-26BEEBF4D5C8}"/>
            </c:ext>
          </c:extLst>
        </c:ser>
        <c:ser>
          <c:idx val="14"/>
          <c:order val="13"/>
          <c:tx>
            <c:v>7y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Extraction'!$B$31,'Liquid-Liquid Extraction'!$B$32)</c:f>
              <c:numCache>
                <c:formatCode>General</c:formatCode>
                <c:ptCount val="2"/>
                <c:pt idx="0">
                  <c:v>5.5928313146806196E-4</c:v>
                </c:pt>
                <c:pt idx="1">
                  <c:v>5.4809545660686328E-4</c:v>
                </c:pt>
              </c:numCache>
            </c:numRef>
          </c:xVal>
          <c:yVal>
            <c:numRef>
              <c:f>('Liquid-Liquid Extraction'!$D$32,'Liquid-Liquid Extraction'!$C$32)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5.0554066939098889E-4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A81-4F36-94BD-26BEEBF4D5C8}"/>
            </c:ext>
          </c:extLst>
        </c:ser>
        <c:ser>
          <c:idx val="15"/>
          <c:order val="14"/>
          <c:tx>
            <c:v>7x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Extraction'!$B$32,'Liquid-Liquid Extraction'!$B$32)</c:f>
              <c:numCache>
                <c:formatCode>General</c:formatCode>
                <c:ptCount val="2"/>
                <c:pt idx="0">
                  <c:v>5.4809545660686328E-4</c:v>
                </c:pt>
                <c:pt idx="1">
                  <c:v>5.4809545660686328E-4</c:v>
                </c:pt>
              </c:numCache>
            </c:numRef>
          </c:xVal>
          <c:yVal>
            <c:numRef>
              <c:f>('Liquid-Liquid Extraction'!$C$32,'Liquid-Liquid Extraction'!$D$33)</c:f>
              <c:numCache>
                <c:formatCode>General</c:formatCode>
                <c:ptCount val="2"/>
                <c:pt idx="0">
                  <c:v>5.0554066939098889E-4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A81-4F36-94BD-26BEEBF4D5C8}"/>
            </c:ext>
          </c:extLst>
        </c:ser>
        <c:ser>
          <c:idx val="16"/>
          <c:order val="15"/>
          <c:tx>
            <c:v>8y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Extraction'!$B$32,'Liquid-Liquid Extraction'!$B$33)</c:f>
              <c:numCache>
                <c:formatCode>General</c:formatCode>
                <c:ptCount val="2"/>
                <c:pt idx="0">
                  <c:v>5.4809545660686328E-4</c:v>
                </c:pt>
                <c:pt idx="1">
                  <c:v>5.441869885825626E-4</c:v>
                </c:pt>
              </c:numCache>
            </c:numRef>
          </c:xVal>
          <c:yVal>
            <c:numRef>
              <c:f>('Liquid-Liquid Extraction'!$D$33,'Liquid-Liquid Extraction'!$C$33)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5.019356595017798E-4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A81-4F36-94BD-26BEEBF4D5C8}"/>
            </c:ext>
          </c:extLst>
        </c:ser>
        <c:ser>
          <c:idx val="17"/>
          <c:order val="16"/>
          <c:tx>
            <c:v>8x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Extraction'!$B$33,'Liquid-Liquid Extraction'!$B$33)</c:f>
              <c:numCache>
                <c:formatCode>General</c:formatCode>
                <c:ptCount val="2"/>
                <c:pt idx="0">
                  <c:v>5.441869885825626E-4</c:v>
                </c:pt>
                <c:pt idx="1">
                  <c:v>5.441869885825626E-4</c:v>
                </c:pt>
              </c:numCache>
            </c:numRef>
          </c:xVal>
          <c:yVal>
            <c:numRef>
              <c:f>('Liquid-Liquid Extraction'!$C$33,'Liquid-Liquid Extraction'!$D$34)</c:f>
              <c:numCache>
                <c:formatCode>General</c:formatCode>
                <c:ptCount val="2"/>
                <c:pt idx="0">
                  <c:v>5.019356595017798E-4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A81-4F36-94BD-26BEEBF4D5C8}"/>
            </c:ext>
          </c:extLst>
        </c:ser>
        <c:ser>
          <c:idx val="18"/>
          <c:order val="17"/>
          <c:tx>
            <c:v>9y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Extraction'!$B$33,'Liquid-Liquid Extraction'!$B$34)</c:f>
              <c:numCache>
                <c:formatCode>General</c:formatCode>
                <c:ptCount val="2"/>
                <c:pt idx="0">
                  <c:v>5.441869885825626E-4</c:v>
                </c:pt>
                <c:pt idx="1">
                  <c:v>5.4282154647895234E-4</c:v>
                </c:pt>
              </c:numCache>
            </c:numRef>
          </c:xVal>
          <c:yVal>
            <c:numRef>
              <c:f>('Liquid-Liquid Extraction'!$D$34,'Liquid-Liquid Extraction'!$C$34)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5.0067623195726571E-4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A81-4F36-94BD-26BEEBF4D5C8}"/>
            </c:ext>
          </c:extLst>
        </c:ser>
        <c:ser>
          <c:idx val="19"/>
          <c:order val="18"/>
          <c:tx>
            <c:v>9x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Extraction'!$B$34,'Liquid-Liquid Extraction'!$B$34)</c:f>
              <c:numCache>
                <c:formatCode>General</c:formatCode>
                <c:ptCount val="2"/>
                <c:pt idx="0">
                  <c:v>5.4282154647895234E-4</c:v>
                </c:pt>
                <c:pt idx="1">
                  <c:v>5.4282154647895234E-4</c:v>
                </c:pt>
              </c:numCache>
            </c:numRef>
          </c:xVal>
          <c:yVal>
            <c:numRef>
              <c:f>('Liquid-Liquid Extraction'!$C$34,'Liquid-Liquid Extraction'!$D$35)</c:f>
              <c:numCache>
                <c:formatCode>General</c:formatCode>
                <c:ptCount val="2"/>
                <c:pt idx="0">
                  <c:v>5.0067623195726571E-4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A81-4F36-94BD-26BEEBF4D5C8}"/>
            </c:ext>
          </c:extLst>
        </c:ser>
        <c:ser>
          <c:idx val="20"/>
          <c:order val="19"/>
          <c:tx>
            <c:v>10y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Extraction'!$B$34,'Liquid-Liquid Extraction'!$B$35)</c:f>
              <c:numCache>
                <c:formatCode>General</c:formatCode>
                <c:ptCount val="2"/>
                <c:pt idx="0">
                  <c:v>5.4282154647895234E-4</c:v>
                </c:pt>
                <c:pt idx="1">
                  <c:v>5.4234452271242309E-4</c:v>
                </c:pt>
              </c:numCache>
            </c:numRef>
          </c:xVal>
          <c:yVal>
            <c:numRef>
              <c:f>('Liquid-Liquid Extraction'!$D$35,'Liquid-Liquid Extraction'!$C$35)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5.0023624488687547E-4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A81-4F36-94BD-26BEEBF4D5C8}"/>
            </c:ext>
          </c:extLst>
        </c:ser>
        <c:ser>
          <c:idx val="21"/>
          <c:order val="20"/>
          <c:tx>
            <c:v>10x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Extraction'!$B$35,'Liquid-Liquid Extraction'!$B$35)</c:f>
              <c:numCache>
                <c:formatCode>General</c:formatCode>
                <c:ptCount val="2"/>
                <c:pt idx="0">
                  <c:v>5.4234452271242309E-4</c:v>
                </c:pt>
                <c:pt idx="1">
                  <c:v>5.4234452271242309E-4</c:v>
                </c:pt>
              </c:numCache>
            </c:numRef>
          </c:xVal>
          <c:yVal>
            <c:numRef>
              <c:f>('Liquid-Liquid Extraction'!$C$35,'Liquid-Liquid Extraction'!$D$36)</c:f>
              <c:numCache>
                <c:formatCode>General</c:formatCode>
                <c:ptCount val="2"/>
                <c:pt idx="0">
                  <c:v>5.0023624488687547E-4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A81-4F36-94BD-26BEEBF4D5C8}"/>
            </c:ext>
          </c:extLst>
        </c:ser>
        <c:ser>
          <c:idx val="22"/>
          <c:order val="21"/>
          <c:tx>
            <c:v>11y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'Liquid-Liquid Extraction'!$B$35:$B$36</c:f>
              <c:numCache>
                <c:formatCode>General</c:formatCode>
                <c:ptCount val="2"/>
                <c:pt idx="0">
                  <c:v>5.4234452271242309E-4</c:v>
                </c:pt>
                <c:pt idx="1">
                  <c:v>5.4217787216515176E-4</c:v>
                </c:pt>
              </c:numCache>
            </c:numRef>
          </c:xVal>
          <c:yVal>
            <c:numRef>
              <c:f>('Liquid-Liquid Extraction'!$D$36,'Liquid-Liquid Extraction'!$C$36)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5.0008253328754303E-4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81-4F36-94BD-26BEEBF4D5C8}"/>
            </c:ext>
          </c:extLst>
        </c:ser>
        <c:ser>
          <c:idx val="23"/>
          <c:order val="22"/>
          <c:tx>
            <c:v>11x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Extraction'!$B$36,'Liquid-Liquid Extraction'!$B$36)</c:f>
              <c:numCache>
                <c:formatCode>General</c:formatCode>
                <c:ptCount val="2"/>
                <c:pt idx="0">
                  <c:v>5.4217787216515176E-4</c:v>
                </c:pt>
                <c:pt idx="1">
                  <c:v>5.4217787216515176E-4</c:v>
                </c:pt>
              </c:numCache>
            </c:numRef>
          </c:xVal>
          <c:yVal>
            <c:numRef>
              <c:f>('Liquid-Liquid Extraction'!$C$36,'Liquid-Liquid Extraction'!$D$37)</c:f>
              <c:numCache>
                <c:formatCode>General</c:formatCode>
                <c:ptCount val="2"/>
                <c:pt idx="0">
                  <c:v>5.0008253328754303E-4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A81-4F36-94BD-26BEEBF4D5C8}"/>
            </c:ext>
          </c:extLst>
        </c:ser>
        <c:ser>
          <c:idx val="24"/>
          <c:order val="23"/>
          <c:tx>
            <c:v>12y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Extraction'!$B$36,'Liquid-Liquid Extraction'!$B$37)</c:f>
              <c:numCache>
                <c:formatCode>General</c:formatCode>
                <c:ptCount val="2"/>
                <c:pt idx="0">
                  <c:v>5.4217787216515176E-4</c:v>
                </c:pt>
                <c:pt idx="1">
                  <c:v>5.4211965199489089E-4</c:v>
                </c:pt>
              </c:numCache>
            </c:numRef>
          </c:xVal>
          <c:yVal>
            <c:numRef>
              <c:f>('Liquid-Liquid Extraction'!$D$37,'Liquid-Liquid Extraction'!$C$37)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5.0002883340097954E-4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A81-4F36-94BD-26BEEBF4D5C8}"/>
            </c:ext>
          </c:extLst>
        </c:ser>
        <c:ser>
          <c:idx val="25"/>
          <c:order val="24"/>
          <c:tx>
            <c:v>12x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Extraction'!$B$37,'Liquid-Liquid Extraction'!$B$37)</c:f>
              <c:numCache>
                <c:formatCode>General</c:formatCode>
                <c:ptCount val="2"/>
                <c:pt idx="0">
                  <c:v>5.4211965199489089E-4</c:v>
                </c:pt>
                <c:pt idx="1">
                  <c:v>5.4211965199489089E-4</c:v>
                </c:pt>
              </c:numCache>
            </c:numRef>
          </c:xVal>
          <c:yVal>
            <c:numRef>
              <c:f>('Liquid-Liquid Extraction'!$C$37,'Liquid-Liquid Extraction'!$D$38)</c:f>
              <c:numCache>
                <c:formatCode>General</c:formatCode>
                <c:ptCount val="2"/>
                <c:pt idx="0">
                  <c:v>5.0002883340097954E-4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A81-4F36-94BD-26BEEBF4D5C8}"/>
            </c:ext>
          </c:extLst>
        </c:ser>
        <c:ser>
          <c:idx val="26"/>
          <c:order val="25"/>
          <c:tx>
            <c:v>13y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Extraction'!$B$37,'Liquid-Liquid Extraction'!$B$38)</c:f>
              <c:numCache>
                <c:formatCode>General</c:formatCode>
                <c:ptCount val="2"/>
                <c:pt idx="0">
                  <c:v>5.4211965199489089E-4</c:v>
                </c:pt>
                <c:pt idx="1">
                  <c:v>5.4209931249837742E-4</c:v>
                </c:pt>
              </c:numCache>
            </c:numRef>
          </c:xVal>
          <c:yVal>
            <c:numRef>
              <c:f>('Liquid-Liquid Extraction'!$D$38,'Liquid-Liquid Extraction'!$C$38)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5.0001007308731783E-4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A81-4F36-94BD-26BEEBF4D5C8}"/>
            </c:ext>
          </c:extLst>
        </c:ser>
        <c:ser>
          <c:idx val="27"/>
          <c:order val="26"/>
          <c:tx>
            <c:v>13x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Extraction'!$B$38,'Liquid-Liquid Extraction'!$B$38)</c:f>
              <c:numCache>
                <c:formatCode>General</c:formatCode>
                <c:ptCount val="2"/>
                <c:pt idx="0">
                  <c:v>5.4209931249837742E-4</c:v>
                </c:pt>
                <c:pt idx="1">
                  <c:v>5.4209931249837742E-4</c:v>
                </c:pt>
              </c:numCache>
            </c:numRef>
          </c:xVal>
          <c:yVal>
            <c:numRef>
              <c:f>('Liquid-Liquid Extraction'!$C$38,'Liquid-Liquid Extraction'!$D$39)</c:f>
              <c:numCache>
                <c:formatCode>General</c:formatCode>
                <c:ptCount val="2"/>
                <c:pt idx="0">
                  <c:v>5.0001007308731783E-4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A81-4F36-94BD-26BEEBF4D5C8}"/>
            </c:ext>
          </c:extLst>
        </c:ser>
        <c:ser>
          <c:idx val="28"/>
          <c:order val="27"/>
          <c:tx>
            <c:v>14y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Extraction'!$B$38,'Liquid-Liquid Extraction'!$B$39)</c:f>
              <c:numCache>
                <c:formatCode>General</c:formatCode>
                <c:ptCount val="2"/>
                <c:pt idx="0">
                  <c:v>5.4209931249837742E-4</c:v>
                </c:pt>
                <c:pt idx="1">
                  <c:v>5.4209220679743962E-4</c:v>
                </c:pt>
              </c:numCache>
            </c:numRef>
          </c:xVal>
          <c:yVal>
            <c:numRef>
              <c:f>('Liquid-Liquid Extraction'!$D$39,'Liquid-Liquid Extraction'!$C$39)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5.0000351908150494E-4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A81-4F36-94BD-26BEEBF4D5C8}"/>
            </c:ext>
          </c:extLst>
        </c:ser>
        <c:ser>
          <c:idx val="29"/>
          <c:order val="28"/>
          <c:tx>
            <c:v>14x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Extraction'!$B$39,'Liquid-Liquid Extraction'!$B$39)</c:f>
              <c:numCache>
                <c:formatCode>General</c:formatCode>
                <c:ptCount val="2"/>
                <c:pt idx="0">
                  <c:v>5.4209220679743962E-4</c:v>
                </c:pt>
                <c:pt idx="1">
                  <c:v>5.4209220679743962E-4</c:v>
                </c:pt>
              </c:numCache>
            </c:numRef>
          </c:xVal>
          <c:yVal>
            <c:numRef>
              <c:f>('Liquid-Liquid Extraction'!$C$39,'Liquid-Liquid Extraction'!$D$40)</c:f>
              <c:numCache>
                <c:formatCode>General</c:formatCode>
                <c:ptCount val="2"/>
                <c:pt idx="0">
                  <c:v>5.0000351908150494E-4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A81-4F36-94BD-26BEEBF4D5C8}"/>
            </c:ext>
          </c:extLst>
        </c:ser>
        <c:ser>
          <c:idx val="30"/>
          <c:order val="29"/>
          <c:tx>
            <c:v>15y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Extraction'!$B$39,'Liquid-Liquid Extraction'!$B$40)</c:f>
              <c:numCache>
                <c:formatCode>General</c:formatCode>
                <c:ptCount val="2"/>
                <c:pt idx="0">
                  <c:v>5.4209220679743962E-4</c:v>
                </c:pt>
                <c:pt idx="1">
                  <c:v>5.4208972438663937E-4</c:v>
                </c:pt>
              </c:numCache>
            </c:numRef>
          </c:xVal>
          <c:yVal>
            <c:numRef>
              <c:f>('Liquid-Liquid Extraction'!$D$40,'Liquid-Liquid Extraction'!$C$40)</c:f>
              <c:numCache>
                <c:formatCode>General</c:formatCode>
                <c:ptCount val="2"/>
                <c:pt idx="0">
                  <c:v>5.0000000000000001E-4</c:v>
                </c:pt>
                <c:pt idx="1">
                  <c:v>5.000012294080502E-4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A81-4F36-94BD-26BEEBF4D5C8}"/>
            </c:ext>
          </c:extLst>
        </c:ser>
        <c:ser>
          <c:idx val="31"/>
          <c:order val="30"/>
          <c:tx>
            <c:v>15x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Extraction'!$B$40,'Liquid-Liquid Extraction'!$B$40)</c:f>
              <c:numCache>
                <c:formatCode>General</c:formatCode>
                <c:ptCount val="2"/>
                <c:pt idx="0">
                  <c:v>5.4208972438663937E-4</c:v>
                </c:pt>
                <c:pt idx="1">
                  <c:v>5.4208972438663937E-4</c:v>
                </c:pt>
              </c:numCache>
            </c:numRef>
          </c:xVal>
          <c:yVal>
            <c:numRef>
              <c:f>('Liquid-Liquid Extraction'!$C$40,'Liquid-Liquid Extraction'!$D$41)</c:f>
              <c:numCache>
                <c:formatCode>General</c:formatCode>
                <c:ptCount val="2"/>
                <c:pt idx="0">
                  <c:v>5.000012294080502E-4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A81-4F36-94BD-26BEEBF4D5C8}"/>
            </c:ext>
          </c:extLst>
        </c:ser>
        <c:ser>
          <c:idx val="1"/>
          <c:order val="31"/>
          <c:tx>
            <c:v>Operating</c:v>
          </c:tx>
          <c:spPr>
            <a:ln w="28575" cap="flat" cmpd="sng" algn="ctr">
              <a:solidFill>
                <a:srgbClr val="7030A0"/>
              </a:solidFill>
              <a:prstDash val="sysDash"/>
              <a:headEnd type="oval" w="med" len="med"/>
              <a:tailEnd type="oval" w="med" len="med"/>
            </a:ln>
            <a:effectLst/>
          </c:spPr>
          <c:marker>
            <c:symbol val="none"/>
          </c:marker>
          <c:xVal>
            <c:numRef>
              <c:f>('Liquid-Liquid Extraction'!$A$13,'Liquid-Liquid Extraction'!$A$14)</c:f>
              <c:numCache>
                <c:formatCode>0.00000</c:formatCode>
                <c:ptCount val="2"/>
                <c:pt idx="0">
                  <c:v>0.01</c:v>
                </c:pt>
                <c:pt idx="1">
                  <c:v>1E-3</c:v>
                </c:pt>
              </c:numCache>
            </c:numRef>
          </c:xVal>
          <c:yVal>
            <c:numRef>
              <c:f>('Liquid-Liquid Extraction'!$B$13,'Liquid-Liquid Extraction'!$B$14)</c:f>
              <c:numCache>
                <c:formatCode>0.00000</c:formatCode>
                <c:ptCount val="2"/>
                <c:pt idx="0">
                  <c:v>5.0000000000000001E-4</c:v>
                </c:pt>
                <c:pt idx="1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A81-4F36-94BD-26BEEBF4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2720"/>
        <c:axId val="168704640"/>
      </c:scatterChart>
      <c:valAx>
        <c:axId val="168702720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168704640"/>
        <c:crosses val="autoZero"/>
        <c:crossBetween val="midCat"/>
      </c:valAx>
      <c:valAx>
        <c:axId val="16870464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0272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74" footer="0.3149606200000037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180975</xdr:colOff>
      <xdr:row>22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8A49D6-1BAA-41A4-96B4-404E64DDB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171450</xdr:colOff>
      <xdr:row>16</xdr:row>
      <xdr:rowOff>31935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1FE9786-9139-453F-A8A1-42B781A0A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5048250" cy="288943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19</xdr:col>
      <xdr:colOff>314325</xdr:colOff>
      <xdr:row>11</xdr:row>
      <xdr:rowOff>188833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7236A9C2-7408-4D2B-BEDC-EF63028B5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0" y="190500"/>
          <a:ext cx="5800725" cy="2093833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showGridLines="0" tabSelected="1" workbookViewId="0">
      <selection activeCell="D19" sqref="D19"/>
    </sheetView>
  </sheetViews>
  <sheetFormatPr defaultRowHeight="15" x14ac:dyDescent="0.25"/>
  <cols>
    <col min="2" max="2" width="12.7109375" bestFit="1" customWidth="1"/>
    <col min="3" max="3" width="8.85546875" customWidth="1"/>
    <col min="7" max="7" width="10.140625" customWidth="1"/>
    <col min="8" max="8" width="6" customWidth="1"/>
    <col min="15" max="15" width="9" customWidth="1"/>
  </cols>
  <sheetData>
    <row r="1" spans="1:20" x14ac:dyDescent="0.25">
      <c r="A1" s="21" t="s">
        <v>18</v>
      </c>
      <c r="B1" s="2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8" t="s">
        <v>23</v>
      </c>
      <c r="B2" s="17">
        <v>100</v>
      </c>
      <c r="C2" s="3" t="s">
        <v>20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8" t="s">
        <v>0</v>
      </c>
      <c r="B3" s="18">
        <v>0.01</v>
      </c>
      <c r="C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8" t="s">
        <v>24</v>
      </c>
      <c r="B4" s="17">
        <v>200</v>
      </c>
      <c r="C4" s="3" t="s">
        <v>20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8" t="s">
        <v>1</v>
      </c>
      <c r="B5" s="18">
        <v>5.0000000000000001E-4</v>
      </c>
      <c r="C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8" t="s">
        <v>2</v>
      </c>
      <c r="B6" s="18">
        <v>1E-3</v>
      </c>
      <c r="C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6" t="s">
        <v>25</v>
      </c>
      <c r="B7" s="16">
        <f>Lo*(1-xo)</f>
        <v>99</v>
      </c>
      <c r="C7" s="3" t="s">
        <v>20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6" t="s">
        <v>26</v>
      </c>
      <c r="B8" s="16">
        <f>Vn_1*(1-yn_1)</f>
        <v>199.9</v>
      </c>
      <c r="C8" s="3" t="s">
        <v>20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6" t="s">
        <v>27</v>
      </c>
      <c r="B9" s="7">
        <f>-L./V.</f>
        <v>-0.49524762381190596</v>
      </c>
      <c r="C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C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2" t="s">
        <v>16</v>
      </c>
      <c r="B11" s="22"/>
      <c r="C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5" t="s">
        <v>5</v>
      </c>
      <c r="B12" s="5" t="s">
        <v>6</v>
      </c>
      <c r="C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14">
        <f>xo</f>
        <v>0.01</v>
      </c>
      <c r="B13" s="14">
        <f>yn_1</f>
        <v>5.0000000000000001E-4</v>
      </c>
      <c r="C13" s="3"/>
      <c r="F13" s="11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14">
        <f>xn</f>
        <v>1E-3</v>
      </c>
      <c r="B14" s="14">
        <f>yn_1</f>
        <v>5.0000000000000001E-4</v>
      </c>
      <c r="C14" s="3"/>
      <c r="F14" s="12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.75" thickBot="1" x14ac:dyDescent="0.3">
      <c r="A15" s="3"/>
      <c r="B15" s="3"/>
      <c r="C15" s="3"/>
      <c r="F15" s="12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.75" thickBot="1" x14ac:dyDescent="0.3">
      <c r="A16" s="1" t="s">
        <v>14</v>
      </c>
      <c r="B16" s="2">
        <f>COUNT(E26:E45)+1</f>
        <v>3</v>
      </c>
      <c r="C16" s="3"/>
      <c r="F16" s="1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C17" s="3"/>
      <c r="F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3"/>
      <c r="C18" s="3"/>
      <c r="F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C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4" t="s">
        <v>15</v>
      </c>
      <c r="C24" t="s">
        <v>28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15" t="s">
        <v>11</v>
      </c>
      <c r="C25" s="15" t="s">
        <v>12</v>
      </c>
      <c r="D25" s="15" t="s">
        <v>29</v>
      </c>
      <c r="E25" s="15" t="s">
        <v>13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13">
        <v>1</v>
      </c>
      <c r="B26" s="9">
        <f>(B.+(-D26+$B$9*xo))/($B$9-A.)</f>
        <v>3.8462553034850681E-3</v>
      </c>
      <c r="C26" s="9">
        <f>$B$9*B26+D26-$B$9*xo</f>
        <v>3.5476274384941388E-3</v>
      </c>
      <c r="D26" s="9">
        <f t="shared" ref="D26:D45" si="0">yn_1</f>
        <v>5.0000000000000001E-4</v>
      </c>
      <c r="E26" s="9">
        <f t="shared" ref="E26:E45" si="1">SQRT((B26-xn))</f>
        <v>5.3350307435712757E-2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13">
        <v>2</v>
      </c>
      <c r="B27" s="9">
        <f t="shared" ref="B27:B45" si="2">(B.+(-D27+$B$9*B26))/($B$9-A.)</f>
        <v>1.6964149948919185E-3</v>
      </c>
      <c r="C27" s="9">
        <f t="shared" ref="C27:C45" si="3">$B$9*B27+D27-$B$9*B26</f>
        <v>1.5647033044058119E-3</v>
      </c>
      <c r="D27" s="9">
        <f t="shared" si="0"/>
        <v>5.0000000000000001E-4</v>
      </c>
      <c r="E27" s="9">
        <f t="shared" si="1"/>
        <v>2.6389675914870923E-2</v>
      </c>
      <c r="F27" s="3"/>
      <c r="G27" s="3"/>
      <c r="H27" s="3"/>
      <c r="I27" s="3"/>
      <c r="J27" s="3"/>
      <c r="K27" s="3"/>
      <c r="L27" s="3"/>
      <c r="M27" s="3"/>
      <c r="S27" s="3"/>
      <c r="T27" s="3"/>
    </row>
    <row r="28" spans="1:20" x14ac:dyDescent="0.25">
      <c r="A28" s="13">
        <v>3</v>
      </c>
      <c r="B28" s="9">
        <f t="shared" si="2"/>
        <v>9.4535794257881683E-4</v>
      </c>
      <c r="C28" s="9">
        <f t="shared" si="3"/>
        <v>8.7195922050523783E-4</v>
      </c>
      <c r="D28" s="9">
        <f t="shared" si="0"/>
        <v>5.0000000000000001E-4</v>
      </c>
      <c r="E28" s="9" t="e">
        <f t="shared" si="1"/>
        <v>#NUM!</v>
      </c>
      <c r="F28" s="3"/>
      <c r="G28" s="3"/>
      <c r="H28" s="3"/>
      <c r="I28" s="3"/>
      <c r="J28" s="3"/>
      <c r="K28" s="3"/>
      <c r="L28" s="3"/>
      <c r="M28" s="3"/>
    </row>
    <row r="29" spans="1:20" x14ac:dyDescent="0.25">
      <c r="A29" s="13">
        <v>4</v>
      </c>
      <c r="B29" s="9">
        <f t="shared" si="2"/>
        <v>6.8297254884769711E-4</v>
      </c>
      <c r="C29" s="9">
        <f t="shared" si="3"/>
        <v>6.2994574276828842E-4</v>
      </c>
      <c r="D29" s="9">
        <f t="shared" si="0"/>
        <v>5.0000000000000001E-4</v>
      </c>
      <c r="E29" s="9" t="e">
        <f t="shared" si="1"/>
        <v>#NUM!</v>
      </c>
      <c r="F29" s="3"/>
      <c r="G29" s="3"/>
      <c r="H29" s="3"/>
      <c r="I29" s="3"/>
      <c r="J29" s="3"/>
      <c r="K29" s="3"/>
      <c r="L29" s="3"/>
      <c r="M29" s="3"/>
    </row>
    <row r="30" spans="1:20" x14ac:dyDescent="0.25">
      <c r="A30" s="13">
        <v>5</v>
      </c>
      <c r="B30" s="9">
        <f t="shared" si="2"/>
        <v>5.9130694950154531E-4</v>
      </c>
      <c r="C30" s="9">
        <f t="shared" si="3"/>
        <v>5.4539717026147591E-4</v>
      </c>
      <c r="D30" s="9">
        <f t="shared" si="0"/>
        <v>5.0000000000000001E-4</v>
      </c>
      <c r="E30" s="9" t="e">
        <f t="shared" si="1"/>
        <v>#NUM!</v>
      </c>
      <c r="F30" s="3"/>
      <c r="G30" s="3"/>
      <c r="H30" s="3"/>
      <c r="I30" s="3"/>
      <c r="J30" s="3"/>
      <c r="K30" s="3"/>
      <c r="L30" s="3"/>
      <c r="M30" s="3"/>
    </row>
    <row r="31" spans="1:20" x14ac:dyDescent="0.25">
      <c r="A31" s="13">
        <v>6</v>
      </c>
      <c r="B31" s="9">
        <f t="shared" si="2"/>
        <v>5.5928313146806196E-4</v>
      </c>
      <c r="C31" s="9">
        <f t="shared" si="3"/>
        <v>5.1585971978646743E-4</v>
      </c>
      <c r="D31" s="9">
        <f t="shared" si="0"/>
        <v>5.0000000000000001E-4</v>
      </c>
      <c r="E31" s="9" t="e">
        <f t="shared" si="1"/>
        <v>#NUM!</v>
      </c>
      <c r="F31" s="3"/>
      <c r="G31" s="3"/>
      <c r="H31" s="3"/>
      <c r="I31" s="3"/>
      <c r="J31" s="3"/>
      <c r="K31" s="3"/>
      <c r="L31" s="3"/>
      <c r="M31" s="3"/>
    </row>
    <row r="32" spans="1:20" x14ac:dyDescent="0.25">
      <c r="A32" s="13">
        <v>7</v>
      </c>
      <c r="B32" s="9">
        <f t="shared" si="2"/>
        <v>5.4809545660686328E-4</v>
      </c>
      <c r="C32" s="9">
        <f t="shared" si="3"/>
        <v>5.0554066939098889E-4</v>
      </c>
      <c r="D32" s="9">
        <f t="shared" si="0"/>
        <v>5.0000000000000001E-4</v>
      </c>
      <c r="E32" s="9" t="e">
        <f t="shared" si="1"/>
        <v>#NUM!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3">
        <v>8</v>
      </c>
      <c r="B33" s="9">
        <f t="shared" si="2"/>
        <v>5.441869885825626E-4</v>
      </c>
      <c r="C33" s="9">
        <f t="shared" si="3"/>
        <v>5.019356595017798E-4</v>
      </c>
      <c r="D33" s="9">
        <f t="shared" si="0"/>
        <v>5.0000000000000001E-4</v>
      </c>
      <c r="E33" s="9" t="e">
        <f t="shared" si="1"/>
        <v>#NUM!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13">
        <v>9</v>
      </c>
      <c r="B34" s="9">
        <f t="shared" si="2"/>
        <v>5.4282154647895234E-4</v>
      </c>
      <c r="C34" s="9">
        <f t="shared" si="3"/>
        <v>5.0067623195726571E-4</v>
      </c>
      <c r="D34" s="9">
        <f t="shared" si="0"/>
        <v>5.0000000000000001E-4</v>
      </c>
      <c r="E34" s="9" t="e">
        <f t="shared" si="1"/>
        <v>#NUM!</v>
      </c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13">
        <v>10</v>
      </c>
      <c r="B35" s="9">
        <f t="shared" si="2"/>
        <v>5.4234452271242309E-4</v>
      </c>
      <c r="C35" s="9">
        <f t="shared" si="3"/>
        <v>5.0023624488687547E-4</v>
      </c>
      <c r="D35" s="9">
        <f t="shared" si="0"/>
        <v>5.0000000000000001E-4</v>
      </c>
      <c r="E35" s="9" t="e">
        <f t="shared" si="1"/>
        <v>#NUM!</v>
      </c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13">
        <v>11</v>
      </c>
      <c r="B36" s="9">
        <f t="shared" si="2"/>
        <v>5.4217787216515176E-4</v>
      </c>
      <c r="C36" s="9">
        <f t="shared" si="3"/>
        <v>5.0008253328754303E-4</v>
      </c>
      <c r="D36" s="9">
        <f t="shared" si="0"/>
        <v>5.0000000000000001E-4</v>
      </c>
      <c r="E36" s="9" t="e">
        <f t="shared" si="1"/>
        <v>#NUM!</v>
      </c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13">
        <v>12</v>
      </c>
      <c r="B37" s="9">
        <f t="shared" si="2"/>
        <v>5.4211965199489089E-4</v>
      </c>
      <c r="C37" s="9">
        <f t="shared" si="3"/>
        <v>5.0002883340097954E-4</v>
      </c>
      <c r="D37" s="9">
        <f t="shared" si="0"/>
        <v>5.0000000000000001E-4</v>
      </c>
      <c r="E37" s="9" t="e">
        <f t="shared" si="1"/>
        <v>#NUM!</v>
      </c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13">
        <v>13</v>
      </c>
      <c r="B38" s="9">
        <f t="shared" si="2"/>
        <v>5.4209931249837742E-4</v>
      </c>
      <c r="C38" s="9">
        <f t="shared" si="3"/>
        <v>5.0001007308731783E-4</v>
      </c>
      <c r="D38" s="9">
        <f t="shared" si="0"/>
        <v>5.0000000000000001E-4</v>
      </c>
      <c r="E38" s="9" t="e">
        <f t="shared" si="1"/>
        <v>#NUM!</v>
      </c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13">
        <v>14</v>
      </c>
      <c r="B39" s="9">
        <f t="shared" si="2"/>
        <v>5.4209220679743962E-4</v>
      </c>
      <c r="C39" s="9">
        <f t="shared" si="3"/>
        <v>5.0000351908150494E-4</v>
      </c>
      <c r="D39" s="9">
        <f t="shared" si="0"/>
        <v>5.0000000000000001E-4</v>
      </c>
      <c r="E39" s="9" t="e">
        <f t="shared" si="1"/>
        <v>#NUM!</v>
      </c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13">
        <v>15</v>
      </c>
      <c r="B40" s="9">
        <f t="shared" si="2"/>
        <v>5.4208972438663937E-4</v>
      </c>
      <c r="C40" s="9">
        <f t="shared" si="3"/>
        <v>5.000012294080502E-4</v>
      </c>
      <c r="D40" s="9">
        <f t="shared" si="0"/>
        <v>5.0000000000000001E-4</v>
      </c>
      <c r="E40" s="9" t="e">
        <f t="shared" si="1"/>
        <v>#NUM!</v>
      </c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13">
        <v>16</v>
      </c>
      <c r="B41" s="9">
        <f t="shared" si="2"/>
        <v>5.4208885714448606E-4</v>
      </c>
      <c r="C41" s="9">
        <f t="shared" si="3"/>
        <v>5.0000042949961579E-4</v>
      </c>
      <c r="D41" s="9">
        <f t="shared" si="0"/>
        <v>5.0000000000000001E-4</v>
      </c>
      <c r="E41" s="9" t="e">
        <f t="shared" si="1"/>
        <v>#NUM!</v>
      </c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13">
        <v>17</v>
      </c>
      <c r="B42" s="9">
        <f t="shared" si="2"/>
        <v>5.4208855416926845E-4</v>
      </c>
      <c r="C42" s="9">
        <f t="shared" si="3"/>
        <v>5.0000015004775657E-4</v>
      </c>
      <c r="D42" s="9">
        <f t="shared" si="0"/>
        <v>5.0000000000000001E-4</v>
      </c>
      <c r="E42" s="9" t="e">
        <f t="shared" si="1"/>
        <v>#NUM!</v>
      </c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13">
        <v>18</v>
      </c>
      <c r="B43" s="9">
        <f t="shared" si="2"/>
        <v>5.4208844832341889E-4</v>
      </c>
      <c r="C43" s="9">
        <f t="shared" si="3"/>
        <v>5.0000005241990545E-4</v>
      </c>
      <c r="D43" s="9">
        <f t="shared" si="0"/>
        <v>5.0000000000000001E-4</v>
      </c>
      <c r="E43" s="9" t="e">
        <f t="shared" si="1"/>
        <v>#NUM!</v>
      </c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13">
        <v>19</v>
      </c>
      <c r="B44" s="9">
        <f t="shared" si="2"/>
        <v>5.4208841134566232E-4</v>
      </c>
      <c r="C44" s="9">
        <f t="shared" si="3"/>
        <v>5.0000001831314615E-4</v>
      </c>
      <c r="D44" s="9">
        <f t="shared" si="0"/>
        <v>5.0000000000000001E-4</v>
      </c>
      <c r="E44" s="9" t="e">
        <f t="shared" si="1"/>
        <v>#NUM!</v>
      </c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13">
        <v>20</v>
      </c>
      <c r="B45" s="9">
        <f t="shared" si="2"/>
        <v>5.4208839842730518E-4</v>
      </c>
      <c r="C45" s="9">
        <f t="shared" si="3"/>
        <v>5.0000000639778574E-4</v>
      </c>
      <c r="D45" s="9">
        <f t="shared" si="0"/>
        <v>5.0000000000000001E-4</v>
      </c>
      <c r="E45" s="9" t="e">
        <f t="shared" si="1"/>
        <v>#NUM!</v>
      </c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51" spans="19:19" x14ac:dyDescent="0.25">
      <c r="S51" s="11"/>
    </row>
  </sheetData>
  <sheetProtection algorithmName="SHA-512" hashValue="LzafzljKZGNqIFkGgaqBCYYIGUf+zqbOWBrupwJ4UMD2HXuPx2Yx57IDRNBVnjDRC3HJ+h6xh3prOA2zW9CiKg==" saltValue="qcyxY9rDFyLN9i9EFc3SXA==" spinCount="100000" sheet="1" objects="1" scenarios="1"/>
  <mergeCells count="2">
    <mergeCell ref="A1:B1"/>
    <mergeCell ref="A11:B1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workbookViewId="0">
      <selection activeCell="I13" sqref="I13"/>
    </sheetView>
  </sheetViews>
  <sheetFormatPr defaultRowHeight="15" x14ac:dyDescent="0.25"/>
  <sheetData>
    <row r="2" spans="2:8" x14ac:dyDescent="0.25">
      <c r="B2" s="23" t="s">
        <v>17</v>
      </c>
      <c r="C2" s="23"/>
      <c r="D2" s="3"/>
      <c r="E2" s="3"/>
      <c r="G2" s="25" t="s">
        <v>19</v>
      </c>
      <c r="H2" s="25"/>
    </row>
    <row r="3" spans="2:8" x14ac:dyDescent="0.25">
      <c r="B3" s="8" t="s">
        <v>3</v>
      </c>
      <c r="C3" s="8" t="s">
        <v>4</v>
      </c>
      <c r="D3" s="10" t="s">
        <v>7</v>
      </c>
      <c r="E3" s="10" t="s">
        <v>21</v>
      </c>
      <c r="G3" s="24" t="s">
        <v>10</v>
      </c>
      <c r="H3" s="24"/>
    </row>
    <row r="4" spans="2:8" x14ac:dyDescent="0.25">
      <c r="B4" s="20">
        <v>0</v>
      </c>
      <c r="C4" s="20">
        <v>0</v>
      </c>
      <c r="D4" s="9">
        <f t="shared" ref="D4:D10" si="0">A.*B4+B.</f>
        <v>0</v>
      </c>
      <c r="E4" s="9">
        <f t="shared" ref="E4:E10" si="1">(D4-C4)^2</f>
        <v>0</v>
      </c>
      <c r="G4" s="10" t="s">
        <v>8</v>
      </c>
      <c r="H4" s="19">
        <v>0.92235880319219998</v>
      </c>
    </row>
    <row r="5" spans="2:8" x14ac:dyDescent="0.25">
      <c r="B5" s="20">
        <v>1.01E-3</v>
      </c>
      <c r="C5" s="20">
        <v>8.0599999999999997E-4</v>
      </c>
      <c r="D5" s="9">
        <f t="shared" si="0"/>
        <v>9.3158239122412203E-4</v>
      </c>
      <c r="E5" s="9">
        <f t="shared" si="1"/>
        <v>1.577093698556845E-8</v>
      </c>
      <c r="G5" s="10" t="s">
        <v>9</v>
      </c>
      <c r="H5" s="19">
        <v>0</v>
      </c>
    </row>
    <row r="6" spans="2:8" x14ac:dyDescent="0.25">
      <c r="B6" s="20">
        <v>2.4599999999999999E-3</v>
      </c>
      <c r="C6" s="20">
        <v>1.9589999999999998E-3</v>
      </c>
      <c r="D6" s="9">
        <f t="shared" si="0"/>
        <v>2.2690026558528117E-3</v>
      </c>
      <c r="E6" s="9">
        <f t="shared" si="1"/>
        <v>9.6101646635796942E-8</v>
      </c>
    </row>
    <row r="7" spans="2:8" x14ac:dyDescent="0.25">
      <c r="B7" s="20">
        <v>5.0000000000000001E-3</v>
      </c>
      <c r="C7" s="20">
        <v>4.5399999999999998E-3</v>
      </c>
      <c r="D7" s="9">
        <f t="shared" si="0"/>
        <v>4.6117940159609997E-3</v>
      </c>
      <c r="E7" s="9">
        <f t="shared" si="1"/>
        <v>5.1543807278083092E-9</v>
      </c>
    </row>
    <row r="8" spans="2:8" x14ac:dyDescent="0.25">
      <c r="B8" s="20">
        <v>7.4599999999999996E-3</v>
      </c>
      <c r="C8" s="20">
        <v>6.8199999999999997E-3</v>
      </c>
      <c r="D8" s="9">
        <f t="shared" si="0"/>
        <v>6.8807966718138118E-3</v>
      </c>
      <c r="E8" s="9">
        <f t="shared" si="1"/>
        <v>3.6962353036363821E-9</v>
      </c>
    </row>
    <row r="9" spans="2:8" x14ac:dyDescent="0.25">
      <c r="B9" s="20">
        <v>9.8799999999999999E-3</v>
      </c>
      <c r="C9" s="20">
        <v>9.0399999999999994E-3</v>
      </c>
      <c r="D9" s="9">
        <f t="shared" si="0"/>
        <v>9.1129049755389359E-3</v>
      </c>
      <c r="E9" s="9">
        <f t="shared" si="1"/>
        <v>5.3151354583329241E-9</v>
      </c>
    </row>
    <row r="10" spans="2:8" x14ac:dyDescent="0.25">
      <c r="B10" s="20">
        <v>2.0199999999999999E-2</v>
      </c>
      <c r="C10" s="20">
        <v>1.8499999999999999E-2</v>
      </c>
      <c r="D10" s="9">
        <f t="shared" si="0"/>
        <v>1.8631647824482438E-2</v>
      </c>
      <c r="E10" s="9">
        <f t="shared" si="1"/>
        <v>1.7331149690959139E-8</v>
      </c>
    </row>
    <row r="11" spans="2:8" x14ac:dyDescent="0.25">
      <c r="B11" s="3"/>
      <c r="C11" s="3"/>
      <c r="D11" s="9" t="s">
        <v>22</v>
      </c>
      <c r="E11" s="19">
        <f>SUM(E4:E10)</f>
        <v>1.4336948480210214E-7</v>
      </c>
    </row>
  </sheetData>
  <mergeCells count="3">
    <mergeCell ref="B2:C2"/>
    <mergeCell ref="G3:H3"/>
    <mergeCell ref="G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N18" sqref="N18"/>
    </sheetView>
  </sheetViews>
  <sheetFormatPr defaultRowHeight="15" x14ac:dyDescent="0.25"/>
  <sheetData/>
  <sheetProtection algorithmName="SHA-512" hashValue="q+T2qY8KJf9MnuTrXn+x9S+WtSTtPO+Y3mGxu3ht010+sQErJlK+UKnFgxEr59XbTcsLey7MQYcI9Qk1gNczEw==" saltValue="gcW9tFJ461OCfOucaR09R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26" t="s">
        <v>30</v>
      </c>
      <c r="C3" s="27"/>
      <c r="D3" s="27"/>
      <c r="E3" s="28"/>
    </row>
    <row r="4" spans="2:5" x14ac:dyDescent="0.25">
      <c r="B4" s="29" t="s">
        <v>31</v>
      </c>
      <c r="C4" s="30" t="s">
        <v>32</v>
      </c>
      <c r="D4" s="30"/>
      <c r="E4" s="31"/>
    </row>
    <row r="5" spans="2:5" ht="15.75" thickBot="1" x14ac:dyDescent="0.3">
      <c r="B5" s="32" t="s">
        <v>33</v>
      </c>
      <c r="C5" s="33">
        <v>2017</v>
      </c>
      <c r="D5" s="34"/>
      <c r="E5" s="35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Liquid-Liquid Extraction</vt:lpstr>
      <vt:lpstr>Equilibrium</vt:lpstr>
      <vt:lpstr>Example</vt:lpstr>
      <vt:lpstr>Credits</vt:lpstr>
      <vt:lpstr>A.</vt:lpstr>
      <vt:lpstr>B.</vt:lpstr>
      <vt:lpstr>L.</vt:lpstr>
      <vt:lpstr>Lo</vt:lpstr>
      <vt:lpstr>V.</vt:lpstr>
      <vt:lpstr>Vn_1</vt:lpstr>
      <vt:lpstr>xn</vt:lpstr>
      <vt:lpstr>xo</vt:lpstr>
      <vt:lpstr>yn_1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2017-03-27T03:46:33Z</dcterms:modified>
</cp:coreProperties>
</file>