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KjVWUdqX/fU+2nFvJeJLbxL0svj5DD56NJI+YBURKvbXzXxSs3CIaQ73Gjv9NVfGxdVqnKqa0AZA86q2uiXuOw==" workbookSaltValue="X2+xjhleQFQ0Ng2fIKxWAw==" workbookSpinCount="100000" lockStructure="1"/>
  <bookViews>
    <workbookView xWindow="360" yWindow="300" windowWidth="18735" windowHeight="11700"/>
  </bookViews>
  <sheets>
    <sheet name="Adsorption Column" sheetId="3" r:id="rId1"/>
    <sheet name="Equilibrium" sheetId="5" r:id="rId2"/>
    <sheet name="Figures" sheetId="4" r:id="rId3"/>
    <sheet name="Credits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localSheetId="3">[1]Absorption_packed!#REF!</definedName>
    <definedName name="A">[2]Absorption_plate!$E$15</definedName>
    <definedName name="A." localSheetId="3">[1]Absorption_packed!#REF!</definedName>
    <definedName name="A.">[3]Equilibrium!$H$3</definedName>
    <definedName name="A.." localSheetId="3">#REF!</definedName>
    <definedName name="A..">#REF!</definedName>
    <definedName name="AA">[4]Equilibrium!$B$23</definedName>
    <definedName name="B" localSheetId="3">#REF!</definedName>
    <definedName name="B">#REF!</definedName>
    <definedName name="B." localSheetId="3">[1]Absorption_packed!#REF!</definedName>
    <definedName name="B.">[3]Equilibrium!$H$4</definedName>
    <definedName name="B.." localSheetId="3">#REF!</definedName>
    <definedName name="B..">#REF!</definedName>
    <definedName name="BB">[4]Equilibrium!$B$24</definedName>
    <definedName name="C." localSheetId="3">[1]Absorption_packed!#REF!</definedName>
    <definedName name="C.">[3]Equilibrium!$H$5</definedName>
    <definedName name="C_" localSheetId="3">#REF!</definedName>
    <definedName name="C_">#REF!</definedName>
    <definedName name="CC">[4]Equilibrium!$B$25</definedName>
    <definedName name="cL">'[3]Water-Cooling Tower'!$B$13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3">[1]Absorption_packed!#REF!</definedName>
    <definedName name="D.">'[3]Water-Cooling Tower'!#REF!</definedName>
    <definedName name="DD">[4]Equilibrium!$B$26</definedName>
    <definedName name="dm">#REF!</definedName>
    <definedName name="dV">#REF!</definedName>
    <definedName name="E.">'[3]Water-Cooling Tower'!#REF!</definedName>
    <definedName name="fv">[4]Rectification!#REF!</definedName>
    <definedName name="G">'[3]Water-Cooling Tower'!#REF!</definedName>
    <definedName name="G.">'[3]Water-Cooling Tower'!$B$3</definedName>
    <definedName name="H1.">'[3]Water-Cooling Tower'!$B$8</definedName>
    <definedName name="HG">[1]Absorption_packed!$F$38</definedName>
    <definedName name="HL">[1]Absorption_packed!$F$40</definedName>
    <definedName name="hlv1.">[4]Rectification!#REF!</definedName>
    <definedName name="hlv2.">[4]Rectification!#REF!</definedName>
    <definedName name="hlvm">[4]Rectification!#REF!</definedName>
    <definedName name="HOG">[1]Absorption_packed!$F$39</definedName>
    <definedName name="HOL">[1]Absorption_packed!$F$41</definedName>
    <definedName name="Hy1.">'[3]Water-Cooling Tower'!$F$6</definedName>
    <definedName name="interc_o">'[3]Water-Cooling Tower'!$F$8</definedName>
    <definedName name="K">#REF!</definedName>
    <definedName name="k_x" localSheetId="3">[1]Absorption_packed!#REF!</definedName>
    <definedName name="k_x">'[5]Mass-transfer_coefficients'!$B$7</definedName>
    <definedName name="K_x.">'[5]Mass-transfer_coefficients'!$H$31</definedName>
    <definedName name="k_x.a">[1]Absorption_packed!$E$7</definedName>
    <definedName name="K_x.a.">[1]Absorption_packed!$M$35</definedName>
    <definedName name="k_y" localSheetId="3">[1]Absorption_packed!#REF!</definedName>
    <definedName name="k_y">'[5]Mass-transfer_coefficients'!$B$6</definedName>
    <definedName name="K_y." localSheetId="3">[1]Absorption_packed!#REF!</definedName>
    <definedName name="K_y.">'[5]Mass-transfer_coefficients'!$B$31</definedName>
    <definedName name="k_y.a">[1]Absorption_packed!$E$6</definedName>
    <definedName name="K_y.a.">[1]Absorption_packed!$I$35</definedName>
    <definedName name="kG.a">'[3]Water-Cooling Tower'!$B$11</definedName>
    <definedName name="kx">'[5]Mass-transfer_coefficients'!$H$18</definedName>
    <definedName name="Kx.">'[5]Mass-transfer_coefficients'!$H$30</definedName>
    <definedName name="ky" localSheetId="3">[1]Absorption_packed!#REF!</definedName>
    <definedName name="ky">'[5]Mass-transfer_coefficients'!$B$18</definedName>
    <definedName name="Ky." localSheetId="3">[1]Absorption_packed!#REF!</definedName>
    <definedName name="Ky.">'[5]Mass-transfer_coefficients'!$B$30</definedName>
    <definedName name="L." localSheetId="3">[1]Absorption_packed!$B$6</definedName>
    <definedName name="L.">'[3]Water-Cooling Tower'!$B$4</definedName>
    <definedName name="L_" localSheetId="3">[1]Absorption_packed!#REF!</definedName>
    <definedName name="L_">'[3]Water-Cooling Tower'!#REF!</definedName>
    <definedName name="L_V" localSheetId="3">[1]Absorption_packed!#REF!</definedName>
    <definedName name="L_V">[2]Absorption_plate!#REF!</definedName>
    <definedName name="LA" localSheetId="3">#REF!</definedName>
    <definedName name="LA">#REF!</definedName>
    <definedName name="Lm">[1]Absorption_packed!$I$17</definedName>
    <definedName name="Ln" localSheetId="3">[1]Absorption_packed!#REF!</definedName>
    <definedName name="Ln">[2]Absorption_plate!$B$11</definedName>
    <definedName name="Ln." localSheetId="3">#REF!</definedName>
    <definedName name="Ln.">#REF!</definedName>
    <definedName name="Lo" localSheetId="3">[1]Absorption_packed!#REF!</definedName>
    <definedName name="Lo">[2]Absorption_plate!$B$2</definedName>
    <definedName name="Lo." localSheetId="3">#REF!</definedName>
    <definedName name="Lo.">#REF!</definedName>
    <definedName name="m" localSheetId="3">[1]Absorption_packed!$B$12</definedName>
    <definedName name="m">'[5]Mass-transfer_coefficients'!#REF!</definedName>
    <definedName name="m.">'[5]Mass-transfer_coefficients'!$B$23</definedName>
    <definedName name="m..">'[5]Mass-transfer_coefficients'!$H$23</definedName>
    <definedName name="m_.">'[5]Mass-transfer_coefficients'!#REF!</definedName>
    <definedName name="m_cal">#REF!</definedName>
    <definedName name="m_empty">[6]Dados!#REF!</definedName>
    <definedName name="m_pic">#REF!</definedName>
    <definedName name="m_prov">#REF!</definedName>
    <definedName name="m1_">#REF!</definedName>
    <definedName name="MM_b">'[3]Water-Cooling Tower'!$B$10</definedName>
    <definedName name="MM1.">#REF!</definedName>
    <definedName name="MM2.">#REF!</definedName>
    <definedName name="mo">[6]Dados!#REF!</definedName>
    <definedName name="n">#REF!</definedName>
    <definedName name="Nd" localSheetId="3">#REF!</definedName>
    <definedName name="Nd">#REF!</definedName>
    <definedName name="NG">[1]Absorption_packed!$I$38</definedName>
    <definedName name="NL">[1]Absorption_packed!$I$40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#REF!</definedName>
    <definedName name="NOG">[1]Absorption_packed!$I$39</definedName>
    <definedName name="NOL">[1]Absorption_packed!$I$41</definedName>
    <definedName name="P">'[3]Water-Cooling Tower'!$B$12</definedName>
    <definedName name="q">[4]Rectification!$B$4</definedName>
    <definedName name="R.">[4]Rectification!$B$11</definedName>
    <definedName name="rho_1">#REF!</definedName>
    <definedName name="rho_2">#REF!</definedName>
    <definedName name="S">[1]Absorption_packed!$E$2</definedName>
    <definedName name="slope">'[3]Water-Cooling Tower'!#REF!</definedName>
    <definedName name="slope_eq">'[3]Water-Cooling Tower'!$B$14</definedName>
    <definedName name="slope_n" localSheetId="3">#REF!</definedName>
    <definedName name="slope_n">#REF!</definedName>
    <definedName name="slope_o">'[3]Water-Cooling Tower'!$F$7</definedName>
    <definedName name="Td">[4]Rectification!#REF!</definedName>
    <definedName name="Tf">[4]Rectification!#REF!</definedName>
    <definedName name="TL1.">'[3]Water-Cooling Tower'!$B$6</definedName>
    <definedName name="TL2.">'[3]Water-Cooling Tower'!$B$5</definedName>
    <definedName name="Tn">[4]Rectification!#REF!</definedName>
    <definedName name="Tw">[4]Rectification!#REF!</definedName>
    <definedName name="V" localSheetId="3">[1]Absorption_packed!#REF!</definedName>
    <definedName name="V">[2]Absorption_plate!#REF!</definedName>
    <definedName name="V." localSheetId="3">[1]Absorption_packed!$B$2</definedName>
    <definedName name="V.">[2]Absorption_plate!#REF!</definedName>
    <definedName name="V1." localSheetId="3">#REF!</definedName>
    <definedName name="V1.">#REF!</definedName>
    <definedName name="V1_" localSheetId="3">#REF!</definedName>
    <definedName name="V1_">#REF!</definedName>
    <definedName name="Vm">[1]Absorption_packed!$I$14</definedName>
    <definedName name="Vn_1" localSheetId="3">[1]Absorption_packed!#REF!</definedName>
    <definedName name="Vn_1">[2]Absorption_plate!$B$4</definedName>
    <definedName name="Vn_1." localSheetId="3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'[5]Mass-transfer_coefficients'!#REF!</definedName>
    <definedName name="xa.">'[5]Mass-transfer_coefficients'!$H$22</definedName>
    <definedName name="xai">'[5]Mass-transfer_coefficients'!$F$7</definedName>
    <definedName name="xai1.">[1]Absorption_packed!$E$13</definedName>
    <definedName name="xai2.">[1]Absorption_packed!$E$16</definedName>
    <definedName name="xaL" localSheetId="3">[1]Absorption_packed!#REF!</definedName>
    <definedName name="xaL">'[5]Mass-transfer_coefficients'!$B$5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co" localSheetId="3">#REF!</definedName>
    <definedName name="xco">#REF!</definedName>
    <definedName name="xd">[4]Rectification!$B$13</definedName>
    <definedName name="xf">[4]Rectification!$B$12</definedName>
    <definedName name="xn" localSheetId="3">[1]Absorption_packed!#REF!</definedName>
    <definedName name="xn">[2]Absorption_plate!$B$12</definedName>
    <definedName name="xo" localSheetId="3">[1]Absorption_packed!#REF!</definedName>
    <definedName name="xo">[2]Absorption_plate!$B$3</definedName>
    <definedName name="xw">[4]Rectification!$B$14</definedName>
    <definedName name="y1.">[1]Absorption_packed!$B$3</definedName>
    <definedName name="y1_" localSheetId="3">[1]Absorption_packed!#REF!</definedName>
    <definedName name="y1_">[2]Absorption_plate!$B$10</definedName>
    <definedName name="y1_." localSheetId="3">[1]Absorption_packed!$I$6</definedName>
    <definedName name="y1_.">'[5]Mass-transfer_coefficients'!#REF!</definedName>
    <definedName name="y2.">[1]Absorption_packed!$B$4</definedName>
    <definedName name="y2_.">[1]Absorption_packed!$I$7</definedName>
    <definedName name="ya">'[5]Mass-transfer_coefficients'!#REF!</definedName>
    <definedName name="ya.">'[5]Mass-transfer_coefficients'!$B$22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'[5]Mass-transfer_coefficients'!$B$4</definedName>
    <definedName name="yai">'[5]Mass-transfer_coefficients'!$F$6</definedName>
    <definedName name="yai1.">[1]Absorption_packed!$E$14</definedName>
    <definedName name="yai2.">[1]Absorption_packed!$E$17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[1]Absorption_packed!#REF!</definedName>
    <definedName name="yn_1">[2]Absorption_plate!$B$5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D5" i="5" l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G3" i="5" l="1"/>
  <c r="G5" i="5" s="1"/>
  <c r="G4" i="5"/>
  <c r="B5" i="3"/>
  <c r="E14" i="3"/>
  <c r="B14" i="3" l="1"/>
  <c r="E15" i="3"/>
  <c r="E16" i="3" s="1"/>
  <c r="B15" i="3" l="1"/>
  <c r="B16" i="3" s="1"/>
</calcChain>
</file>

<file path=xl/sharedStrings.xml><?xml version="1.0" encoding="utf-8"?>
<sst xmlns="http://schemas.openxmlformats.org/spreadsheetml/2006/main" count="45" uniqueCount="35">
  <si>
    <t>t (h)</t>
  </si>
  <si>
    <t>c/co</t>
  </si>
  <si>
    <t>D</t>
  </si>
  <si>
    <t>cm</t>
  </si>
  <si>
    <t>Q</t>
  </si>
  <si>
    <t>g</t>
  </si>
  <si>
    <t>co</t>
  </si>
  <si>
    <t>rho</t>
  </si>
  <si>
    <t>g/cm³</t>
  </si>
  <si>
    <t>cb/co</t>
  </si>
  <si>
    <t>cm³/s</t>
  </si>
  <si>
    <t>tb</t>
  </si>
  <si>
    <t>h</t>
  </si>
  <si>
    <t>td</t>
  </si>
  <si>
    <t>Hb</t>
  </si>
  <si>
    <t>Hunb</t>
  </si>
  <si>
    <t>HT_new</t>
  </si>
  <si>
    <t>Hb_new</t>
  </si>
  <si>
    <t>HT</t>
  </si>
  <si>
    <t>tb_new</t>
  </si>
  <si>
    <t>For a different break-through time:</t>
  </si>
  <si>
    <t>g/s</t>
  </si>
  <si>
    <t>g/g</t>
  </si>
  <si>
    <t>total</t>
  </si>
  <si>
    <t>capacity</t>
  </si>
  <si>
    <t>mc</t>
  </si>
  <si>
    <t>ma</t>
  </si>
  <si>
    <t>Hb/HT</t>
  </si>
  <si>
    <t>Initial Data:</t>
  </si>
  <si>
    <t>Area</t>
  </si>
  <si>
    <t>Adsorption Column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</si>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</sst>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c/co</c:v>
          </c:tx>
          <c:marker>
            <c:symbol val="none"/>
          </c:marker>
          <c:xVal>
            <c:numRef>
              <c:f>Equilibrium!$B$4:$B$15</c:f>
              <c:numCache>
                <c:formatCode>0.00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3.65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6.2</c:v>
                </c:pt>
                <c:pt idx="10">
                  <c:v>6.5</c:v>
                </c:pt>
                <c:pt idx="11">
                  <c:v>6.8</c:v>
                </c:pt>
              </c:numCache>
            </c:numRef>
          </c:xVal>
          <c:yVal>
            <c:numRef>
              <c:f>Equilibrium!$C$4:$C$15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0.01</c:v>
                </c:pt>
                <c:pt idx="4">
                  <c:v>0.03</c:v>
                </c:pt>
                <c:pt idx="5">
                  <c:v>0.155</c:v>
                </c:pt>
                <c:pt idx="6">
                  <c:v>0.39600000000000002</c:v>
                </c:pt>
                <c:pt idx="7">
                  <c:v>0.65800000000000003</c:v>
                </c:pt>
                <c:pt idx="8">
                  <c:v>0.90300000000000002</c:v>
                </c:pt>
                <c:pt idx="9">
                  <c:v>0.93300000000000005</c:v>
                </c:pt>
                <c:pt idx="10">
                  <c:v>0.97499999999999998</c:v>
                </c:pt>
                <c:pt idx="11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9-41AF-B6D6-CFF920B3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800"/>
        <c:axId val="52400896"/>
      </c:scatterChart>
      <c:valAx>
        <c:axId val="52316800"/>
        <c:scaling>
          <c:orientation val="minMax"/>
          <c:max val="7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400896"/>
        <c:crosses val="autoZero"/>
        <c:crossBetween val="midCat"/>
      </c:valAx>
      <c:valAx>
        <c:axId val="5240089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c/co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31680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15</xdr:col>
      <xdr:colOff>19050</xdr:colOff>
      <xdr:row>19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66C0B0-0EB5-4590-A033-11AD0F6B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9</xdr:col>
      <xdr:colOff>597077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306119-08B9-4905-93A2-F107D832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15000" contrast="43000"/>
        </a:blip>
        <a:srcRect/>
        <a:stretch>
          <a:fillRect/>
        </a:stretch>
      </xdr:blipFill>
      <xdr:spPr bwMode="auto">
        <a:xfrm>
          <a:off x="609599" y="190500"/>
          <a:ext cx="5473878" cy="25146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>
        <row r="3">
          <cell r="H3">
            <v>0.16812451685214266</v>
          </cell>
        </row>
        <row r="4">
          <cell r="H4">
            <v>-5.0217644807544461</v>
          </cell>
        </row>
        <row r="5">
          <cell r="H5">
            <v>98.840374852717019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workbookViewId="0">
      <selection activeCell="E8" sqref="E8"/>
    </sheetView>
  </sheetViews>
  <sheetFormatPr defaultRowHeight="15" x14ac:dyDescent="0.25"/>
  <sheetData>
    <row r="1" spans="1:6" x14ac:dyDescent="0.25">
      <c r="A1" s="16" t="s">
        <v>28</v>
      </c>
      <c r="B1" s="16"/>
    </row>
    <row r="2" spans="1:6" x14ac:dyDescent="0.25">
      <c r="A2" s="3" t="s">
        <v>2</v>
      </c>
      <c r="B2" s="11">
        <v>4</v>
      </c>
      <c r="C2" t="s">
        <v>3</v>
      </c>
      <c r="D2" s="17" t="s">
        <v>30</v>
      </c>
      <c r="E2" s="17"/>
      <c r="F2" s="17"/>
    </row>
    <row r="3" spans="1:6" x14ac:dyDescent="0.25">
      <c r="A3" s="3" t="s">
        <v>18</v>
      </c>
      <c r="B3" s="11">
        <v>14</v>
      </c>
      <c r="C3" t="s">
        <v>3</v>
      </c>
    </row>
    <row r="4" spans="1:6" x14ac:dyDescent="0.25">
      <c r="A4" s="3" t="s">
        <v>25</v>
      </c>
      <c r="B4" s="11">
        <v>79.2</v>
      </c>
      <c r="C4" t="s">
        <v>5</v>
      </c>
    </row>
    <row r="5" spans="1:6" x14ac:dyDescent="0.25">
      <c r="A5" s="3" t="s">
        <v>6</v>
      </c>
      <c r="B5" s="11">
        <f>600*10^-6</f>
        <v>5.9999999999999995E-4</v>
      </c>
      <c r="C5" t="s">
        <v>22</v>
      </c>
    </row>
    <row r="6" spans="1:6" x14ac:dyDescent="0.25">
      <c r="A6" s="3" t="s">
        <v>7</v>
      </c>
      <c r="B6" s="11">
        <v>1.15E-3</v>
      </c>
      <c r="C6" t="s">
        <v>8</v>
      </c>
    </row>
    <row r="7" spans="1:6" x14ac:dyDescent="0.25">
      <c r="A7" s="3" t="s">
        <v>4</v>
      </c>
      <c r="B7" s="11">
        <v>754</v>
      </c>
      <c r="C7" t="s">
        <v>10</v>
      </c>
    </row>
    <row r="8" spans="1:6" x14ac:dyDescent="0.25">
      <c r="A8" s="3" t="s">
        <v>9</v>
      </c>
      <c r="B8" s="12">
        <v>0.01</v>
      </c>
    </row>
    <row r="9" spans="1:6" x14ac:dyDescent="0.25">
      <c r="A9" s="3" t="s">
        <v>11</v>
      </c>
      <c r="B9" s="11">
        <v>3.65</v>
      </c>
      <c r="C9" t="s">
        <v>12</v>
      </c>
    </row>
    <row r="12" spans="1:6" x14ac:dyDescent="0.25">
      <c r="A12" s="1" t="s">
        <v>20</v>
      </c>
    </row>
    <row r="13" spans="1:6" x14ac:dyDescent="0.25">
      <c r="A13" s="3" t="s">
        <v>19</v>
      </c>
      <c r="B13" s="13">
        <v>6</v>
      </c>
      <c r="C13" t="s">
        <v>12</v>
      </c>
    </row>
    <row r="14" spans="1:6" x14ac:dyDescent="0.25">
      <c r="A14" s="5" t="s">
        <v>17</v>
      </c>
      <c r="B14" s="6">
        <f>Equilibrium!G4*B13/B9</f>
        <v>16.18234884838024</v>
      </c>
      <c r="C14" t="s">
        <v>3</v>
      </c>
      <c r="D14" s="2" t="s">
        <v>26</v>
      </c>
      <c r="E14" s="6">
        <f>B7*B6</f>
        <v>0.86709999999999998</v>
      </c>
      <c r="F14" t="s">
        <v>21</v>
      </c>
    </row>
    <row r="15" spans="1:6" x14ac:dyDescent="0.25">
      <c r="A15" s="5" t="s">
        <v>16</v>
      </c>
      <c r="B15" s="6">
        <f>B14+Equilibrium!G5</f>
        <v>20.338086632282263</v>
      </c>
      <c r="C15" t="s">
        <v>3</v>
      </c>
      <c r="D15" s="2" t="s">
        <v>23</v>
      </c>
      <c r="E15" s="6">
        <f>B5*E14*Equilibrium!D15*3600</f>
        <v>9.7183839635999973</v>
      </c>
      <c r="F15" t="s">
        <v>5</v>
      </c>
    </row>
    <row r="16" spans="1:6" x14ac:dyDescent="0.25">
      <c r="A16" s="7" t="s">
        <v>27</v>
      </c>
      <c r="B16" s="7">
        <f>B14/B15</f>
        <v>0.79566721987968636</v>
      </c>
      <c r="D16" s="2" t="s">
        <v>24</v>
      </c>
      <c r="E16" s="6">
        <f>E15/B4</f>
        <v>0.12270686822727268</v>
      </c>
      <c r="F16" t="s">
        <v>22</v>
      </c>
    </row>
  </sheetData>
  <sheetProtection algorithmName="SHA-512" hashValue="IgiAbxVFREg8d9OWXjZ+9vLHfh1S638JNWEfsYgMyI7Ohd4r66blgG2/MbNGwM3rSbO/DtrRrrap6ecwLMn6zg==" saltValue="Mp5wir5LTI+qpqrhjY+XjA==" spinCount="100000" sheet="1" objects="1" scenarios="1"/>
  <mergeCells count="2">
    <mergeCell ref="A1:B1"/>
    <mergeCell ref="D2:F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showGridLines="0" workbookViewId="0">
      <selection activeCell="F10" sqref="F10"/>
    </sheetView>
  </sheetViews>
  <sheetFormatPr defaultRowHeight="15" x14ac:dyDescent="0.25"/>
  <sheetData>
    <row r="3" spans="1:8" x14ac:dyDescent="0.25">
      <c r="A3" s="4"/>
      <c r="B3" s="3" t="s">
        <v>0</v>
      </c>
      <c r="C3" s="3" t="s">
        <v>1</v>
      </c>
      <c r="D3" s="10" t="s">
        <v>29</v>
      </c>
      <c r="F3" s="7" t="s">
        <v>27</v>
      </c>
      <c r="G3" s="7">
        <f>Equilibrium!D7/Equilibrium!D15</f>
        <v>0.70316158686414132</v>
      </c>
    </row>
    <row r="4" spans="1:8" x14ac:dyDescent="0.25">
      <c r="A4" s="4"/>
      <c r="B4" s="13">
        <v>0</v>
      </c>
      <c r="C4" s="12">
        <v>0</v>
      </c>
      <c r="D4" s="8">
        <v>0</v>
      </c>
      <c r="F4" s="2" t="s">
        <v>14</v>
      </c>
      <c r="G4" s="6">
        <f>Equilibrium!G3*'Adsorption Column'!B3</f>
        <v>9.8442622160979791</v>
      </c>
      <c r="H4" t="s">
        <v>3</v>
      </c>
    </row>
    <row r="5" spans="1:8" x14ac:dyDescent="0.25">
      <c r="A5" s="4"/>
      <c r="B5" s="13">
        <v>3</v>
      </c>
      <c r="C5" s="12">
        <v>0</v>
      </c>
      <c r="D5" s="8">
        <f t="shared" ref="D5:D15" si="0">D4+((1-C5)+(1-C4))*(B5-B4)/2</f>
        <v>3</v>
      </c>
      <c r="F5" s="2" t="s">
        <v>15</v>
      </c>
      <c r="G5" s="6">
        <f>(1-Equilibrium!G3)*'Adsorption Column'!B3</f>
        <v>4.1557377839020218</v>
      </c>
      <c r="H5" t="s">
        <v>3</v>
      </c>
    </row>
    <row r="6" spans="1:8" x14ac:dyDescent="0.25">
      <c r="A6" s="4"/>
      <c r="B6" s="13">
        <v>3.5</v>
      </c>
      <c r="C6" s="12">
        <v>2E-3</v>
      </c>
      <c r="D6" s="8">
        <f t="shared" si="0"/>
        <v>3.4994999999999998</v>
      </c>
    </row>
    <row r="7" spans="1:8" x14ac:dyDescent="0.25">
      <c r="A7" s="14" t="s">
        <v>11</v>
      </c>
      <c r="B7" s="13">
        <v>3.65</v>
      </c>
      <c r="C7" s="12">
        <v>0.01</v>
      </c>
      <c r="D7" s="15">
        <f t="shared" si="0"/>
        <v>3.6485999999999996</v>
      </c>
    </row>
    <row r="8" spans="1:8" x14ac:dyDescent="0.25">
      <c r="A8" s="4"/>
      <c r="B8" s="13">
        <v>4</v>
      </c>
      <c r="C8" s="12">
        <v>0.03</v>
      </c>
      <c r="D8" s="8">
        <f t="shared" si="0"/>
        <v>3.9915999999999996</v>
      </c>
    </row>
    <row r="9" spans="1:8" x14ac:dyDescent="0.25">
      <c r="A9" s="4"/>
      <c r="B9" s="13">
        <v>4.5</v>
      </c>
      <c r="C9" s="12">
        <v>0.155</v>
      </c>
      <c r="D9" s="8">
        <f t="shared" si="0"/>
        <v>4.4453499999999995</v>
      </c>
    </row>
    <row r="10" spans="1:8" x14ac:dyDescent="0.25">
      <c r="A10" s="4"/>
      <c r="B10" s="13">
        <v>5</v>
      </c>
      <c r="C10" s="12">
        <v>0.39600000000000002</v>
      </c>
      <c r="D10" s="8">
        <f t="shared" si="0"/>
        <v>4.807599999999999</v>
      </c>
    </row>
    <row r="11" spans="1:8" x14ac:dyDescent="0.25">
      <c r="A11" s="4"/>
      <c r="B11" s="13">
        <v>5.5</v>
      </c>
      <c r="C11" s="12">
        <v>0.65800000000000003</v>
      </c>
      <c r="D11" s="8">
        <f t="shared" si="0"/>
        <v>5.0440999999999994</v>
      </c>
    </row>
    <row r="12" spans="1:8" x14ac:dyDescent="0.25">
      <c r="A12" s="4"/>
      <c r="B12" s="13">
        <v>6</v>
      </c>
      <c r="C12" s="12">
        <v>0.90300000000000002</v>
      </c>
      <c r="D12" s="8">
        <f t="shared" si="0"/>
        <v>5.1538499999999994</v>
      </c>
    </row>
    <row r="13" spans="1:8" x14ac:dyDescent="0.25">
      <c r="A13" s="4"/>
      <c r="B13" s="13">
        <v>6.2</v>
      </c>
      <c r="C13" s="12">
        <v>0.93300000000000005</v>
      </c>
      <c r="D13" s="8">
        <f t="shared" si="0"/>
        <v>5.1702499999999993</v>
      </c>
    </row>
    <row r="14" spans="1:8" x14ac:dyDescent="0.25">
      <c r="A14" s="4"/>
      <c r="B14" s="13">
        <v>6.5</v>
      </c>
      <c r="C14" s="12">
        <v>0.97499999999999998</v>
      </c>
      <c r="D14" s="8">
        <f t="shared" si="0"/>
        <v>5.1840499999999992</v>
      </c>
    </row>
    <row r="15" spans="1:8" x14ac:dyDescent="0.25">
      <c r="A15" s="14" t="s">
        <v>13</v>
      </c>
      <c r="B15" s="13">
        <v>6.8</v>
      </c>
      <c r="C15" s="12">
        <v>0.99299999999999999</v>
      </c>
      <c r="D15" s="9">
        <f t="shared" si="0"/>
        <v>5.1888499999999995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2" sqref="M12"/>
    </sheetView>
  </sheetViews>
  <sheetFormatPr defaultRowHeight="15" x14ac:dyDescent="0.25"/>
  <sheetData/>
  <sheetProtection algorithmName="SHA-512" hashValue="zRgQq98eNsuwPkRBb+pOhXwkn/wkn+ePnoSG5kbn++1pnWZVxlfBsaI0HTcJXoYJmrapmWZDLzmQYjSymFqfiA==" saltValue="MUWmjXxBh+3ApaFnbnyuN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18" t="s">
        <v>31</v>
      </c>
      <c r="C3" s="19"/>
      <c r="D3" s="19"/>
      <c r="E3" s="20"/>
    </row>
    <row r="4" spans="2:5" x14ac:dyDescent="0.25">
      <c r="B4" s="21" t="s">
        <v>32</v>
      </c>
      <c r="C4" s="22" t="s">
        <v>33</v>
      </c>
      <c r="D4" s="22"/>
      <c r="E4" s="23"/>
    </row>
    <row r="5" spans="2:5" ht="15.75" thickBot="1" x14ac:dyDescent="0.3">
      <c r="B5" s="24" t="s">
        <v>34</v>
      </c>
      <c r="C5" s="25">
        <v>2017</v>
      </c>
      <c r="D5" s="26"/>
      <c r="E5" s="27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Adsorption Column</vt:lpstr>
      <vt:lpstr>Equilibrium</vt:lpstr>
      <vt:lpstr>Figures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2017-03-27T02:42:27Z</dcterms:modified>
</cp:coreProperties>
</file>